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Ryan S\upenn\completed_homework\"/>
    </mc:Choice>
  </mc:AlternateContent>
  <xr:revisionPtr revIDLastSave="0" documentId="13_ncr:1_{2B4D6084-BD93-4168-8866-B3610D4DD796}" xr6:coauthVersionLast="45" xr6:coauthVersionMax="45" xr10:uidLastSave="{00000000-0000-0000-0000-000000000000}"/>
  <bookViews>
    <workbookView xWindow="20490" yWindow="900" windowWidth="14340" windowHeight="7725" tabRatio="772" xr2:uid="{00000000-000D-0000-FFFF-FFFF00000000}"/>
  </bookViews>
  <sheets>
    <sheet name="Sheet1" sheetId="1" r:id="rId1"/>
    <sheet name="Category Pivot Table" sheetId="2" r:id="rId2"/>
    <sheet name="sub-category Pivot Table" sheetId="3" r:id="rId3"/>
    <sheet name="Pivot Chart" sheetId="4" r:id="rId4"/>
    <sheet name="Bonus" sheetId="6" r:id="rId5"/>
    <sheet name="Bonus Stat An" sheetId="7" r:id="rId6"/>
  </sheets>
  <definedNames>
    <definedName name="_xlnm._FilterDatabase" localSheetId="0" hidden="1">Sheet1!$A$1:$T$4115</definedName>
  </definedNames>
  <calcPr calcId="191029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G15" i="7"/>
  <c r="G14" i="7"/>
  <c r="G13" i="7"/>
  <c r="G12" i="7"/>
  <c r="G11" i="7"/>
  <c r="G7" i="7"/>
  <c r="G6" i="7"/>
  <c r="G5" i="7"/>
  <c r="G4" i="7"/>
  <c r="G3" i="7"/>
  <c r="G2" i="7"/>
  <c r="D13" i="6"/>
  <c r="D12" i="6"/>
  <c r="D11" i="6"/>
  <c r="D10" i="6"/>
  <c r="D9" i="6"/>
  <c r="D8" i="6"/>
  <c r="D7" i="6"/>
  <c r="D6" i="6"/>
  <c r="D5" i="6"/>
  <c r="D4" i="6"/>
  <c r="D3" i="6"/>
  <c r="D2" i="6"/>
  <c r="C13" i="6"/>
  <c r="C12" i="6"/>
  <c r="C11" i="6"/>
  <c r="C10" i="6"/>
  <c r="C9" i="6"/>
  <c r="C8" i="6"/>
  <c r="C7" i="6"/>
  <c r="C6" i="6"/>
  <c r="C5" i="6"/>
  <c r="C4" i="6"/>
  <c r="C3" i="6"/>
  <c r="C2" i="6"/>
  <c r="B4" i="6"/>
  <c r="B5" i="6"/>
  <c r="B6" i="6"/>
  <c r="B7" i="6"/>
  <c r="B8" i="6"/>
  <c r="E8" i="6" s="1"/>
  <c r="B9" i="6"/>
  <c r="E9" i="6" s="1"/>
  <c r="B10" i="6"/>
  <c r="B11" i="6"/>
  <c r="E11" i="6" s="1"/>
  <c r="H11" i="6" s="1"/>
  <c r="B12" i="6"/>
  <c r="B13" i="6"/>
  <c r="B3" i="6"/>
  <c r="E3" i="6" s="1"/>
  <c r="B2" i="6"/>
  <c r="E10" i="6" l="1"/>
  <c r="G10" i="6" s="1"/>
  <c r="G3" i="6"/>
  <c r="H8" i="6"/>
  <c r="E6" i="6"/>
  <c r="F6" i="6" s="1"/>
  <c r="G11" i="6"/>
  <c r="H3" i="6"/>
  <c r="F3" i="6"/>
  <c r="G5" i="6"/>
  <c r="H9" i="6"/>
  <c r="H10" i="6"/>
  <c r="G8" i="6"/>
  <c r="G9" i="6"/>
  <c r="H5" i="6"/>
  <c r="H13" i="6"/>
  <c r="E2" i="6"/>
  <c r="H2" i="6" s="1"/>
  <c r="F10" i="6"/>
  <c r="E13" i="6"/>
  <c r="G13" i="6" s="1"/>
  <c r="E5" i="6"/>
  <c r="F5" i="6" s="1"/>
  <c r="F9" i="6"/>
  <c r="E12" i="6"/>
  <c r="H12" i="6" s="1"/>
  <c r="E4" i="6"/>
  <c r="H4" i="6" s="1"/>
  <c r="F8" i="6"/>
  <c r="E7" i="6"/>
  <c r="G7" i="6" s="1"/>
  <c r="F11" i="6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2" i="1"/>
  <c r="O411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2" i="1"/>
  <c r="F7" i="6" l="1"/>
  <c r="F2" i="6"/>
  <c r="G4" i="6"/>
  <c r="G6" i="6"/>
  <c r="F13" i="6"/>
  <c r="H7" i="6"/>
  <c r="G2" i="6"/>
  <c r="H6" i="6"/>
  <c r="G12" i="6"/>
  <c r="F4" i="6"/>
  <c r="F12" i="6"/>
</calcChain>
</file>

<file path=xl/sharedStrings.xml><?xml version="1.0" encoding="utf-8"?>
<sst xmlns="http://schemas.openxmlformats.org/spreadsheetml/2006/main" count="36781" uniqueCount="8411">
  <si>
    <t>id</t>
  </si>
  <si>
    <t>name</t>
  </si>
  <si>
    <t>GIRLS STATE a new musical comedy TV project</t>
  </si>
  <si>
    <t>FannibalFest Fan Convention</t>
  </si>
  <si>
    <t>Charlie teaser completion</t>
  </si>
  <si>
    <t>Unsure/Positive: A Dramedy Series About Life with HIV</t>
  </si>
  <si>
    <t>Party Monsters</t>
  </si>
  <si>
    <t>Terry Matthews to be the NEXT star on the Network Television</t>
  </si>
  <si>
    <t>POINT HOPE</t>
  </si>
  <si>
    <t>Skin: Film Production By 14 Year Old Aniya Wolfe</t>
  </si>
  <si>
    <t>Sizzling in the Kitchen Flynn Style</t>
  </si>
  <si>
    <t>The Academy: Mockumentary Sitcom TV Pilot</t>
  </si>
  <si>
    <t>Big in Beijing. A reality tv show about eccentric Beijing.</t>
  </si>
  <si>
    <t>2016 TAPR DCC Video on HamRadioNow</t>
  </si>
  <si>
    <t>Spinward Traveller (T.V. Pilot)</t>
  </si>
  <si>
    <t>Can't Go Home</t>
  </si>
  <si>
    <t>3010 | Sci-fi Series</t>
  </si>
  <si>
    <t>Cien&amp;Cia</t>
  </si>
  <si>
    <t>ArtMoose TV Series</t>
  </si>
  <si>
    <t>Humble Pie</t>
  </si>
  <si>
    <t>Indian As Apple Pie TV</t>
  </si>
  <si>
    <t>Brouhaha (an Original Sitcom)</t>
  </si>
  <si>
    <t>Finding Kylie Hard Read Fund</t>
  </si>
  <si>
    <t>Life of an Ingredient: The Pilot Episode</t>
  </si>
  <si>
    <t>CREATURES OF HABIT!</t>
  </si>
  <si>
    <t>Bad Boy of Beauty and Bride Crashers!</t>
  </si>
  <si>
    <t>Bring STL Up Late to TV</t>
  </si>
  <si>
    <t>RAM- An independent writer's breakthrough tv production</t>
  </si>
  <si>
    <t>You, Me &amp; Sicily:  Part I Editing</t>
  </si>
  <si>
    <t>B-Rabbit TV Comedy Pilot</t>
  </si>
  <si>
    <t>John Earle Dog Training Concept Development Reel</t>
  </si>
  <si>
    <t>The JOB Prelude.</t>
  </si>
  <si>
    <t>Introverts Web Series</t>
  </si>
  <si>
    <t>The Alan Katz Show</t>
  </si>
  <si>
    <t>Over &amp; Out</t>
  </si>
  <si>
    <t>Imaginary Problems</t>
  </si>
  <si>
    <t>#Josh: T.V. Show Sizzle Reel</t>
  </si>
  <si>
    <t>Why Adam? A TV show about the science behind everyday life!</t>
  </si>
  <si>
    <t>THE LISTENING BOX</t>
  </si>
  <si>
    <t>The Journey</t>
  </si>
  <si>
    <t>Brewz Brothers TV</t>
  </si>
  <si>
    <t>Deep Cuts - Series</t>
  </si>
  <si>
    <t>Regal Fare Season One</t>
  </si>
  <si>
    <t>Up on High Ground TV series</t>
  </si>
  <si>
    <t>BROS TV Pilot (Iraq)</t>
  </si>
  <si>
    <t>Anglicon 2015: A Doctor Who &amp; British media fan convention</t>
  </si>
  <si>
    <t>BIG WHISKEY TV Show</t>
  </si>
  <si>
    <t>The Art of the Lift</t>
  </si>
  <si>
    <t>New equipment for Joy's World!</t>
  </si>
  <si>
    <t>Jane Don't Date - TV pilot (sitcom)</t>
  </si>
  <si>
    <t>'Noir' A New Independant Tech-Noir TV Pilot</t>
  </si>
  <si>
    <t>Driving Jersey - Season Five</t>
  </si>
  <si>
    <t>The Love Lounge</t>
  </si>
  <si>
    <t>SKY CITY HAYA</t>
  </si>
  <si>
    <t>Kode Orange - New TV Series</t>
  </si>
  <si>
    <t>Rolling out Vegan Mashup's Season 2</t>
  </si>
  <si>
    <t>"Stand-In" Television Pilot</t>
  </si>
  <si>
    <t>Di FAMILY</t>
  </si>
  <si>
    <t>Voxwomen Cycling Show</t>
  </si>
  <si>
    <t>Our Gay Group - Quality Online Programming For the Gay Man</t>
  </si>
  <si>
    <t>Gloaming</t>
  </si>
  <si>
    <t>"Momentum" - The Series</t>
  </si>
  <si>
    <t>Ever Since - Short Film</t>
  </si>
  <si>
    <t>SPLITTING THE SYNAPSE</t>
  </si>
  <si>
    <t>SPECIMEN 0625c - Sci-Fi Thriller</t>
  </si>
  <si>
    <t>The Attic</t>
  </si>
  <si>
    <t>Millennial, The Movie</t>
  </si>
  <si>
    <t>Hello World - Post Production Funds</t>
  </si>
  <si>
    <t>A Stagnant Fever: Short Film</t>
  </si>
  <si>
    <t>You are a Priest Forever</t>
  </si>
  <si>
    <t>King Eider: Short Film</t>
  </si>
  <si>
    <t>More Than A Drive</t>
  </si>
  <si>
    <t>Scraps</t>
  </si>
  <si>
    <t>Diggin Deep to help find "A Man, Buried"</t>
  </si>
  <si>
    <t>Trickle</t>
  </si>
  <si>
    <t>Project Z-6463 - a 3D short movie by Chris Eller</t>
  </si>
  <si>
    <t>L'oiseau la nuit - Court-mÃ©trage</t>
  </si>
  <si>
    <t>"DAD" - A USC Short Film</t>
  </si>
  <si>
    <t>Star Wars: Insidious</t>
  </si>
  <si>
    <t>Jonah and the Crab</t>
  </si>
  <si>
    <t>Daemon's scale up - Brieuc Le Meur _ Berlin</t>
  </si>
  <si>
    <t>Japanese/International Short Film "Mtn."</t>
  </si>
  <si>
    <t>Swingers Anonymous</t>
  </si>
  <si>
    <t>Carrying Place: A film of Maine hauntings</t>
  </si>
  <si>
    <t>"T IS FOR TANTRUM" - HORROR/COMEDY</t>
  </si>
  <si>
    <t>Sleep Lovers - By Daniel Modeste</t>
  </si>
  <si>
    <t>Redemption - Short Film</t>
  </si>
  <si>
    <t>In Her Voice: short film</t>
  </si>
  <si>
    <t>SECOND CHANCE - DEUXIÃˆME CHANCE</t>
  </si>
  <si>
    <t>Village Films Summer Project Fund (TK 2)</t>
  </si>
  <si>
    <t>The Recursion Theorem (Short Film)</t>
  </si>
  <si>
    <t>The Southwest Chronicles</t>
  </si>
  <si>
    <t>Help Get the Short Film Interior Design into Film Festivals!</t>
  </si>
  <si>
    <t>OVERTIME: A Cerebral Horror Short Inspired by the Classics</t>
  </si>
  <si>
    <t>Euphoria</t>
  </si>
  <si>
    <t>"Someday Everyday" Short Film</t>
  </si>
  <si>
    <t>"Paper Chase" Students can make family friendly short films.</t>
  </si>
  <si>
    <t>Gotham Knight Terrors: Comedic Batman Short</t>
  </si>
  <si>
    <t>Ice Hockey</t>
  </si>
  <si>
    <t>Innsmouth at 9000 ft. A Short Horror Film Project</t>
  </si>
  <si>
    <t>CUT OUT</t>
  </si>
  <si>
    <t>BEAT: An Original Short Film</t>
  </si>
  <si>
    <t>Two Sisters</t>
  </si>
  <si>
    <t>In Their Turn : A MFA Thesis Film</t>
  </si>
  <si>
    <t>Dear God No!</t>
  </si>
  <si>
    <t>I'M TWENTY SOMETHING</t>
  </si>
  <si>
    <t>Good 'Ol Trumpet</t>
  </si>
  <si>
    <t>Single Parent Date Night-A Comedic Short Film</t>
  </si>
  <si>
    <t>LOST WEEKEND</t>
  </si>
  <si>
    <t>PRETTY LITTLE VICTIM - A Short Film by Paul Jones</t>
  </si>
  <si>
    <t>GLASS: A Love Story</t>
  </si>
  <si>
    <t>Dapper Dan - "Fly As I Wanna" Music Video</t>
  </si>
  <si>
    <t>Earlids</t>
  </si>
  <si>
    <t>Judi Dench is Cool in Person</t>
  </si>
  <si>
    <t>MITOSIS | a short film</t>
  </si>
  <si>
    <t>"The First Day" by Julia Othmer- Music Video</t>
  </si>
  <si>
    <t>l'esprit d'escalier-a senior film</t>
  </si>
  <si>
    <t>The World's Greatest Lover</t>
  </si>
  <si>
    <t>Villanelle</t>
  </si>
  <si>
    <t>Funding for Production of Short Dramedy 'Six Women'</t>
  </si>
  <si>
    <t>DENOUNCED - A Short Film</t>
  </si>
  <si>
    <t>Inspire CANCER survivors to tell their STORIES</t>
  </si>
  <si>
    <t>Time Live: A short film (Canceled)</t>
  </si>
  <si>
    <t>MICRO-MISSION</t>
  </si>
  <si>
    <t>The Time Jumper (Canceled)</t>
  </si>
  <si>
    <t>Sentient - The Web Series (Canceled)</t>
  </si>
  <si>
    <t>Blank Bodies - Post Production (Canceled)</t>
  </si>
  <si>
    <t>Star Wars Fan Film (Canceled)</t>
  </si>
  <si>
    <t>SPECTRUM "Adventures in Light" (Canceled)</t>
  </si>
  <si>
    <t>Human Evolution (Canceled)</t>
  </si>
  <si>
    <t>Ralphi3 (Canceled)</t>
  </si>
  <si>
    <t>JUSTICE LEAGUE ORIGINS (Canceled)</t>
  </si>
  <si>
    <t>Blue in the Green (Canceled)</t>
  </si>
  <si>
    <t>I (Canceled)</t>
  </si>
  <si>
    <t>The Message (Canceled)</t>
  </si>
  <si>
    <t>Demon Women from outer space (Canceled)</t>
  </si>
  <si>
    <t>MARLEY'S GHOST (AMBASSADORS OF STEAM) (Canceled)</t>
  </si>
  <si>
    <t>"STUCK" - Finishing Funds for a Sci-Fi Thriller Short Film</t>
  </si>
  <si>
    <t>MICRO-MISSION (Canceled)</t>
  </si>
  <si>
    <t>Predator : Repentance (Canceled)</t>
  </si>
  <si>
    <t>Thr33 Days Dead: The Sequ3l (Canceled)</t>
  </si>
  <si>
    <t>Roman Dead (Canceled)</t>
  </si>
  <si>
    <t>Rome of the Dead (Canceled)</t>
  </si>
  <si>
    <t>Catherine Kimbridge Chronicles - Live-Action SciFi TV Series</t>
  </si>
  <si>
    <t>SAMANTHA  SHADOW (Canceled)</t>
  </si>
  <si>
    <t>CATTLE - AN AWESOME SCI-FI SHORT (Canceled)</t>
  </si>
  <si>
    <t>The Great Fear - Post Production Funds (Canceled)</t>
  </si>
  <si>
    <t>Threshold (Canceled)</t>
  </si>
  <si>
    <t>#CalExit...War of 2020 (Canceled)</t>
  </si>
  <si>
    <t>Consumed (Static Air) (Canceled)</t>
  </si>
  <si>
    <t>Space Gangstars (Canceled)</t>
  </si>
  <si>
    <t>Dichotomy (Canceled)</t>
  </si>
  <si>
    <t>Star Trek First Frontier (Canceled)</t>
  </si>
  <si>
    <t>THE ASCENDENCE SHIFT Feature Film (Canceled)</t>
  </si>
  <si>
    <t>The Great Dark (Canceled)</t>
  </si>
  <si>
    <t>Awakening (Canceled)</t>
  </si>
  <si>
    <t>Quantum Alterations: Sci-fi, Stop Motion &amp; Fantasy Fan Film</t>
  </si>
  <si>
    <t>The Last Armada (Canceled)</t>
  </si>
  <si>
    <t>Mosaics (Canceled)</t>
  </si>
  <si>
    <t>Forever Man (short film) (Canceled)</t>
  </si>
  <si>
    <t>In The Dark POST Production Fund Request (Canceled)</t>
  </si>
  <si>
    <t>Rosette: Sci-Fi/Action Feature Film to Cast Hollywood Talent</t>
  </si>
  <si>
    <t>Con Todo mi Corazon: With all of my Heart.</t>
  </si>
  <si>
    <t>Midway: The Turning Point</t>
  </si>
  <si>
    <t>See It My Way</t>
  </si>
  <si>
    <t>UNDIVIDED (Working Title)</t>
  </si>
  <si>
    <t>Angelix</t>
  </si>
  <si>
    <t>NET</t>
  </si>
  <si>
    <t>Pressure</t>
  </si>
  <si>
    <t>Past</t>
  </si>
  <si>
    <t>Moving On</t>
  </si>
  <si>
    <t>Family</t>
  </si>
  <si>
    <t>Letters to Daniel</t>
  </si>
  <si>
    <t>IRL: Gamers Unite</t>
  </si>
  <si>
    <t>The Blind Dolphin Story</t>
  </si>
  <si>
    <t>7 Sins</t>
  </si>
  <si>
    <t>I Am Forgotten</t>
  </si>
  <si>
    <t>Gooseberry Fool - Feature Film</t>
  </si>
  <si>
    <t>Silent Monster</t>
  </si>
  <si>
    <t>The Good Samaritan</t>
  </si>
  <si>
    <t>El viaje de LucÃ­a</t>
  </si>
  <si>
    <t>Sustain: A Film About Survival</t>
  </si>
  <si>
    <t>The Rest of Us Mini-Series</t>
  </si>
  <si>
    <t>Immemorial</t>
  </si>
  <si>
    <t>ABU Pakistani Independent Feature Film</t>
  </si>
  <si>
    <t>Three Little Words</t>
  </si>
  <si>
    <t>Lana - Short film</t>
  </si>
  <si>
    <t>BLANK Short Movie</t>
  </si>
  <si>
    <t>Feature Film: The Wolfes</t>
  </si>
  <si>
    <t>The Imbalanced Heart of a Symmetric Mind (film)</t>
  </si>
  <si>
    <t>Mariano (A Screenplay)</t>
  </si>
  <si>
    <t>A GOOD MAN'S DECISION</t>
  </si>
  <si>
    <t>REGIONRAT, the movie</t>
  </si>
  <si>
    <t>Trillion: Feature Film</t>
  </si>
  <si>
    <t>"SHADY BIZZNESS' The Eminem Movie Beyond 8 Mile"</t>
  </si>
  <si>
    <t>Help Towards a New PC for Editing Media College Productions!</t>
  </si>
  <si>
    <t>Desperation Short Film</t>
  </si>
  <si>
    <t>37 U.S. Navy Sailors Murdered, an American story</t>
  </si>
  <si>
    <t>Thunder Under Control</t>
  </si>
  <si>
    <t>Cole - A Short Film.</t>
  </si>
  <si>
    <t>Nine Lives</t>
  </si>
  <si>
    <t>Independent Feature Film for Film Festivals "BLUE"</t>
  </si>
  <si>
    <t>The Crossing Shore</t>
  </si>
  <si>
    <t>Life of Change</t>
  </si>
  <si>
    <t>Modern Gangsters</t>
  </si>
  <si>
    <t>TheM</t>
  </si>
  <si>
    <t>WHERE IS DANIEL? The feature film</t>
  </si>
  <si>
    <t>KISS ME GOODBYE - A REFRESHING VOICE IN INDIE FILMMAKING</t>
  </si>
  <si>
    <t>Blood Bond Movie Development</t>
  </si>
  <si>
    <t>M39 - Action film / Drama</t>
  </si>
  <si>
    <t>OLIVIA</t>
  </si>
  <si>
    <t>"A Brighter Day"</t>
  </si>
  <si>
    <t>Like Son, Like Father</t>
  </si>
  <si>
    <t>Pre-production - The Heart of A Woman &amp; The Heart of A Man</t>
  </si>
  <si>
    <t>The Ecstasy of Vengeance - Feature Length Film</t>
  </si>
  <si>
    <t>Hart Blvd. A feature film by Andrew Greve</t>
  </si>
  <si>
    <t>The Man Who Loved Dinosaurs. Based on a true story.</t>
  </si>
  <si>
    <t>Invisible Scars</t>
  </si>
  <si>
    <t>Another Brick In The Wall - Feature Film</t>
  </si>
  <si>
    <t>Bitch</t>
  </si>
  <si>
    <t>Charmaine (Daughter of Charlotte)</t>
  </si>
  <si>
    <t>True Colors</t>
  </si>
  <si>
    <t>LA VIE</t>
  </si>
  <si>
    <t>Archetypes</t>
  </si>
  <si>
    <t>SICKNESS 2014 Build Killian's Bike</t>
  </si>
  <si>
    <t>The Pass</t>
  </si>
  <si>
    <t>Legend of the Stolen Guitar -- (Zimbabwe film)</t>
  </si>
  <si>
    <t>Backpage Shawty</t>
  </si>
  <si>
    <t>MAGGIE Film</t>
  </si>
  <si>
    <t>The Chance of Freedom Short Film</t>
  </si>
  <si>
    <t>Facets of a Geek life</t>
  </si>
  <si>
    <t>The Perfect Plan</t>
  </si>
  <si>
    <t>In Love There's War</t>
  </si>
  <si>
    <t>FAREWELL TO FREEDOM a modern day western by Anita Waggoner</t>
  </si>
  <si>
    <t>#noblurredlines</t>
  </si>
  <si>
    <t>Area 4 - The Film</t>
  </si>
  <si>
    <t>The Interviewer (Charity Movie)</t>
  </si>
  <si>
    <t>Film about help homeless child to live a better life.</t>
  </si>
  <si>
    <t>NYPD Internal Affairs bureau (IAB)(pilot) tv drama</t>
  </si>
  <si>
    <t>Making The Choice</t>
  </si>
  <si>
    <t>Within The Threshold</t>
  </si>
  <si>
    <t>Filthy - Short Film</t>
  </si>
  <si>
    <t>Hackers in Uganda: A Documentary</t>
  </si>
  <si>
    <t>"LESLIE"</t>
  </si>
  <si>
    <t>Hardwater</t>
  </si>
  <si>
    <t>Following Boruch</t>
  </si>
  <si>
    <t>We Lived Alone: The Connie Converse Documentary</t>
  </si>
  <si>
    <t>LEAVING ATLANTA THE FILM</t>
  </si>
  <si>
    <t>Deja-Vu: Dissecting Memory on Camera</t>
  </si>
  <si>
    <t>Far Out Isn't Far Enough: The Tomi Ungerer Story</t>
  </si>
  <si>
    <t>Bee the Change National Campaign - Vanishing of the Bees documentary</t>
  </si>
  <si>
    <t>BOONE- THE DOCUMENTARY</t>
  </si>
  <si>
    <t>The Way Back to Yarasquin: A Coffee Pilgrimage</t>
  </si>
  <si>
    <t>Good Grief: Making CARTOON COLLEGE - a documentary about comics</t>
  </si>
  <si>
    <t>Leon Claxton's HARLEM IN HAVANA</t>
  </si>
  <si>
    <t>"I Clown You" Documentary</t>
  </si>
  <si>
    <t>xoxosms: a documentary about love in the 21st century</t>
  </si>
  <si>
    <t>POW WOW: Share the arts community of Hawaii</t>
  </si>
  <si>
    <t>Mother to Earth - A Documentary about Earthbound Beginnings</t>
  </si>
  <si>
    <t>HOW TO START A REVOLUTION a new documentary film</t>
  </si>
  <si>
    <t>The Colossus Of Destiny - A Melvins Tale</t>
  </si>
  <si>
    <t>Escaramuza: Riding from the Heart (a feature documentary)</t>
  </si>
  <si>
    <t>Empires: The Film</t>
  </si>
  <si>
    <t>The Last Cosmonaut</t>
  </si>
  <si>
    <t>AMERICAN WINTER: A Documentary Film</t>
  </si>
  <si>
    <t>A Moment in Her Story,  1970s Boston Women's Movement</t>
  </si>
  <si>
    <t>The Garden Summer</t>
  </si>
  <si>
    <t>The Eventful Life of Al Hawkes</t>
  </si>
  <si>
    <t>Uncharted Amazon</t>
  </si>
  <si>
    <t>La Tierra de los Adioses</t>
  </si>
  <si>
    <t>Islam and the Future of Tolerance: The Movie</t>
  </si>
  <si>
    <t>rock on: inside the archive of an unlikely rock photographer</t>
  </si>
  <si>
    <t>The Mathare Project</t>
  </si>
  <si>
    <t>Do It Again... Promoting the Film About My Irrational Quest to Reunite the Kinks</t>
  </si>
  <si>
    <t>The Man Who Ate New Orleans (and rebuilt it too!)</t>
  </si>
  <si>
    <t>In Search of Nabad (Documentary Film)</t>
  </si>
  <si>
    <t>Finding the Funk</t>
  </si>
  <si>
    <t>Abalimi</t>
  </si>
  <si>
    <t>Pressing On: The Letterpress Film</t>
  </si>
  <si>
    <t>The Babushkas of Chernobyl</t>
  </si>
  <si>
    <t>Instructions on Parting</t>
  </si>
  <si>
    <t>Korengal Theatrical Release</t>
  </si>
  <si>
    <t>Do It Again: One Man's Quest to Reunite the Kinks</t>
  </si>
  <si>
    <t>Greenlight the PATROL BASE JAKER Movie</t>
  </si>
  <si>
    <t>SOLE SURVIVOR</t>
  </si>
  <si>
    <t>Wisconsin Rising</t>
  </si>
  <si>
    <t>The Phantom Tollbooth: Beyond Expectations - Final Push</t>
  </si>
  <si>
    <t>George Tice: Seeing Beyond the Moment</t>
  </si>
  <si>
    <t>In Country: A Documentary Film (POSTPRODUCTION)</t>
  </si>
  <si>
    <t>Oxyana - A Feature Documentary Directed by Sean Dunne</t>
  </si>
  <si>
    <t>Audience Unlock: "The UK Gold"</t>
  </si>
  <si>
    <t>INTOTHEWOODS.TV â€“ Music Media from the Pacific Northwest</t>
  </si>
  <si>
    <t>Zoe Goes Running - The Film: Running The Tour De France</t>
  </si>
  <si>
    <t>The Undocumented</t>
  </si>
  <si>
    <t>NELL SHIPMAN:GIRL FROM GOD'S COUNTRY FILM</t>
  </si>
  <si>
    <t>Spectacular Movements documentary film</t>
  </si>
  <si>
    <t>Rocky Horror Saved My Life - A Fan Documentary</t>
  </si>
  <si>
    <t>Bel Borba Is Here!</t>
  </si>
  <si>
    <t>Who Owns Yoga?</t>
  </si>
  <si>
    <t>DisHonesty - A Documentary Feature Film</t>
  </si>
  <si>
    <t>ReMade: The Rebirth of the Maker Movement</t>
  </si>
  <si>
    <t xml:space="preserve">The Bus </t>
  </si>
  <si>
    <t>WORLD FAIR</t>
  </si>
  <si>
    <t>(UN)CUT</t>
  </si>
  <si>
    <t>The Forest for the Trees</t>
  </si>
  <si>
    <t>Beyond Iconic: Distribution for film on Dennis Stock</t>
  </si>
  <si>
    <t>My Friend Mott-ly</t>
  </si>
  <si>
    <t>Escape/Artist: The Jason Escape Documentary</t>
  </si>
  <si>
    <t>Grammar Revolution</t>
  </si>
  <si>
    <t>Before Us - a Feature Length Documentary about Adoption</t>
  </si>
  <si>
    <t>SOLE SURVIVOR FILM - Finishing Funds</t>
  </si>
  <si>
    <t>Feels Like Coming Home Tour</t>
  </si>
  <si>
    <t>The Sticking Place Interactive Documentary</t>
  </si>
  <si>
    <t>SparkTruck: stories from a cross-country maker journey</t>
  </si>
  <si>
    <t>DEVIL MAY CARE</t>
  </si>
  <si>
    <t>Making Mail: A Documentary</t>
  </si>
  <si>
    <t>Arias With A Twist: The Docufantasy</t>
  </si>
  <si>
    <t>THE SECRET TRIAL 5 - GRASSROOTS CROSS-CANADA TOUR</t>
  </si>
  <si>
    <t>Good Men, Bad Men, and a Few Rowdy Ladies</t>
  </si>
  <si>
    <t>Friend Request: Accepted</t>
  </si>
  <si>
    <t>EDIBLE CITY - a movie in the making</t>
  </si>
  <si>
    <t>FOREVER PURE: A team spiralling out of control. DOCUMENTARY</t>
  </si>
  <si>
    <t>An Impossible Project</t>
  </si>
  <si>
    <t>Last of the Big Tuskers</t>
  </si>
  <si>
    <t>White Ravens: A feature-length documentary film</t>
  </si>
  <si>
    <t>KEEP MOVING FORWARD - Documentary Film</t>
  </si>
  <si>
    <t>NETIZENS - a documentary about women and online harassment</t>
  </si>
  <si>
    <t>Love Letters for My Children - The Maggie Doyne Documentary.</t>
  </si>
  <si>
    <t>Finding Beauty In the Rubble</t>
  </si>
  <si>
    <t>Edgar Allan Poe: Buried Alive</t>
  </si>
  <si>
    <t>Struggle &amp; Hope - Documentary Film Music Soundtrack</t>
  </si>
  <si>
    <t>The Power of Place</t>
  </si>
  <si>
    <t>Living On Soul: The Family Daptone</t>
  </si>
  <si>
    <t>Changing of the Gods</t>
  </si>
  <si>
    <t>CUBAN FOOD STORIES - A Feature Documentary</t>
  </si>
  <si>
    <t>The Little Girl with the Big Voice</t>
  </si>
  <si>
    <t>New Mo' Cut: David Peoples' lost film of Moe's Books</t>
  </si>
  <si>
    <t>Celluloid Wizards in the Video Wasteland</t>
  </si>
  <si>
    <t>Slingers - A Documentary about Small Town Beekeepers.</t>
  </si>
  <si>
    <t>Queer Genius</t>
  </si>
  <si>
    <t>A Man, A Plan, A Palindrome (Feature)</t>
  </si>
  <si>
    <t>Somaliland: The Abaarso Story</t>
  </si>
  <si>
    <t>Video of Connections: A Mural</t>
  </si>
  <si>
    <t>BREAKING A MONSTER a film about the band Unlocking The Truth</t>
  </si>
  <si>
    <t>Royalty Free: The Music of Kevin MacLeod</t>
  </si>
  <si>
    <t>AMONG WOLVES â€¢ Doc film about wild horses &amp; bikers</t>
  </si>
  <si>
    <t>Red Wolf Revival: An Uncertain Tomorrow</t>
  </si>
  <si>
    <t>THE ABILITY EXCHANGE - a documentary</t>
  </si>
  <si>
    <t>"Getting Naked: A Burlesque Story"</t>
  </si>
  <si>
    <t>Priced Out: Gentrification beyond black and white</t>
  </si>
  <si>
    <t>Strangers To Peace: A Documentary</t>
  </si>
  <si>
    <t>Mr. Chibbs (Documentary about NBA great Kenny Anderson)</t>
  </si>
  <si>
    <t>YO GALGO â€œA documentary film about the Spanish sighthoundâ€</t>
  </si>
  <si>
    <t>Art Therapy: The Movie - The Final Push</t>
  </si>
  <si>
    <t>The S Word - a film that changes how we talk about suicide</t>
  </si>
  <si>
    <t>The Carousel - 2016 Tribeca Film Festival Official Selection</t>
  </si>
  <si>
    <t>REZA ABDOH -Theatre Visionary</t>
  </si>
  <si>
    <t>43 and 80</t>
  </si>
  <si>
    <t>JOURNEY OM: Into the Heart of India â€¢ A Cinematic Pilgrimage</t>
  </si>
  <si>
    <t>Nobody Knows Anything (except William Goldman)</t>
  </si>
  <si>
    <t>Us, Naked: Trixie &amp; Monkey â€” World Premiere</t>
  </si>
  <si>
    <t>Faith: A Documentary</t>
  </si>
  <si>
    <t>Bleeding Audio: A Doc About The Matches &amp; The Music Industry</t>
  </si>
  <si>
    <t>THE RIDGE: TEN FOR THIRTY</t>
  </si>
  <si>
    <t>"Sherpa Stew" - A documentary about  Sherpas from Nepal living in New York City</t>
  </si>
  <si>
    <t>Wild Familyâ€”Connecting to Your Calling in Your Family Life.</t>
  </si>
  <si>
    <t>A QUEER COUNTRY</t>
  </si>
  <si>
    <t>A BUSHMAN ODYSSEY</t>
  </si>
  <si>
    <t>Game Changer: Lithuania's Nonviolent Revolution</t>
  </si>
  <si>
    <t>Swimming with Byron: A Documentary Film</t>
  </si>
  <si>
    <t>Alpine Zone</t>
  </si>
  <si>
    <t>Hola Mohalla: Festival of Soldier Saints</t>
  </si>
  <si>
    <t>Unbranded</t>
  </si>
  <si>
    <t>Wild Equus</t>
  </si>
  <si>
    <t>The Boing Heard 'Round the World</t>
  </si>
  <si>
    <t>Bird Language with Jon Young; an instructional video</t>
  </si>
  <si>
    <t>Project Reconnect: WHERE WE ARE NOW</t>
  </si>
  <si>
    <t>Quintessential: The Journey</t>
  </si>
  <si>
    <t>PIN UP! THE MOVIE The documentary with vintage style</t>
  </si>
  <si>
    <t>Where is Home?</t>
  </si>
  <si>
    <t>The Unknowns</t>
  </si>
  <si>
    <t>Steamboat Springs Van Clan</t>
  </si>
  <si>
    <t>Clearwater</t>
  </si>
  <si>
    <t>99% Declaration Mini-Doc</t>
  </si>
  <si>
    <t>Tornado Pursuit: 2014 Storm Chasing Web Series</t>
  </si>
  <si>
    <t>Nurse Mare Foals: Born to Die</t>
  </si>
  <si>
    <t>Luke and Jedi</t>
  </si>
  <si>
    <t>Submarine: Diving Away From Adulthood</t>
  </si>
  <si>
    <t>On the Back of a Tiger</t>
  </si>
  <si>
    <t>Another Man's Treasure documentary</t>
  </si>
  <si>
    <t>The Food Cure</t>
  </si>
  <si>
    <t>Built by UCF: St. Vincent and the Grenadines Chapter</t>
  </si>
  <si>
    <t>Science, Sex and the Ladies</t>
  </si>
  <si>
    <t>More than Gold: The Rhino Rescue Project</t>
  </si>
  <si>
    <t>THE PENGUIN COUNTERS Documentary Film</t>
  </si>
  <si>
    <t>Light in Taranto (Luce di Taranto) feature-length film</t>
  </si>
  <si>
    <t>The Peace Agency Documentary Kickstarter Campaign!</t>
  </si>
  <si>
    <t>No Act of Ours Film</t>
  </si>
  <si>
    <t>Nam Holtz's maiden voyage back to S. Korea: a documentary film exploring adoption</t>
  </si>
  <si>
    <t>Picking Up the Pieces: Child Holocaust Survivors Rebuild</t>
  </si>
  <si>
    <t>Green School Stories: a film to inspire change in education</t>
  </si>
  <si>
    <t>From Two Sticks - the fight against hunger and malnutrition</t>
  </si>
  <si>
    <t>Present and Unaccounted For: Black Women in Medicine</t>
  </si>
  <si>
    <t>DVD Jesus Alive Again: From the Last Supper to the Ascension</t>
  </si>
  <si>
    <t>MONDO BANANA</t>
  </si>
  <si>
    <t>The Last One: Unfolding the AIDS MEMORIAL QUILT</t>
  </si>
  <si>
    <t>The Healing Effect Movie</t>
  </si>
  <si>
    <t>The Desert River Bends</t>
  </si>
  <si>
    <t>Haymarket Documentary</t>
  </si>
  <si>
    <t>Reverence: A Documentary Short on Branded Yarmulkes</t>
  </si>
  <si>
    <t>The Lost Generation</t>
  </si>
  <si>
    <t>January's Story - A One Of A Kind Transgender Woman</t>
  </si>
  <si>
    <t>GO FAR: The Christopher Rush Story (4)</t>
  </si>
  <si>
    <t>Southern Oregon VS. LNG</t>
  </si>
  <si>
    <t>Through the Fire: Rebuilding Somalia</t>
  </si>
  <si>
    <t>thisisstuttering: A Documentary</t>
  </si>
  <si>
    <t>Ben &amp; Bill Down Under: 2 Canadians Tour America</t>
  </si>
  <si>
    <t>Fire in the Heart of the City</t>
  </si>
  <si>
    <t>Cycle of Life</t>
  </si>
  <si>
    <t>Swim for the Reef</t>
  </si>
  <si>
    <t>BEYOND LOCAL</t>
  </si>
  <si>
    <t>PROJECT OLIVE OYL:  10 VOICE-OVER "POPEYE" Demo Series</t>
  </si>
  <si>
    <t>The monster Inside</t>
  </si>
  <si>
    <t>Catsville High the Movie (Anti-Bullying) Teaser Trailer</t>
  </si>
  <si>
    <t>The Dark Brotherhood  (from the makers of COPS: Skyrim)</t>
  </si>
  <si>
    <t>Drowning -Short animated Film</t>
  </si>
  <si>
    <t>Patch Bo - Organic toons</t>
  </si>
  <si>
    <t>Dewey Does 110 Animation</t>
  </si>
  <si>
    <t>Hard Times Charles Video Book</t>
  </si>
  <si>
    <t>Little Clay Bible - Zacchaeus</t>
  </si>
  <si>
    <t>THE FUTURE</t>
  </si>
  <si>
    <t>"I'll Take You Back" Animated Music Video</t>
  </si>
  <si>
    <t>Bump in the road short stop motion animation</t>
  </si>
  <si>
    <t>The Zombie Next Door</t>
  </si>
  <si>
    <t>Le Legend of le Dragon Slayers</t>
  </si>
  <si>
    <t>Trumpy and Viola take to the Big Apple</t>
  </si>
  <si>
    <t>Planet Earth Superheroes</t>
  </si>
  <si>
    <t>Blinky</t>
  </si>
  <si>
    <t>"Johny and Jasper" educational series</t>
  </si>
  <si>
    <t>In Game: The Animated Series</t>
  </si>
  <si>
    <t>Starting a cartoon series</t>
  </si>
  <si>
    <t>Consumed</t>
  </si>
  <si>
    <t>Wolf Squad Lego Stop Motion</t>
  </si>
  <si>
    <t>The Paranormal Idiot</t>
  </si>
  <si>
    <t>Bad Teddy Studios</t>
  </si>
  <si>
    <t>Discovering the Other Woman</t>
  </si>
  <si>
    <t>Shutupsystems.com Innapropriate Cartoon and Comics Dvd set</t>
  </si>
  <si>
    <t>DisChord</t>
  </si>
  <si>
    <t>Fat Rich Bastards Animated videos</t>
  </si>
  <si>
    <t>The Last Mice</t>
  </si>
  <si>
    <t>Shell &amp; Paddy</t>
  </si>
  <si>
    <t>DreamAfrica</t>
  </si>
  <si>
    <t>The Gangbangers</t>
  </si>
  <si>
    <t>Lost in the Shadows</t>
  </si>
  <si>
    <t>Jamboni Brothers Pizza Pilot</t>
  </si>
  <si>
    <t>Super Hi-Speed Road Strikers</t>
  </si>
  <si>
    <t>The FunBunch Cartoon!!!</t>
  </si>
  <si>
    <t>Sideways Mohawk vs This Guy ( Comic eBook &amp; Cartoon Movie )</t>
  </si>
  <si>
    <t>phenix heart 3D animation</t>
  </si>
  <si>
    <t>DE_dust2: Hacker's Wrath</t>
  </si>
  <si>
    <t>Little Lamb Kidz - multi-faith characters in their 1st DVD</t>
  </si>
  <si>
    <t>Darwin's Kiss</t>
  </si>
  <si>
    <t>Machinima film project : Open 24/7</t>
  </si>
  <si>
    <t>THE FORGOTTEN LAND</t>
  </si>
  <si>
    <t>Tuskegee Redtails</t>
  </si>
  <si>
    <t>PokÃ©Movie - A PokÃ©monâ„¢ school project</t>
  </si>
  <si>
    <t>"Amp" A Story About a Robot</t>
  </si>
  <si>
    <t>The Legend Of The Crimson Knight</t>
  </si>
  <si>
    <t>"The Kris and Berman Show" Adult Animated Series Pilot</t>
  </si>
  <si>
    <t>Storyville: Return of the Vodou Queen</t>
  </si>
  <si>
    <t>Dreamland PERSONALISED Animated Shorts Film</t>
  </si>
  <si>
    <t>Glippets: The Aliens next door -  Animation from Comic Strip</t>
  </si>
  <si>
    <t>Red Origins</t>
  </si>
  <si>
    <t>3D Animation Story of an Ancient Hero: Fly Forward</t>
  </si>
  <si>
    <t>QUANTUM KIDZ - 3D animated pilot - THE ULTIMATE GOAL</t>
  </si>
  <si>
    <t>TAO Mr. Fantastic!!</t>
  </si>
  <si>
    <t>Tropiki-Meet the Tikis animated/cartoon series-Monkey Tiki</t>
  </si>
  <si>
    <t>Sight Word Music Videos</t>
  </si>
  <si>
    <t>Hymn of Unity</t>
  </si>
  <si>
    <t>BABY HUEY IN A FEATURE FILM /  "LUCKY DUCK"</t>
  </si>
  <si>
    <t>Harvard Math 55A and Stanford Math 51H Animated!</t>
  </si>
  <si>
    <t>The CafÃ©</t>
  </si>
  <si>
    <t>ERA</t>
  </si>
  <si>
    <t>Animated Stand-up Routines Shenanigans</t>
  </si>
  <si>
    <t>Misri Bunch: Names of Allah series 2</t>
  </si>
  <si>
    <t>The Diddlys "Steam powered Superheroes"</t>
  </si>
  <si>
    <t>The Lighthouse and the Lock cartoon - funny stuff for kids.</t>
  </si>
  <si>
    <t>'WORLD FRIENDS' - Changing the way children learn and play !</t>
  </si>
  <si>
    <t>The Adventures of Daryl and Straight Man</t>
  </si>
  <si>
    <t>City Animals independent cartoon series</t>
  </si>
  <si>
    <t>THE GUINEAS SHOW</t>
  </si>
  <si>
    <t>PROJECT IS CANCELLED</t>
  </si>
  <si>
    <t>Guess What? Gus</t>
  </si>
  <si>
    <t>Project: eXelcius - Next Generation Movie</t>
  </si>
  <si>
    <t>Joc Barrera The Chupacabra Hunter</t>
  </si>
  <si>
    <t>The Grigori</t>
  </si>
  <si>
    <t>Average Heroes pilot</t>
  </si>
  <si>
    <t>Airships and Anatasia: The Movie</t>
  </si>
  <si>
    <t>Galaxy Probe Kids</t>
  </si>
  <si>
    <t>ANGAL TENTARA and The Root of All Evil</t>
  </si>
  <si>
    <t>Broadway Melodies: A Rock &amp; Roll Mystery Musical - Animated Feature Film</t>
  </si>
  <si>
    <t>Stephen Colbert animated video</t>
  </si>
  <si>
    <t>World War 4</t>
  </si>
  <si>
    <t>Strawberry Bowl</t>
  </si>
  <si>
    <t>Jimmy There and Back - Documentary Animation</t>
  </si>
  <si>
    <t>Woodsy Owl Animation: Cartoons That Give A Hoot!</t>
  </si>
  <si>
    <t>MY4FACES THE ANIMATED MOVIE</t>
  </si>
  <si>
    <t>Age of Spirit: The Battle in Heaven</t>
  </si>
  <si>
    <t>Code Monkeys</t>
  </si>
  <si>
    <t>Heroes Faith II (Superior Soldier)</t>
  </si>
  <si>
    <t>Indian in Chelsea - Web Animated series</t>
  </si>
  <si>
    <t>TPI Episode 2: Doomsday Dean</t>
  </si>
  <si>
    <t>Stuck On An Eyeland</t>
  </si>
  <si>
    <t>Otherkin The Animated Series</t>
  </si>
  <si>
    <t>Paradigm Spiral - The Animated Series</t>
  </si>
  <si>
    <t>I'm Sticking With You.</t>
  </si>
  <si>
    <t>A Tale of Faith - An Animated Short Film</t>
  </si>
  <si>
    <t>Shipmates</t>
  </si>
  <si>
    <t>Honeybee: The Animated Series Trailer</t>
  </si>
  <si>
    <t>Somorrah</t>
  </si>
  <si>
    <t>M dot Strange's "I am Nightmare"</t>
  </si>
  <si>
    <t>Darktales The Play</t>
  </si>
  <si>
    <t>U.S. Premiere of "dirty butterfly" by debbie tucker green</t>
  </si>
  <si>
    <t>COMPASS PLAYERS</t>
  </si>
  <si>
    <t>"The Star on My Heart" Original Play Project on Holocaust</t>
  </si>
  <si>
    <t>Zero Down</t>
  </si>
  <si>
    <t>EUPHORIA! A New Play by John Corigliano</t>
  </si>
  <si>
    <t>Victory by Madicken Malm</t>
  </si>
  <si>
    <t>Omega Kids - a new play</t>
  </si>
  <si>
    <t>Devastated No Matter What</t>
  </si>
  <si>
    <t>Snowglobe Theatre presents: "Much Ado about Nothing"</t>
  </si>
  <si>
    <t>Corners Grove</t>
  </si>
  <si>
    <t>COMPASS PLAYERS presents SYLVIA by A. R. Gurney</t>
  </si>
  <si>
    <t>Walken On Sunshine</t>
  </si>
  <si>
    <t>Foresight</t>
  </si>
  <si>
    <t>Theatre for restorative justice - help us get to Belgium!</t>
  </si>
  <si>
    <t>Astronauts of Hartlepool: a Brexit sci-fi for VAULT 2017</t>
  </si>
  <si>
    <t>Much Further Out Than You Thought @ Edinburgh Fringe 2015</t>
  </si>
  <si>
    <t>Be A Buddy Not A Bully (Anti-Bullying Stage Play TOUR)</t>
  </si>
  <si>
    <t>Shakespeare Orange County's HAMLET: Match This!</t>
  </si>
  <si>
    <t>"The Tale of The Cockatrice" by Peafrog Puppetry</t>
  </si>
  <si>
    <t>hap's- Whats the program?</t>
  </si>
  <si>
    <t>Deviations</t>
  </si>
  <si>
    <t>Chronicles - History by us, as we tell it, as we share it</t>
  </si>
  <si>
    <t>Allergy Friendly Restaurant Finder and Review Site</t>
  </si>
  <si>
    <t>Favowear - Shopping for your favorite clothes made simple</t>
  </si>
  <si>
    <t>Speedwapp - The best webdesign tool for Wordpress, Bootstrap</t>
  </si>
  <si>
    <t>Lift Up Missions a Global Christian Online Platform</t>
  </si>
  <si>
    <t>Secure Email and Document sharing</t>
  </si>
  <si>
    <t>Langwiser - video lessons with native speaking teachers</t>
  </si>
  <si>
    <t>Keyup.in - The gaming community that gives back.</t>
  </si>
  <si>
    <t>Business &amp; Event Directory in Kingston, Ontario</t>
  </si>
  <si>
    <t>ALIBI X Nation - The Digital Black Wall Street</t>
  </si>
  <si>
    <t>Spinnable Social Media</t>
  </si>
  <si>
    <t>sellorshopusa.com</t>
  </si>
  <si>
    <t>grplife, private social network for non-profit organizations</t>
  </si>
  <si>
    <t>Marketing campaign for Show-Skill.net website</t>
  </si>
  <si>
    <t>Braille Academy</t>
  </si>
  <si>
    <t>Interactive Global Domestic Violence Platform</t>
  </si>
  <si>
    <t>Southwest Louisville Online A Local Social Network</t>
  </si>
  <si>
    <t>MADE online media platform for artists and creatives</t>
  </si>
  <si>
    <t>DOWNLOAD THE INTERNET,....</t>
  </si>
  <si>
    <t>CheckMate Careers</t>
  </si>
  <si>
    <t>International/Domestic Student room platform</t>
  </si>
  <si>
    <t>time-care.com - Helping People Remember The Simple Things</t>
  </si>
  <si>
    <t>TOC TOC TROC</t>
  </si>
  <si>
    <t>EasyLearnings</t>
  </si>
  <si>
    <t>RummageCity.com - Rummage sailing made easy!</t>
  </si>
  <si>
    <t>UnimeTV - Revolutionizing Anime</t>
  </si>
  <si>
    <t>Planet Snow Kids - an online global family of snow lovers.</t>
  </si>
  <si>
    <t>Mioti</t>
  </si>
  <si>
    <t>Relaunching in May</t>
  </si>
  <si>
    <t>Snag-A-Slip</t>
  </si>
  <si>
    <t>FairwayJockey.com Custom Golf Equipment</t>
  </si>
  <si>
    <t>Welcome to the Future! "UMEOS" the Internet's You, Me, O.S.</t>
  </si>
  <si>
    <t>Unity, A Content Creators Toolkit</t>
  </si>
  <si>
    <t>Uscore - Am PC spielerisch forschen und dafÃ¼r belohnt werden</t>
  </si>
  <si>
    <t>Uthtopia</t>
  </si>
  <si>
    <t>everydayrelay</t>
  </si>
  <si>
    <t>weBuy Crowdsourced Shopping</t>
  </si>
  <si>
    <t>Course: Learn Cryptography</t>
  </si>
  <si>
    <t>Talented Minds â­ï¸</t>
  </si>
  <si>
    <t>A Poets Domain</t>
  </si>
  <si>
    <t>"We the People..."</t>
  </si>
  <si>
    <t>HackersArchive.com</t>
  </si>
  <si>
    <t>scriptCall - The Personal Presentation Platform</t>
  </si>
  <si>
    <t>Link Card</t>
  </si>
  <si>
    <t>Employ College 2K</t>
  </si>
  <si>
    <t>Waitresses.com</t>
  </si>
  <si>
    <t>TiTraGO! your personal driver</t>
  </si>
  <si>
    <t>Get Neighborly</t>
  </si>
  <si>
    <t>Build a Search Engine and more - Web Engineering Course</t>
  </si>
  <si>
    <t>Kid's Connect (Connecting kids with sickness' together)</t>
  </si>
  <si>
    <t>Go Start A Biz</t>
  </si>
  <si>
    <t>Step-By-Step Guide On How To Stay Secure &amp; Anonymous Online</t>
  </si>
  <si>
    <t>Unleashed Fitness</t>
  </si>
  <si>
    <t>MyBestInterest.org</t>
  </si>
  <si>
    <t>DigitaliBook free library</t>
  </si>
  <si>
    <t>Rolodex: One Contact List to Rule Them All</t>
  </si>
  <si>
    <t>Goals not creeds</t>
  </si>
  <si>
    <t>Mail 4 Jail</t>
  </si>
  <si>
    <t>Anaheim California here we come but we need your help.</t>
  </si>
  <si>
    <t>Privster.net - Privacy anywhere, whenever for free.</t>
  </si>
  <si>
    <t>EZDoctor Reports a "CarFax" type report on Doctors.</t>
  </si>
  <si>
    <t>Randompics.net - Make It Fan Owned And Updated! (Canceled)</t>
  </si>
  <si>
    <t>Don't Shoot the Messenger Chick (Canceled)</t>
  </si>
  <si>
    <t>Teach Your Parents iPad (Canceled)</t>
  </si>
  <si>
    <t>All in One Cloud Business Management - Extendix Panel</t>
  </si>
  <si>
    <t>An Online Music Venue Awaits (Canceled)</t>
  </si>
  <si>
    <t>Mise En Abyme Cloud Computers - PC inside a Website</t>
  </si>
  <si>
    <t>Swap Anything (Canceled)</t>
  </si>
  <si>
    <t>UniteChrist (Canceled)</t>
  </si>
  <si>
    <t>Securivente (Canceled)</t>
  </si>
  <si>
    <t>Web Streaming 2.0 (Canceled)</t>
  </si>
  <si>
    <t>storieChild: technology + art = your child's storybook</t>
  </si>
  <si>
    <t>Lets Reinvent Our Election Process (Canceled)</t>
  </si>
  <si>
    <t>PixlDir.com - Simple and fast image hosting. (Canceled)</t>
  </si>
  <si>
    <t>S'time Soirees (Canceled)</t>
  </si>
  <si>
    <t>Get Affordable Website with Premium Hosting and Domain</t>
  </si>
  <si>
    <t>Y2Y Tutors (Canceled)</t>
  </si>
  <si>
    <t>Big Data (Canceled)</t>
  </si>
  <si>
    <t>iShopGreen.ca - the green product marketplace (Canceled)</t>
  </si>
  <si>
    <t>We CAN End Police Violence Against Our Dog's (Canceled)</t>
  </si>
  <si>
    <t>The Animal Shelter Network website (Canceled)</t>
  </si>
  <si>
    <t>WheelWolf - Swap and borrow cars with fellow car lovers.</t>
  </si>
  <si>
    <t>NeedSomeLoven.com (Canceled)</t>
  </si>
  <si>
    <t>SkyRooms.io Virtual Offices (Canceled)</t>
  </si>
  <si>
    <t>The Story of Life - Writing tomorrow's history today</t>
  </si>
  <si>
    <t>Privileged Zone - Premium Social Network (Canceled)</t>
  </si>
  <si>
    <t>Website for Firearms Education &amp; Sale of Accessories</t>
  </si>
  <si>
    <t>Smidlink Fun Ids.....search an Id, then message for free!</t>
  </si>
  <si>
    <t>Ecosteader (Canceled)</t>
  </si>
  <si>
    <t>Brevity: A Powerful Online Publishing Software! (Canceled)</t>
  </si>
  <si>
    <t>UniWherse.com - Bring students future (Canceled)</t>
  </si>
  <si>
    <t>Uivo-fast,secure emergency contact system for your property</t>
  </si>
  <si>
    <t>pitchtograndma (Canceled)</t>
  </si>
  <si>
    <t>Pleero, A Technology Team Building Website (Canceled)</t>
  </si>
  <si>
    <t>Keto Advice (Canceled)</t>
  </si>
  <si>
    <t>Unique online start up, Art and Technology together (Canceled)</t>
  </si>
  <si>
    <t>W (Canceled)</t>
  </si>
  <si>
    <t>Kids Educational Social Media Site (Canceled)</t>
  </si>
  <si>
    <t>Carbon mini bikes / race / MTB / FAT ~ Carbon tow placement</t>
  </si>
  <si>
    <t>Help fund research of dual action compression breast pump</t>
  </si>
  <si>
    <t>Gauss - Redefining Eye Protection for the Digital Age</t>
  </si>
  <si>
    <t>Phone Silks - The best way to carry your smart phone!</t>
  </si>
  <si>
    <t>Sofft: Blocks Stains &amp; Softens Clothes!</t>
  </si>
  <si>
    <t>Carbon Fiber Collar Stays</t>
  </si>
  <si>
    <t>Body Armor - The Super Female Police Officer of the Future!!</t>
  </si>
  <si>
    <t>Silver anti-radiation underwear. Keep body cool in summer</t>
  </si>
  <si>
    <t>Audio Jacket</t>
  </si>
  <si>
    <t>VIVO Solar Bag</t>
  </si>
  <si>
    <t>Jake Lazarow's Eagle Project</t>
  </si>
  <si>
    <t>Pacha's Pajamas: Award-Winning Healthy Kids Entertainment!</t>
  </si>
  <si>
    <t>The Zossom Phone Case</t>
  </si>
  <si>
    <t>Wearsafe: Wearable technology on a mission to save lives</t>
  </si>
  <si>
    <t>TRASENSE MOVEMENT: The Smartest Daily Tracker for Under $30</t>
  </si>
  <si>
    <t>Spark: The Watch That Keeps You Awake</t>
  </si>
  <si>
    <t>Motion Control Camera Camcorder HD Bluetooth Smart Glasses</t>
  </si>
  <si>
    <t>Shine: first App control Laser Light Bluetooth Headphones</t>
  </si>
  <si>
    <t>Neorings secures, mounts, stands, your smartphone and tablet</t>
  </si>
  <si>
    <t>Lulu Watch Designs - Apple Watch</t>
  </si>
  <si>
    <t>ProfileMyRun:  Run the Right Way, Run the Natural Way</t>
  </si>
  <si>
    <t>AirString</t>
  </si>
  <si>
    <t>LW - the cool luminescent band with a watch</t>
  </si>
  <si>
    <t>MouseFighter invisible AIR mouse</t>
  </si>
  <si>
    <t>Oregon Babyâ„¢ Diapers</t>
  </si>
  <si>
    <t>CulBox , Open Source Wearable Smart Watch for Arduino</t>
  </si>
  <si>
    <t>Ducky Diapers</t>
  </si>
  <si>
    <t>Ubivade - Vibrating navigation belt</t>
  </si>
  <si>
    <t>Iplace itâ„¢ : The Phone Holding RFID Blocking Card Holder</t>
  </si>
  <si>
    <t>Christian DiLusso Watches</t>
  </si>
  <si>
    <t>FINCLIP, the easiest way to don/doff your scuba diving fins</t>
  </si>
  <si>
    <t>SmoothEye - Accurately Test Your Alertness and Focus Level</t>
  </si>
  <si>
    <t>youWare  |  A digital ID for the real world</t>
  </si>
  <si>
    <t>HORIZON: LIFE ENHANCED GLASSWARE</t>
  </si>
  <si>
    <t>Something To Wear For Hearing Sounds By Feeling Vibrations</t>
  </si>
  <si>
    <t>How to Make Innovative Apple Watch Apps with WatchKit</t>
  </si>
  <si>
    <t>NapTime: the first baby monitor that takes care of parents</t>
  </si>
  <si>
    <t>World's first Heated Jacket managed by Smartphone</t>
  </si>
  <si>
    <t>World's Smallest Mp3 Player Earpiece Bible - Ohura Project</t>
  </si>
  <si>
    <t>Monolith Posture Coach</t>
  </si>
  <si>
    <t>PosturePulse: The posture sensor worn on your waist or chair</t>
  </si>
  <si>
    <t>D-Pro Athletic Headband with Carbon Fiber</t>
  </si>
  <si>
    <t>Deception Belt</t>
  </si>
  <si>
    <t>Mist Buddy Hydration/Misting Backpack</t>
  </si>
  <si>
    <t>Arcus Motion Analyzer | The Versatile Smart Ring</t>
  </si>
  <si>
    <t>Nomadica All purpose backpack with battery</t>
  </si>
  <si>
    <t>Vivi di Cuore - Heart Rate Watch</t>
  </si>
  <si>
    <t>Power Go: Cargador Solar para Dispositivos MÃ³viles</t>
  </si>
  <si>
    <t>The Most Advanced Dress Shirt- EVER!!</t>
  </si>
  <si>
    <t>Lifeclock One: The Escape from New York Inspired Smartwatch</t>
  </si>
  <si>
    <t>BLOXSHIELD</t>
  </si>
  <si>
    <t>ShapeCase - Colorful Apple Watch Bumpers</t>
  </si>
  <si>
    <t>Signum Indicators by Brighter Indication</t>
  </si>
  <si>
    <t>Prana: Wearable for Breathing and Posture</t>
  </si>
  <si>
    <t>Airlock bike helmet</t>
  </si>
  <si>
    <t>mini air- personal air conditioner</t>
  </si>
  <si>
    <t>trustee</t>
  </si>
  <si>
    <t>VR Lens Lab - Prescription Lenses for Virtual Reality HMDs</t>
  </si>
  <si>
    <t>3D Xray Vision. State of the Art. Free for Everyone*.</t>
  </si>
  <si>
    <t>TapTap, a touch communication wristband</t>
  </si>
  <si>
    <t>A-iEasyâ„¢ Smartphone Stand Holder | The End of Busy Hands.</t>
  </si>
  <si>
    <t>HotBlack: The premium smartwatch that shows your custom data</t>
  </si>
  <si>
    <t>Pace...Me | Visual Pace &amp; Interval Trainer | Sports Wearable</t>
  </si>
  <si>
    <t>EL TORO SPEEDWRAPS - THE EVOLUTION OF SPORTS TRAINING</t>
  </si>
  <si>
    <t>ZNITCH- The Evolution in Helmet Safety</t>
  </si>
  <si>
    <t>SomnoScope</t>
  </si>
  <si>
    <t>Driver Alert System</t>
  </si>
  <si>
    <t>Hy - hidden wireless earbuds you never have to take off</t>
  </si>
  <si>
    <t>Glowbelt, The World's First Retractable LED Safety Belt</t>
  </si>
  <si>
    <t>lumiglove</t>
  </si>
  <si>
    <t>Hate York Shirt 2.0</t>
  </si>
  <si>
    <t>Anti Snore Wearable</t>
  </si>
  <si>
    <t>Riders Registry "Medical data of active people on a Dog Tag"</t>
  </si>
  <si>
    <t>Secure Pet GPS Tracker - Every Moment Matters</t>
  </si>
  <si>
    <t>Prep Packs Survival Belt</t>
  </si>
  <si>
    <t>Mouse^3</t>
  </si>
  <si>
    <t>Pathfinder - Wearable Navigation for the Blind</t>
  </si>
  <si>
    <t>cool air belt</t>
  </si>
  <si>
    <t>BioToo - Emergency Temporary Tattoos</t>
  </si>
  <si>
    <t>Hand Armor Liquid Chalk-Ultimate Sports Chalk Help Patent</t>
  </si>
  <si>
    <t>Without Utterance: Tales from the Other Side of Language</t>
  </si>
  <si>
    <t>Celebrating Brit Shalom â€” Now at CelebratingBritShalom.Com</t>
  </si>
  <si>
    <t>The BANGGAI Rescue Project</t>
  </si>
  <si>
    <t>The 2015 Pro Football Beast Book</t>
  </si>
  <si>
    <t>The Adventure Access Guide: How to Walk Across America</t>
  </si>
  <si>
    <t>The Year It All Made Sense</t>
  </si>
  <si>
    <t>60 Days to a Radiating Faith</t>
  </si>
  <si>
    <t>CHRISTIAN MERCY: Compassion, Proclamation, and Power</t>
  </si>
  <si>
    <t>The Age of the Platform: My Fourth Book</t>
  </si>
  <si>
    <t>The Malformation of Health Care</t>
  </si>
  <si>
    <t>Encyclopedia of Surfing</t>
  </si>
  <si>
    <t>Portland Boat Tours:  From Dream to Business</t>
  </si>
  <si>
    <t>Chess puzzles in your pocket: a new eBook</t>
  </si>
  <si>
    <t>Sinatra Cookbook - Recipes for the Ruby framework</t>
  </si>
  <si>
    <t>Sideswiped</t>
  </si>
  <si>
    <t>TOP FUEL FOR LIFE - Life Lessons from a Crew Chief</t>
  </si>
  <si>
    <t>What Happens in Vegas Stays on YouTube</t>
  </si>
  <si>
    <t>Eat Mendocino: Writing the Book</t>
  </si>
  <si>
    <t>Under the Sour Sun: Hunger through the Eyes of a Child</t>
  </si>
  <si>
    <t>Brother's Keeper: Lessons Learned in Gaining Access</t>
  </si>
  <si>
    <t>Gloriously Doomed - Search for Armada Shipwreck in Ireland</t>
  </si>
  <si>
    <t>reVILNA: the vilna ghetto project</t>
  </si>
  <si>
    <t>"My Life As Julia Roberts, Snapshots Of A LIfe</t>
  </si>
  <si>
    <t>A Tale as Rich as Soil: Preserving Valmont's History</t>
  </si>
  <si>
    <t>A Revolutionary Leadership Resource Book</t>
  </si>
  <si>
    <t>Help Launch the Most Amazing Online Organizing Guide Ever.</t>
  </si>
  <si>
    <t>Attention: People With Body Parts</t>
  </si>
  <si>
    <t>Trash is Treasure</t>
  </si>
  <si>
    <t>Meditations for the Childbearing Year - a Book</t>
  </si>
  <si>
    <t>chartwellwest.com</t>
  </si>
  <si>
    <t>A book no one should have to write-but everyone should read.</t>
  </si>
  <si>
    <t>Surviving the Journey: Letters from the Railroad</t>
  </si>
  <si>
    <t>ELECTRO GIRL raises awareness to remove the fear of Epilepsy</t>
  </si>
  <si>
    <t>Dirshuni: Israeli Women Writing Midrash, volume 2</t>
  </si>
  <si>
    <t>In Sickness and in Health- a couples journey through cancer</t>
  </si>
  <si>
    <t>Rumble Yell: Discovering America's Biggest Bike Ride</t>
  </si>
  <si>
    <t>Shemdegi Sadguri: photopoetic commentary on Eastern Europe</t>
  </si>
  <si>
    <t>Celebrating Orlando's Historic Haunts Release</t>
  </si>
  <si>
    <t>Publish Waiting On Humanity</t>
  </si>
  <si>
    <t>Wild Ruins</t>
  </si>
  <si>
    <t>Random Thoughts from a Random Mind</t>
  </si>
  <si>
    <t>DONE WITH DEATH</t>
  </si>
  <si>
    <t>Where we used to live - eBook (PROJECT 80%)</t>
  </si>
  <si>
    <t>Highland Sabre - A Black Beast Books Project</t>
  </si>
  <si>
    <t>[JOE]KES</t>
  </si>
  <si>
    <t>Dirty Quiet Money</t>
  </si>
  <si>
    <t>Memories of Italy &amp; Olive Oil</t>
  </si>
  <si>
    <t>Jury of Peers: A Novel of Online Justice</t>
  </si>
  <si>
    <t>A dream of becoming an upcoming Author</t>
  </si>
  <si>
    <t>Sorry I Tripped in Your Yard</t>
  </si>
  <si>
    <t>Open Door: The Call -- Young Reader's Fiction Book</t>
  </si>
  <si>
    <t>Donald Trump Presidential Stress Cube</t>
  </si>
  <si>
    <t>This is NOT the Bible I was taught in Sunday School</t>
  </si>
  <si>
    <t>Expansion of The Mortis Chronicles</t>
  </si>
  <si>
    <t>Arabella makes her novel Pants On FIre! an audio book!</t>
  </si>
  <si>
    <t>Scorned: A LeKrista Scott, Vampire Hunted Novel</t>
  </si>
  <si>
    <t>Run Ragged</t>
  </si>
  <si>
    <t>One Minute Gone: Manhattan Noir: a novel and backstory book</t>
  </si>
  <si>
    <t>Summers' Love, A Cute and Funny Cinderella Love Story</t>
  </si>
  <si>
    <t>Silenus March: A Novel</t>
  </si>
  <si>
    <t>Wess Meets West - Press Our New Album on CD!</t>
  </si>
  <si>
    <t>Touring the United States This July</t>
  </si>
  <si>
    <t>Richie Ray finally records a new record!</t>
  </si>
  <si>
    <t>Fund The Red Masque's New Album, "Mythalogue"</t>
  </si>
  <si>
    <t>STEELcyclopedia - The Titans of Hard Rock</t>
  </si>
  <si>
    <t>Treedom's NEW album fund!</t>
  </si>
  <si>
    <t>New Album: BRICK AND MORTAR. New Book: HITLESS WONDER.</t>
  </si>
  <si>
    <t>Mahayla CD Pressing</t>
  </si>
  <si>
    <t>HELP UNRB GO ON TOUR!</t>
  </si>
  <si>
    <t>Reluctant Hero's "All As One" EP</t>
  </si>
  <si>
    <t>3 Years Hollow is Going On Their First Ever Tour!</t>
  </si>
  <si>
    <t>Brad Hoshaw &amp; the Seven Deadlies - New Studio Album</t>
  </si>
  <si>
    <t>"Believable Lies" - The Album</t>
  </si>
  <si>
    <t>Dead Tree Duo's first full length album! Let's make it!</t>
  </si>
  <si>
    <t>Begins Again</t>
  </si>
  <si>
    <t>Jimbo Mathus &amp; The Tri-State Coalition | WHITE BUFFALO</t>
  </si>
  <si>
    <t>Madrone: New Album for 2013</t>
  </si>
  <si>
    <t>Lust Control NEW CD!!!</t>
  </si>
  <si>
    <t>Eric Stuart Band 4 Song EP "Character"</t>
  </si>
  <si>
    <t>Ryan Caskey's BREAKOUT ALBUM, ready to CHARGE</t>
  </si>
  <si>
    <t>LF4 WildFire</t>
  </si>
  <si>
    <t>SLUTEVER DO AMERICA TOUR</t>
  </si>
  <si>
    <t>Vaz Tour/Musical Documentation of Australia and SE Asia</t>
  </si>
  <si>
    <t>The Beautiful Refrain's "Page One" Project</t>
  </si>
  <si>
    <t>City of Sound - A city full of stories untold</t>
  </si>
  <si>
    <t>Virtual CH - The One-Man-Mixed-Media-Rock-Band Debut</t>
  </si>
  <si>
    <t>Golden Animals NEW Album!</t>
  </si>
  <si>
    <t>Sic Vita - New EP Release - 2017</t>
  </si>
  <si>
    <t>The Micronite Filters | Wizard Blood Vinyl</t>
  </si>
  <si>
    <t>Peter's New Album!!</t>
  </si>
  <si>
    <t>Help us get our music into the hands of our fans!</t>
  </si>
  <si>
    <t>Love Water Tour</t>
  </si>
  <si>
    <t>Don Walrus wants to press a record!!</t>
  </si>
  <si>
    <t>Rules of Civility and Decent Behavior</t>
  </si>
  <si>
    <t>Help Pat The Human Get A Tour Van!</t>
  </si>
  <si>
    <t>Some Late Help for The Early Reset</t>
  </si>
  <si>
    <t>Help Friends and Family Release Their Debut Album</t>
  </si>
  <si>
    <t>Dead Fish Handshake - follow up record to Across State Lines</t>
  </si>
  <si>
    <t>Repair Orwell's tour van for a West Coast Tour!</t>
  </si>
  <si>
    <t>Winter Tour</t>
  </si>
  <si>
    <t>Wyatt Lowe &amp; the Ottomatics Summer 2014 Tour!</t>
  </si>
  <si>
    <t>"Grey Sky Blues" - Help make Bizness Suit's new album!</t>
  </si>
  <si>
    <t>Soul Easy - Making music for our friends.</t>
  </si>
  <si>
    <t>Debut Album</t>
  </si>
  <si>
    <t>Hi Ho Silver Oh - The West Coast Tour</t>
  </si>
  <si>
    <t>KILL FREEMAN</t>
  </si>
  <si>
    <t>Protect The Dream Debut Album</t>
  </si>
  <si>
    <t>Losing Wings EP Release &amp; Our First Tour</t>
  </si>
  <si>
    <t>It's Now or Never for the Icarus Witch Project!</t>
  </si>
  <si>
    <t>Monk</t>
  </si>
  <si>
    <t>Dark Disco Club's new album</t>
  </si>
  <si>
    <t>Let The 7Horse Run!</t>
  </si>
  <si>
    <t>OMG! You Can Help Hello Kelly Make Their New Record!</t>
  </si>
  <si>
    <t>Ragman Rolls</t>
  </si>
  <si>
    <t>VANS Warped Tour or BUST!</t>
  </si>
  <si>
    <t>Samuel B. Lupowitz &amp; The Ego Band - first album release</t>
  </si>
  <si>
    <t>DESMADRE Full Album + Press Kit</t>
  </si>
  <si>
    <t>Take 147 - Nothin' to Lose CD Project</t>
  </si>
  <si>
    <t>Be a part of The Paper Melody's next chapter: EP and Videos</t>
  </si>
  <si>
    <t>The Waffle Stompers - We'll Never Die</t>
  </si>
  <si>
    <t>Carl King's New Album: Grand Architects Of The Universe</t>
  </si>
  <si>
    <t>Peering Through The Lens Of Time - Dan Mumm - Studio Album</t>
  </si>
  <si>
    <t>"Frontiers" A new full-length LP by Ontario's Unsacred Seed</t>
  </si>
  <si>
    <t>The New Album: Dig Deeper</t>
  </si>
  <si>
    <t>FROSTBURN - Lords of the Trident's new album!</t>
  </si>
  <si>
    <t>Shadow and Steel: The new album from Master Sword</t>
  </si>
  <si>
    <t>CURVE: The debut album from Miroist needs awesome merch</t>
  </si>
  <si>
    <t>CENTROPYMUSIC</t>
  </si>
  <si>
    <t>God Am</t>
  </si>
  <si>
    <t>The Nightingale: A Gothic Fairytale</t>
  </si>
  <si>
    <t>Yet Further: Sioum's Second Full-Length Album</t>
  </si>
  <si>
    <t>M.F.Crew, 1er Album "First Ride"</t>
  </si>
  <si>
    <t>Covers Album - Limited Vinyl Pressing</t>
  </si>
  <si>
    <t>sloggoth</t>
  </si>
  <si>
    <t>Westfield Massacre - Sophomore Album &amp; Tour</t>
  </si>
  <si>
    <t>AtteroTerra's Sophomore Album - Pray for Apocalypse</t>
  </si>
  <si>
    <t>POWERHEAD - Wir wollen ins Studio!!!</t>
  </si>
  <si>
    <t>A Reason To Breathe - DEBUT ALBUM</t>
  </si>
  <si>
    <t>Gehtika - New Album - A Monster in Mourning</t>
  </si>
  <si>
    <t>Rise With Us Campaign</t>
  </si>
  <si>
    <t>Jazz arrangements of Mozart Horn Concertos #3 &amp; #4</t>
  </si>
  <si>
    <t>"In My Own EYE " a cabaret not to be missed</t>
  </si>
  <si>
    <t>The London Jazz Machine  - Jazz greats musical project</t>
  </si>
  <si>
    <t>Help Fund Jason's Debut Jazz CD "Exodus"</t>
  </si>
  <si>
    <t>Help fund an album of LDS songs arranged for jazz piano trio</t>
  </si>
  <si>
    <t>"Cigarettes and Sunflowers" first album by "Memphis Lady"</t>
  </si>
  <si>
    <t>California Dreamin' Tour 2015</t>
  </si>
  <si>
    <t>Miche Fambro - "Forever Friday" Jazz CD</t>
  </si>
  <si>
    <t>TERESA ANN LAMIRAND'S DEBUT ALBUM "MY LIFE UNFOLDING""</t>
  </si>
  <si>
    <t>Live DVD Concert by Twice As Good</t>
  </si>
  <si>
    <t>The NELSON RIDDLE SONGBOOK - Nelson Riddle Tribute Orchestra</t>
  </si>
  <si>
    <t>fo/mo/deep heads back into the studio to record their 3rd CD</t>
  </si>
  <si>
    <t>Songs of Africa Ensemble Goodwill Africa Tour</t>
  </si>
  <si>
    <t>The Dreamer-An Original Jazz CD</t>
  </si>
  <si>
    <t>New Jerry Tachoir Group Recording</t>
  </si>
  <si>
    <t>Italian Jazz Days 2015, an annual NYS jazzseries since 2009.</t>
  </si>
  <si>
    <t>Sound Of Dobells</t>
  </si>
  <si>
    <t>A Saxidentals Music Video!!!</t>
  </si>
  <si>
    <t>Justin Cron's Sax Debut Album</t>
  </si>
  <si>
    <t>Bring jazz legend Peter BrÃ¶tzmann to Minneapolis</t>
  </si>
  <si>
    <t>Lifelike Figures Vinyl Pressing!</t>
  </si>
  <si>
    <t>Funding the new album by Chris Reed and the Anime Raiders</t>
  </si>
  <si>
    <t>The Scotty Karate Vinyl Round-Up (Scotch Bonnet)</t>
  </si>
  <si>
    <t>Dana Lawrence Music NEW EP</t>
  </si>
  <si>
    <t>Angwish "I Wanna Be Your Monkey" Music Video</t>
  </si>
  <si>
    <t>Origin - Cobrette Bardole's Sophomore Album!</t>
  </si>
  <si>
    <t>Sap Laughter : Merch Fundraiser!</t>
  </si>
  <si>
    <t>Mortimer Nova new album title Terrible The Fish Has Drowned!</t>
  </si>
  <si>
    <t>Ginger Binge's first album</t>
  </si>
  <si>
    <t>Ryan Harner's Full Length Album - The Wonder of the Sea</t>
  </si>
  <si>
    <t>Help fund Richard Sosa's "FolkameriqueÃ±o" CD</t>
  </si>
  <si>
    <t>Den-Mate: New EP and Tour</t>
  </si>
  <si>
    <t xml:space="preserve">ADCA's debut CD will bring the joys of great chamber music to you!  </t>
  </si>
  <si>
    <t>The Big Band Theory Music Festival</t>
  </si>
  <si>
    <t>Saint Sebastian's Debut Album &amp; Short Film</t>
  </si>
  <si>
    <t>ruKus - the Net-a-thon: Fueling independence in music and art!</t>
  </si>
  <si>
    <t>Hardsoul Poets New Album!</t>
  </si>
  <si>
    <t>Park XXVII Album Release</t>
  </si>
  <si>
    <t>Foundations: 12 Songs in 2012</t>
  </si>
  <si>
    <t>Lets get 48/14 pressed!!!</t>
  </si>
  <si>
    <t>Project Revive: Protecting the Creative Impulse</t>
  </si>
  <si>
    <t>Modern Jazz / Soul "All Star" CD Recording Project</t>
  </si>
  <si>
    <t>MISTER BROWN</t>
  </si>
  <si>
    <t>U City Jazz Festival, St. Louis, MO</t>
  </si>
  <si>
    <t>The Woodlands Jazz Fest</t>
  </si>
  <si>
    <t>Jazz For Everyone!</t>
  </si>
  <si>
    <t>24th Music Presents Channeling Motown (Live)</t>
  </si>
  <si>
    <t>Greg Chambers Saxophone CD</t>
  </si>
  <si>
    <t>Help Tony Copeland and get free cd's and mp3's</t>
  </si>
  <si>
    <t>Philly Jazz Fest - "Remembering Grover"</t>
  </si>
  <si>
    <t>Hattie Bee's Second Album</t>
  </si>
  <si>
    <t>Hot Jazz and Latin Luxury in Lima</t>
  </si>
  <si>
    <t>Triad a new album by James Murrell</t>
  </si>
  <si>
    <t>100% Faith Jazz Gospel CD Recording Project 2012</t>
  </si>
  <si>
    <t>Soul Of Man Video Project</t>
  </si>
  <si>
    <t>Russ Spiegel's Uncommon Knowledge: The Deep Brooklyn Suite</t>
  </si>
  <si>
    <t xml:space="preserve">JMood Records "New" Roberto Magris Sextet New Recording Project 2010 </t>
  </si>
  <si>
    <t>Heads Up! / Vai com Tudo! - Music &amp; Sports Education for All</t>
  </si>
  <si>
    <t>A fine blend of jazz, electronica, rock and spoken word</t>
  </si>
  <si>
    <t>Jazz CD:  Out of The Blue</t>
  </si>
  <si>
    <t>MIAMI JAZZ PROJECT: TEST OF TIME RECORDING</t>
  </si>
  <si>
    <t>"Reflections Of Brownie" a new tribute to Clifford Brown</t>
  </si>
  <si>
    <t>THE JOEY MORANT PROJECT:   JAZZIFIED R'nB</t>
  </si>
  <si>
    <t>First Solo Album - Siempre Filiberto</t>
  </si>
  <si>
    <t>Africa Brass Master Class for youth</t>
  </si>
  <si>
    <t>"Never Let Me Go" CD Recording Project</t>
  </si>
  <si>
    <t xml:space="preserve">Cosmolingo is a multimedia band inspiring to create a cinematic musical theater!!!!! </t>
  </si>
  <si>
    <t>JETRO DA SILVA FUNK PROJECT</t>
  </si>
  <si>
    <t>In a Jazzy Motown</t>
  </si>
  <si>
    <t>EXPERIMENTAL JAZZ STUDIO RECORDING</t>
  </si>
  <si>
    <t>The Nico Blues Recorded A Full-Length Album! Now Let's Master It!</t>
  </si>
  <si>
    <t>First jazz album for Multidirectional, Now printing time!</t>
  </si>
  <si>
    <t>Mandy Harvey Christmas Album</t>
  </si>
  <si>
    <t>An album of 10 "jazz art songs" by Matthew John Mortimer</t>
  </si>
  <si>
    <t>Kyle Krysa debut EP Ground Effect</t>
  </si>
  <si>
    <t>The Art of You Too</t>
  </si>
  <si>
    <t>Jazz Singer, Marti Mendenhall Live Concert Recording</t>
  </si>
  <si>
    <t>"Antoine Roney Trio" at Cuba's Havana Jazz Festival 2013</t>
  </si>
  <si>
    <t>Celebrating American Jazz &amp; Soul Music</t>
  </si>
  <si>
    <t>Takeshi Asai French Trio - a lingua franca to break barriers</t>
  </si>
  <si>
    <t>The LUMIC Band by Cope4Golf creates a scientific golf swing.</t>
  </si>
  <si>
    <t>Snoremedy - The answer to a more restful night's sleep</t>
  </si>
  <si>
    <t>Head Mounted Display Adapter for the dscvr VR Viewer</t>
  </si>
  <si>
    <t>SleepMode</t>
  </si>
  <si>
    <t>RoamingTails, The Connected Pet Tag</t>
  </si>
  <si>
    <t>CT BAND</t>
  </si>
  <si>
    <t>OmniTrade Apron</t>
  </si>
  <si>
    <t>PAKPOWER, The CCP Pack</t>
  </si>
  <si>
    <t>Led Shirt - WiFi Controlled</t>
  </si>
  <si>
    <t>INBED</t>
  </si>
  <si>
    <t>EZC Smartlight</t>
  </si>
  <si>
    <t>Smart Harness</t>
  </si>
  <si>
    <t>Audionoggin - Join the Earvolution</t>
  </si>
  <si>
    <t>IRring - The Remote Control That fits on Your Finger</t>
  </si>
  <si>
    <t>A Wearable Twisting iPhone Case w/ Built in Selfie Extender</t>
  </si>
  <si>
    <t>PAXIEâ„¢: The most advanced GPS enabled child safety wearable</t>
  </si>
  <si>
    <t>SemiYours</t>
  </si>
  <si>
    <t>DUALBAND, the Leather NFC Smart Watch Band</t>
  </si>
  <si>
    <t>BigBands XL for Apple Watch: Big Long Bands for Large Wrists</t>
  </si>
  <si>
    <t>The Pi Watch - A Programmable, Open Source Smartwatch!</t>
  </si>
  <si>
    <t>Kai - Turn any pair of Glasses into Smart Glasses!</t>
  </si>
  <si>
    <t>The first personal trainer and diet coach for your dog!</t>
  </si>
  <si>
    <t>i-Davit: Hands Free System for iPad/Tablets/Devices</t>
  </si>
  <si>
    <t>The Ultimate Learning Center</t>
  </si>
  <si>
    <t>GoMote: a remote control for your smartphone</t>
  </si>
  <si>
    <t>Palms Free Cell Phone Harness Holds Iphone Galaxy S Go Pro</t>
  </si>
  <si>
    <t>ICE SHIRT; Running, Multi-Sport, Cycling, Athletic Wear</t>
  </si>
  <si>
    <t>Better Beanie</t>
  </si>
  <si>
    <t>Master Le Cosplay's: Avengers 2 Hulk Buster V2.0 Build</t>
  </si>
  <si>
    <t>Make 100 | Geek &amp; Chic: Smart Safety Jewelry.</t>
  </si>
  <si>
    <t>The World's Smartest Modular WiFi + Bluetooth Wearable Ring</t>
  </si>
  <si>
    <t>The Worlds First Smart Laser Collar for Cats. Lazer Kitty</t>
  </si>
  <si>
    <t>Android &amp; iPhone Magnetic Headphone and Earbud Cables!</t>
  </si>
  <si>
    <t>The Worlds First Fitness Shirt with Resistance the RS-1.</t>
  </si>
  <si>
    <t>KneeJack</t>
  </si>
  <si>
    <t>Garstin Luxury Stainless Steel Case for the Apple Watch</t>
  </si>
  <si>
    <t>Cinnamon II The Ultimate Retro Smartwatch</t>
  </si>
  <si>
    <t>S2SA - Sport to Strap Adapter for Samsung Gear S2 Sport (3G)</t>
  </si>
  <si>
    <t>hidn tempo - a wearable stress coach</t>
  </si>
  <si>
    <t>Trequant - First Wearable for Tremors</t>
  </si>
  <si>
    <t>Jayster Wallet - Find your stuff using Bluetooth Technology.</t>
  </si>
  <si>
    <t>Tabla AEIOU One Handed Two Handed Keyboard Development Kit</t>
  </si>
  <si>
    <t>Smart 2-in-1 I-PHONE HANDLE/WALLETtm</t>
  </si>
  <si>
    <t>Wendu: Control your Climate, Wear the Future</t>
  </si>
  <si>
    <t>Buy beauty &amp; hair products 24/7 from a vending machine.</t>
  </si>
  <si>
    <t>Cardiglow : Fitness Tracker and Biofeedback Device</t>
  </si>
  <si>
    <t>EMBER wear Ski and Snow Sport Heated Gloves and Mittens</t>
  </si>
  <si>
    <t>Kidswatcher</t>
  </si>
  <si>
    <t>The first Earphones Cover in eco-leather and Made in Italy</t>
  </si>
  <si>
    <t>Power Rope</t>
  </si>
  <si>
    <t>The HotSeat child safety carseat with temperature alarm</t>
  </si>
  <si>
    <t>Russell &amp; Sons Watches</t>
  </si>
  <si>
    <t>WairConditioning</t>
  </si>
  <si>
    <t>iLumaware Shield TL - Radar technology for bicycle</t>
  </si>
  <si>
    <t>Intelligent Leather Jacket. Heat. Communicate. Recharge.</t>
  </si>
  <si>
    <t>DAZLN: NFC Nails that Light Up Holiday Parties!</t>
  </si>
  <si>
    <t>Social behavior in technical communities</t>
  </si>
  <si>
    <t>iPhanny</t>
  </si>
  <si>
    <t>Ollinfit: The Wearable Personal Trainer</t>
  </si>
  <si>
    <t>Avid Watch: Multi-Sport Smart Watch with Activity Tracking</t>
  </si>
  <si>
    <t>Ristola Plongeur/UTC 300 Meter COSC/ISO Diver (Canceled)</t>
  </si>
  <si>
    <t>LED sports clothing for running cycling and walking, we make (Canceled)</t>
  </si>
  <si>
    <t>Lokett: Customizable Smartphone Memory Necklace (Canceled)</t>
  </si>
  <si>
    <t>Fashion loves Technology: Lamour, the connected heating shoe (Canceled)</t>
  </si>
  <si>
    <t>AllerGuarder: Bluetooth wristband helps food-allergy kids</t>
  </si>
  <si>
    <t>Forcite Alpine - World's First smart helmet for snow sports</t>
  </si>
  <si>
    <t>SnuG Watchbands for Moto360 smartwatch (Canceled)</t>
  </si>
  <si>
    <t>SMART Knee Sleeve that Recommends Rest (Canceled)</t>
  </si>
  <si>
    <t>Miclop - Tu cabina profesional portÃ¡til (Canceled)</t>
  </si>
  <si>
    <t>R-CON: Run Faster, Run Longer (Canceled)</t>
  </si>
  <si>
    <t>RISTMATEÂ®, smartphone wrist dock and much more. (Canceled)</t>
  </si>
  <si>
    <t>StreetskatePRO's  Knee, Shin, &amp; Ankle pad compression sleeve</t>
  </si>
  <si>
    <t>HALLAM new york SMART JACKET 2.0 for TRAVEL with 29 FUNCTION (Canceled)</t>
  </si>
  <si>
    <t>Versa Prima: The First Portable And Wearable LED Strip</t>
  </si>
  <si>
    <t>CHEMION: The World's First Smart Glasses (Canceled)</t>
  </si>
  <si>
    <t>SKIN - Wearable music remote control for your mobile phone</t>
  </si>
  <si>
    <t>YEPZONâ„¢ FREEDOM: A Personal Safety Alarm w/Global Locator</t>
  </si>
  <si>
    <t>Elbee: Wireless in-ear headphones with smart features</t>
  </si>
  <si>
    <t>Owl (Canceled)</t>
  </si>
  <si>
    <t>Tempi - The Smart Way to Monitor Temperature and Humidity</t>
  </si>
  <si>
    <t>Sleepwreck - Disasterpiece EP (Jump Drives!)</t>
  </si>
  <si>
    <t>Rick and Morty Album &amp; Music Video</t>
  </si>
  <si>
    <t>Sammy Bananas - Bootlegs Vol. 2!!</t>
  </si>
  <si>
    <t>'Pathfinder' - a High Five Spaceship album</t>
  </si>
  <si>
    <t>The Last Art Fact Album Ever</t>
  </si>
  <si>
    <t>[NUREN] The New Renaissance</t>
  </si>
  <si>
    <t>Changing Stations; London Underground Album Project</t>
  </si>
  <si>
    <t>The Seshen - Let's Take This Show on the Road!</t>
  </si>
  <si>
    <t>BRAND NEW GUYVER ALBUM "Alien on Earth" + Extras</t>
  </si>
  <si>
    <t>StrobeHouse presents Valborg 2015</t>
  </si>
  <si>
    <t>The Gothsicles - I FEEL SICLE</t>
  </si>
  <si>
    <t>Liquid Diet's Double Life</t>
  </si>
  <si>
    <t>Phantom Ship / Coastal (Album Preorder)</t>
  </si>
  <si>
    <t>Daughter Vision remix album on limited vinyl, cassette &amp; CD</t>
  </si>
  <si>
    <t>American Pixels - a Game Music Tribute Album by Mazedude</t>
  </si>
  <si>
    <t>Sharaz "Project Nintendo" Collector Edition 2x12" Vinyl</t>
  </si>
  <si>
    <t>Bring Kyrstyn's Album to Life!</t>
  </si>
  <si>
    <t>Lemonymous 10th Anniversary Album Re-Release</t>
  </si>
  <si>
    <t>Last of the Lost Boys: New Music from Matthew Blake</t>
  </si>
  <si>
    <t>Becoming Rainbow: A Music, Art &amp; Virtual Reality Experience</t>
  </si>
  <si>
    <t>Broadcasts to Promote Human Freedom in South Florida</t>
  </si>
  <si>
    <t>Industry Success Project (Canceled)</t>
  </si>
  <si>
    <t>Ben's Top 5 podcast (Canceled)</t>
  </si>
  <si>
    <t>Printing TONE Audio 10th Anniversary Edition! (Canceled)</t>
  </si>
  <si>
    <t>Podcast for fun! (Canceled)</t>
  </si>
  <si>
    <t>In Case Of Emergency (Canceled)</t>
  </si>
  <si>
    <t>All Things Horses Podcast (Canceled)</t>
  </si>
  <si>
    <t>Start a New Podcast (Canceled)</t>
  </si>
  <si>
    <t>#MYLifeMatters Radio Show &amp; Podcast (Canceled)</t>
  </si>
  <si>
    <t>J1 (Canceled)</t>
  </si>
  <si>
    <t>The (Secular) Barbershop Podcast (Canceled)</t>
  </si>
  <si>
    <t>Now You Know Podcast (Canceled)</t>
  </si>
  <si>
    <t>Big Daddy's Long Ass Road Trip To W.S.O.P. 2016! Podcasts!</t>
  </si>
  <si>
    <t>A day in the life of...(podcast) (Canceled)</t>
  </si>
  <si>
    <t>Michale Graves "The Voice of Liberty" WVNJ RADIO 1160 AM</t>
  </si>
  <si>
    <t>The Smile High Podcast Club Season 3 (Canceled)</t>
  </si>
  <si>
    <t>Suburban Disorder Podcast (Canceled)</t>
  </si>
  <si>
    <t>Support Independent Media (Canceled)</t>
  </si>
  <si>
    <t>The Body Politic Radio (Canceled)</t>
  </si>
  <si>
    <t>Voice Over Artist (Canceled)</t>
  </si>
  <si>
    <t>Reality  Check (Canceled)</t>
  </si>
  <si>
    <t>Chat Box 23 (Canceled)</t>
  </si>
  <si>
    <t>RETURNING AT A LATER DATE</t>
  </si>
  <si>
    <t>Final Benghazi Report on audio â€“ New results may shock you!</t>
  </si>
  <si>
    <t>Vineyard Valley - A Social Winemaking Game!</t>
  </si>
  <si>
    <t>Diggers Fall tactical multiplayer pc shooter</t>
  </si>
  <si>
    <t>So I'm A Dark Lord</t>
  </si>
  <si>
    <t>Fate Fighters - The Ultimate Decision Maker</t>
  </si>
  <si>
    <t>The Quest To Save Hip Hop</t>
  </si>
  <si>
    <t>Until The End (PC, Mac, and Linux)</t>
  </si>
  <si>
    <t>Prez Games: Do You Have What it Takes to Win the Presidency?</t>
  </si>
  <si>
    <t>DJ's Bane</t>
  </si>
  <si>
    <t>World Defense : Tower Defense</t>
  </si>
  <si>
    <t>Rainbow Ball to the Iphone</t>
  </si>
  <si>
    <t>Kingdom Espionage</t>
  </si>
  <si>
    <t>Towers Of The Apocalypse</t>
  </si>
  <si>
    <t>Kaptain Brawe 2: A Space Travesty</t>
  </si>
  <si>
    <t>Legends of Callasia [Demo Available NOW!]</t>
  </si>
  <si>
    <t>New iPad/iPhone game development software needed</t>
  </si>
  <si>
    <t>Sirius Online, an indie Space MMO</t>
  </si>
  <si>
    <t>Skullforge: The Hunt</t>
  </si>
  <si>
    <t>The Creature</t>
  </si>
  <si>
    <t>T-Fighter: Code Name M - Mobile Edition</t>
  </si>
  <si>
    <t>Video Game Store That Can Beat Out Any Other</t>
  </si>
  <si>
    <t>My own channel</t>
  </si>
  <si>
    <t>Sun Dryd Studios</t>
  </si>
  <si>
    <t>Cyber Universe Online</t>
  </si>
  <si>
    <t>Idle Gamers</t>
  </si>
  <si>
    <t>Still Alive</t>
  </si>
  <si>
    <t>Farabel</t>
  </si>
  <si>
    <t>Help Jumpy Punch Prosper!!</t>
  </si>
  <si>
    <t>London Revolution - Open World RPG Minecraft Server</t>
  </si>
  <si>
    <t>toggleme. - the next phenom in mobile gaming</t>
  </si>
  <si>
    <t>Help get "Don't Look" on Steam Greenlight!</t>
  </si>
  <si>
    <t>Sprocket Junkie</t>
  </si>
  <si>
    <t>Project Snowstorm</t>
  </si>
  <si>
    <t>Bugspeed Collider: Fast-Paced Platform Brawler (1â€“4 Players)</t>
  </si>
  <si>
    <t>Rabbly</t>
  </si>
  <si>
    <t>Kick, Punch... Fireball</t>
  </si>
  <si>
    <t>Xeno - A Sci-Fi FPS</t>
  </si>
  <si>
    <t>Aeldengald Saga Book I</t>
  </si>
  <si>
    <t>Strain Wars</t>
  </si>
  <si>
    <t>Runers</t>
  </si>
  <si>
    <t>The Morgue</t>
  </si>
  <si>
    <t>Street Heroes - A Facebook Beat 'em Up</t>
  </si>
  <si>
    <t>Nightmare Zombies</t>
  </si>
  <si>
    <t>Backyard Zombies</t>
  </si>
  <si>
    <t>The kidcade is the next big thing in the home entertainment</t>
  </si>
  <si>
    <t>Urbania: Create the future</t>
  </si>
  <si>
    <t>1985 Video Game Museum/Arcade/Game Lounge/Event Center</t>
  </si>
  <si>
    <t>PSI - Role Playing Game</t>
  </si>
  <si>
    <t>Funding HyperLight Studios</t>
  </si>
  <si>
    <t>Johnny Rocketfingers: Violent Point &amp; Click Adventure!</t>
  </si>
  <si>
    <t>A YouTube Gaming Channel</t>
  </si>
  <si>
    <t>TeleRide</t>
  </si>
  <si>
    <t>Before You Sleep - A Survival Social Video Game</t>
  </si>
  <si>
    <t>Quest Remnants of Chaos</t>
  </si>
  <si>
    <t>Medieval Village</t>
  </si>
  <si>
    <t>Battle-Buddy â€“ Bringing gamers together</t>
  </si>
  <si>
    <t>Island of Paws - A Dog and Cat RPG Game    0==]=====&gt;</t>
  </si>
  <si>
    <t>PlanEt Ninjahwah</t>
  </si>
  <si>
    <t>Pwincess</t>
  </si>
  <si>
    <t>Funny Monsters (Mobile Game)</t>
  </si>
  <si>
    <t>Droplets</t>
  </si>
  <si>
    <t>Disaster Defender:Save lives in a game and in the Real World</t>
  </si>
  <si>
    <t>Ultimate Supremacy</t>
  </si>
  <si>
    <t>GAMING TO LEARN</t>
  </si>
  <si>
    <t>ABRAcaPOCUS!!</t>
  </si>
  <si>
    <t>Flying Turds</t>
  </si>
  <si>
    <t>Angry words with Friends</t>
  </si>
  <si>
    <t>Terror Interceptor Mobile Video Game</t>
  </si>
  <si>
    <t>Hot Potato - The App</t>
  </si>
  <si>
    <t>One</t>
  </si>
  <si>
    <t>Ping</t>
  </si>
  <si>
    <t>New Mario Bro's style game!</t>
  </si>
  <si>
    <t>Trumperama</t>
  </si>
  <si>
    <t>OneLifeMen - Jeu d' Aventure smartphone en Voxel Art</t>
  </si>
  <si>
    <t>Nodiatis RPG: Steam, Android, &amp; iOS Clients</t>
  </si>
  <si>
    <t>Slayers of The Dead AR- build your ultimate Zombie Fort</t>
  </si>
  <si>
    <t>Soulwalker</t>
  </si>
  <si>
    <t>Medieval Empire by Bear Games</t>
  </si>
  <si>
    <t>Arena Z - Zombie Survival</t>
  </si>
  <si>
    <t>3E Community, a company driven by YOU!</t>
  </si>
  <si>
    <t>Convergence: Rift Wars</t>
  </si>
  <si>
    <t>We Need Your Help to Finish Our BBQ Food Truck</t>
  </si>
  <si>
    <t>A FORK IN THE ROAD food truck</t>
  </si>
  <si>
    <t>Sleepy PIg Barbecue: Auburn's First BBQ Food Truck</t>
  </si>
  <si>
    <t>baked pugtato</t>
  </si>
  <si>
    <t>Warren's / Adilyn's Rollin' Bistro</t>
  </si>
  <si>
    <t>The Floridian Food Truck</t>
  </si>
  <si>
    <t>Chef Po's Food Truck</t>
  </si>
  <si>
    <t>Blaze'n Pontiac Grill</t>
  </si>
  <si>
    <t>Peruvian King Food Truck</t>
  </si>
  <si>
    <t>The Cold Spot Mobile Trailer</t>
  </si>
  <si>
    <t>Food Truck Funding</t>
  </si>
  <si>
    <t>Mobile Coffee Cart with a Purpose</t>
  </si>
  <si>
    <t>Harley Hawg Dogs, Inc</t>
  </si>
  <si>
    <t>BIGFOOT BBQ - Flavors As Big As Sasquatch Himself</t>
  </si>
  <si>
    <t>Help me build my Tiny House Cupcake Bakery - Phase 1</t>
  </si>
  <si>
    <t>Skewed Up Food Truck</t>
  </si>
  <si>
    <t>Harvest Grub Eatery...Mobile Eatery...Fresh Seasonal Grub!</t>
  </si>
  <si>
    <t>Pyros Brick Oven Pizza in a Food Truck.</t>
  </si>
  <si>
    <t>Super Natural Kooking</t>
  </si>
  <si>
    <t>When I become awesome, I will cater an event for you!!</t>
  </si>
  <si>
    <t>Bayou Classic BBQ</t>
  </si>
  <si>
    <t>Cupcake Wars Winners: Dreamy Creations Cupcake Truck</t>
  </si>
  <si>
    <t>Fire On High: Organic Food Truck on a Mission</t>
  </si>
  <si>
    <t>Empanada Express Food Truck</t>
  </si>
  <si>
    <t>SiMpLy FreSH fOoD TrUck</t>
  </si>
  <si>
    <t>FREE Shuttle Service in Downtown Los Angeles</t>
  </si>
  <si>
    <t>Its A Rib Thing</t>
  </si>
  <si>
    <t>The Mean Green Purple Machine</t>
  </si>
  <si>
    <t>let your dayz take you to the dogs.</t>
  </si>
  <si>
    <t>Notorious P.I.G. Food Truck will bring gangsta food to YOU!!</t>
  </si>
  <si>
    <t>Give The Black Burro a Stable Stable</t>
  </si>
  <si>
    <t>Bad To The Cone Food Service ATX</t>
  </si>
  <si>
    <t>Mirlin's Sushi</t>
  </si>
  <si>
    <t>Funnel Cakes come to the UK!</t>
  </si>
  <si>
    <t>Thella's, food, tacos, burritos, health</t>
  </si>
  <si>
    <t>El Camion Roja</t>
  </si>
  <si>
    <t>Hogzilla S.O.W. (Squeals On Wheels) A Veteran Owned Company</t>
  </si>
  <si>
    <t>Gringo Loco Tacos Food Truck</t>
  </si>
  <si>
    <t>J &amp; D Rolling Smoke BBQ expansion</t>
  </si>
  <si>
    <t>Freshie's Donuts Food Trailer</t>
  </si>
  <si>
    <t>2016/2017 Cyclocross Album</t>
  </si>
  <si>
    <t>Katrina  Reflections</t>
  </si>
  <si>
    <t>Children of Zanskar. Happiness is not in things, itâ€™s in us.</t>
  </si>
  <si>
    <t>"SUNDANCERS: The Men of Utah"</t>
  </si>
  <si>
    <t>Because Dance.</t>
  </si>
  <si>
    <t>Road Ramblers</t>
  </si>
  <si>
    <t>The Reality Of Chronic Illness - The Book</t>
  </si>
  <si>
    <t>Good Morning Japan</t>
  </si>
  <si>
    <t>Other Worlds - A Make 100 Project</t>
  </si>
  <si>
    <t>KAREN  KUEHN - MAVERICK CAMERA - The Photographs &amp; Stories</t>
  </si>
  <si>
    <t>Atlantic Light: The West Coast of Ireland in Photographs</t>
  </si>
  <si>
    <t>CALAMITA/Ã€ project</t>
  </si>
  <si>
    <t>NAKED IBIZA - A Large Scale Photography Book by Dylan Rosser</t>
  </si>
  <si>
    <t>Brewtography Project: Discovering Colorado Breweries</t>
  </si>
  <si>
    <t>The White Desert: Wildlife &amp; Antarctica photobook</t>
  </si>
  <si>
    <t>The portrait of the forgotten: Syrian refugees in Jordan</t>
  </si>
  <si>
    <t>Modern Nomads</t>
  </si>
  <si>
    <t>Invisible People of Belarus</t>
  </si>
  <si>
    <t>"Angus O'Callaghan. Melbourne." 1968 - 1971</t>
  </si>
  <si>
    <t>reAPPEARANCES   a limited edition photography book</t>
  </si>
  <si>
    <t>Miles From Los Angeles - A Photo Book of the Western U.S.</t>
  </si>
  <si>
    <t>Afro-Iran:Â The Unknown Minority</t>
  </si>
  <si>
    <t>Until I Gush Forth / Limited Edition Zine by Esthaem</t>
  </si>
  <si>
    <t>ITALIANA</t>
  </si>
  <si>
    <t>Into The Great White Sands</t>
  </si>
  <si>
    <t>Israel: An Inspiring Photographic Journey (Photobook)</t>
  </si>
  <si>
    <t>Det Andra GÃ¶teborg</t>
  </si>
  <si>
    <t>500 Views of Japan</t>
  </si>
  <si>
    <t>Faces of Yoga: A Coffee Table Photo Book</t>
  </si>
  <si>
    <t>Iceland Impressions: photographs by Iwona and Adam Balcy</t>
  </si>
  <si>
    <t>Framed Himalaya: Lachen Valley (Campaign Part - 2)</t>
  </si>
  <si>
    <t>ShootTokyo: The Book</t>
  </si>
  <si>
    <t>In Training: a book of Bonsai photographs</t>
  </si>
  <si>
    <t>Either Limits or Contradictions-A Photo Book in three parts</t>
  </si>
  <si>
    <t>The Alaska Range</t>
  </si>
  <si>
    <t>The Box</t>
  </si>
  <si>
    <t>All The People</t>
  </si>
  <si>
    <t>Oh When The Blues - Oldham Athletic Photography Book</t>
  </si>
  <si>
    <t>Project Pilgrim</t>
  </si>
  <si>
    <t>YOSEMITE PEOPLE</t>
  </si>
  <si>
    <t>"I Dreamed Last Night" Album (Canceled)</t>
  </si>
  <si>
    <t>Cesar Chavez's First Music Album (Canceled)</t>
  </si>
  <si>
    <t>Pavlo is Filming  a PBS Concert Special (Canceled)</t>
  </si>
  <si>
    <t>Beast of the Beats VIII Webster Hall, NY (Nov 6-9 2014)</t>
  </si>
  <si>
    <t>World artist Kat Maguire's debut CD entitled "Gypsy"</t>
  </si>
  <si>
    <t>Agni Varsha - opera by Vanraj Bhatia - world premiere</t>
  </si>
  <si>
    <t>A Tribute to DC Talk:  Live Concert &amp; DVD (Canceled)</t>
  </si>
  <si>
    <t>Villapalooza - Little Village Music Festival (Canceled)</t>
  </si>
  <si>
    <t>A very effective CD-Book for the Bilingual Pre-Kinder Class!</t>
  </si>
  <si>
    <t>Shakulute (Shakuhachi mouthpiece for Alto Flute) (Canceled)</t>
  </si>
  <si>
    <t>Lionstar International Tour 2015 (Canceled)</t>
  </si>
  <si>
    <t>Afternoon of Shakuhachi and Koto Music - CD Project</t>
  </si>
  <si>
    <t>"Volando" CD Release (Canceled)</t>
  </si>
  <si>
    <t>John Grover touches the world (Canceled)</t>
  </si>
  <si>
    <t>Life Music-Healing through Song (Canceled)</t>
  </si>
  <si>
    <t>Help Calmenco! finance new CD and Tour (Canceled)</t>
  </si>
  <si>
    <t>Message of Peace, Love &amp; Unity (Canceled)</t>
  </si>
  <si>
    <t>Create The World's Music Shack for students! (education!)</t>
  </si>
  <si>
    <t>Add your voice to Cellphonia 9/11 (Canceled)</t>
  </si>
  <si>
    <t>Letâ€™s Keep the San Jose Mexican Heritage Festival Alive!</t>
  </si>
  <si>
    <t>Theatrum Mundi releasing debut album "Eyes of the Realm."</t>
  </si>
  <si>
    <t>Help Smokey Folk Create Our First Album &amp; Music Video</t>
  </si>
  <si>
    <t>Candy Warpop "Smilef**ker" Music Video</t>
  </si>
  <si>
    <t>BRAIN DEAD to record debut EP with SLAYER producer!</t>
  </si>
  <si>
    <t>The Vandies // Full length album!</t>
  </si>
  <si>
    <t>Matt Stansberry &amp; The Romance - Debut EP</t>
  </si>
  <si>
    <t>Willy Porter - Human Kindness</t>
  </si>
  <si>
    <t>Jack Oblivian Harlan t Bobo Limes european tour</t>
  </si>
  <si>
    <t>Remaster and Re-release "Reality vs the Optimist" on vinyl.</t>
  </si>
  <si>
    <t>Suburban Legends: New Album</t>
  </si>
  <si>
    <t>Album4</t>
  </si>
  <si>
    <t>The Space Bards Present Their First Album, "Neon Milk"!</t>
  </si>
  <si>
    <t>DylanCarlson Wonders from the House of Albion lp/cd/dvd/book</t>
  </si>
  <si>
    <t>Three Lobed Recordings 10th ann 4xLP set (Sonic Youth, SCG+)</t>
  </si>
  <si>
    <t>Mustard Plug New Record!</t>
  </si>
  <si>
    <t>Help Falling From One complete their CD!!!</t>
  </si>
  <si>
    <t>Cub Country "Repeat Until Death" master and vinyl production</t>
  </si>
  <si>
    <t>The Puget EP's Vinyl Release</t>
  </si>
  <si>
    <t>WPG Drummer Boy's band "Bold as Lions" Releases debut album!</t>
  </si>
  <si>
    <t>New Tropic Bombs EP ~ "Return to Bomber Bay"</t>
  </si>
  <si>
    <t>Bear. is recording their first ep!</t>
  </si>
  <si>
    <t>The Five One [NEW ALBUM] RED BLUE GREEN GOLD</t>
  </si>
  <si>
    <t>Sensory Station's First EP</t>
  </si>
  <si>
    <t>Fountains of Wayne guitarist Jody Porter - New solo LP</t>
  </si>
  <si>
    <t>Full Devil Jacket 2nd Album Release</t>
  </si>
  <si>
    <t>Heterotopia: a New Rock Opera &amp; Double Album from Schooltree</t>
  </si>
  <si>
    <t>Resolution15 records their next album, Svaha</t>
  </si>
  <si>
    <t>Flav Martin's 30-Year Overnight Success Project</t>
  </si>
  <si>
    <t>N&amp;V MAKE AN ALBUM</t>
  </si>
  <si>
    <t>Run Coyote "Youth Haunts" - Vinyl LP and CD</t>
  </si>
  <si>
    <t>Assembly of Dust - "Sun Shot"</t>
  </si>
  <si>
    <t>BLOODGOOD's 1st Studio Album in 22 Years!</t>
  </si>
  <si>
    <t>MR. DREAM GOES TO JAIL</t>
  </si>
  <si>
    <t>HELP NATE HENRY MAKE AN ALBUM</t>
  </si>
  <si>
    <t>Jay Gonzalez presents "The Bitter Suite"</t>
  </si>
  <si>
    <t>Making the Next Traveling Suitcase Album</t>
  </si>
  <si>
    <t>Nothing More's New Album</t>
  </si>
  <si>
    <t>"Laser Beretta"</t>
  </si>
  <si>
    <t>Natalie York presents: "PROMISES"</t>
  </si>
  <si>
    <t>Sketching In Stereo 3rd Album!</t>
  </si>
  <si>
    <t>Free Jujube Brown NYC Performance</t>
  </si>
  <si>
    <t>We just keep going</t>
  </si>
  <si>
    <t>The Diary of a Nobody</t>
  </si>
  <si>
    <t>Sweeney Todd: The Panto at the Edinburgh Fringe!</t>
  </si>
  <si>
    <t>"The Rounds" by Justin Moriarty, presented by EggSalad</t>
  </si>
  <si>
    <t>No Brains for Dinner</t>
  </si>
  <si>
    <t>I Died... I Came Back, ... Whatever</t>
  </si>
  <si>
    <t>Enso Theatre Ensemble's "Pride &amp; Prejudice"</t>
  </si>
  <si>
    <t>Season Scandinavia</t>
  </si>
  <si>
    <t>WORSE THAN TIGERS</t>
  </si>
  <si>
    <t>HELMER'S LOO</t>
  </si>
  <si>
    <t>Misfits of London: The Gin Chronicles</t>
  </si>
  <si>
    <t>Quirky Bird Theatre's Young Actors on Tour</t>
  </si>
  <si>
    <t>The One Man Traveling Tennessee Williams Festival</t>
  </si>
  <si>
    <t>Dinosaur Dreams</t>
  </si>
  <si>
    <t>The (out)Siders Project</t>
  </si>
  <si>
    <t>Before The Lights Go Up</t>
  </si>
  <si>
    <t>the dreamer examines his pillow</t>
  </si>
  <si>
    <t>Help bring Boys of a Certain Age back to NYC!</t>
  </si>
  <si>
    <t>Forward Arena Theatre Company: Summer Season</t>
  </si>
  <si>
    <t>HEAT-O â€“ Wearable Modular Heating System (Canceled)</t>
  </si>
  <si>
    <t>Instantly Call for Help with Wearable SOS Ring - Mangos Ring</t>
  </si>
  <si>
    <t>BUHEL Sunglasses &amp; headphones with bone conduction &amp; more</t>
  </si>
  <si>
    <t>VR Card - Customized Virtual Reality Viewer (Canceled)</t>
  </si>
  <si>
    <t>Boost Band: Wristband Phone Charger (Canceled)</t>
  </si>
  <si>
    <t>CORE : Roam (Canceled)</t>
  </si>
  <si>
    <t>k5-jkt.by kiger (Canceled)</t>
  </si>
  <si>
    <t>Aladdin Lucid Dreaming Stimulator (Canceled)</t>
  </si>
  <si>
    <t>GoSolo Hat for GoPro (Canceled)</t>
  </si>
  <si>
    <t>Serenity: The World's First Intelligent Bag Guardian.</t>
  </si>
  <si>
    <t>CulBox - Open Source Smart Watch for Arduino (Canceled)</t>
  </si>
  <si>
    <t>World's First Amphibious Heart Rate &amp; Fitness Wearable</t>
  </si>
  <si>
    <t>Future Belt (Canceled)</t>
  </si>
  <si>
    <t>Lorem ipsum dolor sit amet, consectetuer adipiscing elit. Ae</t>
  </si>
  <si>
    <t>Lucky Tag: A Smart Dog Wearable That Cares (Canceled)</t>
  </si>
  <si>
    <t>Pixel Shades by R A V E Z (Canceled)</t>
  </si>
  <si>
    <t>A wearable for elderly that detects falls and sends alerts (Canceled)</t>
  </si>
  <si>
    <t>Fashion Forward Headphones &amp; Membership Platform (Canceled)</t>
  </si>
  <si>
    <t>Invisible Reins - Let your children roam free (Canceled)</t>
  </si>
  <si>
    <t>PIGGYBACK Earbuds Designed for Sharing! (Canceled)</t>
  </si>
  <si>
    <t>Sunclipse Shadow â€¢ It's your skin, protect it (Canceled)</t>
  </si>
  <si>
    <t>Solar PowerCap USB Cell Phone Charging Hats (Canceled)</t>
  </si>
  <si>
    <t>Fitness, Boxing and Sports Wearable Sensor Technology</t>
  </si>
  <si>
    <t>CyClip - The Handlebar Adapter for Apple Watch (Canceled)</t>
  </si>
  <si>
    <t>Hydrate Edge | Hydration Monitoring Wearable (Canceled)</t>
  </si>
  <si>
    <t>Xtnd: Use your cell phone, tablet, or camera hands free</t>
  </si>
  <si>
    <t>The 3G Smartwatch for Kids that Encourages Outdoor Play</t>
  </si>
  <si>
    <t>WORLD'S BEST BATTERY BACKUP: EXO WEARABLE POWER! (Canceled)</t>
  </si>
  <si>
    <t>Belt with Legs Invention (Canceled)</t>
  </si>
  <si>
    <t>Bio Hazard Suit for Everyman (Canceled)</t>
  </si>
  <si>
    <t>My TUSK â„¢ (Telephone Utility Support Kit!) (Canceled)</t>
  </si>
  <si>
    <t>UB Fit (Canceled)</t>
  </si>
  <si>
    <t>Jumpy, The World First Edutainment Smartwatch For Kids</t>
  </si>
  <si>
    <t>Ripple: World's Most Dependable Safety Device (Canceled)</t>
  </si>
  <si>
    <t>A New Case In Town | HAND Liberation | HANDL (Canceled)</t>
  </si>
  <si>
    <t>Linkoo (Canceled)</t>
  </si>
  <si>
    <t>Glass Designs (Canceled)</t>
  </si>
  <si>
    <t>BRILLAR: World's First Kids' Smart Wearable Companion.</t>
  </si>
  <si>
    <t>Vuzion: An Actual Overlaid Heads Up Display Wearable</t>
  </si>
  <si>
    <t>Sleepman: The First Sleep Enhancement &amp; Fatigue Alert Device</t>
  </si>
  <si>
    <t>A Masters Guide to The Way of the Warrior</t>
  </si>
  <si>
    <t>Tell the World - My journey from Islam to Christianity</t>
  </si>
  <si>
    <t>Anthology of Stories from LGBT Nepal</t>
  </si>
  <si>
    <t>Sharing the secrets of profitable specialty food marketing!</t>
  </si>
  <si>
    <t>Confessions of a Survivor â€” by Kathleen Barbee</t>
  </si>
  <si>
    <t>Northern Exposure A Jasper Rock Climbing Guidebook</t>
  </si>
  <si>
    <t>House of Dunbar-The Rise and Fall of a Scottish Noble Family</t>
  </si>
  <si>
    <t>Purpose: Your Journey To Find Meaning</t>
  </si>
  <si>
    <t>Will's SmileBook Project</t>
  </si>
  <si>
    <t>Finish The Script! - A College Writing Course in Book Form</t>
  </si>
  <si>
    <t>We Beat Leukaemia: my family's journey with childhood cancer</t>
  </si>
  <si>
    <t>Internationalisation of Sherlock's Home: The Empty House</t>
  </si>
  <si>
    <t>Kick-in-the-A** Starter: Between the Lines, the Book</t>
  </si>
  <si>
    <t>Becoming Alicia</t>
  </si>
  <si>
    <t>The Masada Story Project</t>
  </si>
  <si>
    <t>UnConventional - Worldcon 2011 Research</t>
  </si>
  <si>
    <t>So Bad, It's Good! - A Book of Bad Movies</t>
  </si>
  <si>
    <t>Me, Myself &amp; I - the dark art of big wall soloing</t>
  </si>
  <si>
    <t>A Fantastic Affair: Karl Barth in America 1962â€“Research</t>
  </si>
  <si>
    <t>A Book about Hidden Disease Causing Products we use Everyday</t>
  </si>
  <si>
    <t>"The Rock History Through J.S.Fuck" ExtremeRock Double Album</t>
  </si>
  <si>
    <t>MYFEVER's First Studio EP "See The Light"</t>
  </si>
  <si>
    <t>Kick It! A Tribute to the A.K.s</t>
  </si>
  <si>
    <t>House of Rabbits  - "Songs of Charivari"</t>
  </si>
  <si>
    <t>Saturate " The Separation Effect " CD</t>
  </si>
  <si>
    <t>FEEL BETTER: Derek Fawcett's solo, full-length debut</t>
  </si>
  <si>
    <t>Food On You presents Baby's First Parental Advisory</t>
  </si>
  <si>
    <t>The Defiant Tour Documentary with LoNero</t>
  </si>
  <si>
    <t>Ted Lukas &amp; the Misled new CD - "FEED"</t>
  </si>
  <si>
    <t>Broccoli Samurai: Tour Van or Bust!</t>
  </si>
  <si>
    <t>Sisters of Murphyâ€™s full-length album</t>
  </si>
  <si>
    <t>PAMPA FOLKS - 1st "Indie Pop Western" Album</t>
  </si>
  <si>
    <t>Dead Pirates / HIGHMARE LP 2nd pressing</t>
  </si>
  <si>
    <t>Official Debut EP for Stereo Jo</t>
  </si>
  <si>
    <t>SIX BY SEVEN</t>
  </si>
  <si>
    <t>J. Walter Makes a Record</t>
  </si>
  <si>
    <t>BARNFEST 2015</t>
  </si>
  <si>
    <t>"Me &amp; Eugene" - NEW EP by Jameson and the Sordid Seeds</t>
  </si>
  <si>
    <t>The Floorwalkers New Album!</t>
  </si>
  <si>
    <t>Help Monochrome Seasons Fund His New Album ''Space Culture''</t>
  </si>
  <si>
    <t>Manny Manriquez' new rock opera journey: Outland Warrior</t>
  </si>
  <si>
    <t>Chi Might Project</t>
  </si>
  <si>
    <t>MALTESE CROSS: The First Album</t>
  </si>
  <si>
    <t>FAMILY BUSINESS KICKSTARTER</t>
  </si>
  <si>
    <t>Ghosts of Jupiter: The Great Bright Horses</t>
  </si>
  <si>
    <t>Pre-order DANCEHALL's first record!!!</t>
  </si>
  <si>
    <t>New Music Video/Artist Development</t>
  </si>
  <si>
    <t>Rules and Regulations</t>
  </si>
  <si>
    <t>Telesomniac's Debut Album</t>
  </si>
  <si>
    <t>WolfHunt | Social Commentary Rock Project</t>
  </si>
  <si>
    <t>"Intrusive Thoughts": first full LP by The Reckless Scamps</t>
  </si>
  <si>
    <t>Quiet Oaks Full Length Album</t>
  </si>
  <si>
    <t>Bret Coats' "Music For The People" KickStarter</t>
  </si>
  <si>
    <t>Halls of the Machine - All Tribal Dignitaries</t>
  </si>
  <si>
    <t>We Invite You to Come "Back to the 80's with StonyCold!"</t>
  </si>
  <si>
    <t>Rocket And A Bomb Live DVD/Album + new Michael Knott 7"EP</t>
  </si>
  <si>
    <t>Stone Kings: From Creation To Devastation</t>
  </si>
  <si>
    <t>Michale Graves â€œVagabond Acousticâ€ Extremely Limited Edition</t>
  </si>
  <si>
    <t>Nineteen Fifty Eight - Untitled EP</t>
  </si>
  <si>
    <t>Gregorian Rock</t>
  </si>
  <si>
    <t>3 Men and a Book</t>
  </si>
  <si>
    <t>The Bible translated into Emoticons</t>
  </si>
  <si>
    <t>Man Down! Translation project</t>
  </si>
  <si>
    <t>My life, My travel, My past - time to share</t>
  </si>
  <si>
    <t>General Treatise on Chess. Tactics. by R. Grau, translation</t>
  </si>
  <si>
    <t>Modern Literal Torah Translation: Genesis</t>
  </si>
  <si>
    <t>Existence Space and Office (English translation)</t>
  </si>
  <si>
    <t>The Divine Comedy- A New English Translation</t>
  </si>
  <si>
    <t>For overseas shogi fans! Shogi novel translation project</t>
  </si>
  <si>
    <t>LE NUVOLE DEL CIELO-CLOUDS OF THE SKY</t>
  </si>
  <si>
    <t>Database of Interlinear Greek Words</t>
  </si>
  <si>
    <t>The Complete Homilies of Blessed Oscar Romero: Volume 2</t>
  </si>
  <si>
    <t>Glenn's  little book of  quotes</t>
  </si>
  <si>
    <t>Digitizing 8 Rare Siddha Yoga Books</t>
  </si>
  <si>
    <t>Realidades del Hombre</t>
  </si>
  <si>
    <t>Book Tour "Words of Fire! Women Loving Women in Latin Amer"</t>
  </si>
  <si>
    <t>Shakespeare in the Hood - Romeo and Juliet</t>
  </si>
  <si>
    <t>English translation of "The Escape to Myanmar"</t>
  </si>
  <si>
    <t>"Hope Without Borders" trilogy by I R Tyler, Chinese edition</t>
  </si>
  <si>
    <t>Progressive King James Version New Testament</t>
  </si>
  <si>
    <t>Subway Mantras</t>
  </si>
  <si>
    <t>Hello!(Sawadee).".America"   BOOK</t>
  </si>
  <si>
    <t>Die Welt der Haie in Englisch (The World of Sharks)</t>
  </si>
  <si>
    <t>WHAT CAN I DO?...</t>
  </si>
  <si>
    <t>Translation of the book "He sees me with his Heart"</t>
  </si>
  <si>
    <t>10 P.M.</t>
  </si>
  <si>
    <t>Esoteric Project Management</t>
  </si>
  <si>
    <t>Publishing Persian version of IT AIN'T SO AWFUL, FALAFEL</t>
  </si>
  <si>
    <t>The Holy Bib-el</t>
  </si>
  <si>
    <t>The Gayatri Mantra for Jhansi, India</t>
  </si>
  <si>
    <t>Translation of 'SOCIALCAPITALISM' (2014)</t>
  </si>
  <si>
    <t>Trilogy of Crystals, book 1, translation</t>
  </si>
  <si>
    <t>Translation of an interactive eLearning-website for surgery</t>
  </si>
  <si>
    <t>THE BACHELOR KNOWS NO BORDERS</t>
  </si>
  <si>
    <t>Felting tutorials - worldwide wool craft - translation</t>
  </si>
  <si>
    <t>Watermark the truth beneath the surface - Translate</t>
  </si>
  <si>
    <t>Perfume Collectibles - Vintage Bottles - History of Perfume</t>
  </si>
  <si>
    <t>Sikh Police: Guru Granth Sahib Project</t>
  </si>
  <si>
    <t>Alternative Economics: Reversing Stagnation on Smashwords</t>
  </si>
  <si>
    <t>Translate my Saga Fantasy : Icarus Ã  l'Ã©cole des dieux</t>
  </si>
  <si>
    <t>Expand the MillionairesLetter in the US Market!</t>
  </si>
  <si>
    <t>Finnegans Wake von James Joyce - deutsche Ãœbersetzung</t>
  </si>
  <si>
    <t>Italian Manual Kickstarter - Manuale Italiano non ufficiale</t>
  </si>
  <si>
    <t>Indian Language Dictionary</t>
  </si>
  <si>
    <t>Focus on changing your situation</t>
  </si>
  <si>
    <t>MamaCheng's International Shopping Concierge Services</t>
  </si>
  <si>
    <t>The Art of the Dill</t>
  </si>
  <si>
    <t>Modern Literal Torah Translation (Canceled)</t>
  </si>
  <si>
    <t>The Judo Preservation Project (Canceled)</t>
  </si>
  <si>
    <t>ON THE DISSECTION OF THE PARTS OF THE HUMAN BODY (1545-1546) (Canceled)</t>
  </si>
  <si>
    <t>Beginner's Guide to Fibromyalgia translation - fibromialgia</t>
  </si>
  <si>
    <t>Heart Jewel: Advice from a Modern Tibetan Master (Canceled)</t>
  </si>
  <si>
    <t>Sometimes you don't need love (Canceled)</t>
  </si>
  <si>
    <t>Hey! I"m not invisable, I am Just Old (Canceled)</t>
  </si>
  <si>
    <t>The Atheist/Agnostic Translation Guide to the AA's Big Book</t>
  </si>
  <si>
    <t>Like all the others (Canceled)</t>
  </si>
  <si>
    <t>KJV2015 (Canceled)</t>
  </si>
  <si>
    <t>Relatively Prime Series 2</t>
  </si>
  <si>
    <t>Unbound: Fiction on the Radio</t>
  </si>
  <si>
    <t>The River Runs Through Us, a Six-Part Public Radio Series</t>
  </si>
  <si>
    <t>Science Studio</t>
  </si>
  <si>
    <t>Idle Thumbs Video Game Podcast</t>
  </si>
  <si>
    <t>WAYO 104.3 FM ROCHESTER, NY</t>
  </si>
  <si>
    <t>Radio Ambulante</t>
  </si>
  <si>
    <t>A New Season of Destination DIY</t>
  </si>
  <si>
    <t>The Local Global Mashup Show</t>
  </si>
  <si>
    <t>The CASAMENA Radio Hour Volume 1 CDx2</t>
  </si>
  <si>
    <t>93.5 KNCE: True Taos Radio</t>
  </si>
  <si>
    <t>The Longest Shortest Time: Season 2</t>
  </si>
  <si>
    <t>ONE LOVES ONLY FORM</t>
  </si>
  <si>
    <t>Bring the Seattle Geekly podcast back!</t>
  </si>
  <si>
    <t>30-Hour Comedy Podcast Marathon and Tour</t>
  </si>
  <si>
    <t>The Comedy Button Podcast</t>
  </si>
  <si>
    <t>Keep Live Music on WMSE</t>
  </si>
  <si>
    <t>Planet Money T-shirt</t>
  </si>
  <si>
    <t>Let's Talk Calmly About Security and Privacy</t>
  </si>
  <si>
    <t>The Stage at KDHX</t>
  </si>
  <si>
    <t>Downloads From My Mind - Science Fiction Short Stories</t>
  </si>
  <si>
    <t>Black Matter: Reality is in the eyes of the beholder</t>
  </si>
  <si>
    <t>The Book Club Rebellion</t>
  </si>
  <si>
    <t>a book called filtered down thru the stars</t>
  </si>
  <si>
    <t>Covenant Kept - A Christian novel</t>
  </si>
  <si>
    <t>I Died. Yesterday by Pamela Norton Docken</t>
  </si>
  <si>
    <t>You Killed Me First</t>
  </si>
  <si>
    <t>Nanolution</t>
  </si>
  <si>
    <t>QUIET ENJOYMENT, a novel of two gay friends, life and AIDS</t>
  </si>
  <si>
    <t>Publishing Book ll of The Merlin Chronicles Trilogy</t>
  </si>
  <si>
    <t>Tales of guns, gold and a beagle in the Old West</t>
  </si>
  <si>
    <t>The Grym Brothers Series</t>
  </si>
  <si>
    <t>The Great Grand Zeppelin Chase</t>
  </si>
  <si>
    <t>Six Days in September: A Civil War Novel</t>
  </si>
  <si>
    <t>A Magical Bildungsroman with a Female Heroine</t>
  </si>
  <si>
    <t>Tainted Steel (Series 1 - 4)</t>
  </si>
  <si>
    <t>Daddy</t>
  </si>
  <si>
    <t>Alexis' Aggravation: Murder in the Southwest. A Crime Novel</t>
  </si>
  <si>
    <t>The Second Renaissance</t>
  </si>
  <si>
    <t>Tarnish: A Fantasy Novel by J. D. Brink</t>
  </si>
  <si>
    <t>This is Nowhere</t>
  </si>
  <si>
    <t>Cosmic Surgery</t>
  </si>
  <si>
    <t>"Iconic Sea Birds" a photobook project</t>
  </si>
  <si>
    <t>RYU X RIO</t>
  </si>
  <si>
    <t>Clear of People â€” A photobook by Michal Iwanowski</t>
  </si>
  <si>
    <t>Holden Lane High School photobook</t>
  </si>
  <si>
    <t>It's Better In The Wind - A Documentary Photobook!</t>
  </si>
  <si>
    <t>Destino by Michelle Frankfurter: A Photo Book About Destiny</t>
  </si>
  <si>
    <t>Claudius Schulze: STATE OF NATURE</t>
  </si>
  <si>
    <t>OUT OF ORDER - NEW REVISED EDITION</t>
  </si>
  <si>
    <t>Hidden Mother</t>
  </si>
  <si>
    <t>UnPresidented: Trump's Inaugural &amp; the People's Response</t>
  </si>
  <si>
    <t>Russian Interiors</t>
  </si>
  <si>
    <t>Racing Age</t>
  </si>
  <si>
    <t>Eyes as Big as Plates</t>
  </si>
  <si>
    <t>WELCOME HOME // a multipath photobook by Judith Stenneken</t>
  </si>
  <si>
    <t>THE WATCHERS:  a book of the Wait Watchers photographs</t>
  </si>
  <si>
    <t>Amelia and the Animals: Photographs by Robin Schwartz</t>
  </si>
  <si>
    <t>Jesus Days, 1978-1983</t>
  </si>
  <si>
    <t>TULIPS</t>
  </si>
  <si>
    <t>STREET, New York City, The 70's, 80's, 90's</t>
  </si>
  <si>
    <t>INSIDE TRACKS: Alone Across the Outback</t>
  </si>
  <si>
    <t>Contact by Jake Shivery</t>
  </si>
  <si>
    <t>Heath - Limited Edition Split Zine - Make 100</t>
  </si>
  <si>
    <t>Silver Hour: a photo book by Alex Westfall</t>
  </si>
  <si>
    <t>BODYSCAPES II: Theater of Life</t>
  </si>
  <si>
    <t>Island - Japan, from the view point of many</t>
  </si>
  <si>
    <t>Don't Go Outside: Tokyo Street Photos</t>
  </si>
  <si>
    <t>"(more than) dust." - a feminist photo book</t>
  </si>
  <si>
    <t>A 4-year-old's Portrait of the American West</t>
  </si>
  <si>
    <t>Smell the [City of] Roses</t>
  </si>
  <si>
    <t>Geiko and Maiko of Kyoto</t>
  </si>
  <si>
    <t>The Cancer Family Book Project</t>
  </si>
  <si>
    <t>The Art of Abandonment - Photo Book by Walter Arnold</t>
  </si>
  <si>
    <t>Small Steps Are Giant Leaps</t>
  </si>
  <si>
    <t>We Call This Home: 3 yrs of travel to 60 countries photobook</t>
  </si>
  <si>
    <t>FACE TO FAITH | MOUNT KAILASH | TIBET photobook</t>
  </si>
  <si>
    <t>US National Parks: Picturing the Little Things</t>
  </si>
  <si>
    <t>The Music Never Stopped:Epic Live Music Photos by Bob Minkin</t>
  </si>
  <si>
    <t>Organic Portraits / A Photo Book of Polaroid &amp; Film Images</t>
  </si>
  <si>
    <t>The Panama Canal Bridge of the Americas</t>
  </si>
  <si>
    <t>From student to beekeeper</t>
  </si>
  <si>
    <t>Sunrises in the MidWest</t>
  </si>
  <si>
    <t>LaFee Photography</t>
  </si>
  <si>
    <t>Nevada County Hearts</t>
  </si>
  <si>
    <t>Hen Harrier Wildlife Sanctuary</t>
  </si>
  <si>
    <t>Sound Photography</t>
  </si>
  <si>
    <t>Change the World through Color</t>
  </si>
  <si>
    <t>2016 Calendar:  Wonders of Nature</t>
  </si>
  <si>
    <t>It's not easy being green: Costa Rican froglife</t>
  </si>
  <si>
    <t>Randy Hoffman Photography</t>
  </si>
  <si>
    <t>Upstate Autumn: a photographic journey in Upstate New York</t>
  </si>
  <si>
    <t>Avatar in Training: Mastering the Four Elements of Nature</t>
  </si>
  <si>
    <t>Barbara O'Donovan Designs</t>
  </si>
  <si>
    <t>Coffee Table Book of Maine</t>
  </si>
  <si>
    <t>West Canada - A Coffee Table Book</t>
  </si>
  <si>
    <t>Reflecting Light Photo</t>
  </si>
  <si>
    <t>Lucy Wood's Calendar - English Countryside 2016</t>
  </si>
  <si>
    <t>North Cascades Bigfoot Photo Expedition</t>
  </si>
  <si>
    <t>Fine Art Landscape 2015 Calendar</t>
  </si>
  <si>
    <t>The Content of Character Book Series, Volume I, 1750 - 1940</t>
  </si>
  <si>
    <t>"The Dreams Of Little Red Scooter"  an artists hope to interact with other humans!! (Canceled)</t>
  </si>
  <si>
    <t>Expedition into the Empty Quarter - The Book (Canceled)</t>
  </si>
  <si>
    <t>coming apart at the stitches... (Canceled)</t>
  </si>
  <si>
    <t>The National Forests Passport Project (Canceled)</t>
  </si>
  <si>
    <t>DeVito Art Skull Island Kongstarter (Canceled)</t>
  </si>
  <si>
    <t>Kickstart a Traveling Heart (Canceled)</t>
  </si>
  <si>
    <t>Map &amp; Palette: Chronicling The Voyage of Three Young Artists</t>
  </si>
  <si>
    <t>to be removed (Canceled)</t>
  </si>
  <si>
    <t>BEAUTIFUL DREAMERS: An Adult Coloring Book (Canceled)</t>
  </si>
  <si>
    <t>CAUCASUS - on the untrodden roads (Canceled)</t>
  </si>
  <si>
    <t>A Countrified Wedding: A Guide to an English Country Wedding</t>
  </si>
  <si>
    <t>150 Years of Awesome Canada: Trading Card Coffee Table Book (Canceled)</t>
  </si>
  <si>
    <t>BLK/MTL the Illustrated Works of Carmine Diaz (Canceled)</t>
  </si>
  <si>
    <t>Underwater Colors Of The Channel Islands (Canceled)</t>
  </si>
  <si>
    <t>The Obsessive Line Collection (Canceled)</t>
  </si>
  <si>
    <t>Abstract Image Photography Coffee Table Book (Canceled)</t>
  </si>
  <si>
    <t>LATENT TALENT: Leaping from de Poverty Line (Canceled)</t>
  </si>
  <si>
    <t>psyÂ·choÂ·miÂ·metÂ·ic: The EsÂ·sence of Life (Canceled)</t>
  </si>
  <si>
    <t>Faces &amp; Places In Brevard County (Canceled)</t>
  </si>
  <si>
    <t>The Sharper Image</t>
  </si>
  <si>
    <t>Scenes from New Orleans</t>
  </si>
  <si>
    <t>Follow in footsteps an awesome book adventure</t>
  </si>
  <si>
    <t>Lets see Kansas together!</t>
  </si>
  <si>
    <t>Live 4 The Rush: Palooza Pics</t>
  </si>
  <si>
    <t>Missouri In Pictures</t>
  </si>
  <si>
    <t>Aerial Photography :  Americas Most Impressive Structures</t>
  </si>
  <si>
    <t>The Right Side of Texas</t>
  </si>
  <si>
    <t>A Side Of The World In Canvas</t>
  </si>
  <si>
    <t>An Italian Adventure</t>
  </si>
  <si>
    <t>Ireland from a Kite, a unique photographic book</t>
  </si>
  <si>
    <t>The Views of Pittsburgh</t>
  </si>
  <si>
    <t>Picturing Italy</t>
  </si>
  <si>
    <t>Scenes and Things from New Orleans</t>
  </si>
  <si>
    <t>Civil war battlefields and forts</t>
  </si>
  <si>
    <t>The Town We Live In</t>
  </si>
  <si>
    <t>Vacation Days in Big Bear</t>
  </si>
  <si>
    <t>Dream TRIP to Tornado Alley</t>
  </si>
  <si>
    <t>The Londoner: Prints &amp; Canvas</t>
  </si>
  <si>
    <t>Organic in India</t>
  </si>
  <si>
    <t>Release Soundzero's Debut Album!</t>
  </si>
  <si>
    <t>The Material - Let You Down music video</t>
  </si>
  <si>
    <t>Max's First Solo Album!</t>
  </si>
  <si>
    <t>Totally "not" For Drugs: A Kentucky Knife Fight music video</t>
  </si>
  <si>
    <t>A Band of Orcs Official Gaming Miniatures Presale</t>
  </si>
  <si>
    <t>The Scurvies to release new album this summer! Check it out!</t>
  </si>
  <si>
    <t>New Tour Bus for The Slants</t>
  </si>
  <si>
    <t>The Devil &amp; Me Debut Album, "...It's Not A Dream"</t>
  </si>
  <si>
    <t>Get Still the Sky's Limit on the Road! (&amp; with a new album!)</t>
  </si>
  <si>
    <t>So The Story Goes: The New Album by "Just Joe" Altier</t>
  </si>
  <si>
    <t>Skelton-Luns CD/7"             No Big Deal.</t>
  </si>
  <si>
    <t>Join AT THE WAYSIDE For The "Ready...Set...Snow Tour!"</t>
  </si>
  <si>
    <t>New  E.P. mastering and recording</t>
  </si>
  <si>
    <t>Chaotic Resemblance 2015 album, Produced by Oz Fox - Stryper</t>
  </si>
  <si>
    <t>PRE ORDER Reno Divorce Digital CD "Stuck On You" $15 or more</t>
  </si>
  <si>
    <t>Aly Jados: the New EP rOckNrOLLa</t>
  </si>
  <si>
    <t>The Coffis Brothers 2nd Album!</t>
  </si>
  <si>
    <t>Janus Word Album</t>
  </si>
  <si>
    <t>Casual Encounters: The Quest For a PA</t>
  </si>
  <si>
    <t>Kickstart my music career with 300 CDs</t>
  </si>
  <si>
    <t>The First Full Length Fifth Freedom Album</t>
  </si>
  <si>
    <t>PrincessFrank's MASTERSLAVE Album, EP &amp; Tour</t>
  </si>
  <si>
    <t>The Boogaloos need to record a 4-track CD of original music.</t>
  </si>
  <si>
    <t>Joey De Noble needs YOUR help!</t>
  </si>
  <si>
    <t>Redemption's New DVD!</t>
  </si>
  <si>
    <t>The Protest's Next Album</t>
  </si>
  <si>
    <t>River Of Thorns - First CD Release</t>
  </si>
  <si>
    <t>"Songs for Tsippora" Byronâ€™s DEBUT EP</t>
  </si>
  <si>
    <t>Off The Turnpike | A Loud New Way to Release Loud New Music</t>
  </si>
  <si>
    <t>Golden Grenade Records Their Debut EP</t>
  </si>
  <si>
    <t>The Sweet Remains record their sophomore studio album!</t>
  </si>
  <si>
    <t>Culprit needs a van!</t>
  </si>
  <si>
    <t>ELIZABETH REX</t>
  </si>
  <si>
    <t>RUBEDO: Debut Full Length Album</t>
  </si>
  <si>
    <t>The World Over's New EP, "MOUNTAINS".</t>
  </si>
  <si>
    <t>Butch County Rocks San Francisco Pride</t>
  </si>
  <si>
    <t>We Fly to Philly / Release new album / Tour west coast</t>
  </si>
  <si>
    <t>Avenues EP 2013</t>
  </si>
  <si>
    <t>The One Two 7s Are Recording an Album!</t>
  </si>
  <si>
    <t>Lovers and Poets- music video</t>
  </si>
  <si>
    <t>Tanya Dartson- Run for Your Life music video</t>
  </si>
  <si>
    <t>Pop Garden Radio Presents: Season 2 CD</t>
  </si>
  <si>
    <t>This Is All Now's Brand New Album!!</t>
  </si>
  <si>
    <t>Kevin Wood - Out Among The Wolves</t>
  </si>
  <si>
    <t>John Clark Records His Debut Album â€œAll I Haveâ€</t>
  </si>
  <si>
    <t>MADAM Album</t>
  </si>
  <si>
    <t>JAYSIN + HOT MUSIC VIDEO = EPICNESS!! GRAMMY POP SOUL</t>
  </si>
  <si>
    <t xml:space="preserve">Arches - Wide Awake on Vinyl </t>
  </si>
  <si>
    <t>Sam Lyons New Album - 2014</t>
  </si>
  <si>
    <t>The Psalm Praise Project, Vol. 2</t>
  </si>
  <si>
    <t>Music Video For "Altruism (We Can Change The World)"</t>
  </si>
  <si>
    <t>Autumn Ashley: The Bold New EP "Battle Grounds"</t>
  </si>
  <si>
    <t>The Narrative 2011 Spring Tour with Eisley</t>
  </si>
  <si>
    <t>sandy mcknight records 3 new songs with your kind assistance</t>
  </si>
  <si>
    <t>Meg Porter Debut EP!</t>
  </si>
  <si>
    <t>Jared Mitchell: The Maiden Voyage</t>
  </si>
  <si>
    <t>The Debut Album from Lynette!</t>
  </si>
  <si>
    <t>New Amy Rivard album!!!</t>
  </si>
  <si>
    <t>The Penny Arcade Quartet's Christmas EP</t>
  </si>
  <si>
    <t>Risotto fragole e champagne</t>
  </si>
  <si>
    <t>Kyana</t>
  </si>
  <si>
    <t>Miami Singer/Songwriter Cat Shell- Album "Illusion"</t>
  </si>
  <si>
    <t>ghost -- a music video</t>
  </si>
  <si>
    <t>Grace Sings Grace</t>
  </si>
  <si>
    <t>Simply Put is recording an album!</t>
  </si>
  <si>
    <t>Venus On Fire + Extraordinary Producer = Legendary New EP</t>
  </si>
  <si>
    <t>Celeste Amadee "A Sign of Weakness" EP and Music Video</t>
  </si>
  <si>
    <t>Jonathan Cody White Makes His Debut EP!!!</t>
  </si>
  <si>
    <t>Summer Gill 'Stormy Weather' EP</t>
  </si>
  <si>
    <t>Help Launch Cities and Saints Debut Album!</t>
  </si>
  <si>
    <t>Luke O'Brien's Kickstarter</t>
  </si>
  <si>
    <t>High Altotude Debut Album</t>
  </si>
  <si>
    <t>Mastering and Vinyl Production for The Astronomer LP</t>
  </si>
  <si>
    <t>Candice Russell New EP: IGNITE</t>
  </si>
  <si>
    <t>The Great Party's Debut Album!</t>
  </si>
  <si>
    <t>Bridge 19 CD Release Tour</t>
  </si>
  <si>
    <t>Andrius Pojavis new album "Seven"</t>
  </si>
  <si>
    <t>Cassandra Violet "Beyond the Fray" Music Video</t>
  </si>
  <si>
    <t>Do You Want to Ride on my Rocket Ship? - An Album Pre-Order</t>
  </si>
  <si>
    <t>Kick Out a Record</t>
  </si>
  <si>
    <t>Slugs and Bugs - TWO "Sing the Bible" CDs!</t>
  </si>
  <si>
    <t>Looking Up &amp; Holding On CD Project - Christian songwriter</t>
  </si>
  <si>
    <t>Manman doudou tÃ©moignage d'une mÃ¨re Album</t>
  </si>
  <si>
    <t>Goodness &amp; Mercy EP - Marty Mikles</t>
  </si>
  <si>
    <t>Help Support Brad Dassey's Music</t>
  </si>
  <si>
    <t>The Torah: World's First Complete Musical Transcription</t>
  </si>
  <si>
    <t>Fike // You Say Speak We Say Move</t>
  </si>
  <si>
    <t>Christofer Scott: Dive In EP</t>
  </si>
  <si>
    <t>Fly Away</t>
  </si>
  <si>
    <t>NewKings Album "Rise Up"</t>
  </si>
  <si>
    <t>Sing Like You Were Meant To!</t>
  </si>
  <si>
    <t>Get Your Hopes Up</t>
  </si>
  <si>
    <t>Debut Studio EP // Sam Hibbard</t>
  </si>
  <si>
    <t>Thundercreek Studios</t>
  </si>
  <si>
    <t>THE PREACHER'S DAUGHTERS CD Hymns Recording Project</t>
  </si>
  <si>
    <t>Angel Talking truth to share with the world.</t>
  </si>
  <si>
    <t>Undivided Heart - a worship album by John Gabriel Arends</t>
  </si>
  <si>
    <t>I'M For Peace Music Ministry By R.Gerald's IMFP SOCIETY</t>
  </si>
  <si>
    <t>THE WORSHIP ALBUM!</t>
  </si>
  <si>
    <t>Camp Songs: original worship songs inspired by summer camp</t>
  </si>
  <si>
    <t>"Holy Realm Music Group" Anointed Purpose, Heavenly Good</t>
  </si>
  <si>
    <t>lyndale lewis and new vision prosper cd release</t>
  </si>
  <si>
    <t>Joy Full Noise!</t>
  </si>
  <si>
    <t>Jericho Down Worship Album</t>
  </si>
  <si>
    <t>Piano Prayer Album - Russ James</t>
  </si>
  <si>
    <t>Gemeinde in Bremen</t>
  </si>
  <si>
    <t>Hurricanes and Coastal Storms- Chapel Studio Project</t>
  </si>
  <si>
    <t>Praise: It's what we do</t>
  </si>
  <si>
    <t>Psalms</t>
  </si>
  <si>
    <t>Producing a live album of our upcoming Europe tour</t>
  </si>
  <si>
    <t>Redemption - Debut Multi-cultural Worship Album</t>
  </si>
  <si>
    <t>Midwest Cowboy Ministries</t>
  </si>
  <si>
    <t>"UNCOVERED ME"</t>
  </si>
  <si>
    <t>Positive music. Zachary Freedoms NEW album, campaign.</t>
  </si>
  <si>
    <t>The Heart of a P.K.</t>
  </si>
  <si>
    <t>ALIVE! Gospel Chorus debuts Feb 11th, 2017: "Love is ALIVE!"</t>
  </si>
  <si>
    <t>Shift Records A New EP!</t>
  </si>
  <si>
    <t>The Prodigal Son</t>
  </si>
  <si>
    <t>Messiah's Call "He'll Do It Today" 2014</t>
  </si>
  <si>
    <t>Justin &amp; Elly Heckel DEBUT ALBUM!</t>
  </si>
  <si>
    <t>"HEAVEN'S CALLING"</t>
  </si>
  <si>
    <t>Preserving the DC Gospel Stars</t>
  </si>
  <si>
    <t>Straighter Road Album Fundraiser</t>
  </si>
  <si>
    <t>Die Another Day 1st CD (Christian Rock)</t>
  </si>
  <si>
    <t>Unveiled Debut Album</t>
  </si>
  <si>
    <t>"Every Day" CD by Amanda Joy Hall</t>
  </si>
  <si>
    <t>New album - Prophetic guitar soundscapes, Volume 2</t>
  </si>
  <si>
    <t>With His Presence</t>
  </si>
  <si>
    <t>Message from Beyond - A Gospel Music Project</t>
  </si>
  <si>
    <t>Triumph Over Trials/ Hope Through the Hurt</t>
  </si>
  <si>
    <t>Sam Cox Band First Christian Tour</t>
  </si>
  <si>
    <t>Christian Lifestyle Multicultural Expo</t>
  </si>
  <si>
    <t>What Faith Is EP/Album</t>
  </si>
  <si>
    <t>Street Prophet Los CD and new book</t>
  </si>
  <si>
    <t>Leo's RainSong Artist program</t>
  </si>
  <si>
    <t>In His Presence</t>
  </si>
  <si>
    <t>Healing</t>
  </si>
  <si>
    <t>The Flashing Lights</t>
  </si>
  <si>
    <t>SWEET LOVE - a Lovely Christian WEDDING SONG Happy Marriage</t>
  </si>
  <si>
    <t>Recording Studio Time</t>
  </si>
  <si>
    <t>Caught off Guard</t>
  </si>
  <si>
    <t>Clark &amp; Addison: A Limited Edition Wrigley Field Photo Book</t>
  </si>
  <si>
    <t>The Fringes Project: Photobook of a Dying Language</t>
  </si>
  <si>
    <t>Water World</t>
  </si>
  <si>
    <t>Things I do in Detroit - A Guidebook by The Nain Rouge</t>
  </si>
  <si>
    <t>Edge â€¢ France | Witnessing Those Unseen</t>
  </si>
  <si>
    <t>'Tulip, my mother's favourite flower' - A Photo Book.</t>
  </si>
  <si>
    <t>So It Is: Vancouver</t>
  </si>
  <si>
    <t>E FOTOGRAFESCHE RECKBLECK - 367 DEEG AM AUSLAND ASAZ</t>
  </si>
  <si>
    <t>Love Wins- A Powerful Book of LGBTQ Love Stories</t>
  </si>
  <si>
    <t>Daily Bread: Stories from Rural Greece</t>
  </si>
  <si>
    <t>Adfectus Book</t>
  </si>
  <si>
    <t>The Hero-In Me // Heroinmaleren - en mÃ¥de at leve pÃ¥</t>
  </si>
  <si>
    <t>OFFICIAL OTTAWA (an unofficial portrait)</t>
  </si>
  <si>
    <t>Just One Block: The Extraordinary Journey Around The Block</t>
  </si>
  <si>
    <t>214: A Photobook of Dallas Hip Hop</t>
  </si>
  <si>
    <t>The Resurgence of Femininity Photo Thesis</t>
  </si>
  <si>
    <t>Yashica TLR Cameras History -Playing Cards</t>
  </si>
  <si>
    <t>Death Valley</t>
  </si>
  <si>
    <t>Portraits by Aris Jerome</t>
  </si>
  <si>
    <t>I Wanted To See Boobs</t>
  </si>
  <si>
    <t>"The Naked Pixel" Ali Pakele</t>
  </si>
  <si>
    <t>Coffee Table Girls Exclusive Art Photography Book</t>
  </si>
  <si>
    <t>Blood, Sweat &amp; Tears - Photobook</t>
  </si>
  <si>
    <t>Oklahoma, The Way I See It; The Book</t>
  </si>
  <si>
    <t>Photographic book on Melbourne's music scene</t>
  </si>
  <si>
    <t>OR-GÃ“L-HO -A search for meaning during the World Cup</t>
  </si>
  <si>
    <t>SWFTTR: Southwest Farm-to-Table Recipes</t>
  </si>
  <si>
    <t>Navajo Textile Project</t>
  </si>
  <si>
    <t>Pit &amp; Paddock: Unseen 60s &amp; 70s European Motor Racing Images</t>
  </si>
  <si>
    <t>"Drakes Folly"</t>
  </si>
  <si>
    <t>White Mountain</t>
  </si>
  <si>
    <t>True Faith : A Guitar Makers Promise to God by Tim Hawley</t>
  </si>
  <si>
    <t>The World Upside Down: Portraits</t>
  </si>
  <si>
    <t>Muhammad Ali - The Comeback</t>
  </si>
  <si>
    <t>Dubai: A Synthetic City - Photobook &amp; Journal</t>
  </si>
  <si>
    <t>All along the Control Tower</t>
  </si>
  <si>
    <t>Portrait of Cuban Resilience: Faces and Voices of a Blockade</t>
  </si>
  <si>
    <t>Ozymandias : a photo book</t>
  </si>
  <si>
    <t>Native Nation</t>
  </si>
  <si>
    <t>Political Views: 2016 US Presidential Election Photography</t>
  </si>
  <si>
    <t>Keepers Of The Craft: Cocktails Across America. A Photobook</t>
  </si>
  <si>
    <t>Hues of my Vision</t>
  </si>
  <si>
    <t>Vantage Point: Photographs of Milwaukee from on high</t>
  </si>
  <si>
    <t>Hank Bought A Bus - A photobook of our bus and adventure.</t>
  </si>
  <si>
    <t>Observations in 6x6</t>
  </si>
  <si>
    <t>Alpamayo to Yerupaja</t>
  </si>
  <si>
    <t>Beyond the Pale</t>
  </si>
  <si>
    <t>Paintball: Beyond The Paint</t>
  </si>
  <si>
    <t>Return to Relevance: The Scott Hyde Archive</t>
  </si>
  <si>
    <t>disCover: Napoli</t>
  </si>
  <si>
    <t>Bensinger's: Photographs by Helaine Garren</t>
  </si>
  <si>
    <t>Live to Learn, Learn to Fight, Fight to Live - The Karen</t>
  </si>
  <si>
    <t>Venus as Men</t>
  </si>
  <si>
    <t>THE AFGHANS - A Photo Book</t>
  </si>
  <si>
    <t>Kenema</t>
  </si>
  <si>
    <t>Remnants, A Photography Book to Send to Congress</t>
  </si>
  <si>
    <t>Amoung Charros and Poetry/Entre Charros y Poesias</t>
  </si>
  <si>
    <t>The UnDiscovered Image</t>
  </si>
  <si>
    <t>The Sikh Project Book</t>
  </si>
  <si>
    <t>Come, Bring, Punish</t>
  </si>
  <si>
    <t>Out Of The Dark</t>
  </si>
  <si>
    <t>On the Verge, the book.</t>
  </si>
  <si>
    <t>No Dar Papaya:  Photographs from Colombia 2003-2013</t>
  </si>
  <si>
    <t>Book "The Travellers"</t>
  </si>
  <si>
    <t>American Presidents Naked</t>
  </si>
  <si>
    <t>Anywhere but Here</t>
  </si>
  <si>
    <t>An Iranian Journey</t>
  </si>
  <si>
    <t>Hamilton: A Different Perspective</t>
  </si>
  <si>
    <t>Film Speed</t>
  </si>
  <si>
    <t>The Year of Sunsets</t>
  </si>
  <si>
    <t>Run Rwanda: A Photo Book showcasing contemporary Rwanda</t>
  </si>
  <si>
    <t>Libya : The Lost Days</t>
  </si>
  <si>
    <t>My Favourite Colour Was Yellow</t>
  </si>
  <si>
    <t>Texas to Florida</t>
  </si>
  <si>
    <t>Moments of Passion</t>
  </si>
  <si>
    <t>Through the Lens of Jerry Gustafson</t>
  </si>
  <si>
    <t>Give Me Your Goofy-ist</t>
  </si>
  <si>
    <t>Claim Your Glacier: What's your legacy? Denali, AK</t>
  </si>
  <si>
    <t>From Box to Book: 34Â° 16' 28"N - "119Â° 13' 44"W</t>
  </si>
  <si>
    <t>Glass Cloud on the road!</t>
  </si>
  <si>
    <t>Wood Butcher's new music video- I Don't Wanna Party</t>
  </si>
  <si>
    <t>Our Band Van Needs Serious Repairs!!!</t>
  </si>
  <si>
    <t>Tin Man's Broken Wisdom Fund</t>
  </si>
  <si>
    <t>Eurisko's "Wild Animal" Project</t>
  </si>
  <si>
    <t>BEAR GHOST! Professional Recording! Yay!</t>
  </si>
  <si>
    <t xml:space="preserve">"Homeward Bound" a journey in sound. </t>
  </si>
  <si>
    <t>Help to make Sam Sliva's new EP, "Drained", come to life.</t>
  </si>
  <si>
    <t>Help JUICE (Boston) Record Their First Album</t>
  </si>
  <si>
    <t>Help Vintage Blue Complete and Promote Our Record!</t>
  </si>
  <si>
    <t>Darling Waste Trailer Bail Out!</t>
  </si>
  <si>
    <t>Black Swan Theories Debut CD</t>
  </si>
  <si>
    <t>HAIRcyclopedia Vol. 2 - The Vault</t>
  </si>
  <si>
    <t>TDJ - All Part of the Plan EP/Tour</t>
  </si>
  <si>
    <t>DIRTY LITTLE REBEL EP</t>
  </si>
  <si>
    <t>KICKSTART OUR &lt;+3</t>
  </si>
  <si>
    <t>Shady Grady &amp; The Nobodies - HELP US GO ON TOUR SUMMER 2012</t>
  </si>
  <si>
    <t>Closure - A Paul Haasch Music Video</t>
  </si>
  <si>
    <t>Help The King of Mars Record Their First EP!</t>
  </si>
  <si>
    <t>City of the Weak on Tour!</t>
  </si>
  <si>
    <t>Hydra Effect Debut EP</t>
  </si>
  <si>
    <t>Stereo Dogs! 14-Year Old Teen Rock Band Plan CD Project!</t>
  </si>
  <si>
    <t>Jeremy Buck &amp; The Bang â€“ Brand New Album and 2 Music Videos</t>
  </si>
  <si>
    <t>Get The Neckties in the studio to record their first album!</t>
  </si>
  <si>
    <t>GIVE ME "One More" The Single Release!</t>
  </si>
  <si>
    <t>Michael Angelo Batio "Intermezzo" Album Project</t>
  </si>
  <si>
    <t>Deathtrap America Spring 2015 Tour</t>
  </si>
  <si>
    <t>Hopeless Jack First National Tour</t>
  </si>
  <si>
    <t>Release the Skyline Album</t>
  </si>
  <si>
    <t>WILKES EP</t>
  </si>
  <si>
    <t>From Digital to Reality - CD Printing for Three Albums</t>
  </si>
  <si>
    <t>Radiolucent - Electric City.</t>
  </si>
  <si>
    <t>Beyond the Victory recording their debut EP</t>
  </si>
  <si>
    <t>Emily Bell is releasing her debut album</t>
  </si>
  <si>
    <t>Motion Device Debut EP</t>
  </si>
  <si>
    <t>Lazy Sunday</t>
  </si>
  <si>
    <t>Holy Water Moses - A Hail Dale Project</t>
  </si>
  <si>
    <t>Curriculum-Based Rock Music For Kids</t>
  </si>
  <si>
    <t>Queen Kwong Tour to London and Paris</t>
  </si>
  <si>
    <t>A Simple Complex's 2013 CD Release Party DVD</t>
  </si>
  <si>
    <t>Galaxix - Take on the Universe!</t>
  </si>
  <si>
    <t>Purple Fishing - Trump Supporters/Critics Find Common Ground</t>
  </si>
  <si>
    <t>Project: 20M813</t>
  </si>
  <si>
    <t>Fat Cheeks the Cannonball - iPhone and Android</t>
  </si>
  <si>
    <t>THE RUNNING GAME</t>
  </si>
  <si>
    <t>MathPlus Cards (FKA Random Math)</t>
  </si>
  <si>
    <t>Meme Wars - Dank Age</t>
  </si>
  <si>
    <t>Help Build PaperChase Version 3 !</t>
  </si>
  <si>
    <t>Castle Crawler RPG</t>
  </si>
  <si>
    <t>C.O.V.D.--A brand new board app game</t>
  </si>
  <si>
    <t>The Adventures of Bible Bear</t>
  </si>
  <si>
    <t>ZombieTime!</t>
  </si>
  <si>
    <t>The Red Card Blue Card Game</t>
  </si>
  <si>
    <t>PATH to Reading Brain Training</t>
  </si>
  <si>
    <t>Claws &amp; Fins</t>
  </si>
  <si>
    <t>Migration Madness (Android)</t>
  </si>
  <si>
    <t>Chip Dip II: Son of Chip Dip! - A Terrible, Terrible Game</t>
  </si>
  <si>
    <t>Aussies versus Zombies</t>
  </si>
  <si>
    <t>Alex and More</t>
  </si>
  <si>
    <t>Sim Betting Football</t>
  </si>
  <si>
    <t>Story Rock by The Jolly Llamas -- Our First Album!</t>
  </si>
  <si>
    <t>American Lit or...Trespassing for Beginners</t>
  </si>
  <si>
    <t>Afraid Of Figs - Help Fund our New CD - "SAFE"</t>
  </si>
  <si>
    <t>Glad Hearts New Album: Twenty Two - On Vinyl!</t>
  </si>
  <si>
    <t>KATA 'The Rising' - Double LP (Vinyl Release)</t>
  </si>
  <si>
    <t>INVISIBLE HOUSE: a history of the world - new CD/Album</t>
  </si>
  <si>
    <t>Welcome To The Club - Music Video Project</t>
  </si>
  <si>
    <t>STACIE COLLINS' new cd is RECORDED but needs a KICK-START cause "SOMETIMES YA GOTTA"</t>
  </si>
  <si>
    <t>LittleBear</t>
  </si>
  <si>
    <t>The Spring Standards LIVE at the Arden Gild Hall!</t>
  </si>
  <si>
    <t>Lindsey Ray's new album recorded? âˆš Mixed? âˆš On the radio? That's where YOU come in.</t>
  </si>
  <si>
    <t>Nemes wants you to be able to hear their new songs!</t>
  </si>
  <si>
    <t>Archeology 7" Vinyl</t>
  </si>
  <si>
    <t>Help me release my first 3 song EP!!</t>
  </si>
  <si>
    <t>HERESTOFIGHTIN Debut full length album "Becoming Native"</t>
  </si>
  <si>
    <t>the bridge</t>
  </si>
  <si>
    <t>Vanessa Lively's New Album 2014</t>
  </si>
  <si>
    <t>Degenerate Matters EP Funding Campaign</t>
  </si>
  <si>
    <t>Ukulele Songs from the Zombie Apocalypse</t>
  </si>
  <si>
    <t>5 Bucks from 500 Friends</t>
  </si>
  <si>
    <t>KiddieRail - making the stairs easier and safer for kids</t>
  </si>
  <si>
    <t>Cardboard reality</t>
  </si>
  <si>
    <t>MiPointer</t>
  </si>
  <si>
    <t>Small Animal Deterrent Latch (S.A.D.L.)</t>
  </si>
  <si>
    <t>Dad, we will get your AxleCrutch idea to the next level!</t>
  </si>
  <si>
    <t>Macbook all-in-one Portable storage docking station PLUSDOCK</t>
  </si>
  <si>
    <t>Litter-Buddy</t>
  </si>
  <si>
    <t>Better WiFi for today's Internet of Everything WiFi devices</t>
  </si>
  <si>
    <t>Little Occhio, Wireless micro-cam for iPhone/Android</t>
  </si>
  <si>
    <t>Thinking Cleaner, Wifi for iRobotÂ® RoombaÂ® 700 &amp; 800 series</t>
  </si>
  <si>
    <t>Charge Furniture</t>
  </si>
  <si>
    <t>SOLO TESTER: Electrical Wiring Testing &amp; Troubleshooter</t>
  </si>
  <si>
    <t>Tibio - Spreading warmth in everyones home</t>
  </si>
  <si>
    <t>ZoZo Skeleton Hand Planchette - Works with ANY Ouija Board</t>
  </si>
  <si>
    <t>The Cat-Bath Contraption</t>
  </si>
  <si>
    <t>The Paint Can Holder by U.S. Green Products</t>
  </si>
  <si>
    <t>Chronovisor:The MOST innovative watch for night time reading</t>
  </si>
  <si>
    <t>BugVibesâ„¢-Better Flowers, Plants, Trees with less Pesticides</t>
  </si>
  <si>
    <t>LED Electronic Dice: assembled or kit, Arduino compatible</t>
  </si>
  <si>
    <t>Brightside - Side lighting for cyclists</t>
  </si>
  <si>
    <t>The Fine Spirits are making an album!</t>
  </si>
  <si>
    <t>Low Weather // Debut Album</t>
  </si>
  <si>
    <t>Help Lions&amp;Creators print their album!</t>
  </si>
  <si>
    <t>The 'Songs from the Bookmark' Sessions</t>
  </si>
  <si>
    <t>The Freakniks Debut Album: Infinite Love</t>
  </si>
  <si>
    <t>Invisible Allies - Hyperdimensional Animals</t>
  </si>
  <si>
    <t>GBS Detroit Presents Hampshire</t>
  </si>
  <si>
    <t>Jollyheads Circus Debut Album "The Kaleidoscope Dawn"</t>
  </si>
  <si>
    <t>Surplus 1980 album funds for release on CD/LP.</t>
  </si>
  <si>
    <t>Magnetic Flowers Presents: Old, Cold. Losing It.</t>
  </si>
  <si>
    <t>New Lions After Dark EP!</t>
  </si>
  <si>
    <t>Lee Malone - Get Us To The Converse Rubber Track Sessions!</t>
  </si>
  <si>
    <t>Magic Punches are making debut LP with producer John Askew</t>
  </si>
  <si>
    <t>The City Never Sleeps Needs A Tour Vehicle!</t>
  </si>
  <si>
    <t>the last echo AM/PM Project</t>
  </si>
  <si>
    <t>Grandkids Record a Full-length Album!</t>
  </si>
  <si>
    <t>GBS Detroit Presents My Pal Val</t>
  </si>
  <si>
    <t>Jon Shirley: Live Worship Album + Short Film</t>
  </si>
  <si>
    <t>Help I Am Clay Release Their First CD For FREE</t>
  </si>
  <si>
    <t>History Grows: New K. Record</t>
  </si>
  <si>
    <t>Gramofon: Modern Cloud Jukebox</t>
  </si>
  <si>
    <t>building the world's longest marble run relaunch</t>
  </si>
  <si>
    <t>RuuviTag - Open-Source Bluetooth Sensor Beacon</t>
  </si>
  <si>
    <t>The BIG Turtle ShellÂ®: Rugged, Wireless BoomBox &amp; Power Bank</t>
  </si>
  <si>
    <t>Oval - The First Digital HandPan</t>
  </si>
  <si>
    <t>eMersion Gesture Control System for Music Performance &amp; More</t>
  </si>
  <si>
    <t>Fusion in a Bubblegum Machine</t>
  </si>
  <si>
    <t>UDOO X86: The Most Powerful Maker Board Ever</t>
  </si>
  <si>
    <t>Shake Your Power</t>
  </si>
  <si>
    <t>Trebuchette - the snap-together, desktop trebuchet</t>
  </si>
  <si>
    <t>Connect. Code. Create. With SBrick Plus</t>
  </si>
  <si>
    <t>Nix Color Sensor</t>
  </si>
  <si>
    <t>NTH Music Synthesizer</t>
  </si>
  <si>
    <t>Orison â€“ Rethink the Power of Energy</t>
  </si>
  <si>
    <t>Bukobot 3D Printer - Affordable 3D with No Compromises!</t>
  </si>
  <si>
    <t>Sparx Skate Sharpener - Pro Skate Sharpening. At Home.</t>
  </si>
  <si>
    <t>freeSoC and freeSoC Mini</t>
  </si>
  <si>
    <t>Mojo: Digital Design for the Hobbyist</t>
  </si>
  <si>
    <t>Heat Seek NYC</t>
  </si>
  <si>
    <t>TREKKAYAK</t>
  </si>
  <si>
    <t>Public Lab DIY Spectrometry Kit</t>
  </si>
  <si>
    <t>AttoDuino - Turbocharged, Wireless, Arduino Compatible</t>
  </si>
  <si>
    <t>AirEnergy 3D - A 3D printed, opensource, mobile wind turbine</t>
  </si>
  <si>
    <t>Clairy: The Most Amazing Natural Air Purifier</t>
  </si>
  <si>
    <t>BoardX: The Open Source Miniature Motherboard [Redemption]</t>
  </si>
  <si>
    <t>InkCase Plus: E Ink screen for Android phone</t>
  </si>
  <si>
    <t>Ion: A Music Detecting Mood Light with Bluetooth Low Energy</t>
  </si>
  <si>
    <t>XSHIFTER: World's First Affordable Wireless Shifting System</t>
  </si>
  <si>
    <t>Puck.js - the ground-breaking bluetooth beacon</t>
  </si>
  <si>
    <t>APOC: Mini Radiation Detector</t>
  </si>
  <si>
    <t>castAR: the most versatile AR &amp; VR system</t>
  </si>
  <si>
    <t>Jog It! Open source controller pendant for EMC2 and Mach3!</t>
  </si>
  <si>
    <t>Lightpack 2 - Ultimate Light Orchestra For Your Living Room</t>
  </si>
  <si>
    <t>RAPIRO: The Humanoid Robot Kit for your Raspberry Pi</t>
  </si>
  <si>
    <t>Bugle2: A DIY Phono Preamp</t>
  </si>
  <si>
    <t>Pi Lite white - Bright white LED display for Raspberry Pi</t>
  </si>
  <si>
    <t>Ario: Smart Lighting. Better Health.</t>
  </si>
  <si>
    <t>B9Creator - A High Resolution 3D Printer</t>
  </si>
  <si>
    <t>Skybuds - truly wireless earbuds and smartphone case</t>
  </si>
  <si>
    <t>YOUMO - Your Smart Modular Power Strip</t>
  </si>
  <si>
    <t>Aspiring storyteller: connecting the dots</t>
  </si>
  <si>
    <t>Lonely Boy: 55 male models 200s sensual expression</t>
  </si>
  <si>
    <t>Vegans of Hawai'i - 140'000 Strong?</t>
  </si>
  <si>
    <t>Love Locks - a photographic journey</t>
  </si>
  <si>
    <t>Metrospective - photography project</t>
  </si>
  <si>
    <t>Oddity Photography - help get us off the ground!</t>
  </si>
  <si>
    <t>Ethiopia: Beheld</t>
  </si>
  <si>
    <t>Phillip Michael Photography</t>
  </si>
  <si>
    <t>Shutters of Hope: The Real Faces of Infertility</t>
  </si>
  <si>
    <t>The Virgin of the Path</t>
  </si>
  <si>
    <t>Portraits of Resilience</t>
  </si>
  <si>
    <t>The Wonderful World of Princes &amp; Princesses</t>
  </si>
  <si>
    <t>Open a photography studio - photo shoots as rewards!</t>
  </si>
  <si>
    <t>The preservation of still and moving imagery</t>
  </si>
  <si>
    <t>The Girl With(out) The Camera</t>
  </si>
  <si>
    <t>Life through the eye of war worldwide</t>
  </si>
  <si>
    <t>Photographically documenting my cultural travels</t>
  </si>
  <si>
    <t>Photography from Below</t>
  </si>
  <si>
    <t>Planet Venus</t>
  </si>
  <si>
    <t>Jacs+Cam 2016 calendar</t>
  </si>
  <si>
    <t>Nuimo: Seamless Smart Home Interface</t>
  </si>
  <si>
    <t>JeVois: Open-Source Quad-Core Smart Machine Vision Camera</t>
  </si>
  <si>
    <t>velosynth</t>
  </si>
  <si>
    <t>Printeer - a 3D printer for kids &amp; schools</t>
  </si>
  <si>
    <t>bassAware Holster</t>
  </si>
  <si>
    <t>MAID Oven - Make All Incredible Dishes</t>
  </si>
  <si>
    <t>"Hello, World!" - Modern Biotechnology for High Schools</t>
  </si>
  <si>
    <t>smartCaster: Open source automatic roto-casting machine</t>
  </si>
  <si>
    <t>KiÃ«n Light: Intelligent daylight at your fingertips</t>
  </si>
  <si>
    <t>Weighitz: Weigh Smarter</t>
  </si>
  <si>
    <t>FLUXO â€“ The Worldâ€™s First Truly Smart Lamp</t>
  </si>
  <si>
    <t>FishBit: Your Aquarium Made Simple (Beta Release)</t>
  </si>
  <si>
    <t>Portal: Turbocharged WiFi</t>
  </si>
  <si>
    <t>3Doodler: The World's First 3D Printing Pen</t>
  </si>
  <si>
    <t>ExtraCore (Arduino Compatible)</t>
  </si>
  <si>
    <t>Hydra: a triple-output power supply for electronics projects</t>
  </si>
  <si>
    <t>SparkLab: the educational build-mobile!</t>
  </si>
  <si>
    <t>Scriba - the stylus reinvented</t>
  </si>
  <si>
    <t>ReSpeaker - Add Voice Control Extension To Anything You Like</t>
  </si>
  <si>
    <t>Low Voltage Metal Sensor for use with Arduino type boards</t>
  </si>
  <si>
    <t>m!lTone- Portable Air Synth &amp; MIDI controller</t>
  </si>
  <si>
    <t>Acanvas: The cord-free art display and streaming platform</t>
  </si>
  <si>
    <t>Atmoph Window - Your Room Can Be Anywhere</t>
  </si>
  <si>
    <t>RA 3D printer controller by Elefu</t>
  </si>
  <si>
    <t>BuddyGuard: Smart Home Security In One Device</t>
  </si>
  <si>
    <t>MIDI Sprout - Biodata Sonification Device</t>
  </si>
  <si>
    <t>Cmoar Virtual Reality Headset with integrated electronics</t>
  </si>
  <si>
    <t xml:space="preserve">Building the Open Source Bussard Fusion Reactor </t>
  </si>
  <si>
    <t>Lumin8 Pro</t>
  </si>
  <si>
    <t>Picade: The arcade cabinet kit for your mini computer</t>
  </si>
  <si>
    <t>Linkio: the $100 Smart Home Devices Solution</t>
  </si>
  <si>
    <t>PocketLab Voyager | Explore Science in Your World</t>
  </si>
  <si>
    <t>BrewNanny Home Brew Monitor</t>
  </si>
  <si>
    <t>Impression Ï€: Wireless VR+AR with Gesture+Position Tracking</t>
  </si>
  <si>
    <t>OpenBCI: Biosensing for Everybody</t>
  </si>
  <si>
    <t>L.E.D Portable Charger</t>
  </si>
  <si>
    <t>Pedal Power -- Human Scale Energy For Everyday Tasks</t>
  </si>
  <si>
    <t>OWL Programmable Effects Pedal</t>
  </si>
  <si>
    <t>ODIN2: Smart Projector for movies, video calls, and apps</t>
  </si>
  <si>
    <t>Programmable Capacitor</t>
  </si>
  <si>
    <t>The Aspect - Reinventing the Grow Light for Interior Design</t>
  </si>
  <si>
    <t>SoundBrake- Headphone gadget alerts you to outside sounds</t>
  </si>
  <si>
    <t>PS-1A Adjustable Miniature Switch Mode DC-DC Power Supply</t>
  </si>
  <si>
    <t>PiSoC: Learn to Create</t>
  </si>
  <si>
    <t>OPEN RAIL Open Source Linear Bearing System</t>
  </si>
  <si>
    <t>CoAction Hero: 32-bit Open-Source ARM Cortex-M3 Board</t>
  </si>
  <si>
    <t>KoalaSafe -  Healthier Internet. Happier Families.</t>
  </si>
  <si>
    <t>The Siva Cycle Atom - Powering your life one pedal at a time</t>
  </si>
  <si>
    <t>LOCK8 - the World's First Smart Bike Lock</t>
  </si>
  <si>
    <t>Hubble Laser Cutter: Affordable, Versatile &amp; Open Source</t>
  </si>
  <si>
    <t>YOYO WARRIOR - A premium yoyo for any budget</t>
  </si>
  <si>
    <t>The World's Lightest &amp; Smartest E-Scooter  - ZAR</t>
  </si>
  <si>
    <t>stockplop - the most advanced external hard drive enclosure</t>
  </si>
  <si>
    <t>SITU Smart Food Nutrition Scale for iPad and Android tablets</t>
  </si>
  <si>
    <t>The I2C and SPI Education System</t>
  </si>
  <si>
    <t>TYLT Energi Backpack - charge your mobile devices on the go.</t>
  </si>
  <si>
    <t>CableKnife - The World's best cable insulation stripper</t>
  </si>
  <si>
    <t>Raspberry Pi Debug Clip</t>
  </si>
  <si>
    <t>riots - Affordable wireless IoT microcontrollers and sensors</t>
  </si>
  <si>
    <t>SmartQuad 4-Port (9.6 Amps / 48W) Travel USB Charger</t>
  </si>
  <si>
    <t>Bibo Time! Maximize your Cocktail time in seconds!</t>
  </si>
  <si>
    <t>Rho Board</t>
  </si>
  <si>
    <t>Up to 4 axis Beaglebone black based CNC control</t>
  </si>
  <si>
    <t>Lightpack â€” ambient backlight for your displays</t>
  </si>
  <si>
    <t>Snooperscopeâ„¢: Night Vision for Your Smartphone iPhone iPad</t>
  </si>
  <si>
    <t>Garage Beacon - Turn your phone into a garage door remote</t>
  </si>
  <si>
    <t>Luminite (LED lighting)</t>
  </si>
  <si>
    <t>Netro - Scientifically Water Your Garden</t>
  </si>
  <si>
    <t>RaceCapture and Podium: Race it. Share it. Prove it.</t>
  </si>
  <si>
    <t>DAN Cases A4-SFX - The World's Smallest Gaming Tower Case</t>
  </si>
  <si>
    <t>easyFeed Automatic Pet Feeder w/ Webcam and Amazon Delivery</t>
  </si>
  <si>
    <t>Hercules PalmTop-Palm Size Mobile PC of Invincible Resources</t>
  </si>
  <si>
    <t>abode - The Future of Home Security.</t>
  </si>
  <si>
    <t>Advanced Simulation Products - PC Gaming Controllers</t>
  </si>
  <si>
    <t>The Practical Meter: Know your power!</t>
  </si>
  <si>
    <t>Earin - The Worlds Smallest Wireless Earbuds</t>
  </si>
  <si>
    <t>4SeTVâ„¢ - Watch 4 TV Channels on Any Screen At Once</t>
  </si>
  <si>
    <t>Hoterway - Hot shower from the first second</t>
  </si>
  <si>
    <t>Pi PoE Switch HAT - power over Ethernet for Raspberry Pi</t>
  </si>
  <si>
    <t>Tinker Tie Beta - Programmable RGB LED Bow Tie!</t>
  </si>
  <si>
    <t>Our Vintage Film: Summer Tour Kickstarter</t>
  </si>
  <si>
    <t>Nights On First's First CD!</t>
  </si>
  <si>
    <t>These Old Streets Album</t>
  </si>
  <si>
    <t>Project: Ballerina Black UK Tour</t>
  </si>
  <si>
    <t>Eikon // Dustin Hecocks Records His Debut Album</t>
  </si>
  <si>
    <t>Adam Sullivan - Recording 4 New EPs for 2012!</t>
  </si>
  <si>
    <t>Get Joy Shannon's Album "Out of My Dreams and Into My Arms"</t>
  </si>
  <si>
    <t>Chris Dorman - Sita worldwide</t>
  </si>
  <si>
    <t>Little Moses EP</t>
  </si>
  <si>
    <t>Insect Surfers 2013 Release !</t>
  </si>
  <si>
    <t>Tiffany Alvord's First Album of Original Songs</t>
  </si>
  <si>
    <t>Amy Lingamfelter's making of "Open Safe Love".</t>
  </si>
  <si>
    <t>Lift The Decade Debut Full-Length Record</t>
  </si>
  <si>
    <t>Seashell Radio: Slick Machine album and US tour!</t>
  </si>
  <si>
    <t>" Prodigal Daughter" Recording Project</t>
  </si>
  <si>
    <t>GBS Detroit Presents Shone Nuisance</t>
  </si>
  <si>
    <t>Caverns of Sonora</t>
  </si>
  <si>
    <t>The Christopher Battles EP</t>
  </si>
  <si>
    <t>Roosevelt Died.</t>
  </si>
  <si>
    <t>GBS Detroit Presents The Skylit Letter</t>
  </si>
  <si>
    <t>The World War I's "The Bite And The Boogie"</t>
  </si>
  <si>
    <t>The Guru releases "Native Sun"</t>
  </si>
  <si>
    <t>Matthew Moon's New Album</t>
  </si>
  <si>
    <t>In the Raw: the ink &amp; the Echo's debut album</t>
  </si>
  <si>
    <t>Layla The Wolf Debut E.P. "Sugar"</t>
  </si>
  <si>
    <t>Aaron Long-New Full Length Album "Sounds of Awakening"</t>
  </si>
  <si>
    <t>ACKER Studio Album and Vinyl Pressing</t>
  </si>
  <si>
    <t>THE SADDEST LANDSCAPE: Deluxe Vinyl Reissues</t>
  </si>
  <si>
    <t>Skyline Sounds - First Studio Album (and Merch!)</t>
  </si>
  <si>
    <t>"Vision" - New Album - Brent Brown</t>
  </si>
  <si>
    <t>Join us in releasing "Evening Lights" FREE online!</t>
  </si>
  <si>
    <t>BBB Kickstarter Two</t>
  </si>
  <si>
    <t>Summer Underground // Honeycomb LP</t>
  </si>
  <si>
    <t>THE RATIONALES present: The Distance in Between</t>
  </si>
  <si>
    <t>The Violet Tone and the City of Angels!</t>
  </si>
  <si>
    <t>Launch Bitch's new project BEACH: violin indie-electro rock</t>
  </si>
  <si>
    <t>You Said It Would Go Down Like This</t>
  </si>
  <si>
    <t>PORCHES. vs. THE U.S.A.</t>
  </si>
  <si>
    <t>Big Long Now's Debut Album</t>
  </si>
  <si>
    <t>Hearty Har Full Length Album</t>
  </si>
  <si>
    <t>Legend of Decay</t>
  </si>
  <si>
    <t>CapitÃ¡n Kalani y el sindicato robÃ³tico</t>
  </si>
  <si>
    <t>3D Art for "Extreme Hugtime Simulation Challenge"</t>
  </si>
  <si>
    <t>AZAMAR</t>
  </si>
  <si>
    <t>Becoming - A Metaphysical Game About Mental Illness</t>
  </si>
  <si>
    <t>DodgeBall Blitz</t>
  </si>
  <si>
    <t>Three Monkeys - Part 1: Into the Abyss</t>
  </si>
  <si>
    <t>Makayla's Quest</t>
  </si>
  <si>
    <t>Pretty Kitty Fuzzy</t>
  </si>
  <si>
    <t>Wondrous Adventures: A Kid's Game</t>
  </si>
  <si>
    <t>Scout's Honor</t>
  </si>
  <si>
    <t>Universe Rush</t>
  </si>
  <si>
    <t>Waddle Slide - An App for iPhone and Android</t>
  </si>
  <si>
    <t>Prehistoric Landing</t>
  </si>
  <si>
    <t>Tesla's Electric Mist</t>
  </si>
  <si>
    <t>Dark Paradise</t>
  </si>
  <si>
    <t>Late To The Party : A Cold War Espionage RPG in the Baltics</t>
  </si>
  <si>
    <t>Tales Of Tameria - Dawning Light</t>
  </si>
  <si>
    <t>Manorkept</t>
  </si>
  <si>
    <t>Huevos Rancheros Video Game "The Sabroso Showdown "</t>
  </si>
  <si>
    <t>King of Consoles</t>
  </si>
  <si>
    <t>MEDiAN - The Colony (sci-fi exploration adventure game)</t>
  </si>
  <si>
    <t>Head Cap - a 3rd party Iphone, Ipad, and touch app for the Battletech board game</t>
  </si>
  <si>
    <t>Project Starborn</t>
  </si>
  <si>
    <t>Theocalypse - Mythology and Modern day collide in this RPG</t>
  </si>
  <si>
    <t>Nanaue eSports</t>
  </si>
  <si>
    <t>Johnny Rocketfingers 3</t>
  </si>
  <si>
    <t>ZomBlock's</t>
  </si>
  <si>
    <t xml:space="preserve">Project Gert on Xbox Live </t>
  </si>
  <si>
    <t>The Unknown Door</t>
  </si>
  <si>
    <t>Handee Job for PS4 Gets on Shark Tank</t>
  </si>
  <si>
    <t>Space Shooter RPG+</t>
  </si>
  <si>
    <t>It's The GOD Complex</t>
  </si>
  <si>
    <t>Demigods - Rise of the Children - Part 1 (Design)</t>
  </si>
  <si>
    <t>VoxelMaze</t>
  </si>
  <si>
    <t>Beyond Black Space</t>
  </si>
  <si>
    <t>Nin</t>
  </si>
  <si>
    <t>PerfectGolf</t>
  </si>
  <si>
    <t>DeadRealm RPG Series for Android and iOS</t>
  </si>
  <si>
    <t>Army vs Aliens - Currently in Alpha</t>
  </si>
  <si>
    <t>CallMeGhost DEBUT ALBUM preorder!</t>
  </si>
  <si>
    <t>"Then &amp; Now"</t>
  </si>
  <si>
    <t>Help MONGREL record our new cd !</t>
  </si>
  <si>
    <t>Rosaline debut record</t>
  </si>
  <si>
    <t>Le Temps Nous Est ComtÃ©</t>
  </si>
  <si>
    <t>Johnny Rock &amp; Friends: For The Record</t>
  </si>
  <si>
    <t>Planes and Planets needs to get their EP finished!!</t>
  </si>
  <si>
    <t>PIZAZZ: Pigeons Playing Ping Pong's New Album</t>
  </si>
  <si>
    <t>Pedals and Effects Arena Corner</t>
  </si>
  <si>
    <t>STETSON'S NEW EP</t>
  </si>
  <si>
    <t>Brainspoonâ€™s New Record</t>
  </si>
  <si>
    <t>Hollow point 9, Sins Of Yesterday CD</t>
  </si>
  <si>
    <t>Brother K's first full length album, One Eyed King</t>
  </si>
  <si>
    <t>Chivo Funge and the Extensions</t>
  </si>
  <si>
    <t>Repulsur's First Record</t>
  </si>
  <si>
    <t>Mike Farley Band - New Album!</t>
  </si>
  <si>
    <t>Nobody Rides For Free ~ Stone Horse</t>
  </si>
  <si>
    <t>The Letter Black - New Record</t>
  </si>
  <si>
    <t>Woodhouse EP</t>
  </si>
  <si>
    <t>FOUR STAR MARY "PIECES"</t>
  </si>
  <si>
    <t>Broken Contract Rulebook Relaunch</t>
  </si>
  <si>
    <t>Broken World - A Post-Apocalypse Tabletop RPG</t>
  </si>
  <si>
    <t>D12 Trap Dice + Trapped The Dice Game</t>
  </si>
  <si>
    <t>Liguria</t>
  </si>
  <si>
    <t>Empire of the Dead: REQUIEM</t>
  </si>
  <si>
    <t>Latitude 90Â° : The Origin</t>
  </si>
  <si>
    <t>Tesla vs. Edison</t>
  </si>
  <si>
    <t>PHOENIX DICE: A New Approach to an Outdated Gaming Tool</t>
  </si>
  <si>
    <t>Odyssey: ARGONAUTS</t>
  </si>
  <si>
    <t>Overlords of Infamy - A Board Game of Silly Super-Villainy!</t>
  </si>
  <si>
    <t>SpecForce Rangers: Outlanders Phase 4</t>
  </si>
  <si>
    <t>Legends Untold: As deep as an RPG, as fast as a card game!</t>
  </si>
  <si>
    <t>Astonishing Swordsmen &amp; Sorcerers of Hyperborea 2E</t>
  </si>
  <si>
    <t>Monster Lab</t>
  </si>
  <si>
    <t>Purgatoria: City of Angels</t>
  </si>
  <si>
    <t>LACORSA Grand Prix Game (relaunch)</t>
  </si>
  <si>
    <t>Trickerion - Legends of Illusion</t>
  </si>
  <si>
    <t>Rivals: Masters of the Deep</t>
  </si>
  <si>
    <t>Decadolo. Flip it!</t>
  </si>
  <si>
    <t>Concept Cards for Fantasy RPGs -Monsters, Treasures and more</t>
  </si>
  <si>
    <t>Superpowerless - Princess - Music Video</t>
  </si>
  <si>
    <t>zircon - "Identity Sequence": A cyberpunk-inspired journey</t>
  </si>
  <si>
    <t>Andy's iLL - The Invisible City</t>
  </si>
  <si>
    <t>Press Mirror Kisses' New Album "Heartbeats" on Vinyl</t>
  </si>
  <si>
    <t>Lestat - Midnight Toll Video</t>
  </si>
  <si>
    <t>Arbor Oasis's First Album!</t>
  </si>
  <si>
    <t>Piece of Happy</t>
  </si>
  <si>
    <t>HELP FUND SELF IMPLIED RESTRICTIONS DEBUT RELEASE</t>
  </si>
  <si>
    <t>NYPC's North American (+ Colombia!) Tour May 2014 - Part 2</t>
  </si>
  <si>
    <t>The Seshen's Debut Album Release</t>
  </si>
  <si>
    <t>Kickstart the Future (of Telefuture)</t>
  </si>
  <si>
    <t>Dragon's Eye Recordings: Label Relaunch</t>
  </si>
  <si>
    <t>WINTER WALK WITH ME ~ Hasenfang Album</t>
  </si>
  <si>
    <t>Spiff is ready to join the digital age!</t>
  </si>
  <si>
    <t>"Something to See, Not to Say" - Anemometer's First EP Album</t>
  </si>
  <si>
    <t>Femme Fatality 'Stranger' T-shirt and/or Tote bag</t>
  </si>
  <si>
    <t>Hung Yung Terrarist Needs to Order More Cassettes 4 Jacknife</t>
  </si>
  <si>
    <t>Idiot Stare "Unknown to Millions" CD</t>
  </si>
  <si>
    <t>Moments by eBurner</t>
  </si>
  <si>
    <t>Be Part of Darkpine's Debut EP</t>
  </si>
  <si>
    <t>Dice Bazaar - Dice rolling, card trading, family fun</t>
  </si>
  <si>
    <t>Passing Shot: Dice Tennis Game</t>
  </si>
  <si>
    <t>M4 Collapsible Cardboard Scenery</t>
  </si>
  <si>
    <t>The Dread House (Pathfinder/5th Edition/Call of Cthulhu)</t>
  </si>
  <si>
    <t>Battle Systemsâ„¢ Fantasy Dungeon Terrain</t>
  </si>
  <si>
    <t>Street Kings Boardgame</t>
  </si>
  <si>
    <t>Mechabrick - A Minifig/Mecha board game and models</t>
  </si>
  <si>
    <t>Tournament &amp; Transport Solution for X-Wing, STAW and D&amp;D AW</t>
  </si>
  <si>
    <t>Tessen - A quick-playing card game set in feudal Japan</t>
  </si>
  <si>
    <t>Little Dungeon: Turtle Rock</t>
  </si>
  <si>
    <t>Kingdom</t>
  </si>
  <si>
    <t>Backstory Cards</t>
  </si>
  <si>
    <t>Cadaver - A Card Game For Aspiring Necromancers</t>
  </si>
  <si>
    <t>Pine Tar Baseball: 1936 Negro League + 1960 Season</t>
  </si>
  <si>
    <t>Miniature Scenery Terrain for Tabletop gaming and Wargames</t>
  </si>
  <si>
    <t>Alienation - an intergalactic card drafting game</t>
  </si>
  <si>
    <t>Monster Mansion</t>
  </si>
  <si>
    <t>28mm Fantasy Miniature range Feral Orcs!</t>
  </si>
  <si>
    <t>Pro Tabletop Gaming Audio Collection</t>
  </si>
  <si>
    <t>Dice Base 2: Vault - Case - Rolling Surface</t>
  </si>
  <si>
    <t>Savage Worlds Zombie Squad</t>
  </si>
  <si>
    <t>The Princess Bride Playing Cards from USPCC</t>
  </si>
  <si>
    <t>Innocents, a truly terrifying roleplaying game</t>
  </si>
  <si>
    <t>Warbands of the Cold North III</t>
  </si>
  <si>
    <t>TimeWatch: GUMSHOE Investigative Time Travel RPG</t>
  </si>
  <si>
    <t>The BESPOKE GEEK: Cosplay for Everyday</t>
  </si>
  <si>
    <t>Foragers</t>
  </si>
  <si>
    <t>The Roots of Magic Miniatures Game: Students of Sorcery</t>
  </si>
  <si>
    <t>Centurion: Legionaries of Rome</t>
  </si>
  <si>
    <t>The Game Anywhere Table</t>
  </si>
  <si>
    <t>Werewolf: Full Moon Expansion</t>
  </si>
  <si>
    <t>Punkapocalyptic - Black Blood Children Band</t>
  </si>
  <si>
    <t>ZoMbushed! - A Zombie Co-Op Survival Card Game</t>
  </si>
  <si>
    <t>Green Couch Games Limited: FrogFlip!</t>
  </si>
  <si>
    <t>Jumbo Jets - Jet Set Expansion Set #2</t>
  </si>
  <si>
    <t>Bitcoin Empire</t>
  </si>
  <si>
    <t>"The Hab Block" multi build 28mm gaming terrain building</t>
  </si>
  <si>
    <t>A Sundered World</t>
  </si>
  <si>
    <t>The Second Breakfast</t>
  </si>
  <si>
    <t>Cryptex Dice Vault</t>
  </si>
  <si>
    <t>Hero: Aluminum dice inspired by super heroes :)</t>
  </si>
  <si>
    <t>Riders: A Game About Cheating Doomsday</t>
  </si>
  <si>
    <t>Corvus Corax Miniatures - Outcasts</t>
  </si>
  <si>
    <t>Thunder Alley : Crew Chief by Richard Launius - Final Lap!</t>
  </si>
  <si>
    <t>Blind Beggar Miniatures presents Second Chance Specials!</t>
  </si>
  <si>
    <t>GOAT LORDS.</t>
  </si>
  <si>
    <t>Stones Dungeon Tiles</t>
  </si>
  <si>
    <t>Chardonnay Go</t>
  </si>
  <si>
    <t>Treasure Decks for 5th Edition - Only $12!</t>
  </si>
  <si>
    <t>MCG Premium Sleeves &amp; Accessories</t>
  </si>
  <si>
    <t>Man vs Meeple Season One Kickstarter</t>
  </si>
  <si>
    <t>Pick the Lock</t>
  </si>
  <si>
    <t>Get Adler! Premium Edition</t>
  </si>
  <si>
    <t>Ryubix Manor--Madness, Betrayal, Murder, Vengeance... Family</t>
  </si>
  <si>
    <t>Samurai Dwarves (Korobokuru)</t>
  </si>
  <si>
    <t>Giggle Chips:  ABC Computer Science Game Cards</t>
  </si>
  <si>
    <t>Police Precinct</t>
  </si>
  <si>
    <t>Eternity Dice - Regular and D6 Charms Edition</t>
  </si>
  <si>
    <t>Zombie Apocalypse Geocaching</t>
  </si>
  <si>
    <t>Song of Blades: Hammer and Forge</t>
  </si>
  <si>
    <t>Lewis Robertson Band EP!</t>
  </si>
  <si>
    <t>Sage King's Debut Album</t>
  </si>
  <si>
    <t>KEEP THE HEART BEATING! HELP US FUND OUR FULL LENGTH RECORD!</t>
  </si>
  <si>
    <t xml:space="preserve">Make a record, write a song, take the Vinyl Skyway. </t>
  </si>
  <si>
    <t>Blue Sky Alert &amp; The Retro Rock Machine of Fun</t>
  </si>
  <si>
    <t>Arson In The Suburbs</t>
  </si>
  <si>
    <t>Crushed Out - TEETH - album pre-order / 12" vinyl LP debut</t>
  </si>
  <si>
    <t>Press Michael Zucker's 2012 album Technocracy on VINYL!</t>
  </si>
  <si>
    <t>Blind Man Deaf Boy Tour!</t>
  </si>
  <si>
    <t>American Standard Needs to Release Their Debut EP</t>
  </si>
  <si>
    <t>Create thatwasthen's new album with them!</t>
  </si>
  <si>
    <t>BE A PART OF HISTORY!</t>
  </si>
  <si>
    <t>"Hurt N' Wrong" New Album Fundraiser!</t>
  </si>
  <si>
    <t>Monte Pittman's new album "M.P.3: The Power Of Three, Pt. 2"</t>
  </si>
  <si>
    <t>SHADOWRAPTR: The Second Coming. (Sophomore LP)</t>
  </si>
  <si>
    <t>HAMELL ON TRIAL IS RECORDING AN ALBUM</t>
  </si>
  <si>
    <t>Company Company: Debut EP</t>
  </si>
  <si>
    <t>Jonny Gray: First Full Length Album</t>
  </si>
  <si>
    <t>HELP FLY RADIO FINISH THEIR FULL LENGTH ALBUM!</t>
  </si>
  <si>
    <t>Keep The Prison Van Rolling</t>
  </si>
  <si>
    <t>Time Crash</t>
  </si>
  <si>
    <t>Wildcat Strike's 2nd album release - Digital Age</t>
  </si>
  <si>
    <t>Abby Travis Vinyl Picture Disc/ Limited edition CD</t>
  </si>
  <si>
    <t>Anna Ash â˜† Recording Project â˜† 2011         â™˜</t>
  </si>
  <si>
    <t>HANK &amp; CUPCAKES 'CA$H 4 GOLD' MEGA TOUR!</t>
  </si>
  <si>
    <t>Cook Up a Record with Dewveall</t>
  </si>
  <si>
    <t>Bones - The New EP by Matt Phillips</t>
  </si>
  <si>
    <t>The Ember Days Audio/Visual Experience</t>
  </si>
  <si>
    <t>// Marny Lion Proudfit /\/\/\ Album Release \\</t>
  </si>
  <si>
    <t>John Vanderslice's DAGGER BEACH: The New Album</t>
  </si>
  <si>
    <t>Mary Fagan's CD Project!</t>
  </si>
  <si>
    <t>DINOWALRUS: 3RD RECORD ON VINYL</t>
  </si>
  <si>
    <t>A SUNNY DAY IN GLASGOW</t>
  </si>
  <si>
    <t>Eliot &amp; Ead's First Studio Album, "The Flyover States"</t>
  </si>
  <si>
    <t>RICE Presses Their Debut Album 'Keep Warm' On Vinyl</t>
  </si>
  <si>
    <t>"The Universal Thump" - The New Album by Greta Gertler</t>
  </si>
  <si>
    <t>ibreatheFUR / He Can Jog split Cassette</t>
  </si>
  <si>
    <t>Songs For Unusual Creatures</t>
  </si>
  <si>
    <t>Nevada Color recording first full-length album "Adventures"</t>
  </si>
  <si>
    <t>Ocean Versus Daughter's New Album!</t>
  </si>
  <si>
    <t>WienerWÃ¼rze</t>
  </si>
  <si>
    <t>Jen bakes shortbread needs a commercial kitchen!</t>
  </si>
  <si>
    <t>Beef Sticks, the Ultimate Protein Snack</t>
  </si>
  <si>
    <t>Pies not Lies</t>
  </si>
  <si>
    <t>MAGA Private Label Spicy Sauce</t>
  </si>
  <si>
    <t>Gourmet Steak Hot Dogs By The Savage Wienerâ„¢</t>
  </si>
  <si>
    <t>Kraut Source - Fermentation Made Simple</t>
  </si>
  <si>
    <t>Bravado Spice | Bigger &amp; Bolder</t>
  </si>
  <si>
    <t>Half Moon Bay Distillery</t>
  </si>
  <si>
    <t>Let's Launch Griffo Distillery's Whiskey Barrel Program!</t>
  </si>
  <si>
    <t>Meadowlands Chocolate</t>
  </si>
  <si>
    <t>Organic, Small Batch Dried Pastas Made in Los Angeles</t>
  </si>
  <si>
    <t>Two Hundred Chocolate Truffles</t>
  </si>
  <si>
    <t>Picnic Pops in Your Grocery Store!</t>
  </si>
  <si>
    <t>A Modern-Day Salt Works in Gloucester, Mass.!</t>
  </si>
  <si>
    <t>SOSU Barrel-Aged Sriracha</t>
  </si>
  <si>
    <t>The Hudson Standard Bitters and Shrubs</t>
  </si>
  <si>
    <t>Mountain Morsels: Nutritious, Tasty, Fruit &amp; Nut Treats!</t>
  </si>
  <si>
    <t>CACOCO - The Drinking Chocolate Revival</t>
  </si>
  <si>
    <t>Doughnuts with love by Strange Matter Coffee</t>
  </si>
  <si>
    <t>Cutting Edge Fitness Website (Canceled)</t>
  </si>
  <si>
    <t>The Future Mind of Business Project (Canceled)</t>
  </si>
  <si>
    <t>Mobile Excellence Awards (Canceled)</t>
  </si>
  <si>
    <t>Tired of Corporation Negotiation? THINK MIDDLE MEDIATION!</t>
  </si>
  <si>
    <t>Social Media Website (Canceled)</t>
  </si>
  <si>
    <t>Ez 2c 3D Viewers (Canceled)</t>
  </si>
  <si>
    <t>Course: Create Complete Web Apps without Coding (Canceled)</t>
  </si>
  <si>
    <t>Business &amp; Entertainment In 3D World! (Canceled)</t>
  </si>
  <si>
    <t>POLIWORD - an internet project that could change the world</t>
  </si>
  <si>
    <t>HoxWi - Simple and reliable online customer services (Canceled)</t>
  </si>
  <si>
    <t>NZ Auction site.  No listing or success fees. Only $2 p/m</t>
  </si>
  <si>
    <t>The Seeker's School of Thought and Philosophy (Canceled)</t>
  </si>
  <si>
    <t>A Brony and Pegasister dating website (Canceled)</t>
  </si>
  <si>
    <t>Dissertation (Canceled)</t>
  </si>
  <si>
    <t>PriceItUpPlease (Canceled)</t>
  </si>
  <si>
    <t>HardstyleUnited.com (Canceled)</t>
  </si>
  <si>
    <t>Online therapist directory - Click For Therapy (Canceled)</t>
  </si>
  <si>
    <t>Auction, Sell Swap without excessive fees, the next ebay.</t>
  </si>
  <si>
    <t>crowd-funded public genome sequencing (Canceled)</t>
  </si>
  <si>
    <t>Bee Bay Microjobs (Canceled)</t>
  </si>
  <si>
    <t>Lemme Grab it (Canceled)</t>
  </si>
  <si>
    <t>Help CRB obtain 501(c)(3) status! (Canceled)</t>
  </si>
  <si>
    <t>Top~Notch - Helping Every Day People Change Their Future</t>
  </si>
  <si>
    <t>Minecraft Server and Website Help (Name: Forge Realms)</t>
  </si>
  <si>
    <t>IMI - It's My Identity (Canceled)</t>
  </si>
  <si>
    <t>iDEA On Demand Virtual Activities. Get Active! (Canceled)</t>
  </si>
  <si>
    <t>Help us Make a Website Like Chegg but Free and wayyy Better!</t>
  </si>
  <si>
    <t>Lavvoro - A new LinkedIn and Facebook for the job market</t>
  </si>
  <si>
    <t>Site so businesses can offer deals to community - Let's Go!</t>
  </si>
  <si>
    <t>TaxSaver USA Affordable Tax App Development and Launch</t>
  </si>
  <si>
    <t>ProjectPetal.com (Canceled)</t>
  </si>
  <si>
    <t>Finding Pets - Bringing Lost Pets Home (Canceled)</t>
  </si>
  <si>
    <t>Cykelauktion.com (Canceled)</t>
  </si>
  <si>
    <t>Alcohol On Call (Canceled)</t>
  </si>
  <si>
    <t>Slice Trade- Phone Trade-In, Made Simple (Canceled)</t>
  </si>
  <si>
    <t>Phone Tags: lost and found stickers (Canceled)</t>
  </si>
  <si>
    <t>Fluttify - New Canadian Tech Start Up (Canceled)</t>
  </si>
  <si>
    <t>KEEPUP INC (Canceled)</t>
  </si>
  <si>
    <t>SelectCooks.com (Canceled)</t>
  </si>
  <si>
    <t>Finit - Hashtag Chatting (Canceled)</t>
  </si>
  <si>
    <t>Cannabis Connection (Canceled)</t>
  </si>
  <si>
    <t>These Easy Days (Canceled)</t>
  </si>
  <si>
    <t>KindaQuirky (Canceled)</t>
  </si>
  <si>
    <t>Social Rewards - A new twist on social media (Canceled)</t>
  </si>
  <si>
    <t>Search every sneaker site and local store at once (Canceled)</t>
  </si>
  <si>
    <t>Realjobmatch.com (Canceled)</t>
  </si>
  <si>
    <t>Building an interactive web-based health community.</t>
  </si>
  <si>
    <t>Virtual Restart - Stock Market For You and Your Loved Ones</t>
  </si>
  <si>
    <t>Et si Kiwwi vous trouvait un job ? (Canceled)</t>
  </si>
  <si>
    <t>iHorizon Pty Ltd (Enterprise Planning &amp; Forecasting)</t>
  </si>
  <si>
    <t>oToBOTS.com - Freedom from high cost auto repairs (Canceled)</t>
  </si>
  <si>
    <t>WILLAMETTE EXTRA BOARD (Canceled)</t>
  </si>
  <si>
    <t>Game Swapper (Canceled)</t>
  </si>
  <si>
    <t>Wriyon - WRIte Your Own (Canceled)</t>
  </si>
  <si>
    <t>VENT it out (Canceled)</t>
  </si>
  <si>
    <t>Projektwebseite (Canceled)</t>
  </si>
  <si>
    <t>#ADOPTROHINGYA PROJECT (Canceled)</t>
  </si>
  <si>
    <t>Roekee.com (Canceled)</t>
  </si>
  <si>
    <t>SheLifts - the #1 Female Bodybuilding HUB (Canceled)</t>
  </si>
  <si>
    <t>NEW 2016 Social Media Litesbook (Canceled)</t>
  </si>
  <si>
    <t>The Dancing Elephant, Traditional Dosa and Indian Cuisine</t>
  </si>
  <si>
    <t>Cupcake Truck Unite</t>
  </si>
  <si>
    <t>Think Green, Think Tea Trike! - A mobile cafe &amp; online shop.</t>
  </si>
  <si>
    <t>Square Donuts Truck</t>
  </si>
  <si>
    <t>JoyShtick Food Truck</t>
  </si>
  <si>
    <t>Arnold's Happy Days Food Truck</t>
  </si>
  <si>
    <t>"PASHUT"-(Means â€˜simpleâ€™ in Hebrew)</t>
  </si>
  <si>
    <t>Sabroso On Wheels</t>
  </si>
  <si>
    <t>Johnny's Food Truck a Puerto Rican and BBQ infusion</t>
  </si>
  <si>
    <t>Websters grill truck       slow cooked meats</t>
  </si>
  <si>
    <t>Was ist das</t>
  </si>
  <si>
    <t>Food-truck 100 % carnivore : "Le camion qui grille"</t>
  </si>
  <si>
    <t>Lone Pine Coffee Brewery</t>
  </si>
  <si>
    <t>Help 95th St.Tacos get a food truck in Atlanta</t>
  </si>
  <si>
    <t>Local Food Truck is Off the Hoof!</t>
  </si>
  <si>
    <t>Smokin' J's BBQ. food truck</t>
  </si>
  <si>
    <t>I want to make the best fried chicken!!</t>
  </si>
  <si>
    <t>Mexican food truck</t>
  </si>
  <si>
    <t>Grateful Gourmet Grub! farm to table: food truck &amp; hot dog !</t>
  </si>
  <si>
    <t>Pangea Cuisines "Continental Drift" A Paleo food Truck!</t>
  </si>
  <si>
    <t>hot dog cart</t>
  </si>
  <si>
    <t>Help starting a family owned food truck</t>
  </si>
  <si>
    <t>FBTR BBQ</t>
  </si>
  <si>
    <t>Lily and Memphs</t>
  </si>
  <si>
    <t>Food Cart Tour With Raz Simone and Macklemore</t>
  </si>
  <si>
    <t>The Low-Calorie Food Truck</t>
  </si>
  <si>
    <t>Wraps in a snap. Fast lunch with a gourmet punch!</t>
  </si>
  <si>
    <t>Premium Burgers</t>
  </si>
  <si>
    <t>MEATloko, ekte BBQ fra spesialbygd vedfyrt rÃ¸ykovn i foodbus</t>
  </si>
  <si>
    <t>It's so cute! - Great food!</t>
  </si>
  <si>
    <t>Murphy's good eatin'</t>
  </si>
  <si>
    <t>funding for bbq trailer</t>
  </si>
  <si>
    <t>TWIZTID CREATIONS</t>
  </si>
  <si>
    <t>Fresh fruit and veggies for the hood!</t>
  </si>
  <si>
    <t>Paleo food as a Take Away-food, order and pay in the app</t>
  </si>
  <si>
    <t>Waistband: Solar Powered Vegan Quality of Life Truck</t>
  </si>
  <si>
    <t>Cuppa Gumbos</t>
  </si>
  <si>
    <t>FOOD|Art</t>
  </si>
  <si>
    <t>Pillow Puffs Concessions</t>
  </si>
  <si>
    <t>The first green Food Truck in Phnom Penh</t>
  </si>
  <si>
    <t>Bring Alchemy Pops to the People!</t>
  </si>
  <si>
    <t>Young Mountain Tea: A New White Tea from India's Himalayas</t>
  </si>
  <si>
    <t>VEGA: One-of-A-Kind Coffee that Changes Lives</t>
  </si>
  <si>
    <t>Trish's Truffles &amp; Sweet Treats.</t>
  </si>
  <si>
    <t>Joe's Cellar Phase 1 - Sit down, shut up &amp; EAT!</t>
  </si>
  <si>
    <t>Brooklyn Cookie Company is growing!</t>
  </si>
  <si>
    <t>The Workingman's Cake by Delectabites</t>
  </si>
  <si>
    <t>Ninja Narwhal Coffee Company 13oz. Campfire Coffee Mug</t>
  </si>
  <si>
    <t>Born to Crunch - Jackson Holesome Granola</t>
  </si>
  <si>
    <t>Old Coast Ales: Brewery and Taproom</t>
  </si>
  <si>
    <t>Boss Balls Protein Balls</t>
  </si>
  <si>
    <t>Kickstart for a Startup Nebraska Food Business</t>
  </si>
  <si>
    <t>Bounce Jerky - Natural - Hand-Crafted - Quality</t>
  </si>
  <si>
    <t>Bine Brewing - Brewed Within Reach</t>
  </si>
  <si>
    <t>Yo Mama's Sauces &amp; Rubs</t>
  </si>
  <si>
    <t>Beef Sticks to Chomp On!!</t>
  </si>
  <si>
    <t>NDWK The North Dakota Wine Kitchen</t>
  </si>
  <si>
    <t>Smoke, Loaf &amp; Saucer</t>
  </si>
  <si>
    <t>Amy's Cupcake Shoppe, Bringing sweet treats to Hopkins</t>
  </si>
  <si>
    <t>Grano: The Good Place to Get Great Bread</t>
  </si>
  <si>
    <t>Christian &amp; The Sinners</t>
  </si>
  <si>
    <t>Help CHURCHES turn this song into an LGBT anthem!</t>
  </si>
  <si>
    <t>Emma Ate the Lion "Songs Two Count Too"</t>
  </si>
  <si>
    <t>The Enemy Feathers NEW EP</t>
  </si>
  <si>
    <t>The Lion Oh My - Our first full length release</t>
  </si>
  <si>
    <t>Jesse Alexander's Independent Debut Album</t>
  </si>
  <si>
    <t>Nature Boy Explorer EP</t>
  </si>
  <si>
    <t>New "Jesse Denaro" Album!</t>
  </si>
  <si>
    <t>Some Dark, Beautiful Morning - Greg Byers' EP</t>
  </si>
  <si>
    <t>Geoff Zimmerman's Urban-Folk/ Indie-Rock Album</t>
  </si>
  <si>
    <t>Confused Disciples - "Sleepamation"</t>
  </si>
  <si>
    <t>Help Ben Hardt Release 3 Albums In 9 Months!</t>
  </si>
  <si>
    <t>Mike Midwestern "Oh My Soul" Album</t>
  </si>
  <si>
    <t>Suggestion's Upcoming Album!</t>
  </si>
  <si>
    <t>BRANDTSON - "Send Us A Signal" Vinyl LP</t>
  </si>
  <si>
    <t>Arts &amp; Crafts</t>
  </si>
  <si>
    <t>"Safer in the Sky": Should We Run's debut album launch.</t>
  </si>
  <si>
    <t>FUEL FAKE NATIVES</t>
  </si>
  <si>
    <t>Either, Either EP</t>
  </si>
  <si>
    <t>The Chrome Cranks launch PR campaign for new album!</t>
  </si>
  <si>
    <t>Journey to Japan</t>
  </si>
  <si>
    <t>Intangible Animal's "Oh The Humanity" Tour</t>
  </si>
  <si>
    <t>Kickstart Kiya Heartwood's "Bold Swimmer" solo CD.</t>
  </si>
  <si>
    <t>Calli Dollinger and The Dusters Fall Tour Fund</t>
  </si>
  <si>
    <t>Help Michael Trieb make CD's for his new EP!</t>
  </si>
  <si>
    <t>Copyrighting 1978 Champs Finished Album</t>
  </si>
  <si>
    <t>Pull Some Strings For Jameson Elder</t>
  </si>
  <si>
    <t>"Death Anxiety", a new album by Pocket Vinyl</t>
  </si>
  <si>
    <t>The Offbeats Summer Tour 2012</t>
  </si>
  <si>
    <t xml:space="preserve">Nathan Evans - Remove The Illusion EP </t>
  </si>
  <si>
    <t>SUPER NICE EP 2012</t>
  </si>
  <si>
    <t>Lets Make A Record Together!</t>
  </si>
  <si>
    <t>Motive Makes a Man - Heavy Boots Album Production</t>
  </si>
  <si>
    <t>Vinyl Pressing for "Nine Different Kinds of Gone"</t>
  </si>
  <si>
    <t>Lynn Haven - The First Album, "Fair Weather Friends"</t>
  </si>
  <si>
    <t>New Joe Rut Album: Live From the Great American Music Hall</t>
  </si>
  <si>
    <t>Race Bandit's Debut EP Validated</t>
  </si>
  <si>
    <t>Ryan Hamilton : UK House Party Tour 2013</t>
  </si>
  <si>
    <t>Completing "God's Justice"</t>
  </si>
  <si>
    <t>The Bent King board game cafÃ© and wine lounge</t>
  </si>
  <si>
    <t>Cupcake Chaos</t>
  </si>
  <si>
    <t>Cardinal Bistro BYOB Start Up</t>
  </si>
  <si>
    <t>Halal Restaurant and Internet Cafe</t>
  </si>
  <si>
    <t>PASTATUTION</t>
  </si>
  <si>
    <t>Bowlz Cafe, Hull</t>
  </si>
  <si>
    <t>Help Cafe Talavera get a New Kitchen!</t>
  </si>
  <si>
    <t>Silver Linning Gourmet Fudge</t>
  </si>
  <si>
    <t>"Chuck J. Brubecker"</t>
  </si>
  <si>
    <t>Dugout Dogs, Americas love of hot dogs and baseball!</t>
  </si>
  <si>
    <t>loluli's</t>
  </si>
  <si>
    <t>Somethin' Tasty</t>
  </si>
  <si>
    <t>Yahu Restaurants</t>
  </si>
  <si>
    <t>Lunch For Tots</t>
  </si>
  <si>
    <t>The Barrel Room Restaurant &amp; Tavern</t>
  </si>
  <si>
    <t>Morning Glory</t>
  </si>
  <si>
    <t>The Canteen</t>
  </si>
  <si>
    <t>Southern California's Backroad Eateries</t>
  </si>
  <si>
    <t>Kelli's Kitchen</t>
  </si>
  <si>
    <t>The Aurora Outpost Restaurant/NightClub</t>
  </si>
  <si>
    <t>Filmharmonic Brass: The Music of John Williams (Recording)</t>
  </si>
  <si>
    <t>FALLING MAN @ Center for Contemporary Opera</t>
  </si>
  <si>
    <t>Pater Noster Project</t>
  </si>
  <si>
    <t>Les Bostonades' First CD</t>
  </si>
  <si>
    <t>Jenny &amp; Rossâ”‚To Sing in Germany</t>
  </si>
  <si>
    <t>10 Years and Counting...a new album by Valor Brass!</t>
  </si>
  <si>
    <t>Britten in Song: A Centennial Celebration</t>
  </si>
  <si>
    <t>Three Voices</t>
  </si>
  <si>
    <t>UrbanArias is DC's Contemporary Opera Company</t>
  </si>
  <si>
    <t>OK Mozart Festival premiere by The Tulsa Youth Symphony</t>
  </si>
  <si>
    <t>Modern Chamber Music</t>
  </si>
  <si>
    <t>The Pacific Guitar Ensemble's Debut Recording!</t>
  </si>
  <si>
    <t>HOLOGRAPHIC - 2013 Concert and Commission Campaign</t>
  </si>
  <si>
    <t>Performance of Lawrence Axelrod's "Songs of Yes" in Chicago by new music group CUBE</t>
  </si>
  <si>
    <t>Mark Hayes Requiem Recording</t>
  </si>
  <si>
    <t>Become the subject of my next composition!</t>
  </si>
  <si>
    <t>The Philadelphia Opera Collective presents Susannah</t>
  </si>
  <si>
    <t>Me, Myself and Albinoni</t>
  </si>
  <si>
    <t>The Flying Gambas</t>
  </si>
  <si>
    <t>Vladimir in Butterfly Country</t>
  </si>
  <si>
    <t>Completion of Unique Recording of British and Finnish Music</t>
  </si>
  <si>
    <t>Classical Music by Marquita</t>
  </si>
  <si>
    <t>AM 1610 :: The Station &gt;&gt; Live Studio Project &gt; Phase 1</t>
  </si>
  <si>
    <t>Singing City Children's Choir</t>
  </si>
  <si>
    <t>Larchmere String Quartet Debut Album: Music by Stephan Krehl</t>
  </si>
  <si>
    <t>Cor Cantiamo's First Commercially Released Recording</t>
  </si>
  <si>
    <t>Classical Guitar Music of Hawaii</t>
  </si>
  <si>
    <t>IYSO Orchestra Academy &amp; Symphonic Concert 2016</t>
  </si>
  <si>
    <t>The Miller's Wife, a new opera</t>
  </si>
  <si>
    <t>RESTLESS: Ashley Bathgate and Karl Larson Record Ken Thomson</t>
  </si>
  <si>
    <t>Mozart Requiem with Bach Cantata 106 &amp; Brahms NÃ¤nie</t>
  </si>
  <si>
    <t>DAVID, The Oratorio</t>
  </si>
  <si>
    <t>Help Fund Tara's Album of Rare 18-19th Century Italian Songs</t>
  </si>
  <si>
    <t>Patagonia Winds: Wind Quintet Commission Project</t>
  </si>
  <si>
    <t>Send Brandon Rumsey to Brevard Music Center</t>
  </si>
  <si>
    <t>Grind Violin: Analog DIYalog: Composers Vinyl Compilation</t>
  </si>
  <si>
    <t>European Tour</t>
  </si>
  <si>
    <t>Hopkins Sinfonia 2015 Season</t>
  </si>
  <si>
    <t>India Meets String Quartet</t>
  </si>
  <si>
    <t>Courting Rites of Cranes CD recording</t>
  </si>
  <si>
    <t>Project Bearnaise Trucks (Canceled)</t>
  </si>
  <si>
    <t>Jamaican food truck in Munich in the making! (Canceled)</t>
  </si>
  <si>
    <t>Phoenix Pearl Boba Tea Truck (Canceled)</t>
  </si>
  <si>
    <t>Seaside Eddy's - Wheels on the Ground! (Canceled)</t>
  </si>
  <si>
    <t>The Sketchy Pelican (Canceled)</t>
  </si>
  <si>
    <t>Mamma B's Pizza Get's Rolling (Canceled)</t>
  </si>
  <si>
    <t>Burgers and Babes Food Truck (Canceled)</t>
  </si>
  <si>
    <t>Barney's, deliciously New York - Vintage 1972 Chevy P10</t>
  </si>
  <si>
    <t>Rochester Needs a Dessert Food Truck (Canceled)</t>
  </si>
  <si>
    <t>Mathias Pizzeria - A Mobile Wood Fired Pizza Oven (Canceled)</t>
  </si>
  <si>
    <t>Coco Bowls (Canceled)</t>
  </si>
  <si>
    <t>A Dream of Naughty Nachos (Canceled)</t>
  </si>
  <si>
    <t>Southern Flair Pork-Ka-Bobs (Canceled)</t>
  </si>
  <si>
    <t>Da Pickney Dem Jamaican Jerk (Canceled)</t>
  </si>
  <si>
    <t>Vdub dogs (Canceled)</t>
  </si>
  <si>
    <t>2 Go Fast Food (Canceled)</t>
  </si>
  <si>
    <t>Fruity Cakes (Canceled)</t>
  </si>
  <si>
    <t>Madhuri Kitchen | Power Bowls &amp; Juices (Canceled)</t>
  </si>
  <si>
    <t>Liz's Bakery &amp; Barista on the Go.. (Canceled)</t>
  </si>
  <si>
    <t>Build Phatboyz Food Truck (Canceled)</t>
  </si>
  <si>
    <t>A Flying Sausage Food Truck</t>
  </si>
  <si>
    <t>Drunken Wings</t>
  </si>
  <si>
    <t>Crazy Daisy Food Truck</t>
  </si>
  <si>
    <t>Culinary Arts Food Truck Style</t>
  </si>
  <si>
    <t>Evie's Eats and Natural Treats Food Truck</t>
  </si>
  <si>
    <t>Inspire Healthy Eating</t>
  </si>
  <si>
    <t>Yummy Hugs-The Original Co-op, Pop-up Food Truck</t>
  </si>
  <si>
    <t>Stacey's $5 Dollar Hollar Food Truck Home of the Freak</t>
  </si>
  <si>
    <t>TapiÃ³ca - Brazilian Street Food Truck</t>
  </si>
  <si>
    <t>Magic Kick Coffee - coffee that makes your day</t>
  </si>
  <si>
    <t>patent pending</t>
  </si>
  <si>
    <t>El Carte 303</t>
  </si>
  <si>
    <t>L.J. Silvers' Ice Cream and Taco Van</t>
  </si>
  <si>
    <t>The Shirley Delicious Treats Food Truck Project</t>
  </si>
  <si>
    <t>Food Truck for Little Fox Bakery</t>
  </si>
  <si>
    <t>The Chef Express Food Truck</t>
  </si>
  <si>
    <t>Cafe Nomad back on the road! Coffee van's poorly.</t>
  </si>
  <si>
    <t>Rovin' Okie's Fried Pies gourmet southern fried pies.</t>
  </si>
  <si>
    <t>Empty Ramekins Catering Group</t>
  </si>
  <si>
    <t>Help Buttz Return From the Ashes</t>
  </si>
  <si>
    <t>Launch a TARDIS into SPACE!</t>
  </si>
  <si>
    <t>Historic Robotic Spacecraft Poster Series</t>
  </si>
  <si>
    <t>Manned Mock Mars Mission</t>
  </si>
  <si>
    <t>Hermes Spacecraft</t>
  </si>
  <si>
    <t>The most mysterious star in the Galaxy</t>
  </si>
  <si>
    <t>2000 Student Projects to the Edge of Space</t>
  </si>
  <si>
    <t>Historic Robotic Spacecraft Poster Series Two</t>
  </si>
  <si>
    <t>Giant Leaps in Space Poster Series</t>
  </si>
  <si>
    <t>ArduSat - Your Arduino Experiment in Space</t>
  </si>
  <si>
    <t>Restore the Pluto Discovery Telescope</t>
  </si>
  <si>
    <t>The Universe in a Sphere (Relaunch)</t>
  </si>
  <si>
    <t>Starscraper: The Next Generation of Suborbital Rockets</t>
  </si>
  <si>
    <t>Earth 360</t>
  </si>
  <si>
    <t>Kansas City SSEP Mission 5 Rocket . . .3,2,1 . . Blast Off!</t>
  </si>
  <si>
    <t>Action Man (GI Joe) Mission Mercury 10</t>
  </si>
  <si>
    <t>James Webb Deployable Model</t>
  </si>
  <si>
    <t>Equatorial Sundial - Learn about planetary motion!</t>
  </si>
  <si>
    <t>SPACE ART FEATURING ASTRONAUTS #WeBelieveInAstronauts</t>
  </si>
  <si>
    <t>Mars on Earth: An Art Residency</t>
  </si>
  <si>
    <t>#TeamMopra - Save the Mopra Telescope &amp; Map the Milky Way</t>
  </si>
  <si>
    <t>Vulcan I: Rocket Powered by 3D Printed Engine</t>
  </si>
  <si>
    <t>U-PHOS: Upgraded Pulsating Heatpipe Only for Space</t>
  </si>
  <si>
    <t>Antimatter Fuel Production</t>
  </si>
  <si>
    <t>Space Elevator Science - Climb to the Sky - A Tethered Tower</t>
  </si>
  <si>
    <t>Caelum - Photos from stratosphere</t>
  </si>
  <si>
    <t>SAGANet STEM Mentoring Lab Accreditation</t>
  </si>
  <si>
    <t>Students building a near-space balloon with live video</t>
  </si>
  <si>
    <t>Pie In Space!</t>
  </si>
  <si>
    <t>Project Dragonfly - Sail to the Stars</t>
  </si>
  <si>
    <t>Asteroid What! - Very Near Earth Asteroids</t>
  </si>
  <si>
    <t>Starship Congress 2015: Interstellar Hackathon</t>
  </si>
  <si>
    <t>University Rocket Science</t>
  </si>
  <si>
    <t>ISS-Above</t>
  </si>
  <si>
    <t>Project Stardust Part 2</t>
  </si>
  <si>
    <t>Help UTS Students reach the International Space Station!</t>
  </si>
  <si>
    <t>Starduster II - Photographing Earth from Near-Space</t>
  </si>
  <si>
    <t>SPEED OF LIGHT: Biggest Mystery of the Universe</t>
  </si>
  <si>
    <t>Pie In Space! (Round 2)</t>
  </si>
  <si>
    <t>Mission Space</t>
  </si>
  <si>
    <t>Save the Astronomy Van</t>
  </si>
  <si>
    <t>Build Flying Saucer Artificial Intelligent from sea shell</t>
  </si>
  <si>
    <t>Maschinenbau in ein neues Zeitalter</t>
  </si>
  <si>
    <t>Project Blue: A Space Telescope to Find Another Earth (Canceled)</t>
  </si>
  <si>
    <t>Helios - Near Space Launch To Capture The 2017 Solar Eclipse (Canceled)</t>
  </si>
  <si>
    <t>Project ThunderStruck - Testing a New Spacecraft Concept</t>
  </si>
  <si>
    <t>SpaceVR: Your Ticket to Space (Canceled)</t>
  </si>
  <si>
    <t>18", 45.7cm Telescope. The universe is for everyone!</t>
  </si>
  <si>
    <t>Calvert HS Planetarium Restoration (Canceled)</t>
  </si>
  <si>
    <t>The Mission - Please Check Back Soon (Canceled)</t>
  </si>
  <si>
    <t>The Observer Project 2016 (Canceled)</t>
  </si>
  <si>
    <t>FireSat: Near Real-Time Global Wildfire/Oil Spill Detection</t>
  </si>
  <si>
    <t>Million Dollar Rocket - New Project (Canceled)</t>
  </si>
  <si>
    <t>Dream Rocket Project (Canceled)</t>
  </si>
  <si>
    <t>Moon Rocket Projo - Finally know the TRUTH about E.T.</t>
  </si>
  <si>
    <t>Balloons (Canceled)</t>
  </si>
  <si>
    <t>MoonWatcher: A 24/7 Live Video of the Moon for Everyone (Canceled)</t>
  </si>
  <si>
    <t>Propel Citizen Science to the Moon (Canceled)</t>
  </si>
  <si>
    <t>STEM MARS Lander experience: https://youtu.be/n6avxUAKee0</t>
  </si>
  <si>
    <t>test (Canceled)</t>
  </si>
  <si>
    <t>Central Ohio Astronomical Society Mobile Classroom</t>
  </si>
  <si>
    <t>Summer Camp - A creative space for makers and artists alike.</t>
  </si>
  <si>
    <t>The Mini Maker, a kid focused makerspace</t>
  </si>
  <si>
    <t>A New Life for an Old School</t>
  </si>
  <si>
    <t>HackSchool: Students, Technology, and Empowerment</t>
  </si>
  <si>
    <t>Gilman Playground Builds a Tech Center</t>
  </si>
  <si>
    <t>StartMart - NEW $40,000 Stretch Goal to Match $40,000 Grant</t>
  </si>
  <si>
    <t>Websmith Studio : Think, Build, Break, Play.</t>
  </si>
  <si>
    <t>UOttawa Makermobile</t>
  </si>
  <si>
    <t>Oceana High School MAKER club requesting a 3D Printer</t>
  </si>
  <si>
    <t>G-Pod ... the future of sustainable housing</t>
  </si>
  <si>
    <t>Tunnel Lab - Tech startup accelerator hubs in the favelas</t>
  </si>
  <si>
    <t>Open Tools for Science and Science Education</t>
  </si>
  <si>
    <t>Help us open a Makerspace for Kids</t>
  </si>
  <si>
    <t>Building the Playa Blanca Community Wind Workshop!</t>
  </si>
  <si>
    <t>Maven Makers: A Makerspace (It's Kinda Like a Gym)</t>
  </si>
  <si>
    <t>Toronto VR Co-Op</t>
  </si>
  <si>
    <t>Tinkr Tech - mobile makerspace</t>
  </si>
  <si>
    <t>Wavegarden in Marbella (MÃ¡laga)</t>
  </si>
  <si>
    <t>DIY Garage</t>
  </si>
  <si>
    <t>iHeart Pillow</t>
  </si>
  <si>
    <t>Jolly's Hot Dogs An All-Beef Coney Dog</t>
  </si>
  <si>
    <t>Toastie's Gourmet Toast</t>
  </si>
  <si>
    <t>Just Cereal - Mobile Cereal Bar</t>
  </si>
  <si>
    <t>Ain't No Thang...</t>
  </si>
  <si>
    <t>Nana's Home Cooking on Wheels</t>
  </si>
  <si>
    <t>Steaming Cow Pies... Your NEW favorite dessert at the fair</t>
  </si>
  <si>
    <t>Munch Wagon</t>
  </si>
  <si>
    <t>Mac N Cheez Food Truck</t>
  </si>
  <si>
    <t>Mouth Watering Mobile Restaurant</t>
  </si>
  <si>
    <t>Help 2 Fat 2 Fly, with our Restaurant!</t>
  </si>
  <si>
    <t>Cook</t>
  </si>
  <si>
    <t>"Sami j's Food Truck"</t>
  </si>
  <si>
    <t>Chili dog</t>
  </si>
  <si>
    <t>Tac o' Relli's Behold the first smoked to order taco truck</t>
  </si>
  <si>
    <t>Fat daddy mac food truck</t>
  </si>
  <si>
    <t>The Military Moms Food Truck</t>
  </si>
  <si>
    <t>Dough Heads Food Truck: waffles stuffed with sweet + savory</t>
  </si>
  <si>
    <t>Baja Babes Shrimp Tacos wants to spread the taco love!</t>
  </si>
  <si>
    <t>my bakery truck</t>
  </si>
  <si>
    <t>Holly's Hot Stuff</t>
  </si>
  <si>
    <t>Support Circus Factory's new training space in Cork</t>
  </si>
  <si>
    <t>Hygienic Art Amphitheater Project New London, Connecticut</t>
  </si>
  <si>
    <t>Bisagra Teatro: Foro Multidisciplinario</t>
  </si>
  <si>
    <t>Little Red Brick House</t>
  </si>
  <si>
    <t>Fischer Theatre Marquee</t>
  </si>
  <si>
    <t>Nordo's Culinarium: Where Food Meets Art</t>
  </si>
  <si>
    <t>The Pocket Theater - No one should have to pay to perform!</t>
  </si>
  <si>
    <t>Angel Comedy Club</t>
  </si>
  <si>
    <t>Circadium: School of Contemporary Circus - Start Up</t>
  </si>
  <si>
    <t>House of Yes</t>
  </si>
  <si>
    <t>The Red Shoes</t>
  </si>
  <si>
    <t>The Voix De Ville! : A Pop-up Theater and Cabaret</t>
  </si>
  <si>
    <t>The Acro Cats Mobile Foster and Kitty Tour Bus</t>
  </si>
  <si>
    <t>The Crane Theater</t>
  </si>
  <si>
    <t>Good Good Comedy Theatre (Philadelphia, PA)</t>
  </si>
  <si>
    <t>Berlin's first international, alternative comedy stage!</t>
  </si>
  <si>
    <t>A Home for Comedy in Vermont!</t>
  </si>
  <si>
    <t>Bard Beyond the Big Top</t>
  </si>
  <si>
    <t>AHS Theater - Help us light up our stage!</t>
  </si>
  <si>
    <t>The Comedy Project</t>
  </si>
  <si>
    <t>Pi Crust - Easily Connect Electronics To Your Raspberry Pi</t>
  </si>
  <si>
    <t>Ransomly | A bluetooth beacon to make any room app-free.</t>
  </si>
  <si>
    <t>Mega Bar: The most versatile and affordable workout product.</t>
  </si>
  <si>
    <t>RasPiO GPIO Quick Reference Ruler for Raspberry Pi RPi.GPIO</t>
  </si>
  <si>
    <t>Digital MPPT and Solar BMS for a Net Zero energy House</t>
  </si>
  <si>
    <t>Krimston TWO - Dual SIM case for iPhone</t>
  </si>
  <si>
    <t>PiDrive: Low-power, mSATA SSD for the Raspberry Pi</t>
  </si>
  <si>
    <t>Multi-Function SSD Shield for the Raspberry Pi 2</t>
  </si>
  <si>
    <t>McChi Luggage: It's a Luggage, USB Charger and a Table Top</t>
  </si>
  <si>
    <t>Yaba - Portable Speaker &amp; Guitar Amp</t>
  </si>
  <si>
    <t>CybatiWorks - ICS/SCADA/IoT Cybersecurity Education Platform</t>
  </si>
  <si>
    <t>BrightFingers â€” The Fast &amp; Fun Way To Learn Typing</t>
  </si>
  <si>
    <t>ONetSwitch: Open Source Hardware for Networking</t>
  </si>
  <si>
    <t>THE 'mi8' RISES | The Best Wireless Duo Stereo Sound System</t>
  </si>
  <si>
    <t>Pi Supply - Intelligent Power Switch for Raspberry Pi</t>
  </si>
  <si>
    <t>Open Source Programmable Solar BMS Li-ion, LiFePO4 dev board</t>
  </si>
  <si>
    <t>The PowerPot X: Most Reliable 10-Watt Portable Generator</t>
  </si>
  <si>
    <t>iPhone7 inVIIctus batterycase customize 3D printed top cover</t>
  </si>
  <si>
    <t>LPLC - Low Power, Low Cost PIC18 Development Board</t>
  </si>
  <si>
    <t>Vertical Garden Prototype</t>
  </si>
  <si>
    <t>Mrs. Brown and Her Lost Puppy.</t>
  </si>
  <si>
    <t>What a Zoo!</t>
  </si>
  <si>
    <t>St. Nick Jr</t>
  </si>
  <si>
    <t>Honey Bees Children's Book: How to Save Our Food</t>
  </si>
  <si>
    <t>SERENDIPITY'S Pumpkin Pie Surprise</t>
  </si>
  <si>
    <t>How many marbles do YOU have?</t>
  </si>
  <si>
    <t>Magic, Giggles and Love  A collection of children's poetry</t>
  </si>
  <si>
    <t>Native American Language Book for Children</t>
  </si>
  <si>
    <t>A Tree is a Tree, no matter what you see.  CHILDREN'S BOOK</t>
  </si>
  <si>
    <t>My Child, My Blessing</t>
  </si>
  <si>
    <t>"DADDY WHAT'S A DIVORCE?" CHILDREN"S BOOK</t>
  </si>
  <si>
    <t>An Ordinary Toad's Extraordinary Night!</t>
  </si>
  <si>
    <t>Dust Bunnies &amp; the Carpet Rat publishing push</t>
  </si>
  <si>
    <t>From here...to there!</t>
  </si>
  <si>
    <t>Children's book app: "The story of Setanta"</t>
  </si>
  <si>
    <t>The Most Basic of Truths</t>
  </si>
  <si>
    <t>C is for Crooked</t>
  </si>
  <si>
    <t>Printing Soraya Yvette's Children's books</t>
  </si>
  <si>
    <t>Bunyip Magic - Epic kids Adventures of the Mythical Bunyip!</t>
  </si>
  <si>
    <t>BOSLEY BEATS THE BURGLARS - A Lovable Children's Adventure</t>
  </si>
  <si>
    <t>Learn U.S. Geography: Dreaming my way across The U.S.</t>
  </si>
  <si>
    <t>How to Create Your Own Magic World. Toy-making guide.</t>
  </si>
  <si>
    <t>My Christmas Star</t>
  </si>
  <si>
    <t>A Growing Adventure</t>
  </si>
  <si>
    <t>A Story Book For Kids: Technology and Everyday Life</t>
  </si>
  <si>
    <t>Jambie</t>
  </si>
  <si>
    <t>the Giant Turnip</t>
  </si>
  <si>
    <t>It's Okay To Wait</t>
  </si>
  <si>
    <t>Raph the Ninja Giraffe</t>
  </si>
  <si>
    <t>The Story Of Circle And Square</t>
  </si>
  <si>
    <t>Hello Vermont (4 Seasons Children's Books)</t>
  </si>
  <si>
    <t>Why Won't This Kid Go To Sleep?!? Goodnight, Kaiden!</t>
  </si>
  <si>
    <t>The Boat That Couldn't Float</t>
  </si>
  <si>
    <t>Welcome to Jangala Tribal Warriors: Book One</t>
  </si>
  <si>
    <t>Kids Radio Klassics and Kids Radio Theatre</t>
  </si>
  <si>
    <t>Superheroes That Make Differences</t>
  </si>
  <si>
    <t>Mystical Woods    Micheal learns a lesson.     (Thank-you)</t>
  </si>
  <si>
    <t>Mariah - A Children's Book with Included Doll Patterns</t>
  </si>
  <si>
    <t>Our Moon... A book on life for both parents and children.</t>
  </si>
  <si>
    <t>Travel with baby</t>
  </si>
  <si>
    <t>University of Utah presents V-Day 2015-The Vagina Monologues</t>
  </si>
  <si>
    <t>Better Than Ever Productions presents Geezer Game</t>
  </si>
  <si>
    <t>As You Like It? by Purple Ostrich Productions</t>
  </si>
  <si>
    <t>"The Santaland Diaries" by David Sedaris in Los Angeles 2014</t>
  </si>
  <si>
    <t>Henry VI: The War of the Roses</t>
  </si>
  <si>
    <t>Fierce</t>
  </si>
  <si>
    <t>Oracle b*sides and Hawkeye Plainview present SUPER-WELLESIAN</t>
  </si>
  <si>
    <t>ACT Underground Theatre, TLDC</t>
  </si>
  <si>
    <t>The Adventurers Club</t>
  </si>
  <si>
    <t>Help us get "Old Friends" to the El Portal!!!</t>
  </si>
  <si>
    <t>A Philosophical Protest! One Act Play, One Act Cabaret.</t>
  </si>
  <si>
    <t>That Still Small Voice Stage Play</t>
  </si>
  <si>
    <t>THE GOODS Theatre Company Premiere DROPPED @ Old Fitz</t>
  </si>
  <si>
    <t>Dusk Theatre Company presents... Macbeth Rebothered</t>
  </si>
  <si>
    <t>Good Men Wanted at ANT Fest</t>
  </si>
  <si>
    <t>Fishcakes</t>
  </si>
  <si>
    <t>Once Upon A Nightmare</t>
  </si>
  <si>
    <t>Happy to Help: A New Play About the Supermarket Industry</t>
  </si>
  <si>
    <t>Yuri in Edinburgh</t>
  </si>
  <si>
    <t>EUTCo presents 'One Flew Over the Cuckoo's Nest'</t>
  </si>
  <si>
    <t>A Dream Play</t>
  </si>
  <si>
    <t>The Eulogy of Toby Peach - Edinburgh Festival 2015</t>
  </si>
  <si>
    <t>Princess Cut: A young girl's reality inside a TN sex ring</t>
  </si>
  <si>
    <t>The Piano Man</t>
  </si>
  <si>
    <t>ACOrN: A Crunch Or None --&gt; Edinburgh Fringe!</t>
  </si>
  <si>
    <t>And Now: The World!</t>
  </si>
  <si>
    <t>The Commission Theatre Co.</t>
  </si>
  <si>
    <t>PICNIC, by William Inge: An Inaugural Production</t>
  </si>
  <si>
    <t>Sugarglass Theatre</t>
  </si>
  <si>
    <t>Bring Bigger, Badder BRIEF HISTORY Back To The Stage!</t>
  </si>
  <si>
    <t>Ray Gunn and Starburst</t>
  </si>
  <si>
    <t>BULL by Mike Bartlett at the Coal Mine Theatre</t>
  </si>
  <si>
    <t>Hi, Are You Single? by Ryan J. Haddad</t>
  </si>
  <si>
    <t>Stitching by Anthony Neilson</t>
  </si>
  <si>
    <t>Widow's Wedding Dress</t>
  </si>
  <si>
    <t>In My Head - A new mental health theatre project</t>
  </si>
  <si>
    <t>After The End</t>
  </si>
  <si>
    <t>Joe West's THEATER OF DEATH</t>
  </si>
  <si>
    <t>Make TES a success at The Edinburgh Fringe Fest</t>
  </si>
  <si>
    <t>MTA's National Theatre Connections Show!</t>
  </si>
  <si>
    <t>Muscovado: BurntOut's new play about slavery in Barbados</t>
  </si>
  <si>
    <t>Theatre Forever's The Nature Crown</t>
  </si>
  <si>
    <t>Seliges Theater presents "The God of Carnage"</t>
  </si>
  <si>
    <t>The Rooftop</t>
  </si>
  <si>
    <t>The Night Before Christmas</t>
  </si>
  <si>
    <t>Mickey &amp; Worm: The Tour</t>
  </si>
  <si>
    <t>The Pennington School Alumni Theater Series: Charlie &amp; Bruno</t>
  </si>
  <si>
    <t>Peace In Our Time</t>
  </si>
  <si>
    <t>MUMBURGER by Sarah Kosar</t>
  </si>
  <si>
    <t>Nakhtik and Avalon</t>
  </si>
  <si>
    <t>Tackett &amp; Pyke put on a Play</t>
  </si>
  <si>
    <t>Secret Diaries</t>
  </si>
  <si>
    <t>Star Man Rocket Man</t>
  </si>
  <si>
    <t>Thank You For Smoking</t>
  </si>
  <si>
    <t>Land of the Three Towers</t>
  </si>
  <si>
    <t>"The Colored Museum" by George C. Wolfe</t>
  </si>
  <si>
    <t>Stop the tempo - ThÃ©Ã¢tre Prospero- salle intime</t>
  </si>
  <si>
    <t>Pickles &amp; Hargraves Murder Mystery Comedy at the FringeNYC</t>
  </si>
  <si>
    <t>"The Annual Neighborhood Garage Tour"</t>
  </si>
  <si>
    <t>Scarlet at Southwark Playhouse - Theatre Renegade</t>
  </si>
  <si>
    <t>The Dead Loss</t>
  </si>
  <si>
    <t>HIDDEN: The FCO Plays</t>
  </si>
  <si>
    <t>Summer Adaptation of Fallen Angels</t>
  </si>
  <si>
    <t>KabarettstÃ¼ck "Dicht in da Nochtschicht"</t>
  </si>
  <si>
    <t>Haberdasher Theatre Inc. : Richard Greenbergâ€™s, The Maderati</t>
  </si>
  <si>
    <t>SIN, The Stage Play-Spreading Awareness One City At A Time</t>
  </si>
  <si>
    <t>COLOR ME</t>
  </si>
  <si>
    <t>Hurricane Katrina 10th Anniversary: Brothers from the Bottom</t>
  </si>
  <si>
    <t>100, Acre Wood</t>
  </si>
  <si>
    <t>Romeo and Juliet...Choose Your Own Ending</t>
  </si>
  <si>
    <t>The Divideâ€ A Great New Controversial Play.</t>
  </si>
  <si>
    <t>Freedom Train</t>
  </si>
  <si>
    <t>Eighteen Months- A Love Story Interrupted</t>
  </si>
  <si>
    <t>Ultimate Political Selfie!</t>
  </si>
  <si>
    <t>STAGE READING for TETCNY</t>
  </si>
  <si>
    <t>The JOkeress Going Live</t>
  </si>
  <si>
    <t>Los Tradicionales</t>
  </si>
  <si>
    <t>Gay Party Superposh 'Winter Wonderland'</t>
  </si>
  <si>
    <t>Grover Theatre Company (GTC)</t>
  </si>
  <si>
    <t>Macbeth For President 2016</t>
  </si>
  <si>
    <t>Julius Caesar</t>
  </si>
  <si>
    <t>Get Your Life Back</t>
  </si>
  <si>
    <t>Equality Theatre</t>
  </si>
  <si>
    <t>'Haunting Julia' by Alan Ayckbourn</t>
  </si>
  <si>
    <t>FRINGE 2015 by YER Productions</t>
  </si>
  <si>
    <t>Church Folk Can Be Dangerous People</t>
  </si>
  <si>
    <t>A Midsummer Night's Dream</t>
  </si>
  <si>
    <t>Becoming UNZIPPED</t>
  </si>
  <si>
    <t>Theatre West97 - not-for-profit run Youth Theatre Program</t>
  </si>
  <si>
    <t>America is at the Mall: A Post 9/11 Happily  Never After</t>
  </si>
  <si>
    <t>The Bill Cosby Assault, a play</t>
  </si>
  <si>
    <t>Loud Arts</t>
  </si>
  <si>
    <t>"Fortune's Child" by Mark Scharf</t>
  </si>
  <si>
    <t>Lead Players Theatre Company</t>
  </si>
  <si>
    <t>Right Tracey!</t>
  </si>
  <si>
    <t>The Sins of Bad People  Urban Stage Play</t>
  </si>
  <si>
    <t>COLLABORATION: WARHOL &amp; BASQUIAT</t>
  </si>
  <si>
    <t>(TBC) I'M JUST HERE TO BUY SOY SAUCE by Jingan Young</t>
  </si>
  <si>
    <t>Girls, Ladies and Women - A Gospel Drama</t>
  </si>
  <si>
    <t>BELIEF on the Isle of Skye</t>
  </si>
  <si>
    <t>"God's Pinatas" A Drama for the stage, with comic relief.</t>
  </si>
  <si>
    <t>Images: Remembrances of the Holocaust-The Eva Schloss Story</t>
  </si>
  <si>
    <t>"Skip To My Lou," a NEW play by Steve Romagnoli</t>
  </si>
  <si>
    <t>The Lizard King, a play by Jay Jeff Jones</t>
  </si>
  <si>
    <t>The Wedding</t>
  </si>
  <si>
    <t>Artists' tickets to VARIATIONS ON FAMILY</t>
  </si>
  <si>
    <t>An Original Theater Play Entitled "The Art of Love"</t>
  </si>
  <si>
    <t>ARTS to HEARTS - The Holidate (An Original Stage Play)</t>
  </si>
  <si>
    <t>Halfway, Nebraska</t>
  </si>
  <si>
    <t>the Savannah Disputation</t>
  </si>
  <si>
    <t>Literacy for Brooklyn Kids</t>
  </si>
  <si>
    <t>Something Precious</t>
  </si>
  <si>
    <t>REDISCOVERING KIA THE PLAY</t>
  </si>
  <si>
    <t>How Could You Do This To Me (The Stage Play)</t>
  </si>
  <si>
    <t>Alice In Wonderland (Polish) ALICJA W KRAINIE CZARÃ“W</t>
  </si>
  <si>
    <t>"Miracle on 34th Street" - We believe. Do you believe in us?</t>
  </si>
  <si>
    <t>CAYCE</t>
  </si>
  <si>
    <t>Galaxy Express - The Play</t>
  </si>
  <si>
    <t>The Esoteric Camgirl</t>
  </si>
  <si>
    <t>Bring Oedipus Revenant to Life!</t>
  </si>
  <si>
    <t>Avarimor Series (Audio Plays)</t>
  </si>
  <si>
    <t>Bring the iconic story of Leontyne Price to the stage.</t>
  </si>
  <si>
    <t>GettingTeensSaved.org Play in Richmond, California 2016</t>
  </si>
  <si>
    <t>The Love Shack</t>
  </si>
  <si>
    <t>DIANA's "Late: A Cowboy Song" by Sarah Ruhl</t>
  </si>
  <si>
    <t>NO HOMO at Atwater Village Theatre</t>
  </si>
  <si>
    <t>Little Nell's - a play</t>
  </si>
  <si>
    <t>"THIS THING OF OURS"</t>
  </si>
  <si>
    <t>CONVERSATIONS WITH AN AVERAGE JOE</t>
  </si>
  <si>
    <t>Strive</t>
  </si>
  <si>
    <t>The Drama Factory presents " The Moon Princess "</t>
  </si>
  <si>
    <t>Fair Play</t>
  </si>
  <si>
    <t>The Salem Haunted Magic Show</t>
  </si>
  <si>
    <t>Hercules the Panto</t>
  </si>
  <si>
    <t>A Grimm Night for Hans Christian Anderson</t>
  </si>
  <si>
    <t>An Interview With Gaddafi - The Stage Play</t>
  </si>
  <si>
    <t>Elevation Twelfth Night</t>
  </si>
  <si>
    <t>When Johnny Comes Marching Home</t>
  </si>
  <si>
    <t>While the Stars Fall</t>
  </si>
  <si>
    <t>Save 'The Stage Door'.</t>
  </si>
  <si>
    <t>Fools Rush In: A Cabaret Benefiting BC/EFA Kickstarter</t>
  </si>
  <si>
    <t>Les Miserables - Backing fund</t>
  </si>
  <si>
    <t>Kaylee's Senior Project</t>
  </si>
  <si>
    <t>There's No Place Like Home!</t>
  </si>
  <si>
    <t>Bring "Snow White and the Seven Bottoms" to NYC!</t>
  </si>
  <si>
    <t>Mirror Image - An Original Musical</t>
  </si>
  <si>
    <t>The Addams Family Comes To Tuscaloosa</t>
  </si>
  <si>
    <t>Music Theatre of Idaho Presents "A Year with Frog and Toad</t>
  </si>
  <si>
    <t>Right On Cue Kids Theater (ROCKT) First Show</t>
  </si>
  <si>
    <t>Forbear! Theatre</t>
  </si>
  <si>
    <t>And More Shenanigans Theatre Company</t>
  </si>
  <si>
    <t>Magpie- A Melbourne Written Dramatic Musical</t>
  </si>
  <si>
    <t>Three Postcards: Pre-Production Costs</t>
  </si>
  <si>
    <t>Songs for a New World</t>
  </si>
  <si>
    <t>Fresco presents SNOW WHITE - GARAGE OPERA!</t>
  </si>
  <si>
    <t>Put Music in our Musical: Rosetown Playhouse</t>
  </si>
  <si>
    <t>UCAS</t>
  </si>
  <si>
    <t>Keep It Spinning.</t>
  </si>
  <si>
    <t>Dreamgirls - Skyline got a Matching Grant!</t>
  </si>
  <si>
    <t>ITAVA Players "Little Shop of Horrors"</t>
  </si>
  <si>
    <t>Help Us Help Artists</t>
  </si>
  <si>
    <t>Penmar Community Arts Society</t>
  </si>
  <si>
    <t>BlackSpace: Urban Performance Arts Collective</t>
  </si>
  <si>
    <t>Guardian Theatre, Arts in Education Theatre</t>
  </si>
  <si>
    <t>A Midsummer Night's Pub</t>
  </si>
  <si>
    <t>Create The Twisted Tree Theatre</t>
  </si>
  <si>
    <t>'The Float Lodge' - Duluth's First Premiere Float Center</t>
  </si>
  <si>
    <t>Xenu's Space Opera</t>
  </si>
  <si>
    <t>Spiritual Enlightenment Center - Help raise our vibrations!</t>
  </si>
  <si>
    <t>Tahoe Children's Museum with Exploratorium Inside</t>
  </si>
  <si>
    <t>Brentwood Theater Company needs a Rehearsal Space.</t>
  </si>
  <si>
    <t>Let's Build MOUNTAIN HAVEN, a Community Events Campus (Canceled)</t>
  </si>
  <si>
    <t>Pueblo Underground Theater (Canceled)</t>
  </si>
  <si>
    <t>ONGO CENTRE | An Incubator Creative Space to self-funds (Canceled)</t>
  </si>
  <si>
    <t>A Stage for Stage Door Theater Company (Canceled)</t>
  </si>
  <si>
    <t>A Happy Home for Hagan's House of Horrors (Canceled)</t>
  </si>
  <si>
    <t>BAMA Theatre Headset Campaign (Canceled)</t>
  </si>
  <si>
    <t>Uprising Theater (Canceled)</t>
  </si>
  <si>
    <t>The Bath Theatre Bus (Canceled)</t>
  </si>
  <si>
    <t>Lynnewood Hall Restoration (Canceled)</t>
  </si>
  <si>
    <t>Shakespeare in the Park! A Comedy of Errors</t>
  </si>
  <si>
    <t>Grassroots Shakespeare Company â€¢ Arizona</t>
  </si>
  <si>
    <t>One Funny Mother: I'm Not Crazy!!</t>
  </si>
  <si>
    <t>Pug-let: The First Ever All-Pug Production of Hamlet</t>
  </si>
  <si>
    <t>Imaginary Theater Company Presents the Premiere of The Boat</t>
  </si>
  <si>
    <t>Fat Pig, The Play!</t>
  </si>
  <si>
    <t>Scissortail: A play about the Oklahoma City Bombing</t>
  </si>
  <si>
    <t>The Curse of the Babywoman @ FringeNYC</t>
  </si>
  <si>
    <t>Dog Sees God - Calgary Production</t>
  </si>
  <si>
    <t>Leah in Vegas at The New York International Fringe Festival</t>
  </si>
  <si>
    <t>World Premiere of "The Piano"</t>
  </si>
  <si>
    <t>A Bad Plan</t>
  </si>
  <si>
    <t>CST's As You Like It goes to Canada!</t>
  </si>
  <si>
    <t>The World Premiere of Fire Work by Lauren Gunderson</t>
  </si>
  <si>
    <t>The Butterfingers Angel... [By The Mummers]</t>
  </si>
  <si>
    <t>Pizza Delique</t>
  </si>
  <si>
    <t>Brava Theater and Cultural Odyssey present â€œBIRTHRIGHT?â€</t>
  </si>
  <si>
    <t>The Fall of Wallace Winter at the Plaza Theatre</t>
  </si>
  <si>
    <t>'ART'</t>
  </si>
  <si>
    <t>INDEPENDENCE NYC</t>
  </si>
  <si>
    <t>Creation of the Dublin Circus Centre</t>
  </si>
  <si>
    <t>Railway Playhouse: Setting up a community arts space</t>
  </si>
  <si>
    <t>Build the House of Dad's!</t>
  </si>
  <si>
    <t>BABA YAGA: A Traveling Performing Arts Wagon</t>
  </si>
  <si>
    <t>React Aerial Studio</t>
  </si>
  <si>
    <t>Higher Education</t>
  </si>
  <si>
    <t>Curious Comedy's Remodel &amp; Technical Equipment Upgrade</t>
  </si>
  <si>
    <t>Curtain up at the Shoebox Theatre!</t>
  </si>
  <si>
    <t>Let's Light Up The Gem!</t>
  </si>
  <si>
    <t>The Gloria Theatre Project</t>
  </si>
  <si>
    <t>gimmeLIVE @ 9 Wallis</t>
  </si>
  <si>
    <t>Th'underGrounds</t>
  </si>
  <si>
    <t>TRUE WEST: Think, Dog! Productions</t>
  </si>
  <si>
    <t>St. Michael Boat Parties - Halloween and Beyond!</t>
  </si>
  <si>
    <t>Help Austin's Blue Starlite Drive-in MOVE + ADD 35MM</t>
  </si>
  <si>
    <t>Sea Tea Improv's Comedy Theater in Hartford, CT</t>
  </si>
  <si>
    <t>Sonorous Road is Expanding! Join Us!</t>
  </si>
  <si>
    <t>A bigger, better home for the New Orleans comedy scene</t>
  </si>
  <si>
    <t>RAT Fund-Riser</t>
  </si>
  <si>
    <t>Voices From The Future</t>
  </si>
  <si>
    <t>New Comedy Venue and Training Facility</t>
  </si>
  <si>
    <t>Help Fund the "Back Room" Arts Space at Jimmy's No 43!</t>
  </si>
  <si>
    <t>Outskirts Theatre Co. Finds a Home!</t>
  </si>
  <si>
    <t>Save the Agawam Cinemas</t>
  </si>
  <si>
    <t>Pangea House Revitalization Project</t>
  </si>
  <si>
    <t>ONTARIO STREET THEATRE in Port Hope.</t>
  </si>
  <si>
    <t>Bethlem</t>
  </si>
  <si>
    <t>Baby It's Cold Outside: Silver Spring Stage HVAC Fund!</t>
  </si>
  <si>
    <t>Montauk Surf Museum</t>
  </si>
  <si>
    <t>Put Your Money Where Your Ear Is!</t>
  </si>
  <si>
    <t>Katharsis Teatro en Navidad</t>
  </si>
  <si>
    <t>Up-lifting Up-Fit!</t>
  </si>
  <si>
    <t>Barebones Black Box Theater in Braddock, PA</t>
  </si>
  <si>
    <t>The North Pole at the Fair - A Christmas Paradise for kids.</t>
  </si>
  <si>
    <t>A Sign for 34 West</t>
  </si>
  <si>
    <t>Let there be sound! A sound and hearing assistance system</t>
  </si>
  <si>
    <t>ACT's Spotlight Initiative- Let's Build a Theater!</t>
  </si>
  <si>
    <t>Why Theatre</t>
  </si>
  <si>
    <t>Small town theatre, the Gibson Theatre goes Digital</t>
  </si>
  <si>
    <t>Prime Stage Theater Studio Upgrades!</t>
  </si>
  <si>
    <t>BEEP! BEEP! 2ND STORY IS ON THE MOVE!</t>
  </si>
  <si>
    <t>A Performing Arts Complex in Central Square, Cambridge</t>
  </si>
  <si>
    <t>The Night Watch</t>
  </si>
  <si>
    <t>Build a New Home for Improv Comedy in Pittsburgh</t>
  </si>
  <si>
    <t>The Other Room â€“ Cardiffâ€™s First Pub Theatre</t>
  </si>
  <si>
    <t>The Bohemian Balcony - A Creative Space For All</t>
  </si>
  <si>
    <t>Help ReNew the Rainbow Stage (&amp; office) for Future Stars</t>
  </si>
  <si>
    <t>A Home for Vegas Theatre Hub</t>
  </si>
  <si>
    <t>Ground Floor Theatre</t>
  </si>
  <si>
    <t>Guilford Center Stage Lights Up</t>
  </si>
  <si>
    <t>Blue Thyme Nights</t>
  </si>
  <si>
    <t>Silent Valley : A Haunting</t>
  </si>
  <si>
    <t>Stagelights Studio by Pam Kinter, Greensboro</t>
  </si>
  <si>
    <t>Save Our Butts The Seat-quel</t>
  </si>
  <si>
    <t>The Coalition Theater</t>
  </si>
  <si>
    <t>Save the Studio!</t>
  </si>
  <si>
    <t>Help SHE&amp;HER PRODUCTIONS raise money for our new space in the West Bottoms!!</t>
  </si>
  <si>
    <t>Overtime Theater Spruce Up</t>
  </si>
  <si>
    <t>Shelter the Schmee</t>
  </si>
  <si>
    <t>Jayhawk Makeover</t>
  </si>
  <si>
    <t>Lend a Hand in Our Home</t>
  </si>
  <si>
    <t>HOPE MILL THEATRE - CHAIR FUND</t>
  </si>
  <si>
    <t>Like This Post (The Post at 750)</t>
  </si>
  <si>
    <t>Minnsky's Theater- A Vaudeville Circus Experiment</t>
  </si>
  <si>
    <t>Colorado ACTS Black Box Painting</t>
  </si>
  <si>
    <t>improvMANIA Improv Comedy Theater - Chandler, Arizona</t>
  </si>
  <si>
    <t>Acting V Senior Showcase</t>
  </si>
  <si>
    <t>December Match Campaign</t>
  </si>
  <si>
    <t>Pickerington Community Theatre's Set Capabilities Expansion</t>
  </si>
  <si>
    <t>The Black Pearl Consuite at CoreCon VIII: On Ancient Seas</t>
  </si>
  <si>
    <t>Jon Udry's ABC Tour</t>
  </si>
  <si>
    <t>Funding for a new theater facility in Walker Minnesota</t>
  </si>
  <si>
    <t>Showroom</t>
  </si>
  <si>
    <t>Shady Slaughters Productions Haunted attraction</t>
  </si>
  <si>
    <t>Bungers surfing Museum</t>
  </si>
  <si>
    <t>Palace Flophouse Theater</t>
  </si>
  <si>
    <t>1 World Educational Theme Parks</t>
  </si>
  <si>
    <t>OPEN THE OLD "RIGON" THEATER</t>
  </si>
  <si>
    <t>Let There Be Light! (and you get to name a ghost too!)</t>
  </si>
  <si>
    <t>Save the Roxy Theatre in Bremerton WA</t>
  </si>
  <si>
    <t>Help Save Parkway Cinemas!</t>
  </si>
  <si>
    <t>The Comedy Catch Relocation to the Choo Choo</t>
  </si>
  <si>
    <t>Spec Haus</t>
  </si>
  <si>
    <t>Kickstart the Crossroads Community</t>
  </si>
  <si>
    <t>The Castle Project</t>
  </si>
  <si>
    <t>Gold Coast Wake Park</t>
  </si>
  <si>
    <t>Fabulous Foyer - where? At the Court Theatre in Christchurch</t>
  </si>
  <si>
    <t>Theaters in the Loop - Hearing Loop Installation Project</t>
  </si>
  <si>
    <t>"Seven Zero Eight STL" Burlesque, Restaurant, Pub and More!</t>
  </si>
  <si>
    <t>Purpose Built Liverpool Comedy Club, Restaurant &amp; Bar</t>
  </si>
  <si>
    <t>The Echo Theatre 2015</t>
  </si>
  <si>
    <t>Crosswalk Theatre - Starting Capital</t>
  </si>
  <si>
    <t>Performing and Visual Arts Center, Rochester, NY</t>
  </si>
  <si>
    <t>ThÃ©Ã¢tre d'automates "culture de vie"</t>
  </si>
  <si>
    <t>The Little MAGIC Theatre</t>
  </si>
  <si>
    <t>10,000 Hours</t>
  </si>
  <si>
    <t>Brothers in Arms Building Better Lives Workshop For Men</t>
  </si>
  <si>
    <t>Make The Historic Dungeness Schoolhouse Stage ADA Accessible</t>
  </si>
  <si>
    <t>Join us in creating a new Hell on Earth!</t>
  </si>
  <si>
    <t>Global Community Theater One.</t>
  </si>
  <si>
    <t>Help! World Tour ~ A Theatrical Revival of Hope</t>
  </si>
  <si>
    <t>Magical Workshop, Magic/Hobby Store</t>
  </si>
  <si>
    <t>Crystal City Haunted Undergound</t>
  </si>
  <si>
    <t>URGENT: Help Us Replace Our Ramp!</t>
  </si>
  <si>
    <t>Paper Tank Theater Music Madness Party</t>
  </si>
  <si>
    <t>"Un parco di Risate" - open air theatre to save TKC</t>
  </si>
  <si>
    <t>Read/Rehearse/Workshop Plays at Austin Playwrights Studio</t>
  </si>
  <si>
    <t>Destination Small Town "Visitor Center" To The Midwest</t>
  </si>
  <si>
    <t>The ClubHouse: A Community-Focused Sports &amp; Culture Space</t>
  </si>
  <si>
    <t>Save the Stage</t>
  </si>
  <si>
    <t>Bustduck Theatre</t>
  </si>
  <si>
    <t>A home for the arts on the Upper East Side/Yorkville</t>
  </si>
  <si>
    <t>Theatre of the Black Butterfly's POOL (NO WATER)</t>
  </si>
  <si>
    <t>Nothing Up My Sleeves Tour: Summer 2016</t>
  </si>
  <si>
    <t>The Old Howard Theatre Company</t>
  </si>
  <si>
    <t>LaPorte Institute for Dramatic and Creative Arts</t>
  </si>
  <si>
    <t>Help launch The Bunker: London's newest Off-West End theatre</t>
  </si>
  <si>
    <t>The Enchanted Cottage</t>
  </si>
  <si>
    <t>Screening for Unapologetically Black the Movie</t>
  </si>
  <si>
    <t>Build Our Ampitheater - Build Franklin County, MO!</t>
  </si>
  <si>
    <t>Mots Ã‰crits</t>
  </si>
  <si>
    <t>Theatre Bath Bus</t>
  </si>
  <si>
    <t>Professional Venue for local artists!!</t>
  </si>
  <si>
    <t>CQ EAP Performing Arts 'THE LOFT'</t>
  </si>
  <si>
    <t>Paddock School Theater Improvement</t>
  </si>
  <si>
    <t>Wild Men at the Bristol Cathedral</t>
  </si>
  <si>
    <t>Creating Cabaret</t>
  </si>
  <si>
    <t>Funding a home for our Children's Theater</t>
  </si>
  <si>
    <t>Saving Americana: The Sidney Auto Vue Drive-In needs digital</t>
  </si>
  <si>
    <t>Hip Justice Catmunity Center</t>
  </si>
  <si>
    <t>All Puppet Players Need a Home</t>
  </si>
  <si>
    <t>Kids Zone start up</t>
  </si>
  <si>
    <t>The Shamrock Drafthouse Theater</t>
  </si>
  <si>
    <t>Urban Nightmares - A Scary Adventure in Southwest Oklahoma</t>
  </si>
  <si>
    <t>spoken word pop-up:</t>
  </si>
  <si>
    <t>CoreCon Asylum</t>
  </si>
  <si>
    <t>Cowes and The Sea</t>
  </si>
  <si>
    <t>Garden Eden, theatre, meeting, culture, music, art</t>
  </si>
  <si>
    <t>"Buffalo Info." Directions-Events-Places Of Interest-History</t>
  </si>
  <si>
    <t>Subtropisch zwemparadijs Tropicana</t>
  </si>
  <si>
    <t>Ant Farm Theatre Project (Canceled)</t>
  </si>
  <si>
    <t>be back soon (Canceled)</t>
  </si>
  <si>
    <t>Save the Larchmont Playhouse! (Canceled)</t>
  </si>
  <si>
    <t>Theater &amp; Arts &amp; Day Care (Canceled)</t>
  </si>
  <si>
    <t>N/A (Canceled)</t>
  </si>
  <si>
    <t>Urban Roots SkatePark (Canceled)</t>
  </si>
  <si>
    <t>Help Us Help Artists (Canceled)</t>
  </si>
  <si>
    <t>Casablanca - The Gin Joint Cut (The Play)</t>
  </si>
  <si>
    <t>Marcus Rashad's "The Domino Effect Stage Play"</t>
  </si>
  <si>
    <t>MEDEA | A New Vision</t>
  </si>
  <si>
    <t>SNAKE EYES</t>
  </si>
  <si>
    <t>A Bite of a Snake Play</t>
  </si>
  <si>
    <t>Hell Has No Fury by TwentySomething @ Edinburgh Fringe</t>
  </si>
  <si>
    <t>Threads by David Lane at The Hope Theatre - 11-29 April</t>
  </si>
  <si>
    <t>SEVEN, a Documentary Play: North Carolina Premiere!</t>
  </si>
  <si>
    <t>Heroines</t>
  </si>
  <si>
    <t>Richard III - Presented by REBATEnsemble/Theatre Off Jackson</t>
  </si>
  <si>
    <t>Our Country's Good</t>
  </si>
  <si>
    <t>Casa Calabaza, Premio Nacional de Teatro Penitenciario.</t>
  </si>
  <si>
    <t>ReminiSens Restaurant &amp; Theatre in Versailles</t>
  </si>
  <si>
    <t>GUTS: Black Comedy</t>
  </si>
  <si>
    <t>The Pendulum Swings UK Theatre Tour/EdFringe</t>
  </si>
  <si>
    <t>This is Living by Liam Borrett</t>
  </si>
  <si>
    <t>Benghazi Bergen-Belsen</t>
  </si>
  <si>
    <t>Arlington's 1st Dinner Theatre</t>
  </si>
  <si>
    <t>SoÃ±Ã© una ciudad amurallada</t>
  </si>
  <si>
    <t>The Eternal Space Brings the Old Penn Station Back to Life</t>
  </si>
  <si>
    <t>The Aurora Project: A Sci-Fi Epic by Bella Poynton</t>
  </si>
  <si>
    <t>Kafka on the Shore</t>
  </si>
  <si>
    <t>Sustainable Theatre Project and The Life-Cycle of Seller Door: A Play of Consequences</t>
  </si>
  <si>
    <t>"The Holiday Bug" 2014 Puppet Show</t>
  </si>
  <si>
    <t>'Gilead', an original theatre piece</t>
  </si>
  <si>
    <t>Terminator the Second</t>
  </si>
  <si>
    <t>"Bright Ideas" By Eric Coble</t>
  </si>
  <si>
    <t>Stage Adaptation of Studio Ghibli's Princess Mononoke</t>
  </si>
  <si>
    <t>Bringing First Love/Worst Love To Life</t>
  </si>
  <si>
    <t>Summer FourPlay</t>
  </si>
  <si>
    <t>Nursery Crimes</t>
  </si>
  <si>
    <t>Waxwing: A New Play</t>
  </si>
  <si>
    <t>We Play Chekhov</t>
  </si>
  <si>
    <t>Faustus</t>
  </si>
  <si>
    <t>Your Radio Adventure!</t>
  </si>
  <si>
    <t>Bring "SONNY" To Toronto This Summer!</t>
  </si>
  <si>
    <t>Better Than Shakespeare Presents: Much Ado About Something</t>
  </si>
  <si>
    <t>THE MOON PLAY</t>
  </si>
  <si>
    <t>Verdigris - A Play by Jim Beaver</t>
  </si>
  <si>
    <t>Destiny is Judd Nelson: a new play at FringeNYC</t>
  </si>
  <si>
    <t>Cosmicomics</t>
  </si>
  <si>
    <t>The Window</t>
  </si>
  <si>
    <t>Ain't She Brave FringeNYC 2014 Project</t>
  </si>
  <si>
    <t>The Fall - an epic theatrical adaptation</t>
  </si>
  <si>
    <t>Outcry Theatre presents "Dark Play or Stories for Boys"</t>
  </si>
  <si>
    <t>Melissa Arctic At the Road Theatre</t>
  </si>
  <si>
    <t>A Race Redux</t>
  </si>
  <si>
    <t>The Killing Room</t>
  </si>
  <si>
    <t>Romeo and Juliet at Moody's Pub</t>
  </si>
  <si>
    <t>Tilted Field presents NO STATIC AT ALL in New York City</t>
  </si>
  <si>
    <t>Cutting Off Kate Bush</t>
  </si>
  <si>
    <t>I Do Wonder</t>
  </si>
  <si>
    <t>Glass Mountain: An Original Fairytale</t>
  </si>
  <si>
    <t>ENDURING SONG</t>
  </si>
  <si>
    <t>A Thought in Three Parts</t>
  </si>
  <si>
    <t>The Seagull on The River</t>
  </si>
  <si>
    <t>Equus at Frenetic Theatre</t>
  </si>
  <si>
    <t>Edfringe support - What a Gay Play</t>
  </si>
  <si>
    <t>Honest</t>
  </si>
  <si>
    <t>OCTOBER IN THE CHAIR &amp; Other Fragile Things...This Halloween</t>
  </si>
  <si>
    <t>A Brief History of Musical Theatre...</t>
  </si>
  <si>
    <t>Hednadotter Jubileumskonsert</t>
  </si>
  <si>
    <t>Call It A Day Productions - THE LIFE</t>
  </si>
  <si>
    <t>Decree 770: Europa</t>
  </si>
  <si>
    <t>Arts in Conflict</t>
  </si>
  <si>
    <t>Shock Treatment - The Sequel to Rocky Horror!</t>
  </si>
  <si>
    <t>P.A.C.K (Performing Arts Camp for Kids)</t>
  </si>
  <si>
    <t>Emerson Sings!</t>
  </si>
  <si>
    <t>Our Modern Lives</t>
  </si>
  <si>
    <t>Mirror, mirror on the wall</t>
  </si>
  <si>
    <t>Terezin's The Fireflies</t>
  </si>
  <si>
    <t>Help Milburn Stone Fly High With TARZAN The Musical</t>
  </si>
  <si>
    <t>ROAD TO THE KINGDOM</t>
  </si>
  <si>
    <t>Nothing Changes</t>
  </si>
  <si>
    <t>Christmas Ain't A Drag - A Musical</t>
  </si>
  <si>
    <t>Escape from Reality's 1st Season "Defying Gravity"</t>
  </si>
  <si>
    <t>FaÃ§ade: The Interactive Musical</t>
  </si>
  <si>
    <t>Children Must Run: An Original Musical</t>
  </si>
  <si>
    <t>Performance Theater for Young Artists (PTYA)</t>
  </si>
  <si>
    <t>The Last Five Years: The Muse Arts Production's Debut Show</t>
  </si>
  <si>
    <t>The Blind Owl Stages Shinn's "The Coming World"</t>
  </si>
  <si>
    <t>King Kirby, a play by Crystal Skillman and Fred Van Lente</t>
  </si>
  <si>
    <t>"The Red Herring" World Premiere</t>
  </si>
  <si>
    <t>Titus &amp; Two Conversations. Huzzah!</t>
  </si>
  <si>
    <t>Campo Maldito</t>
  </si>
  <si>
    <t>Moving Dust presents 'THIS MUCH' 2015</t>
  </si>
  <si>
    <t>World Premiere of Sket - a play by  Maya Sondhi</t>
  </si>
  <si>
    <t>Colt Coeur's 6th Season</t>
  </si>
  <si>
    <t>BRUTE</t>
  </si>
  <si>
    <t>Wake Up Call @ IRT Theater</t>
  </si>
  <si>
    <t>Lonely Soldier Monologues a play by Helen Benedict.</t>
  </si>
  <si>
    <t>Eyes Closed - The First In-Dream Theater Experience</t>
  </si>
  <si>
    <t>Burners</t>
  </si>
  <si>
    <t>The Hitchhiker's Guide to the Family</t>
  </si>
  <si>
    <t>Shakespeare in ASL - and FREE for everyone</t>
  </si>
  <si>
    <t>Good People by David Lindsay-Abaire at Waterfront Playhouse</t>
  </si>
  <si>
    <t>AdA (Author directing Author)</t>
  </si>
  <si>
    <t>Two "Gentlemen" of Verona by William Shakespeare</t>
  </si>
  <si>
    <t>Get Trip The Light Theatre's show to its 2nd London Stage!</t>
  </si>
  <si>
    <t>a colder water than here - VAULT 2017</t>
  </si>
  <si>
    <t>Hear Me Roar: A Season of Powerful Women</t>
  </si>
  <si>
    <t>The Seagull Project Presents: The Three Sisters</t>
  </si>
  <si>
    <t>#CLOUD$ - a modern adaptation of Aristophanes' Clouds</t>
  </si>
  <si>
    <t>Strong Poison Stage Play adapted fr. Dorothy L. Sayers novel</t>
  </si>
  <si>
    <t>Honorable Men - Poor Yorick's Players 2016 Season</t>
  </si>
  <si>
    <t>64 Squares</t>
  </si>
  <si>
    <t>Repetitive Beats: A new play premiering at Vault Festival</t>
  </si>
  <si>
    <t>Catapult OYL to the next levelâ€”in Edinburgh!</t>
  </si>
  <si>
    <t>Sub-Basement World Premiere</t>
  </si>
  <si>
    <t>Celebrating 20 years of The 24 Hour Plays around the world!</t>
  </si>
  <si>
    <t>All Bare Theatre bring THE MAIDS to Edinburgh 2015</t>
  </si>
  <si>
    <t>The Book's the Thing - Welcome to Hamlet's Library</t>
  </si>
  <si>
    <t>Princess Suffragette: a new play for VAULT Festival 2017</t>
  </si>
  <si>
    <t>THE SOPHOCLES PROJECT</t>
  </si>
  <si>
    <t>First Day Off in a Long Time by Brian Finkelstein</t>
  </si>
  <si>
    <t>THE INCREDIBLE FOX SISTERS</t>
  </si>
  <si>
    <t>'Time Please'</t>
  </si>
  <si>
    <t>Roughly Speaking: Voices from The Soup Kitchen</t>
  </si>
  <si>
    <t>The Gray Man</t>
  </si>
  <si>
    <t>Open Letter Theatre presents 'Boys' by Ella Hickson</t>
  </si>
  <si>
    <t>Honest Accomplice Theatre 2015-16 Season</t>
  </si>
  <si>
    <t>Yesterday Again, Please - A New Play by Dezi Gallegos</t>
  </si>
  <si>
    <t>Bring Love's Labour's Lost to Minnesota</t>
  </si>
  <si>
    <t>The Metronome Society</t>
  </si>
  <si>
    <t>Modern Love</t>
  </si>
  <si>
    <t>EMPATHITRAX, a new play by Ana Nogueira</t>
  </si>
  <si>
    <t>Send The Bad Arm to Edinburgh. Meet the Dodgy Irish Dancer!</t>
  </si>
  <si>
    <t>Henry V</t>
  </si>
  <si>
    <t>Paperhand Puppet Intervention 16th Annual Summer Show</t>
  </si>
  <si>
    <t>'Hello From Bertha' &amp; '27 Wagons Full of Cotton'</t>
  </si>
  <si>
    <t>Bluebirds by Joe Brondo</t>
  </si>
  <si>
    <t>Laughter is Sacred Space 2.0</t>
  </si>
  <si>
    <t>Keep the Art of Marionettes Alive With PUPPETWORKS!</t>
  </si>
  <si>
    <t>Scrappy Shakespeare: A Midsummer Night's Dream</t>
  </si>
  <si>
    <t>Prison Boxing: A New Play by Leah Joki</t>
  </si>
  <si>
    <t>Titus Andronicus (with an all-female cast &amp; crew)</t>
  </si>
  <si>
    <t>Kapow-i GoGo at The PIT</t>
  </si>
  <si>
    <t>"Where was I" - an autobiographical play on Dementia</t>
  </si>
  <si>
    <t>Macbeth</t>
  </si>
  <si>
    <t>or, The Whale: an original stage adaptation of Moby-Dick</t>
  </si>
  <si>
    <t>EgoPo's Hairy Ape Tours to the Provincetown Festival</t>
  </si>
  <si>
    <t>Cicada Studios presents "Miss Sarah"</t>
  </si>
  <si>
    <t>'Cornermen' - Smoke &amp; Oakum Theatre return to the Fringe!</t>
  </si>
  <si>
    <t>Saxon Court at Southwark Playhouse</t>
  </si>
  <si>
    <t>"Next Stop" - Adjusting to dating in NYC</t>
  </si>
  <si>
    <t>Toscana, or What I Remember</t>
  </si>
  <si>
    <t>Orpheus Descending by Tennessee Williams</t>
  </si>
  <si>
    <t>The Hurtling Stillness. A story about angels and clowns</t>
  </si>
  <si>
    <t>We The Astronomers</t>
  </si>
  <si>
    <t>Go People does 'Almost, Maine'</t>
  </si>
  <si>
    <t>Unusual Charles Dickens adaptation at Edinburgh Fringe</t>
  </si>
  <si>
    <t>Good People at The Hudson Guild Theatre</t>
  </si>
  <si>
    <t>Greensboro: A Requiem presented by ATC's Youth Ensemble</t>
  </si>
  <si>
    <t>KICK It's Not How High. It's How Strong! Written &amp; Performed</t>
  </si>
  <si>
    <t>Not This Year ... I Have a Headache: a comedy about marriage</t>
  </si>
  <si>
    <t>'Gretel and Hansel' - A Children's Theatre Production</t>
  </si>
  <si>
    <t>Help fund Black Enough!</t>
  </si>
  <si>
    <t>By Morning</t>
  </si>
  <si>
    <t>THE FALL - A New Play at FringeNYC!</t>
  </si>
  <si>
    <t>Three Things: Stories About Life</t>
  </si>
  <si>
    <t>Cancer patient Anne Bartram's bucket list wish...</t>
  </si>
  <si>
    <t>Help take 'Conversations With Rats' to Edinburgh Fringe 2017</t>
  </si>
  <si>
    <t>Get JunkBox Theatre To Edinburgh Fringe!</t>
  </si>
  <si>
    <t>THE DRESSER     TETCNY    The Ensemble Theatre Company of NY</t>
  </si>
  <si>
    <t>Dick Whittington - our 2016 community pantomime!</t>
  </si>
  <si>
    <t>Threefold Social Organism Theatre Project</t>
  </si>
  <si>
    <t>old man's Gift</t>
  </si>
  <si>
    <t>The Divine Comedy Show</t>
  </si>
  <si>
    <t>Alix in Wundergarten</t>
  </si>
  <si>
    <t>MY EYES WENT DARK</t>
  </si>
  <si>
    <t>Get. That. Snitch. - The World's Most Dangerous Play</t>
  </si>
  <si>
    <t>The Maid, in the Common Room, with the FiancÃ©: A Comedy</t>
  </si>
  <si>
    <t>MAX &amp; ELSA: NO MUSIC. NO CHILDREN.</t>
  </si>
  <si>
    <t>right left with heels: US Premiere at City Garage</t>
  </si>
  <si>
    <t>El muro de BorÃ­s KiÃ©n</t>
  </si>
  <si>
    <t>VisiÃ³n Latino Theatre Company</t>
  </si>
  <si>
    <t>I Can Ski Forever 3</t>
  </si>
  <si>
    <t>The Judgment of Paris</t>
  </si>
  <si>
    <t>The Complete Works of William Shakespeare (Abridged)</t>
  </si>
  <si>
    <t>The Respectful Prostitute</t>
  </si>
  <si>
    <t>A Hand of Talons</t>
  </si>
  <si>
    <t>Collision Course</t>
  </si>
  <si>
    <t>The Island Boys: A New Play</t>
  </si>
  <si>
    <t>"Holmes for the Holidays" Larceny &amp; Mystery For Christmas</t>
  </si>
  <si>
    <t>Richard III</t>
  </si>
  <si>
    <t>Melbin the Accidental</t>
  </si>
  <si>
    <t>The White Bike</t>
  </si>
  <si>
    <t>Red and The Wolf: A Prospero Theatre Production</t>
  </si>
  <si>
    <t>LOVENESS, the play @FringeNYC 2014</t>
  </si>
  <si>
    <t>Seven Minutes in Eternity</t>
  </si>
  <si>
    <t>ROOMIES - Atlantic Canada Tour 2016-17</t>
  </si>
  <si>
    <t>Down the Rabbit Hole</t>
  </si>
  <si>
    <t>Mama Threw Me So High &amp; He Who Speaks</t>
  </si>
  <si>
    <t>1001 Nights: Help bring this fascinating new play to the US</t>
  </si>
  <si>
    <t>Familiar Strangers â€” A Staged Reading</t>
  </si>
  <si>
    <t>Migrants' Theatre</t>
  </si>
  <si>
    <t>At Swim, Two Boys</t>
  </si>
  <si>
    <t>Infectious, love at the end of the 21st century!</t>
  </si>
  <si>
    <t>Me? A Caregiver?</t>
  </si>
  <si>
    <t>Itch + Scratch at Hackney Showroom</t>
  </si>
  <si>
    <t>3 Days In Savannah Part II</t>
  </si>
  <si>
    <t>Jestia and Raedon</t>
  </si>
  <si>
    <t>Tissue by Louise Page. A play about Breast Cancer.</t>
  </si>
  <si>
    <t>Play A 'Role' In "Kickstarting A Battle Stage Plays Tour"</t>
  </si>
  <si>
    <t>Cortez</t>
  </si>
  <si>
    <t>From Providence to Cuba: A Historic Theater Adventure</t>
  </si>
  <si>
    <t>The Saltbox Theatre Collective Seed Money Project</t>
  </si>
  <si>
    <t>Unhinged Creations Presents 'Phantom Pain' - Ed Fringe 2014</t>
  </si>
  <si>
    <t>WILDE TALES</t>
  </si>
  <si>
    <t>Das Ding - A Globetrotting Comedy</t>
  </si>
  <si>
    <t>The Last Days of Judas Iscariot</t>
  </si>
  <si>
    <t>FRESH PRODUCE'd LA presents: Friends in Transient Places</t>
  </si>
  <si>
    <t>King Lear</t>
  </si>
  <si>
    <t>Today I Live</t>
  </si>
  <si>
    <t>Uprising Theatre Company's First Production</t>
  </si>
  <si>
    <t>The Girl Who Touched the Stars</t>
  </si>
  <si>
    <t>The Other Group Theatre</t>
  </si>
  <si>
    <t>Ultramarine Girl: A Cup Full of Courage</t>
  </si>
  <si>
    <t>Shakespearean Youth Theatre (SYT) - The Tempest</t>
  </si>
  <si>
    <t>Sea Life by Lucy Catherine at The Hope Theatre</t>
  </si>
  <si>
    <t>MEASURE FOR MEASURE: an all-female adaptation</t>
  </si>
  <si>
    <t>Visions</t>
  </si>
  <si>
    <t>Action To The Word's DRACULA</t>
  </si>
  <si>
    <t>Brief Hiatus: Little Deaths 2016</t>
  </si>
  <si>
    <t>Nude: A play by Paul Hewitt</t>
  </si>
  <si>
    <t>Strangeloop Theatre - A Focus on New Works</t>
  </si>
  <si>
    <t>Jelly Beans at Theatre503</t>
  </si>
  <si>
    <t>BIRDS (debut play with Hightide) - Response Workshops</t>
  </si>
  <si>
    <t>Poleroid Theatre Present : FREE FALL by Vinay Patel</t>
  </si>
  <si>
    <t>One-Man Show: "The Book Of oded, Chapter 2"</t>
  </si>
  <si>
    <t>BEIRUT, LADY OF LEBANON</t>
  </si>
  <si>
    <t>Pretty Butch</t>
  </si>
  <si>
    <t>Vieux Carre: from Binghamton, NY to Provincetown, MA</t>
  </si>
  <si>
    <t>Gypsy Stage Presents "The Importance of Being Earnest"</t>
  </si>
  <si>
    <t>Making the Move--Edinburgh Fringe 2014</t>
  </si>
  <si>
    <t>Cancel The Sunshine</t>
  </si>
  <si>
    <t>From the Pulpit to the Runway</t>
  </si>
  <si>
    <t>Montclair Shakespeare Series</t>
  </si>
  <si>
    <t>Only Forever at The Hope Theatre</t>
  </si>
  <si>
    <t>Peter Pan by J.M. Barrie @ Open Space Arts</t>
  </si>
  <si>
    <t>The Collector, a play by Daniel Wade</t>
  </si>
  <si>
    <t>"I'm Alright"...an Enso Theatre Education production.</t>
  </si>
  <si>
    <t>Red Planet (or One Way Ticket) Staged Reading</t>
  </si>
  <si>
    <t>All the Best, Jack</t>
  </si>
  <si>
    <t>The Rules: Sex, Lies &amp; Serial Killers</t>
  </si>
  <si>
    <t>HELP BUILD "THE CASTLE"</t>
  </si>
  <si>
    <t>The Frida Kahlo of Penge West</t>
  </si>
  <si>
    <t>The Tutors</t>
  </si>
  <si>
    <t>To Kill a Machine</t>
  </si>
  <si>
    <t>Rose of June</t>
  </si>
  <si>
    <t>The Promise</t>
  </si>
  <si>
    <t>A Hard Rain - New York Debut</t>
  </si>
  <si>
    <t>Syrian Children's Play: Romeo &amp; Juliet Separated by War</t>
  </si>
  <si>
    <t>Cosmic Fear or The Day Brad Pitt Got Paranoia - EdFringe '16</t>
  </si>
  <si>
    <t>Gore Vidal's THE BEST MAN, by Seat of the Pants Productions</t>
  </si>
  <si>
    <t>The Hat</t>
  </si>
  <si>
    <t>The Crusade of Connor Stephens: Professional Play Reading</t>
  </si>
  <si>
    <t>Going To Market</t>
  </si>
  <si>
    <t>LIBERTY! EQUALITY! AND FIREWORKS!... A Civil Rights Play</t>
  </si>
  <si>
    <t>ICONS</t>
  </si>
  <si>
    <t>Chimera Ensemble Productions Fund</t>
  </si>
  <si>
    <t>Support 1140 Productions' 'Romeo Juliet'</t>
  </si>
  <si>
    <t>TRAVELING needs a Reading</t>
  </si>
  <si>
    <t>1 in 3</t>
  </si>
  <si>
    <t>The Maltese Bodkin</t>
  </si>
  <si>
    <t>Buffer: Edinburgh Fringe 2014</t>
  </si>
  <si>
    <t>MIRAMAR</t>
  </si>
  <si>
    <t>Rainbowtown</t>
  </si>
  <si>
    <t>Waiting for Godot - Blue Sky Theatre &amp; Arts</t>
  </si>
  <si>
    <t>Lord of the Flies - Syracuse University</t>
  </si>
  <si>
    <t>Spinning Wheel Youth Takeover</t>
  </si>
  <si>
    <t>You, Me and That Guy</t>
  </si>
  <si>
    <t>This is why we Live ... (Astonishment)</t>
  </si>
  <si>
    <t>Liberty Falls, 54321</t>
  </si>
  <si>
    <t>'Fats and Tanya' - a play by Lucy Gallagher</t>
  </si>
  <si>
    <t>Montclair Shakespeare Series: A Midsummer Night's Dream</t>
  </si>
  <si>
    <t>Seance Theatre Performs Noel Coward's Blithe Spirit</t>
  </si>
  <si>
    <t>Voices of Swords</t>
  </si>
  <si>
    <t>Chlorine Edinburgh 2014</t>
  </si>
  <si>
    <t>"She Has a Name" on tour</t>
  </si>
  <si>
    <t>Who Said Theatre Presents: The Calm</t>
  </si>
  <si>
    <t>the southland company - LAUNCH LOS ANGELES</t>
  </si>
  <si>
    <t>Assimilation - A history lesson you will never forget</t>
  </si>
  <si>
    <t>Joe Orton's Fred &amp; Madge</t>
  </si>
  <si>
    <t>Edward Albee's The Goat, or Who is Sylvia?</t>
  </si>
  <si>
    <t>PCSF PlayOffs 2016</t>
  </si>
  <si>
    <t>Balm in Gilead at Columbia</t>
  </si>
  <si>
    <t>'I and The Village' by Silva Semerciyan - World Premiere</t>
  </si>
  <si>
    <t>Fury Theatre is Producing Oleanna</t>
  </si>
  <si>
    <t>"Mukha-Tsokotukha" SoloSchool Youth Play</t>
  </si>
  <si>
    <t>HAMLET presented by AC Productions</t>
  </si>
  <si>
    <t>Rounds. Set design campaign.</t>
  </si>
  <si>
    <t>New Works Lab @ PPAS: "Begets: Fall of a High School Ronin"</t>
  </si>
  <si>
    <t>The Secret Lives of Baba Segi's Wives; A Workshop Production</t>
  </si>
  <si>
    <t>And That's How The Story Goes</t>
  </si>
  <si>
    <t>Maggie LumiÃ¨re and The Ghost Train: an exciting new play!</t>
  </si>
  <si>
    <t>The Erlkings</t>
  </si>
  <si>
    <t>Holocene</t>
  </si>
  <si>
    <t>We Were Kings</t>
  </si>
  <si>
    <t>CREDITORS | Jack Studio Theatre | Smith after Strindberg</t>
  </si>
  <si>
    <t>Virtual Reality - A play about autism, family and The Sims.</t>
  </si>
  <si>
    <t>Being Patient</t>
  </si>
  <si>
    <t>Local Jewell Production's Inaugural Season (2014-2015)</t>
  </si>
  <si>
    <t>Love Letters</t>
  </si>
  <si>
    <t>The Dybbuk</t>
  </si>
  <si>
    <t>The Williams Project</t>
  </si>
  <si>
    <t>Tickets for the Tenderloin</t>
  </si>
  <si>
    <t>â€œDamselflyâ€ Gracing the stage</t>
  </si>
  <si>
    <t>Alzheimer's:The Musical World Premiere Tickets &amp; FUNdrasier!</t>
  </si>
  <si>
    <t>KLIPPIES</t>
  </si>
  <si>
    <t>Cirque Inspired Alice's Adventures in Wonderland</t>
  </si>
  <si>
    <t>Gruesome Playground Injuries</t>
  </si>
  <si>
    <t>Putting on a great play in Los Angeles!</t>
  </si>
  <si>
    <t>An Evening of Radio</t>
  </si>
  <si>
    <t>Reading of a New Play by Garrett Zuercher</t>
  </si>
  <si>
    <t>Training young artists! Act Yo' Age Theatre Co debut</t>
  </si>
  <si>
    <t>Axon Theatre - First Project (Phase 1)</t>
  </si>
  <si>
    <t>'Pope Head' - The World Tour of Australia</t>
  </si>
  <si>
    <t>The Vagabond Halfback</t>
  </si>
  <si>
    <t>The Mount, new play about Edith Wharton</t>
  </si>
  <si>
    <t>Love Letters To My Children, directed by Charles J. Ouda</t>
  </si>
  <si>
    <t>The Beautiful House</t>
  </si>
  <si>
    <t>The Twilight Zone Play</t>
  </si>
  <si>
    <t>On the Verge (Or, The Geography of Yearning) goes Steampunk!</t>
  </si>
  <si>
    <t>'Patagonia' - by Robert George</t>
  </si>
  <si>
    <t>The Not So Curious Incident of the Man in the Green Volvo</t>
  </si>
  <si>
    <t>"Vanya and Sonia and Masha and Spike" by Christopher Durang</t>
  </si>
  <si>
    <t>THIEF</t>
  </si>
  <si>
    <t>The Impossible Adventures Of Supernova Jones</t>
  </si>
  <si>
    <t>J. Lee Vocque's BASED ON ACTUAL EVENTS</t>
  </si>
  <si>
    <t>CYRIL THE SQUIRREL a magical children's theatre tour</t>
  </si>
  <si>
    <t>Pushers</t>
  </si>
  <si>
    <t>Foolish Mortals present Shakespeare's Twelfth Night</t>
  </si>
  <si>
    <t>Upstart Crows of Santa Fe Stage Weapons</t>
  </si>
  <si>
    <t>Uncalled For Presents: Playday Mayday in Toronto!</t>
  </si>
  <si>
    <t>SHE! Is History!</t>
  </si>
  <si>
    <t>Crooked Tree Theatre Presents Family Duels</t>
  </si>
  <si>
    <t>Spotlight Youth Theater Production of Wizard</t>
  </si>
  <si>
    <t>Venus in Fur, Los Angeles.</t>
  </si>
  <si>
    <t>Publicity for "When Yellow Were the Stars on Earth"</t>
  </si>
  <si>
    <t>An Evening of Original One Acts</t>
  </si>
  <si>
    <t>She Kills Monsters</t>
  </si>
  <si>
    <t>Different is Dangerous</t>
  </si>
  <si>
    <t>Dandelion Theatre: 'Body Awareness' by Annie Baker</t>
  </si>
  <si>
    <t>King Sisyphus</t>
  </si>
  <si>
    <t>Be Prepared</t>
  </si>
  <si>
    <t>Score</t>
  </si>
  <si>
    <t>REBATEnsemble Presents: ICONS - The Martin Show</t>
  </si>
  <si>
    <t>PCSF's Biannual 24-Hour Play Festival</t>
  </si>
  <si>
    <t>Measure for Measure</t>
  </si>
  <si>
    <t>Civil Rogues</t>
  </si>
  <si>
    <t>Georgia - the full cast production</t>
  </si>
  <si>
    <t>FIX THE FITZ</t>
  </si>
  <si>
    <t>Old Trunk - Edinburgh 2014</t>
  </si>
  <si>
    <t>The Faculty Lounge</t>
  </si>
  <si>
    <t>Macbeth in the Basement</t>
  </si>
  <si>
    <t>An Evening with Sarah Pettyfer</t>
  </si>
  <si>
    <t>Might As Well Live: Dorothy Parker Does Hollywood Fringe</t>
  </si>
  <si>
    <t>Jericho Creek</t>
  </si>
  <si>
    <t>Gorilla Theater Productions Presents: Phase 3</t>
  </si>
  <si>
    <t>"Oh, the Humanity" at the Tabard Theatre this September</t>
  </si>
  <si>
    <t>2016 Next Stage Residents Class Presents: When She Had Wings</t>
  </si>
  <si>
    <t>William Shakespeare's The Tempest</t>
  </si>
  <si>
    <t>The Man from Willow's Brook, a new play by Kevin Kordis</t>
  </si>
  <si>
    <t>Not Your Garden Variety Theater</t>
  </si>
  <si>
    <t>Special in a Bad Way</t>
  </si>
  <si>
    <t>The Village - one woman show</t>
  </si>
  <si>
    <t>Resurrecting LIZZIE BORDEN LIVE</t>
  </si>
  <si>
    <t>Send SACKERSON to SD Fringe</t>
  </si>
  <si>
    <t>Mamahood: turn and face the strange</t>
  </si>
  <si>
    <t>Fefu and Her Friends</t>
  </si>
  <si>
    <t>The Glass Menagerie: Independent Student-Run Production</t>
  </si>
  <si>
    <t>Pig by Alex Oates (London Run)</t>
  </si>
  <si>
    <t>Dickhead</t>
  </si>
  <si>
    <t>Tarantella</t>
  </si>
  <si>
    <t>Sterling Lion Theater Company</t>
  </si>
  <si>
    <t>Second Act: The Four Disgracers</t>
  </si>
  <si>
    <t>"The Secret" Goes to NYC International Fringe Festival</t>
  </si>
  <si>
    <t>The Chameleon Fools Theatre Troupe Project</t>
  </si>
  <si>
    <t>Roll The Dice Theatre Company</t>
  </si>
  <si>
    <t>PL@Y, an all-original fusion of comedy, rock, and dance</t>
  </si>
  <si>
    <t>Shakespeare in the Park: Much Ado About Nothing</t>
  </si>
  <si>
    <t>Silent Planet</t>
  </si>
  <si>
    <t>With My Eyes Wide Open</t>
  </si>
  <si>
    <t>Send Truth AND Consequences To TNT's 2014 Youth Conference</t>
  </si>
  <si>
    <t>In the Hours Before the Bars Open, a play by Nate HarpÃ©l</t>
  </si>
  <si>
    <t>Twelfth Night by William Shakespeare</t>
  </si>
  <si>
    <t>The March of the Bonus Army</t>
  </si>
  <si>
    <t>A Bright Room Called Day by Tony Kushner</t>
  </si>
  <si>
    <t>BEASTS OF BAVERLY GROVE</t>
  </si>
  <si>
    <t>Bookstory</t>
  </si>
  <si>
    <t>Protocols</t>
  </si>
  <si>
    <t>As the Naked Lead the Blind (Play)</t>
  </si>
  <si>
    <t>'Over the Top: The true-life tale of Dorothy Lawrence'</t>
  </si>
  <si>
    <t>Magnificence</t>
  </si>
  <si>
    <t>Sweet, Sweet Spirit</t>
  </si>
  <si>
    <t>Talk to Me Like The Rain and Let Me Listen</t>
  </si>
  <si>
    <t>Human, Kind Theater Project</t>
  </si>
  <si>
    <t>Darryl Reuben Hall's THE DINNER Nat'l Premiere in NY Fest!</t>
  </si>
  <si>
    <t>World premiere of BIRTHDAY SUIT at the Old Red Lion</t>
  </si>
  <si>
    <t>Face Off Theatre Company Inaugural Season 2015-2016</t>
  </si>
  <si>
    <t>Far From Fiction</t>
  </si>
  <si>
    <t>The Reinvention of Lily Johnson</t>
  </si>
  <si>
    <t>"I Will Speak For Myself"</t>
  </si>
  <si>
    <t>Young Philosophers Theater Company Winter Productions</t>
  </si>
  <si>
    <t>Night of Ashes</t>
  </si>
  <si>
    <t>Twelve Angry Women</t>
  </si>
  <si>
    <t>Paria Exchange at Dave's Leicester Comedy Festival</t>
  </si>
  <si>
    <t>The Untold Tales of the Brothers Grimm</t>
  </si>
  <si>
    <t>'Mooring' - Vocal Point Theatre Project</t>
  </si>
  <si>
    <t>Chokehold</t>
  </si>
  <si>
    <t>The Silence at the Song's End</t>
  </si>
  <si>
    <t>Twelfth Night or What You Will</t>
  </si>
  <si>
    <t>Gifts of War</t>
  </si>
  <si>
    <t>"CIRQUE CAPRICIEUX, the greatest one woman show on earth"</t>
  </si>
  <si>
    <t>Gruoch, or Lady Macbeth</t>
  </si>
  <si>
    <t>Shakespeare!! To fund or not to fund, that is the Question?</t>
  </si>
  <si>
    <t>2015 Philadelphia Premier: Bonhoeffer's Cost</t>
  </si>
  <si>
    <t>Tommy and Me by Ray Didinger - Theatre Exile</t>
  </si>
  <si>
    <t>THE UNDERSTUDY @ WORKING STAGE</t>
  </si>
  <si>
    <t>The Munitionettes</t>
  </si>
  <si>
    <t>MOONFACE</t>
  </si>
  <si>
    <t>2014 UASPA Theatre Showcase</t>
  </si>
  <si>
    <t>Lock&amp;Key Theatre present 'Timon of Athens'</t>
  </si>
  <si>
    <t>Coming Home</t>
  </si>
  <si>
    <t>MASKS: Off-Broadway Debut</t>
  </si>
  <si>
    <t>Free Theatre for Kids: Baby Living Room</t>
  </si>
  <si>
    <t>Immortal</t>
  </si>
  <si>
    <t>Good Bread Alley</t>
  </si>
  <si>
    <t>SPILL - A verbatim show about sex</t>
  </si>
  <si>
    <t>Let's Launch Disco Turtle Productions</t>
  </si>
  <si>
    <t>Book Club: A Comedy</t>
  </si>
  <si>
    <t>How You Kiss Me... at FringeNYC 2015</t>
  </si>
  <si>
    <t>ThreeWay - A new play about dating and relationships.</t>
  </si>
  <si>
    <t>A History, w Nowell Edmurnds at the Edinburgh Fringe!</t>
  </si>
  <si>
    <t>The Pillowman Aberdeen</t>
  </si>
  <si>
    <t>The Honeymoon is Over - An Original Play by Zakry Fin</t>
  </si>
  <si>
    <t>VANITY BITES BACK by Helen Duff</t>
  </si>
  <si>
    <t>Back To Blackbrick- A new play with live music</t>
  </si>
  <si>
    <t>The Fairy Tale: A Little Daylight</t>
  </si>
  <si>
    <t>Green Light Productions produces theatre created by women</t>
  </si>
  <si>
    <t>The Lower Depths</t>
  </si>
  <si>
    <t>Cans at Theatre503</t>
  </si>
  <si>
    <t>Monster</t>
  </si>
  <si>
    <t>Licensed To Ill</t>
  </si>
  <si>
    <t>Galli Theater Fresh Start Fundraiser</t>
  </si>
  <si>
    <t>AnaiÌˆs Nin Goes to Hell</t>
  </si>
  <si>
    <t>Vote for Next Season's Shows!</t>
  </si>
  <si>
    <t>The Laramie Project in Utah County</t>
  </si>
  <si>
    <t>Home</t>
  </si>
  <si>
    <t>fEast Theatre presents "Winter '53", a new play by Rob John</t>
  </si>
  <si>
    <t>Annabel Lost</t>
  </si>
  <si>
    <t>Get FREAK to the Edinburgh Fringe</t>
  </si>
  <si>
    <t>REALLY REALLY</t>
  </si>
  <si>
    <t>The Tragedy of Mario and Juliet</t>
  </si>
  <si>
    <t>Pramkicker - Edinburgh and Beyond</t>
  </si>
  <si>
    <t>The Lost Boy (a play)</t>
  </si>
  <si>
    <t>Actors &amp; Musicians who are Blind or Autistic</t>
  </si>
  <si>
    <t>Blue Stockings @ The Cockpit Theatre</t>
  </si>
  <si>
    <t>MENTAL Play short-tour 2015!</t>
  </si>
  <si>
    <t>God is a Woman (The Untitled Mitchell Buckley Project)</t>
  </si>
  <si>
    <t>The Glasshouse</t>
  </si>
  <si>
    <t>The Boy at the Edge of Everything NEXT STAGE RESIDENT SHOW</t>
  </si>
  <si>
    <t>boom- a play by Peter Sinn Nachtrieb</t>
  </si>
  <si>
    <t>"Lucy &amp; Vincente" A New Play about Lucille Ball</t>
  </si>
  <si>
    <t>HEDDA</t>
  </si>
  <si>
    <t>The Flu Season</t>
  </si>
  <si>
    <t>SHADFLY - NEW PLAY AT THE ARTS PROJECT</t>
  </si>
  <si>
    <t>Akvavit Theatre presents NOTHING OF ME by Arne Lygre</t>
  </si>
  <si>
    <t>Cinderella</t>
  </si>
  <si>
    <t>Promised Land</t>
  </si>
  <si>
    <t>Pariah</t>
  </si>
  <si>
    <t>Pink Confetti at The Courtyard Theatre, Hoxton</t>
  </si>
  <si>
    <t>Red Lion Theatre Presents Shakespeare's Macbeth</t>
  </si>
  <si>
    <t>Thank You For Waiting</t>
  </si>
  <si>
    <t>Suddenly Split &amp; Swiping Over</t>
  </si>
  <si>
    <t>Amateur production of The Blue Room by David Hare</t>
  </si>
  <si>
    <t>Critical Ambition - BLINK by Phil Porter</t>
  </si>
  <si>
    <t>E15 at The Pleasance and CPT</t>
  </si>
  <si>
    <t>Petrification</t>
  </si>
  <si>
    <t>KHOJALY - Giving a voice to refugees across the world</t>
  </si>
  <si>
    <t>The Florence Company presents 'America'</t>
  </si>
  <si>
    <t>Xavier Project: Leftovers</t>
  </si>
  <si>
    <t>Welcome Back To Harlem: A Hellfighter's Story</t>
  </si>
  <si>
    <t>HIS NAME IS ARTHUR HOLMBERG</t>
  </si>
  <si>
    <t>See Bob Run by Daniel MacIvor</t>
  </si>
  <si>
    <t>Taming of the Shrew - New Wimbledon Theatre</t>
  </si>
  <si>
    <t>One Good Night by Aisling Caffrey</t>
  </si>
  <si>
    <t>Checkpoint 22</t>
  </si>
  <si>
    <t>VST presents Sincerity Forever</t>
  </si>
  <si>
    <t>The Irish play MISTERMAN by Enda Walsh, heads to Boulder</t>
  </si>
  <si>
    <t>EverScape</t>
  </si>
  <si>
    <t>Shakespeare's Pericles, Prince of Tyre</t>
  </si>
  <si>
    <t>Since I've Been Here</t>
  </si>
  <si>
    <t>"The Next Event"</t>
  </si>
  <si>
    <t>Village Pub Theatre- FRINGE 2015</t>
  </si>
  <si>
    <t>These are your lives.</t>
  </si>
  <si>
    <t>One Shot Theatre Company</t>
  </si>
  <si>
    <t>Blast From the Past</t>
  </si>
  <si>
    <t>Capricorn Horn- Entertainment for the World's Finest Gents</t>
  </si>
  <si>
    <t>Jeremy Kyle- The Opera</t>
  </si>
  <si>
    <t>Evo: An Original Rock Opera</t>
  </si>
  <si>
    <t>Some Enchanted Evening UK TOUR</t>
  </si>
  <si>
    <t>SMOKEY AND THE BANDIT: THE MUSICAL</t>
  </si>
  <si>
    <t>Alice - A New Musical</t>
  </si>
  <si>
    <t>Mary's Son</t>
  </si>
  <si>
    <t>The Brother's of B-Block</t>
  </si>
  <si>
    <t>The Ballad of Downtown Jake</t>
  </si>
  <si>
    <t>Project Hedwig and the Angry Inch</t>
  </si>
  <si>
    <t>POE!</t>
  </si>
  <si>
    <t>Spring Awakening Presented by Catoctin Mountain Players</t>
  </si>
  <si>
    <t>THE PRYOR EMPIRE: A RICHARD PRYOR TRIBUTE</t>
  </si>
  <si>
    <t>My own musical</t>
  </si>
  <si>
    <t>Puberty: The Musical</t>
  </si>
  <si>
    <t>SHS presents Rodgers and Hammerstein's Cinderella</t>
  </si>
  <si>
    <t>If the Shoe Fits</t>
  </si>
  <si>
    <t>Our Sacred Honor</t>
  </si>
  <si>
    <t>Zachariah Sheldon: A musical to chill your blood</t>
  </si>
  <si>
    <t>Moth Theater Lives</t>
  </si>
  <si>
    <t>Honest Aesop's Fables - Tall tales for short people</t>
  </si>
  <si>
    <t>Weald at The Finborough Theatre</t>
  </si>
  <si>
    <t>Staged Reading of "The Rise and Fall of Little Voice"</t>
  </si>
  <si>
    <t>ALLIE</t>
  </si>
  <si>
    <t>Funding for 'Cooked' a dark comedy by Christopher Adams</t>
  </si>
  <si>
    <t>The Tumbleweed Zephyr</t>
  </si>
  <si>
    <t>AG Theater RÃ¤mibÃ¼hl Projekt 2017</t>
  </si>
  <si>
    <t>Teaterforestilling: Shakespeare patchwork</t>
  </si>
  <si>
    <t>Mr. Marmalade</t>
  </si>
  <si>
    <t>Reality of Love Remix (Love in Disguise)</t>
  </si>
  <si>
    <t>ThÃ©rÃ¨se Raquin at The Courtyard Theatre</t>
  </si>
  <si>
    <t>AENY's Production of An Invisible Piece of this World</t>
  </si>
  <si>
    <t>Searching for Tookoolito. An Inuk Woman's Arctic Expedition.</t>
  </si>
  <si>
    <t>IHDC's 2017 Pantomime - Jack and the Beanstalk</t>
  </si>
  <si>
    <t>Cubs: an Original Work</t>
  </si>
  <si>
    <t>Napoleon in Scotland / NapolÃ©on en Ecosse</t>
  </si>
  <si>
    <t>Israel LÃ³pez @ Ojai Playwrights Conference</t>
  </si>
  <si>
    <t>The Stolen Inches, Edinburgh 2015</t>
  </si>
  <si>
    <t>Lemming Theatrical's Smell of the Kill</t>
  </si>
  <si>
    <t>Prowl Theatre Company</t>
  </si>
  <si>
    <t>Royal Holloway's Drama Society Presents 'Posh'</t>
  </si>
  <si>
    <t>Kylie for President</t>
  </si>
  <si>
    <t>The Bombing of the Grand Hotel. A compelling new play</t>
  </si>
  <si>
    <t>CHILD Z</t>
  </si>
  <si>
    <t>FAUST.hier und jetzt</t>
  </si>
  <si>
    <t>Memoir of a Forgotten Past</t>
  </si>
  <si>
    <t>The Black and White Theatre Company Inc.</t>
  </si>
  <si>
    <t>Goldfish Memory Productions</t>
  </si>
  <si>
    <t>Some big Some bang</t>
  </si>
  <si>
    <t>DOG SEES GOD: Confessions of a Teenage Blockhead</t>
  </si>
  <si>
    <t>Loading Dock Theatre Presents: The Dudleys! A Family Game</t>
  </si>
  <si>
    <t>"So Amazing" produced at the Kraine Theater NYC</t>
  </si>
  <si>
    <t>"Unexpectedly Expecting" - A One-Woman Show</t>
  </si>
  <si>
    <t>A Krumpus Story - World Premiere</t>
  </si>
  <si>
    <t>Cassiopeia</t>
  </si>
  <si>
    <t>Two Noble Kinsmen: Fire &amp; Shadows</t>
  </si>
  <si>
    <t>Dog sees God by Bert V. Royal @ FSU</t>
  </si>
  <si>
    <t>death (and straight boys)</t>
  </si>
  <si>
    <t>The Tulip Tree 2014</t>
  </si>
  <si>
    <t>Random Us</t>
  </si>
  <si>
    <t>We Rise</t>
  </si>
  <si>
    <t>Most Dangerous Man in America (WEB DuBois) by Amiri  Baraka</t>
  </si>
  <si>
    <t>An Evening With Durang</t>
  </si>
  <si>
    <t>Jason (Georgia on My Mind)</t>
  </si>
  <si>
    <t>Three Christs - Presented at Dixon Place</t>
  </si>
  <si>
    <t>The History Boys at USC</t>
  </si>
  <si>
    <t>"Lifted" - The Theatre Shed's 10 Year Anniversary Show</t>
  </si>
  <si>
    <t>Sid the tour 2016</t>
  </si>
  <si>
    <t>CORIOLANUS | THE NORMAL HEART @ The Lab Theater</t>
  </si>
  <si>
    <t>Tell Me That You Love Me</t>
  </si>
  <si>
    <t>Generations (Senior Project)</t>
  </si>
  <si>
    <t>Dog Show</t>
  </si>
  <si>
    <t>SANKARA</t>
  </si>
  <si>
    <t>REBATEnsemble Presents: "The Tempest" by William Shakespeare</t>
  </si>
  <si>
    <t>Constellations by Nick Payne at the Nottingham New Theatre</t>
  </si>
  <si>
    <t>Pennywinkle: A New Chicago Comedy</t>
  </si>
  <si>
    <t>The Drama Factory presents : The Magic Flute</t>
  </si>
  <si>
    <t>A KC Fringe World Premiere: DESPERATE ACTS</t>
  </si>
  <si>
    <t>Much Ado About Nothing</t>
  </si>
  <si>
    <t>The Ruby Darlings Show</t>
  </si>
  <si>
    <t>"Loving Alanis" Rocky Mountain Regional Premier</t>
  </si>
  <si>
    <t>The Youth Shakespeare Project 2014</t>
  </si>
  <si>
    <t>IT'S JUST MY LIFE</t>
  </si>
  <si>
    <t>Bring Matt Fotis's Nights on the Couch to NYC!</t>
  </si>
  <si>
    <t>Expedition (to NYC)</t>
  </si>
  <si>
    <t>The Inspectors Call</t>
  </si>
  <si>
    <t>Sylvia (a benefit show)</t>
  </si>
  <si>
    <t>Told Look Younger at Jermyn Street Theatre</t>
  </si>
  <si>
    <t>PUNK ROCK</t>
  </si>
  <si>
    <t>Corium</t>
  </si>
  <si>
    <t>Lakotas and the American Theatre</t>
  </si>
  <si>
    <t>MamaÃ­ Kickstarts its 2015 Season: Chekhov, Williams &amp; more!</t>
  </si>
  <si>
    <t>PSYCHOC une comÃ©die libertine de Bernard Granger</t>
  </si>
  <si>
    <t>Beauty and the Beast</t>
  </si>
  <si>
    <t>Send 'Bin Laden: The One Man Show' to Hollywood!</t>
  </si>
  <si>
    <t>Mine by Polly Teale A Paper Parachutes Production</t>
  </si>
  <si>
    <t>Howard's End 3.0</t>
  </si>
  <si>
    <t>Star-Spangled Sitcoms: Huzzah &amp; John Adams</t>
  </si>
  <si>
    <t>Bare Bones Shakespeare 2015-16 Season</t>
  </si>
  <si>
    <t>Picasso at The Lapin Agile, a play by Steve Martin</t>
  </si>
  <si>
    <t>Mark Twain is Hell for the Company - Original Play</t>
  </si>
  <si>
    <t>The Rabbit on the Moon</t>
  </si>
  <si>
    <t>Elektra Bekent - Afstudeervoorstelling</t>
  </si>
  <si>
    <t>laughter in the hood</t>
  </si>
  <si>
    <t>Shakespeare in Sarajevo</t>
  </si>
  <si>
    <t>Women Beware Women</t>
  </si>
  <si>
    <t>Hot Dogs a new play by Suhayla El-Bushra</t>
  </si>
  <si>
    <t>Measure For Measure</t>
  </si>
  <si>
    <t>'GULF' - a new play by PIVOT THEATRE</t>
  </si>
  <si>
    <t>Verge of Strife - The life and poetry of Rupert Brooke</t>
  </si>
  <si>
    <t>dasGROUP Theatre: Savage in Limbo</t>
  </si>
  <si>
    <t>Open House Theater</t>
  </si>
  <si>
    <t>The Jennings Family Reunion</t>
  </si>
  <si>
    <t>Down the Mississippi</t>
  </si>
  <si>
    <t>The Game's Afoot - Spotlight</t>
  </si>
  <si>
    <t>Tyke Theatre Web Show</t>
  </si>
  <si>
    <t>Stage Play Production - "I Love You to Death"</t>
  </si>
  <si>
    <t>Counting Stars</t>
  </si>
  <si>
    <t>CAUCUS! THE MUSICAL</t>
  </si>
  <si>
    <t>Dante's Capstone Project: Who am I?</t>
  </si>
  <si>
    <t>Stars on Stage, Kids be Heard!</t>
  </si>
  <si>
    <t>GGC Productions 2016</t>
  </si>
  <si>
    <t>POP! Community Cabaret Presents...</t>
  </si>
  <si>
    <t>Wagner in English</t>
  </si>
  <si>
    <t>Little Shop of Horrors</t>
  </si>
  <si>
    <t>Retro Rhapsody</t>
  </si>
  <si>
    <t>the purple light theatre company's Into the Woods</t>
  </si>
  <si>
    <t>Anti-Bullying Musicalâ€¦ "It's Easy!"</t>
  </si>
  <si>
    <t>Luigi's Ladies</t>
  </si>
  <si>
    <t>Pared Down Productions</t>
  </si>
  <si>
    <t>Song of the Sea</t>
  </si>
  <si>
    <t>MARSHA - a girl who does bad things</t>
  </si>
  <si>
    <t>iolite the musical</t>
  </si>
  <si>
    <t>[title of show] â€” The Chicago Storefront Premiere</t>
  </si>
  <si>
    <t>Agape Performing Arts Company, a Ministry of OLG</t>
  </si>
  <si>
    <t>Before and After</t>
  </si>
  <si>
    <t>Held Momentarily The Musical Takes FringeNYC</t>
  </si>
  <si>
    <t>Accidental Artists Lab</t>
  </si>
  <si>
    <t>Unexpected Stage's Dani Girl, A New Musical</t>
  </si>
  <si>
    <t>The Last Five Years Distinction Project</t>
  </si>
  <si>
    <t>The White Feather: a new musical</t>
  </si>
  <si>
    <t>COME OUT SWINGIN'!</t>
  </si>
  <si>
    <t>Make "Tonya and Nancy" a Rock Opera!</t>
  </si>
  <si>
    <t>Dundee: A Hip-Hopera</t>
  </si>
  <si>
    <t>Mabel Moon Goes to Earth!</t>
  </si>
  <si>
    <t>TRAVIS KENT : MY FIRST TIME live and unprotected at 54 BELOW</t>
  </si>
  <si>
    <t>Peter Pan is out of pixie dust &amp; can't fly without your help</t>
  </si>
  <si>
    <t>The Musical Adventure of Mimi and the Ghosts</t>
  </si>
  <si>
    <t>Give a Puppet a Hand</t>
  </si>
  <si>
    <t>"The Last Adam" A New Musical, NYC reading</t>
  </si>
  <si>
    <t>Melissa Youth OnSTAGE Season 5. Act Like you Mean it!</t>
  </si>
  <si>
    <t>I GOT FIRED - Keith and Jenny are back!</t>
  </si>
  <si>
    <t>No Horizon - The forgotten story, told in a unique musical.</t>
  </si>
  <si>
    <t>Help DORO &amp; DIEGA find their way to the Orlando FRINGE 2016</t>
  </si>
  <si>
    <t>Whitehall Theatre Presents: Little Shop of Horrors</t>
  </si>
  <si>
    <t>Send "Pawn" to Edinburgh!</t>
  </si>
  <si>
    <t>Puberty the Musical: Original Cast Recording</t>
  </si>
  <si>
    <t>Happiest Show On Earth Production Sponsor</t>
  </si>
  <si>
    <t>WHAT'S A NICE JEWISH GIRL DOING IN A PLACE LIKE THIS?</t>
  </si>
  <si>
    <t>Austen a New Musical Play</t>
  </si>
  <si>
    <t>Funding a Performing Arts Theatre for Children and Adults</t>
  </si>
  <si>
    <t>Spin! at The Cumming Playhouse</t>
  </si>
  <si>
    <t>BorikÃ©n: The Show</t>
  </si>
  <si>
    <t>Carolyn German Songbook "Go From Here" Sheet Music &amp; Concert</t>
  </si>
  <si>
    <t>Jack and the Beanstalk, The Family Pantomime December 2015</t>
  </si>
  <si>
    <t>Duodeca</t>
  </si>
  <si>
    <t>A Staged Reading of "CALL ME TANIA"</t>
  </si>
  <si>
    <t>FACING EAST: New LGBT Musical Eyes London Concert</t>
  </si>
  <si>
    <t>"Final Day," A Dramatic Musical Play (Broadway,Theater, NYC)</t>
  </si>
  <si>
    <t>A Story Once Told</t>
  </si>
  <si>
    <t>Be The Change ~ The Children's Campaign</t>
  </si>
  <si>
    <t>The Imaginary A Musical</t>
  </si>
  <si>
    <t>The Lost Play of William Shakespeare</t>
  </si>
  <si>
    <t>Benjamin Button the Musical Concept Album</t>
  </si>
  <si>
    <t>Spring Awakening: The Hit Coming-of-Age Rock Musical</t>
  </si>
  <si>
    <t>"Sounds By The River" ( Original Musical)</t>
  </si>
  <si>
    <t>The Rhythm of Revolution - Charity Musical Production</t>
  </si>
  <si>
    <t>"In the Heights" at The University of Michigan</t>
  </si>
  <si>
    <t>Time at the Bar! The road to Edinburgh</t>
  </si>
  <si>
    <t>15% of The Seagull Flies to Edinburgh</t>
  </si>
  <si>
    <t>Romeo &amp; Juliet</t>
  </si>
  <si>
    <t>The Merchant of Venice</t>
  </si>
  <si>
    <t>Save "The Stage Door"</t>
  </si>
  <si>
    <t>SUCKIN INJUN</t>
  </si>
  <si>
    <t>Eyes Shut. Door Open - A New Play by Cassie M. Seinuk</t>
  </si>
  <si>
    <t>The Canterbury Shakespeare Festival - first season</t>
  </si>
  <si>
    <t>AFTER LIFE: Minnesota Fringe Festival 2014</t>
  </si>
  <si>
    <t>TWIST: adapted from the novel Oliver Twist</t>
  </si>
  <si>
    <t>The AOA Presents: The Maiden of Orleans</t>
  </si>
  <si>
    <t>A Kansas City Fringe Festival premiere: "The Art is a Lie"</t>
  </si>
  <si>
    <t>TUSENTACK THEATRE</t>
  </si>
  <si>
    <t>Brooklyn Quartet, directed by reg e gaines. Spring of 2016</t>
  </si>
  <si>
    <t>Geschichten sollen leben</t>
  </si>
  <si>
    <t>FEED</t>
  </si>
  <si>
    <t>Count Your Blessings - A Verbatim Performance</t>
  </si>
  <si>
    <t>Help keep girls in school in Burkina Faso</t>
  </si>
  <si>
    <t>DAY OF THE DOG by Blue Sparrow Theatre Company</t>
  </si>
  <si>
    <t>BROKEN BISCUITS EDINBURGH</t>
  </si>
  <si>
    <t>A Few Brave Men: The Chosen Few</t>
  </si>
  <si>
    <t>Returning Home.</t>
  </si>
  <si>
    <t>Run Away</t>
  </si>
  <si>
    <t>Adopt a School for Shared Shakes Artists in the Schools</t>
  </si>
  <si>
    <t>SBYET 2016 Hairspray at the Lobero Theatre!</t>
  </si>
  <si>
    <t>Shakespeare is Boffo! Teachers' Edition</t>
  </si>
  <si>
    <t>Better to Have Loved...?</t>
  </si>
  <si>
    <t>Support new theatre piece IT DOESN'T MATTER</t>
  </si>
  <si>
    <t>Home (The Place Where My Stuff Resides)</t>
  </si>
  <si>
    <t>Farcical Elements Presents Boeing-Boeing</t>
  </si>
  <si>
    <t>BlodsbrÃ¶llop pÃ¥ Fredriksdal / Blood Wedding at Fredriksdal</t>
  </si>
  <si>
    <t>El Campanario: A place to "rest" in times of war...</t>
  </si>
  <si>
    <t>Tonight I'll be April</t>
  </si>
  <si>
    <t>"If They Come Back"</t>
  </si>
  <si>
    <t>Shakespeare's The Tempest: In-The-Round</t>
  </si>
  <si>
    <t>Vengeance Can Wait</t>
  </si>
  <si>
    <t>Get "Walken in His Shoes" to Capital Fringe Festival in DC!</t>
  </si>
  <si>
    <t>Marilyn Madness &amp; Me</t>
  </si>
  <si>
    <t>My Insane Shakespeare</t>
  </si>
  <si>
    <t>Madame X</t>
  </si>
  <si>
    <t>'LETTERS FROM WAR' Losing loved ones to Alzheimer's Disease</t>
  </si>
  <si>
    <t>Auf geht's beim Schichtl</t>
  </si>
  <si>
    <t>The Vagina Monologues 2015</t>
  </si>
  <si>
    <t>Waving Goodbye</t>
  </si>
  <si>
    <t>Rob Base Presents Unequally Yoked The Stage Play</t>
  </si>
  <si>
    <t>The Original Laughter Therapist</t>
  </si>
  <si>
    <t>The Case Of Soghomon Tehlirian</t>
  </si>
  <si>
    <t>The Happy Family and Devoted Dreams new theater plays NYC</t>
  </si>
  <si>
    <t>"Trouble at the Gate" play</t>
  </si>
  <si>
    <t>I support Molding Heartz</t>
  </si>
  <si>
    <t>Hamlet by CattyWhamPuss (with non-traditional casting)</t>
  </si>
  <si>
    <t>What Dreams Were Made Of</t>
  </si>
  <si>
    <t>Tennessee Williams' ONE ARM @ Minnesota Fringe</t>
  </si>
  <si>
    <t>READY OR NOT HERE I COME</t>
  </si>
  <si>
    <t>The Container Play</t>
  </si>
  <si>
    <t>Umma Yemaya</t>
  </si>
  <si>
    <t>Grammar Land Performances</t>
  </si>
  <si>
    <t>Fellatia's-Fantastic-Fun-Time-Show</t>
  </si>
  <si>
    <t>a feminine ending, brought to you by the East End Theatre Co</t>
  </si>
  <si>
    <t>RUSSIAN PLAY "HOW TO BE BRAVE"</t>
  </si>
  <si>
    <t>1000 words (Canceled)</t>
  </si>
  <si>
    <t>The Masturbation Musical (Canceled)</t>
  </si>
  <si>
    <t>MARTIN, LOVE, SEX &amp; RHYTHM The Musical Performance</t>
  </si>
  <si>
    <t>Pocket Monsters: A Musical Parody (Canceled)</t>
  </si>
  <si>
    <t>Shining Star Players (Canceled)</t>
  </si>
  <si>
    <t>Dream Big, Work Hard Character Development Show Tour</t>
  </si>
  <si>
    <t>HEAL event - Selfless Acts of Love - Musical Extravaganza</t>
  </si>
  <si>
    <t>"Sweeney Todd" - NÃ¸rrebro Musicalteater (Canceled)</t>
  </si>
  <si>
    <t>Drinking with Angelika - Marlowe Studio Canterbury May 2016</t>
  </si>
  <si>
    <t>Does NY Heart Me? The Musical (Canceled)</t>
  </si>
  <si>
    <t>Boys In The Arts Scholarship Program (Canceled)</t>
  </si>
  <si>
    <t>Theatre 'Portable' Royal (Canceled)</t>
  </si>
  <si>
    <t>Thoroughly Modern Millie (Canceled)</t>
  </si>
  <si>
    <t>My Real Mother's Name is... (Canceled)</t>
  </si>
  <si>
    <t>Mephistopheles by R. Garth &amp; The S.O.L. (Canceled)</t>
  </si>
  <si>
    <t>CAGED - A New Musical (Canceled)</t>
  </si>
  <si>
    <t>Alive Portrait Of Christ in Pembroke Township, IL (Canceled)</t>
  </si>
  <si>
    <t>THE SESSIONS - The Beatles at Abbey Road Studios (Canceled)</t>
  </si>
  <si>
    <t>a (Canceled)</t>
  </si>
  <si>
    <t>SUPER!: An Original Musical (KC Fringe 2015) (Canceled)</t>
  </si>
  <si>
    <t>Popinjay Productions' The Odyssey</t>
  </si>
  <si>
    <t>Sherri's Playhouse Present's A Heavenly Hand!</t>
  </si>
  <si>
    <t>Something Wicked This Way Comes</t>
  </si>
  <si>
    <t>Out of the Box: A Mime Story</t>
  </si>
  <si>
    <t>The Sea Horse, presented by Different Stages</t>
  </si>
  <si>
    <t>MY PRIVATE REVOLUTION</t>
  </si>
  <si>
    <t>MADE-UP: A Sitcom Theater Special</t>
  </si>
  <si>
    <t>Vestige</t>
  </si>
  <si>
    <t>Yorick and Company</t>
  </si>
  <si>
    <t>Terry Pratchett's Wyrd Sisters at Paeroa Little Theatre</t>
  </si>
  <si>
    <t>The Return of The Walthamstow Mysteries</t>
  </si>
  <si>
    <t>RAIN | a theatrical production of life-changing proportions</t>
  </si>
  <si>
    <t>HUB Theatre Group presents John Logan's RED</t>
  </si>
  <si>
    <t>De Lewe: A Youth Movement(Traveling Show)</t>
  </si>
  <si>
    <t>Over Here Theatre/Scotchbonnet present: Love, Sex and Apps</t>
  </si>
  <si>
    <t>Know Thy Law</t>
  </si>
  <si>
    <t>Black America from Prophets to Pimps</t>
  </si>
  <si>
    <t>Antonym Theatre - "STAIRCASES"</t>
  </si>
  <si>
    <t>First Draft Theatre</t>
  </si>
  <si>
    <t>Burqa&amp;Rifle: A Drama: Two Women, Two Cultues, Two Histories</t>
  </si>
  <si>
    <t>Unconscious Subconscious</t>
  </si>
  <si>
    <t>Woman2Woman</t>
  </si>
  <si>
    <t>"SHERLOCK HOLMES AND THE SCARLET AVENGER"</t>
  </si>
  <si>
    <t>Ministers of Grace</t>
  </si>
  <si>
    <t>JoLee Productions</t>
  </si>
  <si>
    <t>The Great Gatsby at All-of-us Express Children's Theatre</t>
  </si>
  <si>
    <t>Support Catalan Drama: Skin in Flames, by Guillem Clua</t>
  </si>
  <si>
    <t>Hardcross</t>
  </si>
  <si>
    <t>Final exam</t>
  </si>
  <si>
    <t>Romeo and Juliet by Cry of Curs</t>
  </si>
  <si>
    <t>The Singing Teacher</t>
  </si>
  <si>
    <t>After The Blue</t>
  </si>
  <si>
    <t>'SCARAMOUCHE JONES'' by Justin Butcher</t>
  </si>
  <si>
    <t>Shakespeare's R&amp;J - Chapel Lane Theatre Company</t>
  </si>
  <si>
    <t>Truth, Dare, Promise to be Faithful Stage Play</t>
  </si>
  <si>
    <t>Mrs Roosevelt Flies to London UK tour</t>
  </si>
  <si>
    <t>THE MAGIC OF LAUGHTER WITH REGGIE RICE'S #TEAMDREAMERS</t>
  </si>
  <si>
    <t>Help Save High School Theater</t>
  </si>
  <si>
    <t>Caryl Churchill's 'Top Girls' - NSW HSC Text</t>
  </si>
  <si>
    <t>'Journey's End' Tour of Dorset commemorating WW1</t>
  </si>
  <si>
    <t>CHARM by Philip Dawkins</t>
  </si>
  <si>
    <t>Comedy Of Errors: Antioch Community High School</t>
  </si>
  <si>
    <t>Foundry Theatre Brisbane</t>
  </si>
  <si>
    <t>Still I Weep</t>
  </si>
  <si>
    <t>Improv Patrol "The Gift of Your Story is Our Script"</t>
  </si>
  <si>
    <t>Three for 5: A King's Story</t>
  </si>
  <si>
    <t>"A Measure of Normalcy"</t>
  </si>
  <si>
    <t>Mr Mineshaft - A Play about Julius Eastman</t>
  </si>
  <si>
    <t>End Breast Cancer</t>
  </si>
  <si>
    <t>Fever - a workshop production</t>
  </si>
  <si>
    <t>Broken Alley â€”Â Year 3</t>
  </si>
  <si>
    <t>'Potter.' Funding 2015</t>
  </si>
  <si>
    <t>Attraction</t>
  </si>
  <si>
    <t>TWO for the PRICE OF ONE THEATRE</t>
  </si>
  <si>
    <t>Epic Proportions</t>
  </si>
  <si>
    <t>Alexandra Petri's "The Scrum"  - Field Trip Theatre</t>
  </si>
  <si>
    <t>Shakespeare Shortened School Plays</t>
  </si>
  <si>
    <t>Camp Curtain Call: Star Wars (A Parody)</t>
  </si>
  <si>
    <t>DR. Mecurio's Mythical Marvels &amp; Beastiry</t>
  </si>
  <si>
    <t>Tell'em I'm Gonna Make It</t>
  </si>
  <si>
    <t>The Barbican Photography Trip 2015</t>
  </si>
  <si>
    <t>Various Unfortunate Deaths of Tâ€™Abbott and Rue Doch Juniors</t>
  </si>
  <si>
    <t>The Great Elephant Repertory Company</t>
  </si>
  <si>
    <t>"The Divide" A Great New Play To Tour the USA</t>
  </si>
  <si>
    <t>ThÃ©Ã¢tre Polichinelle Show "Clown-Ballet"</t>
  </si>
  <si>
    <t>A Time Pirate's Love</t>
  </si>
  <si>
    <t>City of Joy</t>
  </si>
  <si>
    <t>FHE High School Presents: Snow Queen and Once On This Island</t>
  </si>
  <si>
    <t>The Woman in Me</t>
  </si>
  <si>
    <t>Yada.Yada.Yada. An Unauthorized Seinfeld Event. 9 in 90</t>
  </si>
  <si>
    <t>Shakespeare with Noodles:  Henry IV</t>
  </si>
  <si>
    <t>Central Coast Theatre Community Website - Plays &amp; Auditions</t>
  </si>
  <si>
    <t>In The Time of New York</t>
  </si>
  <si>
    <t>New Edinburgh play</t>
  </si>
  <si>
    <t>The Story of the 1914 Christmas Truce is coming to America</t>
  </si>
  <si>
    <t>Une minute de silence</t>
  </si>
  <si>
    <t>MAMA'Z BA-B: The StagePlay</t>
  </si>
  <si>
    <t>Fringe Fest: Take Comfort in Falling Forever</t>
  </si>
  <si>
    <t>Moroccan National Debate Team</t>
  </si>
  <si>
    <t>Backdrops for Maplewood Barn Theatre Summer 2017 Production</t>
  </si>
  <si>
    <t>Scarlet Letters (a play with songs)</t>
  </si>
  <si>
    <t>Ghost Pirate Cruise on the Hudson Sept. 3rd</t>
  </si>
  <si>
    <t>GCU Follow Your Dreams Production</t>
  </si>
  <si>
    <t>The Sentinel &amp; The Showman</t>
  </si>
  <si>
    <t>Valkyrie Theatre Company</t>
  </si>
  <si>
    <t>Staged Right Theatre First Season Campaign</t>
  </si>
  <si>
    <t>The Taming of the Shrew</t>
  </si>
  <si>
    <t>Moon Over Mangroves</t>
  </si>
  <si>
    <t>R.U.R. at New Muses Theatre Company</t>
  </si>
  <si>
    <t>Tales of a Dragon KNIGHT</t>
  </si>
  <si>
    <t>For Colored Girl Play Production</t>
  </si>
  <si>
    <t>What a Gay Play - back, bigger and longer</t>
  </si>
  <si>
    <t>Romeo and Juliet: A Mesh-n-Groove Production</t>
  </si>
  <si>
    <t>Flush - David Dipper - Break Point Theatre</t>
  </si>
  <si>
    <t>A Season of Love and Music (Spring 2014)</t>
  </si>
  <si>
    <t>Fantastic Mr Fox - Novus Theatre</t>
  </si>
  <si>
    <t>A Facelift for the Facade--Spring Garden Mill, Newtown, PA</t>
  </si>
  <si>
    <t>Hippolytos - Polish Tour</t>
  </si>
  <si>
    <t>Write Now 5</t>
  </si>
  <si>
    <t>Folk-Tales: What Stories Do Your Folks Tell?</t>
  </si>
  <si>
    <t>A Gentleman, A Lady and A Thug</t>
  </si>
  <si>
    <t>"The Day That Shakespeare Died" - The book and the play.</t>
  </si>
  <si>
    <t>NTACTheatre - North Texas Actor's Collaborative Theatre</t>
  </si>
  <si>
    <t>Tearing Down Cabrini-Green, a dynamic social commentary.</t>
  </si>
  <si>
    <t>Invincible Diamonds: A Survivor's Guide</t>
  </si>
  <si>
    <t>Poles Apart - A Play in 2 Acts</t>
  </si>
  <si>
    <t>Headaches - a play exploring the topic of mental health</t>
  </si>
  <si>
    <t>Anansi the Spider - An African Folktale</t>
  </si>
  <si>
    <t>'Working Play Title'</t>
  </si>
  <si>
    <t>Forsaken Angels-A New Play</t>
  </si>
  <si>
    <t>The Sins of Seven Tables at the Edinburgh Fringe Festival</t>
  </si>
  <si>
    <t>The Escorts</t>
  </si>
  <si>
    <t>Help Launch LZA Theatre! The Eisteddfod + A Woman Alone</t>
  </si>
  <si>
    <t>Terry Pratchett's Wyrd Sisters</t>
  </si>
  <si>
    <t>MAMA BA-B: The Stage Play</t>
  </si>
  <si>
    <t>South Florida Tours</t>
  </si>
  <si>
    <t>Bringing more Art to the Community</t>
  </si>
  <si>
    <t>"The Norwegians" Midwestern Tour</t>
  </si>
  <si>
    <t>POLES APART - A PLAY IN 2 ACTS</t>
  </si>
  <si>
    <t>Lovers and Other Strangers at The Cockpit</t>
  </si>
  <si>
    <t>A play by Gabriel Kemlo about lost ideals, and new starts</t>
  </si>
  <si>
    <t>The Connection Play 2014</t>
  </si>
  <si>
    <t>Just Bryan, a radio drama</t>
  </si>
  <si>
    <t>The Butterfly Catcher</t>
  </si>
  <si>
    <t>Harriet Tubman Woman Of Faith</t>
  </si>
  <si>
    <t>Ministry theater</t>
  </si>
  <si>
    <t>Shakespeare In The Park</t>
  </si>
  <si>
    <t>MENTAL Play</t>
  </si>
  <si>
    <t>The Rights (and Wrongs) of Mary Wollstonecraft</t>
  </si>
  <si>
    <t>Time Please Fringe</t>
  </si>
  <si>
    <t>We Don't Play Fight</t>
  </si>
  <si>
    <t>Those That Fly</t>
  </si>
  <si>
    <t>Angels in Houston</t>
  </si>
  <si>
    <t>The Merchant of Venice as Shakespeare Heard It</t>
  </si>
  <si>
    <t>Forgive &amp; Forget</t>
  </si>
  <si>
    <t>Super Date, The Dating Game Show for Superheroes</t>
  </si>
  <si>
    <t>Financement et aide Ã  la crÃ©ation</t>
  </si>
  <si>
    <t>Speak to my Soul: A Montage of Voices</t>
  </si>
  <si>
    <t>Lincoln High School presents: Little Shop of Horrors</t>
  </si>
  <si>
    <t>The Last King of the I.D.A. (Minnesota Fringe)</t>
  </si>
  <si>
    <t>Next 2 the Stage</t>
  </si>
  <si>
    <t>The Martin and Lewis Tribute Show</t>
  </si>
  <si>
    <t>As You Like It in The Enchanted Forest Wildlife Sanctuary</t>
  </si>
  <si>
    <t>The Modern Theater's 'Play It Forward' Fund</t>
  </si>
  <si>
    <t>2020 Vision: a love story told over sixty years</t>
  </si>
  <si>
    <t>Technical Design for Liberty Lake Community Theatre</t>
  </si>
  <si>
    <t>The Lost Boy</t>
  </si>
  <si>
    <t>3 Days In Savannah</t>
  </si>
  <si>
    <t>The Pelican, by August Strindberg</t>
  </si>
  <si>
    <t>Take the Vagina Monologues to Main Street in Lexington, NC!</t>
  </si>
  <si>
    <t>Defiant Entertainment presents: The Park Bench</t>
  </si>
  <si>
    <t>The Last Encore Musical</t>
  </si>
  <si>
    <t>In the Land of Gold</t>
  </si>
  <si>
    <t>Messages</t>
  </si>
  <si>
    <t>Not making potato salad here!</t>
  </si>
  <si>
    <t>Cielito Lindo (Pretty Little One)</t>
  </si>
  <si>
    <t>The Hostages</t>
  </si>
  <si>
    <t>Glenn Herman's EXPRESSIONS: The UnKnown</t>
  </si>
  <si>
    <t>The Bridge That Brought Us Over: The History of Gospel Music</t>
  </si>
  <si>
    <t>Speechless</t>
  </si>
  <si>
    <t>The Hounds of Reservoir - A Shakesperian Heist film</t>
  </si>
  <si>
    <t>Ø¢Ù…ÙŠÙ† (Amen)</t>
  </si>
  <si>
    <t>Phantom of the Kun Opera</t>
  </si>
  <si>
    <t>Throw Like A Girl</t>
  </si>
  <si>
    <t>'Time at the Bar!' - Written and directed by Kieran Mellish</t>
  </si>
  <si>
    <t>Truth is.."Real Love Ain't Suppose to Hurt"</t>
  </si>
  <si>
    <t>'The Tempest' at the Minack Theatre Cornwall, July 2014</t>
  </si>
  <si>
    <t>American Pride</t>
  </si>
  <si>
    <t>HOWARD BARKER DOUBLE BILL - Arcola Theatre 2015</t>
  </si>
  <si>
    <t>Secret of Shahrazad (World Premier)</t>
  </si>
  <si>
    <t>The Million Dollar Shot</t>
  </si>
  <si>
    <t>Good Evening, I'm Robert Service</t>
  </si>
  <si>
    <t>PRODUCE the Stage Play SKYLAR'S SYNDROME by Gavin Kayner</t>
  </si>
  <si>
    <t>Motorcycle MacBeth...NOT your grandmother's Shakespeare!</t>
  </si>
  <si>
    <t>Whisper Me Happy Ever After (WMHEA)</t>
  </si>
  <si>
    <t>Help us make "The Odd Couple" a show to remember.</t>
  </si>
  <si>
    <t>A Midsummer's Night's Dream</t>
  </si>
  <si>
    <t>Divine Connection Performing Arts Leadership Program</t>
  </si>
  <si>
    <t>Help Shakespeare Troupe accept invite to perform in UK!</t>
  </si>
  <si>
    <t>Produce BELLE DAME SANS MERCI a stage play</t>
  </si>
  <si>
    <t>The Pendulum Swings</t>
  </si>
  <si>
    <t>Southern Utah University: V-Day 2015</t>
  </si>
  <si>
    <t>ATEMPORAL</t>
  </si>
  <si>
    <t>Oh! What a Lovely War - Salute the Centenary</t>
  </si>
  <si>
    <t>OTHELLO, by William Shakespeare ( FUNDRAISER)</t>
  </si>
  <si>
    <t>The Free Man - the story of Hurr</t>
  </si>
  <si>
    <t>Julius Caesar - Which side will you choose?</t>
  </si>
  <si>
    <t>The Walls of Jericho ( A Voice for Warrior Families)</t>
  </si>
  <si>
    <t>Citrus Heights Theatre In The Heights</t>
  </si>
  <si>
    <t>Theatre Memoire</t>
  </si>
  <si>
    <t>Professor O'Hannigan's Time Machine (Student Directed)</t>
  </si>
  <si>
    <t>Uncommonnotions</t>
  </si>
  <si>
    <t>AU Theatre Wing (Pygmalion Sound and Lighting Fees)</t>
  </si>
  <si>
    <t>Blazed Donuts: An Orginial One Act</t>
  </si>
  <si>
    <t>Defendant Maurice Chevalier</t>
  </si>
  <si>
    <t>WANTS (We Are Not The Same)</t>
  </si>
  <si>
    <t>Age of Valor: Heritage - The Audio Drama</t>
  </si>
  <si>
    <t>Carpe Diem Theater Troupe</t>
  </si>
  <si>
    <t>Stage Production "The Nail Shop"</t>
  </si>
  <si>
    <t>Community Theatre Project-Children's Show (Arthur)</t>
  </si>
  <si>
    <t>THE SNAIL: a comedy play at Hollywood Fringe Festival 2015</t>
  </si>
  <si>
    <t>" Sweet O'l Mama " Theater Production</t>
  </si>
  <si>
    <t>The 'Theater of Community' Tour</t>
  </si>
  <si>
    <t>A CRY FOR HELP</t>
  </si>
  <si>
    <t>The Grouch Who Couldn't Steal Christmas</t>
  </si>
  <si>
    <t>Live at the Speakeasy with Ryan Anderson</t>
  </si>
  <si>
    <t>LOPE ENAMORADO</t>
  </si>
  <si>
    <t>Theatre for Life, Youth Theatre Company, Southampton UK</t>
  </si>
  <si>
    <t>And There Was War! Major Theatre Production</t>
  </si>
  <si>
    <t>Life is simple</t>
  </si>
  <si>
    <t>L.U.N.A. Theatre Company produces "Steel Magnolias"</t>
  </si>
  <si>
    <t>America is at the Mall: A Play in Three Acts</t>
  </si>
  <si>
    <t>Meet The Claires - Valentine's Day Weekend Comedy Stage Play</t>
  </si>
  <si>
    <t>4th Wall Theatre Project</t>
  </si>
  <si>
    <t>Weather Men</t>
  </si>
  <si>
    <t>PETER PAN - a new play by Ebony Rattle</t>
  </si>
  <si>
    <t>Â¡LlÃ©vame!</t>
  </si>
  <si>
    <t>David Facer, Paradox Magic</t>
  </si>
  <si>
    <t>Sacrifice</t>
  </si>
  <si>
    <t>The Black Woman's Attitude Stage Play</t>
  </si>
  <si>
    <t>Jack the Lad</t>
  </si>
  <si>
    <t>Take Tartuffe to Edinburgh Fringe Festival!</t>
  </si>
  <si>
    <t>REBORN IN LOVE</t>
  </si>
  <si>
    <t>A Great New Controversial Play - "The Divide".</t>
  </si>
  <si>
    <t>The Toy Box by Anthony H. Wallace</t>
  </si>
  <si>
    <t>blurb</t>
  </si>
  <si>
    <t>In this new TV show "All Politics is Vocal" as high school girls campaign, sing and cheer to be elected Governor of their summer camp.</t>
  </si>
  <si>
    <t>A Hannibal TV Show Fan Convention and Art Collective</t>
  </si>
  <si>
    <t>Completion fund for post-production for teaser of British crime/drama tv series about a girl who sells morals for money</t>
  </si>
  <si>
    <t>We already produced the *very* beginning of this story. Help us to see it through?</t>
  </si>
  <si>
    <t>19th centuryâ€™s most notorious literary characters, out of step with the times, find comradery as roommates in modern day Los Angeles.</t>
  </si>
  <si>
    <t>The BBQ Daddy will be Filming the 1st episode of the Next Hit series to come to Network Television "Bailout My Cookout"</t>
  </si>
  <si>
    <t>The story of "Point Hope" will honor, respect, and share the beauty and traditions of the Alaska Natives in Point Hope, AK: the Inupiat</t>
  </si>
  <si>
    <t>Secrets bond three unfortunate teens who are facing issues that are common among youth today. And for one, it becomes too much to bear.</t>
  </si>
  <si>
    <t>Help us raise the funds to film our pilot episode!</t>
  </si>
  <si>
    <t>Capturing everyday life at Falkirk Academy, a fictitious elite private high school where "everyday life" is anything but normal.</t>
  </si>
  <si>
    <t>Making a reality show casting the real elites of China. They are fun, young, wild, and ambitious. Filmed in Beijing with real risks.</t>
  </si>
  <si>
    <t>HamRadioNow will produce YouTube video of the complete 2016 ARRL &amp; TAPR Amateur Radio (Ham Radio) Digital Communications Conference</t>
  </si>
  <si>
    <t>Spinward Traveller is based on the award winning role-playing game. Launch your imagination into the Traveller universe at Jump 6.</t>
  </si>
  <si>
    <t>A travel series hosted by touring musicians that profiles a different American city in each episode.</t>
  </si>
  <si>
    <t>A highly charged post apocalyptic sci fi series that pulls no punches!</t>
  </si>
  <si>
    <t>Cien&amp;Cia es un proyecto transmedia para televisiÃ³n; la finalidad de la venta de camisetas es financiar el reality (Factual).</t>
  </si>
  <si>
    <t>We want to create a Sizzle Reel to pitch a Reality TV Series to TV Executive starring artists Art Moose will use new artists each week.</t>
  </si>
  <si>
    <t>Uplifting English sitcom, a love letter to youthful exuberance that proves once and for all that none of us are ready for real life.</t>
  </si>
  <si>
    <t>The Indian cooking show you crave: complete with cooking, travel to India, and loads of spicy inspiration with Anupy.</t>
  </si>
  <si>
    <t>Brouhaha chronicles the adventures of aspiring comedian and prolific hedonist Jenny Carmichael as she works at a clickbait website.</t>
  </si>
  <si>
    <t>Help us reach our goal &amp; pay the drama dept that is performing the hard read, which is set for October 2015.</t>
  </si>
  <si>
    <t>â€œLIFE of an INGREDIENT," a series that tells the story of the greatest chef &amp; farm collaborators in todayâ€™s marketplace.</t>
  </si>
  <si>
    <t>Meet Gary, and Troy: Two unlikely friends that investigate "strange phenomenon".</t>
  </si>
  <si>
    <t>Lois and Berlin are the Lucy and Ricky of reality. You will go on  journey to reinvent beauty from the inside out. Be the star !</t>
  </si>
  <si>
    <t>STL Up Late is a weekly late night comedy talk show for St. Louis television.</t>
  </si>
  <si>
    <t>A dram-com television series revolved around memory and the hardships and revelations that come with its early turning point.</t>
  </si>
  <si>
    <t>Highlighting Sicily's points of light: its extraordinary people. Editing phase is now underway!!!</t>
  </si>
  <si>
    <t>B-Rabbit is a hilarious depiction of immigrating to New Zealand and the life you desperately tried to leave behind.</t>
  </si>
  <si>
    <t>John and Brian are on a quest to change people's lives and rehabilitate dogs.</t>
  </si>
  <si>
    <t>Genuine, no cliche Cop dramedy. Stories based on Adam's time as a Constable. What really goes on? Think you know the Police? Find out.</t>
  </si>
  <si>
    <t>Comedy series about three introverted roommates coping with single life, secret resentments, and loudmouthed extroverts.</t>
  </si>
  <si>
    <t>After a two-year hiatus, The Alan Katz Show is coming back! But it can't unless we can get a 16gb flash drive valued at $12.71!</t>
  </si>
  <si>
    <t>Approaching a milestone birthday, Gail abandons her group of yuppie stay-at-home mom friends for the vibrant and rowdy gay community.</t>
  </si>
  <si>
    <t>3 best friends balance their work, personal and private lives while finding time for their imaginary friends (who are 3 puppets).</t>
  </si>
  <si>
    <t>A digitally dependent Josh, is forced to coexist with his promiscuous problematic cousin Wes, and face his fears of a human connection</t>
  </si>
  <si>
    <t>Why Adam? is an independent TV show that explores concepts of basic science in everyday life.</t>
  </si>
  <si>
    <t>A modern day priest makes an unusual discovery, setting off a chain of events.</t>
  </si>
  <si>
    <t>Take an unscripted, real-time journey with Greg Aiello to the planet's wildest and most iconic places on this adventure travel TV show.</t>
  </si>
  <si>
    <t>A television show about three brothers from Chicago on a mission to discover and highlight the best breweries in America.</t>
  </si>
  <si>
    <t>Mystery-Drama Series. Following a shocking event, residents of a remote woodland community learn that some wounds never heal...</t>
  </si>
  <si>
    <t>There is a cooking show in production that needs your help, a show about using local ingredients to create simple and elegant meals.</t>
  </si>
  <si>
    <t>A TV series that takes place in a high school setting with religions,morals,&amp; ethics as a guiding message for students &amp; their families</t>
  </si>
  <si>
    <t>A show that explores the universal hospitality and shenanigans of BRO cultures in the most forbidden and unfamiliar places on earth!</t>
  </si>
  <si>
    <t>Anglicon is a fan-run British media convention with a focus on Doctor Who, returning to the Seattle area bigger and better than ever!</t>
  </si>
  <si>
    <t>The Creator of the hit FOX show THE BOURBON LOUNGE brings you BIG WHISKEY. A new travel show exploring whiskey like you've never seen.</t>
  </si>
  <si>
    <t>The Art of the Lift is a crime drama that follows an expert crew of pick-pockets and their attempt at breaking in a new recruit.</t>
  </si>
  <si>
    <t>The legendary community TV programme Joy's World is in dire need of new equipment! We are hoping you can help.</t>
  </si>
  <si>
    <t>Cursed with attracting odd men, an independent woman takes on the Chicago dating scene again with the help of her offbeat friends.</t>
  </si>
  <si>
    <t>With future neo-London as a backdrop to this new independent TV pilot, we investigate the bad and the corrupt that rule London.</t>
  </si>
  <si>
    <t>Driving Jersey is real people telling real stories.</t>
  </si>
  <si>
    <t>A brand new dating show which helps one lucky lady find her Mr Right with difficult decisions to make along the way.</t>
  </si>
  <si>
    <t>Please help us reach stretch goals of 16k, 26k, 41k for the soundtrack, extended scenes &amp; story development for our sci-fi TV series!</t>
  </si>
  <si>
    <t>Kode Orange is an original television series that follows the lives of two police officers who join a special unit in high-crime LA</t>
  </si>
  <si>
    <t>Delicious TV's Vegan Mashup launching season two on public television</t>
  </si>
  <si>
    <t>TV stand-in Elizabeth was diagnosed BRCA+ as her mother was succumbing to cancer. This pilot navigates evolving modern female identity.</t>
  </si>
  <si>
    <t>A story of an Italian family who tried it the right way but realized things work better if they do it "their" way. Weekly Series PILOT</t>
  </si>
  <si>
    <t>We want to see more women's cycling on TV - and we need your help to make it happen!</t>
  </si>
  <si>
    <t>An entertainment network built with a focus of uniting our community with quality, relevant live and scripted entertainment.</t>
  </si>
  <si>
    <t>Alex thought he knew how the world worked. You live, you die and it's over. He was very, very wrong.</t>
  </si>
  <si>
    <t>An electronic music producer stuck in his blue collar life has overnight success thrown at him when his music leaks on the internet.</t>
  </si>
  <si>
    <t>Set in a beautiful but desolate world, we see how loneliness can lead to friendship in unconventional ways.</t>
  </si>
  <si>
    <t>An exploration of the shadows that follow us from our past, the darkness that lives inside us and the ability to find our own freedom</t>
  </si>
  <si>
    <t>A man is forced to repeatedly crawl through a mysterious maze not knowing who captured him or why, but he is determined to find out.</t>
  </si>
  <si>
    <t>The Attic is my first short film.  Please help me with post production and distribution so that I can let it out into the world</t>
  </si>
  <si>
    <t>At the dawn of the New Millennium, a group of teenagers battle the Y2K bug to save humanity from boredom. The 2nd film by and/or.</t>
  </si>
  <si>
    <t>Help finish the short film Hello World. The story of an android in the broken home of a father &amp; son.</t>
  </si>
  <si>
    <t>A dark comedy set in the '60s about clinical depression and one night stands.</t>
  </si>
  <si>
    <t>The Ordination Mass of five Dominicans friars to the priesthood at the historic Saint Dominicâ€™s Church in Washington DC.</t>
  </si>
  <si>
    <t>Black Comedy by final year students at Leeds University. 
'Bird watching, tea, seaside and murder. Just your average British holiday.'</t>
  </si>
  <si>
    <t>A breakthrough cinematic experience about more than just the carsâ€¦the people, lifestyle, enthusiasm, party, and the Leavenworth Drive.</t>
  </si>
  <si>
    <t>Maggie barely survives a deranged baptism by her mother only to be born again to a string of foster parents. Things can always be worse</t>
  </si>
  <si>
    <t>A comedic tale about the duality of man set in a trailer park needs your help with sound design and getting it into film festivals</t>
  </si>
  <si>
    <t>A young man forced to live back home after an automobile accident leaves him to rediscover what it means to be a part of his family.</t>
  </si>
  <si>
    <t>A scientist on the brink of a discovery that will revolutionize society sees her work destroyed in an experiment gone horribly wrong.</t>
  </si>
  <si>
    <t>La nuit est devenue le lieu de la terreur. Alors qu'un couvre-feu est imposÃ©, une petite fille est enlevÃ©e par un rapace nocturne.</t>
  </si>
  <si>
    <t>A teenager named Charlie discovers something new about himself while coping with the loss of his father.</t>
  </si>
  <si>
    <t>Karn A'Mor has awoken bloodied on a distant battlefield with no memory of his past! JOIN THE RESISTANCE and find out more...</t>
  </si>
  <si>
    <t>A short film about a boy searching for companionship in a hermit crab he finds on the beach.</t>
  </si>
  <si>
    <t>We reached our limits. Next steps are : 3 more shooting days + postproduction + cut + sound.
We want to go to Cannes !
With you !</t>
  </si>
  <si>
    <t>A short film about life, achieving your dreams, and overcoming hardship. We all have our mountain to climb.</t>
  </si>
  <si>
    <t>What would you do if you ended up at a swingers party with two dead bodies and $20,000 in drug money?</t>
  </si>
  <si>
    <t>An elderly woman in rural Maine is haunted by figures seeking a sacrifice, but there are more forces at work than mere ghosts.</t>
  </si>
  <si>
    <t>A short film about the tragically hilarious events that occur when a fearful and panicky 6-year old boy loses his first baby tooth.</t>
  </si>
  <si>
    <t>Isaac, creator of the DreamMaker3000, finds love in his dreams with Mei his boss's wife who lives on the other side of the planet.</t>
  </si>
  <si>
    <t>"A sociopath crosses paths with the person he must confront about his wife's murder, it might be himself"</t>
  </si>
  <si>
    <t>A short film by Melissa Woodrow &amp; Mark Janiak about seeking forgiveness, embracing the past and memories with a loved one.</t>
  </si>
  <si>
    <t>Two women, two destinies connected by a letter. 
Between Paris and Skopje a poetic outstanding story of true courage, love and hope.</t>
  </si>
  <si>
    <t>A father without work uses his daughter to con sympathy from strangers... sound familiar?  Help us make this film!</t>
  </si>
  <si>
    <t>Imprisoned in an unfamiliar reality with strange new rules, Dan Everett struggles to find meaning and reason in this sci-fi noir short.</t>
  </si>
  <si>
    <t>A chronicle of four very different stories concerning racism to the power of love, all set in the beauty of the Southwest.</t>
  </si>
  <si>
    <t>We're looking for funding to help submit a short film to film festivals.</t>
  </si>
  <si>
    <t>"Overtime" is a 15 minute horror film about a man haunted by the memories of his past during a graveyard shift at his factory job.</t>
  </si>
  <si>
    <t>Euphoria is an adventure film that follows adrenaline filled athletes on their hunt for the sublime while balancing family and careers.</t>
  </si>
  <si>
    <t>Someday Everyday is a short drama that navigates through the past and present of a young man's life, through his struggles and triumphs</t>
  </si>
  <si>
    <t>Nathan has his ideal job, the opportunity to see his dream girl on a daily basis. The local bully Jake aims to change all that.</t>
  </si>
  <si>
    <t>The Batman's Rogues Gallery assembles for a meeting. Scarecrow's fear gas accidently goes off and fears of the villains start to arise.</t>
  </si>
  <si>
    <t>Danny is a defenseman for his high school hockey team. This is a day in his life: school, hockey, girls and his next-door neighbor, Ken Daneyko.</t>
  </si>
  <si>
    <t>Innsmouth at 9000 ft. is a Short Film Project in the Spirit of H.P. Lovecraft, and created by Denver based visual artist  Jesse Farley.</t>
  </si>
  <si>
    <t>"Cut Out" tells the story of a young woman who befriends a neighborhood teen and finds herself involved with gang violence.</t>
  </si>
  <si>
    <t>A feminist tale of two girls finally giving a "Nice Guy" what he truly deserves. Also, dancing!</t>
  </si>
  <si>
    <t>Two sisters share a fragile relationship. When their mother dies and they inherit the family house, old problems rise to the surface.</t>
  </si>
  <si>
    <t>The spatiotemporal boundaries between a manâ€™s life, and that of his father dissolve. A reflection on experience, image, and memory.</t>
  </si>
  <si>
    <t>A gang of outlaw bikers pull a home invasion on a disgraced Anthropologist hiding a secret locked in his cabin basement.</t>
  </si>
  <si>
    <t>Three friends in their twenties are trying to do the impossible - have fun on a casual Friday night.</t>
  </si>
  <si>
    <t xml:space="preserve">UCF short film about an old man, his love for music, and his misplaced trumpet.  </t>
  </si>
  <si>
    <t>Single Parent Date Night is a comedic short film about two single parents trying to reentering the dating pool.</t>
  </si>
  <si>
    <t>A Boy. A Girl. A Car. A Serial Killer.</t>
  </si>
  <si>
    <t>PRETTY LITTLE VICTIM is a short film from the expanding community of independent Alaskan filmmakers, to be shot in Anchorage, AK</t>
  </si>
  <si>
    <t>When a man can't find love, his Google GLASS does the searching for him. A short film shot with Google Glass.</t>
  </si>
  <si>
    <t>This video may be bigger than you and it may be bigger than me but, itâ€™s not bigger than you and me! Can you dig it?</t>
  </si>
  <si>
    <t>Lee, an awkward teenager with sound-blocking earlids, must confront his self-isolation after a girl moves in next door.</t>
  </si>
  <si>
    <t>Two actors, one bookie and a very bad day.  Judi Dench is Cool in Person is fast, funny and only a little bit nasty.</t>
  </si>
  <si>
    <t>Only one choice can stop Anthony Oswald from fulfilling his destiny and saving millions of lives, and itâ€™s not his decision to make.</t>
  </si>
  <si>
    <t>A living memorial for all those dealing with trauma, grief and loss.</t>
  </si>
  <si>
    <t>This film explores the complicated nature that exists in all human relationships. A mother and a daughter seek to find happiness.</t>
  </si>
  <si>
    <t>Never judge a book (or a lover) by their cover.</t>
  </si>
  <si>
    <t>Villanelle is a feature film that blends elements of classic, hardboiled Film Noir, with classic Horror and tells a great story to boot</t>
  </si>
  <si>
    <t>Joel is writing a novel when his fiancÃ©e Helena dies. Believing his writing suffers when he is not in love, Joel ends up dating very different women.</t>
  </si>
  <si>
    <t>When a ruthless hit-man is 'denounced' from the mafia, his old enemies declare war.</t>
  </si>
  <si>
    <t>This short film will inspire young adult cancer survivors to share with others the wisdom they have gained from their cancer journey.</t>
  </si>
  <si>
    <t>Now, you can chat with people from the history, by our sport cam with the time machine. However, the girl had some trouble to use it.</t>
  </si>
  <si>
    <t>NAVY SEALS sent on a Area 51 Top-Secret rescue mission where they are shrunken and injected into an ET body, the immune system mutated.</t>
  </si>
  <si>
    <t>My ambition for this knows no bounds.  Seeing Sephoria in a live-action is a dream of mine.</t>
  </si>
  <si>
    <t>A group of scientists stumble upon an extraterrestrial virus that is self aware. They must stop it's spread in order to save humanity.</t>
  </si>
  <si>
    <t>An artificial man and woman discover love under the unsuspecting eyes of the four renowned artists who created them.</t>
  </si>
  <si>
    <t>Due to my little sister finally having recovered from her surgery we can finally make our movie if we can get even a little help to pay</t>
  </si>
  <si>
    <t>A man learns the undiscovered laws of nature hidden in acts of weather &amp; light phenomena. He soon realizes these acts can be harnessed.</t>
  </si>
  <si>
    <t>An ambitious Sci-Fi/Action film that will have a big-budget feel with stunning visuals &amp; stunts starring a casting of up and comers.</t>
  </si>
  <si>
    <t>A Science Fiction film filled with entertainment and Excitement</t>
  </si>
  <si>
    <t>HEY!!! I'm David House, and I am currently working on a film called Justice League Origins!!! non-profit based on DC Comics Characters.</t>
  </si>
  <si>
    <t>A journey down the rabbit hole into the dark future. A mix of reality and dreams of a world dependant on an oppressed by technology.</t>
  </si>
  <si>
    <t>I</t>
  </si>
  <si>
    <t>An anime inspired sci-fi action short set in Tokyo, Japan by VFX veterans, Gerald Abraham, Kim Tran and sound engineer, Jeremy Corby.</t>
  </si>
  <si>
    <t>Invasion from outer space sights, to weird to imagine destruction too monstrous to escape</t>
  </si>
  <si>
    <t>steampunk  remake of "a Christmas carol"</t>
  </si>
  <si>
    <t>What would someone do if they suddenly discovered they could stop time? Join us on this clever sci-fi short film and find out!</t>
  </si>
  <si>
    <t>An unofficial sequel to the independent 2015 fan film Predator: Dark ages. Set in 2141 we follow the crew of the cargoship Centurion</t>
  </si>
  <si>
    <t>This movie will be the S3qu3l to Thr33 Days Dead, which premiered on SyFy and was the focus of SyFy's "Town of the Living Dead".</t>
  </si>
  <si>
    <t>When  Rome is infected with a zombie plague, Lucius Agrippa and a small group fights for survival</t>
  </si>
  <si>
    <t>A Gladiator fights for his freedom to be reunited with his Family, he's one fight away, when Rome is infected with a Zombie Virus</t>
  </si>
  <si>
    <t>Join us creating a Science Fiction TV Series based upon the popular novels -The Catherine Kimbridge Chronicles.</t>
  </si>
  <si>
    <t>A science fiction series about a women trying to stave off a mysterious appearance of monsters from getting out of a dark alley.</t>
  </si>
  <si>
    <t>A young woman learns she is one of few women left bred like cattle in order to control a deadly disease and the world populace</t>
  </si>
  <si>
    <t>A film about a collapsing food industry, a lonely farmer and a lonely botanist needs your help to finish post-production!</t>
  </si>
  <si>
    <t>Film-Makers Ricky Comuniello &amp; Ian Weeks are at it again - for the 1st time. We need your support for a modern Sci-Fiction short film</t>
  </si>
  <si>
    <t>California and the west have declared their refusal to support the election of a staunch conservative president. Will it be Civil War?</t>
  </si>
  <si>
    <t>Film makers catch live footage beyond their wildest dreams.</t>
  </si>
  <si>
    <t>An aspiring pilot decides to take his Dad's ship for a joyride, and learns it was the biggest mistake of his life in this Sci-Fi comedy</t>
  </si>
  <si>
    <t>A provocatively mind-bending sci-fi thriller, this short film project examines opposites and the balance of the universe. #Dichotomy</t>
  </si>
  <si>
    <t>The untold story of Captain Robert April and the first launching of the starship U.S.S. Enterprise,  NCC-1701</t>
  </si>
  <si>
    <t>The age of a race to the finish between the higher &amp; lower dimensional realms, A fight for consciousness &amp; freedom,THE NEW HUMAN</t>
  </si>
  <si>
    <t>The Great Dark is a journey through the unimaginable...and un foreseeable...</t>
  </si>
  <si>
    <t>What would you do if you face something beyond your understanding? If someone you loved disappeared without a trace?</t>
  </si>
  <si>
    <t>Fiction Becomes Reality in this non-profit science fiction, stop motion, and fantasy fan film.</t>
  </si>
  <si>
    <t>While a shadow of peace was on the horizon,humankind was being threatened by its past.Whispers of threat was being heard from the North</t>
  </si>
  <si>
    <t>A short science-fiction film about an underground network of human-animal hybrids &amp; their struggle with oppression &amp; marginalization.</t>
  </si>
  <si>
    <t>Man's cryogenic chamber and his soulmate's time travel from the distant future allows them to meet in the middle.</t>
  </si>
  <si>
    <t>ITD a is thriller about a female college student house sitting for her boss &amp; encountering a dark evil force that dwells in the shadows</t>
  </si>
  <si>
    <t>Love, Robots... and Time Travel.
Rosette: A Sci-Fi/Action/Adventure Feature Film, set to cast three A-list Hollywood actors.</t>
  </si>
  <si>
    <t>The title might seem cheesy, but my father says that to my mother every time they say I love you.     This story is dedicated to them.</t>
  </si>
  <si>
    <t>Step 1 (script editing) to produce a dramatic film about the air/sea battle of WWII that turned the tide of victory for the US.</t>
  </si>
  <si>
    <t>This film follows a young man who has had only a troubled family life. He turns to all the wrong things and life falls apart.</t>
  </si>
  <si>
    <t>Over 2.5 million Black men registered for the draft in World War II. 
This will be the most comprehensive portrayal EVER of US. THEN.</t>
  </si>
  <si>
    <t>Two cousins are caught up in the private war between warrior class angels and demons. You may be caught up too and not realize it yet.</t>
  </si>
  <si>
    <t>A teacher. A boy. The beach and a heatwave that drove them all insane.</t>
  </si>
  <si>
    <t>A young teen makes a bad decision after joining gang and the film expresses his choices that led him to that point.</t>
  </si>
  <si>
    <t>A young man experiences a tragedy and has the opportunity to go back and learn from his mistakes and find out his true self.</t>
  </si>
  <si>
    <t>A homeless Gulf War 2 vet, and Congressional Medal of Honor recipient fights for his sanity on the mean streets of Albuquerque.</t>
  </si>
  <si>
    <t>Family is a short film about a father and son and two brothers who were separated by the Korean war and finally reunite after 60 years.</t>
  </si>
  <si>
    <t>Amy &amp; Missy survive Amy's bipolar disorder and go on to become award winning &amp; bestselling authors, screenwriters &amp; filmmakers</t>
  </si>
  <si>
    <t>Team Mayhem, a local small town gang of gamers who are enlisted   to save the world from the new great evil known as Prowler.</t>
  </si>
  <si>
    <t>A short film on the rarest mammal and the second most endangered freshwater river dolphin, in Pakistan.</t>
  </si>
  <si>
    <t>This is a film inspired by Quentin Tarantino, I want to make a film thats entertaining yet gritty. 7 Sins is in pre-production.</t>
  </si>
  <si>
    <t>An international short film project. It is about loneliness, wich is caused by the current compulsion to check your Facebook every day.</t>
  </si>
  <si>
    <t>To heal her scars Olivia must take a journey back to her roots, where an unresolved conflict stands between her and musical success.</t>
  </si>
  <si>
    <t>I'm seeking funding to finish my short film, Silent Monster, to bring awareness to teenage bullying as well as teenage violence.</t>
  </si>
  <si>
    <t>I'm making a modern day version of the bible story " The Good Samaritan"</t>
  </si>
  <si>
    <t>El viaje de LucÃ­a es un largometraje de ficciÃ³n con temÃ¡tica sobre el cÃ¡ncer infantil.</t>
  </si>
  <si>
    <t>A feature-length film about how three people survive in a diseased world.</t>
  </si>
  <si>
    <t>The Rest of Us follows a survivor of an outbreak that nearly destroyed the earth as he travels to find some form of humanity.</t>
  </si>
  <si>
    <t>Christina has been suffering with flash backs and some very disturbing nightmares and realises that it is more than just nightmares.</t>
  </si>
  <si>
    <t>I'm Faraz, and I am raising money for my feature film called ABU. This one is for our parents, and our responsibilities towards them.</t>
  </si>
  <si>
    <t>Don't kill me until I meet my Dad</t>
  </si>
  <si>
    <t>"Lana" is an horror/dramatic short film, written by myself, about a young woman fighting the darkness in her, but it might be too late.</t>
  </si>
  <si>
    <t>Love has no boundaries!</t>
  </si>
  <si>
    <t>My film is about a boy who discovers the truth about his fathers dissapearance through the dark secrets of his mothers past.</t>
  </si>
  <si>
    <t>A young man suffering from a severe case of OCD embarks on a road trip to find peace of mind.</t>
  </si>
  <si>
    <t>Mariano Messini, an aspiring musician, indebted to the mafia must put his life on the line to escape their grasp and pursue his dream.</t>
  </si>
  <si>
    <t>Jack Barlow's wife and daughter shot in cold blood at a gun confiscation station in Texas, he sets out to save his family &amp; neighbors.</t>
  </si>
  <si>
    <t>Because hope can be a 4 letter word</t>
  </si>
  <si>
    <t>A young boy passionate about Astronomy and Chemistry tracks down an astroid that scientists said would never hit earth.</t>
  </si>
  <si>
    <t>This Eminem Tell All details the good times, hardships, drug abuse, domestic violence, scandals, sex, near-death experiences and murder</t>
  </si>
  <si>
    <t>I am in need of a new PC for my Media Production course so i can pursue my dream of creating CGI based sci-fi productions for everyone</t>
  </si>
  <si>
    <t>Northern Irish Original Short Film based on the desperation of love and survival and taking a risk that may change everything.</t>
  </si>
  <si>
    <t>A film project based on my auto-biography, a military conflict with no media attention, this story depicts war and its aftermath.</t>
  </si>
  <si>
    <t>A moving short film about a retired female boxer who develops a relationship with a young journalist who idolises her</t>
  </si>
  <si>
    <t>â€œAfter a terrifying ordeal, a young woman is left in a depressive state and abandoned to cope with a distressing account of revengeâ€</t>
  </si>
  <si>
    <t>Nine Lives is a story of one woman's survival of EIGHT near deaths and her love for one man as an influence to fight for the NINTH.</t>
  </si>
  <si>
    <t>We're filming a feature film that we can put in numerous film festivals across the country. My dream is to compete in every single one.</t>
  </si>
  <si>
    <t>A film dedicated to an AAF Pilot's struggle to survive behind enemy lines during WWII.</t>
  </si>
  <si>
    <t>Everyone has a choice. Can two college students get past their differences to save the life of a man whom they've never met before?</t>
  </si>
  <si>
    <t>new web series created by jonney terry</t>
  </si>
  <si>
    <t>We are aiming to make a Web Series based on Youth Culture and the misrepresentation of socially stereotyped people.</t>
  </si>
  <si>
    <t>A feature film based on the true story of Bruce and Denise Morcombe and their battle for justice for their missing son Daniel.</t>
  </si>
  <si>
    <t>A martyr faces execution at the hands of the State, while enduring the horrors and alienation of a new world order.</t>
  </si>
  <si>
    <t>A love story featuring adoption,struggle,dysfunction,grace, healing, and restoration.</t>
  </si>
  <si>
    <t>To avoid bankruptcy, Vincent, a passionate young entrepreneur embarks  on an illicit affair in order to save his dream business.</t>
  </si>
  <si>
    <t>A young woman's journey from Africa to Australia where she finds heaven on earth, love and tragedy. Within her tragedy she saves lives.</t>
  </si>
  <si>
    <t>"A Brighter Day" is the first episode of a television series about an ex-hustler that becomes a school teacher to help at risk youth.</t>
  </si>
  <si>
    <t>A tender short film about a young man who needs advice from  someone he had no intention of ever meeting, his biological father.</t>
  </si>
  <si>
    <t>The Heart of a Woman and The Heart of a Man is a feature film written by Jennie Marie Pacelli, based on real people and true events</t>
  </si>
  <si>
    <t>This film is a fictional crime drama following the events of a heist that ended in bloodshed.</t>
  </si>
  <si>
    <t>A family dramedy about a grandfather  and grandson who are both on their path to redemption.</t>
  </si>
  <si>
    <t>A screenplay based upon the true story of a man with Asperger Syndrome who falls through the cracks of the criminal justice system.</t>
  </si>
  <si>
    <t>A short drama based on a true events. Story of a British Soldier who comes back home suffering from Post Traumatic Stress Disorder.</t>
  </si>
  <si>
    <t>A nostalgic film about the unorthodox teacher we all wish we had, the girl we all fell for, and the friend we didn't expect to make.</t>
  </si>
  <si>
    <t>A roadmovie by paw</t>
  </si>
  <si>
    <t>A sassy talking spider named Charmaine, joins forces with an abused young boy.  She stages off bullies and help fight an abusive father</t>
  </si>
  <si>
    <t>An hour-long pilot about a group of suburban LGBT teens coming of age in the early 90's.</t>
  </si>
  <si>
    <t>A Freelancer abandons everything to chase after his dream of being "great" escape to Bangkok and return to his home-world.</t>
  </si>
  <si>
    <t>Film about Schizophrenia with Surreal Twists!</t>
  </si>
  <si>
    <t>Killian leader of an outlaw bike gang doesnâ€™t have a bike yet and here is your chance to help design and build his machine.</t>
  </si>
  <si>
    <t>An old man, a U.S Marine Corps veteran remembers his combat experience in the battle of Toktong Pass 1950, during the Korean War.</t>
  </si>
  <si>
    <t>African Hollywood production, from the people who brought you Spiderman 1&amp;2, Star Trek 1&amp;2, Mission Impossible 3&amp;4 and Star Wars Ep7</t>
  </si>
  <si>
    <t>I'm creating a "Lifetime" type drama film about a girl who uses backpage for money, but trying to turn her life around.</t>
  </si>
  <si>
    <t>A TRUE STORY OF DOMESTIC VILOLENCE THAT SEEKS TO OFFER THE VIEWER OUTLEST OF SUPPORT.</t>
  </si>
  <si>
    <t>Imagine your life is full is nothing but pain and darkness. One day, you had the chance to be free from it all. Would you take it?</t>
  </si>
  <si>
    <t>I am making a film from one one of my books called facets of a Geek life.</t>
  </si>
  <si>
    <t>I teenage girl that wants to go around the system. She does all she can to cheat and finds herself in a bad position when she messesup</t>
  </si>
  <si>
    <t>In Love There's War is a spicy web series that will have viewers at the edge of their seats as deception and hidden secrecies unravel.</t>
  </si>
  <si>
    <t>Farewell to Freedom the screenplay portrays  a vulnerable divorce'  who falls for a hard-luck cowboy she meets in Las Vegas.</t>
  </si>
  <si>
    <t>A high-impact, high-quality resource to address, for young people and youth-related professionals, the issue of sexual consent.</t>
  </si>
  <si>
    <t>â€œArea 4â€ revolves around Frank Hammond, a counselor at a high school, who discovers the scandals that took place.</t>
  </si>
  <si>
    <t>The Interviewer is a dramatic short film about second chances. If a murderer can get a second chance then uneducated children can too.</t>
  </si>
  <si>
    <t>Taking people on a deep emotional trip with a story about sometimes those who have less, give more.</t>
  </si>
  <si>
    <t>Real cases from IAB investigations. Good cops taking down the bad cops. Police misconduct, obsessive force, drug trafficking etc.</t>
  </si>
  <si>
    <t>Making The Choice is a christian short film series.</t>
  </si>
  <si>
    <t>A film to stop society from judging others and get along. Life is not about discrimination! Donate for this Thrilling Drama Series!!!!</t>
  </si>
  <si>
    <t>Lovers Clint and Eli convey their conflicting perspectives of guilt and remorse while in the desolate Australian bush.</t>
  </si>
  <si>
    <t>"Hackers in Uganda" is the story of a group of humanitarian computer hackers providing technological education and services in Uganda.</t>
  </si>
  <si>
    <t>"LESLIE" explores the unapologetic life of Leslie Cochran, the thong-clad homeless man turned cultural icon in the heart of Texas.</t>
  </si>
  <si>
    <t>An unprecedented feature-length documentary film about Maine's tribal, oft-misunderstood ice fishing sub-culture.</t>
  </si>
  <si>
    <t>A Hasidic man reaches a turning point in his recovery from mental illness and addiction, and is determined to start a new life.</t>
  </si>
  <si>
    <t>A transmedia-project to amass a library of footage shot the day Obama was elected, for (1) a feature documentary, (2) an interactive web history</t>
  </si>
  <si>
    <t>"Human society fascinates me &amp; awes me &amp; fills me with grief &amp; joy; I just can't find my place to plug into it." - C. Converse, 8/10/74</t>
  </si>
  <si>
    <t>From 1979 to 1981 twenty-nine Black children in Atlanta were murdered and the others terrified. This is our story...</t>
  </si>
  <si>
    <t xml:space="preserve">A young neuroscientist attempts to reconnect with his ailing father by obsessively studying old family footage.
</t>
  </si>
  <si>
    <t>FAR OUT ISN'T FAR ENOUGH depicts one man's wild, lifelong adventure of testing societal boundaries through his use of subversive art.</t>
  </si>
  <si>
    <t>Bee The Change Campaign utilizes the documentary Vanishing of the Bees to raise awareness about bees and our environment, inspiring people into action</t>
  </si>
  <si>
    <t>Three young farmers risk land and friendship to stand up to the USDA. An experiential film about living a life of self reliance.</t>
  </si>
  <si>
    <t>Remarkably devoted, Mayra is single-handedly sourcing small farm, single-origin coffee from her rural village in Honduras.</t>
  </si>
  <si>
    <t>The definitive story of indie comics and the foremost institution of higher learning for those who draw them.</t>
  </si>
  <si>
    <t>A so-called â€œJig Showâ€ innovates music and theatre and gives birth to entertainment icons that would one day write American pop culture</t>
  </si>
  <si>
    <t>"I Clown You" is a documentary about Israeli medical clowns and clowning as an art of challenging the norm.</t>
  </si>
  <si>
    <t>xoxosms is a documentary about first love, long distance and Skype.</t>
  </si>
  <si>
    <t>Help share the art and community of Pow Wow, a contemporary art movement in Hawaii, with the rest of the world. #powwowhawaii</t>
  </si>
  <si>
    <t>A documentary about a formerly Japan-only Nintendo game, its international release, and the secret black market of unreleased games.</t>
  </si>
  <si>
    <t>This film reveals the story of the modern revolution, the power of people to change their world and the man behind it all, Gene Sharp.</t>
  </si>
  <si>
    <t>A tale about a band who have journeyed through time, dodging hype and mediocrity, and still managed to survive even stronger than ever.</t>
  </si>
  <si>
    <t>In the traditional world of Mexican Rodeo, a team of first-generation California girls does it their way.</t>
  </si>
  <si>
    <t>Empires explores the impact of networks on histories and philosophies of political thought.</t>
  </si>
  <si>
    <t>He can never die. He will live forever. He is the last cosmonaut, and this is his story.</t>
  </si>
  <si>
    <t>We need $75,000 to finish this film on families struggling in the worst
economy in 80 years, while facing huge cuts to social services.</t>
  </si>
  <si>
    <t>The U.S. women's movement changed the social and cultural dialog
in this country and Boston was one of the centers of this movement.</t>
  </si>
  <si>
    <t>A documentary: a summer garden and communities of local food exchange. The integration of old and new, beauty and function, growth and sustainability.</t>
  </si>
  <si>
    <t>The Eventful Life of Al Hawkes is a documentary film about New England country music, told through the story of a Maine record label and its founder.</t>
  </si>
  <si>
    <t>A visually stunning, feature length film chronicling life's challenges in the remote depths of the Amazon rainforest.</t>
  </si>
  <si>
    <t>Help us finish a documentary about four teens coming-of-age in a small, rural Mexican town that has suffered 50% migration to the U.S.</t>
  </si>
  <si>
    <t>This documentary tells the story of an unlikely conversation on a topic of grave importance, and how it changed two foes into friends.</t>
  </si>
  <si>
    <t>Journey behind the lens of the legendary Jini Dellaccio, one of the first women rock â€˜nâ€™ roll photographers.</t>
  </si>
  <si>
    <t>A documentary shot over 12 years about the hopes and dreams of five orphans struggling to reach adulthood in Kenya's Mathare slum.</t>
  </si>
  <si>
    <t>We made 'Do It Again,' a film about my quest to reunite the '60s rock band, The Kinks. Now we need help to show the film off at festivals.</t>
  </si>
  <si>
    <t>Man vs. Food meets Extreme Home Makeover! A celebration of the food, music, and rebuilding of New Orleans, and a history-making quest.</t>
  </si>
  <si>
    <t>An intimate documentary sharing the powerful voices of Seattle's Somali refugees and their search for peace in their new home.</t>
  </si>
  <si>
    <t>A journey through the origins and influence of funk music from James Brown to D'Angelo we are FINDING THE FUNK!</t>
  </si>
  <si>
    <t>A film about Xhosa women in townships of South Africa micro-farming to fight extreme poverty, gain health, and create food security.</t>
  </si>
  <si>
    <t>A documentary about the survival of letterpress and the remarkable printers who preserve the history and knowledge of the craft.</t>
  </si>
  <si>
    <t>An unlikely story of spirit, defiance and beauty from the most contaminated place on Earth</t>
  </si>
  <si>
    <t>This documentary film is an intimate portrait of love and loss that observes family and nature undergoing the cycle of birth to death.</t>
  </si>
  <si>
    <t>My latest film Korengal, takes us back to the same valley with the same troops as in my Academy AwardÂ® nominated film Restrepo.</t>
  </si>
  <si>
    <t>Last May, I created my mission: To reunite the brilliant but (in my opinion) under-appreciated band, the Kinks. I decided to make...</t>
  </si>
  <si>
    <t>See US Marines make counter-insurgency work in Helmand Province--the Taliban's stronghold in Afghanistan.</t>
  </si>
  <si>
    <t>What is the impact of survivorship on the human condition?</t>
  </si>
  <si>
    <t>A film documenting WI Gov.Scott Walker's attack on working families and how it is reanimating the American labor movement.</t>
  </si>
  <si>
    <t>A documentary about the classic children's book, its creators, and the lasting impact over half a century and beyond.</t>
  </si>
  <si>
    <t>A documentary film on the life of legendary photographer George Tice by Peter Bosco, Bruce Wodder and Douglas Underdahl.</t>
  </si>
  <si>
    <t>War is hell. Why would anyone want to spend their weekends there?</t>
  </si>
  <si>
    <t>A portrait of Oceana, WV, an old coal mining town that has become the epicenter of the Oxycontin epidemic, earning the nickname Oxyana.</t>
  </si>
  <si>
    <t>A campaign to unlock an award winning film that exposes for the first time the modern British Empire ... and it's terrible cost.</t>
  </si>
  <si>
    <t>Help INTOTHEWOODS.TV purchase audio and video gear, lighting and BACK UP HARD DRIVES</t>
  </si>
  <si>
    <t>ZoÃ« Romano will be the first person to RUN the route of the Tour de France. I will join her to document that adventure.</t>
  </si>
  <si>
    <t>THE UNDOCUMENTED is a 90 cinema verite documentary that exposes a little known consequence of current U. S. immigration policy.</t>
  </si>
  <si>
    <t>The untold story of the first action-adventure heroine who left Hollywood with 70 abused animal actors to make  her films in Idaho</t>
  </si>
  <si>
    <t>An amazing journey in Bolivia in a theater-truck.
The creative soul of social movements re-imagined.
The art of the youth of Teatro Trono in action.</t>
  </si>
  <si>
    <t>A documentary on the fans, collectors, and live performers of "The Rocky Horror Picture Show", as the film nears its 40th Anniversary.</t>
  </si>
  <si>
    <t>Bel Borba is Here is a feature film about the most inspiring Brazilian artist you've never heard of... until now.</t>
  </si>
  <si>
    <t>Who Owns Yoga? is a feature length documentary film that explores the changing nature of yoga in the modern world.</t>
  </si>
  <si>
    <t>The truth is, we all lie - and by "we," we mean everyone!</t>
  </si>
  <si>
    <t>We are currently filming a documentary called ReMade that explores the state and direction of the DIY and Hackerspace movement in America.</t>
  </si>
  <si>
    <t>THE BUS is a feature-length documentary film celebrating one of the most iconic and beloved vehicles ever produced, the Volkswagen Bus.</t>
  </si>
  <si>
    <t>A film about personal memory, amateur cinematography, and visions of the future at the 1939 New York World's Fair.</t>
  </si>
  <si>
    <t>(UN)CUT explores circumcisionâ€™s medical, sexual &amp; religious complexities against the backdrop of San Franciscoâ€™s latest ban controversy</t>
  </si>
  <si>
    <t>The story of Jadab Payeng, an Indian man who single handedly planted nearly 1400 acres of forest to save his island, Majuli.</t>
  </si>
  <si>
    <t>A portrait of a life fully realized and a look at what it takes to make great photography.</t>
  </si>
  <si>
    <t>A documentary that I am making about the difficult, but inspiring, life of a late friend of mine.</t>
  </si>
  <si>
    <t>A feature-length documentary on the life of Boston escape artist Jason Escape.</t>
  </si>
  <si>
    <t>Why is grammar important?</t>
  </si>
  <si>
    <t>A documentary about discovering my two older sisters who were born on a CA commune in the 60's and placed for adoption.</t>
  </si>
  <si>
    <t>A first glimpse into the lives of sole survivors of commercial plane crashes as they struggle to understand their perplexing fate.</t>
  </si>
  <si>
    <t>30 day tour to release a compilation CD with 16 original songs about hometowns.  Webisodes and documentary to follow.</t>
  </si>
  <si>
    <t>An imaginative interactive documentary about Leah Callahan, a freestyle wrestler and Olympic hopeful.</t>
  </si>
  <si>
    <t>The Kickstarter-funded SparkTruck has completed its 15,323 mile roadtrip. Now itâ€™s time to share the story through a short documentary.</t>
  </si>
  <si>
    <t>Most people have heard Bob Dorough's music over the past 50 years without knowing it. Until now. A story for every artist who refuses to give up.</t>
  </si>
  <si>
    <t>A documentary about artists who embrace the antiquated postal service and use it to send beautiful pieces of mail art across the globe.</t>
  </si>
  <si>
    <t>A documentary that explores  the magical collaboration between performance artist Joey Arias and puppeteer Basil Twist.</t>
  </si>
  <si>
    <t>Award winning documentary The Secret Trial 5 needs your help for a Cross-Canada Tour!</t>
  </si>
  <si>
    <t>The story of a cowboy town with a prison problem, and the colorful characters who call it home.</t>
  </si>
  <si>
    <t>Photographer, Ty Morin, pays a visit to every single one of his Facebook friends to take their portrait...all 788 of them.</t>
  </si>
  <si>
    <t>A journey through the Bay Area food movement following farmers, cooks, activists, and educators who are fighting for food justice in their communities</t>
  </si>
  <si>
    <t>Two Muslim football players transfer to the Jewish oriented Beitar Jerusalem F.C. leading to the most racist campaign in Israeli sport</t>
  </si>
  <si>
    <t>The more digital the world, the more analog our dreams.
A feature documentary shot on 35mm film.</t>
  </si>
  <si>
    <t>A documentary film about the largest elephants on earth and what is being done to ensure their survival.</t>
  </si>
  <si>
    <t>A documentary focusing on the Haida Nation's resurgence in the wake of colonization and Canada's Indian Residential Schools.</t>
  </si>
  <si>
    <t>A documentary about a Vietnam veteran who finds peace from his PTSD through Disney, rather than medication.</t>
  </si>
  <si>
    <t>NETIZENS follows targets of online harassment as they confront digital abuse and strive for equality and justice online.</t>
  </si>
  <si>
    <t>An inspiring story of love and resilience after tragedy strikes humanitarian Maggie Doyne, mother to 49 Nepali children.</t>
  </si>
  <si>
    <t>A short film documenting the inspirational life of Mrs. Fukuoka, a tsunami survivor helping to bring hope back to her community.</t>
  </si>
  <si>
    <t>A documentary that tells the real story of the misunderstood author, and explores the iconic status he still commands today.</t>
  </si>
  <si>
    <t>Our documentary about Oklahoma's all-black towns needs a soundtrack that is authentic. Help us make it happen.</t>
  </si>
  <si>
    <t>A film project that will compel decision makers to conserve iconic NH landscapes at risk due to an electricity transmission project.</t>
  </si>
  <si>
    <t>A hybrid music documentary/concert film featuring Sharon Jones, Charles Bradley and the rest of the Daptone Records family.</t>
  </si>
  <si>
    <t>A groundbreaking new film by Kenny Ausubel &amp; Louie Schwartzberg, featuring John Cleese, based on the work of Richard Tarnas.</t>
  </si>
  <si>
    <t>Enter a unique world of flavors, passion, resourcefulness and breathtaking locations. Join us on this unprecedented journey!</t>
  </si>
  <si>
    <t>An unapologetic portrait of the iconic, pioneering entertainer Mary Small whose voice comforted millions through the Depression &amp; WWII</t>
  </si>
  <si>
    <t>Oscar-nominated screenwriter David Peoples' lost film of Moe's Books is recycled into the hands of Moe's daughter, fifty years later.</t>
  </si>
  <si>
    <t>An epic documentary about the dramatic rise and fall of Empire Pictures, the most ambitious B-movie studio of the 1980â€™s.</t>
  </si>
  <si>
    <t>A documentary that tells the story of local beekeepers. Specifically one family who turns their annual harvest into a community event.</t>
  </si>
  <si>
    <t>"Queer Genius" explores the lives of four visionary queer artists: Eileen Myles, Barbara Hammer, Jibz Cameron and Shannon Funchess</t>
  </si>
  <si>
    <t>A documentary film following the world's greatest palindromists leading up to the 2017 World Palindrome Championship.</t>
  </si>
  <si>
    <t>Feature-length documentary about five Somali Muslim students pursuing dreams of education in America</t>
  </si>
  <si>
    <t>Documentary: Creation of large-scale outdoor mural by young artists. Time lapse. From blank concrete wall to colorful, visual story.</t>
  </si>
  <si>
    <t>BREAKING A MONSTER needs your help to play in THEATERS!</t>
  </si>
  <si>
    <t>A documentary on a composer who releases his music for free and ended up in millions of videos, thousands of films, &amp; many odd places.</t>
  </si>
  <si>
    <t>In the mountains where they once fought, Bosnian veterans defend a herd of wild horses and find a new kind of freedom for themselves.</t>
  </si>
  <si>
    <t>With the fate of the red wolves at stake, we explore if they can still survive in their last wild home in North Carolina.</t>
  </si>
  <si>
    <t>Engineering students and adults with cerebral palsy learn to communicate, connect and cultivate their abilities by making movies.</t>
  </si>
  <si>
    <t>"Getting Naked" tells the story of current-day burlesque in New York City through the on and off-stage lives of several performers.</t>
  </si>
  <si>
    <t>Documentary about the complexities and contradictions of gentrification as one woman grapples with life after "the Ghetto."</t>
  </si>
  <si>
    <t>After 52 years of war, FARC guerrilla soldiers rejoin Colombian society to forge new lives of peace.</t>
  </si>
  <si>
    <t>NBA All-Star Kenny Anderson's mid-life crisis prompts him to examine his past, as he searches for relevancy in his future.</t>
  </si>
  <si>
    <t>A documentary film about the glory and misfortunes of the Spanish sighthound, the Galgo. Probably the most mistreated dog of all.</t>
  </si>
  <si>
    <t>An epic journey around the world, exploring the power of the human spirit and how art can be used to inspire a lifetime.</t>
  </si>
  <si>
    <t>A suicide attempt survivor is on a mission to find fellow survivors and document their stories of unguarded courage, insight and humor.</t>
  </si>
  <si>
    <t>A carousel has spun since 1925 in a small town in NY. It once inspired Rod Serling and has since become a portal into the Twilight Zone</t>
  </si>
  <si>
    <t>A documentary film about the late REZA ABDOH and his performance company DAR A LUZ.</t>
  </si>
  <si>
    <t>A documentary about halibut conservation and how it impacts communities of Southeast Alaska.</t>
  </si>
  <si>
    <t>The last few hours to be part of this immersive film that touches the eternal. We have stretched our goal for editing and sound design.</t>
  </si>
  <si>
    <t>Screenwriter. Novelist. Playwright. The inside story of famed writer William Goldman. As only he can tell it.</t>
  </si>
  <si>
    <t>Circus burlesque innovators, Trixie and Monkey seek to balance love and life while pursuing new creative heights.</t>
  </si>
  <si>
    <t>A brave woman takes her wife and son from New York to visit her hometown in Kenya, where she was persecuted for being a lesbian.</t>
  </si>
  <si>
    <t>An indie documentary seeking production funds to capture The Matches reunion tour &amp; interviews with music industry professionals.</t>
  </si>
  <si>
    <t>A SHORT FILM celebrating ONE RACE: the Bridger Ridge Run. TEN RUNNERS: the movie-stars. THIRTY YEARS: running wild in the mountains.</t>
  </si>
  <si>
    <t>This documentary chronicles the lives of two mountaineers from Nepal who have left the high Himalaya in search of "success" in New York City.</t>
  </si>
  <si>
    <t>This family-focused documentary explores the ways parents connect with the wild inside themselves and their kids. Ow-ow-oWoo!</t>
  </si>
  <si>
    <t>Please help us finish this documentary about how Tel Aviv in Israel became a gay friendly liberal hub in a religious state</t>
  </si>
  <si>
    <t>One Bushman familyâ€™s struggle to survive genocide, dispossession and post-apartheid freedom in South Africa.</t>
  </si>
  <si>
    <t>This film relates how one country's burning desire for independence unified a diverse nation into a successful nonviolent revolution.</t>
  </si>
  <si>
    <t>Were the Romantics the first backpackers? This film follows them and explores the huge part geography played in their lives and works.</t>
  </si>
  <si>
    <t>A documentary of one woman's attempt at solo hiking 2,000 miles, in an effort to understand herself and societal expectations.</t>
  </si>
  <si>
    <t>An exploration of what Sikhism is, through the journey of eight pilgrims at Hola Mohalla, a religious festival in Anandpur Sahib, India</t>
  </si>
  <si>
    <t>3,000 Miles. 18 Wild Horses. 6 Months. 5 States. 4 men. A documentary about Conservation, Exploration, and Wild Mustangs.</t>
  </si>
  <si>
    <t>A short documentary exploring the uses of 'Natural Horsemanship' across Europe</t>
  </si>
  <si>
    <t>A feature documentary about UPA Pictures, the little studio that changed the course of animation around the world</t>
  </si>
  <si>
    <t>Bird Language with Jon Young is a 2 disk DVD set teaching you all you need to know to start learning bird language and start a group.</t>
  </si>
  <si>
    <t>As the videocam "Enrique de Malaca" circumnavigates the globe, it captures stories of friends who have set foot on other lands.</t>
  </si>
  <si>
    <t>A film about the cosmetics industry. Everything you need to know about the ingredients being used and what alternatives are out there.</t>
  </si>
  <si>
    <t>Dangerous. Sexy. All-American Girl. You know the look. Now meet the women who are making retro style modern.</t>
  </si>
  <si>
    <t>Ugandan Filmmaker and Activist Kamoga Hassan's new documentary follows Ugandan LGBT asylum seekers asking the question "Where is home?"</t>
  </si>
  <si>
    <t>The U.S. Army has granted us permission to film a documentary at America's most sacred shrine: The Tomb of the Unknown Soldier.</t>
  </si>
  <si>
    <t>The Steamboat Van Clan is a group of three young ski competitors following their dreams and documenting their adventures along the way.</t>
  </si>
  <si>
    <t>Set in the ancient waters of the Puget Sound, Clearwater is a universal story about the need to adapt to change.</t>
  </si>
  <si>
    <t>I went to Philadelphia to find out if The 99% Declaration could take the ideas of OccupyWallSt. and make change from within the system.</t>
  </si>
  <si>
    <t>An independent documentary web series about storm chasing in tornado alley that features the chase team TornadoRaiders.com</t>
  </si>
  <si>
    <t>This documentary is about Last Chance Corral in Athens, Ohio and their heroic work saving nurse mare foals from imminent death.</t>
  </si>
  <si>
    <t>A documentary following the incredible story of a brave little boy and his service dog, fighting Type 1 Diabetes one day at a time.</t>
  </si>
  <si>
    <t>Eight friends reunite to achieve their childhood dream of designing, constructing, and launching a homemade submarine.</t>
  </si>
  <si>
    <t>The workings of life revised: Pioneering scientists &amp; health-seekers challenge our understanding of disease, aging and consciousness.</t>
  </si>
  <si>
    <t>A documentary film featuring the World's Largest Rummage Sale and rumination on the Power and Pleasures of Possessions.</t>
  </si>
  <si>
    <t>What difference can food really make? A documentary film about six people who make the radical choice to face cancer with their plates.</t>
  </si>
  <si>
    <t>Join UCF as they dive into the creative and community outreach for the families in St. Vincent and the Grenadines.</t>
  </si>
  <si>
    <t>Too many women feel confused about their orgasm and shame about their desire. This movie aims to change that.</t>
  </si>
  <si>
    <t>Rhinos are the most endangered large animal in the world today, and an epic, global battle is being waged to ensure their survival.</t>
  </si>
  <si>
    <t>This is a story thatâ€™s never been told, about tackling climate change one penguin at a timeâ€¦</t>
  </si>
  <si>
    <t>A sweeping portrait of daily life in Taranto in an effort to raise awareness and preserve its cultural and architectural heritage.</t>
  </si>
  <si>
    <t>When the war ends, a woman's fight begins. Bringing to life the most untapped resources in peace making between faiths.</t>
  </si>
  <si>
    <t>Loyalty and morality are questioned as we follow the struggles of Penn State students in wake of the child sexual abuse scandal.</t>
  </si>
  <si>
    <t>A documentary film about Nam's first visit back to Korea since her adoption at 6 months in 1976, about the kids in the orphanages now and about Korea.</t>
  </si>
  <si>
    <t>My film tells the stories of Jewish Child Holocaust Survivors and how they rebuilt their lives. STRETCH GOALS ADDED!</t>
  </si>
  <si>
    <t>What do we want for our kids? An independent film bringing ideas out of the jungle about a radically different approach to learning.</t>
  </si>
  <si>
    <t>A documentary film on a sustainable, grassroots effort to fight malnutrition in Indonesia.  And it's organic!</t>
  </si>
  <si>
    <t>Join us as we explore their humanity, intellect and legacy, demonstrating to young women around the world that all things are possible.</t>
  </si>
  <si>
    <t>Help create a new holiday classic -  
a film that takes us back in time to experience what the apostles witnessed, Jesus Alive Again.</t>
  </si>
  <si>
    <t>A documentary adventure about bananas - and people. Your round-trip ticket into the heart of banana-cultures!!</t>
  </si>
  <si>
    <t>A feature length documentary, exploring the many lives memorialized by the iconic AIDS Memorial Quilt.</t>
  </si>
  <si>
    <t>Come, join our movie movement.  A new documentary about the healing power of food.</t>
  </si>
  <si>
    <t>The Desert River Bends is a short documentary following the alternative lifestyles of three middle-age river guides in Moab UT.</t>
  </si>
  <si>
    <t>The story of the 1886 Haymarket Riot explored through the history of the Haymarket Police Memorial Statue.</t>
  </si>
  <si>
    <t>A documentary exploring the phenomenon of custom and branded yarmulkes in Jewish-American communities.</t>
  </si>
  <si>
    <t>I am working on a project that explores the relationship between education to work for youth within the European Union.</t>
  </si>
  <si>
    <t>January was a mentor, advocate, and friend.  Her life tragically came to an end in September 2012.  This film is her story.</t>
  </si>
  <si>
    <t>An inspirational feature-length documentary that will help those with disabilities achieve their goals despite the obstacles.</t>
  </si>
  <si>
    <t>A short film about property rights, salmon, and ratepayers in the controversy over exporting natural gas through southern Oregon</t>
  </si>
  <si>
    <t>A journey to discover how Somalis are rebuilding their shattered nation, with a focus on the role that women are playing.</t>
  </si>
  <si>
    <t>thisisstuttering is a found-footage doc that has already changed lives. It is completely done; we need your help to get it out there.</t>
  </si>
  <si>
    <t>Two Canadians document their comic misadventures South of the border seeking the American Dream, trivial pursuits and giant breakfasts!</t>
  </si>
  <si>
    <t>35,000 pounds of food to a city. Highlighting the "Convoy New Britain" event from birth to beyond.</t>
  </si>
  <si>
    <t>An unexpected kidney donor acts on faith in order to rescue a fellow cyclist from his failing body. The true story of Pete and Kelly.</t>
  </si>
  <si>
    <t>A Texas grandfather's extraordinary quest to protect the coral reefs and his challenge to humanity to take care of the things we love.</t>
  </si>
  <si>
    <t>Beyond Local is a personal journey through an art-centric and musically talented community that fosters creativity.</t>
  </si>
  <si>
    <t>I wish to professionally voice 10 old-school "POPEYE" tv clips, have my voice edited in as Olive Oyl, then post the demo series online.</t>
  </si>
  <si>
    <t>An artistic project that will act as my final animation project and first feature film written, directed, animated, and produced by me</t>
  </si>
  <si>
    <t>Screen writers look to create animated trailer about Anti-Bullying and seek to produce an on-going series that addresses teen issues.</t>
  </si>
  <si>
    <t>from the makers of COPS: Skyrim comes the Dark Brotherhood. a dramatic series created with Skyrim machinima.</t>
  </si>
  <si>
    <t>A short film about a gay teenage boy who is bullied to the point where he is willing to commit suicide. Only he can save himself.</t>
  </si>
  <si>
    <t>Support new organic, gluten free cartoon! You'll enjoy this funny story about fruits &amp; vegies and will be able to see new episodes!</t>
  </si>
  <si>
    <t>The first ever, Dewey Does 110 animation, teaches kids good values, how to succeed in life and maintaining a 110% state-of-mind.</t>
  </si>
  <si>
    <t>Iâ€™m raising funds to produce a professional Hard Times Charles animated video book, including hiring animators and voice-over talent.</t>
  </si>
  <si>
    <t>Fresh, fun, entertaining Bible stories on YouTube, stop-motion style.</t>
  </si>
  <si>
    <t>THE FUTURE is a short animated film created entirely by autistic and developmentally disabled artists from the L.A.N.D. program in Brooklyn, New York.</t>
  </si>
  <si>
    <t>Freddy Flint is creating an animated music video to the new "Buttonpusher" single, "I'll Take You Back"</t>
  </si>
  <si>
    <t>A short stop motion animated film of a man on his way home when strange goings on start to happen on his journey.</t>
  </si>
  <si>
    <t>A teenage zombie named Jeff and his mad scientist mother adapt to life in the town of Serendipity, where the supernatural occurs daily.</t>
  </si>
  <si>
    <t>A 3D Animation.
3 Main characters: Josh, Jessie, and Rosa.
Genre: Action/eerie/adventure/suspense
Setting: Desert ruins/Deep Dungeon</t>
  </si>
  <si>
    <t>A campaign to share their love on the silver screen and make possible a street musicianâ€™s dream to play them at the same time.</t>
  </si>
  <si>
    <t>Be a part of the Planet Earth Superheroes legacy by supporting the project. Mike and friends gain powers to save endangered animals.</t>
  </si>
  <si>
    <t>Blinky is the story of a naÃ¯ve simpleton who suddenly finds himself struggling to adapt to changes within his environment.</t>
  </si>
  <si>
    <t>This is an educational adventure series for kids about a baby owl and an alien. Physics, science, adventures, drama and joy!</t>
  </si>
  <si>
    <t>As Smyton pushes himself to become respected, he unlocks secrets about himself and the world around him.</t>
  </si>
  <si>
    <t>Hi everyone, I'm trying to begin a cartoon series. It's a show about space bounty hunters and their adventures as they travel around.</t>
  </si>
  <si>
    <t>A stop-motion animation made by a one girl team, with a camera, creativity, and a lot of determination.</t>
  </si>
  <si>
    <t>A group of specialist clones called Wolf Squad are the only clones left after order 66 and are searching the galaxy for survivors!</t>
  </si>
  <si>
    <t>Doomsday is here</t>
  </si>
  <si>
    <t>We love cartoons!! We want to make more but it costs money to so. Be apart of your daily dose of WTF!?! Pledge now!!</t>
  </si>
  <si>
    <t>An upcoming animated web sitcom series centered around dealing with life, love, and relationships.</t>
  </si>
  <si>
    <t>We're ready to officially launch our website with a collectable dvd and comic package. Three shows and a double comic.</t>
  </si>
  <si>
    <t>A faith based animated short. (The same guy who said a picture is worth a thousand words also said a cartoon is worth two thousand.)</t>
  </si>
  <si>
    <t>10 tracks have been professionally recorded by CGI supergroup, The Fat Rich Bastards. Funding required for 10 animated music videos.</t>
  </si>
  <si>
    <t>Max is a pessimistic mouse, always fantasizing about the end of the world. In The Last Mice, Max's fantasy becomes a real nightmare.</t>
  </si>
  <si>
    <t>Shell &amp; Paddy is a 2D animation cartoon with 4 minutes of slapstick surreal humour staring two animal characters in weird, wacky world.</t>
  </si>
  <si>
    <t>Why do the moon and stars receive their light from the sun? Africa has a story to tell. Ananse and Kweku appear in this great folktale.</t>
  </si>
  <si>
    <t>This comedy follows two devils who discover a magical boombox to become musicians after an 80s rapture enchants earth with fairy-tales.</t>
  </si>
  <si>
    <t>A man must find his way out of the depths of the shadows by using the aid of a little girl.</t>
  </si>
  <si>
    <t>A 7 minute broadcast-quality web pilot (in 3D animation) of Jamboni Brothers Pizza {the ultimate goal being a cartoon TV series}.</t>
  </si>
  <si>
    <t>Itâ€™s an Action/Adventure Anime for The Yuusha Brave series, G1 Transformer, and the Fast and the Furious Fans!</t>
  </si>
  <si>
    <t>Goal The FunBunch characters animated on TV: Fun entertainment for kids just like other authors before us (ex.Arthur,Clifford,Dr Seuss)</t>
  </si>
  <si>
    <t>Sideways Mohawk vs This Guy a special project combining th two stories into a Comic eBook &amp; full length Cartoon Movie homemade goodness</t>
  </si>
  <si>
    <t>from my photo work, pyro techniques, aqua technitque and more , i will take the pricipale personnage to the lost land of phenix where .</t>
  </si>
  <si>
    <t>An animated parody of the game, Counter-Strike. The sequel to the very popular Counter-Strike: DE_dust2. Hacker is back!</t>
  </si>
  <si>
    <t>Little Lamb Kidz is a first of its kind set of multi-faith children's characters that will come to life in this 21 minute animated DVD.</t>
  </si>
  <si>
    <t>An animated web series about biological evolution gone haywire.</t>
  </si>
  <si>
    <t>A machinima based film, displaying the effects of todays financial crisis the world faces, and the explossive consequences it carries.</t>
  </si>
  <si>
    <t>A prince who becomes a slave, suffers of amnesia far away from his land. Slowly he recovers memory and returns where all started.</t>
  </si>
  <si>
    <t>Depicts the contribution the Tuskegee airmen made in certain historical events that helped turn the tide in World War II.</t>
  </si>
  <si>
    <t>We are three students that want to make a short PokÃ©mon movie as a school project!</t>
  </si>
  <si>
    <t>"Amp" is a short film about a robot with needs.</t>
  </si>
  <si>
    <t>(Working storyboard for animated project) A multi-generational Knight that wages war on criminals and corrupt governments</t>
  </si>
  <si>
    <t>Unfiltered + uncensored radio hosts Kris and Berman, create an adult animated series based on the mock lives of prank call characters.</t>
  </si>
  <si>
    <t>After the devastation of a massive Hurricane, main character that has strong's ties to the city returns to find everything in ruins. As</t>
  </si>
  <si>
    <t>Create a personalised animation film using your child's name and photo.</t>
  </si>
  <si>
    <t>Glippets is a fun comic strip and animation that features cute aliens taking up residence next door!   See the strip at glippets.com</t>
  </si>
  <si>
    <t>Three kids try to stop Mazi Mbe's plan to restore Africa to its original state where Tricksters &amp; Spirits ruled
and Juju was law.</t>
  </si>
  <si>
    <t>The animated film "Fly Forward" is an original story which humorously describes the life experiences of the Hero A-Fei in his Childhood</t>
  </si>
  <si>
    <t>Quantum Kidz follows a young girlâ€™s journey becoming a superhero and dealing with alien threats against the Earth!</t>
  </si>
  <si>
    <t>Time travel the light Mr. Fantastic!  Spin the dimensions toward other continuums and worlds.  Hold onto your panties.</t>
  </si>
  <si>
    <t>Tropiki-Meet the Tikis-childrens animated/cartoon series.Fun  cartoon shorts with quirky humor and a positive uplifting message</t>
  </si>
  <si>
    <t>Animated Music Videos that teach kids how to read.</t>
  </si>
  <si>
    <t>A Comedy-drama animation revolving around a man who finds a problematic pair of headphones that literally take over his whole life.</t>
  </si>
  <si>
    <t>this is an animated full length film of an old classic with new life to it. That gigantic and naive duckling we all love  .</t>
  </si>
  <si>
    <t>ANIMATING the most INFAMOUS Math Courses in America and TRANSLATING them for the mathematical underdog!</t>
  </si>
  <si>
    <t>To court his muse, an artist must first outsmart her dog.  A short animated film collaboration by Dana and Terrence Masson.</t>
  </si>
  <si>
    <t>The year is 2043. Test subject David Beck has been augmented with psychokinetic abilities. He uses his newfound gifts to thwart evil.</t>
  </si>
  <si>
    <t>Help me quit my day job and also create animated Stand-up routines from local up and coming comedians.</t>
  </si>
  <si>
    <t>Help to fund a children's animation Series. Teaching good morals and conduct. Also includes simplified teachings about Islam and Allah.</t>
  </si>
  <si>
    <t>The Diddlys are steam powered superheroes,transforming into spaceships,submarines or whatever it takes to complete their secret mission</t>
  </si>
  <si>
    <t>Last few days to make this toon a reality! 5 funny toons for YOU! See the pilot episode here!</t>
  </si>
  <si>
    <t>"Today's Toys Build Tomorrow"  A feature film backed major toy project. Children learn about life while they play and have fun.</t>
  </si>
  <si>
    <t>Hey everyone we are producing a new show called The Adventures of Daryl and Straight Man. It is an animated comedy web series.</t>
  </si>
  <si>
    <t>When humans left the earth, the animals took over the city. What could go wrong? Well...everything!</t>
  </si>
  <si>
    <t>Help America's favorite dysfunctional immigrant family THE GUINEAS launch the first season of their animated web series.</t>
  </si>
  <si>
    <t>Cancelled</t>
  </si>
  <si>
    <t>"Guess What? Gus" is a magical animated comedy that follow a new kid who playful antics for attention make the news.</t>
  </si>
  <si>
    <t>This project aims to create a 3D animated movie that is created by it's fans, it's content and plot will be driven by it's followers.</t>
  </si>
  <si>
    <t>The Chupacabra is not a myth and one man is on a mission to prove its existence no matter what, his name is Joc Barrera.</t>
  </si>
  <si>
    <t>Angels come to Earth in human disguise to deceive mankind, rule the Earth as gods, create a hybrid army &amp; destroy all who oppose them.</t>
  </si>
  <si>
    <t>two friends set out to conquer and reach the level cap of the quest watch, how will they do it when they're 2 teenage idiots</t>
  </si>
  <si>
    <t>The movie is about the adventures of Ethan, Danna, The mysterious inventor and more.</t>
  </si>
  <si>
    <t>live-action/animated series pilot.</t>
  </si>
  <si>
    <t>AT is an Interactive Animation made for the iPad where the user becomes part of the story. It's a fantastic journey of discovery!</t>
  </si>
  <si>
    <t>A Feature Length Animated Film Noir Musical with a modern twist. _x000D_
Animation and music melded into edge-of-your-seat entertainment.</t>
  </si>
  <si>
    <t>This animated dark comedy video highlights Stephen Colbert as a super hero-like figure within a corrupt and sinister world manipulated by the media.</t>
  </si>
  <si>
    <t>Based on the invention portfolio of a patented inventor World War Four is a look into the future of warfare and humanity as a whole</t>
  </si>
  <si>
    <t>This Strawberry Bowl concept is the 1st of many episodes.  These episodes will be released in accordance with the harvest of the month.</t>
  </si>
  <si>
    <t>Jimmy wants to live life and see his grandchildren grow up, but alcoholism threatens to curtail everything he dreams of.</t>
  </si>
  <si>
    <t>An animated DVD starring Woodsy Owl that entertains children while  showing them how they can help create a cleaner, greener planet.</t>
  </si>
  <si>
    <t>This wonderful movie will tells the story of two adorable aliens who crash land into a familyâ€™s backyard, and travel the Earth.</t>
  </si>
  <si>
    <t>A feature-length 3D animation that depicts what happened when the Son of the Morning rebelled against God.</t>
  </si>
  <si>
    <t>"Code Monkey(s)" is a short animated-series about life from the perspective of an engineer who feels like an actual "Code Monkey".</t>
  </si>
  <si>
    <t>A stop-motion animated action packed adventure. Telling a great story with an even greater message. Join me and lets change the world.</t>
  </si>
  <si>
    <t>A hilarious comedy podcast being turned into an animated series  about an indian servant and his boss.</t>
  </si>
  <si>
    <t>A mile below the Franco-Swiss border Dean manages to break the Large Hadron Collider and triggers the end of the world.</t>
  </si>
  <si>
    <t>A project that incorporates animation and comic art into a relevant story. 4 boys, 1 eyeland, and a whole lot of drama!!!</t>
  </si>
  <si>
    <t>We have a fully developed 2D animated series that requires more professional animation. Our first 2 home-animated eps are up online.</t>
  </si>
  <si>
    <t>A sci-fi fantasy 2.5D anime styled series about some guys trying to save the world, probably...</t>
  </si>
  <si>
    <t>A film created entirely out of paper, visual effects and found objects depicts how one man created a new life for himself.</t>
  </si>
  <si>
    <t>A Tale of Faith is an animated short film based on the heartwarming tale by Rebbe Nachman of Breslov.</t>
  </si>
  <si>
    <t>A big brother style comedy animation series starring famous seafarers</t>
  </si>
  <si>
    <t>Honeybee is a cartoon about a girl who can talk to bugs, and her quest to save the bees! Adventure, humor, and lots of fun characters.</t>
  </si>
  <si>
    <t>The community of Somorrah is peaceful and unblemished until "The Boss" power and money starts to diminish &amp; plans to gain it all back!</t>
  </si>
  <si>
    <t>"When the dream of childhood is stolen... a nightmare is born" A dark animated fantasy film by indie filmmaker M dot Strange.</t>
  </si>
  <si>
    <t>Tim Arthur's 21st anniversary sell-out production of his 'chilling' and 'sinister' ghostly thriller returns to the Edinburgh Fringe!</t>
  </si>
  <si>
    <t>The Blind Owl in co-production with Halcyon Theatre will stage "dirty butterfly" a voyeuristic drama by Britain's debbie tucker green.</t>
  </si>
  <si>
    <t>*** TO MAKE DONATIONS IN THE FUTURE                                   GO TO OUR WEBSITE: www.compassplayers.com ***</t>
  </si>
  <si>
    <t>The Star on My Heart, an original play based on a survivor of the Terezin concentration camp, with community outreach for all ages.</t>
  </si>
  <si>
    <t>Angel on the Corner need YOUR help to raise Â£3,500 to take Zero Down by Sarah Hehir to the Edinburgh Fringe Festival this August!</t>
  </si>
  <si>
    <t>EUPHORIA! is a new play about the decriminalization of drugs, and its profound effect on both the criminals in prison and "The Man."</t>
  </si>
  <si>
    <t>We have a brand new play. We urgently need your help to fund our production, which opens at Theatre503 on August 18th.</t>
  </si>
  <si>
    <t>OMEGA KIDS, a new play by Noah Mease, directed by Jay Stull &amp; produced by New Light Theater Project in association with Access Theater.</t>
  </si>
  <si>
    <t>A Festival Backed Production of a Full-Length Play.</t>
  </si>
  <si>
    <t>Snowglobe Theatre, a new Montreal company, will be presenting Shakespeare's "Much Ado about Nothing" at Mainline Theatre in January</t>
  </si>
  <si>
    <t>Corners Grove is a coming-of-age play about leaving home, gender identity and the death of Whitney Houston; will benefit Win NYC.</t>
  </si>
  <si>
    <t>SYLVIA is a modern romantic comedy about a marriage and a talking dog. Directed by Jeanna Michaels. January 12 through January 29, 2017</t>
  </si>
  <si>
    <t>A fast paced, comedic play about an anxiety-ridden filmmaker who lies to investors about having Christopher Walken in his film.</t>
  </si>
  <si>
    <t>New writing â€¢ Twisty-turny magical realist retro sci-fi â€¢ Human lives â€¢ Storytelling â€¢ The slope our society slips down...</t>
  </si>
  <si>
    <t>We're a zero-budget, non-profit theatre group based in Oslo and have been invited to perform at a conference in Belgium. Help!</t>
  </si>
  <si>
    <t>Weâ€™re producing a Northern Brexit sci-fi play for VAULT festival 2017 and we need your help!</t>
  </si>
  <si>
    <t>A new one-man play by Giles Roberts, shining a different light on the very human cost of war *IDEASTAP UNDERBELLY AWARD WINNER 2015*</t>
  </si>
  <si>
    <t>Transforming bystanders into anti-bullies since 2012 thru inclusive learning environments.  Together we can take back our classrooms.</t>
  </si>
  <si>
    <t>SOC produces affordable and accessible theatre in the heart of Orange County, CA, and we need your help to match a $5,000 grant!</t>
  </si>
  <si>
    <t>A brand new show that unites puppetry, live music and storytelling to bring a forgotten English legend back to life!</t>
  </si>
  <si>
    <t>There are so many dilemmas in life- what to do, where to go? 
Let us solve it - search our preference based entertainment calendar</t>
  </si>
  <si>
    <t>A website dedicated to local Kink Communities; to find others with matching interests and bring them together.</t>
  </si>
  <si>
    <t>The platform to record visual, audio and text memory of the common man - as we experienced history when it brushed us by</t>
  </si>
  <si>
    <t>I want to make it easy for those with food allergies to know where they can safely, and happily eat out with friends and family.</t>
  </si>
  <si>
    <t>Do you have a favorite shirt? So does everyone else. Favowear is creating a platform to share the best clothes and shopping sources.</t>
  </si>
  <si>
    <t>1st collaborative webdesign tool to create professional websites with WordPress, Bootstrap and other open source technologies.</t>
  </si>
  <si>
    <t>Build a Christian Network Platform to connect and collaborate projects, events, missions and support online to fulfill the call.</t>
  </si>
  <si>
    <t>We are looking to build a secure email / document sharing system for companies needing to send sensitive information to clients.</t>
  </si>
  <si>
    <t>Teach your native language online or study a foreign language with native speaking teachers. Social Web service and apps.</t>
  </si>
  <si>
    <t>The project idea came from game keys, gamers give out game keys on insecure forums and websites, we want to change that and make it fun</t>
  </si>
  <si>
    <t>Help us shine the spotlight on our local businesses and contractors by providing a cost-effective ecommerce &amp; marketing platform</t>
  </si>
  <si>
    <t>AX Nation's goal is to develop, highlight, and connect black business leaders across the diaspora with skilled software developers.</t>
  </si>
  <si>
    <t>Axoral is a 3d interactive social media interface, with the potential to be so much more, but we need your help!</t>
  </si>
  <si>
    <t>Groundbreaking New Classifieds Website Grows Into Largest Nationwide Coverage By Turning Users Into Entrepreneurs</t>
  </si>
  <si>
    <t>grplife helps non-profit and community groups engage their members while upholding an attitude of responsibility for their information</t>
  </si>
  <si>
    <t>Show-Skill.net helps to promote young football talents for free. It's the best place to show what you've got! Just post your videos :)</t>
  </si>
  <si>
    <t>An educational platform for learning Unified English Braille Code</t>
  </si>
  <si>
    <t>The world's first interactive global domestic violence platform which connects victims, NGO's, policy-makers and researchers.</t>
  </si>
  <si>
    <t>A community website with news, classifieds, photo albums, business reviews and a calendar for the local community to share.</t>
  </si>
  <si>
    <t>The words most comprehensive platform for creatives &amp; artists. Develop &amp; showcase user talent &amp; link them to business &amp; brands globally</t>
  </si>
  <si>
    <t>In the future the possibility exists that the internet it's self could be felled, we have world seed banks, it's time for a net bank,..</t>
  </si>
  <si>
    <t>A marketplace for talent and employers to match. Using intuitive technology we match &amp; place talent with the best career position.</t>
  </si>
  <si>
    <t>i would like to develop an international free platform for domestic and international students to find accomodation in all countries</t>
  </si>
  <si>
    <t>I want to help people who have trouble remembering the simple things in life, like what day it is and what they need to do today.</t>
  </si>
  <si>
    <t>Plateforme de troc gratuit et d'Ã©changes en tous genres par nature. Mieux s'entraider, Ã©changer, de donner, louer ou vendre Ã  distance.</t>
  </si>
  <si>
    <t>Our objective is to provide a platform which helps teachers to provide courses to leaners in wide range of locations including Africa.</t>
  </si>
  <si>
    <t>I am creating a website that will make it easier for people to promote or find rummage sales utilizing the power of Google Maps</t>
  </si>
  <si>
    <t>UnimeTV's goal to revolutionize the way anime lovers interact with one another. Connect with others around the globe like never before!</t>
  </si>
  <si>
    <t>A million snow lovers from all over the planet, connected to each other with a common goal. "To have the best snow experiences 
ever."</t>
  </si>
  <si>
    <t>Mioti is an indie game marketplace that doubles as a community for developers to join networks and discuss projects.</t>
  </si>
  <si>
    <t>Humans have AM/FM/Satellite radio, kids have radio Disney, pets have DogCatRadio.</t>
  </si>
  <si>
    <t>Snag-A-Slip is an online platform that connects boaters with awesome marinas and available boat slips so that they can book with ease.</t>
  </si>
  <si>
    <t>FairwayJockey.com is a web platform to make high quality custom tour golf equipment available at a lower cost to the consumer.</t>
  </si>
  <si>
    <t>Dive into 3D fractal star fields of web browsing, social networking, and project/contact management. Your YOUniverse of data #UMEOS</t>
  </si>
  <si>
    <t>Grow your YouTube channel and increase your audience by allowing multi uploads, shares and interaction from a single simple interface.</t>
  </si>
  <si>
    <t>Wird der PC nicht genutzt, belohnt Gridcoin Rechenleistung fÃ¼r wissenschaftlichen Fortschritt - Uscore macht diese Forschung zum Spiel!</t>
  </si>
  <si>
    <t>UthTopia Is a social media organization that believes in positive online usage, youth mentorship, and youth empowerment.</t>
  </si>
  <si>
    <t>Emails are one of pervasively used mode of communication today. However, emails can be personal and sometimes discretion is needed.</t>
  </si>
  <si>
    <t>weBuy trade built on technology and Crowd Sourced Power</t>
  </si>
  <si>
    <t>Learn classic and public key cryptography with a full proof-of-concept system in JavaScript.</t>
  </si>
  <si>
    <t>I Want To Create A Website That Helps Young Inventors Of Today Broadcast Their Talents &amp; Help Get The Reconigition They Deserve</t>
  </si>
  <si>
    <t>Help me raise funds so that I can be able to give passionate young poets a chance to earn money weekly for their writing &amp; spoken word.</t>
  </si>
  <si>
    <t>A community-driven online system which promotes self-governance.  Level up by adding content; civic agendas and private associations.</t>
  </si>
  <si>
    <t>HackersArchive.com will help rid the web of viruses and scams found everywhere else you look!</t>
  </si>
  <si>
    <t>Script Call takes your presentation from the wall to your audience; from your device to theirs.</t>
  </si>
  <si>
    <t>SAVE UP TO 40% WHEN YOU SPEND!
PRE-ORDER YOUR LINK CARD TODAY</t>
  </si>
  <si>
    <t>Employ College is a movement for companies to hire college graduates from their respected institutions.</t>
  </si>
  <si>
    <t>Waitresses.com is an online community devoted to servers around the world. Learn. Connect. Work. Travel. Share.
Make a pledge today!</t>
  </si>
  <si>
    <t>Offrire un "TRAGO", ossia un passaggio con autista che ti segue e ti aspetta mentre concludi i tuoi affari, quando non puoi guidare</t>
  </si>
  <si>
    <t>Services closer than you think...</t>
  </si>
  <si>
    <t>Learn the skills needed to be a successful web engineer. Create your own complex web applications, deploy servers, use data and more.</t>
  </si>
  <si>
    <t>Kid's Connect is a brand new social media website that is built specifically for kids to connect with other kids sick just like them.</t>
  </si>
  <si>
    <t>Together, we can build a FREE, business start-up system that will help aspiring entrepreneurs change their economic circumstances.</t>
  </si>
  <si>
    <t>One Day Your Life May Just Depend on Staying Anonymous Online.  Or You Just May Not Want Google, Amazon Or The NSA Knowing Your Details</t>
  </si>
  <si>
    <t>Creating a fitness site that will change the fitness game forever!</t>
  </si>
  <si>
    <t>MyBestInterest.org elminates election research by quickly identifying the candidates that will best represent your interests.</t>
  </si>
  <si>
    <t>We present digitaibook,com site which can become a free electronic library with your help,</t>
  </si>
  <si>
    <t>Rolodex is a web application that strives to nurture business to business relationships by connecting users via email.</t>
  </si>
  <si>
    <t>This is a project to create a crowd-funding site for Urantia Book readers worldwide.</t>
  </si>
  <si>
    <t>We send care packages to incarcerated individuals throughout the country that include specific items hand picked by the sender.</t>
  </si>
  <si>
    <t>Science Technology Engineering and Math + youth = a brighter tomorrow.</t>
  </si>
  <si>
    <t>In today's day and age every website tracks your IP Address and information, it's time to keep your information private and secure.</t>
  </si>
  <si>
    <t>A "CarFax" type of report for Doctors. We have the right to make informed decisions about who we choose to be our doctor!</t>
  </si>
  <si>
    <t>The admin for Randompics has announced they will be shutting down. I want to run, and improve, this great site!</t>
  </si>
  <si>
    <t>Bad news is our business. We deliver the news you don't want to and soften the blow with custom designed gifts and personalized verse.</t>
  </si>
  <si>
    <t>An iPad support care package for your parents / seniors.</t>
  </si>
  <si>
    <t>No more expensive, difficult and seperated packages for your business management. It's time for an All-in-One solution for your company</t>
  </si>
  <si>
    <t>Gritty, upfront reality going the distance hard with a proven track record of insatiable artist. Broadcasted live on the Web.</t>
  </si>
  <si>
    <t>A website that hosts virtual desktops. Simply log in and the cloud will enhance the power of your local computer or smart device</t>
  </si>
  <si>
    <t>Can we swap, please? - everybody's said it. I want to create a website that enables anybody to trade their items, without money hassle.</t>
  </si>
  <si>
    <t>We are creating a Christian social network to empower, educate, and connect Christians all over the world.</t>
  </si>
  <si>
    <t>Finie la peur de vendre ou acheter d'occasion Ã  un inconnu ! Colis ouverts, photographiÃ©s et testÃ©s. Paiements en ligne sÃ©curisÃ©s.</t>
  </si>
  <si>
    <t>A Fast and Reliable new Web platform to stream videos from Internet</t>
  </si>
  <si>
    <t>A storybook for your child in 15 minutes, exclusively through Kickstarter (pre-sales, not a donation) starting at $15 for a softcover.</t>
  </si>
  <si>
    <t>Something is wrong when your choices are between a "giant douche and a turd sandwich."  So, lets make it better.</t>
  </si>
  <si>
    <t>The aim of PixlDir is to deliver the most simple, and fast experience when it comes to uploading images to the web.</t>
  </si>
  <si>
    <t>Hormis la similitude envers d'autres rÃ©seaux socials, celui-ci vous permettra d'organiser / participer Ã  des soirÃ©es trÃ¨s facilement !</t>
  </si>
  <si>
    <t>At beSpider you can create and publish you websites within minutes. 100s of pre-build templates, free domain, free cloud base hosting.</t>
  </si>
  <si>
    <t>With the cost of education seemingly always on the rise, Y2Y aims to ensure that no student will be left behind through peer tutoring.</t>
  </si>
  <si>
    <t>Big Data Sets for researchers interested in improving the quality of life.</t>
  </si>
  <si>
    <t>iShopGreen.ca is an online marketplace that connects consumers and suppliers with green products &amp; services</t>
  </si>
  <si>
    <t>Creating a web portal to train law enforcement departments on how to handle dogs and a directory and profile system for our dog's.</t>
  </si>
  <si>
    <t>The Animal Shelter Network is a free website for collaboration and communication between animal shelters, rescues and humane societies.</t>
  </si>
  <si>
    <t>WheelWolf is a subscription based service connecting car lovers to provide a safe and secure platform for swapping and borrowing cars.</t>
  </si>
  <si>
    <t>I am designing a fun, high tech dating website, with over 25 cool features. It is innovate as well as user friendly.</t>
  </si>
  <si>
    <t>SkyRooms.IO is a social network for business people that actually equips them to do work together. Resume, video conferencing and PM.</t>
  </si>
  <si>
    <t>TSOLife is a revolutionary digital platform that allows users to record a personalized legacy to leave behind for future generations.</t>
  </si>
  <si>
    <t>Social Network - your new digital social life without ads, monitoring and analyses. Freed from the feeling that every step is followed</t>
  </si>
  <si>
    <t>Funding of website design &amp; materials for education about firearms, firearm safety &amp; firearm related apparel</t>
  </si>
  <si>
    <t>Global Ids you create for yourself, then the world can connect to you via free online msgs (for Reuniting Lost Property, Dating &amp; more)</t>
  </si>
  <si>
    <t>Land development network for an eco-conscious collective. Community portal features ideas on lean design, green building, urban ecology</t>
  </si>
  <si>
    <t>A Powerful Multimedia-Rich Software that aims at making online publishing very simple.</t>
  </si>
  <si>
    <t>Our goal is to create a system, students can find universities that best match their interests.</t>
  </si>
  <si>
    <t>Uivo lets police and fire department personnel quickly contact you in the event of an emergency involving your property.</t>
  </si>
  <si>
    <t>We help companies to explain what they do in simple, grandma-would-understand terms.</t>
  </si>
  <si>
    <t>Network used for building technology development teams.</t>
  </si>
  <si>
    <t>With no central location for keto knowledge, keto advice will be a community run knowledge base.</t>
  </si>
  <si>
    <t>It will enable deprived children to make artistic work for selling online/illustrating their work in our exhibitions around the world.</t>
  </si>
  <si>
    <t>O0</t>
  </si>
  <si>
    <t>Development of a Safe and Educational Social Media site for kids.</t>
  </si>
  <si>
    <t>Mountain, fat and race bikes made from high grade aero carbon fibers by tow placement and tow folding technology (no fibres cutting).</t>
  </si>
  <si>
    <t>Innovative new compression-based breast pump gives mothers unprecedented freedom, enabling efficient and discreet pumping</t>
  </si>
  <si>
    <t>Gauss glasses protect your eyes in front of screens and outside with self-tinting lenses and a new, proprietary coating technology.</t>
  </si>
  <si>
    <t>Stylish new phone carrier allows instant access to your smart phone while freeing up your hands.</t>
  </si>
  <si>
    <t>Sofft...it's Soft with an Off! A stain-blocking fabric softener that simplifies your laundry and helps the environment at the same time</t>
  </si>
  <si>
    <t>Ever wanted to own something made out of carbon fiber? Now you can!</t>
  </si>
  <si>
    <t>Small town police forces don't always have the resources to provide for the unique needs of female officers and their body armor.</t>
  </si>
  <si>
    <t>Wengash Silver underwear: 100% pure silver. Block cell phone, wifi and microwave radiation, protect your reproductive organs and sperm</t>
  </si>
  <si>
    <t>Get ready for the next product that you canâ€™t live without</t>
  </si>
  <si>
    <t>A backpack with a built in solar panel to charge any USB device. Includes removable battery pack, USB cable, and 7 different adapters!</t>
  </si>
  <si>
    <t>This project is designed to obtain flash drive bracelets with a child's information on it for parents to wear in case of emergencies</t>
  </si>
  <si>
    <t>Pacha's Pajamas is an epic story told through books, music, videos and now augmented PJs that's uplifting kids everywhere!</t>
  </si>
  <si>
    <t>Zossom is a smart phone case with a strap. Forget the days of shattered screens and scratches. The Zossom case keeps your phone safe.</t>
  </si>
  <si>
    <t>Wearsafe: connect with the press of a wearable button, keeping you safer wherever you are and more secure in whatever youâ€™re doing.</t>
  </si>
  <si>
    <t>The MOVEMENT delivers the same tracking functions as the industry leaders at a fraction of the cost. SUPPORT our Project Today.</t>
  </si>
  <si>
    <t>Meet Spark: The friendly companion that helps you stay awake during the day. Re-released with new features!</t>
  </si>
  <si>
    <t>Innovative smart glasses allow you recording videos, taking pictures and connecting to your phone with smart defined gestures.</t>
  </si>
  <si>
    <t>Be more than stylish, be visible. Reflect what youâ€™re hearing/feeling in 24 customizable glowing colors with these laser based earbuds.</t>
  </si>
  <si>
    <t>Secure your smartphone in your hand without worry of drops, perfect to mount in your car or anywhere else; makes the most useful stand.</t>
  </si>
  <si>
    <t>Sync up your lifestyle</t>
  </si>
  <si>
    <t>A revolutionary way to bring running science to everyday people and help runners of all levels achieve a more natural and enjoyable run</t>
  </si>
  <si>
    <t>AirString keeps your AirPods from getting lost by keeping the pair together with a  durable and premium quality string.</t>
  </si>
  <si>
    <t>A stylish, durable safety light band on your wrist or ankle holds a watch or another modular accessory.</t>
  </si>
  <si>
    <t>Imagine a mouse that automatically moves your pointer to where your head is facing. Its an air mouse hidden inside a standard headset.</t>
  </si>
  <si>
    <t>Save Oregon Babyâ„¢ Diapers, a handmade business, run by awesome moms in Southern Oregon, from permanently closing!</t>
  </si>
  <si>
    <t>Culbox is an Open Source Wrist Watch for Arduino with built in Bluetooth and bunch of Hi-Tech sensors and tons of features for Makers</t>
  </si>
  <si>
    <t>Have you ever dreamed of having a pet duckling, but concerned about all the pooping, here is a a solution to help solve that issue.</t>
  </si>
  <si>
    <t>The first navigation system, usable by each means of transport, that will take you wherever you want without thinking about the route.</t>
  </si>
  <si>
    <t>A card holding companion to your phone that acts as a placing device for all your devices.  Grips to any material too.</t>
  </si>
  <si>
    <t>Beautiful automatic watches, made for every moment.
Sports, business, casual.....it fits every moment of your life.</t>
  </si>
  <si>
    <t>FINCLIP, the revolutionary scuba diving accessory that when attached to your fins makes getting them on the simplest thing in the world</t>
  </si>
  <si>
    <t>SmoothEye tracks eye movements to accurately measure alertness and focus level, allowing you to easily and reliably test your brain.</t>
  </si>
  <si>
    <t>Fashion accessories used to instantly link with people you meet and exchange contact info, money, documents, media and so much more.</t>
  </si>
  <si>
    <t>Will assist the deaf to have better communication and safety through the use of LCD glassware with audio &amp; sensory components.</t>
  </si>
  <si>
    <t>Listen to sounds by feeling an array of vibrational patterns against your body.</t>
  </si>
  <si>
    <t>24+ hour online class in WatchKit development from an expert iOS developer and instructor via unconventional, innovative projects.</t>
  </si>
  <si>
    <t>Having a baby or looking for the perfect gift for a baby shower?
Discover NapTime, a silent baby monitor that improves your sleep.</t>
  </si>
  <si>
    <t>Sinapsi is the first heated jacket designed in Italy.
Now you can manage your jacket by smartphone. Power bank 5/x Charger included.</t>
  </si>
  <si>
    <t>For the isolated rice farmer. For the 14-hour taxi driver. This tiny MP3 player has the entire New Testament Bible... in their language</t>
  </si>
  <si>
    <t>World's first bio-feedback posture device for your entire back. Trains back, neck, thoracic &amp; ab segments by using only 30 min/day.</t>
  </si>
  <si>
    <t>A simple, vibrating belt that trains your muscles to maintain the correct posture, providing more confidence and higher energy levels.</t>
  </si>
  <si>
    <t>The D-Pro is a lightweight, moisture-wicking headband with a padded carbon fiber insert that reduces the risk of head injury in sports.</t>
  </si>
  <si>
    <t>The Deception Belt is an innovative belt with app capability, designed to assist any user gain control over their appetite.</t>
  </si>
  <si>
    <t>Mist Buddy is a remote controlled misting system, powered by a rechargeable battery with misting/sipping tip for complete coolness.</t>
  </si>
  <si>
    <t>Arcus gives your fingers super powers.</t>
  </si>
  <si>
    <t>PowerPack is an efficient and affordable backpack with a lithium-ion charger for all electronic devices offering charges on the go!</t>
  </si>
  <si>
    <t>La tua giornata sportiva monitorata nel tuo polso??!!!
Rendiamolo possibile... VIVI DI CUORE --- All MADE in ITALY</t>
  </si>
  <si>
    <t>Power Go es una linea de cargadores solares para dispositivos mÃ³viles, amigables con el medio ambiente y de bajo costo.</t>
  </si>
  <si>
    <t>Removable collars and cuffs along with hidden underarm designs that prevent embarrassing and stubborn stains. What does YOUR shirt do?</t>
  </si>
  <si>
    <t>The Lifeclock One is an officially licensed, supercharged version of Snake Plisskenâ€™s countdown watch from Escape from New York.</t>
  </si>
  <si>
    <t>A radiation shield for your fitness tracker, smartwatch or other wearable smart device</t>
  </si>
  <si>
    <t>Personalizing your Apple Watch has never been easier. Ten different colors to match any lifestyle. Time is precious, protect it.</t>
  </si>
  <si>
    <t>A revolutionary, cycling safety device is born! Signum indicators close the communication gap between cyclists and other road users.</t>
  </si>
  <si>
    <t>Prana is the first wearable combining breath and posture tracking to make your sitting time count.</t>
  </si>
  <si>
    <t>You can control how much air enters the helmet by opening or closing the vents. This is very useful in bad weather, or for competition.</t>
  </si>
  <si>
    <t>Unique small wearable personal air conditioning device that provides the user a 10-15 degree environmental difference on his person.</t>
  </si>
  <si>
    <t>Show your fidelity by wearing the Trustee rings! Show where you are (at)!</t>
  </si>
  <si>
    <t>Glasses, not for you but your virtual reality headset. Prescription lens adapters, lenses and more to make your VR experiences better.</t>
  </si>
  <si>
    <t>The first 3D Xray Vision Instrument FREE* for researchers, scientists, entrepreneurs, developers, educators, artists, and explorers.</t>
  </si>
  <si>
    <t>TapTap is a technology to transfer touch between two people. It can also be an activity tracker, a game controller or smart alarm.</t>
  </si>
  <si>
    <t>A-iEasyâ„¢: The first customized unfoldable stand for smartphones that barkly needs room. Wholy integrated (will be relaunched soon!!).</t>
  </si>
  <si>
    <t>In case you missed out on this campaign but are interested in owning a Hotblack London watch, please visit www.hotblacklondon.com.</t>
  </si>
  <si>
    <t>Realtime feedback for swim &amp; triathlon training! Visually monitor pace &amp; intervals to improve fitness. For swimmers &amp; triathletes.</t>
  </si>
  <si>
    <t>SPEEDWRAPS improve the speed, agility &amp; strength of an athlete by utilizing evenly distributed weight on the lower leg.</t>
  </si>
  <si>
    <t>Turn you helmet into the safest helmet and don't worry about a thing,you will always have the right fit!!</t>
  </si>
  <si>
    <t>The closest thing ever to the Holy Grail of wearables technology</t>
  </si>
  <si>
    <t>Driver Alert System es un sistema de seguridad para el conductor, que le avisa en caso de perder la posicion vertical mientras conduce.</t>
  </si>
  <si>
    <t>Forget your headphones. Wear Hy all day for voice-controlled music, calls, biometrics and more, with a huge battery and hidden fit.</t>
  </si>
  <si>
    <t>Glowbelt is the world's first rectractable LED safety belt for fans of the great outdoors, fitness enthusiasts, children and more.</t>
  </si>
  <si>
    <t>A "handheld" light, which eases the way you illuminate objects and/or paths.</t>
  </si>
  <si>
    <t>Shirts, so technologically advanced, they connect mentally to their audience upon sight.</t>
  </si>
  <si>
    <t>Our wearable and app automates the poke you normally get from your bedpartner to make you stop snoring and making you turn to the side.</t>
  </si>
  <si>
    <t>Making important medical data of active people available to first responders of an emergency by wearing a dog tag bearing a QR Code</t>
  </si>
  <si>
    <t>The first GPS tracker created entirely in Italy that allows you to know where your pet is located at any time throughout any device.</t>
  </si>
  <si>
    <t>The Prep Packs Survival Belt allows you to carry all of the essentials for outdoor survival inside your belt buckle</t>
  </si>
  <si>
    <t>Mouse^3 is the next generation of input devices. With cursor control and customized gesture recognition, its applications are endless!</t>
  </si>
  <si>
    <t>Translate sight into touch with a wrist-mounted wearable. A revolution for visually impaired people everywhere.</t>
  </si>
  <si>
    <t>Cool air flowing under clothing keeps you cool.</t>
  </si>
  <si>
    <t>When every second matters, BioToo temporary tattoos get critical information to emergency personnel to help them help you.</t>
  </si>
  <si>
    <t>We've created the perfect sports chalk- antibacterial, lasts longer, better grip, and no mess! Now we need a non-provisional patent!</t>
  </si>
  <si>
    <t>Without Utterance, a crushingly intimate literary memoir told from the inside of losing language, self, and world.</t>
  </si>
  <si>
    <t>Everything families need to host a Jewish welcoming ritual when opting out of circumcision. Includes original ceremonies and music.</t>
  </si>
  <si>
    <t>BANGGAI RESCUE is a beautiful, must-read book and a project setting out to answer some critical questions about the species' future.</t>
  </si>
  <si>
    <t>The Definitive (and Slightly Ridiculous) Guide to Enjoying the 2015 Pro Football Season</t>
  </si>
  <si>
    <t>We are creating the Adventure Access Trail, a new walking trail from Boston to San Francisco.  
http://adventureaccess.org</t>
  </si>
  <si>
    <t>A true story about inspiration and survival - David Alfred George turns his powerful experience into a compelling vBook.</t>
  </si>
  <si>
    <t>"60 Days to a Radiating Faith" is a collection of carefully selected Bible verses to encourage those undergoing cancer treatments.</t>
  </si>
  <si>
    <t>A surgeon's call for today's Christians to practice biblical compassion. Pre-order now and turn the tide towards the model Christ gave!</t>
  </si>
  <si>
    <t>A big idea non-fiction book by an impatient three-time author and insomniac willing to bet on himself.</t>
  </si>
  <si>
    <t>A true David vs.Goliath story about a young adult battling the U.S. health care system to survive and become an advocate for change.</t>
  </si>
  <si>
    <t>A Massive but Cheerful Online Digital Archive of Surfing</t>
  </si>
  <si>
    <t>Be part of the excitement by supporting our first season offering unique perspectives of Portland from the water.</t>
  </si>
  <si>
    <t>A great collection of puzzles to take and enjoy anywhere in the world - have fun, challenge yourself, and become a better chess player!</t>
  </si>
  <si>
    <t>Sinatra Cookbook is an ebook featuring 12 fantastic example applications built on the Sinatra framework and many well known Ruby gems.</t>
  </si>
  <si>
    <t>Sideswiped is my story of growing in and trusting God through the mess and mysteries of life.</t>
  </si>
  <si>
    <t>TOP FUEL FOR LIFE â€¦ a true story of victory, unimaginable loss
and the epiphany that changed everything.</t>
  </si>
  <si>
    <t>I'm writing a new book! Topic: Privacy is Dead. What does a world without privacy mean for humanity? Our reputations? Our kids?</t>
  </si>
  <si>
    <t>For one year, two women exclusively ate food produced within Mendocino County, CA. Now, they will write a book about their adventures.</t>
  </si>
  <si>
    <t>The true story of a child's struggle with hunger, poverty, and war in El Salvador.</t>
  </si>
  <si>
    <t>Strategies forged and lessons learned from accessing highly selective places where Black men have historically been underrepresented.</t>
  </si>
  <si>
    <t>Book on the search for the San Marcos, shipwrecked off the coast of Ireland in 1588 and the mysteries that have drawn men to find her.</t>
  </si>
  <si>
    <t>A revolutionary digital mapping project of the Vilna Ghetto</t>
  </si>
  <si>
    <t>Thats right "My Life As Julia Robertsâ€¦Snapshots Of A Life" is going on the road! The first book tour! With Author Liane Langford!</t>
  </si>
  <si>
    <t>Valmont is a town with a fertile history and a vibrant community. We aim to capture the magic in our People's History of Valmont!</t>
  </si>
  <si>
    <t>Join others to help create a world that is possible -- in your workplace, community and society!</t>
  </si>
  <si>
    <t>Help launch a FREE guide that can help activists &amp; community organizers leverage social media tools for change like never before.</t>
  </si>
  <si>
    <t>This is a book of letters. Letters to our body parts.</t>
  </si>
  <si>
    <t>My creations are born in different cultural environment around the globe with Â« what is already there Â» and act as a social impulse</t>
  </si>
  <si>
    <t>Peace on Earth begins with birth. Educating pregnant women to create a more peaceful world is what this book is all about.</t>
  </si>
  <si>
    <t>A place for rational, fact and data based non-partisan political and societal commentary on things that matter to Americans.</t>
  </si>
  <si>
    <t>The epic adventure of a 33 year journey surviving 4 open heart surgeries- emotionally powerful. Graphic. Honest. Funny</t>
  </si>
  <si>
    <t>A young cancer survivor embarks on a cross country railroad adventure while writing her memoir through letters.</t>
  </si>
  <si>
    <t>A raw, honest encounter of my colourful journey trying to escape accepting I had Epilepsy &amp; how I found my super powers along the way</t>
  </si>
  <si>
    <t>Finally, Jewish sacred texts by Israeli women, volume 2 of an  acclaimed, revolutionary series of powerful, witty, diverse Midrashim.</t>
  </si>
  <si>
    <t>A book about a couples first year of marriage. Read the inspirational story of how God helped them overcome cancer, amputation and more</t>
  </si>
  <si>
    <t>The hilarious new book about RAGBRAI, America's greatest event that you've never heard of. Crotch lube is entirely optional.</t>
  </si>
  <si>
    <t xml:space="preserve">A mixed media (poetry, photo, prose and sound) text focusing on/inspired by rural life in former Communist republics. </t>
  </si>
  <si>
    <t>This is for the book release event/photo gallery show. Funds will go to buy gallery prints &amp; copies of Orlando's Historic Haunts.</t>
  </si>
  <si>
    <t>I am publishing my book, Waiting on Humanity and need some finishing funds to do so.</t>
  </si>
  <si>
    <t>Help me search for the lost ruins of the UK. A unique guide to  lesser known and somewhat known ruins of Britain.</t>
  </si>
  <si>
    <t>I am publishing my 5th book, I am looking to publish a book of short stories, all based on random thoughts that flash through my mind.</t>
  </si>
  <si>
    <t>The day Chuck died was the day everything changed. Now he has to save the afterlife from extinction or die again trying.</t>
  </si>
  <si>
    <t>An original-well-done eBook. Mainly about fiction, action, adventure, and mystery. A story that you've never read!</t>
  </si>
  <si>
    <t>Highland Sabre explores a possible yet terrifying explanation for the mystery big cats said to prowl the British countryside.</t>
  </si>
  <si>
    <t>[JOE]KES is a book full of over 200 original, sometimes funny, pun-ish Joekes. If you hate the book, use it as a coster!</t>
  </si>
  <si>
    <t>To survive, an American socialite must fight with a Mafia boss in the French Resistance, but will his underworld ruin her in the end?</t>
  </si>
  <si>
    <t>I am writing about my nonna's life in Southern Italy and what it was like to grow up in a Fascist regime before immigrating to Canada.</t>
  </si>
  <si>
    <t>Jury of Peers is a complete novel, and it's good.
All it needs now?  
More readers.  About ten million more.
Let's get 'em.</t>
  </si>
  <si>
    <t>Haunted by a wrong decision and hunted by a Tall Dark Stranger, a misguided teen struggles to find her way home ..or will she make it?</t>
  </si>
  <si>
    <t>Over a year of dedication has produced amazing photos and stirring words. The last step is to help those words appear in a printed book</t>
  </si>
  <si>
    <t>Daniel was an ordinary boy, until unordinary events began to occur. Danny had never been exposed to supernatural activity until now...</t>
  </si>
  <si>
    <t>A satire gift, the stress cube has original artwork, comes on a custom mahogany stand and has a funny exercise booklet.</t>
  </si>
  <si>
    <t>What if the stories in the Bible, especially those about strong women, were retuld by their own characters? I've completed 5 and am ready to publish.</t>
  </si>
  <si>
    <t>The Mortis Chronicles is a hard hitting, thought provoking and action packed indie published series. You know you want to read!</t>
  </si>
  <si>
    <t>Arabella seeks studio time to professionally read her novel, making it available to listeners as an audio book on audible.com</t>
  </si>
  <si>
    <t>Scorned is the first in a series that I have been working on for two years and it's time to get it published.</t>
  </si>
  <si>
    <t>Would anything change if women were in charge? Book Clubs, readers, and critics herald the latest by award-winning author, Aguila.</t>
  </si>
  <si>
    <t>One Minute Gone is a murder mystery drawn from real people and events. Read Chapter One at http://davidhansardblog.wordpress.com.</t>
  </si>
  <si>
    <t>Laughter, tears and good times in the warm glow of Summer s Love. The perfect recipe for the winter blahs.</t>
  </si>
  <si>
    <t xml:space="preserve">A novel. Beautiful. Sparse. The truth behind the American Dream seen from the eyes of a young wanderer in the midst of the economic collapse. </t>
  </si>
  <si>
    <t>We are finishing up recording our new record and we would like help with its physical CD release.</t>
  </si>
  <si>
    <t>"WE ARE ON A MISSION TO TOUR THE UNITED STATES NON-STOP. TO DO SO WE NEED TO PURCHASE A NEW VAN."</t>
  </si>
  <si>
    <t>After almost three years of being out of music, I've decided to finally make the solo record I've wanted to do for years.</t>
  </si>
  <si>
    <t>The Red Masque will be heading into the studio in late April to begin recording their new album, tentatively titled "Mythalogue".</t>
  </si>
  <si>
    <t>The book I am working on now is the third is a series of rock encyclopedias. However, I am in need of funding to cover the photo costs.</t>
  </si>
  <si>
    <t>Treedom wants to record a second album! We have a lot of new material, and we wanted to capture our new sound in a record for our fans.</t>
  </si>
  <si>
    <t>In June, Columbus rock veterans, Watershed, will release and tour behind a new album, BRICK AND MORTAR.</t>
  </si>
  <si>
    <t>We've made our goal with your help. Thanks so much! This is a great time to pre-purchase the album and get some extra perks.</t>
  </si>
  <si>
    <t>With all of our money going towards our new full-length album and merch, we need your help so we don't end up stranded on tour.</t>
  </si>
  <si>
    <t>Reluctant Hero is getting ready to record their next EP titled All As One! Studio dates are set for January 18th-22nd! Let's work!</t>
  </si>
  <si>
    <t>A regional band reaching to their fans. Reaching to become a national band with no label support. This is the chance of a lifetime.</t>
  </si>
  <si>
    <t>Second album from award-winning Brad Hoshaw &amp; the Seven Deadlies, featuring crowd favorites "New Tattoo" and "Delta King."</t>
  </si>
  <si>
    <t>Rock n' Roll about the intersection of lies and belief: the Believable Lie.</t>
  </si>
  <si>
    <t>Dead Tree Duo has been fortunate enough to record a full length album at Threshold Studios in NYC!  Now it's time to manufacture them!</t>
  </si>
  <si>
    <t>The Brian Davis Band is a group of friends that want to share their lives and experiences through music that connects with people.</t>
  </si>
  <si>
    <t>After the success of the critically-acclaimed "Confederate Buddha," Jimbo &amp; Tri-State need your help to raise the WHITE BUFFALO.</t>
  </si>
  <si>
    <t>Madrone is an independent band creating melodic, emotional, 
alternative-rock needing your help to finish their new album.</t>
  </si>
  <si>
    <t>Help Lust Control Kickstart their first cd in 20 years!!  To be mixed by Rocky Gray (Living Sacrifice, Soul Embraced, Evanescence)!!</t>
  </si>
  <si>
    <t>We have some great new songs and want to record a special edition 4 song EP as our next Eric Stuart Band release</t>
  </si>
  <si>
    <t>Los Angeles-based recording artist Ryan Caskey joined forces with producer Eddie Hedges to record alternative rock masterworks.</t>
  </si>
  <si>
    <t>Scotland's premier classic rock and metal festival, 3 days, 3-4 stages, family friendly,  for people of all ages</t>
  </si>
  <si>
    <t>ALL WE WANT TO DO IS DRIVE AROUND AMERICA AND PLAY A BUNCH OF SHOWS, BUT WE DON'T HAVE ANY MONEY...</t>
  </si>
  <si>
    <t>Vaz invades 2 new continents in the Eastern Hemisphere and brings home a Split Single, a Video Documentary and a Live Record from Asia.</t>
  </si>
  <si>
    <t>We're recording our first single in Nashville this summer and sending it to radio with Shamrock Media Group.  We need your help!!</t>
  </si>
  <si>
    <t>Hope and Inspiration.  That is what this project is all about. In the midst of a dark and broken world our stories can speak life.</t>
  </si>
  <si>
    <t>Be a part of Virtual CH's debut Video and Record release.  Help fund their debut music video and record mixing expenses.</t>
  </si>
  <si>
    <t>Help Golden Animals finish their NEW Album!</t>
  </si>
  <si>
    <t>Join the Sic Vita family and lend a hand as we create a new album!</t>
  </si>
  <si>
    <t>The Micronite Filters have a blood curdling sonic adventure ready for psychedelic swirled vinyl for the best possible auditory journey.</t>
  </si>
  <si>
    <t>Acknowledged songwriter looking to record album of new songs to secure a Publishing Contract</t>
  </si>
  <si>
    <t>Please help us reach both a short term and lifetime goal! We can't do this without your help. thank you a ton from all of us at P.T.R..</t>
  </si>
  <si>
    <t>We need your financial support to cover the tour costs!  (Sound, lights, travel, stage design)</t>
  </si>
  <si>
    <t>Gainesville's pop punk 3 piece Assassinate The Scientist started a new band and they want to release a 7", but they need your help!!</t>
  </si>
  <si>
    <t>A pre order campaign to fund the pressing of our second full length vinyl LP</t>
  </si>
  <si>
    <t>We have been a band since 2007, but we've never hit the road. That's messed up... So this summer, we're trying to and need your help!</t>
  </si>
  <si>
    <t>Be a part of helping The Early Reset finish their new 7 song EP.</t>
  </si>
  <si>
    <t>Friends and Family have an album for you. They need your help to release it to the world.</t>
  </si>
  <si>
    <t>Dead Fish Handshake is a rock band based out of New Jersey. We are in the process of raising funds for our second record.</t>
  </si>
  <si>
    <t>Orwell is hitting the road this August for a West Coast tour and we need substantial van repairs in order to get there.  Dates booked.</t>
  </si>
  <si>
    <t>We are touring the Southeast in support of our new EP</t>
  </si>
  <si>
    <t>Wyatt Lowe &amp; the Ottomatics will be hitting the road this June on a North and Southwest Summer 2014 tour!</t>
  </si>
  <si>
    <t>Bizness Suit - NEW ALBUM - We're going to LA to record the best rock album ever - bluesy funky Rock n Roll with soul</t>
  </si>
  <si>
    <t>Soul Easy recording our first full length CD.  Inspired by lots of friends and lots of good times.</t>
  </si>
  <si>
    <t>Eyes For Fire is finally ready to release their Debut Album but we need YOU to help us put the final touches on it.</t>
  </si>
  <si>
    <t>Hi Ho Silver Oh is going on a West Coast tour! We'll be starting in Santa Barbara, and spreading our tunes all the way to Seattle and back.</t>
  </si>
  <si>
    <t>Kickstarting Kill Freeman independently. Help fund the New Record, Video and Live Shows.</t>
  </si>
  <si>
    <t>Protect The Dream is preparing to record their debut album 8 years in the making. Lets make it happen Kickstarter!</t>
  </si>
  <si>
    <t>We want to release our Losing Wings EP on a week-long tour of California's music scene!  We've got the EP made, we just need gas money!</t>
  </si>
  <si>
    <t>Our new CD comes out July 3. We have self-financed the project with money from our shows but now need additional funding for video.</t>
  </si>
  <si>
    <t>We are a band from South East London- each member is19 years OA. We have been together for two years. Taking pride in making good music</t>
  </si>
  <si>
    <t>We're making a high energy, fist pumpin', pelvis-thrusting new Rock n Roll album and we'd love for you to be a part of it.</t>
  </si>
  <si>
    <t>7Horse is a new band with a self-funded album and a show they want to rock in your town!</t>
  </si>
  <si>
    <t>Being in a band can make you feel like clowns, but we've got the best fans so we're not too worried. You are the new record labels!!</t>
  </si>
  <si>
    <t>This is an American rock album.</t>
  </si>
  <si>
    <t>We were selected out of 4,000 bands to play on VANS Warped Tour! Amazing opportunity, but touring costs $$$!  We REALLY need your help!</t>
  </si>
  <si>
    <t>Help composer and musician Samuel B. Lupowitz release his first solo piano rock effort featuring the hard-grooving Ego Band.</t>
  </si>
  <si>
    <t>An album you can bring home to mom.</t>
  </si>
  <si>
    <t>Take 147 is currently in the process of recording the debut album called, "Nothin' to Lose".</t>
  </si>
  <si>
    <t>The Paper Melody wants YOU to be a part of the next chapter! Be a part of the process of our brand new EP and Music Videos!</t>
  </si>
  <si>
    <t>The Waffle Stompers need your support to keep doing what we love--go on tour, make music and music videos.</t>
  </si>
  <si>
    <t>Carl King / Sir Millard Mulch / Dr. Zoltan Ã˜belisk is making a new 45-minute instrumental sci-fi album!</t>
  </si>
  <si>
    <t>Dan Mumm's 2nd studio album. An ambitious project - Dan will attempt his best musical work yet, drawing influence from across the ages.</t>
  </si>
  <si>
    <t>Help fund our new concept album, inspired heavily by Sci-Fi and cosmology. Together, we can make "Frontiers" a great release!</t>
  </si>
  <si>
    <t>Five metal heads dedicated to our passion for music. We believe music is Freedom, Unity &amp; Escape. Join us on our mission to Dig Deeper.</t>
  </si>
  <si>
    <t>The NEW ALBUM from the MOST METAL BAND ON EARTH is here! (WARNING: May cause melted faces and headbanging-related spinal trauma!)</t>
  </si>
  <si>
    <t>Help Legend of Zelda tribute band Master Sword complete their latest heavy metal album: Shadow and Steel!</t>
  </si>
  <si>
    <t>Pre-order and help me fund new merchandise so we can make the album release something amazing.</t>
  </si>
  <si>
    <t>MUSIC WITH MEANING!  MUSIC THAT MATTERS!!!</t>
  </si>
  <si>
    <t>God Am, a Grunge/Doom metal band, who have been trying to fund the production of our EP to bring you a unique aural assault.</t>
  </si>
  <si>
    <t>"Guard your passion as if your life depended on it, for well it might!"
Join Nightingale in her journey through the Poison Garden.</t>
  </si>
  <si>
    <t>Help Chicago-based instrumental group Sioum complete the production of their 2nd full-length album.</t>
  </si>
  <si>
    <t>Salut, nous c'est M.F.Crew, on a besoin de vous pour produire notre premier album "First Ride" ! :)</t>
  </si>
  <si>
    <t>Limited edition 2x12" vinyl pressing of our latest album "Who Do You Think We Are?"</t>
  </si>
  <si>
    <t>Help release a CD of sloggoth's first album "sloggoth".  All contributors of $5 or more get a CD when the goal is met!</t>
  </si>
  <si>
    <t>Writing and Recording Sophomore record, and funding Tour to support Spring 2017 album release.</t>
  </si>
  <si>
    <t>AtteroTerra's "Pray for Apocalypse" is fully completed, and only being held up by funding.</t>
  </si>
  <si>
    <t>Wir, die Heavy/Thrash Band "Powerhead" wollen ins Studio und eine Promo CD aufnehmen. Songs haben wir, Geld nicht ;-) ... und los!! :-)</t>
  </si>
  <si>
    <t>Modern Post-Hardcore/Electro music (Hardstyle, EDM, Trap, Dubstep, Dembow, House).</t>
  </si>
  <si>
    <t>The album is written &amp; sounding epic, dark &amp; heavy! We now need your help to fund the release &amp; some spiffing limited edition merch!</t>
  </si>
  <si>
    <t>We are heading to the studio to create our second album and we want you to be right there with us!</t>
  </si>
  <si>
    <t>â€œThe Odd Couple Quintetâ€ is aptly named, since the Horn and Bassoon are truly an â€˜odd coupleâ€™ to front a jazz group.</t>
  </si>
  <si>
    <t>"In My Own Eye" a cabaret not to be missed  Building a Business Preserving the Art of Cabaret Theatre 4 the Next Generation</t>
  </si>
  <si>
    <t>I want to work with the great John Goodsall and Percy Jones from Brand X to create the ultimate new jazz album.</t>
  </si>
  <si>
    <t>I'm making the move from a side man in local groups to the leader with this debut jazz CD project.</t>
  </si>
  <si>
    <t>Help to make an album that will stand out in the pantheon of LDS music, an album of the highest musical and artistic standards.</t>
  </si>
  <si>
    <t>My name is Lindsay Main, and My artist name is "Memphis Lady". Im looking to make my first cd, will all my own original songs on it.</t>
  </si>
  <si>
    <t>Drivetime heads to Cali for summer tour supported by @Smoothjazz.com &amp; @JJZPhilly  #Spaghettini #The Roxy</t>
  </si>
  <si>
    <t>MichÃ© Fambro records the long-awaited Jazz Crooner album.  Favorite standards, and soon-to-be classic originals in one memorable album.</t>
  </si>
  <si>
    <t>I AM A SINGER/SONGWRITER RECORDING MY DEBUT ALBUM OF ORIGINAL MATERIAL TITLED "MY LIFE UNFOLDING".....MUSIC IS SO MUCH A PART OF ME!</t>
  </si>
  <si>
    <t>The band Twice As Good wants to create and distribute a DVD of their live concert performance. This amazing band needs to be seen!</t>
  </si>
  <si>
    <t>The Orchestra and it's boy/girl singers perform a plethora of hit songs arranged by Nelson Riddle, for the world's greatest singers.</t>
  </si>
  <si>
    <t>fo/mo/deep heads back into the studio in January 2014 to record their 3rd CD. Seeking to continue experimenting with all things groove:</t>
  </si>
  <si>
    <t>The Songs of Africa Ensemble embarks on their first Goodwill Africa Tour, to taste African music &amp; culture firsthand.</t>
  </si>
  <si>
    <t>Fall in love with "The Dreamer", new original music from trumpeter Freddie Dunn!</t>
  </si>
  <si>
    <t>Tachoir music has been described as "Highly original compositions with dazzling improvisations by virtuoso musicians" - The Times</t>
  </si>
  <si>
    <t>IJD coincides with the Columbus Day. The musicians are Italian-American and they'll showcase music from the Italian American songbook.</t>
  </si>
  <si>
    <t>What was the greatest record shop ever?  DOBELLS!</t>
  </si>
  <si>
    <t>The Saxidentals are a Laie, HI based saxophone quartet. We have been playing gigs all around Laie and would love to make a music video!</t>
  </si>
  <si>
    <t>Join in and help me make my first jazz album. I would really like to make a Christmas album and a smooth jazz CD. Want a FREE CD?</t>
  </si>
  <si>
    <t>It'll be THE event of the year for the musically adventurous types. Don't miss this chance to bring Peter BrÃ¶tzmann to our fair city!</t>
  </si>
  <si>
    <t>A record representing an era in East Bay local music that sustained art &amp; community that deserves to be preserved on 180 gram vinyl.</t>
  </si>
  <si>
    <t>To raise funds to finish the latest album by Chris Reed and the Anime Raiders, called "Deep City Diving"</t>
  </si>
  <si>
    <t>This Full length Album Needs the real living record life. It took us 4 hard years, countless deaths and several studios but we won.</t>
  </si>
  <si>
    <t>Seeking supporters to help me break the 15 year streak since my last record.  Dana Lawrence Music is ready to go back into the studio!</t>
  </si>
  <si>
    <t>We need to hire an animal trainer to have a chimpanzee actor perform in our music video with us!</t>
  </si>
  <si>
    <t>Cobrette Bardole's widely anticipated sophomore release is ready for tracking and he needs your help to make it a reality!</t>
  </si>
  <si>
    <t>The time has finally come... Sap Laughter is in the process of updating our merchandise setup, and we need your help making it happen!</t>
  </si>
  <si>
    <t>Mortimer Nova is attempting to raise enough money to record their new album, Terrible the Fish has Drowned, to release it to the public</t>
  </si>
  <si>
    <t>Support Ginger Binge sounds. We're an independent 'cosmic Americana' band. We love to play music for you. We are grateful for your help</t>
  </si>
  <si>
    <t>I have finally decided to follow my dream. I want to be a professional musician. This is the project that with get me there.</t>
  </si>
  <si>
    <t>I'm producing an original gospel-folk, "AmeriqueÃ±o" collection of hymns and songs, so organic you could grow tomatoes with them.</t>
  </si>
  <si>
    <t>Along with a new EP production and release, it's time to bring Den-Mate, LIVE, to a location near you - East Coast and Beyond!</t>
  </si>
  <si>
    <t>ADCA would like to complete the production of its debut CD, in order to bring the joys of chamber music to its fans, new and old.</t>
  </si>
  <si>
    <t>The Philly music scene is full of amazing talent. This annual music festival is to celebrate those gems within that scene!</t>
  </si>
  <si>
    <t>Help Saint Sebastian finish their debut album, Melancholy Breakdown, accompanied by a short documentary film about fibromyalgia.</t>
  </si>
  <si>
    <t xml:space="preserve">ruKus radio is an independent internet radio station focused solely on the independent artist and has been Mainstream-free since 2007! </t>
  </si>
  <si>
    <t>The people have spoken...the stars have aligned...Hardsoul Poets are making a new record and we want our fans on the front lines.</t>
  </si>
  <si>
    <t>Park XXVII is putting together an album of up and coming Georgia bands. We need money to fund the recording/production costs of this cd</t>
  </si>
  <si>
    <t>For each month in 2012, Sonnet will be releasing a Jesus-celebrating, grave-shattering, ear-tickling, mind-provoking song!</t>
  </si>
  <si>
    <t>Lets get 48/14 pressed and in your cd players,ipods,blogs, and facebook status'. Lets get it everywhere!</t>
  </si>
  <si>
    <t>With Project Revive, I aim to protect and nurture the creative impulse through music.</t>
  </si>
  <si>
    <t>Getting together a bunch of "friends and family" great  players to record my sophomore album.  Original "smooth jazz" and "modern jazz" performances .</t>
  </si>
  <si>
    <t>I'VE STARTED A BRAND NEW ALBUM THAT WILL FEATURE ACID JAZZ, FUNK, ROCK, AND DANCE WITH THE PROMISE OF TOURING NEXT YEAR IN THE USA</t>
  </si>
  <si>
    <t>The U City Jazz Festival is offered for free to the community and features the best jazz talent from the midwest.</t>
  </si>
  <si>
    <t>Support the preservation of Jazz and help us become a national Jazz Festival with the best music, food, and fun for all ages!</t>
  </si>
  <si>
    <t>Working hard to get into the studio to record, produce, and edit my break out CD. I hope to realize my vision!</t>
  </si>
  <si>
    <t>The DMV's most respected saxophonist pay tribute to Motown.</t>
  </si>
  <si>
    <t>Greg Chambers' self-titled CD needs support for post production, replication, and promotion.</t>
  </si>
  <si>
    <t>This project is designed to help protect the environment by using Eco-friendly product packaging.</t>
  </si>
  <si>
    <t>Woody Woodland and Carol Stone, are back on the scene presenting Philly Jazz Fest â€œRemembering Groverâ€ September 22, 2012.</t>
  </si>
  <si>
    <t>After the success of my first album "A Very Hattie Christmas" I'm coming back with my second album "The Way We Used To Bee".</t>
  </si>
  <si>
    <t>Promoting an "over the top" all inclusive jazz experience featuring top notch performers in a luxurious Latin setting in Lima, Peru.</t>
  </si>
  <si>
    <t>My new album will be called Triad, an album of original music performed by me &amp; guest musical artists.</t>
  </si>
  <si>
    <t>Faith Monah is an unique Gospel-Jazz singer who scats and swings the Word of God. She is ready to record her FIRST jazzy Gospel album.</t>
  </si>
  <si>
    <t>This project is for the making of a music video. All funds will go towards production costs for this event only.</t>
  </si>
  <si>
    <t>â€œThe Deep Brooklyn Suiteâ€ is a series of musical impressions about living and surviving in Brooklyn.</t>
  </si>
  <si>
    <t xml:space="preserve">Our next audio recording projects are scheduled for November 1 to 3, 2010 here in Kansas City, Missouri! </t>
  </si>
  <si>
    <t>2014 World Cup / Copa do Mundo is creating much controversy. The song and video support and promote music &amp; sports education for all.</t>
  </si>
  <si>
    <t>Come watch my new mind twisting yet soothing music video â€œNothing Basicâ€. If you like it you can become part of what's coming up next!</t>
  </si>
  <si>
    <t>Cool jazz with a New Orleans flavor.</t>
  </si>
  <si>
    <t>Miami club band records powerhouse fusion album. You don't have to be a musician to understand the sound of jazz.</t>
  </si>
  <si>
    <t>I'm recording the music of my uncle, Legendary trumpeter Clifford Brown. Had uncle Cliff lived, how might he revisit his music today?</t>
  </si>
  <si>
    <t>Our goal is to help educate the world about jazz and its components; how it relates to love, romance, and success.</t>
  </si>
  <si>
    <t>My first solo Album, "Siempre Filiberto".  Inspired by and dedicated to a great man in my life who I recently lost to a tragic accident</t>
  </si>
  <si>
    <t>Cultural and jazz instructional classes for youth at Preservation Hall. Preserving traditional New Orleans jazz and it's African roots.</t>
  </si>
  <si>
    <t>This project is a mix of original &amp; standard song selections.  This phase covers recording and package design expenses.</t>
  </si>
  <si>
    <t>we are an ambitious collective of brooklynites striving to fuse a concept album/fim into a multimedia musical theate.Inspired by the 2012shif</t>
  </si>
  <si>
    <t>Studio CD/DVD Solo project of Pianist &amp; Keyboardist Jetro da Silva</t>
  </si>
  <si>
    <t>A real Motown Backup singer on 22 gold and platinum albums headlines her own Jazz CD of Motown songs.</t>
  </si>
  <si>
    <t>I am searching for monetary funding to go into a good recording studio and record experimental intuitive improv jazz.</t>
  </si>
  <si>
    <t>We recorded a full-length album to be released this summer for FREE!  All we need is the last $900 to master it. Donate today for some rad gifts!</t>
  </si>
  <si>
    <t>A contemporary jazz project crossing music lines, from jazz to rock walking through some free elements and full of melody!</t>
  </si>
  <si>
    <t>Help me to create my 3rd album, a Christmas CD with 16 Holiday/Original favorites!</t>
  </si>
  <si>
    <t>I've only been able to release 7/10 songs for this album. I'd like to get into a professional studio and record them all properly.</t>
  </si>
  <si>
    <t>Ground Effect is my first solo EP project intended to help promote Fusion and creative music music in Saskatchewan and Canada.</t>
  </si>
  <si>
    <t>This vocal music and spoken word project uses the  gift of life,love,hope &amp; peace to enable people to see themselves as a masterpiece!</t>
  </si>
  <si>
    <t>A CD of a live Jazz concert featuring Marti Mendenhall, George Mitchell, Scott Steed and Todd Strait.</t>
  </si>
  <si>
    <t>We've been invited to perform at Jazz Festival 2013. We must request funding to successfully manage this special invitation</t>
  </si>
  <si>
    <t>Creating new avenues of exposure for young Jazz &amp; Soul artists
to express their Art of Music.</t>
  </si>
  <si>
    <t>Jazz to jazz, New York to France, a piano trio of cutting-edge French jazzmen and a NY-based Japanese jazz pianist. Superbly different!</t>
  </si>
  <si>
    <t>The 1st club in your bag should be between your ears!  Light up Your Brain Power. Play Smarter. Swing the LUMIC Band..</t>
  </si>
  <si>
    <t>Snoring shouldn't ruin your or your partner's sleep and you don't need expensive, uncomfortable or ugly devices to help the problem</t>
  </si>
  <si>
    <t>A Hands Free head mounted display adapter that supports the I AM Cardboard dscvr VR viewer for comfortable extended 3-D/VR viewing.</t>
  </si>
  <si>
    <t>A mask for home or travel that will give you the best, undisturbed sleep of your life.</t>
  </si>
  <si>
    <t>Find your pet when it's missing, digitally store pet-related information, and locate pet friend establishments and services.</t>
  </si>
  <si>
    <t>Make your watch Smart ! CT Band is an ultra-thin, high-tech smart watch-strap awarded twice at CES 2017 las vegas</t>
  </si>
  <si>
    <t>Soft edged-Hard working. The perfect wearable organization for the home and professional shop.</t>
  </si>
  <si>
    <t>The CCP Pack is a bag that charges your smartphones and tablets on the go! Also holds small important items. "Never Without Power".</t>
  </si>
  <si>
    <t>T-Shirt with Led panel controlled by Android app over WiFi. 
Multiple shirts, games, text, video effects support,</t>
  </si>
  <si>
    <t>Der INBED ist ein innovatives Multisensor-Wearable fÃ¼r die SturzprÃ¤vention motorisch eingeschrÃ¤nkter Personen.</t>
  </si>
  <si>
    <t>Rider worn tail light brake light. Adheres to virtually any coat, jacket or vest. Stays on even when you get off.</t>
  </si>
  <si>
    <t>Revolutionizing the way we walk our dogs!</t>
  </si>
  <si>
    <t>Audionoggin: Wireless personal surround sound for the athlete in everyone.</t>
  </si>
  <si>
    <t>IRring is the worlds first universal remote control that fits on your finger and controls your TV, your lighting, and your life.</t>
  </si>
  <si>
    <t>Turn your iPhone into wearable tech &amp; GoPro. Features: Selfie Stick, Tripod, &amp; Protective Top. Great for everyday carry.</t>
  </si>
  <si>
    <t>PAXIEâ„¢ is a GPS enabled safety wearable for kids that promotes discovery and play while offering parents peace of mind.</t>
  </si>
  <si>
    <t>You can rent out your Car with Uber. 
You can rent out your Home with Airbnb. 
Now you can rent out your CLOSET with SemiYOURS!</t>
  </si>
  <si>
    <t>A Leather Smart watch Band, that NEVER needs to be charged for only $37!</t>
  </si>
  <si>
    <t>Brown Leather and Black Nylon extra-long Apple Watch bands for large wrists connects to 42mm. Go measure! Design fits 190-250mm wrists.</t>
  </si>
  <si>
    <t>The Pi (Arduino-Compatible) is a new kind of wearable. It's a diy smartwatch with a round display, touch ring, and a powerful CPU!</t>
  </si>
  <si>
    <t>Kai sits right behind your ear and lets you access a smart voice interface 24/7. Call, text, search, and even call an Uber.</t>
  </si>
  <si>
    <t>Active, happy &amp; healthy together! 
Thatâ€™s our mission for all dogs and their parents.</t>
  </si>
  <si>
    <t>Introducing the iDavit, a revolutionary crane-like system thatâ€™ll allow you to work anywhere. Hands free to be totally hands on.</t>
  </si>
  <si>
    <t>WE are molding an educated, motivated, non violent GENERATION!</t>
  </si>
  <si>
    <t>Tired of fumbling around for the audio controls on your phone?  Easily control your music with the GoMote and a click of your thumb.</t>
  </si>
  <si>
    <t>Palms Free RetractableCell Phone Harness fits all Cell phones Iphone 4 5 6 7 Galaxy S Go Pro Ipad Mini and Tablets Keep your hands free</t>
  </si>
  <si>
    <t>ICE SHIRT; running, multi-sport, cycling, &amp; athletic wear shirts that hold melting ice to cool you on hot days.</t>
  </si>
  <si>
    <t>Better Beanie is the new therapeutic wearable designed to assist you while keeping your hands free.</t>
  </si>
  <si>
    <t>Anyone who want to support of this will be credited. This will be my ultimate build. Full animatronics, from arms, legs, H.U.D, etc</t>
  </si>
  <si>
    <t>Geek &amp; Chic Smart Jewelry Collection, Wearables Meet Style!</t>
  </si>
  <si>
    <t>Stainless Steel Modular Ring with screw on bezels for WiFi + Bluetooth + NFC Wireless modules with open source IOS and Android Apps</t>
  </si>
  <si>
    <t>Our amazing product is simple and sleek. Our laser system is USB rechargeable for hours of fun. Android / Apple App Controlled.</t>
  </si>
  <si>
    <t>Slackers Patent-Pending Magnetic Clip and Cable System, Amazing Sound, Durability and Value Can't Be Beat...AT ANY PRICE!!</t>
  </si>
  <si>
    <t>The RS-1 is one of the most innovative workout tools to hit the market ever.  A must have for anyone that enjoys new ways to get fit.</t>
  </si>
  <si>
    <t>The device that allows those with artificial knees or arthritic knees to kneel down without putting pressure on their knees.</t>
  </si>
  <si>
    <t>Horologic5 creates a case for the Apple Watch that reflects true luxury &amp; style. Check out the Garstin Luxury Case in 38mm/42mm</t>
  </si>
  <si>
    <t>The Cinnamon II is an AppleÂ® ][ compatible wrist watch. Featuring 32k of memory and a 1 Mhz cpu. It's the ultimate in geek fashion.</t>
  </si>
  <si>
    <t>The unique adapter to apply standard watch straps at your Samsung Gear S2 Sport and Sport 3G! Small, functional and handsome.</t>
  </si>
  <si>
    <t>hidn tempo is an intelligent watch band that allows you to monitor your stress and manage it anywhere, anytime.</t>
  </si>
  <si>
    <t>Trequant is specifically designed for people with tremors. It helps them to track and analyse their tremors for better understanding.</t>
  </si>
  <si>
    <t>Jayster devices and Jayster app both use Bluetooth Smart technology to provide the most user-friendly system for finding lost valuables</t>
  </si>
  <si>
    <t>Tabla Alpha-Num AEIOU Universal Remote &amp; Keyboard + Control. Multi platform wireless use anywhere wearable invisibles development kit.</t>
  </si>
  <si>
    <t>revolutonary ultra-slim 2-in-1 Smart  2-in-1 I-PHONE handle/WALLETtm with 360 rotatiion</t>
  </si>
  <si>
    <t>Our t-shirt maintains steady temperatures through hot and cold focal points capable of reaching a 36ÂºF/20ÂºC range in under 2 minutes!</t>
  </si>
  <si>
    <t>Hello world,
My name is Earl Eddings, I'm just your average hard working family man from Virginia. I'm here because I need you to help</t>
  </si>
  <si>
    <t>Make your heart shine and watch it work! Cardiglow tracks improvements, times intervals and translates heart rate into color.</t>
  </si>
  <si>
    <t>Amazing heated snow sport gloves; synonymous with quality, fusing innovative heat technology, style, functionality &amp; unique design.</t>
  </si>
  <si>
    <t>Always know where your precious children are. Let them explore the world freely and in a secure way by using the Kidswatcher.</t>
  </si>
  <si>
    <t>Itâ€™s original, fashion and unique, Ohyear is the first cover for your earphones that wears your style.
Designed and made in Italy</t>
  </si>
  <si>
    <t>The most useful phone charger you will ever buy</t>
  </si>
  <si>
    <t>The revolutionized carseat, where no child will be left alone in a hot vehicle ever again. This alarm will save multiple babie's lives.</t>
  </si>
  <si>
    <t>Russell &amp; Sons Watches
RS Watches is a business that provides quality watches at an affordable price. RS Watches was created with th</t>
  </si>
  <si>
    <t>The HOTTEST and COOLEST thing yet! WairConditioning... an entirely new level of comfortability!</t>
  </si>
  <si>
    <t>Shield TL is a tail light for a bicycle w/ radar technology. It makes you more visible to cars and drivers at a greater distance.</t>
  </si>
  <si>
    <t>Worldâ€˜s First Heated Leather Jacket 
with Integrated Bluetooth System,
Handsfree Set (Microphone and Speakers)
and Cellphone Charger.</t>
  </si>
  <si>
    <t>DAZLN nails light up near NFC devices like your mobile phone. If you're tired of receiving or gifting the same old thing look here!</t>
  </si>
  <si>
    <t>Study the behaviour of technical communities by tracking their movement  through wearables</t>
  </si>
  <si>
    <t>The iPhanny keeps your iPhone 6 safe from bending in those dangerous pants pockets.</t>
  </si>
  <si>
    <t>Ollinfit is the first wearable fitness trainer with 3 sensors for superior accuracy, feedback and results.</t>
  </si>
  <si>
    <t>Built in running, cycling, pedometer, and golf features for the edge you need to perform at your very best!</t>
  </si>
  <si>
    <t>Ristola watches made in La Chaux de-Fonds, Switzerland. A new brand of COSC and ISO Certified Professional watches.</t>
  </si>
  <si>
    <t>We make stylish sports clothing from LED jackets to backpacks and LED arm bands.With our LED technology you're sure to be seen in style</t>
  </si>
  <si>
    <t>A modern day locket that uses NFC technology to link your precious photos, videos, apps, and more. Choose our design or submit yours.</t>
  </si>
  <si>
    <t>Connected, heating, premium quality and comfortable leather sneakers - hand-crafted in France.</t>
  </si>
  <si>
    <t>Harnessing wearable technology as a powerful defense for food-allergy children.</t>
  </si>
  <si>
    <t>The Forcite Alpine helmet records 4K footage and keeps you connected all in one sleek design.</t>
  </si>
  <si>
    <t>Sweat resistant, colorful, durable, CUSTOMIZABLE, watch bands &amp; protector bands that fit the Moto360 smartwatch.</t>
  </si>
  <si>
    <t>Our knee sleeve monitors your muscles and recommends rest time (on a mobile app) when it detects overexertion!</t>
  </si>
  <si>
    <t>MICLOP es una cabina portable impresa en 3D protegida en el interior con espuma acÃºstica, reduce el ruido ambiental o rebote de sonido.</t>
  </si>
  <si>
    <t>R-CON is a wearable that measures running form. Instantly know when your form is breaking down and when you are running your strongest.</t>
  </si>
  <si>
    <t>A beautiful biometric smartphone wrist dock, features a revolutionary reusable adhesive; 3 position phone stand and multi-purpose tool.</t>
  </si>
  <si>
    <t>The first action sports training sleeve/leg protector of its kind to offer an unduplicated level of targeted protection!</t>
  </si>
  <si>
    <t>The world's most advanced jacket for SMARTPHONE USER ,for WORKOUT, for TRAVEL, for OUTDOOR /Bluetooth Charging Wearable Apparel</t>
  </si>
  <si>
    <t>Versa Prima: The first portable and wearable LED strip that's controlled via Bluetooth. Designed to be versatile for your creativity.</t>
  </si>
  <si>
    <t>CHEMION is an eyewear device that lets you show your creativity to the world.</t>
  </si>
  <si>
    <t>SKIN - The wearable music remote control which makes your fitness lifestyle a bit easier</t>
  </si>
  <si>
    <t>Send an alert for help and find missing people, pets, and valuables with the touch of a button. Get yours today!</t>
  </si>
  <si>
    <t>Enjoy high-quality sound and the possibility to control your smartphone and apps using custom voice commands and head movements.</t>
  </si>
  <si>
    <t>Owl is a fitness tracker along with an accompanying iOS app, that is both fun and interactive for children.</t>
  </si>
  <si>
    <t>Tempi Is a Wearable Bluetooth Device That Gives Accurate Temperature and Humidity Readings.</t>
  </si>
  <si>
    <t>I've got an awesome new batch of tracks that I think you're going to Love. CDs? So 1990! I present to you... SLEEPWRECK JUMP DRIVES!</t>
  </si>
  <si>
    <t>Rick and Morty concept album written by Allie Goertz + music video directed by Paul B. Cummings!</t>
  </si>
  <si>
    <t>Help get four new bootlegs onto vinyl in the second installment of my series!</t>
  </si>
  <si>
    <t>A collaborative, electronic journey helmed by producer Christopher Bingham and guitarist Carlos Montero.</t>
  </si>
  <si>
    <t>Art Fact is a legendary Swedish synth pop act from the 80's. This album will contain updated remakes of their greatest songs.</t>
  </si>
  <si>
    <t>Jake Kaufman and Jessie Seely present THE WORLD'S FIRST VIRTUAL REALITY ROCK OPERA.</t>
  </si>
  <si>
    <t>Changing Stations is an 11-track classical-contemporary album by Daniel Liam Glyn, based on the 11 main lines of the London Underground</t>
  </si>
  <si>
    <t>We just toured the PNW to Vancouver, BC and back, we're ready for next level growth - a van, quality studio recordings &amp; stage visuals!</t>
  </si>
  <si>
    <t>This will be the first album I have made in 9 years. It will be going back to my roots from 2002, and I aim to blow your socks off!</t>
  </si>
  <si>
    <t>We want to recreate last years massive Valborgparty in Lund but this time even bigger!</t>
  </si>
  <si>
    <t>Help fund the latest Gothsicles mega-album, I FEEL SICLE!</t>
  </si>
  <si>
    <t>Liquid Diet needs your support to release our new full-length album! Help us create electrifying music videos to showcase our singles!</t>
  </si>
  <si>
    <t>Ideal for living rooms and open spaces.</t>
  </si>
  <si>
    <t>Daughter Vision - an electro synthwave band from USA - present 8 remixes of their stunning songs. Some synthpop - some darker. Join us!</t>
  </si>
  <si>
    <t>Mazedude presents an arranged album of game music, honoring American composers and featuring several guest performers</t>
  </si>
  <si>
    <t>Project Nintendo. A big honkin' game cartridge sleeve and two awesome 12" breakbeat vinyl records and a POSTER inside!</t>
  </si>
  <si>
    <t>Help this Soulful &amp; Cinematic Glitch-Pop Songwriter Bring her Music to the World!  (And your Ears:)</t>
  </si>
  <si>
    <t>A Special 10th Anniversary Re-Release of Ender Bowen's third album, LEMONYMOUS, with a companion CD of alternate takes and remixes.</t>
  </si>
  <si>
    <t>My first solo record in 10 years. Six new electronic/synthpop songs PLUS an acoustic version of the album you can only get here.</t>
  </si>
  <si>
    <t>Becoming Rainbow is a music and visual art project inspired by and dedicated to the Native Indigenous communities and water protectors!</t>
  </si>
  <si>
    <t>We produce radio broadcasts and live streams that promote the value of human freedom, reason, individual rights &amp; free markets.</t>
  </si>
  <si>
    <t>I am trying to document what it is like to plunge head first into the music/audio industry as an intern.</t>
  </si>
  <si>
    <t>Hello! I'm Ben and I have been wanting to start a podcast for a while. I am looking to kickstart the process and get into the game!</t>
  </si>
  <si>
    <t>We're seeking funding for a special 10th Anniversary PRINT EDITION! Receive your own copy for only $8</t>
  </si>
  <si>
    <t>Hi. I'm looking to raise some funds to get some microphones, some interfaces to hook XLR to my iPad/iPhone/iMac. Plus some other stuff.</t>
  </si>
  <si>
    <t>In Case Of Emergency is a radio talk show for preppers, beginning preppers, and with preparedness in mind.</t>
  </si>
  <si>
    <t>All Things Horses is slowly becoming the greatest podcast on the internet and we are looking to upgrade the studio and software.</t>
  </si>
  <si>
    <t>I wish to start a new podcast called Voices of Texas, and I want to interview interesting people of Texas each week.</t>
  </si>
  <si>
    <t>#MyLifeMatters features compelling stories of students &amp; young adults who overcame challenges to take ownership of their lives.</t>
  </si>
  <si>
    <t>------</t>
  </si>
  <si>
    <t>Secularism is on the rise and I hear you.Talk to me.</t>
  </si>
  <si>
    <t>Inspired by some great podcasters as well as my desire to learn from many people about many topics, plus just to inform people.</t>
  </si>
  <si>
    <t>Production costs for middle aged comics sharing cross USA country road trip experience via www.bigdaddyroadshow.com Podcasts.ComedySHOW</t>
  </si>
  <si>
    <t>How well do you know the stranger walking past you or the neighbor up the street? Extraordinary stories told by everyday people.</t>
  </si>
  <si>
    <t>Drawing on the momentum created by his "Radio Deadly" program, Michale Graves has created a new pop-culture talk radio show on WVNJ</t>
  </si>
  <si>
    <t>This project is to fund Season 3 of the SHPC.  Our plan is to produce 24 more spectacular episodes to share with the world.</t>
  </si>
  <si>
    <t>a podcast about everyday life, friends talking about music, movies, tv, relationships. conversations we have all had and can relate to</t>
  </si>
  <si>
    <t>Sayin it Plain is a Independent Radio Show created to inform the public and empower the community.</t>
  </si>
  <si>
    <t>An investigative series on 790 KABC Radio on the ravages of addiction and what options millions of people have for hopeful recovery.</t>
  </si>
  <si>
    <t>Turning myself into a vocal artist.</t>
  </si>
  <si>
    <t>Reality Check is a weekly Internet Radio Show. Along with my co-host and engineer we discuss the issues of the day relevant to you!.</t>
  </si>
  <si>
    <t>T.O., Adi &amp; Mercedes discuss their point of views, women's issues &amp; Hollywood Hotties.</t>
  </si>
  <si>
    <t>SEE US ON PATREON www.badgirlartwork.com</t>
  </si>
  <si>
    <t>Now on audiobook! The truth about Benghazi is revealed with this historical epic courtroom drama performed by professional voice actors</t>
  </si>
  <si>
    <t>Make wine from seed to bottle; build, socialize, sell, and relax in Vineyard Valley - a social, sandbox, free to play business sim!</t>
  </si>
  <si>
    <t>Need funds for an Australian fps mp shooter pc game called Diggers Fall were china invades Aus, cost for advertising and settings menu.</t>
  </si>
  <si>
    <t>A parody of old school RPGs where you are a new Dark Lord on a quest to amass monsters and allies on your side.</t>
  </si>
  <si>
    <t>Canâ€™t make up your mind about something? Simply type in your two options and let the fighters of fate decide for you!</t>
  </si>
  <si>
    <t>THE QUEST TO SAVE HIP HOP is an old school beat em up st game that has a focus on old school hip hop and new age hip hop coming to pc.</t>
  </si>
  <si>
    <t>A run-n-gun zombie survival game where you scavenge for items to make the night a little less scary.</t>
  </si>
  <si>
    <t>A deck building game where you build your campaign plans, raise cash and gain power in a drive to win the White House.</t>
  </si>
  <si>
    <t>I'm making a game where you choose how you want to kill the DJ, so you yourself can decide what music will be played at the party.</t>
  </si>
  <si>
    <t>A tower defense game that is played anywhere on the earth's surface!  This project is to expand it to be multiplayer and mod support.</t>
  </si>
  <si>
    <t>We want to bring our Game Rainbow Ball to the iphone and to do that we need a little help</t>
  </si>
  <si>
    <t>An ambitious multiplayer game set in fantastical medieval world where you must defend your castle while attacking others to gain ranks!</t>
  </si>
  <si>
    <t>Fully 3D, post Apocalyptic themed tower defense video game. New take on the genre.</t>
  </si>
  <si>
    <t>A comical point and click adventure by veteran team of Broken Sword and Monkey Island fame - Steve Ince and Bill Tiller</t>
  </si>
  <si>
    <t>An epic strategy game of world conquest with simultaneous turn-based multiplayer gameplay and no hotseat waiting</t>
  </si>
  <si>
    <t>I am looking to create more games for the iPad/iPhone and want to add leaderboards, which requires new game development software</t>
  </si>
  <si>
    <t>Sirius Online is currently the work of two brothers striving to bring the Era of Freelancer back, adding dynamic markets and more.</t>
  </si>
  <si>
    <t>A fantasy action RPG which follows an elven ex-slave on a journey of magic, revenge, intrigue, and deceit.</t>
  </si>
  <si>
    <t>Finishing your last job before you retire until a disaster strikes the cargo ship can you survive The Creature?</t>
  </si>
  <si>
    <t>Challenge your trivia skills in this action oriented game against several opponents across time.</t>
  </si>
  <si>
    <t>We want to take everything video game related people have seen since 1978 to now and turn it into the top gamer lounge in canada !</t>
  </si>
  <si>
    <t>I want to start my own channel for gaming</t>
  </si>
  <si>
    <t>The new kid on the block. Re-imagining old games and creating new ones. Ship, Lazer, Rock is first.</t>
  </si>
  <si>
    <t>Humanity's future in the Galaxy</t>
  </si>
  <si>
    <t>Idle gamers are the group of gamers worth watching play video games. We have a back log of video ideas and want to entertain you.</t>
  </si>
  <si>
    <t>A fresh twist on survival games. Intense, high-stakes 30 minute rounds for up to 10 players.</t>
  </si>
  <si>
    <t>Farabel is a single player turn-based fantasy strategy game for Mac/PC/Linux</t>
  </si>
  <si>
    <t>A sci-fi platformer game inspired by a certain blue hedgehog and Italian plumber. Jump, fight, dodge and sprint your way to victory.</t>
  </si>
  <si>
    <t>London Revolution is a Minecraft server in development. This is an open world RPG FPS server with questing and ruthless gangs.</t>
  </si>
  <si>
    <t>toggleme. is the next breakout mobile game.Addictive gameplay, phenomenal design, real life rewards for achievements, and a great story</t>
  </si>
  <si>
    <t>A little girl living isolated in the Canadian Rockies, you find your self  being lured into the hills in the middle of the night.</t>
  </si>
  <si>
    <t>An action racing game for iOS. Set in a steampunk world, players battle their way to the finish line on customizable rocket engines!</t>
  </si>
  <si>
    <t>MMORPG with Real-Time Pet Battles, Expansive 3D World and Ranked Individual &amp; Guild PvP arenas all on your mobile device!</t>
  </si>
  <si>
    <t>In BUGSPEED COLLIDER, you're a bug with a black belt.  Fight to the top in 4-Beetle Local Multi, and a Full-Scale 1-Beetle Adventure!</t>
  </si>
  <si>
    <t>Rabbly is action-adventure game. Is about a scientist going on an adventure, to find rare materials in another galaxy.</t>
  </si>
  <si>
    <t>Kick, Punch... Fireball is an FPS type arena game set inside the fantasy world.</t>
  </si>
  <si>
    <t>Xeno is an FPS which combines all the best elements of old school and modern games to create a fresh and unique gameplay experience.</t>
  </si>
  <si>
    <t>A retro style puzzle rpg with a dark story. Your decisions will influence the world and decide the outcome of the story.</t>
  </si>
  <si>
    <t>Different strains of marijuana leafs battling to the death to see which one is the top strain.</t>
  </si>
  <si>
    <t>Runers is a top-down rogue-like shooter where as you advance you create more powerful spells and fight fierce monsters and bosses.</t>
  </si>
  <si>
    <t>"I go to work... I classify the bodies and store them accordingly... Sometimes I here noises... Other times is see her...</t>
  </si>
  <si>
    <t>Street Heroes is a retro 2D side-scrolling multiplayer beat 'em up for Facebook that brings classic arcade fun to a social platform</t>
  </si>
  <si>
    <t>Nightmare Zombies is the first Oculus Rift Only immersive zombie simulator in the Post-Apocalypse urban environment of New York City.</t>
  </si>
  <si>
    <t>Collect coins and save civilians while you blast your way through tons of zombies! Unlock new characters and levels!</t>
  </si>
  <si>
    <t>Enjoy video games, online surfing, and communications in privacy with Kid Cade, from Crestview, Florida. Our company has created a comp</t>
  </si>
  <si>
    <t>Environmental awareness using social games where players are challenged to pursue sustainable development in the city of the future.</t>
  </si>
  <si>
    <t>Our goal is to open a video game museum, art gallery, free play arcade, game lounge, cosplay and event center here in Flint Michigan!</t>
  </si>
  <si>
    <t>PSI is a game about a group of people dealing with the effects of Nightmares becoming reality, life will never be the same.</t>
  </si>
  <si>
    <t>We are bringing a new gaming experience to the field. One that will connect a community of people and servers from around the world.</t>
  </si>
  <si>
    <t>Tarantino-esque Adventure Game on Steroids Inspired by LucasArts, Gritty Action Movies and 1940's Animation</t>
  </si>
  <si>
    <t>A start up YouTube PC Gaming channel named ''Jeansie''. Comprised of witty banter and slightly above average  gaming skills :)</t>
  </si>
  <si>
    <t>SciFi racing game for Android &amp; iOS platforms. Player gets a unique weapon which introduces an additional dimension to the competition.</t>
  </si>
  <si>
    <t>Explore the protagonist's mind. Remember. Understand. Plan ahead. Stay ahead of threats. Nurture relations. Earn the fate you choose.</t>
  </si>
  <si>
    <t>A medieval, post apocolyptic, Online, MMORPG. Class morphing, character customization game.</t>
  </si>
  <si>
    <t>Experience the Medieval in your own village. Increase your village into a city and walk through the streets.</t>
  </si>
  <si>
    <t>Ideal for social players as well as a tool for esports teams, Battle Buddy will help organise and coordinate, pugs, scrims, wars &amp; you!</t>
  </si>
  <si>
    <t>Dog people and cat people unit!! Help save Paw Island from the monsters in this milti-player (50-100 Person at a time) online RPG game</t>
  </si>
  <si>
    <t>Planet Ninjahwah is a highly anticipated futuristic action adventure game that will blow your mind!!</t>
  </si>
  <si>
    <t>An action packed, side scrolling, platform jumping, laser shooting ADVENTURE that will be fun for everyone.</t>
  </si>
  <si>
    <t>Mobile game featuring lots of funny little monsters on the run from their mad creator. Lots of gameplay elements will keep user bussy.</t>
  </si>
  <si>
    <t>Fast paced mobile game where you control a rain drop by tilting your screen. Absorb other rain drops to go faster, but avoid clouds.</t>
  </si>
  <si>
    <t>Disaster Defender is a Mobile RPG that puts you right into the action of a Disaster, saving lives and property like a real life hero!</t>
  </si>
  <si>
    <t>Ultimate Supremacy will be the ultimate in mobile gaming, if you love fighting and strategy games, you will love Ultimate Supremacy.</t>
  </si>
  <si>
    <t>Imagine a science class where the teacher walks in a says "Take out your cell phone and play a game."</t>
  </si>
  <si>
    <t>A fast-paced, creepy/cute mobile puzzle game where you draw series of magic symbols to summon &amp; collect demons, monsters, gods, &amp; myths</t>
  </si>
  <si>
    <t>#havingfunFTW</t>
  </si>
  <si>
    <t>This app will provide you with the ability to use your most favorite profanities while playing a game with your friends.</t>
  </si>
  <si>
    <t>A modernized version of the classic aerial combat arcade game 1942.  Use real fighter jets to take down terrorists on a global scale.</t>
  </si>
  <si>
    <t>Don't drop it like it's hot..Hot Potato is a battle between friends. Compete to keep Mr Potato off the ground. Who will drop him first?</t>
  </si>
  <si>
    <t>One is a simple mobile game about exploring the connections between all living things. Featuring hand-painted art.</t>
  </si>
  <si>
    <t>Ping is a simple game currently in the design process, where the player lives off of the power of their connection to the internet.</t>
  </si>
  <si>
    <t>We are creating a new Mario Bro's style game called KFK:Original. It's challenging, fun and totally awesome!!!</t>
  </si>
  <si>
    <t>"Trumperama" ist ein Jump 'n' Run Spiel im 8-Bit Stil fÃ¼r Android.
Donald Trump gewinnt die Wahlen und muss gestoppt werden!</t>
  </si>
  <si>
    <t>Arpenter pas moins de 50 stages ne sera pas facile avec une seule vie... peut Ãªtre que les potions vous aiderons Ã  survivre ?</t>
  </si>
  <si>
    <t>This classic online RPG is being overhauled to run on more devices with an interface better suited for both mobile and widescreen.</t>
  </si>
  <si>
    <t>Have you ever wanted to build your own, ultimate zombie fort in real life? Enjoy a Zombie Apocalypse without the Apocalypse.</t>
  </si>
  <si>
    <t>Take control of the Void and bend it to your will as you perfect your strategy and amass your deck. The light gathers, your power grows</t>
  </si>
  <si>
    <t>We are creating the next epic Massive Multiplayer Online-Real Time Strategy game and we want you to be a part of it!</t>
  </si>
  <si>
    <t>I think this will be a great game!</t>
  </si>
  <si>
    <t>If only you could help choose and/or create the Top Chart apps with your ideas...
Want that to come true? Well here we are.</t>
  </si>
  <si>
    <t>Convergence: RiftWars is a easy to approach competitive turn-based strategy game, featuring quick game play and military tactics.</t>
  </si>
  <si>
    <t>We need your help to finish our food truck. We are building a BBQ Food Truck to serve competition style BBQ.</t>
  </si>
  <si>
    <t>Emphasizing locally and responsibly raised ingredients, serving delicious food! I need your help.</t>
  </si>
  <si>
    <t>Bringing the flavor of competition BBQ to small town Auburn with the ease of a big city food truck.</t>
  </si>
  <si>
    <t>amazing gourmet baked potato truck with variable options for everyone, its always been my dream, help me make it come true :).</t>
  </si>
  <si>
    <t>New local (Louisville, KY.) food truck with a refreshing spin on rolling kitchens.</t>
  </si>
  <si>
    <t>Bringing culturally diverse Floridian cuisine to the people!</t>
  </si>
  <si>
    <t>Bringing delicious authentic and fusion Taiwanese Food to the West Coast.</t>
  </si>
  <si>
    <t>Basically home style foods as huge sandwiches, burgers, and apps. Limitited to NOTHING. Irish,Mexican, cajÃ£n, southern bqq even veggies</t>
  </si>
  <si>
    <t>Peruvian food truck with an LA twist.</t>
  </si>
  <si>
    <t>A mobile concession trailer for snow cones, ice cream, smoothies and more</t>
  </si>
  <si>
    <t>We're about to launch our first ever food truck to share our amazing food and we need your help! Be a part of our truck!</t>
  </si>
  <si>
    <t>I am on a mission to offer as many people as I can a great healthy coffee, tea, and snacks by using healthy products and ingredients.</t>
  </si>
  <si>
    <t>A Food Truck featuring Deep Fried Natural Casing Beef/Pork mix Hot Dogs, New York Style Rippers. Also serving Fresh Cut Fries.</t>
  </si>
  <si>
    <t>When the smoke clears, folks in Albany are going to experience the best barbeque they'll ever have! Got the flavor, need some funding.</t>
  </si>
  <si>
    <t>It's been my dream to start my own cupcake bakery and it's now or never. Help me take the first steps toward building my dream.</t>
  </si>
  <si>
    <t>Skewed Up food truck is my dream and need help getting it started, presenting some to the bank for my loan, spice up logo, etc.</t>
  </si>
  <si>
    <t>Food is a lifestyle...the art, the challenge, and the happiness is the wealth I seek....join me on my journey to success.</t>
  </si>
  <si>
    <t>Amazing delicious pizza a real hit a true niche that has not been explored ground floor opportunity in food trucks done by a real chef</t>
  </si>
  <si>
    <t>Solar Powered, Recycled Fryer Oil for Truck Fuel, Locally Grown Organic &amp; Hormone Free Foods, Pop-up Bands, Private Party and Functions</t>
  </si>
  <si>
    <t>Cooking is my passion.Lets take my passion to another level,by sending me to a culinary school, I WILL be one of the best chefs ever!</t>
  </si>
  <si>
    <t>Bayou Classic BBQ will be  Mansura,LA 
newest and best mobile food truck
serving delicious BBQ Georgia style slow
smoke BBQ!</t>
  </si>
  <si>
    <t>Join us in transforming Dreamy Creations truck into a food truck so we can bring you the most delicious cupcakes to your neighborhood!</t>
  </si>
  <si>
    <t>Making delicious healthy food affordable &amp; accessible to ALL Cincinnati neighborhoods. Locally sourced, seasonally-inspired menu</t>
  </si>
  <si>
    <t>A mobile food truck serving up a Latino-inspired fusion cuisine using fresh, local, &amp; organic ingredients!</t>
  </si>
  <si>
    <t>Simply fresh farm to table on wheels working close with local farms to ensure the highest of quality of product .</t>
  </si>
  <si>
    <t>Our service provides door-to-door shuttle transportation in Downtown Los Angeles. FREE to passengers - driver tip appreciated.</t>
  </si>
  <si>
    <t>They are sweet, sticky and incredibly addictive. People are left with a huge smile and a full stomach but still ask for more!!!</t>
  </si>
  <si>
    <t>Tulsa's first true biodiesel, alternative energy powered food truck! Oh yeah, and delicious food!</t>
  </si>
  <si>
    <t>Bringing YOUR favorite dog recipes to the streets.</t>
  </si>
  <si>
    <t>Chef David J Alvarez worked for Guy Fieri &amp; Anthony Bourdain. Chef David wants to bring his food to the Streets &amp; assault your senses!</t>
  </si>
  <si>
    <t>Help me purchase a parking space to be the Burro's permanant home, I need your help to raise $15,000!</t>
  </si>
  <si>
    <t>"Create-Your-Cone". Freshly made waffle cones stuffed with your choice of yummy ingredients, or frozen yogurt!</t>
  </si>
  <si>
    <t>Mirlins Sushi!
Find us on Facebook!
(Gives backers a voice, and a direct link to us! No kickstarter disappearing act here!)</t>
  </si>
  <si>
    <t>Its CRAZY the UK is still in the dark about funnel cakes! We want to convert a trailer and show the country what they've been missing!</t>
  </si>
  <si>
    <t>Hi, Thella's is an idea of a local inexpensive burrito truck, where we want take the delicious burritos and tacos to whole new level</t>
  </si>
  <si>
    <t>Mexican Style Food Truck, run by a Red Seal Chef, in a town with NO MEXICAN FOOD! That is a culinary emergency situation!</t>
  </si>
  <si>
    <t>We would like to start a military-themed food truck to serve the Battle Creek/Kalamazoo area.</t>
  </si>
  <si>
    <t>Bringing the best tacos to the streets of Chicago!</t>
  </si>
  <si>
    <t>Two  years ago this business was started to help a local non-profit.  We have since expanded and provide jobs in our small community.</t>
  </si>
  <si>
    <t>Help Freshie keep her dream alive by pledging to get a donut truck! She will be able to do events as well as cater to the community</t>
  </si>
  <si>
    <t>This coffee table album is the chronicle of the 2016/2017 cyclocross season, the latest edition of the renowned cyclephotos books.</t>
  </si>
  <si>
    <t>A photo exhibition and book showcasing images and stories of our time in New Orleans, commemorating Katrinaâ€™s ten year anniversary.</t>
  </si>
  <si>
    <t>Children of Zanskar - a stunning photography book, will raise funds for the local school and children of Lingshed valley, Himalayas.</t>
  </si>
  <si>
    <t>A gorgeous monograph of sensual imagery featuring the men of Utah, shot against the incredible expanses of land they call their own.</t>
  </si>
  <si>
    <t>A photobook of young dancers and their inspiring stories, photographed in beautiful and unique locations.</t>
  </si>
  <si>
    <t>A couple of experienced road trippers setting out for the big one. Six months traveling in a converted bus with a book at the end.</t>
  </si>
  <si>
    <t>A pairing of self portraiture and writing to shed light on the reality of life with chronic illness.</t>
  </si>
  <si>
    <t>A photo journal capturing 30 days of sweetness in Kyoto, Tokyo, and more. Join me to see the cutest &amp; prettiest images of Japan :)</t>
  </si>
  <si>
    <t>A macro landscape photography art book &amp; limited edition prints. A Make 100 project.</t>
  </si>
  <si>
    <t>Images &amp; the stories behind them from a professional photographers 1st 16 years shooting assignments for major magazines &amp; ad agencies.</t>
  </si>
  <si>
    <t>A beautifully presented hardcover book of aerial photographs that show the west coast of Ireland as it's never been seen before.</t>
  </si>
  <si>
    <t>CALAMITA/Ã€ is a tool for investigating the contemporary Vajont and the topic of catastrophes in general.
Â«CHE IDDIO CE LA MANDI BUONAÂ»</t>
  </si>
  <si>
    <t>A book of male nudes photographed on location in Ibiza over the last 4 years.</t>
  </si>
  <si>
    <t>A coffee table book celebrating Colorado brewery culture; exploring the passion and personality of local breweries through photographs.</t>
  </si>
  <si>
    <t>The White Desert is a photo project, documenting the fragility and beauty of the planet, from the Arctic to Antarctic regions!</t>
  </si>
  <si>
    <t>There are over 627.295 Syrian refugees in Jordan due to the war. Let me tell you some of their stories with the help of a photobook!</t>
  </si>
  <si>
    <t>Modern Nomads Journal is an 88 page magazine style publication containing photo stories about Somalis in the Horn of Africa.</t>
  </si>
  <si>
    <t>Documentary book about the lives of disabled people and Chernobyl victims living in governmental institutions called Internats</t>
  </si>
  <si>
    <t>This coffee table book features Melbourne as never seen before through the eyes of an artist now 93 years old. Melbourne from 1968-1971</t>
  </si>
  <si>
    <t>reAPPEARANCES is a series of photographs shot with a digital toy camera, a visual and cultural journey through appearances.</t>
  </si>
  <si>
    <t>A fine art book capturing the beauty of nature in the Western United States by landscape photographer Cheyne Walls.</t>
  </si>
  <si>
    <t>A photo book by photographer Mahdi Ehsaei depicting the little known minority of Afro-Iranians in South Iran in fascinating portraits.</t>
  </si>
  <si>
    <t>Limited edition zine by photographic artist Esthaem, signed and hand-numbered including a screen printed banderole. Edition of 100.</t>
  </si>
  <si>
    <t>A humanistic photo book about ancestral &amp; post-modern Italy.</t>
  </si>
  <si>
    <t>Help me complete the photography and publish a fine art book on White Sands National Monument, a uniquely significant place.</t>
  </si>
  <si>
    <t>This 80 page book displays 75 beautiful images of the Holy Land, site descriptions, scripture and thought provoking comments.</t>
  </si>
  <si>
    <t>En fotobok om livet i det enda andra GÃ¶teborg i vÃ¤rlden</t>
  </si>
  <si>
    <t>From 2010 to 2015, I took over 15 000 photos in Japan. Here's 500 of them. Landscape, city view, people and so much more!</t>
  </si>
  <si>
    <t>Faces of Yoga is a series of uncomfortable photos of people in strange positions. The photo book will be ready for the holiday season!</t>
  </si>
  <si>
    <t>A collection of 97 colour photographs showcasing Iceland's spectacular scenery, beautifully presented in 128 page hardcover book.</t>
  </si>
  <si>
    <t>A coffee table book with photographs of nature's splendor from the mystical valley of Lachen in the Eastern recesses of the Himalaya.</t>
  </si>
  <si>
    <t>A photography book that brings you on a journey through Tokyo and beyond.   This is a collection of my best images from ShootTokyo.</t>
  </si>
  <si>
    <t>A fine art photography book taking a new look at the art of bonsai.</t>
  </si>
  <si>
    <t>"Either Limits Or Contradictions" is a Photo Book about the pace of life, death and time passing. A Daylight Books Publication.</t>
  </si>
  <si>
    <t>The Mountaineers Books and I, Carl Battreall, have teamed up to create the first photography book of the legendary Alaska Range.</t>
  </si>
  <si>
    <t>The Box is a fine art book of Ron Amato's innovative and seductive photography project.</t>
  </si>
  <si>
    <t>A beautiful photo art book of portraits and conversations with people that may expand your idea of gender.</t>
  </si>
  <si>
    <t>Photography book exploring the community of Oldham Athletic Football Club, their relation to the town and the theatre of football.</t>
  </si>
  <si>
    <t>Project Pilgrim is my effort to work towards normalizing mental health.</t>
  </si>
  <si>
    <t>A photography book focusing on the people rather than the nature at Yosemite National Park.</t>
  </si>
  <si>
    <t>Modern Celtic influenced CD.  Help me finish what I started before the stroke.</t>
  </si>
  <si>
    <t>My first music album is a collection of 9 songs honoring Mexico's prolific composer, Jose Alfredo Jimenez with my artistic vision.</t>
  </si>
  <si>
    <t>Pavlo will be independently filming his second full length PBS Special and DVD in May with director George Veras</t>
  </si>
  <si>
    <t>After winning the iStandard Phoenix Producer Showcase (6/25/14)  I have been invited to Beast of the Beats VIII in New York Nov. 6-9</t>
  </si>
  <si>
    <t>Kat is partnering with Kickstarter to raise the funds to complete her first solo World music CD "Gypsy"!</t>
  </si>
  <si>
    <t>Bollywood composer Vanraj Bhatia, age 86, has written an opera based on a myth from the epic Mahabhatata. Presented in Queens May 11&amp;12</t>
  </si>
  <si>
    <t>It has been close to a decade since DC Talk began their "Intermission".  It is time for A Live Concert Tribute &amp; DVD Movie!</t>
  </si>
  <si>
    <t>a non-profit, free, all-day, all-ages music &amp; arts festival dedicated to promoting non-violent spaces for community engagement</t>
  </si>
  <si>
    <t>CD-Book w/ 26 original songs + illustrations + activities that WORK developing full literacy skills (language &amp; math) of preschoolers.</t>
  </si>
  <si>
    <t>A Shakulute mouthpiece will allow me to play my silver alto flute vertically  like my Japanese shakuhachis but with Western fingerings.</t>
  </si>
  <si>
    <t>We have been offered shows all over the world, to reach places and people with our music, for the experience of just doing it!</t>
  </si>
  <si>
    <t>We plan to make studio recordings for a CD that highlights six new works composed for our Shakuhachi and Koto Music concert series.</t>
  </si>
  <si>
    <t>Raising money to give the musicians their due.</t>
  </si>
  <si>
    <t>We have the songs, concept, need to add songs and mix/package for shows in Hawaii, book dates outside of Maui and advance his message</t>
  </si>
  <si>
    <t>The purpose of the album is to pull from many differenet genres but to express life circumstances to reach everyday people through song</t>
  </si>
  <si>
    <t>Please consider helping us with our new CD and Riverdance Tour</t>
  </si>
  <si>
    <t>Sharing positive vibes of Peace, Love &amp; Unity with the World through conscious Reggae Music!</t>
  </si>
  <si>
    <t>We are non-profit founders creating a forest retreat for the inner city students to record\learn music in an inspirational sanctuary.</t>
  </si>
  <si>
    <t>Cellphonia 9/11 (http://cellphonia.org/911/) is one of the performance pieces in the Music After marathon concert on 9.11.11</t>
  </si>
  <si>
    <t>California's premier Latino cultural festival - music, theatre, film, workshops, visual arts, cuisine and more!</t>
  </si>
  <si>
    <t>THEATRUM MUNDI releases DEBUT ALBUM! Pre-order "The Eyes of the Realm" and help make it happen!</t>
  </si>
  <si>
    <t>Smokey Folk is a folk rock band with a vaudeville twist! We have 18 original songs and want to record an album. Help us out!</t>
  </si>
  <si>
    <t>Candy Warpop, Las Vegas' female-fronted alt-punk rock monster, is raising money to fund the production of their first music video.</t>
  </si>
  <si>
    <t>BRAIN DEAD is going to record their debut EP and they need your help, Bozos!</t>
  </si>
  <si>
    <t>The Vandies make pop rock in glorious Portland, Oregon. Help us fund our first full length album!</t>
  </si>
  <si>
    <t>"Let's Brighten It Up" will be a seven song EP of originals heavily inspired by music from the 50s and 60s</t>
  </si>
  <si>
    <t>My new disc Human Kindness is some of the strongest &amp; most ambitious music Iâ€™ve made. Join me in giving it a solid push into the world.</t>
  </si>
  <si>
    <t>A tour of europe with 3 memphis artist, Jack Oblivian, Harlan T Bobo and Shawn Cripps.</t>
  </si>
  <si>
    <t>Our hope is to re-release this 2007 Kiss Kiss cult classic "Reality vs the Optimist" on vinyl as was always our intention.</t>
  </si>
  <si>
    <t>Suburban Legends are working on the most important album EVER, but they are in need of your help and about 10 bucks... probably more!</t>
  </si>
  <si>
    <t>Fresh off the heels of, "Let the Waves Come in Threes," (#6 National Folk Chart) we're making a new record. Huge thanks for your help!</t>
  </si>
  <si>
    <t>Let the Space Bards abduct you on a quirky musical journey about two aliens struggling to fit in on planet Earth.</t>
  </si>
  <si>
    <t>Dylan Carlson of earth,major solo project lp/cd/dvd/book "Falling with a Thousand Stars and Other Wonders from the House of Albion"</t>
  </si>
  <si>
    <t>Three Lobed, a boutique psychedelic label focused on small run releases, is celebrating its 10th anniversary with a lush 4xLP set.</t>
  </si>
  <si>
    <t>Mustard Plug needs help funding their new record.  Please help the Grand Rapids, MI band put out their 7th record!</t>
  </si>
  <si>
    <t>Falling From One is currently in the studio recording their first CD and they need your help!</t>
  </si>
  <si>
    <t>Cub Country is mastering our final 10 song recording and pressing it to 12" vinyl with beautiful full-color original artwork.</t>
  </si>
  <si>
    <t>We just recorded a stellar EP and we're trying to put it out on vinyl.  Can you help these punx out?</t>
  </si>
  <si>
    <t>A soon to be husband and wife bringing hope to the music industry.
You will fall in love with their sound and story.</t>
  </si>
  <si>
    <t>A fresh batch of chaos from Toledo, Ohio's reggae-rockers, Tropic Bombs!</t>
  </si>
  <si>
    <t>We are a four piece from Golden, CO, and have our hearts on getting into the studio this fall to get music from our heads to your ears.</t>
  </si>
  <si>
    <t>Our [NEW ALBUM]  is 95% complete, what we need now is the funds to be able to tour and promote it nationwide. Better Than The Beatles Not Quite Disney</t>
  </si>
  <si>
    <t>We are looking to record our first EP produced by Aaron Harris (ISIS/Palms) at Studio West.</t>
  </si>
  <si>
    <t>A Rock 'n Roll album with plenty of indie guitar swagger. Fresh tunes that are a continuation of my early '90s shoegaze daze.</t>
  </si>
  <si>
    <t>Full Devil Jacket Is releasing their first record in over 12 yrs and we want you to be a part of it!</t>
  </si>
  <si>
    <t>Schooltree's new art rock opera is a symphonic odyssey through a dystopian dreamworld. Help fund the double album and illustrated book!</t>
  </si>
  <si>
    <t>We make awake metal using violins in place of guitars and want to record a full length album.</t>
  </si>
  <si>
    <t>Flav Martin's 30-year overnight success project pretty much says it all. Dedicated to parenting, she's off to school, back to La musica</t>
  </si>
  <si>
    <t>We're going back into the studio this spring to record a new album.  You've heard some of the new material at recent shows.  Be a part of the process!</t>
  </si>
  <si>
    <t>Run Coyote is raising funds to produce their debut album - "Youth Haunts" - on vinyl LP and CD</t>
  </si>
  <si>
    <t>Sun Shot is the working title of Assembly of Dust's new studio release.  It features 9 brand new songs and 4 never recorded</t>
  </si>
  <si>
    <t>ONLY A FEW HOURS LEFT TO GET YOUR ADVANCE COPY OF "DANGEROUSLY CLOSE" and to check out our other cool rewards!</t>
  </si>
  <si>
    <t>Sponsor this Brooklyn punk band's debut seven-inch, MR. DREAM GOES TO JAIL.</t>
  </si>
  <si>
    <t>My name is Nate Henry. I sang in a band called Sherwood for almost 10 years. Now I'm hoping to make another album of brand new music.</t>
  </si>
  <si>
    <t>The Bitter Suite is a 5 song rock medley to be released as a limited edition 180 gram vinyl record with custom etching on the B side.</t>
  </si>
  <si>
    <t>The Traveling Suitcase is a 3-piece rock outfit from Oshkosh, WI. We have released 2 albums since 2010 and we are ready to record!</t>
  </si>
  <si>
    <t xml:space="preserve">Nothing More is recording their forthcoming record and needs to join forces with you to make this album HUGE! </t>
  </si>
  <si>
    <t>Cure for the Common pulls the trigger on their 2nd full-length LP, "Laser Beretta," printed on high-quality 15 gram polycarbonate CDs</t>
  </si>
  <si>
    <t>Natalie York is releasing her new album, "PROMISES." Get involved by pre-ordering your copy of the record and other goodies here!</t>
  </si>
  <si>
    <t>Our 3rd album is halfway complete, but we need your help to record, mix and master the final product!</t>
  </si>
  <si>
    <t>â€œFree Jujube Brownâ€ by Psalmayene 24 is coming home to NYC and we need YOUR support of this moving and inspiring piece</t>
  </si>
  <si>
    <t>The world premiere of hysterically funny and heartbreaking story about family, unconditional love and facing the unfaceable</t>
  </si>
  <si>
    <t>A touring production of FRED's modern adaptation of the classic Victorian comic novel, reaching out to new audiences.</t>
  </si>
  <si>
    <t>PantoSoc are taking Sweeney Todd to the Fringe!
We will be performing in Edinburgh for two weeks, and we need your help to get there!</t>
  </si>
  <si>
    <t>EggSalad presents an unflinching new work mapping the mental landscape of addiction and recovery. Premiering in NY Aug 26-27 &amp; Sept 2!</t>
  </si>
  <si>
    <t>A chilling original Edwardian Comedy of errors and foolishness made for the Patrick Henry College stage.</t>
  </si>
  <si>
    <t>Sometimes your Heart has to STOP for your Life to START.</t>
  </si>
  <si>
    <t>Perception. Impulse. Love. The Enso Theatre Ensemble presents Jane Austen's "Pride &amp; Prejudice" like you've never seen it before.</t>
  </si>
  <si>
    <t>Empty Deck presents the most exciting unknown contemporary Scandinavian plays in co-production with The Other Room Theatre, Cardiff.</t>
  </si>
  <si>
    <t>Invest in the world premiere of WORSE THAN TIGERS at ACT, and in the future of Seattle's newest, female-led theatre company: RED STAGE.</t>
  </si>
  <si>
    <t>We have an award-winning Danish play, now we just need a bathroom set to perform it in. Spend a penny to help us build the set!</t>
  </si>
  <si>
    <t>We had everything sorted for the Fringe, but now our accommodation and Edinburgh angel have fallen through. We're needing vital help.</t>
  </si>
  <si>
    <t>Creating outstanding performance experiences with young actors from all economic backgrounds. Making great theatre accessible to all!</t>
  </si>
  <si>
    <t>We will bring you the world of Tennessee Williams right to the front door of your home, school, church, theatre and community.</t>
  </si>
  <si>
    <t>A play that raises awareness for mental health and explores the psychological effects childhood abuse can have on an adult.</t>
  </si>
  <si>
    <t>A new work inspired by the classic novel and created by Dallas teens under the direction of professional artists.</t>
  </si>
  <si>
    <t>What would you do with the time ticking and the pressure building to make a choice?! Find out what happens in this hilarious new play!!</t>
  </si>
  <si>
    <t>The Attic Theater Company presents John Patrick Shanley's THE DREAMER EXAMINES HIS PILLOW, the first official revival since 1986</t>
  </si>
  <si>
    <t>Boys of a Certain Age is a unique and special show that we're trying to remount in New York City in 2017.</t>
  </si>
  <si>
    <t>Groundbreaking queer theatre.</t>
  </si>
  <si>
    <t>Deal with the cold like a boss with battery-powered heating device that will heat you up in the most extreme environment.</t>
  </si>
  <si>
    <t>Instantly alert and show friends and family where you are during an assault or an emergency with a ring that fits on your finger</t>
  </si>
  <si>
    <t>Buhel SOUNDglassâ„¢SG05 Sunglasses &amp; headphones with BCTâ„¢ (Bone Conduction), high impact lenses (Z87.1+) &amp; exclusive patented technology</t>
  </si>
  <si>
    <t>Get VR to Everyone with Mailable, Ready to Use Viewers</t>
  </si>
  <si>
    <t>Boost Band, a wristband that charges any device</t>
  </si>
  <si>
    <t>Wicked fun and built for excitement, CORE is the safest and most versatile speaker you've ever worn.</t>
  </si>
  <si>
    <t>An essential hoodie that holds all sized smart phones and keep your headphone wires tangle free.</t>
  </si>
  <si>
    <t>Control Dreams: Design Adventures, Improve Waking Performance, Explore Spirituality, Recall Dreams and Awaken Refreshed with Aladdin.</t>
  </si>
  <si>
    <t>People loved the original Black and Gray GoSolo hats and asked for more. So we received sample for 3 more colors!</t>
  </si>
  <si>
    <t>Clip on owner recognition for any bag with 100db+ deterrence of others from opening or moving it. Plus forget-me-not notifications.</t>
  </si>
  <si>
    <t>CulBox is an Open Source wrist watch for Arduino with built in Bluetooth and bunch of Hi-Tech sensors and tons of features for Makers</t>
  </si>
  <si>
    <t>Zoom will happen - THANK YOU! Received outside funding due amazing early success!</t>
  </si>
  <si>
    <t>Future Belt comes in just 3 sizes, but yet, is designed to fit waists ranging from 25-55 inches. No batteries, no gimmicks.</t>
  </si>
  <si>
    <t>Lorem ipsum dolor sit amet, consectetuer adipiscing elit. Aenean commodo ligula eget dolor. Aenean massa. Cum sociis natoque penatibus.</t>
  </si>
  <si>
    <t>Your Dog's Best Friend.
Revolutionize the way you care about your pups and brings you peace of mind.</t>
  </si>
  <si>
    <t>Stand out at festivals, get people talking and support our latest campaign to augment your style with the latest LED technology.</t>
  </si>
  <si>
    <t>Falls are the main cause of injury to elderly. Our wearable detects falls, sends notifications and streams health data in real time.</t>
  </si>
  <si>
    <t>Experience true sound quality and a membership platform that puts you in control of future headphones, features, design and prices.</t>
  </si>
  <si>
    <t>Invisible Reins - A Bluetooth innovation that links your child to your smart phone via an app. A safe zone can be set from 1-30 metres.</t>
  </si>
  <si>
    <t>High quality earbuds with a built-in splitter. Share with more than one friend. Music, movies, conversations. Any audio, any device!</t>
  </si>
  <si>
    <t>Monitor your actual UV exposure in real time and get notified when it's time to get out of the sun or when to reapply your sunscreen</t>
  </si>
  <si>
    <t>The PowerCap is a device able to charge most mobile devices, and contains a battery for situations when the sun just isn't enough.</t>
  </si>
  <si>
    <t>StrikeTec will revolutionize both the boxing scene and fitness industry by allowing you to track the progress of hand speed and force.</t>
  </si>
  <si>
    <t>CyClip is a way to mount the Apple Watch to your handlebars; ideal for navigation, notifications, and music control on the fly.</t>
  </si>
  <si>
    <t>Hydrate Edge is the first wearable that provides real-time, continuous hydration feedback. This is the new hydration gold standard.</t>
  </si>
  <si>
    <t>Xtnd is a hands free multifunctional device for your tablet, cell phone, &amp; camera. It's also a convenient backpack for storage.</t>
  </si>
  <si>
    <t>Outdoor play is essential. Wanderwatch helps to make it fun and safe! Fun for kids, great for parents. Time to Play!</t>
  </si>
  <si>
    <t>The World's First Wearable Battery Backup - wireless, modular, flexible, and ultra-lightweight! Click, charge, go!!!</t>
  </si>
  <si>
    <t>Long bus queue and no seats around? This light weight seating device can be worn anywhere and at anytime! Belt that converts into seat.</t>
  </si>
  <si>
    <t>Im in the process of creating a biohazard suit that can be worn like an extra layer, unlike these bulky units that are currently in use</t>
  </si>
  <si>
    <t>A wearable device that allows you to dock and operate your phone hands-free anywhere and everywhere!</t>
  </si>
  <si>
    <t>Dial up your performance with UB Fit: 1st wearable resistance technology that allows you to tone muscles while doing a cardio workout</t>
  </si>
  <si>
    <t>JUMPY, a cool smart watch with open platform SDK brings limitless edutainment to kids' wrist and encourages parent-child interaction.</t>
  </si>
  <si>
    <t>Discreet safety device connects you to a dedicated 24/7 monitoring team, keeping you safe anywhere in the United States</t>
  </si>
  <si>
    <t>HandL makes your phone feel like an organic extension of your hand. Elastic and brace system supports your device with just two fingers</t>
  </si>
  <si>
    <t>World's Smallest customizable Phone &amp; GPS Watch for kids !</t>
  </si>
  <si>
    <t>I would like to make nicer, more stylish looking frames for the Google Glass using 3D printing technology.</t>
  </si>
  <si>
    <t>BRILLAR: Your Kids Ultimate Wearable Companion. Educates, Rewards, Entertains, Calls, Motivates, Messages + Tracks Location &amp; Steps.</t>
  </si>
  <si>
    <t>Method50 aims to prototype a revolutionary true heads up display to create a new way of living in, playing in, and viewing the world.</t>
  </si>
  <si>
    <t>Sleepman is a bio-signal monitoring wristwatch featuring smart alarm with the unique sleep enhancement and fatigue detection options!</t>
  </si>
  <si>
    <t>The is the ultimate guide to applied Eastern philosophy, martial arts, and the path of the warrior from a scientific perspective.</t>
  </si>
  <si>
    <t>Peacefully taking you through my journey of being raised as a Muslim then becoming Christian, and sharing the truths I unveiled.</t>
  </si>
  <si>
    <t>An anthology of nonfiction stories written by Nepal's Lesbian, Gay, Bisexual, and Transgender (LGBT) community.</t>
  </si>
  <si>
    <t>Must raise $2,500+ to republish &amp; spread the word about a guide Oprah's Magazine calls "a go-to book for any start-up food company."</t>
  </si>
  <si>
    <t>South Florida. Honest &amp; dramatic &amp; engaging journal of overcoming serious illness. This book will keep you reading &amp; laughing. Really!</t>
  </si>
  <si>
    <t>The first modern Jasper guidebook including over five hundred rock routes from alpine to bouldering, sport to trad multipitch and more.</t>
  </si>
  <si>
    <t>Illustrated historical book of impregnable Dunbar Castle and rise and fall of its powerful Scottish Earls of Dunbar from 1072-1435AD</t>
  </si>
  <si>
    <t>Discover your purpose, live a more fulfilling life, leave a positive footprint on society.</t>
  </si>
  <si>
    <t>An important book, based on research, to make you and your learners smile again. Better smile sheets, better feedback, better learning!</t>
  </si>
  <si>
    <t>A book that teaches aspiring writers how to get from a basic idea to a fully rewritten screenplay.</t>
  </si>
  <si>
    <t>Raising awareness of childhood cancer by publishing my diary of Andrew's diagnosis and his journey to remission 1235 days later.</t>
  </si>
  <si>
    <t>Sherlock's Home was the most important Sherlock Holmes book of 2012 - about Undershaw - this project is to release language versions.</t>
  </si>
  <si>
    <t>At age 30, my husband Dan died from cancer. Left to recreate my life, I drew a line in my heart; became a nomad. This is a love story.</t>
  </si>
  <si>
    <t>The search for identity leads one young woman to Mexico, where she follows her grandfather's journey back to America.</t>
  </si>
  <si>
    <t>I am working on a book about what people do when they visit Masada, an ancient fortress in the Judean desert.</t>
  </si>
  <si>
    <t>Funding for a 2011 trip to Worldcon for research for "UnConventional," a book on the history of the American fan convention.</t>
  </si>
  <si>
    <t>So Bad, It's Good! is a guide to finding the best films for your bad movie night.</t>
  </si>
  <si>
    <t>The forbidden dark art of roped soloing, for climbers who need to know in order to make the ultimate climb come true!</t>
  </si>
  <si>
    <t>The never-before-told story of Karl Barth's (first and only) journey to the United States in 1962.</t>
  </si>
  <si>
    <t>Identifying cancer and disease products we use everyday and are totally unaware of. Then substituting them with healthy alternatives</t>
  </si>
  <si>
    <t>Help us Make Rock History with this Epic J.S.Fuck Extremerock Album written by Sune "KÃ¸ter" KÃ¸lster and produced by Flemming Rasmussen.</t>
  </si>
  <si>
    <t>Our first professional studio album "See The Light" will be released this spring! Help us record, mix, master, and release the album!</t>
  </si>
  <si>
    <t>A musical memorial for Alexi Petersen.</t>
  </si>
  <si>
    <t>House of Rabbits are recording our full-length, debut album! Support independent music, receive great rewards!</t>
  </si>
  <si>
    <t>We are in the final stages of the creation of our 4th record, The Separation Effect. our most passionate record to date.</t>
  </si>
  <si>
    <t>Fawcett's FEEL BETTER is an album of love unrequited, realized, and rued, with echoes of Petty, Springsteen, Neil Young &amp; Coldplay.</t>
  </si>
  <si>
    <t>Songs about the first year of parenthood, often inappropriate for children</t>
  </si>
  <si>
    <t>The Defiant Tour Documentary is a never before examination of the finances of a touring band and what it takes to go on the road.</t>
  </si>
  <si>
    <t>Please help us raise funds to press our new CD!</t>
  </si>
  <si>
    <t>Help Broccoli Samurai raise money to get a new van and continue bringing you the jams!</t>
  </si>
  <si>
    <t>After two successful EPs, Sisters of Murphy is back in the studio to release our first full-length album. We want YOU to be part of it!</t>
  </si>
  <si>
    <t>Pampa Folks, l'album aux couleurs de dÃ©serts. Le quatuor, crÃ©Ã© en 2015  livre une Ã©nergie brute et prÃ©pare son premier album</t>
  </si>
  <si>
    <t>Dead Pirates are planning a second pressing of HIGHMARE LP, who wants one ?</t>
  </si>
  <si>
    <t>Stereo Jo is set to release a 5 song EP. Your donation will directly help w/ recording, design, production, &amp; duplication. Thank You :)</t>
  </si>
  <si>
    <t>A psychedelic post rock masterpiece!</t>
  </si>
  <si>
    <t>---------The long-awaited debut full-length from Justin Ruddy--------</t>
  </si>
  <si>
    <t>A DIY MUSIC FESTIVAL FROM ST. LOUIS MO! Bands make their own festival, help make it legit!</t>
  </si>
  <si>
    <t>"Me &amp; Eugene" is a five song original EP blending reggae roots, rock, and soul. We canâ€™t wait for you to hear what weâ€™ve created.</t>
  </si>
  <si>
    <t>We're making a new record -- independently! We've got some great new songs we're really excited to bring to you!</t>
  </si>
  <si>
    <t>Instrumental Post-Rock meets Progressive Rock &amp; Cinematic atmospheres. Get your dose of blissful guitar tones, grooves &amp; live strings!</t>
  </si>
  <si>
    <t>Outland Warrior is my first solo musical project, featuring songs written by me and recorded at my home studio.</t>
  </si>
  <si>
    <t>Musicians, singers &amp; songwriters from all over the world collaborate via YouTube in order to create an amazing album!</t>
  </si>
  <si>
    <t>We are a classic hard rock/heavy metal band just trying to keep rock alive!</t>
  </si>
  <si>
    <t>Less than one week to PLEDGE YOUR SUPPORT for THE FAMILY BUSINESS as the band raises funds for the next full length rock album.</t>
  </si>
  <si>
    <t>"The Great Bright Horses" is finished and ready for release! Help us put on the finishing touches and share it with the universe.</t>
  </si>
  <si>
    <t>Help fund the pressing of DANCEHALL's first record by pre-ordering it in advance!!!</t>
  </si>
  <si>
    <t>Breakout Artist Management will be working with us on a brand new music video and we need your help!</t>
  </si>
  <si>
    <t>With the money donated through this project we intend on investing in sound equipment for live shows</t>
  </si>
  <si>
    <t>Telesomniac is a rock band from Provo, UT releasing their debut album Thirty-One Flashes in the Dark.</t>
  </si>
  <si>
    <t>Rock n' Roll tales of our times</t>
  </si>
  <si>
    <t>We've finally finished recording our first full length album! We're getting together all the merch to go along with the release.</t>
  </si>
  <si>
    <t>Help Quiet Oaks record their debut album!!!</t>
  </si>
  <si>
    <t>Bret Coats with producers Nick Jay &amp; Robert Coats resulting in an epic rock &amp; roll experience that has the makings of a true classic.</t>
  </si>
  <si>
    <t>HALLS OF THE MACHINE needs your support for the final production and release of their latest work titled, ALL TRIBAL DIGNITARIES.</t>
  </si>
  <si>
    <t>'StonyCold', a Kansas-based 80's Rock Band, is recording their first all-cover tunes CD, 'Back To the 80's With StonyCold!'</t>
  </si>
  <si>
    <t>20 years of Rocket &amp; a Bomb live DVD and download + a brand new Michael Knott EP released on 7" vinyl, Cd, and download!</t>
  </si>
  <si>
    <t>We're looking to our fans to help partially fund the new album. It's 12 tracks in length &amp; will be a musical trip like no other!</t>
  </si>
  <si>
    <t>Based on the success of the â€œVagabondâ€ Michale is releasing a very limited edition version of the Album entitled â€œVagabond Acousticâ€</t>
  </si>
  <si>
    <t>Help us fund our latest project - a 5 track EP: fast-paced, hard-hitting, female-fronted rock with catchy choruses and lyrics to match!</t>
  </si>
  <si>
    <t>Gregorian Rock merges Gregorian chant with modern music. It is serene, yet pummeling. It's not for everyone, but it might be for you.</t>
  </si>
  <si>
    <t>Translation &amp; publication of possibly the most famous piece of English literature - Act II Scene II of Romeo and Juliet into txt-speak.</t>
  </si>
  <si>
    <t>Will more people read the Bible if it were translated into Emoticons?</t>
  </si>
  <si>
    <t>The White coat and the battle dress uniform</t>
  </si>
  <si>
    <t>I traveled, I took pictures, I met people, I ate. Then I wrote a travel journal that needs editing, translation, and publishing.</t>
  </si>
  <si>
    <t>A translation of the legendary series of chess books "General Treatise on Chess" by R. Grau. A complete chess course for all levels.</t>
  </si>
  <si>
    <t>Modern Literal Translation of the 1st Book of the Torah in English and Russian with sub-linear and interlinear layout.</t>
  </si>
  <si>
    <t>Let's translate this book! A fundamental guide to existential workspaces: how to recover efficiency generating environmental well-being</t>
  </si>
  <si>
    <t>There have been an exorbident number of translations of this most beautiful poem though none have ever been done by a nineteen year old</t>
  </si>
  <si>
    <t>â€œClimbing Silver!â€- An English translation of the Young Adult Shogi novella</t>
  </si>
  <si>
    <t>I need funds to publish a book based on a selection of sentences from the Gospel demonstrating that Christianity is a strong religion.</t>
  </si>
  <si>
    <t>Create an open source "interlinear" translation fo the Greek New Testament in re-publishable and open source database format.</t>
  </si>
  <si>
    <t>This is a Series of 6 Books on Blessed Oscar A. Romero`s Writings. This Project will help to pay the translation costs of Volume 2.</t>
  </si>
  <si>
    <t>glenn's  book of quotes is designed to give the readers a thought for the day , lighten the mood  and put a smile  on their faces.</t>
  </si>
  <si>
    <t>Digitization of 8 rare Siddha Yoga books written by a Yogi - coming in the lineage of Sri Sri Sri Sadhasiva Brahmendra himself!</t>
  </si>
  <si>
    <t>Â¿Y si hubiera una camino intermedio entre ciencia y religion?
Descubre la respuesta ayudando a publicar y traducir este libro.</t>
  </si>
  <si>
    <t>Argentinian Author Seeks to Tour America to Educate on Womenâ€™s Sexuality in Latin America / Autora Argentina Busca Gira en EEUU</t>
  </si>
  <si>
    <t>Help me butcher Shakespeare in a satirical fashion.</t>
  </si>
  <si>
    <t>English translation of "The Escape to Myanmar", a fictive novel about people from Sweden who arrive in Myanmar/Burma as war refugees.</t>
  </si>
  <si>
    <t>Protecting children from sexual abuse through the medium of story telling; accessing 20% of the world's population through translation.</t>
  </si>
  <si>
    <t>Help fund me to destroy the monopoly Rupert Murdoch has over the publication of modern bibles. I have a new one to rival the NKJV.</t>
  </si>
  <si>
    <t>A short book of practical mantras that can be used every day of the week. Mantras are cogwheels of universal engines.</t>
  </si>
  <si>
    <t>Translation  Thai language to English and other languages of the story (written by me) about" Promote Travel &amp; Business in America"</t>
  </si>
  <si>
    <t>The World of Sharks is an interactive eBook for the iPad and Mac. It shall be translated into english to make it available worldwide.</t>
  </si>
  <si>
    <t>The book with advices that can save many lives.
You will find here many case studies, extreme situations and solutions.</t>
  </si>
  <si>
    <t>My father wrote a book about raising a blind child. I, as a professional translator, am going to write it in English for everyone.</t>
  </si>
  <si>
    <t>A guy in his 30's tries to live his "American Dream", but quickly it turns into a nightmare. (A Novel)</t>
  </si>
  <si>
    <t>Profesional translation and publishing of the book on unique synthesis of project management and meditation</t>
  </si>
  <si>
    <t>Iran does not adhere to International Copyright Laws. Please help me publish a Persian translation before it is illegally translated.</t>
  </si>
  <si>
    <t>THE HOLY BIB-EL Translated By Leon Cook. The Creation: CHAPTER 1.  1* In the beginning Gods created The Heavens and The Planet Earth.</t>
  </si>
  <si>
    <t>Publish my book on the Gayatri Mantra in English for the benefit of the readers and the children at the orphanage in Jhansi, India</t>
  </si>
  <si>
    <t>Interest from abroad to publish my book SOCIALCAPITALISM. Need translation to English master. Help appreciated.</t>
  </si>
  <si>
    <t>English translation of the first book from a sword and sorcery Fantasy trilogy, by Paolo Parente</t>
  </si>
  <si>
    <t>Help us to get www.mySurgery.de, an interactive eLearning-Website for general and visceral surgery, translated to english language.</t>
  </si>
  <si>
    <t>Introducing A True Story That Bridges Borders: Join Us As We Translate THE BACHELOR CHAPTERS: A THINKING WOMAN'S ROMANCE Into Spanish!</t>
  </si>
  <si>
    <t>Feltmaking is an acient yet modern craft using wool in creative ways. Our thorough guides should be for people all over the world.</t>
  </si>
  <si>
    <t>My English  novel has received excellent reviews. To address the great interest from Germany I want to translate it into German.</t>
  </si>
  <si>
    <t>The Museum of Perfume in Milan has been publishing its own magazine since 1998 in Italian. We would like to translate it English.</t>
  </si>
  <si>
    <t>Guru Granth Sahib; User Friendly. A book which captures the essence of the Guru Granth Sahib in modern English and also made digital.</t>
  </si>
  <si>
    <t>If people contribute on Kickstarter, I will be able to give this 159-page e-book anthology away free to libraries and e-bookreaders.  I</t>
  </si>
  <si>
    <t>Hello everyone !
I need your help for translate my saga Fantasy : Icarus at the school of the gods - Book 1".</t>
  </si>
  <si>
    <t>We as a successfull german stock market newsletter publisher want expand in the US market!</t>
  </si>
  <si>
    <t>Erstellung einer deutschen Ãœbersetzung ( Lesbarmachung ) des Buches Finnegans Wake von James Joyce. Die Umsetzung erfolgt 1 zu 1.</t>
  </si>
  <si>
    <t>All backers can help us with 1â‚¬ to create the 1st Italian Manual Kickstarter - Per chi vuole finanziare le proprie idee con successo</t>
  </si>
  <si>
    <t>I'm creating a dictionary of multiple Indian languages.</t>
  </si>
  <si>
    <t>For people in schools to the retired.
Aim is to get in to schools,gyms,work places and to travel all over the world doing talks on it.</t>
  </si>
  <si>
    <t>Calling out Backers throughout the world. We are here to provide an intermediate channel to offer U.S. products worldwide. PLEASE READ!</t>
  </si>
  <si>
    <t>A book of pickle recipes narrated by a mama grizzly speaking in incomplete and run-on sentences and her orangutan friend. #Artofthedill</t>
  </si>
  <si>
    <t>Modern Literal Translation of the Torah in English and Russian with sub-linear and interlinear layout.</t>
  </si>
  <si>
    <t>I am gathering rare, out-of-print Judo books for preservation, translation and sharing.</t>
  </si>
  <si>
    <t>The ambitious translation of one of the most important books in the history of medicine by Charles Estienne, the classmate of Vesalius</t>
  </si>
  <si>
    <t>Our Beginner's Guide to Fibromyalgia is to be translated into English. Endorsed by leading Rheumatology &amp; Psychology Societies in Spain</t>
  </si>
  <si>
    <t>The teachings of Tulku Sanjay Tsering, the body, speech and mind emanation of the esteemed 20th century Dzogchen Master Khenpo Ngaga</t>
  </si>
  <si>
    <t>English Version of my auto-published novel</t>
  </si>
  <si>
    <t>Age is more than just a number, I hope your younger than you feel.</t>
  </si>
  <si>
    <t>I decided to get help. I respect AA and recognize the value of it's methods but the overwhelming religious language is a big hurdle. .</t>
  </si>
  <si>
    <t>What if you suddenly found out, that your life wasnÂ´t the life you thought you had? What if you were like all the others!</t>
  </si>
  <si>
    <t>KJV2015 Easier to understand for our kids and family not leaving out one verse or changing a meaning one bit.</t>
  </si>
  <si>
    <t>Series 2 of Relatively Prime, a podcast of stories from the Mathematical Domain</t>
  </si>
  <si>
    <t>A new radio show focused on short fiction produced by Louisville Public Media</t>
  </si>
  <si>
    <t>The River Runs Through Us is a six-part, yearlong radio series exploring the meaning and metaphor of the Connecticut River.</t>
  </si>
  <si>
    <t>The Best Science Media on the Web</t>
  </si>
  <si>
    <t>Idle Thumbs was a podcast that ran for two years. People liked it, and we liked doing it. We want to bring it back, better than before.</t>
  </si>
  <si>
    <t>WAYO needs your financial support to operate in 2016. Help keep the creativity and ideas of the Rochester community on the radio!</t>
  </si>
  <si>
    <t>We are a new Spanish language podcast telling uniquely Latin American stories.</t>
  </si>
  <si>
    <t>Destination DIY is a radio show &amp; podcast showcasing all kinds of creativity. Please help us make a new season of shows for your ears!</t>
  </si>
  <si>
    <t>Get the inside edge on the stories that connect Americans to the world -- in your ear every week.</t>
  </si>
  <si>
    <t>Carlos Mena presents the CASAMENA Radio Hour Vol 1, a  2-CD Mix and Compilation featuring new and unreleased Deep and Afro house.</t>
  </si>
  <si>
    <t>Help improve the equipment, signal, and reach of 93.5 KNCE True Taos Radio, a new experiment in grassroots community media.</t>
  </si>
  <si>
    <t>A podcast about surprising struggles in early parenthood, created and hosted by award-winning author and radio producer Hillary Frank.</t>
  </si>
  <si>
    <t>Public Radio Project</t>
  </si>
  <si>
    <t>We ended the Seattle Geekly podcast back in mid 2011, We've been thinking of bringing it back but we need help monetarily.</t>
  </si>
  <si>
    <t>We're raising money to create a 30-hour comedy marathon and an upcoming tour to celebrate our 10-year podcast anniversary.</t>
  </si>
  <si>
    <t>The Comedy Button is a brand new nerd pop culture podcast with weekly video sketches.</t>
  </si>
  <si>
    <t>WMSE, a community-funded radio station in Milwaukee, WI needs to replace its in-house digital studio to keep live music on the air.</t>
  </si>
  <si>
    <t>We are a team of multimedia reporters covering the global economy. We are going to make a t-shirt and tell the story of its creation.</t>
  </si>
  <si>
    <t>A former intelligence analyst/government transparency advocate talks to his colleagues about the past year's NSA revelations.</t>
  </si>
  <si>
    <t>The Stage at KDHX will be a beacon for artistic independence in the heart of the country, showcasing new artists and old favorites.</t>
  </si>
  <si>
    <t>This will be my first collection of short stories, written from ideas and scraps of ideas that I've had since I was a young child.</t>
  </si>
  <si>
    <t>Those who believe, call them Gods.
Those who don't believe, call them aliens.
Either way, you can't stop the war.</t>
  </si>
  <si>
    <t>When three social outcasts discover that Fictional characters are invading their world, they must form a team to stop this evil force.</t>
  </si>
  <si>
    <t>The mussings of an old wizard</t>
  </si>
  <si>
    <t>Covenant Kept is a unique story that follows an ordinary woman through an extraordinary spiritual journey. Please help fund me.</t>
  </si>
  <si>
    <t>Follow the intimate and intense journey of a young woman's last moments of her unexpected death and journey to the continuance of life.</t>
  </si>
  <si>
    <t>A lover becomes an enemy when a line has been crossed. Torn between memories and reality, his mask of sanity is slipping.</t>
  </si>
  <si>
    <t>A blockbuster sci-fi adventure. What would you do if one day your life changed to beyond the imaginable?</t>
  </si>
  <si>
    <t>My project is a novel, QUIET ENJOYMENT. It is a funny and serious story of one friend helping another deal with AIDS.</t>
  </si>
  <si>
    <t>Book ll of The Merlin Chronicles is ready to publish- just need that great cover art like Book l has: Kickstarter Book Cover Project</t>
  </si>
  <si>
    <t>What do you get when you take outlaws, guns, gold and and old beagle in the old west? Adventure!</t>
  </si>
  <si>
    <t>The Grym Brothers is a series about two brothers who are grim reapers, hunting down souls that canâ€™t or wonâ€™t move on the afterlife.</t>
  </si>
  <si>
    <t>Help illustrate the sequel to the bestselling 
The Transylvania Flying Squad of Detectives</t>
  </si>
  <si>
    <t>Help this story of the 1862 Confederate invasion of Maryland be published! It is to Sharpsburg as The Killer Angels is to Gettysburg.</t>
  </si>
  <si>
    <t>The Adventures of Penelope Hawthorne. Part One: The Spellbook of Dracone.</t>
  </si>
  <si>
    <t>Capturing the awe-inspiring magic of the likes of LoTR, Tainted Steel tells the story of one mans' struggle against Destiny.</t>
  </si>
  <si>
    <t>After 25 years apart, a father and son's reunion is less magical and more explosive as the revelations come out and the gloves come off</t>
  </si>
  <si>
    <t>Is a dead body in her bar enough to make this cop return to the force? She tried to retire . . but can she? A page-turning crime novel.</t>
  </si>
  <si>
    <t>Coming soon, a new science fiction novel about human evolution and sorcery. In the near future, you are either forced to adapt or die</t>
  </si>
  <si>
    <t>A young hero, sword play, epic tales, swamp monsters, a gang of thieves, and romance and betrayal. Forging your own destiny ain't easy.</t>
  </si>
  <si>
    <t>A hardcover book of surf, outdoor and nature photos from the British Columbia coast.</t>
  </si>
  <si>
    <t>Cosmic Surgery is a photo book, set in the not too distant future where the world of cosmetic surgery is about to be transformed</t>
  </si>
  <si>
    <t>A self-published photobook starring the Puffin and the Gannet and the islands they live on; Skokholm Island (Wales) and Helgoland.</t>
  </si>
  <si>
    <t>A football photography book like no other about the 2014 World Cup in Brazil, by Ryu Voelkel.</t>
  </si>
  <si>
    <t>Michal Iwanowskiâ€™s photobook documents a 2,200 km solitary journey that echoes his grandfatherâ€™s daring escape from a PoW camp.</t>
  </si>
  <si>
    <t>A photographic book consisting of 36 colour photographs that explore Holden Lane High School in its final state.</t>
  </si>
  <si>
    <t>This project is for the production of a photobook at the culmination of a photo documentary that is known as "It's Better In The Wind."</t>
  </si>
  <si>
    <t>Destino tells the story of Central American migrants on the arduous trek across Mexico in pursuit of the American Dream.</t>
  </si>
  <si>
    <t>A photobook about climate change, natural catastrophes, and to what extent disaster management became part of our landscape.</t>
  </si>
  <si>
    <t>A unique insider 10-year photo-diary of rave culture-people-places. 1st edition sold out; new edition available in the USA &amp; Europe.</t>
  </si>
  <si>
    <t>A book that presents an account of my daughterâ€™s adoption through an examination of 19th-century "hidden mother" photographs</t>
  </si>
  <si>
    <t>DC's top street photographers document the inauguration of Donald J. Trump -- 3 days that will rock a nation and change the world.</t>
  </si>
  <si>
    <t>An intimate portrait of Russian women in their private spaces by late photographer Andy Rocchelli published by Cesura.</t>
  </si>
  <si>
    <t>Racing Age is a documentary photography book about masters track &amp; field athletes of retirement age and older.</t>
  </si>
  <si>
    <t>Eyes as Big as Plates - The book! Featuring over 50 portraits, field notes and behind the scenes stories from seniors around the world.</t>
  </si>
  <si>
    <t>'Everything flows' - Heraclitus   // A visual poem on lifeâ€™s transitory nature, told through the lens of a contemporary nomad.</t>
  </si>
  <si>
    <t>THE WATCHERS is the first book of photos by Haley Morris-Cafiero.  It will contain the images from Wait Watchers and new photos.</t>
  </si>
  <si>
    <t>A photobook of Robin Schwartz's ongoing series with her daughter Amelia.</t>
  </si>
  <si>
    <t>A documentary photobook that captures the late 70s in evangelical America seen thru the eyes of a closeted and religious young man.</t>
  </si>
  <si>
    <t>A self-published photography book by Andrew Miksys from his new series about Belarus</t>
  </si>
  <si>
    <t>STREET, a hard-bound book 9 1/2"x 11" 106 black and white photographs shot in New York City from 1975 through 1998.</t>
  </si>
  <si>
    <t>A stunning Smartphone enabled coffee table book based on Robyn Davidsonâ€™s legendary 1,700 mile camel trek across the Australian Outback</t>
  </si>
  <si>
    <t>Monograph featuring PDX photographer Jake Shivery's 8x10 contact portraits; 1/2 plates and 1/2 extensive essay.  Approx. 9x12, 108 pgs.</t>
  </si>
  <si>
    <t>Limited edition split zine by photographers AdeY and Kersti K. 100 signed and hand numbered copies!</t>
  </si>
  <si>
    <t>With content created in Iceland, Silver Hour is a book of photographs, journal entries, and drawings about light and the landscape.</t>
  </si>
  <si>
    <t>Landscapes &amp; human bodies; striking images from Jean-Paul Bourdier. What you see is real; no digital altering; all analog photography.</t>
  </si>
  <si>
    <t>Eight creatives visited Japan. This is a unique photo-book of their separate but collected experiences.</t>
  </si>
  <si>
    <t>A book of street photos from around Shibuya that I've made between 2011-2016.</t>
  </si>
  <si>
    <t>An empowering photo book that transforms hurtful experiences into strength and solidarity.</t>
  </si>
  <si>
    <t>A photobook made by 4-year-old Hawkeye Huey: National Geographic's youngest photographer and Rolling Stone's top 100 on Instagram</t>
  </si>
  <si>
    <t>A street level, film, photographic representation of the character of the City of Roses, from a native Portlander's honest perspective.</t>
  </si>
  <si>
    <t>Award winning photography celebrating the artistry of geiko and maiko and the exquisite traditions of their Kyoto communities.</t>
  </si>
  <si>
    <t>This is an intimate story about a family, focusing on their love and strength in the face of mortality.</t>
  </si>
  <si>
    <t>The Art of Abandonment is an award winning photographic series that explores the beauty and history of our modern ruins.</t>
  </si>
  <si>
    <t>"Small Steps are Giant Leaps" is about reminding parents that to our kids this is a new and exciting world just waiting to be explored.</t>
  </si>
  <si>
    <t>Travel around the world on a backpacking trip 3 years in the making through a book with amazing photos and stories to over 60 countries</t>
  </si>
  <si>
    <t>A Photobook about one of the most fascinating places on earth -     the sacred Mount Kailash in Tibet.</t>
  </si>
  <si>
    <t>I want to travel through the National Parks to take pictures of the little things, the "missed" things, that people overlook.</t>
  </si>
  <si>
    <t>Stunning hardcover coffee table book spanning over 25 years of music photography and stories in Marin County, CA by Bob Minkin</t>
  </si>
  <si>
    <t>A series of large format film &amp; Polaroid images created to produce a hardcover book. All profits donated to Rain Forest Action Network.</t>
  </si>
  <si>
    <t>My Goal is to travel across Panama with my team and capture the beauty and wildlife throughout the canal.</t>
  </si>
  <si>
    <t>The photography project aims to show challenges &amp; successes of a  student attempting to continue his family beekeeping heritage.</t>
  </si>
  <si>
    <t>I plan to take pictures of the sunrise in the MidWest every day in 2015 and compile them in a slide show for distribution.</t>
  </si>
  <si>
    <t>My name is Travis LaFee, I live in beautiful McCall, Idaho. I wish to display the beauty of valley county by taking pics outdoors.</t>
  </si>
  <si>
    <t>"He will not be a wise man who does not study human hearts!"
Hope in natural art, creation!</t>
  </si>
  <si>
    <t>Buy and maintain 6 acres of land in West Ireland as a Wildlife Refuge for an endangered species of native Raptor called the Hen Harrier</t>
  </si>
  <si>
    <t>I have produced a limited number (100) of five 8x10 prints of mixed photography I would like to share with you.</t>
  </si>
  <si>
    <t>Beauty is in the eye of the beholder and I want to inspire conservation through color.</t>
  </si>
  <si>
    <t>A 2016 calendar collection of landscape and wildlife photographs from award winning photographer, Steve Marler.</t>
  </si>
  <si>
    <t>A photographic journal of a Costa Rican frog survey: recording the effects of habitat fragmentation on these charismatic amphibians.</t>
  </si>
  <si>
    <t>I can do it but help can't hurt. Sweet Montana photos like never seen before. Be a part of Randy Hoffman Photography and our activities</t>
  </si>
  <si>
    <t>Help me spend this fall capturing autumnâ€™s spectacular season in detail so I can create high quality images for home dÃ©cor.</t>
  </si>
  <si>
    <t>This project is about exhibiting the raw beauty of the elements through highlining, surfing, fire spinning and rock climbing.</t>
  </si>
  <si>
    <t>I create art by photographing flowers/seeds i would love to buy my own camera/computer/Photoshop and restore my old shed into my studio</t>
  </si>
  <si>
    <t>I am traveling the coastline of Maine and will be taking pictures of all the scenery and lighthouses in the area.</t>
  </si>
  <si>
    <t>To gather a collection of photographs for a coffee table book that displays the beauty of Canada's west.</t>
  </si>
  <si>
    <t>I have always been captivated by photography, Now I am trying to set up my own company and publish my pictures.</t>
  </si>
  <si>
    <t>A large 2016 wall-calendar (A3 when open) featuring 12 stunning photographs by Lucy Wood.</t>
  </si>
  <si>
    <t>The goal of this project is to provide scientific evidence of bigfoot in the North Cascades.</t>
  </si>
  <si>
    <t>I would like to share my landscape photographic travels of 2014 with more than just family an friends. 12 months of images.</t>
  </si>
  <si>
    <t>An illustrated retrospective of the journey from African to African American using a collection of fine art engravings &amp; photographs.</t>
  </si>
  <si>
    <t>My project is writing and illustrating a childrens book using my little Red Vespa to be able to obtain..yes a red scooter. The world calls to me!!</t>
  </si>
  <si>
    <t>Unique book revealing my discoveries in the Empty Quarter of Oman. Collection of travel writing, poetry, artwork and science!</t>
  </si>
  <si>
    <t>This is a book of art and poetry that highlights the highs and lows of a young 20 something coming to terms with her bipolar.</t>
  </si>
  <si>
    <t>Award-winning artists compete to have their art featured in the National Forests Passport Book depicting 9 Forest Regions of the US.</t>
  </si>
  <si>
    <t>Joe DeVito's first Art Book and original King Kong novellas available in both Limited and Deluxe Editions.</t>
  </si>
  <si>
    <t>Traveling to create a book of my photography! Help support my trip and buy a book! Also limited edition t-shirts and prints for sale!</t>
  </si>
  <si>
    <t>A world adventure to seek culture and inspiration through art. Putting a visual documentation of our journey into a book.</t>
  </si>
  <si>
    <t>to be removed</t>
  </si>
  <si>
    <t>A Coloring Book of Breathtaking Beauties
To Calm the Heart and Soul</t>
  </si>
  <si>
    <t>An inspiring photo book about an unique Caucasus Expedition by two backpackers - Erna Gaspar (photographer) &amp; Adrian Lorincz (writer).</t>
  </si>
  <si>
    <t>So many brides want a country wedding, but where to start? Whether you want a barn or a tipi, this guide can help you plan your day.</t>
  </si>
  <si>
    <t>This is a first-of-its-kind 12"x12" trading card coffee table book featuring over 100 cards celebrating the awesomeness of Canada</t>
  </si>
  <si>
    <t>BLK/MTL's Illustrated Works 100's of Hi-Res Pics ft. Custom Artist Carmine Diaz's popular Paintings packed into 1 Coffee table Art Book</t>
  </si>
  <si>
    <t>A stunning, limited-edition photography book displaying the colorful and exotic marine life in the waters along the Channel Islands</t>
  </si>
  <si>
    <t>For the publication of my first 3 books: an Art book, a graphic novel, and a coloring book</t>
  </si>
  <si>
    <t>I've been putting together a portfolio of fine abstract photography of the highest quality, color, and design. A vision of beauty!</t>
  </si>
  <si>
    <t>2 artists, 1 month, 1 laptop, minimum wage, plenty of coffee proving a transmedia production worth noticing doesn't need a million dollar budget.</t>
  </si>
  <si>
    <t>'Compilation of visual and literary art through fine art photography, graphic art, and poetry.</t>
  </si>
  <si>
    <t>Creating my 2nd book depicting the people and places in Brevard County w/current images + traveling to obtain new ones.</t>
  </si>
  <si>
    <t>Photographic canvas prints depicting different scenes from around the globe, including local images taken in Sussex England.</t>
  </si>
  <si>
    <t>I create canvas prints of images from in and around New Orleans</t>
  </si>
  <si>
    <t>I am a photographer who is inspired by the original Jules Verne story. I will make a thousands of photo and video materials for You.</t>
  </si>
  <si>
    <t>25 Kansas State Parks in the next year. What a great adventure to take together. Join me. Together we can photo this beautiful state.</t>
  </si>
  <si>
    <t>We've explored some of the most amazing places in New Zealand and can't think of a better way to share our experiences than a photo :)</t>
  </si>
  <si>
    <t>Show the world the beauty that is in all of our back yards!</t>
  </si>
  <si>
    <t>Aerial Photographs of Historical Structures and Landmarks across the US. Experience the Antique structures from the most Unique Angles!</t>
  </si>
  <si>
    <t>Southeast Texas as seen through the lens of a cell phone camera</t>
  </si>
  <si>
    <t>I want to be able to have my own photography inside a canvas and have it be displayed everywhere.</t>
  </si>
  <si>
    <t>Discover Italy through photography.</t>
  </si>
  <si>
    <t>Hi, my name is CiarÃ¡n May &amp; i'm a photographer from Co Fermanagh, Ireland. With your support  we can bring this wonderful book to life.</t>
  </si>
  <si>
    <t>A portfolio collage of beautiful pictures of authentic Pittsburgh locations and scenery.</t>
  </si>
  <si>
    <t>A trip to fulfill a dream of capturing the wonders and history of ancient Italy in person.</t>
  </si>
  <si>
    <t>I photograph my love of New Orleans, create canvases and share those memories with you.</t>
  </si>
  <si>
    <t>To make a coffee table book,  displaying civil war battlefields and forts,  taken at the same time of year the battles were fought.</t>
  </si>
  <si>
    <t>London is beautiful. I want to create a book of stunning images from in and around our great city</t>
  </si>
  <si>
    <t>We're starting up a new an improved way to do vacation rental management, but we need some funding to kick start it!</t>
  </si>
  <si>
    <t>I want to get our there and expand my photography skills and take a trip to Tornado alley to get more shots of storms and hopefully to</t>
  </si>
  <si>
    <t>A London photographer trekking 5,895m up Africa's Mount Kilimanjaro to pursue and enrich a career.</t>
  </si>
  <si>
    <t>I plan to document volunteer work on an organic farm in rural India, and photograph the people and places I encounter during the trip.</t>
  </si>
  <si>
    <t>We're so close to releasing our long-awaited debut album! A little help will go a long way... let's do this!</t>
  </si>
  <si>
    <t>We need the help of fans of both music and film alike to help us create our collective vision for this song.</t>
  </si>
  <si>
    <t>An exercise in the wild and dangerous world of solo musicianship by Maxwell D Feinstein.</t>
  </si>
  <si>
    <t>Kentucky Knife Fight is making a music video for the release of their new song, "Love the Lonely." Raising money for production costs.</t>
  </si>
  <si>
    <t>A Band of Orcs needs gas, tires &amp; tags to get to GenCon Indy for the debut of their 28 mm gaming miniatures and historic live concert!</t>
  </si>
  <si>
    <t>The Scurvies, an independent punk rock 'n' roll band are recording a new album to be released on vinyl and CD, on their very own label.</t>
  </si>
  <si>
    <t>The world's only all-Asian American dance rock band, The Slants, needs a bus to tour cons, shows, and festivals.</t>
  </si>
  <si>
    <t>The Devil &amp; Me's Debut album, "...It's Not A Dream", featuring 9 original, Hard Rock songs.</t>
  </si>
  <si>
    <t>Still the Sky's Limit is finishing their first full length album and going on a full US tour, and WE NEED YOUR HELP!</t>
  </si>
  <si>
    <t>So The Story Goes is the upcoming album from "Just Joe" Altier.</t>
  </si>
  <si>
    <t>Skelton-Luns CD/7" No Big Deal.</t>
  </si>
  <si>
    <t>Help us achieve our goal to get our van repaired, gassed up, and road-ready for our winter tour!</t>
  </si>
  <si>
    <t>Ghosts and Paper Hearts are getting ready to release their new EP and we want it to be sent everywhere. Help us out PLEASE!!!!!</t>
  </si>
  <si>
    <t>We are going into the studio this June/July to begin our New Album. Pre-order the CD &amp; join us as we present The Greatest Show Alive.</t>
  </si>
  <si>
    <t>We are Reno Divorce!! Here is a taste of our upcoming release and we invite you to be a part of it.</t>
  </si>
  <si>
    <t>HELP! We don't have much time.....Join Aly Jados in making her new EP a reality before the world ends!!!!</t>
  </si>
  <si>
    <t>The Coffis Brothers &amp;The Mountain Men are recording a brand new full length record.</t>
  </si>
  <si>
    <t>Janus Word combines hard rock with melodic acoustic music for a unique and awesome sound.</t>
  </si>
  <si>
    <t>Creating a live show experience that does justice to the musicianship and time spent rehearsing.  Help us weave this sonic tapestry!</t>
  </si>
  <si>
    <t>Kickstarting my music career with 300 hard copy CDs of my first release.</t>
  </si>
  <si>
    <t>Its long over due! Help us fund our debut album! We need all our friends and fans support on this! Lets make it happen!</t>
  </si>
  <si>
    <t>Join in PrincessFrank's conquest of the Rock&amp;Roll kingdom! Pledge your support and help him claim the throne of Rock!</t>
  </si>
  <si>
    <t>We play covers of mod and ska classics to enthusiastic crowds. Now we want to leave our own original mark on mod musical history.</t>
  </si>
  <si>
    <t>Joey De Noble is raising money to help record his latest music, and he wants YOU to be a part of it!</t>
  </si>
  <si>
    <t>Progressive metal band Redemption is preparing to film its second live DVD at the Progpower festival in Atlanta, GA in September, 2012.</t>
  </si>
  <si>
    <t>Help Christian Rock Band "The Protest" fund their new album and further their mission of positively impacting lives.</t>
  </si>
  <si>
    <t>River of Thorns is a recording duo based in southeast Michigan.  We're releasing a great sounding cd recorded in a tiny home studio!</t>
  </si>
  <si>
    <t>Original Jewish rock music on human relationships and identity</t>
  </si>
  <si>
    <t>Help Off The Turnpike release new music, and set fire to everything!</t>
  </si>
  <si>
    <t>Inspired by the legacy of Tex Tucker, Golden Grenade is setting out to record their first CD with heavy hearts and intense purpose.</t>
  </si>
  <si>
    <t>We're putting together our next studio album, and we want you to be a part of it. Check out the video for some clips from the studio.</t>
  </si>
  <si>
    <t>Hey everyone! If you don't already know, we're Culprit, a 4-piece rock band from Los Angeles &amp; we are in dire need of a new tour van!</t>
  </si>
  <si>
    <t>We are a four piece rock band that has played shows in and around NYC including Mercury Lounge.  Two of our members are now in LA.</t>
  </si>
  <si>
    <t>Recording Debut  Album w/ Producer Ikey Owens from Free Moral Agents/ The Mars Volta</t>
  </si>
  <si>
    <t>TWO will be recording their next album, MOUNTAINS, in July and need your help to make their vision a reality. Many perks are available!</t>
  </si>
  <si>
    <t>Butch County is a hard rockin bunch of girls and boy-girls from Austin.  Help us show San Francisco  Pride how we do it in Texas!</t>
  </si>
  <si>
    <t>We (the band Sunset) has been invited to play in Philadelphia.   Help us get there and you will receive special prizes.</t>
  </si>
  <si>
    <t>Avenues will be going in to the studio to record a new EP with Matt Allison!</t>
  </si>
  <si>
    <t>We've written the music and now it's time to record. We're excited to work with Nic at Different Fur studios but we need your help!</t>
  </si>
  <si>
    <t>We are a friendly neighborhood electronic pop duo from Los Angeles. We want to shoot a music video for a song from our debut album.</t>
  </si>
  <si>
    <t>Music Video For Upbeat and Inspiring Song - Run For Your Life</t>
  </si>
  <si>
    <t>Pop Garden Radio Presents: The Rock on the Road Tour Season 2 CD. 23 great Pop tracks from independent Pop artists.</t>
  </si>
  <si>
    <t>This Is All Now is putting out a brand new record, and we need YOUR help to do it!</t>
  </si>
  <si>
    <t>Be a part of helping Singer/Songwriter Kevin Wood bring his 3rd Album "Out Among The Wolves" from the studio to you!</t>
  </si>
  <si>
    <t>"All I Have is filled with soaring pianos and bright guitars; heartfelt songs coupled with intuitive melodic compositions"</t>
  </si>
  <si>
    <t>Album 3 funds.We have 13 amazing songs ready to go . a fantastic engineer to mix them, James Aparicio(Depeche Mode/Liars.We need you xx</t>
  </si>
  <si>
    <t>Grammy Pop Soul Artist Jaysin is raising funds to make the most EPIC Music Video ever and he wants to PUT YOU IN IT!</t>
  </si>
  <si>
    <t>We've finished recording our debut LP "Wide Awake" and would love to have it pressed on vinyl, but we need your help</t>
  </si>
  <si>
    <t>This is it! The new Sam Lyons album #3. Help me make it happen by pledging today - pre-order the CD and other cool stuff right here.</t>
  </si>
  <si>
    <t>Help me record a CD that uses pop styling to give a fresh sound to ancient wisdom from scripture!</t>
  </si>
  <si>
    <t>Pop/Alternative/Classical/Electronic artist Dakota Lillie is making a music video for the opening track on his album "The Dream"</t>
  </si>
  <si>
    <t>A stunning musical story, telling of the triumphs and struggles we experience through our relationships with life, friends and lovers.</t>
  </si>
  <si>
    <t xml:space="preserve">On 4/26, The Narrative will head out on their 1st full US tour with Eisley and aim to raise $7,500 to cover tour expenses. </t>
  </si>
  <si>
    <t>i have 3 new, killer songs that i must record immediately. i can certify the lethal-ness of the songs. these may be my best songs yet!</t>
  </si>
  <si>
    <t>Berklee College of Music student, Meg Porter needs YOUR help to fund her very first EP!</t>
  </si>
  <si>
    <t>The making of a quality, full length album journeying through a pop/folk/rock/americana sound
noisetrade.com/jaredmitchellmusic</t>
  </si>
  <si>
    <t>The long anticipated debut album from singer/songwriter Lynette will be recorded this June in Nashville! You can help make it happen!</t>
  </si>
  <si>
    <t>I've had numerous song ideas spinning around in my head for years now, please help me get them out- into a studio and into your homes!</t>
  </si>
  <si>
    <t>The long awaited Christmas EP is in session! We need your help to get it professionally mixed, produced and manufactured.</t>
  </si>
  <si>
    <t>Vogliamo realizzare un risotto fragole e champagne e condividerlo con i nostri fan. Faremo il risotto durante un concerto casalingo.</t>
  </si>
  <si>
    <t>I am excited to present my debut pop project Kyana!
Piano and vocal sounds embedded in sophisticated, bold arrangements &amp; brisk beats</t>
  </si>
  <si>
    <t>I am a singer/songwriter from Miami Beach working on my first fully produced album entitled "Illusion". Support independent music!!</t>
  </si>
  <si>
    <t>music is as important to the eyes as it is to the ears. help bring ghost to life in front of your eyes.</t>
  </si>
  <si>
    <t>Korean-American Soprano Grace's Debut Album - coming up in June 2012. Come and be part of this exciting project!</t>
  </si>
  <si>
    <t xml:space="preserve">Simply Put is recording our debut album and needs to raise funds for studio time, printing and possibly the start of a sound system.  </t>
  </si>
  <si>
    <t>Play a KEY role in Venus On Fire's success - Working with a World Class Producer to make a memorable EP.</t>
  </si>
  <si>
    <t>I am so excited to be recording my debut EP called "A Sign of Weakness" as well as shooting a music video for the title track!</t>
  </si>
  <si>
    <t>Making my debut EP "Words Left In My Mind" with the help of Kickstarter and all you awesome people! Thanks for the support!!</t>
  </si>
  <si>
    <t>Hi guys! I'll be recording a 6-7 song EP this summer and I need your help to make it happen! 
Any support is appreciated!</t>
  </si>
  <si>
    <t>We are ready to record our first album, but we need your help to make it a reality. Be an active part in producing this record and you'll be rewarded!</t>
  </si>
  <si>
    <t>I am seeking funding in order to help take my music from a hobby to a career.</t>
  </si>
  <si>
    <t>Sweet, sweet harmonies from Portland Oregon's premiere high school women's a cappella group.</t>
  </si>
  <si>
    <t>After our exciting mixing session at the Wilco loft, we're ready to master and press vinyl for The Astronomer's newest record!</t>
  </si>
  <si>
    <t>This is my biggest project YET! The songs are recorded &amp; I need your help to package &amp; promote this music. Let's finish this together!</t>
  </si>
  <si>
    <t>The Great Party is releasing their debut album. Here's your chance to be a part of it!</t>
  </si>
  <si>
    <t>Help fund Bridge 19's tour in support of their first duo record, to be released in May 2012.</t>
  </si>
  <si>
    <t>It's time to record my new album. Studio, musicians and arranger are ready, are you coming on this journey with me?</t>
  </si>
  <si>
    <t>Help me make an amazing music video so that I can take my music to the next level and get a manager!</t>
  </si>
  <si>
    <t>Your ticket for an adventure in STEREOPHONIC, INTERSTELLAR  HI-FIDELITY
w/ your crooning Star-Captain, Jody Mulgrew. Pre-Order Today.</t>
  </si>
  <si>
    <t>Working Musician dilemma #164: how the taxman put Kick the Record 2.0 on hold</t>
  </si>
  <si>
    <t>Slugs &amp; Bugs is making TWO NEW Sing the Bible CDs in 2017, with Scripture songs all about Jesus - His words, His life, and His mission.</t>
  </si>
  <si>
    <t>Christian singer-wongerwriter searching for funding to record CD of original Christian music.</t>
  </si>
  <si>
    <t>Rendre tÃ©moignage de ce que Dieu fait chaque jour pour moi et venir en  aide  aux autres, c'est  mon but.</t>
  </si>
  <si>
    <t>New Music from Marty Mikles!  A new EP all about God's Goodness &amp; Mercy.</t>
  </si>
  <si>
    <t>My name is Brad Dassey.  I've been composing and making music for 18 years now.  I want to get my music out there even further.</t>
  </si>
  <si>
    <t>I will transcribe, into Western musical notation and Romanized transliteration, the complete Torah as sung in the Ashkenazic tradition.</t>
  </si>
  <si>
    <t>Be a part of bringing "YOU SAY SPEAK WE SAY MOVE" into existence with FIKE. This is our first album since moving back to Baton Rouge!</t>
  </si>
  <si>
    <t>Professionally recording a worship and contemporary Christian music album that connects to people and connects their heart to God.</t>
  </si>
  <si>
    <t>Praising the Living God in the second half of life.</t>
  </si>
  <si>
    <t>Our newest project! We are hard at it trying to bring music that uplifts the spirit, and tells a story of life-changing love.</t>
  </si>
  <si>
    <t>TUV Online is making highly effective vocal training available &amp; affordable to churches, worship leaders and singers around the world!</t>
  </si>
  <si>
    <t>After 3 years.....It's time for some new music! Album #2 is in motion and I can't wait to share it with all of you!</t>
  </si>
  <si>
    <t>Creating and playing music is what i love. I long to produce &amp; release fresh, raw and relevant songs that come straight from the heart.</t>
  </si>
  <si>
    <t>Hey all I'm building out my Christian Recording studio in a new building. I have the building but lack the funds to build it out!!!</t>
  </si>
  <si>
    <t>We are the Preacher's Daughters &amp; recording a HYMNS CD with our unique vocal duo &amp; interwoven Cello. Hymns in a fresh, beautiful way.</t>
  </si>
  <si>
    <t>I was dying. No will to live. Angel spoke to me. Changed my life. Help me to Share the message with the world. My life changing story.</t>
  </si>
  <si>
    <t>You can help create an awesome new worship album and in return get exclusive rewards ONLY for backers of this project.</t>
  </si>
  <si>
    <t>This Music is a Powerful Tool / Ministry to the mindset
of Global Christianity in an Artistic &amp; innovative Musical
Format_ Album &amp; Tour</t>
  </si>
  <si>
    <t>Friends! Will you help me create a new worship album??! I want this album to give God the worship he deserves and draw people to Him.</t>
  </si>
  <si>
    <t>My debut full-length album. This album will be a new direction as we hope to capture the worship that happens when you're at camp.</t>
  </si>
  <si>
    <t>The passion I have for music is intense, super natural and uniquely divine.The encompassing vibe of a great song dressed in great beat</t>
  </si>
  <si>
    <t>I can do all things through christ jesus</t>
  </si>
  <si>
    <t>I would love for you to be a part of helping me raise money for music and video production to launch my first Worship album!</t>
  </si>
  <si>
    <t>We want to record an album of popular praise &amp; worship songs with our own influence and style.</t>
  </si>
  <si>
    <t>An instrumental album that ranges from hymns to contemporary music. All the music is recorded by myself.</t>
  </si>
  <si>
    <t>Unsere "Aufgabe" ist es, fÃ¼r Christen da zu sein die keiner Gemeinde angehÃ¶ren. Zudem spielt Lobpreis eine Zentrale Rolle.</t>
  </si>
  <si>
    <t>We exist to proclaim the love of Christ through music! Partner with our ministry and help us spread God's love with a new studio album!</t>
  </si>
  <si>
    <t>A debut album for the New Gate Church's praise team; making a cd filled with original songs from a team of misfits with 1 goal in mind</t>
  </si>
  <si>
    <t>A project to set psalms to music. The psalms are taken from the English Standard Version (ESV) of the Bible.</t>
  </si>
  <si>
    <t>We want to create a gospel live album which has never been produced before.</t>
  </si>
  <si>
    <t>"Redemption" is a multi-cultural worship album aimed at giving you an 'around-the-world' experience of Jesus-focused worship.</t>
  </si>
  <si>
    <t>Recording/equipment for MCM - a team of musicians who will help your local musicians to hold your own Cowboy Church with Gospel Music</t>
  </si>
  <si>
    <t>This music project is a compilation to my up-coming book UNCOVERED ME, I need your support to help me go to New York and complete it.</t>
  </si>
  <si>
    <t>Change the world. Music should be more fun, positive, and compassionate. What goes into your ears is important- same for your kids.</t>
  </si>
  <si>
    <t>Kimberly Stokes the daughter of Elder Baby Stokes Jr, of Bibleway C.O.G.I.C, is currently working on a EP. She is sharing her heart</t>
  </si>
  <si>
    <t>New Twin Cities based Gospel Chorus and music ministry. Join us as we grow and support this exciting mission with our launch Feb 11th!!</t>
  </si>
  <si>
    <t>Our first record created to reach, inspire, and ultimately express the love of Jesus to our generation.</t>
  </si>
  <si>
    <t>A melody for the galaxy.</t>
  </si>
  <si>
    <t>Building the foundation for a great work! Join us on our journey to bring a fresh approach to ministry through song and testimony!</t>
  </si>
  <si>
    <t>Justin and Elly Heckel just finished recording their Debut Album and need your help to release it to the rest of the World!</t>
  </si>
  <si>
    <t>Heavens calling is an album for people all over the world in need of a healing for the soul, positive mindset and total prosperity</t>
  </si>
  <si>
    <t>I am raising money to leave a legacy for the DC Gospel Stars and preserve this art form for music lovers of this style.</t>
  </si>
  <si>
    <t>We are a vocal group from the Northwest looking to create a gospel, jazz, a cappella ablum and would love the support of music lovers.</t>
  </si>
  <si>
    <t>We are just some guys who Love the Lord and want to share our personal experiences of what GOD has done for us through our music.</t>
  </si>
  <si>
    <t>Christian band signed to VECA Records to release their debut album in Spring 2015.  This ministry is relying on faith-based donations.</t>
  </si>
  <si>
    <t>Amanda Joy Hall's sophomore album, "Every Day". Release expected July 2014</t>
  </si>
  <si>
    <t>Please help fund my second Prophetic Guitar album. Be a part of a pioneering and groundbreaking sound released from Heaven.</t>
  </si>
  <si>
    <t>Be in God's presence through instrumental covers of hymns. Help me build a home studio to freely distribute this album.</t>
  </si>
  <si>
    <t>A few years back, I was inspired to write some songs, turned out the messages are real but a little scary, I need help to produce.</t>
  </si>
  <si>
    <t>Hello, I am raising money to fund my first solo Album.  This project is my testimony that God is truly our shelter in the storm.</t>
  </si>
  <si>
    <t>We are a Christin Worship band looking to midwest tour. God Bless!</t>
  </si>
  <si>
    <t>This event will be free to the public with approximately 20 Christian vocalist and choirs from several genres. Rock,Blue Grass,Hip Hop.</t>
  </si>
  <si>
    <t>I am trying to share the music I am blessed to have written. https://www.johncox4.com or https://reverbnation.com/johncox4</t>
  </si>
  <si>
    <t>This is a double venture project. I have finished a new manuscript and currently working on creating a Christian rap CD.</t>
  </si>
  <si>
    <t>RainSong is letting my buy a discounted guitar. I will use this to offer my talents to the ministry programs I'm a part of.</t>
  </si>
  <si>
    <t>A unique meditative album reflecting on the life of Christ, inviting Him into your presence</t>
  </si>
  <si>
    <t>An instrumental project in which all songs are incorporated around the healing power of our God. Used for times of prayer &amp; devotion</t>
  </si>
  <si>
    <t>Music that inspires and gives hope for overcoming and change. And it is good music.</t>
  </si>
  <si>
    <t>HELP US RECORD -- SWEET LOVE -- Listen to this sped up ROUGH version and be sure and check out the unique REWARDS ---</t>
  </si>
  <si>
    <t>I recently recorded a new single. With your help I can return to the studio. Would you like to be part of my next worship project?</t>
  </si>
  <si>
    <t>A photo journal documenting my experiences and travels across New Zealand</t>
  </si>
  <si>
    <t>Clark &amp; Addison: A Wrigley Field Photography Book that would be the perfect addition to your sports collection, office or coffee table!</t>
  </si>
  <si>
    <t>Visual documentation of the endangered IÃ±upiat language, captured in the form of a printed photography book.</t>
  </si>
  <si>
    <t>This book is the embodiment of my passion for water &amp; photography, which I hope will inspire you to pick up your camera and explore.</t>
  </si>
  <si>
    <t>A Guidebook to the Coolest Places and Things About Detroit by The Nain Rouge, or Red Gnome, Detroit's oldest and coolest resident.</t>
  </si>
  <si>
    <t>Photo-documenting the refugees of France. Witnessing their humanity. Exploring the common threads of what it means to live at the Edge.</t>
  </si>
  <si>
    <t>A beautiful, limited edition, photobook about the story of the last year of my mother's life, to be published by Dewi Lewis.</t>
  </si>
  <si>
    <t>Telling the story of the city through remarkable people who live in Vancouver today.</t>
  </si>
  <si>
    <t>Help me fund the production run of my first book by local Photographer Sandro Ortolani.</t>
  </si>
  <si>
    <t>A book of portraits and histories making LGBT (Lesbian, Gay, Transgender, Bisexual) loving relationships visible, normal, and accepted.</t>
  </si>
  <si>
    <t>Photographs and stories culled from 10 years of road trips through rural Greece</t>
  </si>
  <si>
    <t>A little book of calm, in picture form, that will soothe the soul and un-furrow the brow.</t>
  </si>
  <si>
    <t>A friend or fiend? To me he is both, this is his story - in his words, out of his mind, in my photos and straight in to your hearts!</t>
  </si>
  <si>
    <t>A photography publication that looks behind the myths, clichÃ©s and fairytales that surround Ottawa, the capital of Canada.</t>
  </si>
  <si>
    <t>For about a year I've been taking pictures while walking around the block with my dog. Want to publish a ebook of what I captured.</t>
  </si>
  <si>
    <t>214 is a photobook about the local hip hop culture in Dallas, Texas between 2012 and 2014 by photographer, Mariah Tyler.</t>
  </si>
  <si>
    <t>I want to create a self published photo art book on the topic of the resurgence of femininity.</t>
  </si>
  <si>
    <t>Yashica TLRs (Twin Lens Reflex) history cards are a cool way to present Yashica TLR collections in a fun way: by playing cards. Enjoy!</t>
  </si>
  <si>
    <t>Death Valley will be the first photo book of Andi State</t>
  </si>
  <si>
    <t>Thank you all so much for your pledges! We reached the goal! To continue supporting or for any questions email arisjerome@gmail.com</t>
  </si>
  <si>
    <t>A hardcover photobook telling the naked truth of a young photographers journey.</t>
  </si>
  <si>
    <t>Project rewards $25 gets you 190+ digital images</t>
  </si>
  <si>
    <t>Hardcover photo book featuring bold, beautiful, confident models and coffee tables in outrageous juxtaposition with the backgrounds.</t>
  </si>
  <si>
    <t>Individual sportspeople are masters of their own destiny. This book is a gritty behind the scenes look at boxers striving for success</t>
  </si>
  <si>
    <t>Everyday I meet new people and everyday I learn a new story. These are the most popular of those stories from the first year of OTWISI.</t>
  </si>
  <si>
    <t>I want to create a beautiful book which documents the Melbourne music scene.</t>
  </si>
  <si>
    <t>A photographic search for the true meaning of pride for ones country during the World Cup</t>
  </si>
  <si>
    <t>My goal is to create a catalog of farm-to-table recipes with stunning images from restaurants and farms in the southwest.</t>
  </si>
  <si>
    <t>To create a publication, and exhibition documenting the collection of Jamie Ross, longtime collector of Navajo Textiles</t>
  </si>
  <si>
    <t>Auto-Archives non-profit library will publish a book of previously unseen 60s and 70s motor racing images by photographer Peter Darley.</t>
  </si>
  <si>
    <t>Photographic book on the historic oil region of Pennsylvania where Edwin Drake drilled the well that started the modern oil industry.</t>
  </si>
  <si>
    <t>A photobook and a short documentary film telling the story of Holocaust in Northwestern Lithuania</t>
  </si>
  <si>
    <t>True Faith is a book about the true story of Ed Stilley and his promise to God to make instruments and give them to children for free.</t>
  </si>
  <si>
    <t>A photo book of the artist's present and future portraits from 2013 to 2015, including actor and human rights activist George Takei.</t>
  </si>
  <si>
    <t>Rarely seen images of Muhammad Ali in his prime as he trained in Miami Beach at the famous 5th Street Gym in the early 70s</t>
  </si>
  <si>
    <t>A documentation of the implications of hedonistic architectural ventures in Dubai, the fastest growing city on the planet.</t>
  </si>
  <si>
    <t>Photobook â€˜All along the Control Towerâ€™ by Theo and Frans Barten. Photos of more than 50 disused WW2 Control Towers in the UK.</t>
  </si>
  <si>
    <t>This book combines portraits of Cuban life and and society with quotes from a diverse group of Cubans that live in Cuba now.</t>
  </si>
  <si>
    <t>Publication of an award-winning photographic series that explores the endless and beautiful dance between creation and destruction.</t>
  </si>
  <si>
    <t>It is time to recognize and give to the indigenus groups the credit they deserve. It is time to understand where we come from.</t>
  </si>
  <si>
    <t>A photobook of the US presidential election from a citizen's point of view, showing the major conventions, rallies, and election day.</t>
  </si>
  <si>
    <t>I am traveling across the entire USA documenting cocktail culture to publish a stunning hard cover photo book of the resulting work.</t>
  </si>
  <si>
    <t>My Buddy Spirit and I, Ara, camping full time camera on hand for a bit over nine years. "Hue of my Vision" is our Photo Book.</t>
  </si>
  <si>
    <t>I want to publish my first photo book and make prints based on a series of rooftop cityscapes I took in 2014 of the city that I love.</t>
  </si>
  <si>
    <t>A book about a school bus converted into a living space, and the adventure shared by friends on its maiden voyage.</t>
  </si>
  <si>
    <t>A photo book that shows a timeless trip from Portugal to Sri Lanka in a subjective point of view through an old Hasselblad objective.</t>
  </si>
  <si>
    <t>Raising awareness to the effects of global warming through photographs of the high mountains of Peru.</t>
  </si>
  <si>
    <t>A photo book celebrating Goths, exploring their lives and giving an insight into what Goth is for them.</t>
  </si>
  <si>
    <t>I want to create a portfolio to show all the aspects of the adrenaline filled game of paintball. Focusing on tournament players</t>
  </si>
  <si>
    <t>70 years of incredible photography sits patiently in old film sheet boxes, waiting for a return to relevance.</t>
  </si>
  <si>
    <t>For the love of street photography and the beauty of traditional cultures in southern Italy.</t>
  </si>
  <si>
    <t>In 1970 Helaine Garren shot a series of images at Bensingerâ€™s Pool Hall in Chicago, Illinois.</t>
  </si>
  <si>
    <t>The beginning of a long term project to document life of the Karen ethnic group on the border of Thailand and Burma.</t>
  </si>
  <si>
    <t>"Venus as Menâ€ is a book about beauty of masculine nude. Is a reflection about men as a sensitive and sensual being and gender equity.</t>
  </si>
  <si>
    <t>A photography book documenting the impact of the ISAF mission on the Afghan people of Mazar-e Sharif.</t>
  </si>
  <si>
    <t>Kenema is a stunning portrait photography book by British Photographer, Peter Dibdin, capturing community life in Kenema, Sierra Leone.</t>
  </si>
  <si>
    <t>A photography book that serves as a call to action for Congress to stand up for survivors of domestic and sexual assault.</t>
  </si>
  <si>
    <t>A photographic series on Mexican cowboys that I want to have published as a fine art book that will also include cowboy poetry.</t>
  </si>
  <si>
    <t>The UnDiscovered Image, a monthly publication dedicated to photographers.</t>
  </si>
  <si>
    <t>Shot over 3 years in the U.K &amp; U.S, and featured in press worldwide, we need your help to back the highly anticipated Sikh Project book</t>
  </si>
  <si>
    <t>Get involved in Come, Bring, Punish, a new photo book by Ewen Spencer, documenting the European Ballroom scene and the life around it</t>
  </si>
  <si>
    <t>Inner Darkness turned into a photobook. Personal work i shot during my recovery...in Berlin.</t>
  </si>
  <si>
    <t>Photographs capture fleeting experiences, where childhood is our past and adulthood is our future. In between. On the verge.</t>
  </si>
  <si>
    <t>A beautiful book of Polaroid photographs which celebrates the beauty, diversity, and distinctive character of Colombia</t>
  </si>
  <si>
    <t>The production of the book about my long term project "The Travellers", Ireland`s biggest minority group with a nomadic origin.</t>
  </si>
  <si>
    <t>Join me in publishing an amazing and unprecedented book with full frontal photopraphs of 8 American Presidents Naked</t>
  </si>
  <si>
    <t>I want to explore alternative cultures and lifestyles in America.</t>
  </si>
  <si>
    <t>An Iranian Journey exposes the duality of life in modern Iran where youth navigate a thicket of Islamic laws and customs to live freely</t>
  </si>
  <si>
    <t>A stunning photo book highlighting the visual diversity of the City of Hamilton and showcasing it in a new light.</t>
  </si>
  <si>
    <t>Film Speed is a series of Zines focusing on architecture shot completely on 35 and 120mm film.</t>
  </si>
  <si>
    <t>A collection of 365 color photographs of sunsets in 2014, beautifully presented in a hardcover book.</t>
  </si>
  <si>
    <t>Run Rwanda - 211 miles, 100 photos:  An intimate visual documentation  of the inspiring and innovative reality of modern day Rwanda</t>
  </si>
  <si>
    <t>This project aims to document, Libyan photographic history; through both print and artisan mediums .</t>
  </si>
  <si>
    <t>A self published photo book documenting the overwhelming presence of the colour pink, in young girls lives here in the UK.</t>
  </si>
  <si>
    <t>Photographic roadtrip from Dallas/Ft Worth, Texas to Florida's beaches. A summer photography roadtrip project to include 5 states.</t>
  </si>
  <si>
    <t>A unique Photographic Book Project about the Passionate Moments and Strong Emotions that lie within Karate</t>
  </si>
  <si>
    <t>Hundreds of breathtaking rodeo photographs collected in a beautiful coffee table book.</t>
  </si>
  <si>
    <t>We are all different, this is a way to honor and celebrate the authenticity in being different.</t>
  </si>
  <si>
    <t>Reach the ends of the earth! Claim a piece of alaskan wilderness- your name in a glacier and receive photo book our Denali Expedition</t>
  </si>
  <si>
    <t>An Iconic look at one of California's oldest beach communities, photographed in Monochrome, on a c1947 medium format 6x6cm Box Camera.</t>
  </si>
  <si>
    <t>Glass Cloud tour dates are already beginning to pile up. They are turning to YOU to help get them from town to town.</t>
  </si>
  <si>
    <t>Wood Butcher needs your help to make this happen. Buy a CD, support local music!</t>
  </si>
  <si>
    <t>Just as we are getting prepared to tour we find out our van has serious damage and can't run. We unfortunately don't have enough.</t>
  </si>
  <si>
    <t>cd fund raiser</t>
  </si>
  <si>
    <t>Eurisko is trying to release our full length entitled "Wild Animal!" Money raised will go towards studio time, mixing, and mastering.</t>
  </si>
  <si>
    <t>Hear your favorite Bear Ghost in eargasmic quality!</t>
  </si>
  <si>
    <t>I have been a lot of places &amp; written a lot of songs. It's finally time to make my debut album "Homeward Bound" and I need your help!</t>
  </si>
  <si>
    <t>Sam Sliva's new EP, "Drained," will combine Rock, Reggae and Country stylings to make one definitive sound...BUT ONLY WITH YOUR HELP!!</t>
  </si>
  <si>
    <t xml:space="preserve">Everything is set to record are EP except for our finances. Please donate if you can! Any amount is appreciated. </t>
  </si>
  <si>
    <t>We have come a long way on our new record, but now we need your help.  Help us, and together we can make magic!</t>
  </si>
  <si>
    <t>After a 2 year Odyssey, Darling Waste's trailer is still not home! We need $3,500 to get it through U.S. Customs!</t>
  </si>
  <si>
    <t xml:space="preserve">Hi! We're the music duo Black Swan Theories and our project is to manufacture our debut CD of 10 already-completed songs.  </t>
  </si>
  <si>
    <t>I am writing the second volume in a series of hair band encyclopedias, however I lack the means to afford the costs of the photos.</t>
  </si>
  <si>
    <t>Help us fund our first tour and promote our new EP!</t>
  </si>
  <si>
    <t>WE ARE A HARD ROCK/PUNK BAND SEEKING FUNDS TO RECORD A NEW EP. 
https://www.reverbnation.com/dirtylittlerebel</t>
  </si>
  <si>
    <t>Help fund our 2013 Sound &amp; Lighting Touring rig!</t>
  </si>
  <si>
    <t>Shady Grady &amp; The Nobodies is a band from Chicago, IL that fuse James Brown, Pink Floyd &amp; Jimi Hendrix into 1 - www.shadygradymusic.com</t>
  </si>
  <si>
    <t>Paul Haasch is producing his first music video! With awesome people involved and a great vision, it is sure to be an amazing piece.</t>
  </si>
  <si>
    <t>The King of Mars, a Chicago rock band, needs your help funding their first EP! Visit us at thekingofmars.com for more.</t>
  </si>
  <si>
    <t>St. Paul five-piece band City of the Weak hits the road May 9th, heading for Ft. Lauderdale to attend the Driven Music Conference!</t>
  </si>
  <si>
    <t>Hard Rock with a Positive Message. Help us fund, release and promote our debut EP!</t>
  </si>
  <si>
    <t>Every time we sit down to rehearse, thoughts of recording a CD excite us! We are ready to do this!  It's time, so read on...</t>
  </si>
  <si>
    <t>Support Jeremy Buck &amp; The Bang as they finish and release their Brand New Album, â€œYou Are a Starâ€, as well as shoot 2 New Music Videos</t>
  </si>
  <si>
    <t>We are working hard to get into the recording studio and finally release a full-length album...but we need your help getting there!</t>
  </si>
  <si>
    <t>OH MY JOSH! 
Our Kickstarter Supporters get FIRST DIBS!
Here's our latest single release and a package deal you cannot ignore!</t>
  </si>
  <si>
    <t>This album of all original music has been in the making for several years and I am excited to make my fans a part of this experience.</t>
  </si>
  <si>
    <t>Deathtrap America is touring the country this spring.  Your pledge will help us across the country with Faster Pussycat and QueensrÃ¿che</t>
  </si>
  <si>
    <t>Hopeless Jack &amp; the Handsome Devil's first American tour. Help us bring our dirty brand of "Roots &amp; Roll" across the country!</t>
  </si>
  <si>
    <t>Release the Skylines is a small, local Cleveland metal band looking to record an album.</t>
  </si>
  <si>
    <t>WILKES is the solo venture of HighFlightSociety singer / Disciple bassist, Jason Wilkes. This project is to fund the debut 6 song EP.</t>
  </si>
  <si>
    <t>I have recorded 3 solo blues/rock/surf albums of original music, but they're only digitally released - I want there to be real CD's!</t>
  </si>
  <si>
    <t>Athens, GA-based rock &amp; roll/soul band Radiolucent is kickstarting funds to mix, master, &amp; release their 2nd record, Electric City.</t>
  </si>
  <si>
    <t>The money will go towards our debut EP being Recorded mixed by Andrew Baylis and mastered by Drew Fulk of Think Sound Studios.</t>
  </si>
  <si>
    <t>After much anticipation, I'm finally releasing my first album, "In Technicolor"! Let's join forces and get it done right!</t>
  </si>
  <si>
    <t>11 year old Sara &amp; Motion Device want rock &amp; metal fans all over the world to unite and join the ROCK REVOLUTION!!!</t>
  </si>
  <si>
    <t>We are an independent band who needs your help for the production of our new album, so we can share our music with you lovely people :)</t>
  </si>
  <si>
    <t>We need to get back to Nashville to record our second record, a full LP this time.  It ain't cheap and we need your help!</t>
  </si>
  <si>
    <t>I write songs to teach with at two Chicago schools.  The enthusiastic response from my students &amp; colleagues inspired me to do do this!</t>
  </si>
  <si>
    <t>Queen Kwong is going ON TOUR to London and Paris!</t>
  </si>
  <si>
    <t>ASC had a one-of-a-kind CD release party in 2013, and we want to share it with the world - in DVD format!</t>
  </si>
  <si>
    <t>A game for Apple &amp; Android devices that sees you get your own spacecraft, take on the competition, mine asteroids &amp; fight to survive.</t>
  </si>
  <si>
    <t>Purple Fishing is an online game and social media platform for Trump Supporters and Critics to have fun finding common ground.</t>
  </si>
  <si>
    <t>This is an Android game where you take control of the zombies and try to eat your way to world domination!</t>
  </si>
  <si>
    <t>Cannons, Power Gloves, and PUNCHING STUFF!  Help Fat Cheeks collect Acorns for upgrades and customize his gear in this Endless Runner</t>
  </si>
  <si>
    <t>This game is an alternative to the boring morning jogs This game will make you excited to workout Following elite footballer movements!</t>
  </si>
  <si>
    <t>A mobile application that will allow math learners to practice math operations and improve critical thinking. Ideal for ages 7 to 12.</t>
  </si>
  <si>
    <t>A mix of PokemonGo, Game of War- Fire Age, DragonSoul, &amp; Throwdown. Join a clan, collect meme, upgrade features, fight, &amp; compete.</t>
  </si>
  <si>
    <t>PaperChase is a popular endless flying game conceived by a 15 year old and loved by millions worldwide.  Help us build version 3!</t>
  </si>
  <si>
    <t>CCRPG will be a 2D Pixel Art Game based on similar elements to the SNES game "Zelda: A Link to the Past" with RPG elements added in.</t>
  </si>
  <si>
    <t>Conflict of Van Helsing &amp; Dracula (C.O.V.D.) is a board game available as an App based on the story: Dracula. Can you survive?</t>
  </si>
  <si>
    <t>Journey with Bible Bear through each of the books of the Bible, exploring stories while learning verses, songs, and preschool concepts!</t>
  </si>
  <si>
    <t>A Top-View Action game where you play as Bob, the FIRST zombie to rise from the grave. Bring chaos to town, feast and don't die again.</t>
  </si>
  <si>
    <t>It's time for The Red Card Blue Card Game to be available everywhere! Help save the sanity of ALL parent's! Help make it an App!!</t>
  </si>
  <si>
    <t>PATH to Reading (PATH) is a patented break-through technology  that dramatically and permanently improves attention, reading, memory</t>
  </si>
  <si>
    <t>Sea opposition of Crab's family and angry fishes. Who is going to win, and who is going to loose ?!</t>
  </si>
  <si>
    <t>An arcade styled side scroller. Help Bob the pilot steer his plane through hordes of migrating birds strapped with explosives.</t>
  </si>
  <si>
    <t>It's obvious you won't survive by your wits alone. Unfortunately that's all you've got, Chip. Run!</t>
  </si>
  <si>
    <t>Action game now playable on Android/iOS platforms and PC browsers. Easy gameplay even for starters yet hard to be skilled. Multi-player</t>
  </si>
  <si>
    <t>Juego de plataformas con 20 personajes. Cada personaje tiene cuatro habilidades distintas al resto de personajes y sus propias voces.</t>
  </si>
  <si>
    <t>Sim Betting Football is the only football (soccer) betting simulation  game.</t>
  </si>
  <si>
    <t>We're now raising money to produce a music video. Those who donate get a vote in deciding which song!</t>
  </si>
  <si>
    <t>New songs have been popping out of Mark Donato for years now and he's got a large, squirming litter of them in need of triage.  Help!</t>
  </si>
  <si>
    <t>Afraid Of Figs is a high energy pop/rock band, with off-the-wall humor, catchy hooks, and wild interactive live shows.</t>
  </si>
  <si>
    <t>Glad Hearts Latest Album, Twenty Two, Pressed In A Very Limited Edition On Beautiful Vinyl With Accompanying Digital Download</t>
  </si>
  <si>
    <t>KATA's debut album 'The Rising' is ready for your ears, now all we need to do is press the vinyl. That's where you come in!</t>
  </si>
  <si>
    <t>Help the New York - based independent prog-rock band Invisible House create their new album called "a history of the world"</t>
  </si>
  <si>
    <t>Our dream of recording our second single in London and making it big in the UK is closer than ever! Do you want to be a part of it?</t>
  </si>
  <si>
    <t>Hey there! I have new music recorded for my 3rd CD but  need to raise a few more bucks to finish the artwork &amp; pressing. I'm so close I can taste it!</t>
  </si>
  <si>
    <t>Sweeping epic melodies. I want to incorporate all my influences into one album I have been writing for 90 days now and ready to record!</t>
  </si>
  <si>
    <t>We want to record a live album at this year's annual Boxing Day show at the Arden Gild Hall - we need your help to do it!</t>
  </si>
  <si>
    <t>Help promote Lindsey Ray's debut full-length album &amp; get loads of great giveaways in return! Can you say free music and prizes?! You know you wanna...</t>
  </si>
  <si>
    <t>Nemes has just recorded a new album and is raising $500 to get it mixed and mastered professionally.</t>
  </si>
  <si>
    <t>Archeology is looking to gain support to release their 7" vinyl single "Hunger" as well as the b-side, "Kings canyon.</t>
  </si>
  <si>
    <t>Im trying to raise $1000 for a 3 song EP in a studio!</t>
  </si>
  <si>
    <t>HERESTOFIGHTIN is a folk rock band from Colorado fighting for change in our world through rock and roll. Be the change you want to see.</t>
  </si>
  <si>
    <t>My barely anticipated second album of self produced songs is ready to go.  Just need a little help to cover mastering, artwork etc.</t>
  </si>
  <si>
    <t>My new album produced by Paul Curreri is one of the most unique musical projects I have done. Let's finish it before the baby comes!</t>
  </si>
  <si>
    <t>We are heading into the studio to create the most soulfully orchestrated Indie Pop masterpiece mankind has ever witnessed.</t>
  </si>
  <si>
    <t>Ukulele Songs from the Zombie Apocalypse, a concept album where boy meets girl, boy loses girl to Zombie King, boy gets girl back. Fun!</t>
  </si>
  <si>
    <t>Angieâ€™s Curse, an Indie Goth/Dark Rock band &amp; local favorite from Ventura, are ready to record a professional CD of all original songs.</t>
  </si>
  <si>
    <t>KiddieRail is a height adjustable hand rail of the right size for little children to help them manage the stairs more safely at home.</t>
  </si>
  <si>
    <t>Virtual reality is expensive, here is the solution. I've created a VR device out of cardboard. I present: World's cheapest VR Device.</t>
  </si>
  <si>
    <t>A cool smart laser pointer for presenting professionals. Unique by design, widest functional coverage for both IOS and Android.</t>
  </si>
  <si>
    <t>Animals knocking over your waste wheeler making a mess on trash day? The S.A.D.L. will help prevent that from happening!</t>
  </si>
  <si>
    <t>Before Dick Armstrong passed away unexpectedly in 2003, he invented an AxleCrutch device to help his customers-his idea lives on today.</t>
  </si>
  <si>
    <t>Max 5Tb storage, Wired lan, Additional USB ports and Hi-res DAC, 10000mAh battery, Real portable docking station</t>
  </si>
  <si>
    <t>Litter-Buddy is great economical alternative to leading pet waste disposal systems with cartridge bag elements.</t>
  </si>
  <si>
    <t>Our device eliminates WiFi range issues with your connected devices by allowing you to locate our device where you will use your WiFi.</t>
  </si>
  <si>
    <t>Use Little Occhio to see and share the hidden secrets of nature. Capture, share awesome photos, works with iPhone/Android/tablets.</t>
  </si>
  <si>
    <t>Thinking Cleaner is an add-on for your iRobotÂ® RoombaÂ® 700/800 that makes it smarter and aware of its owner.</t>
  </si>
  <si>
    <t>Charge furniture, making it simple and comfortable to charge your USB devices without leaving the comfort of your couch or armchair</t>
  </si>
  <si>
    <t>Finally! Electrical Wiring Testing Made Easy...  Designed by a Professional for Professionals, Homeowners and DIYs, Too!</t>
  </si>
  <si>
    <t>Tibio is a revolutionary new product designed to solve an age old problem.</t>
  </si>
  <si>
    <t>The "ZoZo Skeleton Hand Planchette" is a fully functional "ouija board" planchette (pointer) but is significantly more hair-raising.</t>
  </si>
  <si>
    <t>The picture above is of our current prototype for the cat bath - we hope to move beyond a simple bin and create a cat bath revolution!</t>
  </si>
  <si>
    <t>The Paint Can Holder Makes Painting Easier and Safer on Extension Ladders.</t>
  </si>
  <si>
    <t>Let's build a legendary brand altogether</t>
  </si>
  <si>
    <t>Repel Japanese beetles and garden pests. Grow organic fruit and vegetables to help the environment, one plant at a time.</t>
  </si>
  <si>
    <t>Use preprogrammed firmware or program your own with AVR-ISP or Arduino ISP.  Device is based on the Atmel ATtiny13A microcontroller.</t>
  </si>
  <si>
    <t>A new concept in bike light safety, protecting cyclists from being hit in the side. Bright, amber sideways.</t>
  </si>
  <si>
    <t>The Fine Spirits are making an album, but we need your help!</t>
  </si>
  <si>
    <t>Low Weather's debut album is halfway finished.  With your help and your help alone we can record the rest!</t>
  </si>
  <si>
    <t>We just finished recording our first album! All we need is a little extra help to be able to get it printed!</t>
  </si>
  <si>
    <t>We are recording a cd of Songs- About life and love
from the perspective a conscious country girl
living in the city.</t>
  </si>
  <si>
    <t>The Freakniks are making their psychedelic freak-folk debut studio album and they need your help.</t>
  </si>
  <si>
    <t xml:space="preserve">Invisible Allies is a collaboration between well known West Coast downtempo aficionado Bluetech and Philadelphia electronic mastermind KiloWatts.  </t>
  </si>
  <si>
    <t>Hampshire is headed to GBS Detroit.</t>
  </si>
  <si>
    <t>Help us master and release our debut album "The Kaleidoscope Dawn"</t>
  </si>
  <si>
    <t>Trying to raise funds to release a full-length album on LP and CD by my post-punk studio project, Surplus 1980.</t>
  </si>
  <si>
    <t>We're nearly done recording, but we're out of money! Help us release the record!!!</t>
  </si>
  <si>
    <t>We're an indie rock band from Clearwater, FL headed back into the studio to finish our latest EP.</t>
  </si>
  <si>
    <t>Lee Malone has been chosen by Converse Rubber Tracks! Help get us to the Rubber Tracks recording studio in Brooklyn &amp; cut a 7" EP.</t>
  </si>
  <si>
    <t>After years of preparation and planning, Magic Punches are going to record their debut LP at Type Foundry Studios with John Askew.</t>
  </si>
  <si>
    <t>We are a band in need of a vehicle. We just released our new CD and have played almost every venue in town, now it's time to expand.</t>
  </si>
  <si>
    <t>AM/PM is a 20 song dual-disk album that we're trying to record with your help! AM is a pop album and PM is an ambient/intense album!</t>
  </si>
  <si>
    <t>Hey, we're Grandkids! We have enough songs to record an LP, and we need your help! We're going to make you proud, promise!</t>
  </si>
  <si>
    <t>My Pal Val is headed to Groovebox Studios in Detroit, Michigan on June 15th to record and film a live GBS Detroit EP.</t>
  </si>
  <si>
    <t>A live worship album + short film: Telling the story of a worshipping community adapting and thriving in a post-Christian context.</t>
  </si>
  <si>
    <t>Partner with the ministry of I Am Clay by helping them fund their new album! This enables them to release it for FREE as a gift to all!</t>
  </si>
  <si>
    <t>K. is about *this* close to finishing up our third record, History Grows.  Now we just need to master it and release it!</t>
  </si>
  <si>
    <t>Gramofon streams cloud music to your sound system. A modern jukebox: smartphones are the remotes + WiFi brings everyone together.</t>
  </si>
  <si>
    <t>Getting a revolutionary new toy design into open source production, and using the design to create the worlds longest marble run.</t>
  </si>
  <si>
    <t>Next-gen 100% open-source sensor beacon platform designed especially for makers, developers and IoT companies.</t>
  </si>
  <si>
    <t>The Big Turtle ShellÂ® is a rugged wireless Bluetooth speaker built for a life of action. Water resistant and durable with a huge sound.</t>
  </si>
  <si>
    <t>A new electronic musical instrument which allows you to play, learn and perform music using any sound you can imagine.</t>
  </si>
  <si>
    <t>A smart technology that allows your instrument to transform movement, orientation and momentum into audio &amp; visual effects.</t>
  </si>
  <si>
    <t>You may be thinking: "a fusion reactor? Thatâ€™s not very exciting, I see fusion every day." But. How often do you see fusion inside of a Bubblegum...</t>
  </si>
  <si>
    <t>10 times more powerful than Raspberry Pi 3, x86 64-bit architecture</t>
  </si>
  <si>
    <t>#ShakeYourPower brings clean energy to places in the world without electricity through the power of music.</t>
  </si>
  <si>
    <t>We're building snap-together model trebuchets that are perfect for office warfare or annoying your roommate!</t>
  </si>
  <si>
    <t>Take learning and playing with LEGOÂ® to the next level with sensors! Build creations with SBrick Plus and make them interactive!</t>
  </si>
  <si>
    <t>Nix is a breakthrough smartphone accessory. Just scan an object and instantly view the color on your iPhone, Android, PC, or Mac.</t>
  </si>
  <si>
    <t>The NTH is an open source music synthesizer featuring instant fun, awesome sound, and a hackable design.</t>
  </si>
  <si>
    <t>The First Home Battery System You Simply Plug in to Install</t>
  </si>
  <si>
    <t>An easy to build open source 3D object printer. For the newbie or experienced maker, there's a model for everyone! NEW $599 Model!</t>
  </si>
  <si>
    <t>Designed to be used at home, the Sparx Skate Sharpener gives hockey players an automated way to sharpen at the professional level</t>
  </si>
  <si>
    <t>An open hardware platform for the best microcontroller in the world.</t>
  </si>
  <si>
    <t>The Mojo is an FPGA development board that is designed to be user friendly and a great introduction into digital design for anyone.</t>
  </si>
  <si>
    <t>A thermometer that connects to the internet to help New York City turn the heat on for thousands of tenants with no heat in the winter.</t>
  </si>
  <si>
    <t>Trekkayak is an ultralight, durable and inflatable boat to be carried in your backpack to cross a lake or paddle down a river.</t>
  </si>
  <si>
    <t>This DIY kit helps analyze materials and contaminants. We need your help to build a library of open-source spectral data.</t>
  </si>
  <si>
    <t>It's like an Arduino on steroids â€“ built-in bluetooth, battery management, and floating-point coprocessor, in a small, simple package.</t>
  </si>
  <si>
    <t>First mobile green energy generator that you can carry camping with you! A 3D printed, foldable wind turbine boosting 300W of power!</t>
  </si>
  <si>
    <t>Clairy combines the power of nature and technology with the beauty of design to eliminate indoor pollution and analyze it.</t>
  </si>
  <si>
    <t>BoardX is a collection of electronic circuit boards that stack on top of one another to share resources and communicate</t>
  </si>
  <si>
    <t>InkCase Plus is an always on E Ink second screen; uses sports/fitness apps, an eBook reader, display Photo and receive notifications.</t>
  </si>
  <si>
    <t>Ion is a light show for your desk, dorm room, or living room.  It responds to music, connects to your phone, and brightens your day!</t>
  </si>
  <si>
    <t>Bringing the advantages of wireless smart shifting to every cyclist. FITS ANY BIKE</t>
  </si>
  <si>
    <t>An Open Source JavaScript microcontroller you can program wirelessly - perfect for IoT! No software needed so get started in seconds.</t>
  </si>
  <si>
    <t>The APOC is a gamma particle detector that will help you learn about radiation and find radioactive things!</t>
  </si>
  <si>
    <t>castAR: bridging the physical world with the virtual worlds; 3D holographic like projections in AR, fully immersive environments in VR</t>
  </si>
  <si>
    <t>Jog It! Is an open source hand held controller designed to make running a program in Linux CNC (EMC2) and MACH3 a breeze.</t>
  </si>
  <si>
    <t>Smart lighting for your living room that improves movie and gaming experience drastically â€“ all while being easy on the eyes.</t>
  </si>
  <si>
    <t>RAPIRO is a cute and affordable robot kit designed to work with a Raspberry Pi. It comes with a Arduino-compatible servo controller.</t>
  </si>
  <si>
    <t>The Bugle2 is a second generation DIY kit phono preamplifier for vinyl playback.</t>
  </si>
  <si>
    <t>Can you help us make an ultra bright white one a reality?</t>
  </si>
  <si>
    <t>Ario learns about you, syncs your body clock, and keeps you healthy through natural lighting patterns.</t>
  </si>
  <si>
    <t>Please help us take DIY 3D Printing to the next level, support this open source photo-initiated polymer resin based 3D printing system!</t>
  </si>
  <si>
    <t>Truly wireless premium earbuds with a battery-boosting smartphone case for charging and storage</t>
  </si>
  <si>
    <t>Multi-power charging that is smarter, stylish and designed for you.</t>
  </si>
  <si>
    <t>I would like to tell the story of a young man from Queens, New York and compare his life to a young Afghan man...to connect the dots.</t>
  </si>
  <si>
    <t>Express a very dark place in my childhood. Release my emotions through photography in a form of Art.</t>
  </si>
  <si>
    <t>A vegan photographer bringing Hawaii to the tipping point of plant pure wisdom, featuring the most influential early adopters.</t>
  </si>
  <si>
    <t>Does love lasts longer than "Love Locks" ?
A photographic journey into the lives of these 'love-locked' couples.</t>
  </si>
  <si>
    <t>A personal journey to document people on the worlds 10 largest metro systems. The end result being one truly epic photographic essay!</t>
  </si>
  <si>
    <t>We are a married couple who have started a child photography business from home. We need help to put together equipment to grow.</t>
  </si>
  <si>
    <t>A collection of images that depicts the beauty and diversity within Ethiopia</t>
  </si>
  <si>
    <t>Expressing art in an image!</t>
  </si>
  <si>
    <t>Creating an awareness for infertility through photographing families and showcasing the real faces of infertility.</t>
  </si>
  <si>
    <t>An art nude photography book that includes traditional black and white sepia nudes as well as experimiental color nudes.</t>
  </si>
  <si>
    <t>Taking (and giving) professional portraits of survivors of human trafficking in Myanmar.</t>
  </si>
  <si>
    <t>A complete revamp of all the Disney Princes &amp; Princesses!</t>
  </si>
  <si>
    <t>I am looking for help to open up an affordable photography studio in Cornwall for baby and family portraiture photography</t>
  </si>
  <si>
    <t>A program to preserve still imagery (photographs) and moving imagery captured on motion picture (film) stock, and videotape elements.</t>
  </si>
  <si>
    <t>I'm looking to pursue my dream of becoming a full time photographer, using my current creative experience as a graphic designer.</t>
  </si>
  <si>
    <t>I want to create a series of pictures of Life through the eyes - and capture some of the defining moments of our history now / to come.</t>
  </si>
  <si>
    <t>There is so many unseen places in the world, and I've made it my personal goal to show everyone through photography &amp; travel.</t>
  </si>
  <si>
    <t>I am moving to Guatemala to document and report on the growing community resistance movements across Central America and Mexico</t>
  </si>
  <si>
    <t>This is a portrait photo project aiming to inspire women to explore themselves and live their passion</t>
  </si>
  <si>
    <t>What do you get when you combine 2 of the hottest alt-models in North America with one Canadian photographer? Make a CALENDAR!!!</t>
  </si>
  <si>
    <t>Nuimo is a universal controller for the internet of things. Control your music, lights, locks and more.</t>
  </si>
  <si>
    <t>Open-source quad-core camera effortlessly adds powerful machine vision to all your PC/Arduino/Raspberry Pi projects</t>
  </si>
  <si>
    <t>velosynth is an open-source bicycle interaction synthesizer. it interprets the speed and acceleration of a bicycle into expressive audio feedback.</t>
  </si>
  <si>
    <t>Design and 3D print your own creations using an iPad. A delightful 3D printing experience for children and K-12 education.</t>
  </si>
  <si>
    <t>The bassAware Holster is a new type of wearable audio technology that uses vibration to create a massive bass experience.</t>
  </si>
  <si>
    <t>MAID is a smart kitchen assistant &amp; a multifunctional oven. MAID knows what to cook and how to cook. Cooking is now easy,fun &amp; social.</t>
  </si>
  <si>
    <t>A biologist, an industrial designer, and an engineer team up and build a â€œHello, World!â€ kit to teach high schoolers how to invent with DNA.</t>
  </si>
  <si>
    <t>The smartCaster is an automatic roto-casting machine running off of open source electronics with plans that will be freely available.</t>
  </si>
  <si>
    <t>Licht 1: The smart pendant lamp that increases your well-being and productivity while saving 80% in running energy expenses.</t>
  </si>
  <si>
    <t>Weighitz are miniature smart scales designed to weigh anything in the home.</t>
  </si>
  <si>
    <t>FLUXO â€“ The first smart design lamp where you can move the light in any direction with app and sensor control.</t>
  </si>
  <si>
    <t>FishBit is an app and connected device to monitor and control your aquariumâ€™s water composition to help your tank thrive.</t>
  </si>
  <si>
    <t>Crowds can slow WiFi to a crawl, but not Portal. Stream ultraHD videos without buffering and play Internet games without lagging.</t>
  </si>
  <si>
    <t>It's a pen that can draw in the air! 3Doodler is the 3D printing pen you can hold in your hand. Lift your imagination off the page!</t>
  </si>
  <si>
    <t>ExtraCore is a 1" x 1" 22 I/O pin Arduino Compatible. It's 1.7 grams and 16mhz of tiny Arduino style coolness.</t>
  </si>
  <si>
    <t>A smart, compact power supply designed to power anything, anywhere</t>
  </si>
  <si>
    <t>A big red truck filled with cutting-edge maker tools that goes from school to school, bringing the joy of building back to kids.</t>
  </si>
  <si>
    <t>Scriba puts creative control back in your hands. Its flexible body and dynamic squeeze motion responding beautifully to your touch.</t>
  </si>
  <si>
    <t>Far-field voice control extension to your speakers, home &amp; office appliances. Touch Sensing with Arduino &amp; Linux for making projects.</t>
  </si>
  <si>
    <t>Low Voltage Metal Sensor directly compatible with Arduino type computers for Robotics, &amp; Motor Control, WITHOUT USING MAGNETS!</t>
  </si>
  <si>
    <t>The m!lTone is an open-source synth &amp; MIDI controller.Create music &amp; control video,lights &amp; sound w/ this refreshingly original device.</t>
  </si>
  <si>
    <t>Acanvas is a Wi-Fi connected and customizable art display that hangs on any wall, charges itself and streams art into your home</t>
  </si>
  <si>
    <t>A digital window that opens to beautiful scenery from around the world with 4K-shot videos and sound. Place it anywhere, be anywhere.</t>
  </si>
  <si>
    <t>RA - 3D Printer board. This board can control 3 extruders, bed heaters, Elefu control panel, 4 temp monitors, lighting and more.</t>
  </si>
  <si>
    <t>A complete Home Security System in a single device: Flare protects you and your home all by itself. Secure, beautiful and affordable.</t>
  </si>
  <si>
    <t>MIDI Sprout enables plants to play synthesizers in real time.</t>
  </si>
  <si>
    <t>Modular smartphone-based headset with external sensors for 4" - 5.7" Android &amp; iOS phones, iPhone 6 Plus included!</t>
  </si>
  <si>
    <t>Building an open source Bussard fusion reactor, aka the Polywell.</t>
  </si>
  <si>
    <t>Lumin8 Pro is a fun and easy to use light controller that makes light dance to your favorite music.</t>
  </si>
  <si>
    <t>A stylish, retro, and fun arcade cabinet for your Raspberry Pi, Mini-ITX, Pandaboard, or other mini PC from the makers of Pibow</t>
  </si>
  <si>
    <t>With Linkio you can use your smartphone to control every electronic you own- for only $100!</t>
  </si>
  <si>
    <t>PocketLab Voyager and PocketLab Weather are rugged science labs that you can take anywhere to explore the world around you.</t>
  </si>
  <si>
    <t>BrewNannyâ„¢ accurately measures the health and progress of your home brew and alerts you to problems immediately, wherever you are.</t>
  </si>
  <si>
    <t>A Wireless Virtual Reality HMD that's Fashionable &amp; Compact; Features 3D Gesture Input, Position Tracking, &amp; Augmented Reality Overlays</t>
  </si>
  <si>
    <t>Announcing the GANGLION and the ULTRACORTEXâ€”a $99 biodata acquisition device and a 3D-printed, brain-sensing headset.</t>
  </si>
  <si>
    <t>A high-capacity portable charger with LED lights keeps your iPhone, iPad, smartphones, tablets and other devices juiced up on-the-go.</t>
  </si>
  <si>
    <t>With an efficiency of 97%, bicycle technology is nearly perfect. So why do we use it only for transportation?</t>
  </si>
  <si>
    <t>The OWL is an open source, open hardware, reprogrammable effects pedal designed for musicians, coders, and hackers.</t>
  </si>
  <si>
    <t>Open up your digital worlds with the most sophisticated, intuitive android smart projector.</t>
  </si>
  <si>
    <t>4.29 Billion+ Capacitor Combinations.
No Coding Required.</t>
  </si>
  <si>
    <t>World's first LED decor grow light that turns your plants into show pieces. Adding beauty and foliage to your home like never before</t>
  </si>
  <si>
    <t>The SoundBrake headphone attachment can be used with any audio player to alert you to important outside sounds.</t>
  </si>
  <si>
    <t>PS-1A is an adjustable switch mode DC-DC power supply. It is highly compact, breadboard friendly and requires no external components.</t>
  </si>
  <si>
    <t>The PiSoC is an open source development platform which gives each person a unique opportunity to create, regardless of skill level.</t>
  </si>
  <si>
    <t>Open Rail is a new open source universal linear rail system designed to be used with various T- Slot aluminum extrusion configurations.</t>
  </si>
  <si>
    <t>CoAction Hero: a powerful proto-board with a 120Mhz processor, 1MB filesystem, and built-in OS for tinkerers and engineers alike.</t>
  </si>
  <si>
    <t>Simple internet time-limits, usage analytics, app &amp; site blocking - across all devices in the home, controlled from your smartphone.</t>
  </si>
  <si>
    <t>A lightweight generator to charge your phone, lights, and removable battery pack as you bicycle. Pedal power by you, for now or later.</t>
  </si>
  <si>
    <t>Keyless. Alarm secured. GPS tracking.</t>
  </si>
  <si>
    <t>Hubble is the first 100% open, affordable laser cutter suite â€” from replicable hardware to community driven software &amp; firmware.</t>
  </si>
  <si>
    <t>A collaborative effort between three generations who set out to provide a premium, top-quality yoyo at an affordable price.</t>
  </si>
  <si>
    <t>The World's Lightest &amp; Smartest E-Scooter: cool, small, portable, and can be easily folded into a backpack and bring it anywhere</t>
  </si>
  <si>
    <t>Â· Exchange multiple hard drives (SSDs or HDDs) Â· Slick design Â· Highest data transfer rates Â· Robust (anodized aluminum)</t>
  </si>
  <si>
    <t>SITU is the smart food nutrition scale anyone can use. It weighs your food in calories and nutrients in addition to grams and ounces.</t>
  </si>
  <si>
    <t>An Arduino compatible shield matched with a web based tutorial system to teach you how to talk with I2C and SPI components.</t>
  </si>
  <si>
    <t>A lightweight backpack that can charge your smartphone 4 times or an iPad one full charge, and recharge via a USB port</t>
  </si>
  <si>
    <t>CableKnife is the best solution for removing insulation from cables for the purpose of maximising the scrap metal value by up to 350%</t>
  </si>
  <si>
    <t>Making using the serial terminal on the Raspberry Pi as easy as Pi!</t>
  </si>
  <si>
    <t>Simplify IoT development via the cloud. Plug-n-play, Arduino-compatible wireless network of sensors &amp; controllers. Open Source. Secure.</t>
  </si>
  <si>
    <t>Universal 4 ports USB charger for iPhone, iPad, Android and other USB devices. Intelligent device detection for optimal charging.</t>
  </si>
  <si>
    <t>Bibo Barmaid is a smart cocktail self-serve machine that creates expertly crafted mixed drinks at home with the touch of a button.</t>
  </si>
  <si>
    <t>4K HEVC Android TV Media Player with optional DIY electronics, ideal for app development, home control, software developement, learning</t>
  </si>
  <si>
    <t>Build a professional grade Linux CNC control with Beaglebone black and our CNC cape.</t>
  </si>
  <si>
    <t>Open-source content-driven lighting system you can use with TV or PC, Mac, HTPC displays in movies, games and daily work</t>
  </si>
  <si>
    <t>Give your mobile device the ability to see &amp; capture the world in complete darkness while revealing items not visible to your naked eye</t>
  </si>
  <si>
    <t>Automatically opens your garage door when you come home. Open, close, and monitor your garage door from your phone.</t>
  </si>
  <si>
    <t>The next generation of premium quality LED lighting. Extreme power efficiency in a small package.</t>
  </si>
  <si>
    <t>Introducing Sprite, the cloud-based watering controller and Whisperer, the solar-powered plant sensor for effortless home irrigation</t>
  </si>
  <si>
    <t>RaceCapture brings motorsports to the connected car: Share track days, autocross, drift and drag racing with your friends in real time!</t>
  </si>
  <si>
    <t>The A4-SFX is a project with the goal of creating the smallest case possible while still using high-end standardized components.</t>
  </si>
  <si>
    <t>Includes Wifi Camera for video chat, Amazon delivery, pet health analyzer, weight control, diet transition planning, and more.</t>
  </si>
  <si>
    <t>The Most Portable Windows 10 PC Less than 0.3 lb with Updated Resources-Cherry Trail CPU, 4G RAM, ~128G Storage, wifi ac, USB 3.0, HDMI</t>
  </si>
  <si>
    <t>abode is a home security and automation company that offers a self-installed, professional-grade solution with no contracts.</t>
  </si>
  <si>
    <t>Creating PC gaming controllers to bring your gaming experience to a new level.</t>
  </si>
  <si>
    <t>The Practical Meter helps you charge your phone faster by solving a problem millions of people experience.</t>
  </si>
  <si>
    <t>Wireless earbuds filled with sound, yet so small they are almost invisible!</t>
  </si>
  <si>
    <t>A Whole New Way to Get TV: Watch four live TV channels at once on your tablet, smartphone, or big screen TV!</t>
  </si>
  <si>
    <t>With hoterway you won't wait anymore for hot water in the beginning of your shower. Save Water, Energy, Time and Money.</t>
  </si>
  <si>
    <t>A power over Ethernet (PoE) add on board (HAT) for your Raspberry Pi with power management. Reduce the clutter of cables with Pi PoE!</t>
  </si>
  <si>
    <t>Tinker Tie is a fully programmable, hackable Arduino-compatible RGB LED bow tie that can last over 20 hours on a single charge!</t>
  </si>
  <si>
    <t>Embarking on a Summer Tour to spread their message of cherishing your unforgettable memories through nostalgic rock music.</t>
  </si>
  <si>
    <t>Local bay area band looking to share our vision with people, looking to create something we are proud of, no more bedroom recordings!</t>
  </si>
  <si>
    <t>Autumn's Song is working on a debut album that brings accustic / singer-songwriter / piano rock to the central Florida music scene.</t>
  </si>
  <si>
    <t>Los Angeles based Ballerina Black are on their way to tour the UK in May. Join our club &amp; help make it happen.</t>
  </si>
  <si>
    <t>Eikon worship leader Dustin Hecocks records his full length debut album this Summer, comprised of powerful music and worshipful lyrics.</t>
  </si>
  <si>
    <t>I am in the process of completing 4 new EPs to be released in Winter, Spring, Summer, and Fall of 2012.</t>
  </si>
  <si>
    <t>Support Joy Shannon and the Beauty Marks record their 4th studio album "Out of My Dreams and Into My Arms" and create a music video!</t>
  </si>
  <si>
    <t>Indie Folk musician, Chris Dorman is releasing his second full length album.  Let's release this record worldwide - grassroots style!</t>
  </si>
  <si>
    <t>Little Moses is trying to record their first EP, and we can't do it without your help!</t>
  </si>
  <si>
    <t>Insect Surfers, Planet Earth's Longest-Running Modern Surf Band, come twanging back into 2013 with a new surfadelic musical release!</t>
  </si>
  <si>
    <t>I'm an 18-year old singer/songwriter from California. I'd love your support to get my album of original songs professionally recorded.</t>
  </si>
  <si>
    <t>Amy Lingamfelter is making an album all about love and she's looking for backers. See see how you can share in the journey!</t>
  </si>
  <si>
    <t>Help Lift The Decade record their debut full length album with with Ace Enders! (The Early November, I Can Make A Mess)</t>
  </si>
  <si>
    <t>We've got a new record, Slick Machine.
We want to release it and tour the US to support it, but we need your help to make it happen.</t>
  </si>
  <si>
    <t>This CD celebrates a journey beginning with the death of a father and culminating with the joyous victory expressed in music!</t>
  </si>
  <si>
    <t>Shone Nuisance is heading to GBS Detroit on Friday, October 26th to record and film their GBS Detroit EP and video.</t>
  </si>
  <si>
    <t>Engine is ready to record our sophomore release. The songs are written, the musicians are ready. Help us bring this into existence!</t>
  </si>
  <si>
    <t>The Christopher Battles EP Project will fund professional recording, publicity, and release for this original singer-songwriter.</t>
  </si>
  <si>
    <t>Our tour van died, we need help!</t>
  </si>
  <si>
    <t>The Skylit Letter is heading to Groovebox Studios in Detroit on Friday, June 29th to record and film a live GBS Detroit video and EP.</t>
  </si>
  <si>
    <t>Hey everyone, we are back with our first full length release, "The Bite And The Boogie" and we need your help to get it printed!</t>
  </si>
  <si>
    <t>The Guru is basement parties, lake swimming, a smile shared between reunited friends, and the doe-eyed innocence of youth.</t>
  </si>
  <si>
    <t>Indie rocker, Matthew Moon, has something to share with you...</t>
  </si>
  <si>
    <t>In the Raw is Seattle's the Ink &amp; the Echo's debut album.  It is honest, compelling, and speaks of raw human emotion.</t>
  </si>
  <si>
    <t>Help Layla the Wolf fund the printing and releasing of our first E.P. Release called "Sugar".</t>
  </si>
  <si>
    <t>We're recording a new full length album! So stoked for this project. We've been preparing for it for over a year. It's our best yet!</t>
  </si>
  <si>
    <t>ACKER, an instrumental noise-rock band from Central Illinois, is raising funds to record a new album and release it on vinyl.</t>
  </si>
  <si>
    <t>A project to raise the funds for our early discography, pressed on vinyl the way we always envisioned it + help w/ future band plans.</t>
  </si>
  <si>
    <t>We are ready to make our first full-length album, and with your help, we can make it happen!</t>
  </si>
  <si>
    <t>Brent Brown's breakout new album! Requires help from the record label... You!</t>
  </si>
  <si>
    <t>We are a small community of people in Boston intending to make every moment a time to find love and give love.  We need your help!</t>
  </si>
  <si>
    <t>BBB is going back into the studio to record and release "Felix From Canada" by popular demand.  We need your help!</t>
  </si>
  <si>
    <t>Help us fund our second full-length album Honeycomb!</t>
  </si>
  <si>
    <t>10 tracks of power pop, indie rock &amp; "soaring sounds of hope from the edge." Help us polish &amp; release it by pre-ordering now!</t>
  </si>
  <si>
    <t>The Violet Tone is heading to California but we need your help!  We've been at this for years and finally have a shot!</t>
  </si>
  <si>
    <t>Launch Bitch's new project, BEACH.  Get a limited edition cassette EP, be on a song, or drive away in Bitch's tour bus/RV.</t>
  </si>
  <si>
    <t>Our next album is being mastered and we want your help to release it by putting your name down for a pre-sale copy and awesome merch!</t>
  </si>
  <si>
    <t>PORCHES.  and Documentarians tour from New York to San Francisco and back.</t>
  </si>
  <si>
    <t>big long now is recording our debut album and we are looking for help mastering and pressing it to vinyl</t>
  </si>
  <si>
    <t>&lt;3
Coming in from outer space. Help Hearty Har record their 1st album!!</t>
  </si>
  <si>
    <t>Join us on an epic journey to discover a millennia old secret which will change the world forever.</t>
  </si>
  <si>
    <t>Captain Kalani it's a retro game full of nostalgia for the old gamers but interesting for the new ones</t>
  </si>
  <si>
    <t>Indie developer boredom's products' Xbox 360 game about a Japanese-inspired hug-themed game show needs funding for animation and environmental models.</t>
  </si>
  <si>
    <t>AZAMAR is a Role Playing Game world involving fantasy and high magic, based on the popular OpenD6 OGL using the Cinema6 RPG Framework.</t>
  </si>
  <si>
    <t>Becoming is a video game that aims to portray mental illness through a metaphysical and emotional story.</t>
  </si>
  <si>
    <t>Lead your team to victory in this fast-paced, action, sports game! Use Power-ups and avoid attacks as you fight for victory!</t>
  </si>
  <si>
    <t>Three Monkeys is an audio adventure game for PC.</t>
  </si>
  <si>
    <t>The Royal Snail has misdelivered all the invitations to the Royal Ball.  It's up to Makayla to set things right in the Fairy Forest</t>
  </si>
  <si>
    <t>PKF is a Cat-Tastic 2D side-scrolling shooter! Stand up to all the big meanies with the power of positivity and save the universe!</t>
  </si>
  <si>
    <t>You are the hero tasked to save your home from the villainous Sanword.</t>
  </si>
  <si>
    <t>From frightened girl to empowered woman, Scout's Honor is a tale about facing your fears and overcoming odds.</t>
  </si>
  <si>
    <t>Fight your way to dominate the universe. Be the first to try our engaging cross-platform mmo-strategy and bring it closer to reality.</t>
  </si>
  <si>
    <t>Waddle Slide is an iPhone/Android application. The app is based around a penguin, who's objective is to find his way back to his igloo.</t>
  </si>
  <si>
    <t>1st person Action Survivalist Rpg game. You get sent to a deadly Island to die not knowing that your not alone on the island.</t>
  </si>
  <si>
    <t>Point-and-click adventure: The mysterious Nikola Tesla, a time traveling device, and an experiment gone wrong in Colorado Springs</t>
  </si>
  <si>
    <t>A dark and twisted game with physiological madness and corruption as a man becomes the ultimate bio weapon.</t>
  </si>
  <si>
    <t>Arrest, interrogate, and uncover the truth as a local woman recruited by the KGB. For Windows, Mac &amp; Linux.</t>
  </si>
  <si>
    <t>A game with a mixture of a few genres from RPG, Simulation and to adventure elements.</t>
  </si>
  <si>
    <t>An adventuring RPG with ghosts, mysteries, and flexible gameplay paths, Manorkept is a game that promises an unforgettable experience.</t>
  </si>
  <si>
    <t>COOKIN UP ONE HOT ENTREE! BobToons USA is gathering the ingredients to create a hot new video game "The Sabroso Showdown"</t>
  </si>
  <si>
    <t>A place where people can test out the latest video games, for an hourly fee. It's cheaper than wasting money on a $60 game that sucked</t>
  </si>
  <si>
    <t>a third-person exploration adventure game developed by yetanotherIndie will be released on August 2016 for PC, Linux and XBox one.</t>
  </si>
  <si>
    <t>Head Cap will provide easy access to tables, dice rollers and record sheet management to streamline your tabletop Battletech games.</t>
  </si>
  <si>
    <t>A thousand community-built sandbox games (and more!) with a fully-customizable game engine.</t>
  </si>
  <si>
    <t>When the gods of religions and days passed return to our modern world, humanity must fight for its survival and future.</t>
  </si>
  <si>
    <t>New professional gaming organization with a tournament winning Dota 2 team, &amp; divisions in all eSports games looking to re brand/expand</t>
  </si>
  <si>
    <t>A Point and Click Adventure on Steroids.</t>
  </si>
  <si>
    <t>zomblock's is a online zombie survival game where you can craft new weapons,find food and water to keep yourself alive.</t>
  </si>
  <si>
    <t xml:space="preserve">Project Gert is a sequel to the Android game Project Gert, for Xbox Live.  One character embodying two personality's, and sets of abilities.  </t>
  </si>
  <si>
    <t>A pixel styled open world detective game.</t>
  </si>
  <si>
    <t>Crazy Artist makes gaming more comfortable and fun for Playstation 4 users. I really want to give you a Handee Job!</t>
  </si>
  <si>
    <t>Our game is going to be a space shooter that has RPG elements with New Game+! It will be unlike any space shooter ever played.</t>
  </si>
  <si>
    <t>Crowdfunding the Gamers Way. An online game with real world consequences.Do you dare to play? Can you turn the world around?</t>
  </si>
  <si>
    <t>A Real Time Strategy game based on Greek mythology in a fictional world.</t>
  </si>
  <si>
    <t>A Level Editor, Turned up to eleven. Infinite creativity in one package, solo or with up to 16 of your friends.</t>
  </si>
  <si>
    <t>Captain and manage your ship along with your crew in this deep space adventure! (PC/Linux/Mac)</t>
  </si>
  <si>
    <t>Gamers and 90's fans unite in this small tale of epic proportions!</t>
  </si>
  <si>
    <t>A next generation golf game with a course designer and a massively multiplayer online tour. Join the fun and help us create it</t>
  </si>
  <si>
    <t>The world is dead, humans are nearly extinct.
Vampires and Werewolves hunt the survivors. Zombies hunt us all.
How will you survive?</t>
  </si>
  <si>
    <t>An awesome side-scroller tower defense game.  Think "Plants vs Zombies" but from a side-on perspective.</t>
  </si>
  <si>
    <t>We're trying to fund hard copies of our debut album!</t>
  </si>
  <si>
    <t>Then &amp; Now is the 1st Solo album from me Ian Stewart. To learn more about me, my music, and my life visit www.ianstewartlive.com</t>
  </si>
  <si>
    <t>Mongrel is looking to hit the studio once again in June so we can bring you a new cd later this year and we need your help!</t>
  </si>
  <si>
    <t>South Florida roots country/rock outfit's long awaited debut record</t>
  </si>
  <si>
    <t>Vous aimez le rock fort ? Aidez les Beat Cheese Ã  produire leur premier album ! Do you like cheese? Help us produce our first album!</t>
  </si>
  <si>
    <t>Drummer John Roccesano (Johnny Rock) produces an album written and performed by friends, recorded and mixed on tape, pressed on vinyl.</t>
  </si>
  <si>
    <t>We need YOUR HELP to take one more step to this make release sound amazing!</t>
  </si>
  <si>
    <t>We're hitting the studio to record our next album, "Pizazz"!! Help us put the FUN in FUNK!!</t>
  </si>
  <si>
    <t>An innovative new YouTube series reviewing the HOT new music technology that people love. For Rockers, Jazzers, Rappers and everyone</t>
  </si>
  <si>
    <t>We are a hard rock band from Northern California trying to raise $350 for our next EP. Be a part of our journey!</t>
  </si>
  <si>
    <t>Like records? We do, too! Help this Los Angeles based rock 'n' roll band get their new album out on vinyl!</t>
  </si>
  <si>
    <t>hey friends. We are Hollow Point 9.
We are calling on you to help us.
In our journey to make our debut album.</t>
  </si>
  <si>
    <t>Our first full length album, One Eyed King, is an overdriven roadtrip through the heart of darkness. Rocknroll with a reading problem.</t>
  </si>
  <si>
    <t>Chivo and his band of miscreants present their debut album 
'Blind Energy' ...we think you are going to like it.</t>
  </si>
  <si>
    <t>Trying to get the last bit of money together to finish recording the first full length Repulsur album, "The After School Special".</t>
  </si>
  <si>
    <t>The Mike Farley Band has re-assembled its original line up and needs your help to make a new full-length album!</t>
  </si>
  <si>
    <t>Stone Horse ~ 
Doing what they do best, laying down honest and 
proper Rock-n-Roll guaranteed to soothe your soul!</t>
  </si>
  <si>
    <t>We are making our third studio album and no longer have a label telling us what we can/can't do. This record is for the fans.</t>
  </si>
  <si>
    <t>Woodhouse is making an EP!  If you are a fan of whiskey and loud guitars, contribute to the cause!</t>
  </si>
  <si>
    <t>Help fund the new record by independent alternative rockers FOUR STAR MARY "PIECES"</t>
  </si>
  <si>
    <t>Broken Contract is a sci-fi, action/adventure, miniature based game of sci-fi worker insurrection in a dystopian future for 2+ players.</t>
  </si>
  <si>
    <t>An incredibly comprehensive tabletop rpg book for the post apocalypse, inspired by Dungeon World.</t>
  </si>
  <si>
    <t>Don't just kill them, let the dice decide what kills'em. As a Bonus Get the game TRAPPED free, a Fast paced Dice game for 2-8 Players.</t>
  </si>
  <si>
    <t>Trading beautiful colors on behalf of the bishop! Become the best merchant of the Fresco World in this innovative game by Queen Games.</t>
  </si>
  <si>
    <t>Empire of the Dead-Requiem is a miniatures expansion to our 28mm tabletop game set in a Dark and Gothic, Steampunk Victorian Empire.</t>
  </si>
  <si>
    <t>The real-time digital social deduction game where there's no moderator, no sleeping, and no dying.</t>
  </si>
  <si>
    <t>The War of Currents! 2-5 electricity innovators build routes, grow tech trees, and play the stock market in 20 minutes per player.</t>
  </si>
  <si>
    <t>Beautifully unique, precision cut, metal gaming dice derived from a passion in tabletop gaming and engineering design.</t>
  </si>
  <si>
    <t>Help me fund the Argonauts! Sculpted by Dave Kidd, based on concept art from Roberto Cirillo, created by Fet Milner and myself!</t>
  </si>
  <si>
    <t>You are an evil Overlord.  Your mission?  To make everyone as miserable as possible.  Can you achieve world domination?</t>
  </si>
  <si>
    <t>This campaign features the Government Special Forces on Outland. 28mm scale white metal miniatures for Sci-Fi games in any setting.</t>
  </si>
  <si>
    <t>Legends Untold; A cooperative adventure game for 1-4 players.  5 minutes setup, 1 hour play time. Supported by an immersive campaign.</t>
  </si>
  <si>
    <t>The premier sword-and-sorcery RPG now in 2E hardback format! Inspired by Robert E. Howard, H.P. Lovecraft, and Clark Ashton Smith!</t>
  </si>
  <si>
    <t>LAST CHANCE! A fast paced card game for people who like to play god, build hybrid cat monsters and add flamethrowers to space dragons.</t>
  </si>
  <si>
    <t>A gritty, noir tabletop RPG with a fast-paced combo-based battle system.</t>
  </si>
  <si>
    <t>Race your friends in style with this classic Grand Prix game.</t>
  </si>
  <si>
    <t>A strategy game of magic and deception, where aspiring  Illusionists clash in a grand contest for fame and fortune.</t>
  </si>
  <si>
    <t>A tactical Miniatures board game for 2-4 players set in a mysterious underwater realm where 4 factions battle for supremacy.</t>
  </si>
  <si>
    <t>A new strategic board game designed to flip out your opponent.</t>
  </si>
  <si>
    <t>Adding 4 new sets of inspiration tools, detailing creatures and items, to the current 7 that detail locations, npcs, and plots for RPGs</t>
  </si>
  <si>
    <t>Oh Hello! I make 8bit / Pop Punk under the name of Superpowerless and with your help, I'm looking to fund a new music video! :)</t>
  </si>
  <si>
    <t>An electro-organic album of evolved dance music inspired by seminal cyberpunk works.</t>
  </si>
  <si>
    <t>The Invisible City is a project built &amp; powered by my fans. A full video and audio experience that I hope to merge into a live show.</t>
  </si>
  <si>
    <t>A professional pressing of the new (and greatest) Mirror Kisses album on beautiful white vinyl. Backers hear it first!</t>
  </si>
  <si>
    <t>Lestat is filming their first video, and they need your help! From their release, Arisen, "Midnight Toll". Hear it at lestatmusic.com.</t>
  </si>
  <si>
    <t>We really think we might have what it takes to make it someday! But we really need help to take the first step and release this album!</t>
  </si>
  <si>
    <t>Each piece has a story behind it. Not of some life drama but of an experience you live whilst listening; Happiness evoking</t>
  </si>
  <si>
    <t>Early Summer, SIR will be releasing two EP's. The funding of this project will determine if they get professional pressings or cdr's</t>
  </si>
  <si>
    <t>Support us and pledge for rewards on our new bigger Tour of the US, Canada and Colombia!</t>
  </si>
  <si>
    <t>Influenced by Little Dragon, J. Dilla, Erykah Badu &amp; Beach House, this genre-defying record fuses hip-hop, soul, pop and electronica.</t>
  </si>
  <si>
    <t>Telefuture, a record label sharing 80's inspired electronic music, wants to release some incredible albums on various physical mediums!</t>
  </si>
  <si>
    <t>Help Dragon's Eye relaunch with 4 new releases by Yann Novak, Pinkcourtesyphone, Steve Roden &amp; Lawrence English + Stephen Vitiello</t>
  </si>
  <si>
    <t>NOTE: THIS PROJECT IS ALREADY 100% FUNDED!!! 
This is an "Extended Campaign Run" for anyone who wants a CD of my seventh solo album.</t>
  </si>
  <si>
    <t>Join this Kickstarter project today to assist Spiff in converting his analog recordings from the 80's to digital!</t>
  </si>
  <si>
    <t>Ambient Electro Grind-fest!</t>
  </si>
  <si>
    <t>We are taking pre-orders for a very limited run of new t-shirts and tote bags! Available exclusivly through this Kickstarter campaign.</t>
  </si>
  <si>
    <t>I ran out of cassettes of both my records, and Trevor thinks if I start selling them at his tape shop Jackknife, business will boom!</t>
  </si>
  <si>
    <t>Help Idiot Stare press their next album to CD. Over 40 minutes of intense industrial rock that you're going to want to own!</t>
  </si>
  <si>
    <t>An album that illustrates events in our lives, whether trivial or significant, through the tones of electronic music.</t>
  </si>
  <si>
    <t>Darkpine is recording and releasing a 5-track EP within the coming months this summer and hopes for your support.</t>
  </si>
  <si>
    <t>Welcome to the Dice Bazaar! Roll dice to buy &amp; trade products at the bazaar, block opponents, tame cobras, and score points!</t>
  </si>
  <si>
    <t>Passing Shot is a tennis dice game for two players. Strategic use of the dice rolls allow you to score points to win game, set &amp; match.</t>
  </si>
  <si>
    <t>Cardboard scenery for Sci-Fi 28-32mm miniature games. Easy to assemble, disassemble and transport. Supplied unpainted. By MCSTUDIO.</t>
  </si>
  <si>
    <t>The most haunted house in the world, presented with multiple storylines, in multiple time periods, and for multiple RPG systems.</t>
  </si>
  <si>
    <t>Fantasy Dungeon terrain for 28mm tabletop games. This is pre-punched card that is easy to assemble with no painting required.</t>
  </si>
  <si>
    <t>Missed the Kickstarter? Contact your local gaming store before going online. Or click on the order button. Thanks for the support!</t>
  </si>
  <si>
    <t>Mechabrick is a set of precision plastic kits to convert your Minifigs into robots then battle with them in an exciting board game.</t>
  </si>
  <si>
    <t>Modular system for storage and transport of ships &amp; game essentials + acrylic maneuver templates and tokens for 3 popular space games.</t>
  </si>
  <si>
    <t>Tessen is an exciting 15 minute card game. Gather mystical animals and use your warriors to defend or steal animals from your opponent.</t>
  </si>
  <si>
    <t>Dungeon Crawl for All! A card game of swords, monsters and LOOT! Adventurers as young as 5 and "seasoned" warriors are all welcomed.</t>
  </si>
  <si>
    <t>A game about communities by Ben Robbins, creator of Microscope. Do you change the Kingdom or does the Kingdom change you?</t>
  </si>
  <si>
    <t>Backstory Cards help you and your friends create vibrant backstories for roleplaying games, no matter the system or genre.</t>
  </si>
  <si>
    <t>Cadaver is a lighthearted game of friendly necromancy! Players compete to resurrect as many bodies as possible!</t>
  </si>
  <si>
    <t>Pine Tar Baseball is a fun and fast paced dice and card game for 1 to 2 players. The game features fast streamlined game play.</t>
  </si>
  <si>
    <t>An amazing set of sceneries to create unique atmospheres for your tabletop gaming.</t>
  </si>
  <si>
    <t>Assume the role of an intergalactic real-estate agent attempting to satisfy various creature clientele!</t>
  </si>
  <si>
    <t>A real-time cooperative adventure for 2-8 players. Defeat legendary monsters to earn gold and escape before the time RUNS OUT!</t>
  </si>
  <si>
    <t>28mm Fantasy Miniature Range in leadfree white metal: Orcs, wolves and more.</t>
  </si>
  <si>
    <t>Next stretch goal unlocks at $33,000 and/or 500 backers unlocks 2 bonus stretch goals.</t>
  </si>
  <si>
    <t>Protect, store, organize and display 225 of your favorite dice in this modular and easy to use dice vault system. Oak and leather.</t>
  </si>
  <si>
    <t>You are Ex- Military criminals sent on suicide missions on the edge of space. Science Fiction Tabletop RPG using Savage Worlds</t>
  </si>
  <si>
    <t>Inconceivable! An amazing new illustrative deck based on The Princess Bride movie.</t>
  </si>
  <si>
    <t>1 Week Only! A game starring children, but it's not a childâ€™s game: it's for adults willing to experience horror as only children can.</t>
  </si>
  <si>
    <t>Finely sculpted 28mm Classic Fantasy metal and resin miniatures perfectly themed for use as a warband or adventuring party.</t>
  </si>
  <si>
    <t>You've got a time machine, high-powered weapons and a whole lot of history to save. Welcome to TimeWatch!</t>
  </si>
  <si>
    <t>The BESPOKE GEEK is a brand new clothing company from Bletchley, England producing handmade and individual hoodies for geeks.</t>
  </si>
  <si>
    <t>Take on the role of an ancient forager in this fun strategy game from the designer of Biblios.</t>
  </si>
  <si>
    <t>Select your Wizard, determine your rivals, and then duel to the death to demonstrate your superiority wielding the Roots of Magic!</t>
  </si>
  <si>
    <t>March with the legions against the enemies of Rome in this role-playing game of military adventures.</t>
  </si>
  <si>
    <t>A customizable gaming table, for the best gaming experience, portable, storable and lightweight, that can be taken anywhere</t>
  </si>
  <si>
    <t>A great game full of lying, scheming, and werewolves.  Now with additional characters to add even more mayhem!</t>
  </si>
  <si>
    <t>A new faction for the 30 mm scale wargame, featuring skirmishes between gangs in a pimp and lethal post-apocalyptic world.</t>
  </si>
  <si>
    <t>ZoMbushed! - a solo/co-op action zombie survival card game where players must fight to survive by overcoming obstacles and monsters.</t>
  </si>
  <si>
    <t>A dexterity microgame by father/daughter team, Jason and Claire Kotarski. Make 100 project.</t>
  </si>
  <si>
    <t>This is the second set of 5 expansions for our route-building game, Jet Set!</t>
  </si>
  <si>
    <t>Build your crypto-currency empire and sabotage your opponents. A deck building, card game. 2-4 players. 15 minutes.</t>
  </si>
  <si>
    <t>Our Wargame Hab Block is a very versatile &amp; modular product, an ideal piece of terrain for most 28mm Sc-fi gaming system you would play</t>
  </si>
  <si>
    <t>A Dungeon World campaign setting that takes place after the end of the worlds.</t>
  </si>
  <si>
    <t>More Halfmen, more goats, more guns, and most of all some neat buildings and structures for the little fellas to hang out in!</t>
  </si>
  <si>
    <t>A fine wood cryptex dice vault to store your favorite dice. Designed to hold a standard set of 7 polyhedrals for your favorite RPG.</t>
  </si>
  <si>
    <t>When you think about super heroes, you think of their stunning colorful outfits. Hero dice is great for super hero or anyother games :)</t>
  </si>
  <si>
    <t>An RPG about mortal servants of the Horsemen of the Apocalypse deciding to not end the world.</t>
  </si>
  <si>
    <t>These are degenerated men who have, since birth, suffered the effect of mutation and turned into something wicked!</t>
  </si>
  <si>
    <t>Thunder Alley Crew Chief Expansion from Nothing Now Games. Add Strategy and Control to your racing team. Get Your Crew Chief Today!</t>
  </si>
  <si>
    <t>A second chance to get the deals from earlier campaigns just in time for the Holiday season. Pulp, Cthulhu, Sci-Fi, Old West and more!</t>
  </si>
  <si>
    <t>Want to be LORD OF THE GOATS? Start building your herd using thievery, magic, bombs and mostly goats.</t>
  </si>
  <si>
    <t>Highly-detailed 2x2" dungeon tiles made of a durable polymer-plastic &amp; VERY affordable cost. Perfect for tabletop &amp; role-playing games.</t>
  </si>
  <si>
    <t>Chardonnay Go, the viral video with 23 million views, is now a hilarious board game for wine lovers, moms and other shameless people.</t>
  </si>
  <si>
    <t>Add exciting loot drops to your CR 1-4, 5-8, 9-12, 13-16, and 17-20 encounters! Each deck has over 200 possible outcomes!</t>
  </si>
  <si>
    <t>MCG Premium Sleeves offer excellent protection for your cards. This line is about to be expanded with new sleeves sizes!</t>
  </si>
  <si>
    <t>Man vs Meeple is the show where we talk about all things board game related. Help us make the very most of our channel for you.</t>
  </si>
  <si>
    <t>Pick the Lock is a game of chance and strategy. Attempt to obtain priceless treasures and outwit the other players.</t>
  </si>
  <si>
    <t>London, 1937. Top-Secret docs are missing. So, too, is Agent Adler! Intelligence has 7 hrs to find him. Deduction, Deception &amp; Action!</t>
  </si>
  <si>
    <t>Ryubix Manor-A system agnostic (OSR/OGL compatible) haunted house module for 4-8 players, scalable to 20th level. 325 area descriptions</t>
  </si>
  <si>
    <t>The aim of this project is to extend our existing Samurai Dwarf range from 6 to 9. The new sculpts will be done by Bob Olley.</t>
  </si>
  <si>
    <t>ABC cards include definitions, shapes recognition, robot tangram, a binary concentration and color memory games! Made in the U.S.</t>
  </si>
  <si>
    <t>Police Precinct is a cooperative game where the players take on the roles as police officers, with different areas of expertise.</t>
  </si>
  <si>
    <t>Dice forged from stone one by one entirely by hand for demanding Gamers and Collectors.</t>
  </si>
  <si>
    <t>The Zombie Apocalypse has begun! Fortunately, YOU have your priorities straight. What could be more important than Geocaching?</t>
  </si>
  <si>
    <t>A range of highly detailed 28mm fantasy miniatures and supporting gaming rules by Andrea Sfiligoi, creator of Song of Blades and Heroes</t>
  </si>
  <si>
    <t>I am trying to get a new band off the ground, and in order to be taken seriously and get gigs, we need some killer recordings!</t>
  </si>
  <si>
    <t>Sage King is recording his debut album and wants YOU to be a part of the creation process</t>
  </si>
  <si>
    <t>Help California's own Heart to Heart fund their debut full length record! Forever be apart of the the &lt;3 T &lt;3 family! We need you!</t>
  </si>
  <si>
    <t xml:space="preserve">The Vinyl Skyway reunite to make a third album. </t>
  </si>
  <si>
    <t>BSA is headed to Nashville, TN USA to record our first album at the historic Welcome to 1979 Studio. Come re-write history with us...</t>
  </si>
  <si>
    <t>Arson In The Suburbs is ready to release its FIRST three song E.P. and looking to raise funds to get back in the studio! RnFnR!</t>
  </si>
  <si>
    <t>Pre-order Crushed Out's new album TEETH &amp; support the pressing of 12" vinyl records. Release date; Sept. 16, 2014.</t>
  </si>
  <si>
    <t>Technocracy will be released on digital media on June 26th, but we all know analog is king!  Help us press this album on vinyl!</t>
  </si>
  <si>
    <t>Blind Man Deaf Boy is a Folk Punk band from Denver, we need money to get ourselves a van and take it on tour around the west coast.</t>
  </si>
  <si>
    <t>American Standard needs your help pressing their debut EP. Be involved in the artistic process and receive swag in return!</t>
  </si>
  <si>
    <t>So we've recorded a 5-song EP with a 2-time Grammy winner, but we need to raise the  $$$ to mix, master and press it to CD and vinyl!</t>
  </si>
  <si>
    <t>Aiding Contra in the telling of the "Blue Planet Chronicles", a concept about the history of our beautiful home; Planet Earth!</t>
  </si>
  <si>
    <t>Donate here to be a part of the upcoming album. Every little bit helps!</t>
  </si>
  <si>
    <t>This is the Kickstarter project for my new upcoming album. It's heavy &amp; you can be a part of it! MONTSTER WORLD DOMINATION 2013!</t>
  </si>
  <si>
    <t>The second full length album by SHADOWRAPTR is nearly complete. We just need a little boost to get us there. Think of the children.</t>
  </si>
  <si>
    <t>Ed Hamell AKA Hamell on Trial is recording an album titled The Happiest Man in the World. He needs your help.</t>
  </si>
  <si>
    <t>New Jersey Alternative Rock band COCO needs YOUR help self-releasing debut EP!</t>
  </si>
  <si>
    <t>My name is Jonny Gray, and my friends and I are working together to raise funds for my debut album</t>
  </si>
  <si>
    <t>Fly Radio has finished tracking their album now all that is left is the mixing/mastering and duplication!</t>
  </si>
  <si>
    <t>Big Fiction leaves for tour on 6/27 but the Prison Van needs some work!  New brakes, transmission repair, tires... it needs a bit.</t>
  </si>
  <si>
    <t>We are America's first trock band, and we're ready to bring you our first album!</t>
  </si>
  <si>
    <t>Wildcat Strike is looking to complete it's second full length album, titled "Digital Age", and we want you to be a part of it!</t>
  </si>
  <si>
    <t>Abby Travis (EODM, Bangles, Masters of Reality, KMFDM) wants to release her new album as a vinyl picture disc and limited edition CD.</t>
  </si>
  <si>
    <t xml:space="preserve">This winter and springtime we will be recording a new full-length album with big voices, big fireworks and mega soul.  </t>
  </si>
  <si>
    <t>If you're reading this, we want to say that every dollar counts in these final hours of our campaign. Thank you for all your support!</t>
  </si>
  <si>
    <t>Indie rockers, Dewveall, are recording new music. Take a seat at the table; let them cook you a meal and sing you some songs.</t>
  </si>
  <si>
    <t>Printing, copywriting, and album art for my first record. It's 100% ready to listen we just need some help to get it out there.</t>
  </si>
  <si>
    <t>For our next record we're combining amazing visuals with new and creative music to create an truly beautiful worship experience.</t>
  </si>
  <si>
    <t>|| HELP MARNY LION PROUDFIT RECORD HER SECOND INDIE FOLK ALBUM THIS MARCH â€“ THE BARN IS WAITING ||</t>
  </si>
  <si>
    <t>Two records, a new LP and a full cover of Bowie's Diamond Dogs, to be self-released in Spring 2013 -with your involvement and support.</t>
  </si>
  <si>
    <t>I'm heading back into the studio!  I'm planning to record a CD of original songs and one with some jazz standards.</t>
  </si>
  <si>
    <t>Help Brooklyn psychedelic synth rockers DINOWALRUS release their 3rd Record, COMPLEXION, on vinyl!</t>
  </si>
  <si>
    <t>A Sunny Day in Glasgow are recording a new album and we need your help!</t>
  </si>
  <si>
    <t>Eliot &amp; Eads, an Americana rock band of St. Louis natives, is recording an album about the heartland. Help them complete the record!</t>
  </si>
  <si>
    <t>Rice invites you to be a part of the creation of their first album and spread their message of love.</t>
  </si>
  <si>
    <t>"The Universal Thump" is the forthcoming orchestral pop album by acclaimed Brooklyn-based Australian singer-songwriter-pianist, Greta Gertler.</t>
  </si>
  <si>
    <t>Snag the first Wolf Interval release by droners ibreatheFUR and He Can Jog. One month to preorder and then they're gone!</t>
  </si>
  <si>
    <t>A book/CD by Michael Hearst featuring songs and factoids that celebrate some of the most bizarre (and under-appreciated) animals that roam the planet!</t>
  </si>
  <si>
    <t>The upcoming debut full-length album from Nevada Color "Adventures" will be available Spring 2014 with your help!</t>
  </si>
  <si>
    <t>We've been hard at work crafting our next batch of songs, and we need your help to record it!  Have a look at our quick witchy video!</t>
  </si>
  <si>
    <t>Universal organic liquid seasoning brewed all natural from lupine, oat, salt and water for soups, salads, stews and more</t>
  </si>
  <si>
    <t>Jen bakes shortbread is a small batch, all natural shortbread cookie business looking for smart funding to grow!</t>
  </si>
  <si>
    <t>You can never go wrong with a Beef Stick, great taste with no fillers and can easily goes with you everywhere.</t>
  </si>
  <si>
    <t>A city centre shop selling great locally made food with room to chat and learn about eachother.</t>
  </si>
  <si>
    <t>Do you like to Maga? Do you like hot sauce as spicy as your memes? Do you like sexy frogs? Of course you do were all adults here.</t>
  </si>
  <si>
    <t>The Savage Wienerâ„¢ launched last Summer.  Our Premium wieners are already a hit, our next project is The Ultimate Steak Hot Dog.</t>
  </si>
  <si>
    <t>Gourmet Fermentation in a Mason Jar. Create delicious, nutritious fermented foods at home.</t>
  </si>
  <si>
    <t>Our mission: To launch our Crimson Hot Sauce &amp; introduce our Chili &amp; Garlic Pickles. 
Let's change the game together!</t>
  </si>
  <si>
    <t>Vodka, whiskey and fruit brandy - coming soon! We are a coastal distillery located in historic Half Moon Bay, California.</t>
  </si>
  <si>
    <t>Help us launch our whiskey program! With your support we'll barrel and age our first whiskeys: Bourbon, Rye and an American Whiskey.</t>
  </si>
  <si>
    <t>Handcrafted, organic, single-origin, bean-to-bar, dark chocolate. Like fine wine, the secret is in the terroir.</t>
  </si>
  <si>
    <t>Pre-order our delicious, organic, small batch dried pastas (and more) so we can buy a new pasta dryer and move to a commercial kitchen.</t>
  </si>
  <si>
    <t>Homemade truffles for NYC chocolate fanatics. Truffle recipes for chocolate addicts from all over the world. Chocolate lovers unite.</t>
  </si>
  <si>
    <t>Help us get our delicious, organic, artisanal frozen pops on grocery store shelves in the Baltimore &amp; DC areas.</t>
  </si>
  <si>
    <t>We hand-harvest water to make flake finishing salt. We're opening a modern-day salt works in historic Gloucester, Massachusetts!</t>
  </si>
  <si>
    <t>Aged in whiskey barrels for a unique fruity, spicy, and smoky flavor. Youâ€™ve never tasted sriracha quite like this before.</t>
  </si>
  <si>
    <t>We make small batch, locally sourced bitters and shrubs for cocktails and cooking.</t>
  </si>
  <si>
    <t>Handcrafted treats made from dried fruits, nuts, spices &amp; dark chocolate. Gluten-free, dairy-free, soy-free, grain-free; flavor-full!</t>
  </si>
  <si>
    <t>The 'food of the gods' has returned in molten glory! CACOCO revives drinking chocolate with a revolutionary sustainable model.</t>
  </si>
  <si>
    <t>Strange Matter Coffee is opening a scratch bakery featuring craft doughnuts with vegan and gluten free options!</t>
  </si>
  <si>
    <t>This website will serve as an interface to change lives and have a community routing for your success!</t>
  </si>
  <si>
    <t>A series of informational and interactive online tutorials enabling businesses to proactively ensure mental and corporate vitality.</t>
  </si>
  <si>
    <t>The most influential and prestigious awards program that honors innovation and leadership in mobile technology and entertainment</t>
  </si>
  <si>
    <t>SAVE MONEY! Stop worrying about account disputes, supervising installs, and corporation bull-****. We actively negotiate on your behalf</t>
  </si>
  <si>
    <t>My team and I are creating a social media website for pet lovers across the world! Fashion, animal shows, adoptions, and more.</t>
  </si>
  <si>
    <t>Watch and Make FREE 3D Videos &amp; Pics - No Viewer needed. To Help Learn we have Training and Instant 3D viewers.</t>
  </si>
  <si>
    <t>Back this project and get access to a course about building COMPLETE web applications without coding.</t>
  </si>
  <si>
    <t>Own, Buy, Sell 3D property! 3D games, 3D traveling and earn in one virtual 3D NEASPACE, Best for Oculus Rift environment.</t>
  </si>
  <si>
    <t>Poliword tries to provide the people of the world an opportunity to make real changes in their government through the internet.</t>
  </si>
  <si>
    <t>HoxWi are the future for real time interaction with on-line customers via chat or video conference.</t>
  </si>
  <si>
    <t>Donate $30 or more and receive a free selfie stick.</t>
  </si>
  <si>
    <t>It is the mission of the Seekerâ€™s School of Thought and Philosophy to provide a safe and nurturing environment for all.</t>
  </si>
  <si>
    <t>The best dating website for bronys and pegasisters. The reason I'm trying to get the funds for this project is that I need a laptop.</t>
  </si>
  <si>
    <t>Almost done with doctorate degree but need funding of $35,000 to complete research of project.</t>
  </si>
  <si>
    <t>PriceItUpPlease will be an easy to use website that estimates the amount of your startup costs for that great idea you have!</t>
  </si>
  <si>
    <t>HardstyleUnited.com The Global Hardstyle community. Your Hardstyle community.</t>
  </si>
  <si>
    <t>Click For Therapy is a website that was created to connect consumers and therapists across the UK.</t>
  </si>
  <si>
    <t>A website to auction, sell and swap items in the uk without a charge, without excess fees, the next ebay.</t>
  </si>
  <si>
    <t>I want to crowdfund the sequencing of my own genome to make it publicly available with crowd-sourced interpretation.</t>
  </si>
  <si>
    <t>Welcome to Bee Bay Canada, your commission free microjobs website.  Sell at any price and keep 100% of what you earn!</t>
  </si>
  <si>
    <t>A website for email/sms alerts of your personal selection, comparison of prices,consolidated database, best deals around for clothing.</t>
  </si>
  <si>
    <t>The Columbus Ruby Brigade has brought monthly ruby goodness and camaraderie to all participants.</t>
  </si>
  <si>
    <t>This is an affordable social lead based web-site to help anyone who wants extra work or start their own business. We find your customer</t>
  </si>
  <si>
    <t>Making a Minecraft server and Website and I need your help to fund it. Thanks in Advance!</t>
  </si>
  <si>
    <t>A website that could group all your social 'identities' and online property together and find new followers or creators to follow</t>
  </si>
  <si>
    <t>iDEA virtual activities, the perfect way to encourage children and families to get active - physically, socially and mentally.</t>
  </si>
  <si>
    <t>Our goal is to create a completely free website similar to Chegg.com for students to benefit from without raping their wallet!</t>
  </si>
  <si>
    <t>A professional and social media environment created to effectively match job seekers to jobs based on an algorithms-matching system</t>
  </si>
  <si>
    <t>A website that lets local businesses offer deals to customers and be found online. They pay a small yearly fee and keep %100 of profit.</t>
  </si>
  <si>
    <t>Let's go get it back! Most people can get $5,000 to $6,000 more a year in tax deductions. Stop the abuse and get back your share!</t>
  </si>
  <si>
    <t>ProjectPetal.com is an all in one website for all Makers to share projects and ideas. A Facebook(R) Twitter(R) &amp; Github(R) all in one.</t>
  </si>
  <si>
    <t>An online platform that will notify every listed individual, vet, council, pound and so on in a geographical area when a pet is lost!</t>
  </si>
  <si>
    <t>We want to create a safe marketplace for buying and selling bicycles.</t>
  </si>
  <si>
    <t>Next time you want a beer, put down your keys and pick up your phone. We prevent drunk driving by delivering alcohol to you at home.</t>
  </si>
  <si>
    <t>Slice Trade is a new way to trade in your old phones. We buy back phones in any condition and pay you cash or give you a new one free!</t>
  </si>
  <si>
    <t>Tough, pre-manufactured lost and found stickers that forward messages to the owners email and cellphone.</t>
  </si>
  <si>
    <t>Fluttify is an Online Video Sharing Platform allowing friends to share their favorite Trending Content with each other.</t>
  </si>
  <si>
    <t>KEEPUP allows you to extend your social circle by introducing you to new people via your friends.</t>
  </si>
  <si>
    <t>Selectcooks.com is a community marketplace for people to list, find and hire chefs.</t>
  </si>
  <si>
    <t>Tired of waiting for likes? Here is a brand new social network centered on real-time hashtag chatting. Just chat and enjoy!</t>
  </si>
  <si>
    <t>Social Media Platform for the Marijuana Industry to create professionalism and a stable lasting market.</t>
  </si>
  <si>
    <t>Netiquette classes to teach our youth how make proper use of computer-mediated communications for personal and educational success.</t>
  </si>
  <si>
    <t>A quirky online shop where you can buy, sell and discover stuff that's "a little bit different". We think "it's right up your alley!"</t>
  </si>
  <si>
    <t>We're seeking to reward our members for their social behavior. The members win on two levels- compensation and increased viral sharing!</t>
  </si>
  <si>
    <t>Lyka will allow you to search for shoes in every sneaker store and website and then buy for in-store pickup or same-day delivery.</t>
  </si>
  <si>
    <t>Realjobmatch is not just a job search site but a matching site , matching the right jobseekers with the best jobs.</t>
  </si>
  <si>
    <t>Learning should be fun! Effective health education includes the person's learning strengths, preferences and cultural perspective.</t>
  </si>
  <si>
    <t>The first ever trend-powered stock-market where you can buy and sell shares of you and your loved ones. Let's explore life together.</t>
  </si>
  <si>
    <t>Kiwwi va dÃ©poussiÃ©rer le marchÃ© de l'emploi, avec peu de moyens mais de trÃ¨s bonnes idÃ©es, cependant, nous avons besoin de vous !</t>
  </si>
  <si>
    <t>A SaaS solution for Businesses to align their strategies with customer value, using realtime strategic roadmaps &amp; visualisations.</t>
  </si>
  <si>
    <t>Using the power of internet to help people save hundreds in car repair.</t>
  </si>
  <si>
    <t>I am asking for $4,200 to launch a unique website serving professionals in any and all industries seeking additional income in Oregon.</t>
  </si>
  <si>
    <t>Imagine a world where you can swap a video game you're tired of playing for a video game you actually want to play for just $1.50!</t>
  </si>
  <si>
    <t>We want to create the "Facebook" for Writers. We are working on a new world for people who like to write. Check out more wriyon.com</t>
  </si>
  <si>
    <t>I am making a social website where people can anonymously or openly vent, All walks of life all over the world</t>
  </si>
  <si>
    <t>I'm creating a website with projects which I'll create later / Ich erstelle eine Webseite mit Projekten, welche ich spÃ¤ter erstelle.</t>
  </si>
  <si>
    <t>Matching refugees with sponsors in the US for 5 years. Our goal is to assist 300 Rohingya refugee families with supportive communities.</t>
  </si>
  <si>
    <t>The internets new search engine. Looking for funding to develop our backend web indexing software with an emphasis on automation.</t>
  </si>
  <si>
    <t>SheLifts is going to be the number One international social HUB &amp; information resource for women into weight lifting</t>
  </si>
  <si>
    <t>New Innovation of Social Media with New Technology created to bring users even closer togethor - Tabs &amp; Features never seen before!</t>
  </si>
  <si>
    <t>A "Hypo-allergenic" food cart that specializes in making traditional Indian Meals with a delicious American flavor combination.</t>
  </si>
  <si>
    <t>Small town, delicious treats, and a mobile truck</t>
  </si>
  <si>
    <t>The aim is to start a business/service serving the finest green tea to my local area by trike as well as selling tea online.</t>
  </si>
  <si>
    <t>We would love another Donut Food Truck for your famous Square Donuts.  We have one successful truck and retail store open already!</t>
  </si>
  <si>
    <t>We are the first gaming-themed food truck, bringing gourmet pub fare to the Jacksonville area.</t>
  </si>
  <si>
    <t>Be a part of something BIG, support us in opening the best burger truck in Tacoma! ~ "So I donâ€™t have to dream alone!"</t>
  </si>
  <si>
    <t>Hummus-mediterranean diet, real food, organic, vegan, kosher.
An original great health oriented street food in Santa Fe NM.</t>
  </si>
  <si>
    <t>A US Army Vet trying to get a Peruvian food truck going! Really good Peruvian food now mobile!</t>
  </si>
  <si>
    <t>I am looking to start a food truck with an infusion of my Puerto Rican heritage and my love for BBQ.</t>
  </si>
  <si>
    <t>Websters grill truck the best slow cooked meats on hot coals
Beef bisket, roast Lamb, roast chicken, Ribs, burgers, sliders,</t>
  </si>
  <si>
    <t>I want to create an authentic German food truck to travel all over the US. Spreading amazing German Food to Summer Time Music Festivals</t>
  </si>
  <si>
    <t>Fini les burgers ou les sandwichs : Ã  votre pause dÃ©jeuner, repartez avec votre barquette de grillade de bÅ“uf, canard ou poulet !</t>
  </si>
  <si>
    <t>Lone Pine Coffee Brewery will be a portable third-wave coffee shop available for wedding receptions and other events!</t>
  </si>
  <si>
    <t>95th St. Tacos needs your help in purchasing a food truck so that we can deliver the flavors of LA Tacos right to your neighborhood</t>
  </si>
  <si>
    <t>It will be ridiculously easy to become addicted to the full, rich flavor of locally raised beef, pork, and more...</t>
  </si>
  <si>
    <t>ex school bus redesigned into pickup truck complete with giant meat smoker in "bed" of truck and kitchen in the "cab" of the truck.</t>
  </si>
  <si>
    <t>I have been working on a recipe for 20 years now and need to perfect it!  Also want to do a gluten free version, then open a food truck</t>
  </si>
  <si>
    <t>I want to start my food truck business.</t>
  </si>
  <si>
    <t>Farm to table, gourmet hippy hot dogs made from scratch with free range meats and organic produce: mind expanding recipes: TasteBudTrip</t>
  </si>
  <si>
    <t>Pangea Cuisines offers authentic hand crafted dishes, utilizing fresh ingredients selected that very morning.</t>
  </si>
  <si>
    <t>help me start Merrill's first hot dog cart in this empty lot</t>
  </si>
  <si>
    <t>Family owned business serving BBQ and seafood to the public</t>
  </si>
  <si>
    <t>FBTR is a Texas-style, North Carolina based, homemade BBQ company looking to bring good meat to the masses.</t>
  </si>
  <si>
    <t>Great and creative food from the heart in the form of a sweet food truck!</t>
  </si>
  <si>
    <t>I have the chance to take my Food Cart Business on the road. This is a major opportunity for a lot of people to learn and prosper.</t>
  </si>
  <si>
    <t>Aspiring to create a food truck with many delicious low calorie meals to encourage healthy eating while enjoying every bite.</t>
  </si>
  <si>
    <t>Fast and simple lunches for those on the go.  All (lunch) deals $10 or less.</t>
  </si>
  <si>
    <t>From Moo 2 You! We want to offer premium burgers to a taco flooded environment.</t>
  </si>
  <si>
    <t>Den tÃ¸ffeste foodtrucken i gata, bbq, ribs, briskets, pulled pork, frites, pickle, alt laget i en spesialbygd rÃ¸ykovn i bussen, av meg.</t>
  </si>
  <si>
    <t>This little guy will be circling the streets of Brickell &amp; Wynwood in Miami serving Venezuelan dishes. It needs TLC and some equipment</t>
  </si>
  <si>
    <t>Go to Colorado and run a food truck with homemade food of all kinds.</t>
  </si>
  <si>
    <t>Looking to start competition cooking and need start-up help.  Offering brisket tasting to all contributors.</t>
  </si>
  <si>
    <t>I want to create an amazing menu that no one eals has.I have great ideas like a non-traditional pb&amp;j thats wraped in an eggroll &amp; fried</t>
  </si>
  <si>
    <t>Mobile food truck loaded with locally grown fresh fruits and veggies. Caters to the inner-city and zip codes known as food deserts.</t>
  </si>
  <si>
    <t>Healthy, paleo food nearby gym and office areas. You pic your order and pay in the app and pic your time for just pic up the food.</t>
  </si>
  <si>
    <t>A sustainable vegan food truck. Locally and solar powered. Mission: hydroponic farms &amp; non profit eateries in impoverished lands by'30.</t>
  </si>
  <si>
    <t>Homemade Gumbo, Stews and Curry to be served hot and fresh everyday at any festival or concert we can attend.</t>
  </si>
  <si>
    <t>I'm starting a catering and food truck business of southern comfort food. My FOOD is my Art!  
Thanks for you help!</t>
  </si>
  <si>
    <t>Expand cotton candy concession to include other foods and purchase a trailer to haul.
Purchase unstuffed pets to fill with cotton candy</t>
  </si>
  <si>
    <t>Starting a entire clean energy food truck and set a new standard for Cambodia</t>
  </si>
  <si>
    <t>YOU can help Alchemy Pops POP up on a street near you!</t>
  </si>
  <si>
    <t>The first tea from a new sustainable tea region in India's young, rising Himalayas.</t>
  </si>
  <si>
    <t>We empower coffee farmers to process their own premium beans, and connect them directly with coffee lovers on our online marketplace.</t>
  </si>
  <si>
    <t>Chocolate Truffles &amp; Sweet Treats handcrafted the European traditional way.  One bite and you will always want to eat dessert first!</t>
  </si>
  <si>
    <t>Joe's Cellar is locally prepared old world Italian "cellar food". 
This is the stuff that makes non-Italians wish they were Italian!</t>
  </si>
  <si>
    <t>The Brooklyn Cookie Company plans to bring our signature "Mushroom" Meringue Cookies and Just Meringues! to stores around the country!</t>
  </si>
  <si>
    <t>Some days you just need cake! Homemade cake, wild (and classic) flavors, icing on the inside and shipped fresh to your home or office!</t>
  </si>
  <si>
    <t>New ninja-cool campfire coffee mug from Ninja Narwhal Coffee Company. Perfect for holding 13oz of the best coffee in the universe!</t>
  </si>
  <si>
    <t>Wholesome, gluten-free, crunchy granola hand-baked in Jackson, WY. Rich in protein, omega 3's, and fiber. Help me get it to you!</t>
  </si>
  <si>
    <t>Old Coast Ales will be St. Augustine's very own micro brewery where our focus will be on creating unique and traditional beer styles.</t>
  </si>
  <si>
    <t>Meet the best tasting high protein, low sugar protein snack on the planet. Guaranteed to turn you into a stone cold fox.</t>
  </si>
  <si>
    <t>Italian inspired sauce with a spice and heat that make this simple Red Sauce unique! This company name still remains a secret, for now!</t>
  </si>
  <si>
    <t>Creating naturally smoked Jerky without the use of artificial ingredients or preservatives. A healthier snack that taste great!</t>
  </si>
  <si>
    <t>Beer. Delicious, Salem made beer. Only the freshest, small batch beer straight from the source. Our beer is brewed within reach.</t>
  </si>
  <si>
    <t>Mama wants everyone to try her secret recipes for sauces and rubs. She uses only the freshest ingredients for them.</t>
  </si>
  <si>
    <t>These beef sticks will make your taste buds dance with happiness. Plus they are healthier than most available today!</t>
  </si>
  <si>
    <t>If you love wine, and have ever dreamed of crafting your own. You can in 3 easy steps.  Sample~Sprinkle~Savor.</t>
  </si>
  <si>
    <t>Three ladies starting a small bakery/toast bar concept @SmorgasburgLA.  House made pastries and bread using local and fun ingredients.</t>
  </si>
  <si>
    <t>Bringing delicious, scratch-made, baked goods to mainstreet Hopkins, MN. Specializing in cupcakes, cakes, cookies, and French macarons.</t>
  </si>
  <si>
    <t>A humble and homey bakery passionately obsessed with good bread. Grano will fast become your favorite neighborhood food hub.</t>
  </si>
  <si>
    <t>Songs of faith and worship that are so deeply spiritual you could sing them in church, so down to earth you could play them in a bar.</t>
  </si>
  <si>
    <t>CHURCHES, an indie rock band from Oakland, CA, is recording a new single about marriage equality and pressing it to 7" vinyl.</t>
  </si>
  <si>
    <t>Emma Ate The Lion's debut full length album</t>
  </si>
  <si>
    <t>The Enemy Feathers are passing the proverbial hat to see if we can raise enough money to complete Our NEW EP</t>
  </si>
  <si>
    <t>An indie band from Spokane, WA looking to master and package their first full length album.</t>
  </si>
  <si>
    <t>With big dreams and big sounds, Jesse Alexander's Debut album titled "For Once" brings Indie Rock to a whole new level.</t>
  </si>
  <si>
    <t>We've finished our first EP and we're taking it on the road in three weeks! Help us fund manufacturing?</t>
  </si>
  <si>
    <t>Please donate, support &amp; share this project so that I may be able to record my new EP this fall!</t>
  </si>
  <si>
    <t>All the music for my EP of cello-fusion originals is complete. All I need now is your help to get it mastered &amp; pressed to CD &amp; vinyl!</t>
  </si>
  <si>
    <t>Music is my passion.  I've been recording this album for 2 years now, and I just want the world to finally hear it!</t>
  </si>
  <si>
    <t>Confused Disciples' debut album "Sleepamation" is (finally) all recorded and mixed, now all that's left is mastering and duplication.</t>
  </si>
  <si>
    <t>Help Ben Hardt release 3 albums in a 9 month span, telling the story of two lovers in London during WWII. All with strings, a rock band and more...</t>
  </si>
  <si>
    <t>Wrote some new songs and it turned into an album. I even have a title already, "Oh My Soul". Would love your support!</t>
  </si>
  <si>
    <t xml:space="preserve">Even though were still recording our first album, were taking pre orders to help with manufacturing costs. We have a lot to cover with this CD/ DVD. </t>
  </si>
  <si>
    <t>Help BRANDTSON and DREAMOVERrecords press their 2004 record, "Send Us A Signal".</t>
  </si>
  <si>
    <t>Eleven songs, the accumulation of several memorable occurrences in a sleepy town; stories of fiction &amp; fact.</t>
  </si>
  <si>
    <t>Releasing my first album in August, and I need your help in order to get it done!</t>
  </si>
  <si>
    <t>San Francisco Indie band, Should We Run, gets set to launch their debut EP capped with a tour to South by Southwest Music Conference.</t>
  </si>
  <si>
    <t>Fake Natives is headed on tour this summer. Help them fill their tank with fossil fuels.</t>
  </si>
  <si>
    <t>We are a band from Long Beach, Ca looking to record our first EP. Any little bit counts and your support would mean the world to us!</t>
  </si>
  <si>
    <t>To support the media blitz for their brand-new album, the band is offering a Kickstarter-only EP and other amazing premiums.</t>
  </si>
  <si>
    <t>Singer Jude Roberts has been asked to perform his song "The Flood"  in Hiroshima.  You can assist in making this opportunity a reality.</t>
  </si>
  <si>
    <t>Send Intangible Animal on our first West Coast Tour!!! The fate of the world rests in your hands.</t>
  </si>
  <si>
    <t>A solo roots/rock CD written by award winning singer-songwriter Kiya Heartwood and produced by Grammy nominated producer Mark Hallman.</t>
  </si>
  <si>
    <t>We're trying to fund a fall tour to Dallas,  where we will record our debut album with Grammy award-winning producer, Stuart Sikes.</t>
  </si>
  <si>
    <t>I'm just about finished recording my new EP "Gypsy Wind," but I need help w/making CD's for you to hold in your hands!  And listen to!</t>
  </si>
  <si>
    <t>Raise enough money to fund the copyright cost for the full length indie rock record we spent the year recording.</t>
  </si>
  <si>
    <t>Nashville independent singer/songwriter Jameson Elder making a new album! Check out the video to preview the single "Take Me Back"!</t>
  </si>
  <si>
    <t>A new Pocket Vinyl album focusing on all things about death: what it is, feels like, leads to, and how the idea of God fits into it.</t>
  </si>
  <si>
    <t>We are trying to fund our first multi-state tour this summer in an effort to get our music out to as many people as possible.</t>
  </si>
  <si>
    <t>Nathan Evans, instrumental rock guitarist and official V3fights.com artist, is releasing his first solo EP entitled Remove The Illusion</t>
  </si>
  <si>
    <t>We're a band from Hawaii trying to produce our first EP and we need help!</t>
  </si>
  <si>
    <t>Making the record I've always dreamed of, and I want you to be part of the journey. Join me and let's make a great album together!</t>
  </si>
  <si>
    <t>Multi-Instrumentalist Ace Waters' new double album with 2+hours of music needs to be professionally made and replicated.</t>
  </si>
  <si>
    <t>World-class musicians pay tribute to Kenny Childers, one of Indiana's best songwriters. MFT is pressing the album on double vinyl.</t>
  </si>
  <si>
    <t>Be a part of making the first Lynn Haven album, "Fair Weather Friends."</t>
  </si>
  <si>
    <t>Joe Rut captures his eccentrically funny and moving songs live with an 8-piece band + special guests.  Help him release it!!!</t>
  </si>
  <si>
    <t>We've been working hard on getting our music out and we are taking the final steps to releasing our EP, but we need your help.</t>
  </si>
  <si>
    <t>Ryan is headed to the UK for a series of Private House Parties! He needs your help. Don't miss your chance to be a part of the fun!</t>
  </si>
  <si>
    <t>ST's 4th LP has been tracked and mixed, but before he can set it free upon the world, it needs proper mastering and pressing!</t>
  </si>
  <si>
    <t>Locally owned board game cafÃ© focused on keeping it local with fresh food, craft beer, wine, and, of course, all your favourite games!</t>
  </si>
  <si>
    <t>A small sweet shop featuring the cupcake variety offered by Cupcake Chaos, candy, cotton candy, shakes and malts, located in Dalhart,TX</t>
  </si>
  <si>
    <t>Cardinal Bistro will be Contemporary American dinning establishment based in Ventnor, NJ featuring local, seasonal ingredients.</t>
  </si>
  <si>
    <t>Halal Restaurant and Internet Cafe 20 percent of profits will go to building masjids.</t>
  </si>
  <si>
    <t>PASTATUTION- The act or practice of engaging in Pasta Making for money.  
Help us get the Arcobaleno Pasta Extruder!</t>
  </si>
  <si>
    <t>Love cereal as much as we do? Then we need your help! We are opening a worldwide cereal cafe, serving the best in imported cereals!</t>
  </si>
  <si>
    <t>Unique dishes for a unique city!.</t>
  </si>
  <si>
    <t>I make Amazing homemade fudge available in 18 flavors. I want to open my own business to be able to let my area eat my incredible fudge</t>
  </si>
  <si>
    <t>Relax in a new Cheesecake Lounge in London, serving freshly made cheesecakes, all day and all night, along with great coffees and teas.</t>
  </si>
  <si>
    <t>Dugout Dogs will be specializing in the many hot dog and sausage styles sold at baseball parks around Major League Baseball (MLB).</t>
  </si>
  <si>
    <t>Fresh Fast Food. A bbq ramen bar thats healthy, tasty and made to order right in front of your eyes....... From flame to bowl</t>
  </si>
  <si>
    <t>Somethin' Tasty is a unique coffee, pastry &amp; retail store. We consign from all local sources: pottery, glass &amp; art.</t>
  </si>
  <si>
    <t>Wir wollen einen Ort erschaffen an dem man sich wohlfÃ¼hlen kann, ein Ort an dem die Gedanken frei sind und man das Essen genieÃŸen kann.</t>
  </si>
  <si>
    <t>My little cafe has been challenged to provide healthy, fun lunches to kids at a Montessori School. Local/organic as much as possible.</t>
  </si>
  <si>
    <t>The Barrel Room SF is moving to a new location in San Francisco with a 60-seat restaurant &amp; full liquor. Help us make our move amazing!</t>
  </si>
  <si>
    <t>Hi, everyone my name is Alex, and i want to create not just a cafe spot, but a place that gives everyone a nice warm homey feeling.</t>
  </si>
  <si>
    <t>KICK START US! Chef-driven dining experience offering a multi-course tasteful and playful menu that hems in familiar seasonal comfort.</t>
  </si>
  <si>
    <t>I am traveling the backroads of Southern California, to discover the best out-of-the-way eateries the area has to offer</t>
  </si>
  <si>
    <t>Better than your mom's, better than Cracker Barrel, only at Kelli's Kitchen (all from scratch).</t>
  </si>
  <si>
    <t>Aurora restaurant/night club, a Star Wars/Star Trek Science fiction community gathering place and club in the Tulsa/Oklahoma city area.</t>
  </si>
  <si>
    <t>Filmharmonic Brass plays John Williams! Featuring new arrangements of classic movie themes from "Star Wars", "Indiana Jones" &amp; more!</t>
  </si>
  <si>
    <t>Based on Don DeLilloâ€™s powerful post-9/11 novel, Falling Man captures the first moments of the terrorist attacks that changed the world</t>
  </si>
  <si>
    <t>PATER NOSTER (2003) by Thomas Oboe Lee, scored for baritone solo and string quartet.  Hauntingly beautiful, yet never performed.</t>
  </si>
  <si>
    <t>We're bringing some of our favorite music from the past 10 years to disc for the first time ever.</t>
  </si>
  <si>
    <t>Husband and wife operatic team specializing in German opera. Fundraising for an audition tour of Germany.</t>
  </si>
  <si>
    <t>New music and arrangements, amazing sound, brass chamber music at the highest level!  Be a part of our community!</t>
  </si>
  <si>
    <t>Five Programs of Benjamin Britten's vocal works featuring over 20 extraordinary vocalists and pianists.</t>
  </si>
  <si>
    <t>I've been offered a contract with HatHut to record Feldman's 'Three Voices', which would be my first solo disc. I need your help!</t>
  </si>
  <si>
    <t>Opera. Short. New.</t>
  </si>
  <si>
    <t>With your help the Tulsa Youth Symphony will have its premiere appearance at the opening of the OK Mozart Festival, June 6th</t>
  </si>
  <si>
    <t>The first CD of chamber music composed by John Leupold to be released on PARMA records. The album features solo, duets, and a quartet.</t>
  </si>
  <si>
    <t>Please help us record our first album, which will contain an exciting collection of works, old and new, for large guitar ensemble!</t>
  </si>
  <si>
    <t>HOLOGRAPHIC is raising money for our 2013 live, four-concert new music project and to commission composer Jonathan Sokol!</t>
  </si>
  <si>
    <t>A premiere performance of my composition "Songs of Yes" by CUBE Contemporary Chamber Ensemble, June 11, 2010 at the Merit School of Music in Chicago.</t>
  </si>
  <si>
    <t>Mark Hayes: Requiem Recording</t>
  </si>
  <si>
    <t>I create my solo piano Vignettes by encrypting someone's name in the melody. Next up is the fourth Vignette, and I need a subject!</t>
  </si>
  <si>
    <t>When an innocent girl is seen bathing by local church elders, she becomes the target of travelling, revivalist preacher Olin Blitch.</t>
  </si>
  <si>
    <t>I will record 2 of Tomaso Albinoni's concertos for 2 oboes playing both parts myself.</t>
  </si>
  <si>
    <t>Help ABS Academy musicians get their cellos, gambas, &amp; contrabasses to San Francisco by supporting their instruments' travel.</t>
  </si>
  <si>
    <t>â€œVladimir in Butterfly Countryâ€ is a chamber opera by composer Ann Callaway and Jaime Robles, which will premiere October 30, 2011.</t>
  </si>
  <si>
    <t>A debut CD of romantic Fantasies by young composers Bridge, Ireland, Sibelius and a premiere recording of Bergman Trio Op. 2 from 1939</t>
  </si>
  <si>
    <t>Marquita Renee Ntim records her first Classical Album, complete with her playing the viola, cello and singing opera.</t>
  </si>
  <si>
    <t xml:space="preserve">The Station in Hamtramck is supplementing our studio to accommodate live in-studio performances and recordings.   You can help. </t>
  </si>
  <si>
    <t>Bringing choral music and performance opportunities to under-served youth in West Philadelphia</t>
  </si>
  <si>
    <t>We're recording our debut album: a CD of the string quartet and clarinet quintet by Stephan Krehl for the Naxos label</t>
  </si>
  <si>
    <t>We want to release an album of choral music by acclaimed Finnish composer Jaakko MÃ¤ntyjÃ¤rvi in 2014</t>
  </si>
  <si>
    <t>A compilation of Guitar Music by composers Darin Au, Jeff Peterson, Byron Yasui, Bailey Matsuda, Ian O'Sullivan, and Michael Foumai.</t>
  </si>
  <si>
    <t>This is the embryo of the change for future ecosystem of musical art  in Indonesia. Please support us to realize our program on Oct 9!</t>
  </si>
  <si>
    <t>A new opera in English by Mike Christie to be premiÃ¨red at the Arcola Theatre, London UK from 14th-17th August 2013.</t>
  </si>
  <si>
    <t>Ashley Bathgate and Karl Larson are raising funds to make the premiere recording of Ken Thomson's brilliant, dramatic new chamber works</t>
  </si>
  <si>
    <t>KCS seeks your support to off-set the cost of assembling a professional 25 piece orchestra for two choral performances.</t>
  </si>
  <si>
    <t>World Premiere of a new oratorio with chorus, soloists, and orchestra, based on the Old Testament king and prophet, DAVID</t>
  </si>
  <si>
    <t>Help me be one of the first to record these beautiful songs and arrangements by 18-19th century masters of the classical guitar.</t>
  </si>
  <si>
    <t>Join forces with the Patagonia Winds to commission a new wind quintet to premiere at the 2015 National Flute Association Convention!</t>
  </si>
  <si>
    <t>At Brevard Music Center, a foremost summer music study program, I will compose a new work for large chamber ensemble for performance.</t>
  </si>
  <si>
    <t>This is a "call for scores" for unaccompanied violin, recordings of the works, and a prize of at least 20 records for each composer.</t>
  </si>
  <si>
    <t>Raising money for our concert tour of Switzerland and Germany in June/July 2014</t>
  </si>
  <si>
    <t>The Hopkins Sinfonia is looking for your support to run our 2015 Season made up of five concerts.</t>
  </si>
  <si>
    <t>A concert of new music by four composers who have lived in India and been inspired by its music, with the Momenta String Quartet</t>
  </si>
  <si>
    <t>New CD of favourite chamber music by Welsh composer Michael Parkin featuring debut recordings by outstanding young musicians.</t>
  </si>
  <si>
    <t>Ever had chicken fingers smothered in bearnaise sauce, resting on a bed of your favorite rice? We need these meals on wheels.</t>
  </si>
  <si>
    <t>Hail up - Wah gwaan ?
We are creating a foodtruck that will serve typical, traditional Jamaican jerk chicken/pork and more!</t>
  </si>
  <si>
    <t>Michigan based bubble tea and specialty ice cream food truck</t>
  </si>
  <si>
    <t>We want to bring the wonderful flavors of the Jersey Shore, my home, to my new home in Winnipeg, the center of Canada.</t>
  </si>
  <si>
    <t>The Sketchy Pelican. Is my vision to bring raw, honest, soulful, creative, thoght provoking cuisine to food truck form</t>
  </si>
  <si>
    <t>You can skip the hotdog cart and enjoy fresh, hot, delicious, handmade pizza when Mamma B's takes her show on the road!</t>
  </si>
  <si>
    <t>You're leaving a Bar/Nightclub what else would you want more than to have a Juicy Burger and to see Beautiful Girls making it.</t>
  </si>
  <si>
    <t>Barney's is seriously delicious New York food. Cooking everything from scratch on our American food truck. London here we come...</t>
  </si>
  <si>
    <t>With your help, I would be able to get a truck and start the process of getting it ready for the 2016 season.</t>
  </si>
  <si>
    <t>A family run mobile wood fired pizza oven serving up unique artisan pizzas created by award winning Chef Brandon Mathias!</t>
  </si>
  <si>
    <t>Perth locals who dream of opening a health food van, and serving treats that not only taste amazing but also benefit your body.</t>
  </si>
  <si>
    <t>Mesquite smoked brisket nachos, food truck style, with homemade salsa to make your taste buds dance.</t>
  </si>
  <si>
    <t>I have perfected my porkkabob recipe.I'm ready to start my own business!I need funds for the bbq pit and trailer and start up supplies.</t>
  </si>
  <si>
    <t>The Best Jamaican Jerk outside of Kingston! The name means "for the children", my children, the reasons why I cook and why I live!</t>
  </si>
  <si>
    <t>Hello everyone, Iv'e decided to put my love for old Volkswagen buses and my love for cooking together! Support vdub dogs hot dog bus!</t>
  </si>
  <si>
    <t>A New Twist with an American and Philippine fast food Mobile Trailer.</t>
  </si>
  <si>
    <t>This is not your average cake, it's fruit with yogurt fruit dip icing and fruit toppings! Great for events, parties, weddings and more!</t>
  </si>
  <si>
    <t>Madhuri means "inner beauty, inner sweetness". At Madhuri Kitchen, we're bringing the spiritual practice of food to festivals &amp; events.</t>
  </si>
  <si>
    <t>For those who know me, I love to bake &amp; I'm pretty good at it. My dream is to own a food truck that is a bakery &amp; Coffee shop.</t>
  </si>
  <si>
    <t>Planning to build this truck into a full rolling fold out cook shack,providing clean cold drinking water to all festival goers</t>
  </si>
  <si>
    <t>Creating a Food Truck to bring gourmet sausage sliders to Jacksonville, FL for breakfast, lunch, and special events.</t>
  </si>
  <si>
    <t>The place where chicken meets liquor for the first time!</t>
  </si>
  <si>
    <t>Crazy Daisy will become the newest member of the food truck distributors in Kansas City, Missouri.</t>
  </si>
  <si>
    <t>Bringing quality food to the masses using local premium ingredients, but at a food truck price!</t>
  </si>
  <si>
    <t>Evie's Eats uses local ingredients to create sweet treats, healthy snacks and on the go meals, all with the family budget in mind!</t>
  </si>
  <si>
    <t>I would like to bring fresh salad and food to the streets of London at a reasonable price.</t>
  </si>
  <si>
    <t>Providing creative, healthy signature dishes for active, conscientious lifestylers through a community of culinary artists.</t>
  </si>
  <si>
    <t>We are a Asian fusion inspired American Fare Food Truck Home of the Freak Sandwich So that means Come And Get Your Freak On! eat big.</t>
  </si>
  <si>
    <t>A Brazilian-inspired food truck in one of the busiest spots in Copenhagen, delicious pancakes made by the healthy tapiÃ³ca flour</t>
  </si>
  <si>
    <t>First in Perth self-contained eco-friendly coffee car based on Ford Fiesta. In the end of the projrct I need your help to make it real!</t>
  </si>
  <si>
    <t>Hi everyone I am a 26 year old single mom trying to start her own food business! I need to first afford the patent to reveal more!</t>
  </si>
  <si>
    <t>El Carte is revolutionizing the food truck industry. Meet the new food trike. #oneandonly  we going to spread the awesomeness all over!</t>
  </si>
  <si>
    <t>What could be better than satisfying your hunger with ice cream or a taco (or both) from a 1970's mural van blastin disco music!</t>
  </si>
  <si>
    <t>New, small home business, looking to take some Granny's old recipes along with some of my own creations to the streets!</t>
  </si>
  <si>
    <t>Looking to put the best baked goods in Bowling Green on wheels</t>
  </si>
  <si>
    <t>I'm bringing passion, talent, and most importantly some amazing gourmet food to the streets of Lethbridge and southern Alberta.</t>
  </si>
  <si>
    <t>We have a great little coffee business but the van is currently limping! We don't have the capital to replace it. Please help us!</t>
  </si>
  <si>
    <t>I'm ready to make Tulsa happy and aware that love and kindness go hand in hand with good food!</t>
  </si>
  <si>
    <t>The Empty Ramekins Catering Group is looking for your help to start up in Miami Florida!!!!</t>
  </si>
  <si>
    <t>On Sunday November 8, 2015 our food truck burned to the ground. Please help us get rebuilt.</t>
  </si>
  <si>
    <t>I'll be launching a small model TARDIS into (near) SPACE and filming the ascension and descension as a mini-documentary for YouTube.</t>
  </si>
  <si>
    <t>Three screen-printed posters celebrating the most popular and most notable interplanetary robotic space missions.</t>
  </si>
  <si>
    <t>I will be building a mock space station and simulate living on Mars for two weeks.</t>
  </si>
  <si>
    <t>We're building a full size rocket motor for our Hermes Spacecraft.  Help us Kickstart the next generation of space travel!</t>
  </si>
  <si>
    <t>Help astronomers get the data they need to unravel one of the biggest mysteries of all time, KIC 8462852 --- Whereâ€™s the Flux?</t>
  </si>
  <si>
    <t>PongSat 2 !!!!!
On September 27, 2014 we are going to send 2000 student projects to the edge of space.</t>
  </si>
  <si>
    <t>Chop Shopâ€™s second series of posters celebrating the most popular and most notable robotic space exploration missions.</t>
  </si>
  <si>
    <t>Giant Leaps featuring the historic missions of human spaceflight is the third in our series of space exploration prints</t>
  </si>
  <si>
    <t>We love Arduino and we love space exploration. So we decided to combine them and let people run their own space experiments!</t>
  </si>
  <si>
    <t>Preserve the telescope that Clyde Tombaugh used to discover Pluto for generations to come!</t>
  </si>
  <si>
    <t>Laniakea is the name of the supercluster of galaxies we are part of.This tremendous structure of 380,000 Galaxies can now be yours! 39â‚¬</t>
  </si>
  <si>
    <t>What if we built a rocket that is better than a NASA or commercially available rocket? What if we did it with students?</t>
  </si>
  <si>
    <t>Re-inventing the way we look at our planet by sending 5 cameras to near space to create the first 360 panoramic view of the earth.</t>
  </si>
  <si>
    <t>Middle-schoolers designed a microgravity experiment that's going to the ISS! Help us send them to the launch in Wallops Island, VA.</t>
  </si>
  <si>
    <t>Mission to launch a vintage Action Man and Space Capsule into space and film from his birthplace in UK to mark his 50th Anniversary.</t>
  </si>
  <si>
    <t>Production of variously-sized deployable models of NASA's James Webb Space Telescope to promote hands-on learning.</t>
  </si>
  <si>
    <t>A simple way to learn and teach complex astronomical concepts. Awesome educational experiment, class demo or desktop display.</t>
  </si>
  <si>
    <t>LTD ED COLLECTIBLE SPACE ART FEAT. ASTRONAUTS</t>
  </si>
  <si>
    <t>Help a fine art photographer continue her project about space exploration, Mars, and the scientists who are going to make it possible!</t>
  </si>
  <si>
    <t>Come and join us on a voyage of interstellar exploration as we chart the least known part of the Milky Way â€“ its Delta Quadrant.</t>
  </si>
  <si>
    <t>Team of undergraduates racing to be the first student organization to successfully launch a rocket powered by a 3D-printed engine.</t>
  </si>
  <si>
    <t>University team from Pisa in collaboration with ESA, creating an innovative heat transfer device that will be tested into space.</t>
  </si>
  <si>
    <t>We have designed an antimatter thruster capable of reaching the nearest star.  A plan for antimatter fuel production is now needed.</t>
  </si>
  <si>
    <t>Itâ€™s Space Elevator research! Smart robots climbing 2 km straight up. The Ribbon is held aloft by large helium balloons.</t>
  </si>
  <si>
    <t>We are two upper sixth-form students specialized in physics who wanna take some majestic pictures from stratosphere - about 35km high</t>
  </si>
  <si>
    <t>Support the accreditation of our online STEM Mentoring Program with the International Mentoring Association</t>
  </si>
  <si>
    <t>A group of high school students are building a near-space balloon, that will capture stunning HD video of the earth from near-space.</t>
  </si>
  <si>
    <t>A high school freshman is sending pie into space and you can be a part of it.  GO SCIENCE!!!</t>
  </si>
  <si>
    <t>The first international contest to let students shape the future of interstellar travel.</t>
  </si>
  <si>
    <t>Free and easy to use information when asteroids pass closer than the Moon. Stretch - take photos of all of these asteroids</t>
  </si>
  <si>
    <t>Starship Congress 2015 is a deep-space &amp; interstellar science summit staged by Icarus Interstellar.</t>
  </si>
  <si>
    <t>Students from 3 universities are designing a dual stage rocket to test experimental rocket technology.</t>
  </si>
  <si>
    <t>A device that lights up whenever the International Space Station is nearby (that happens more often than you might expect)</t>
  </si>
  <si>
    <t>After a unsuccessful recovery last time we are trying again to successfully launch and recover a weather balloon from space.</t>
  </si>
  <si>
    <t>Help UTS Ontario students raise money to get their experiments on the ISS. Promote space science in Canada! We can't do it without you!</t>
  </si>
  <si>
    <t>Real-time high-altitude weather balloon tracking using amateur radios - capturing stunning near-space visuals - now with more science!</t>
  </si>
  <si>
    <t>Help us collect the data to solve the mystery of the century: Is light slowing down?</t>
  </si>
  <si>
    <t>The second round of funding for the most amazing project ever where a high school freshman is sending pie into SPACE!!!</t>
  </si>
  <si>
    <t>Mission Space is run by me, a teenager who has a passion for space! I will fly a weather balloon to the edge of space with your help.</t>
  </si>
  <si>
    <t>Hi,
My Name is David Frey and I Provide Free Public Astronomy programs in San Francisco, Mt. Tamalpias, Yosemite and Novato CA.</t>
  </si>
  <si>
    <t>Building a Flying saucer that has Artificial Intelligent made from sea shell.</t>
  </si>
  <si>
    <t>Innovatives MAschinenbau projekt mit verarbeitende Metalle vom Mars
Stehe mit Mars one einer hollÃ¤ndischen space company in cooperatio</t>
  </si>
  <si>
    <t>A mission to build and launch a telescope to observe and photograph Earth-like planets around our nearest star system, Alpha Centauri.</t>
  </si>
  <si>
    <t>A historic manned launch into near space by 3 brave pilots to capture the 2017 total solar eclipse in virtual reality.</t>
  </si>
  <si>
    <t>Phase one of a small winged reentry craft. This phase will be testing the supersonic stability of a small craft traveling at 1,800kph</t>
  </si>
  <si>
    <t>We're a small group with a big mission: making it possible for everyone to explore space using the power of virtual reality.</t>
  </si>
  <si>
    <t>The telescope will serve as a path for the youth of Toronto to the skies, it will be 18" easily portable meant for schools in the GTA.</t>
  </si>
  <si>
    <t>Calvert Co 1977 planetarium acquired by Spaceflight America! Education science program star projector needs overhaul, upgrade, repairs!</t>
  </si>
  <si>
    <t>They have launched a Kickstarter.</t>
  </si>
  <si>
    <t>A fully stabilized, mobile, research grade telescope/media platform, used to bring outreach astronomy to those who don't have access.</t>
  </si>
  <si>
    <t>Conceived at NASA JPL, FireSat is a satellite-installed sensor constellation for the near real-time detection of global thermal events.</t>
  </si>
  <si>
    <t>We're looking to set an Australian Amateur Rocketry record of 100 000 ft. You are invited on this 4500km per hour ride into history</t>
  </si>
  <si>
    <t>DREAM BIG. Explore the universe through STEAM education. (Science, Technology, Engineering, Art, Mathematics)</t>
  </si>
  <si>
    <t>I want to launch a rocket to the moon, I plan on having this lunar rocket carry a small payload of solar internet connected cameras</t>
  </si>
  <si>
    <t>Thank you for your support!</t>
  </si>
  <si>
    <t>MoonWatcher will be bringing the Moon closer to all of us.</t>
  </si>
  <si>
    <t>Miles, a team of citizen scientists is reaching for the moon. We've bootstrapped our way to the top and now we need your help.</t>
  </si>
  <si>
    <t>Funding will allow free participation for 20 schools, grades 4-12, (thousands of students) anywhere in the nation.</t>
  </si>
  <si>
    <t>test</t>
  </si>
  <si>
    <t>COAS is an organization that does community outreach programs to encourage and educate children and adults on Astronomy related subject</t>
  </si>
  <si>
    <t>Summer Camp is an old gas station that will have workshops, custom art framing, and carry vintage &amp; home goods.</t>
  </si>
  <si>
    <t>The Mini Maker is Lansing Michigan's new kid friendly makerspace. We're dedicated to help kids imagine, develop and build.</t>
  </si>
  <si>
    <t>The Ville. A local cooperative helping communities learn, share and grow in the spirit of health, wellness and sustainability.</t>
  </si>
  <si>
    <t>We believe that the true purpose of education is to enable people to create real things that make the world better. Join us!</t>
  </si>
  <si>
    <t>Giving the best tech access and tools to Bayview Hunters Point youth - developing the next generation of tech savvy youth who excel!</t>
  </si>
  <si>
    <t>StartMart is a 35,000 sqft entrepreneurial hub and co-working space located on the 2nd floor of the Terminal Tower in Cleveland, Ohio.</t>
  </si>
  <si>
    <t>Websmith Studio is a makerspace where the people most impacted by broken systems are empowered to think, build, and own the solution.</t>
  </si>
  <si>
    <t>Creativity on the go! |
CrÃ©ativitÃ© en mouvement !</t>
  </si>
  <si>
    <t>The brand new Makers Club wants something to draw the students into science and engineering and also be very inclusive.</t>
  </si>
  <si>
    <t>A revolution in the rapidly growing container housing space. Transportable, expandable, green and versatile. A global game-changer.</t>
  </si>
  <si>
    <t>We will build hubs so that teens can use tech to develop business solutions to their communities greatest challenges. Help us!</t>
  </si>
  <si>
    <t>Manylabs aims to help support 20 new residents working on open, low-cost, accessible tools for science and science education.</t>
  </si>
  <si>
    <t>We're opening up a Pixel Academy in Manhattan and we need your help to fill it with technology and tools for New York City's kids!</t>
  </si>
  <si>
    <t>A project to give the people of Playa Blanca an independent, energized future - 
â€œLocal de Mariposas EÃ³licas Para un Futuro Mejorâ€</t>
  </si>
  <si>
    <t>We are working to establish a collaborative work-space with the goal of creating a community of knowledge, design, and creativity.</t>
  </si>
  <si>
    <t>Our aim is to provide high-end equipment and space for Toronto coders, filmmakers, and artists to develop cutting-edge VR content.</t>
  </si>
  <si>
    <t>A mobile tech lab with cutting edge maker tools that travels to schools to offer free creative workshops for school age kids.</t>
  </si>
  <si>
    <t>Wavegarden is the worldâ€™s longest man-made wave that creates ideal conditions for surfing. Help us and let's open one in Malaga!!</t>
  </si>
  <si>
    <t>A do-it-yourself auto garage in Des Moines, Iowa where people can learn how to work on cars &amp; those who know can share their knowledge.</t>
  </si>
  <si>
    <t>iHeartPillow, Connecting loved ones</t>
  </si>
  <si>
    <t>Jolly's Hot Dogs: A beef hot dog topped with deliciously seasoned ground beef, mustard and minced onions.</t>
  </si>
  <si>
    <t>Gourmet Toast is the culinary combination, neigh, perfection of America's most under-utilized snack: Toast.</t>
  </si>
  <si>
    <t>Cereal isn't only for breakfast! Help me bring cereal to the 92% of Americans who eat cereal everyday. Out of the home and to you!</t>
  </si>
  <si>
    <t>Not all wings are created equal. We believe ours take flight above the rest. Come judge for yourself. To us it Ain't No Thang...</t>
  </si>
  <si>
    <t>Home cooked meals made by Nana. Indiana's famous tenderloin sandwiches, Nana's homemade cole slaw and so much more.</t>
  </si>
  <si>
    <t>2 years after a car accident, I was told that I could no longer work... I want to change that AND create something amazing Fair FOOD!</t>
  </si>
  <si>
    <t>Your American Pizzas, Wings, Stuffed Gouda Burger, Sweet &amp; Russet Potato Fries served on a food Truck!!</t>
  </si>
  <si>
    <t>The amazing gourmet Mac N Cheez Food Truck Campaigne!</t>
  </si>
  <si>
    <t>I am creating a high quality, local product only, concession trailer for local and remote events. Dearborn Brand, Winter's Brand, more.</t>
  </si>
  <si>
    <t>The stuffed chicken wing originators need YOUR help starting a restaurant so our AMAZING wings will be available to you 7 days a week!</t>
  </si>
  <si>
    <t>A Great New local Food Truck serving up ethnic fusion inspired eats in Ottawa.</t>
  </si>
  <si>
    <t>Our food truck will bring you -
                       Fast, Fresh, Food -
                            Throughout the Omaha area</t>
  </si>
  <si>
    <t>I want to start a food truck that specializes in chili cheese dogs, using new kinds of meats, cheeses and toppings you wouldn't imagine</t>
  </si>
  <si>
    <t>Gourmet taco truck infusing savory smoky flavors into your tacos, so when you open your container the aroma and actual smoke  flows out</t>
  </si>
  <si>
    <t>I am creating food magic on the go! Amazing food isn't just for sitdown restaraunts anymore!</t>
  </si>
  <si>
    <t>The dream to own a food truck, rolling wherever the army sends me, hiring other military spouses and veterans alike! Giving back!</t>
  </si>
  <si>
    <t>Stuffed waffles made from Dough. Sweet, savory, salty and then stuffed with meats, fruits, and sauces!</t>
  </si>
  <si>
    <t>We 'd love to give some TLC to our vintage pink taco trailer so we can continue to cook our signature Baja style shrimp tacos!</t>
  </si>
  <si>
    <t>Hi, I want make my first bakery. Food truck was great, but I not have a car licence. So, help me to be my dream!</t>
  </si>
  <si>
    <t>I currently own and operate a hot dog cart. I am hoping to purchase a used food truck so I can do business year round!</t>
  </si>
  <si>
    <t>We have been working extra hard to get our new training space ready and with a little extra help we hope to dream big for the future!</t>
  </si>
  <si>
    <t>The next phase of the evolution of Hygienic Art is the building of New London's first amphitheater, a covering for the Art Park.</t>
  </si>
  <si>
    <t>Â¡Tu nuevo espacio cultural multidisciplinario en el centro de Pachuca, Hidalgo</t>
  </si>
  <si>
    <t>We plan to rescue, relocate, and repurpose, a historic Little Red Brick House, to be incorporated into a riverfront amphitheater.</t>
  </si>
  <si>
    <t>Help light the lights at the historic Fischer Theatre in Danville, IL.</t>
  </si>
  <si>
    <t>A place where innovation, food, creativity and performance live year round in a historic building in Pioneer Square.</t>
  </si>
  <si>
    <t>A new performance space in Seattle. A place for artists, comedians, and audiences to meet and collaborate!</t>
  </si>
  <si>
    <t>Angel Comedy Club: A permanent home for Londonâ€™s loveliest comedy night - a community comedy club</t>
  </si>
  <si>
    <t>Give contemporary circus an artistic home in America.  Help us launch the nationâ€™s first higher education program for circus.</t>
  </si>
  <si>
    <t>Building Brooklyn's own creative venue for circus, theater and events of all types.</t>
  </si>
  <si>
    <t>We're aiming to launch a production involving circus performers, musicians and artists in a new space, creating a night of live art.</t>
  </si>
  <si>
    <t>Voix de Ville is a pop-up imaginarium of neo-vaudeville, musical extravaganza, circus arts, comedy, and theatre in a tiny circus tent!</t>
  </si>
  <si>
    <t>Help support the Acro-Cats kitten and cat rescue and adoption effort! They need a bus to continue finding felines homes across the US.</t>
  </si>
  <si>
    <t>The Crane will be the new home for independent theater in Northeast Minneapolis</t>
  </si>
  <si>
    <t>The creators of Five Dollar Comedy Week are building a permanent home for affordable live comedy shows and classes in Philadelphia.</t>
  </si>
  <si>
    <t>Love comedy? Get involved in creating a dedicated space for alternative comedy in Berlin.
(Das Video ist untertitelt. Klicke auf CC)</t>
  </si>
  <si>
    <t>ONLY HOURS LEFT ON THE CAMPAIGN! Our stretch goal is $35k; let's build a home for standup/improv shows &amp; classes in VT!</t>
  </si>
  <si>
    <t>The Bard has burst beyond the big top and we're reaching out to our Beloved Benefactors to help build our festival's future.</t>
  </si>
  <si>
    <t>Our high school theater in Allentown, New Jersey was rad - in 1972. Help us bring our theater into present day and light up our stage!</t>
  </si>
  <si>
    <t>An improv, sketch and experimental comedy and cocktail venue in downtown Grand Rapids, Michigan</t>
  </si>
  <si>
    <t>Pi Crust is a breakout board for the Raspberry Pi that makes it easier to connect electronics - help us to bring this into kit form!</t>
  </si>
  <si>
    <t>Want people to put down their phone more often? Ransomly creates 'quiet' spaces to help us reconnect with the real people in our lives.</t>
  </si>
  <si>
    <t>The most compact and versatile workout product designed to give you unlimited exercise options in the comfort of your home or office.</t>
  </si>
  <si>
    <t>RPi.GPIO Quick reference for GPIO programming on Raspberry Pi. Python code &amp; port ID labels in a convenient 6" PCB ruler</t>
  </si>
  <si>
    <t>Best Net Zero energy solution for new or existing house (no more heating or electricity bills).</t>
  </si>
  <si>
    <t>Krimston TWO: iPhone Dual SIM Case</t>
  </si>
  <si>
    <t>Introducing the PiDrive, a high capacity Solid State Drive (SSD) expansion card for the Raspberry Pi B+, A+, and B+ v2!</t>
  </si>
  <si>
    <t>SSD, WiFi, RTC w/Battery and high power USB all in one shield.</t>
  </si>
  <si>
    <t>A luggage that is more than a luggage! It is what you want it to be.</t>
  </si>
  <si>
    <t>The world's most powerful portable speaker and guitar amplifier. Turns any surface into a speaker.</t>
  </si>
  <si>
    <t>Providing a control system and cybersecurity hands-on educational platform for professionals, home-use, and academic institutions.</t>
  </si>
  <si>
    <t>BrightFingers' lighting keyboard, gloves and software give kids a multi-sensory way to learn to type â€” and the desire to practice.</t>
  </si>
  <si>
    <t>Students, makers, and engineers can write Linux software applications to achieve any network functions, such as NAS, VPN and Firewall.</t>
  </si>
  <si>
    <t>Award-Winning Audio Design Experts Voix are back with their latest product. The amazing mi8| Retro Duo Wireless Stereo Sound System.</t>
  </si>
  <si>
    <t>The Pi Supply is an intelligent power switch for the Raspberry Pi which includes hard on and off switches and auto-off on shutdown.</t>
  </si>
  <si>
    <t>Fully Programmable Solar BMS ( Battery Management System ) Learn to program microcontrollers and HW design video tutorials
Open Source</t>
  </si>
  <si>
    <t>An innovative portable generator that turns heat into electricity. Now with 10 Watts of power at your fingertips... all while you cook!</t>
  </si>
  <si>
    <t>Bringing back the Mojo to the new iPhone with our award winning  removable battery case with customized 3D printed top cover</t>
  </si>
  <si>
    <t>LPLC Board; A powerful, low cost, ultra low power microcontroller development board with template software and online tutorials.</t>
  </si>
  <si>
    <t>I am interested in testing the plant yields of this vertical garden as well as some other applications</t>
  </si>
  <si>
    <t>Help me publish my 1st children's book as an aspiring author!</t>
  </si>
  <si>
    <t>The pachyderms at the Denver Zoo are moving. Follow along on the convoluted journey to their new home.</t>
  </si>
  <si>
    <t>One Christmas every child was naughty, and Santa's son 
St. Nick Jr sacrifices all his gifts over his whole life, for the children</t>
  </si>
  <si>
    <t>A fun &amp; exciting story to educate kids and their parents about the importance of honeybees &amp; the easy &amp; fun ways we can help the world.</t>
  </si>
  <si>
    <t>A spunky little girl, driven by a love of pumpkin pie, overcomes her fears and serendipitiously discovers what she'll be for Halloween</t>
  </si>
  <si>
    <t>An easy fun way for children to understand the physical limitations of someone with CFIDS and Fibromyalgia using marbles and a jar.</t>
  </si>
  <si>
    <t>A collection of childrens poems written to educate, inspire and create quality time with parents. Beautifully illustrated, 44 pp.</t>
  </si>
  <si>
    <t>Interactive Book with Audio to learn the Ojibwe Language for Children.  Website, Ebook and more!</t>
  </si>
  <si>
    <t>Self-publishing my children's book.</t>
  </si>
  <si>
    <t>This is a journal where parents daily write something positive about their child.  Places for pictures, too.</t>
  </si>
  <si>
    <t>"Daddy what's a divorce?" A child gains insight and wisdom to the miracles of GOD and helps a family reunite; in " GRACE SAVES THE DAY"</t>
  </si>
  <si>
    <t>Andrew wonders if his life would be more exciting if he'd been hatched a frog. Shiny and green just seems more exciting to him. Until..</t>
  </si>
  <si>
    <t>Written by my daughter and myself, illustrated by Jack Wiens. Everything is complete except for publishing.</t>
  </si>
  <si>
    <t>I have been a writer all my life. But until recently never a parent. I want to write a children book for my children, and yours!</t>
  </si>
  <si>
    <t>Colourful and imaginative book app for children, will be relished especially by those with Irish roots.</t>
  </si>
  <si>
    <t>We all pray to the same God no matter what name we might refer to Him as.  Our children deserve to know this basic truth.</t>
  </si>
  <si>
    <t>A children's letter book that Lampoons Hillary Clinton</t>
  </si>
  <si>
    <t>Water Bomb Fight, Swooped &amp; Moon You Are Unique by Soraya Yvette are Christ centred Aussie outdoor fun adventure books for tween/teens</t>
  </si>
  <si>
    <t>READY TO PRINT. A fun 38 page full color, hand illustrated children's book based on Australian animals and Indigenous Legends.</t>
  </si>
  <si>
    <t>A fantastic Doggie Adventure filled with laughter, tears and heroics. Lets get a fresh New Edition of Bosley published for all to enjoy</t>
  </si>
  <si>
    <t>Help me give away 500 copies of my picture book so more kids will know US geography!</t>
  </si>
  <si>
    <t>How-to book of toys and games constructed from materials found in nature, recyclable and easily available.</t>
  </si>
  <si>
    <t>How Santa finds childrens homes without getting lost by following certain stars.</t>
  </si>
  <si>
    <t>My Budding Bears are four teddy bears living in an enchanted garden sharing friendship, tea parties and delightful adventures.</t>
  </si>
  <si>
    <t>I am writing an illustrated book for children ages 3 to 7 that meshes technology in everyday life stories.</t>
  </si>
  <si>
    <t>Jambie is a children's book geared towards kids ages 4-9 years of age. This book teaches young children about making wise decisions.</t>
  </si>
  <si>
    <t>An animated bedtime story with Dedka, Babka and the rest of the family working together on a BIG problem</t>
  </si>
  <si>
    <t>â€œItâ€™s Okay to Waitâ€ is the story of a father who sits down with his adolescent daughter to have â€œthe talkâ€ about sex.</t>
  </si>
  <si>
    <t>Raph the Ninja Giraffe is a project that is my 5 year old sons idea, &amp; I am working with him to bring his idea to life.</t>
  </si>
  <si>
    <t>A story about two friends who part ways because they are different, then reunite after learning they both are made of atoms.</t>
  </si>
  <si>
    <t>Hello Vermont are books that demonstrate the 4 seasons. Subtitles: Soggy Spring, Sizzling Summer, Fabulous Fall &amp; Winter Wonderland.</t>
  </si>
  <si>
    <t>See the little boy in the photo? Doesn't he look angelic? Wouldn't you like to read his story? Take a look at this.......</t>
  </si>
  <si>
    <t>Parents know the pain of rereading bad bedtime stories. I want to write stories that all ages will enjoy</t>
  </si>
  <si>
    <t>Building the inner wealth of children builds stronger families, schools and communities. Peaceful and positive relationships flourish.</t>
  </si>
  <si>
    <t>Kids Radio Theatre is a radio show played on National Pubic Radio to teach children all about theatre every Sunday 20 states.</t>
  </si>
  <si>
    <t>A young girlâ€™s journey into a world of superheroesâ€”exploring love, compassion and acceptance with mystical creatures from far away.</t>
  </si>
  <si>
    <t>Thisis a children's story.It teaches family values and about other animals in the forest.It teaches the value of friendship also.Thanks</t>
  </si>
  <si>
    <t>Mariah is an illustrated story of a girl and a tiny Mermaid.
Make  your own Mermaid Doll with the included knitting or sewing pattern!</t>
  </si>
  <si>
    <t>Our Moon is a simple book based on a nightly tradition my mother and youngest son started while I was working away.</t>
  </si>
  <si>
    <t>Turn the World with my kids, and then write a book with the advice for traveling with baby</t>
  </si>
  <si>
    <t>STRIKE, DANCE AND RISE with us at the University of Utah to end violence against women and girls!</t>
  </si>
  <si>
    <t>The premiere theatre troupe in SE Michigan offering acting opportunities for the 50+ actor.</t>
  </si>
  <si>
    <t>A new, LGBTQ focused adaptation of As You Like It that puts Celia and Rosalind's romantic relationship centre stage for the first time.</t>
  </si>
  <si>
    <t>David Sedaris' "The Santaland Diaries" starring Matt Crabtree at The Working Stage Theatre in Hollywood!</t>
  </si>
  <si>
    <t>Bare Theatre and Raleigh Little Theatre present Shakespeare's epic, set in a post-apocalyptic dystopia.</t>
  </si>
  <si>
    <t>A heart-melting farce about sex, art and the lovelorn lay-abouts of London-town.</t>
  </si>
  <si>
    <t>Orson Welles and Superman meet up to record a radio drama version of their "true" adventure triumphing over Fascist Martians.</t>
  </si>
  <si>
    <t>MOVING FORWARD! WE HAVE REACHED GOAL BUT HAVE MORE TIME!! PLEASE CONSIDER PLEDGING.</t>
  </si>
  <si>
    <t>BNT's Biggest Adventure So Far: Our 2015 full length production!</t>
  </si>
  <si>
    <t>We want to perform the one act play "Old Friends" at the El Portal Theatre in North Hollywood, CA.!!  Help us to get on the stage!!</t>
  </si>
  <si>
    <t>A one act play, one act cabaret focusing on various social issues to remind us that when we come together, beautiful things can happen.</t>
  </si>
  <si>
    <t>Homeless and hopeless, this prequel tells the story of a Colorado youth who leans on her friends when family leaves her behind.</t>
  </si>
  <si>
    <t>THE GOODS are Premiering the NEW Australian play DROPPED by Katy Warner @ OLD FITZ THEATRE Dec 8-20 
Its Godot with Gals n Grenades</t>
  </si>
  <si>
    <t>Dusk Theatre have created a brand new adaptation of the hilarious BBC4 comedy "Macbeth Rebothered" originally by The Penny Dreadfuls.</t>
  </si>
  <si>
    <t>A new play about five bad bitches who fought in the Civil War disguised as men, premiering at Ars Nova's ANT Fest.</t>
  </si>
  <si>
    <t>Fishcakes is a piece of new writing for the Camden Fringe that explores a story of love, loss, and all the â€˜little things'.</t>
  </si>
  <si>
    <t>"Labyrinth" meets "Jumanji"  in this dark adventure fantasy play from the makers of the five star fringe hit "Death Ship 666"</t>
  </si>
  <si>
    <t>A darkly funny new play about the supermarket industry and its impact on all of our lives by award-nominated playwright Michael Ross.</t>
  </si>
  <si>
    <t>August012 make their debut at Edinburgh Fringe with their play about the absurdity of wanting to bring children into a deranged world</t>
  </si>
  <si>
    <t>Exeter University Theatre Company is bringing the award winning play by Dale Wasserman to Exeter's Northcott Theatre</t>
  </si>
  <si>
    <t>Arise Theatre Company's production of August Strindberg's expressionist masterpiece 'A Dream Play'.</t>
  </si>
  <si>
    <t>An honest &amp; inspiring journey with cancer, discovery of self-mortality &amp; celebration of life. Winner of IdeasTap Underbelly Award 2015.</t>
  </si>
  <si>
    <t>An original theatrical production using music, movement and monologues to tell the story of a TN native growing up within a sex ring.</t>
  </si>
  <si>
    <t>The real-life story of the mysterious 'Piano Man' who washed ashore with no memory; with no speech; but with an amazing ability...</t>
  </si>
  <si>
    <t>1 game, 7 levels, 45 attempts; Lorraine, Esbe &amp; David; 1 Grandmaester.
Help us take our metatheatrical nutshell volcano to the Fringe!</t>
  </si>
  <si>
    <t>A one woman show about the challenges of being a feminist in a digital age. Touring 6 UK cities. Now with Stretch Goals!</t>
  </si>
  <si>
    <t>Bringing Shakespeare back to the Playwrights</t>
  </si>
  <si>
    <t>Seat of the Pants mounts our first show in a black box space that could become permanent; can you help us excel and seal the deal?</t>
  </si>
  <si>
    <t>Sugarglass is a Dublin based theatre company committed to international collaboration. 2016 sees the launch of their NYC division.</t>
  </si>
  <si>
    <t>We're remounting the musical that brought down the Bush Administration: A Brief History of the Earth And Everything In It!</t>
  </si>
  <si>
    <t>Ray Gunn and Starburst is an audio sci-fi/comedy sending up the tropes of classic and pulp science-fiction.</t>
  </si>
  <si>
    <t>"A short, nasty and razor sharp play in one of Toronto's hottest new "off-off Broadway" style venues.</t>
  </si>
  <si>
    <t>Ryan has a higher sex drive than you. He also has cerebral palsy. Join him for his hilarious and poignant new solo show!</t>
  </si>
  <si>
    <t>Stitching is a play exploring how a couple cope with the loss of their child. It will run for a month at The Drayton Arms Theatre.</t>
  </si>
  <si>
    <t>Set in 1950s Northern Ireland, this play tells the story of two sisters in a community of Travellers, or Irish Gypsies.</t>
  </si>
  <si>
    <t>Inspired by real life interviews 'In My Head' is a new play exploring the lives of those living with a mental health condition.</t>
  </si>
  <si>
    <t>Let Go Theatre Co's very first production is going ahead in June 2015. Help support a brand new theatre co as we begin our adventure</t>
  </si>
  <si>
    <t>Joe West and his wonderful theater company THEATER OF DEATH present original plays both horrific and comical.</t>
  </si>
  <si>
    <t>Years of work, my best show, and a top Edinburgh venue.  Help me expose my talents to the UK and tell an important story.</t>
  </si>
  <si>
    <t>Montage Theatre Arts, as part of National Theatre Connections, are performing a show - We need you help to raise vital funds!</t>
  </si>
  <si>
    <t>Help us share an untold story of Britain's involvement in the slave trade, in the church where Wilberforce began his abolition campaign</t>
  </si>
  <si>
    <t>A campaign to support the artists creating Theatre Forever's The Nature Crown, premiering in the Guthrie Theater's Dowling Studio!</t>
  </si>
  <si>
    <t>Seliges Theater is a brand new theatre company based out of Bristol. "The God of Carnage" will be our debut show. Help us get started!</t>
  </si>
  <si>
    <t>I wrote a One Act play called The Rooftop for a Female Playwright's festival. Every little bit helps!</t>
  </si>
  <si>
    <t>Help Saltmine Theatre Company tell the exciting story of St Nicholas and the importance of gratefulness in their new Christmas show.</t>
  </si>
  <si>
    <t>Mickey &amp; Worm is a Noir stage experience, written by Santa Paula playwright John McKinley and back again on tour by popular demand!</t>
  </si>
  <si>
    <t>We are Capital J Theater Company and are looking to create the first production of an Alumni Theater Series at The Pennington School!</t>
  </si>
  <si>
    <t>The Battle of Britain has been lost; London is occupied, who can you trust? Help produce this classic piece of theatre. Drama for now.</t>
  </si>
  <si>
    <t>In a visceral new play about family, grief and red meat, Sarah Kosar (Royal Court) asks how far we'd go to connect with those we love.</t>
  </si>
  <si>
    <t>Avalon is a new South African Township play and Nakhtik is a  danced political lecture.</t>
  </si>
  <si>
    <t>We each wrote a play and would like to produce them for you for nothing more than art's sake!</t>
  </si>
  <si>
    <t>Charting the big stuff in life from dance routines to coming out; exploring homophobia, family, friendship &amp; finding your own voice.</t>
  </si>
  <si>
    <t>A new play about exploring outer space</t>
  </si>
  <si>
    <t>Thank You For Smoking. A play about love, 5 trillion cigarettes and how the Flintstones earned the tobacco industry millions.</t>
  </si>
  <si>
    <t>A celebratory community theatre project about the Focus E15 Occupation of empty council homes on Carpenters Estate.</t>
  </si>
  <si>
    <t>We're fundraising $450 by Feb.17, 2017 to purchase the rights for the show &amp; any extra proceeds will be used toward props and costume.</t>
  </si>
  <si>
    <t>Aidez-nous Ã  financer notre projet Stop the tempo prÃ©sentÃ© du 18 nov au 12 dÃ©c 2015 au ThÃ©Ã¢tre Prospero! M.E.S de Michel-Maxime Legault</t>
  </si>
  <si>
    <t>You like things that are funny. You (secretly) like murder. So why not support the NYC return of this hilarious whodunit?</t>
  </si>
  <si>
    <t>Help us tour our brand new show "Stripe and Spot (Learn to) Get Along" to neighborhoods throughout the Twin Cities metro area!</t>
  </si>
  <si>
    <t>The world premiere of an astounding new play at Southwark Playhouse exploring slut shaming/cyber bullying &amp; the emotional repercussions</t>
  </si>
  <si>
    <t>1920's London; two brothers try to make a name for themselves in the underground crime world but encounter a ruthless Irish mob boss.</t>
  </si>
  <si>
    <t>A play performed at the FCO Global Summit on the Preventing Sexual Violence Initiative, hosted by William Hague and Angelina Jolie</t>
  </si>
  <si>
    <t>We're high school students directing a film adaptation of the play, Fallen Angels, written by NoÃ«l Coward and set in the 1920's.</t>
  </si>
  <si>
    <t>Zwei ausgebildete Schauspieler, ein Musiker - gemeinsam bringt man ein waschechtes KabarettstÃ¼ck auf die BÃ¼hne.</t>
  </si>
  <si>
    <t>The Maderati: A bitingly witty absurdest comedy, which pokes wickedly perceptive fun at NY artist lifestyle.</t>
  </si>
  <si>
    <t>SIN, has an important message, outstanding music, uplifting performances and amazing entertainment. SIN, is a "must see" for everyone!</t>
  </si>
  <si>
    <t>Dark secrets come to light when Mariah meets Stella. They find a way to face the south's largest elephant in the room: RACISM.</t>
  </si>
  <si>
    <t>Wendell Pierce stars in Brothers from the Bottom by Jackie Alexander to mark Hurricane Katrinaâ€™s 10th Anniversary. June 2015 in NoLA.</t>
  </si>
  <si>
    <t>NonSens!cal tackles the struggles of four people with mental health issues/disorders inspired by A.A Milne's Winnie the Pooh</t>
  </si>
  <si>
    <t>Romeo and Juliet: Wouldn't it be great if they didn't all die at the end? Now YOU get to control the fate of these timeless characters!</t>
  </si>
  <si>
    <t>Set in Southern America â€œThe Divideâ€ is a stage play that touches on the issues that are forefront in America and the world.</t>
  </si>
  <si>
    <t>Just one time back to the past on the Freedom Train will open your eyes and your lives will never ever be the same!</t>
  </si>
  <si>
    <t>Much has been written by women on breast cancer. Yet, there is little that has been written for the theatre on this by men. I have!</t>
  </si>
  <si>
    <t>Almost Random Theatre's play about a candidate - with no policies - who is seeking election in May 2015</t>
  </si>
  <si>
    <t>Raising funds to have a private stage reading for an upcoming play from THE ENSEMBLE THEATRE COMPANY OF NEW YORK (www.tetcny.org)</t>
  </si>
  <si>
    <t>This will be the fifth play of The Jokeress, based on the ebook/paperback novelette series. It is scifi, suspense, terror, and noir.</t>
  </si>
  <si>
    <t>Somos una compaÃ±Ã­a de teatro independiente. Y en el 2017 queremos arrancar con el montaje de 3 obras.
3 elencos, 3 espacios.</t>
  </si>
  <si>
    <t>Een Gay Party in het centrum van Amersfoort. 
Een geweldige avond uit, met een show, optredens en DJ's.</t>
  </si>
  <si>
    <t>A theatre company that will create works to inspire young people and get everyone involved.</t>
  </si>
  <si>
    <t>The Bard's classic tale set in the 2016 Presidential Campaign. Power, corruption, greed, and conspiracy. How far are you willing to go?</t>
  </si>
  <si>
    <t>The University of Queensland Drama Production Course is putting on an adaptation of William Shakespeares Julius Caesar</t>
  </si>
  <si>
    <t>"Get Your Life Back" is a dynamic stage play that deals with true issues of life that reign in the lives of many people everyday.</t>
  </si>
  <si>
    <t>I would like to start a Acting Company that supports and includes LGBTQ youth and young adults in very conservative North Texas</t>
  </si>
  <si>
    <t>Accessible, original theatre for all!</t>
  </si>
  <si>
    <t>Prepare to be Swept Away. Three short plays from three master playwrights; LANDFALL, SNIPER and DANGERS of TOBACCO!</t>
  </si>
  <si>
    <t>The reality is dark, sinister. The milieu is not as friendly as it claims. What is this place? Where is it? Is it your local church?</t>
  </si>
  <si>
    <t>This production is being put together by Wilson's newest professional theater company, the Wyldepine Players in conjunction w/ Taiplab</t>
  </si>
  <si>
    <t>7 billion people &amp; most of us feel alone.  It's time we become emotionally unzipped.  "Unzipped" a new play about men &amp; relationships.</t>
  </si>
  <si>
    <t>We provide performing arts training and experience to young people of low income families in NYC, building confidence and self esteem</t>
  </si>
  <si>
    <t>The war in Iraq changed everything -one journey from the safe haven of the 99% to the shadows of veteran. How would you persevere?</t>
  </si>
  <si>
    <t>America's dad or serial rapist? Or both? The stories of the Bill Cosby accusers and the society so skeptical of them.</t>
  </si>
  <si>
    <t>Local Theatre group in Loudoun County, Virginia. Looking for funds to start producing shows!</t>
  </si>
  <si>
    <t>DC/Baltimore AEA actors band together produce a world premiere of a touching, bittersweet, award winning play about letting go to live</t>
  </si>
  <si>
    <t>We present Classics made for the 21st Century and we need a space! Please help us rent a space for The Importance of Being Earnest!</t>
  </si>
  <si>
    <t>Play about Tracey a gay man trapped in his room by his Bible thumping mother. He finds love but the room can not keep the love alive.</t>
  </si>
  <si>
    <t>Charlotte NC playwright looking to showcase a series of three stage plays.  Plays are funny, completed and ready to run!</t>
  </si>
  <si>
    <t>Two of the 20th Centuryâ€™s Greatest Artists 
navigate the perilous terrain of Art &amp; Fame 
in a historic Collaboration.</t>
  </si>
  <si>
    <t>World premiere of "I'm Just Here to Buy Soy Sauce", a play about China &amp; the UK housing crisis by Jingan Young location TBC</t>
  </si>
  <si>
    <t>She that fines a husband? Wait, is that right? Girl... you better check yourself, before you wreck yourself!</t>
  </si>
  <si>
    <t>BELIEF leaves res &amp; crosses nations, swims the Atlantic, landing on Isle where Salish meets Gaelic, where humanity transcends barriers</t>
  </si>
  <si>
    <t>"The struggles of Alzheimer's  &amp; Alcoholism. "Courage is the quiet voice at the end of the day, saying, I will try again tomorrow."</t>
  </si>
  <si>
    <t>A one-woman show about the life of Eva Schloss, her time in Auschwitz, and the positive impact she has had on thousands of lives.</t>
  </si>
  <si>
    <t>Ticket sales benefit Bedford Hills Maximum Security Prison, Women's College Program Library. Presented by Theater For The New City.</t>
  </si>
  <si>
    <t>Come explore the dream world of Jim Morrison, rock singer, mystic, poet, shaman.</t>
  </si>
  <si>
    <t>An historic and proud work of Polish nationalistic literature performed on stage.</t>
  </si>
  <si>
    <t>Help us provide half-price tickets to the 11th annual Variations Project, allowing our fellow artists to see this wonderful production.</t>
  </si>
  <si>
    <t>A stage play of love, faith, &amp; relationships in a comical &amp; spirit message that is sure to make you laugh &amp; rejoice to the ART OF LOVE</t>
  </si>
  <si>
    <t>We're dedicated to writing &amp; producing plays, infusing inspirational, universal principles that aren't commonly displayed in America.</t>
  </si>
  <si>
    <t>Halfway, Nebraska explores the limits of hope and what it means to love someone who may be too far damaged to save.</t>
  </si>
  <si>
    <t>This Theological Comedy tells a story of when seemingly similar beliefs are discovered to be worlds apart; Damnation-Southern Style.</t>
  </si>
  <si>
    <t>Did you know that we are enriching the lives of Brooklyn kids through literacy and educational theater? We just need a little help.</t>
  </si>
  <si>
    <t>Something Precious is the world's first musical to alert folks to the harmful effects of technology on the human spirit.</t>
  </si>
  <si>
    <t>Fundraising for REDISCOVERING KIA THE PLAY</t>
  </si>
  <si>
    <t>This Is A Story About A Woman A Man And A Woman</t>
  </si>
  <si>
    <t>Alice on stage with a magical twist to brighten your smile and warm your heart. Project is in Polish with semi-pro actors and children.</t>
  </si>
  <si>
    <t>"Miracle on 34th Street" is about faith and believing in others. 
We believe. Do you?</t>
  </si>
  <si>
    <t>A unique stage play about the epic struggle of psychic Edgar Cayce to deal with his extraordinary abilities and find his place in life.</t>
  </si>
  <si>
    <t>This is an action packed Sci-Fi stage play, using foam latex creature puppets, projected video footage, and audience participation.</t>
  </si>
  <si>
    <t>Sex, intrigue, lust, &amp; love; follow the lives of two individuals as their romance turns from innocent online flirting to something more</t>
  </si>
  <si>
    <t>In October, we plan to premiere Oedipus Revenant, a historically grounded horror adaptation of Sophoclesâ€™ classic, Oedipus the Tyrant.</t>
  </si>
  <si>
    <t>How can the visual age appreciate something that cant see? With these Audio Plays I will show you, if your willing to listen.</t>
  </si>
  <si>
    <t>Help me honor and bring "The American Soprano" Leontyne Price back to the stage one more time.</t>
  </si>
  <si>
    <t>We are raising funds to rent a theater hall for a play to help educate teenagers and parents on the pitfalls teenagers currently face.</t>
  </si>
  <si>
    <t>A Tequila slammer with a slice of Tarantino, a line of the London Fringe scene and a shot of â€œBreaking Badâ€. New Writing.</t>
  </si>
  <si>
    <t>Philly-based feminist theatre's inaugural production about a woman's friendship with an awesome lady cowboy.</t>
  </si>
  <si>
    <t>The smash hit, award-winning comedy sashays onto the Los Angeles Theater Scene in a fabulous new production at Atwater Village Theatre.</t>
  </si>
  <si>
    <t>Spend an evening in the afterlife with some of the greatest women who ever lived. LITTLE NELL's,by Jill Hughes, Los Angeles- June, 2016</t>
  </si>
  <si>
    <t>A dinner theatre/show about a day in the life of a Vegas "Mob Boss"
circa 1965- ish. It is all at once realistic,tragic, farce/comical</t>
  </si>
  <si>
    <t>CONVERSATIONS WITH AN AVERAGE JOE tells our stories exposing those in charge of our lives and tells how to take control of country back</t>
  </si>
  <si>
    <t>Free drama, dance and singing workshops for disadvantaged young people to inspire, create and help them follow their dreams.</t>
  </si>
  <si>
    <t>The Most Beautiful Things in Japan are Hidden...Our different &amp; original play from the Japanese folk tale The Bamboo Cutters Daughter.</t>
  </si>
  <si>
    <t>Set in Iceland, Fair Play is a a dark comedy- a play within a play. An extravaganza, fueled by Absinthe, and touched by the Surreal.</t>
  </si>
  <si>
    <t>A LIVE history infused, frightening magic and mind reading show in the heart of the Halloween capital of the world, Salem, MA!!</t>
  </si>
  <si>
    <t>Hercules must complete four challenges in order to meet the father he never knew</t>
  </si>
  <si>
    <t>An inclusive, cross community, multi-cultural theatre production for children aged 3 to 16 and their families</t>
  </si>
  <si>
    <t>The moving dramatisation of one man's journey to find the truth behind the Libyan regime change.</t>
  </si>
  <si>
    <t>Cross dressing, cross gartering, crossed swords. Cross a bridge and come see this fantastically fun rendition of Twelfth Night</t>
  </si>
  <si>
    <t>A meta-theatrical retelling of Chekhov's Three Sisters, framed with Civil War Hymns, Dance, and wild theatricality.</t>
  </si>
  <si>
    <t>A full staged reading of a new play about a boy who learns how to be happy from the most unexpected person.</t>
  </si>
  <si>
    <t>Help save this village theatre group. Funding required for lighting, stage equipment, &amp; ongoing productions. Involves youth  &amp; adults.</t>
  </si>
  <si>
    <t>I'm creating a cabaret in which all donations go directly to Broadway Cares/Equity Fights AIDS.</t>
  </si>
  <si>
    <t>We as a Performing Arts College are to perform 'Les Miserables'. We need backing in order to afford the set, costume and other aspects.</t>
  </si>
  <si>
    <t>Spreading the love of theatre, one step at a time. I would like to produce a reading of one of my favorite musicals</t>
  </si>
  <si>
    <t>Theatre is home and there's no place like home!  So, click your heels three times, and come home to the magic we create for you!</t>
  </si>
  <si>
    <t>Help the Gold Dust Orphans bring their new musical 'SNOW WHITE AND THE SEVEN BOTTOMS' to New York City this fall!</t>
  </si>
  <si>
    <t>A musical, by Louis Lagalante and Patty Hamilton, that explores loss and the different ways we can choose to move on from it.</t>
  </si>
  <si>
    <t>They're Creepy, They're Kooky, And They're coming to Tuscaloosa this October! Help Us Bring the World of The Addams Family To Life!</t>
  </si>
  <si>
    <t>This is a touring production for schools in the Treasure Valley!</t>
  </si>
  <si>
    <t>Help fund ROCKT's first production!  We want to bring musical theater to kids who have limited access to it, and offer it free to kids.</t>
  </si>
  <si>
    <t>Forbear! is a new theatre company aiming to produce exciting and innovative theatre using performers from a variety of disciplines.</t>
  </si>
  <si>
    <t>And More Shenanigans Theatre is a brand new Edmonton based theatre company dedicated to creating and developing quirky original works</t>
  </si>
  <si>
    <t>When a rich girl fakes destitution so she can audition for a homeless talent show, she bridges our wealth gap with a tragic love.</t>
  </si>
  <si>
    <t>An intimate musical about friendship and time, growing up, and coming of age. Music and words that will stay with you for years to come</t>
  </si>
  <si>
    <t>Powerful community theatre production of Jason Robert Brown's "Songs for a New World" in London, Ontario.</t>
  </si>
  <si>
    <t>Fresco brings a full scale operatic production to your neighborhood - SNOW WHITE, set to the world's greatest music!</t>
  </si>
  <si>
    <t>We need your help to complete our musical! Help us add two more original songs to our winter show, Babes in Toyland.</t>
  </si>
  <si>
    <t>UCAS is a new British musical premiering at the Edinburgh Fringe Festival 2014.</t>
  </si>
  <si>
    <t>Keep It Spinning! Is an after-school, six week workshop, during which students create an musical based on on an overarching theme.</t>
  </si>
  <si>
    <t>Skyline Board Trustees have offered matching grants to help fund next season's production of Dreamgirls! Your donation will be doubled!</t>
  </si>
  <si>
    <t>We are asking for people to donate to our theater club, the ITAVA Players, a public high school club from Brooklyn, NY.</t>
  </si>
  <si>
    <t>Ovations wants to buy property to open a variety club to become the 1st minority owned club in Cincy, focusing on artists on the rise.</t>
  </si>
  <si>
    <t>YOUR community theatre:  provide a facility that is usable for presentation of movies, live music, live theatre and community events</t>
  </si>
  <si>
    <t>Building a Resource Network and Funding Capacity to support, empower and promote Afrocentric Arts in Metro Columbus</t>
  </si>
  <si>
    <t>Our vision: build and operate a Theater Arts Center for south-central Washington state in Goldendale.</t>
  </si>
  <si>
    <t>Where people that enjoy theater, or just something new can go to have fun and experience varying types of theater in Albuquerque.</t>
  </si>
  <si>
    <t>I have set up a new theatre company, and am looking to raise funds to purchase a venue with a difference to a standard theatre.</t>
  </si>
  <si>
    <t>Bringing Health, Wellness and Creative Empowerment to an active community in a whole new way... are you ready to 'FLOAT', Duluth?</t>
  </si>
  <si>
    <t>The Space Opera is an action packed reenactment of Xenu's story, a sacred teaching thats considered a secret of the Scientology church</t>
  </si>
  <si>
    <t>This center will be open to any and all people regardless of their religion.   We will be offering art, music, empowerment, and more!</t>
  </si>
  <si>
    <t>Help www.KidZoneMuseum.org grow to serve children 1-18 with science, engineering, arts and PLAY especially low-income families.</t>
  </si>
  <si>
    <t>A building w/office, rehearsal space and classrooms centered on performing arts.
Brentwood Theater Company is a non-profit 501(c)(3)</t>
  </si>
  <si>
    <t>Mountain Haven transforms a former disused Mt Laguna Church into space for celebrations, events, learning, conferences, retreats &amp; more</t>
  </si>
  <si>
    <t>I want to purchase the former Bread Of Life Church and convert it into a multipurpose theater space for local talent.</t>
  </si>
  <si>
    <t>Independent film theater, studio and tech lab with storefront, open space for creative people to grow their dream into a profit.</t>
  </si>
  <si>
    <t>Stage Door Theater needs a stage for its current and future productions. Can you help?</t>
  </si>
  <si>
    <t>Family-owned and community-operated haunted Halloween attraction in Bladensburg, OH, needs your help to grow bigger!</t>
  </si>
  <si>
    <t>Theatre in Tuscaloosa, AL built in the 1930s.  The headsets seem about that old. They are almost unusable.</t>
  </si>
  <si>
    <t>Chicago Based Theater Company and Venue Dedicated to Social Justice and Mainstreaming the Palestinian Narrative</t>
  </si>
  <si>
    <t>A magical, unique, theatre bus which aims to inspire the creative communities around Bath and create unique performance opportunities.</t>
  </si>
  <si>
    <t>Built in the late 1800's, this 70K sq. feet estate has fallen into disrepair.  Seeking to buy and convert to useful space</t>
  </si>
  <si>
    <t>Teens in Take Note Troupe put on Shakespeare in the Park annually. Keep relevant, family-friendly Shakespeare in the community!</t>
  </si>
  <si>
    <t>A pop-up outdoor theatre company bringing accessible Shakespeare to parks and other locations in the greater Phoenix area!</t>
  </si>
  <si>
    <t>A hilarious comedy show about motherhood...through stories, videos and stand-up you'll realize YOUâ€™RE NOT CRAZY, motherhood is!</t>
  </si>
  <si>
    <t>I want to produce the first-ever all-pug production of "Hamlet."  As you can imagine, this will require finding very talented pugs.</t>
  </si>
  <si>
    <t>Marina's mother has disappeared at sea.  Everyone believes she has drowned.  But Marina believes her mother has become a mermaid.</t>
  </si>
  <si>
    <t>Bringing one of Neil LaBute's incredibly witty and viciously honest plays, about body image and the effect it has on us, to life!</t>
  </si>
  <si>
    <t>Scissortail is a story of loss, grief, and recovery based on the events of the 1995 Oklahoma City Bombing.</t>
  </si>
  <si>
    <t>The Curse of the Babywoman is real â€” and it is coming to FringeNYC this August.</t>
  </si>
  <si>
    <t>A poignant &amp; hilarious tale of Charlie Brown &amp; friends navigating high school. A fresh take on the off Broadway hit by YYC artists.</t>
  </si>
  <si>
    <t>Kara Ayn Napolitano's latest play about a young mother's attempt to reclaim her life after making a serious mistake.</t>
  </si>
  <si>
    <t>An Asian-Jewish-American family collides with music, food, and identity crises in this world premiere New York theater production.</t>
  </si>
  <si>
    <t>A group of artists. A mythical art piece. A harrowing quest. And some margaritas.</t>
  </si>
  <si>
    <t>We're going to represent the entire USA at the World Festival of Children's Theater in Stratford, ON in June, 2016. Help us get there!</t>
  </si>
  <si>
    <t>Known for producing gritty new work, TheatreFIRST presents an exciting new romantic comedy by the hottest playwright in the country.</t>
  </si>
  <si>
    <t>[By The Mummers] needs your help this holiday season to stage a full scale production of William Gibson's "The Butterfingers Angel..."</t>
  </si>
  <si>
    <t>A play that addresses an important social issue, brought to light by members of the UoM Drama Society.</t>
  </si>
  <si>
    <t>In celebration of THE MEDEA PROJECT: THEATER FOR INCARCERATED WOMENâ€™S 25TH ANNIVERSARY Brava Theater  presents â€œBIRTHRIGHT?"</t>
  </si>
  <si>
    <t>The Border Theatre presents The Fall of Wallace Winter, an exploration of American obsessions, this Nov. 7th-9th at the Plaza Theatre</t>
  </si>
  <si>
    <t>Dear Stone returns with Yasmina Reza's 'ART', a compelling, clever exploration of friendship under duress. Thanks for watching!</t>
  </si>
  <si>
    <t>1 director, 4 actors, and a whole lotta determination. Help us bring this brilliant story to the heart of NYC!</t>
  </si>
  <si>
    <t>We are fundraising to create a Dublin based circus training centre for public and professionals to learn, upskill, perform and teach.</t>
  </si>
  <si>
    <t>Renovating this historical landmark, into an arts venue and theatre space for the community.</t>
  </si>
  <si>
    <t>Dad's Garage Theatre Company needs your help buying our new, forever home by hitting our $150,000 STRETCH GOAL!</t>
  </si>
  <si>
    <t>A traveling wooden wagon that transforms into a theatrical playing space presenting FREE original performance while building community!</t>
  </si>
  <si>
    <t>From the moment we flew in to the world of The Circus, we have dreamed of opening our own studio. Help us get our dream off the ground!</t>
  </si>
  <si>
    <t>Support the circus arts and help our aerial students work with more height. With your support, we will install beams at 19ft!</t>
  </si>
  <si>
    <t>Help Curious Comedy evolve into an independent comedy theater with a complete professional digital production studio built right in.</t>
  </si>
  <si>
    <t>Since October 2015 the Shoebox Theatre has become a hub of creativity - The next step in our journey is to hang stage curtains!</t>
  </si>
  <si>
    <t>Bring the movies back to Bethel, Maine.</t>
  </si>
  <si>
    <t>We are a non-profit revitalizing the Gloria Theatre - our gift to the community - and we need your help #arts #community #theater</t>
  </si>
  <si>
    <t>A new intimate listening room with tables &amp; theatre seating where artist &amp; fans connect through music, comedy &amp; performing arts.</t>
  </si>
  <si>
    <t>Creating a non-profit CAFE &amp; VILLAGE COMMONS in SE Portland, in service to Neighbors, Kids, Artists &amp; the Underserved</t>
  </si>
  <si>
    <t>Help us build the Kitchen from Hell!</t>
  </si>
  <si>
    <t>Help the hosts of the infamous St. Michael sustain and create epic boat parties through Halloween and into 2015</t>
  </si>
  <si>
    <t>Keeping the drive-in culture alive for 6 years, we now ask for your help so we can CREATE A NEW HOME and save 35MM movies!</t>
  </si>
  <si>
    <t>A permanent home for comedy in Connecticut in the heart of downtown Hartford.</t>
  </si>
  <si>
    <t>We're moving to a new space and upgrading our facilities to continue providing a local theatre venue and arts education program!</t>
  </si>
  <si>
    <t>The New Movement works tirelessly to put Nola on the comedy map. This project will upgrade our theater and production facilities.</t>
  </si>
  <si>
    <t>Restless Artists' Theatre is building risers and installing better lighting for our patrons.  We need to purchase raw materials.</t>
  </si>
  <si>
    <t>A benefit show featuring musicians, dancers &amp; poets all under age 30 to raise money in support of LGBTQ rights and programs.</t>
  </si>
  <si>
    <t>Get Scene Studios and Highwire Comedy Co. creating an amazing training facility and theater for Atlanta comedy and film talent!</t>
  </si>
  <si>
    <t>Make the workshop/ small stage space at Jimmy's No 43 even better than before!</t>
  </si>
  <si>
    <t>We finally found a place to call home! Help us move in to (and collaborate with) the NEW Fischer Creative Arts Center in Waukesha, WI!</t>
  </si>
  <si>
    <t>The Agawam Cinemas is to be successfully reopened by new ownership and the twin theaters must be converted to digital projection.</t>
  </si>
  <si>
    <t>Pangea House is a collectively run, all ages music venue and community space in desperate need of some renovation and updates.</t>
  </si>
  <si>
    <t>We're an affordable theatre and rental space that can be molded into anything by anyone.</t>
  </si>
  <si>
    <t>Consuite for 2015 CoreCon.  An adventure into insanity.</t>
  </si>
  <si>
    <t>Help fund Silver Spring Stage's HVAC costs for the upcoming year! Don't leave us out in the cold (pun intended)!</t>
  </si>
  <si>
    <t>The Montauk Surf Museum will present ocean science, as well as the art and history of surfing to visitors and schools in creative ways.</t>
  </si>
  <si>
    <t>STC &amp; the Sheboygan Area School District are working tirelessly to renovate our 30-year-old sound system. Help us sound better for you!</t>
  </si>
  <si>
    <t>Necesitamos tu ayuda para poder llevar la magia del teatro universitario al Teatro Lagrada de Madrid el 23 de diciembre :)</t>
  </si>
  <si>
    <t>Spring Theatre has recently found a new home in the heart of Winston Salem. We need your help for an up-lifting up-fit!</t>
  </si>
  <si>
    <t>Barebones Productions is developing a new theater and performance facility in Braddock, Pa. "The barebones black box"</t>
  </si>
  <si>
    <t>Help build an immersion experience for kids to have fun with Santa and make their Christmas season shine just a little bit brighter.</t>
  </si>
  <si>
    <t>We're turning an old yogurt shop into a live theater in downtown Charleston.   Please help us hang our sign!</t>
  </si>
  <si>
    <t>Let there be sound! Make our new theatre more accessible by installing a modern sound and hearing assistance system for our audience.</t>
  </si>
  <si>
    <t>Help us build a 200 seat theater and classroom space in North Andover, MA. Let's get kids off the screens, and into the spotlight!</t>
  </si>
  <si>
    <t>Le projet vise la crÃ©ation dâ€™un lieu de rÃ©sidence, recherche et formation dÃ©diÃ© Ã  l'art vivant, l'image et la narration.</t>
  </si>
  <si>
    <t>We plan to transition from 35mm to the new digital projection format to continue to show current first run films for our community.</t>
  </si>
  <si>
    <t>Any donation--big or small--will help us upgrade our studio/rehearsal space into a black box theater and offer even more programs.</t>
  </si>
  <si>
    <t>At the end of October 2016, 2nd Story will be moving from its current office space to a storefront space in Albany Park, Chicago, IL.</t>
  </si>
  <si>
    <t>Help us launch a new performing arts complex in Cambridge! The Thalia provides space for performance, rehearsals, and collaboration!</t>
  </si>
  <si>
    <t>Antonia Goddard Productions in association with Jethro Compton Productions presents THE NIGHT WATCH, an exciting new historical drama.</t>
  </si>
  <si>
    <t>Steel City Improv Theater has found a new space in the Shadyside neighborhood of Pittsburgh and we're raising $5000 to build it!</t>
  </si>
  <si>
    <t>Be part of building Cardiff's first pub theatre, located right in the city centre. Launching January 2015.</t>
  </si>
  <si>
    <t>The Bohemian Balcony is a innovate multi-arts venue created by the people for the community. A platform for our arts to grow and shine.</t>
  </si>
  <si>
    <t>Wavy says let's LIGHT UP THE RAINBOW STAGE and as our stretch reward we'll throw all of us a PARTY!</t>
  </si>
  <si>
    <t>We have a space! Help us fill it with a stage, chairs, gear and audiences' laughter!</t>
  </si>
  <si>
    <t>We're building a new theatre venue in Austin! Austin is growing, but we are losing space for artists- help us keep local theatre alive!</t>
  </si>
  <si>
    <t>Guilford Center Stage is a new project bringing theater to our 1896 Grange; we need to purchase simple theater lighting for our stage.</t>
  </si>
  <si>
    <t>Blue Thyme Nights is the production of Am I Blue by Beth Henley &amp; Thymus Vulgaris by Lanford  Wilson.
Artwork by Charlotte Ager</t>
  </si>
  <si>
    <t>One night only, not-for-profit, neighborhood haunted attraction that will scare your mask off! Coming this Halloween.</t>
  </si>
  <si>
    <t>Finally Stagelights will have a space of our very own!  Be a part of this exciting new adventure in Greensboro!!</t>
  </si>
  <si>
    <t>Pretty please with popcorn on top!Help!!
Our family owned &amp; operated Theatre in Fairfax VA is looking to get help upgrading our seats.</t>
  </si>
  <si>
    <t>Help create a permanent home for live comedy shows and classes in Downtown RVA.</t>
  </si>
  <si>
    <t>Help Synetic Theater create a new Studio to produce amazing  shows in the 2013/14 season and train awesome artists of all ages!</t>
  </si>
  <si>
    <t>SHE&amp;HER PRODUCTIONS! New Space.. New SHOW! We have a home in KC West Bottoms, the Crane Building. We need your help turning this space into a theater!</t>
  </si>
  <si>
    <t>Our little theater needs some love. We took over a lab and need to make our space look more inviting and well, like a theater!</t>
  </si>
  <si>
    <t>After 22 yrs downstairs we are "getting out of  our parents basement" and building a new 50 seat theater in a new location.</t>
  </si>
  <si>
    <t>48 hours of deck screws, dry wall, hard hats and needed renovation to help the Jayhawk rise from the ashes.</t>
  </si>
  <si>
    <t>Privet! Hello! Bon Jour! We are the Arlekin Players Theatre and we need a home.</t>
  </si>
  <si>
    <t>Hope Mill Theatre is a brand new Fringe Theatre in the heart of Manchester city - bringing a diverse programme of entertainment!</t>
  </si>
  <si>
    <t>Introducing The Post at 750! Join us in the creation of Vancouver's most exciting new cultural space in the heart of downtown.</t>
  </si>
  <si>
    <t>Minnsky's - a theater in the Minneapolis NE Arts District that will harken back to a time of Vaudeville and Circus Entertainment!</t>
  </si>
  <si>
    <t>Walmart decided they wanted our space, so we had to move to a new theater. Help us make it an awesome space by painting it all black!</t>
  </si>
  <si>
    <t>Your opportunity to help improvMANIA open Chandler, Arizona's new home for family-friendly improv comedy in Historic Downtown Chandler!</t>
  </si>
  <si>
    <t>Hi! We're the Graduating Seniors Acting V Seniors at Temple University! Welcome to our Kick starter Page!</t>
  </si>
  <si>
    <t>By matching donations up to $5000, Jack Kesler and Maurice Richards have challenged YOU to help Urbanite outfit their brand new space.</t>
  </si>
  <si>
    <t>Pickerington Community Theatre is seeking donations to purchase a Pipe &amp; Drape system to increase staging possibilities for the company</t>
  </si>
  <si>
    <t>Help fund The Black Pearl Consuite at CoreCon VIII: On Ancient Seas!</t>
  </si>
  <si>
    <t>The ABC tour: 26 comedy-juggling shows in 26 different venues - chosen by YOU - each beginning with a different letter of the alphabet.</t>
  </si>
  <si>
    <t>To let the arts continue in Walker Minnesota We need a performing arts space and art gallery</t>
  </si>
  <si>
    <t>Showroom is a multi-disciplinary space providing unorthodox concerts, events &amp; a platform creatives can express their creative vision</t>
  </si>
  <si>
    <t>A "haunted house" that benefits the community by helping local college students with volunteer hours and helping out local charities.</t>
  </si>
  <si>
    <t>I have been in the Surfing business since 1962 have a collection of surfing memorabilia I would like to open a surfing museum</t>
  </si>
  <si>
    <t>Looking to establish a communal space for art shows, bands, farmer's markets, environmental education, and traditional skills.</t>
  </si>
  <si>
    <t>A series of 6 educational theme parks. This project is to fund the plans and 3D designs required to build the first park.</t>
  </si>
  <si>
    <t>Restoration of a theatre to make an educational center for youngs and a place to socialize for everybody through the power of art.</t>
  </si>
  <si>
    <t>We, as a theatre, are 50 years old and our lights and building are even older so we are looking to update and revamp our lights.</t>
  </si>
  <si>
    <t>Save the historic Roxy theatre in Bremerton WA from being repurposed as office space.</t>
  </si>
  <si>
    <t>Save a historic Local theater.</t>
  </si>
  <si>
    <t>In our 30th year we are relocating to the world famous Choo Choo on The South Side. We will be remodeling the old Station House.</t>
  </si>
  <si>
    <t>Members of the local Miami music scene are putting together a venue/creative space in Kendall!</t>
  </si>
  <si>
    <t>An epicenter for connection, creation and expression of the community.</t>
  </si>
  <si>
    <t>A castle themed events center with large and small spaces to support a variety of arts i.e. performing, visual, music, theater, dance</t>
  </si>
  <si>
    <t>Our mission is to offer an innovative family watersports attraction that is fun, safe, economical and a leader in its field.</t>
  </si>
  <si>
    <t>Host a special event in your home, collect donations and turn containers in the foyer to a comfortable welcoming place to sit &amp; chat!</t>
  </si>
  <si>
    <t>Hearing loops will be installed in theaters to give hearing loss sufferers with cochlear implants and hearing aids much needed access.</t>
  </si>
  <si>
    <t>708 STL is ONE of a kind! The Best Burlesque &amp; Vaudeville, plus singing/dancing waitresses, high end comfort food &amp; GREAT craft beer!</t>
  </si>
  <si>
    <t>Liverpool's 1st purpose built 7 night a week comedy club, bar &amp; restaurant with live music &amp; much more</t>
  </si>
  <si>
    <t>Anyone can create. They just need a place and an opportunity. The Echo Theatre (Provo) provides that opportunity.</t>
  </si>
  <si>
    <t>Crosswalk Theatre Company - Network Directory promotes all stage talent. Increasing your odds to connect to the right hiring person.</t>
  </si>
  <si>
    <t>Conversion of a long dormant synagogue into a Performing and Visual Arts Center, revitalizing Rochester's inner city.</t>
  </si>
  <si>
    <t>CrÃ©ation d'un thÃ©Ã¢tre de marionnettes automatisÃ©es et informatisÃ©es portant sur la nature et l'Ã©cologie.
"La symphonie du monde"</t>
  </si>
  <si>
    <t>Magic Morgan &amp; Liliana are raising funds to expand their famed traveling magic show to a theater of magic.</t>
  </si>
  <si>
    <t>Helping female comedians get in their 10,000 Hours of practice!</t>
  </si>
  <si>
    <t>I've created a live workshop for men who cannot afford it, giving them an opportunity to have healing, peace &amp; love in their lives.</t>
  </si>
  <si>
    <t>Help replace a broken chairlift with a vertical lift making all forms of arts and education accessible on our historical antique stage.</t>
  </si>
  <si>
    <t>We desire to purchase a portion of Hell, in Michigan just outside of Detroit, to create a world-class performance art space.  Join us.</t>
  </si>
  <si>
    <t>Sustainable, fire-proof, carbon-negative, and all-season recreation of the Globe Theater made famous by Shakespeare, with gardens.</t>
  </si>
  <si>
    <t>Help! is a full scale mobile theatrical musical bringing a Gospel revival through a story of love and hope to communities world wide.</t>
  </si>
  <si>
    <t>Help expand the time of everyones favorite magic store!  It currently limited to 3 days a week. If not for you, then the children!</t>
  </si>
  <si>
    <t>Crystal City Underground is a New &amp; Unique
indoor recreational facility, using an old silica sand mine,
we are the Haunted Maze</t>
  </si>
  <si>
    <t>18-yr-old handicap-access ramp collapsed, must replace. Help fund &amp; ensure everyone access to our 35-seat non-profit community theater!</t>
  </si>
  <si>
    <t>Get behind a new music venue in our city by helping with equipment! We're pre-selling tickets to our party and offering other perks.</t>
  </si>
  <si>
    <t>A memorable theatre experience in the middle of Genoa's old town. Summer is coming and we have no intention to stop making you laugh.</t>
  </si>
  <si>
    <t>Austin's "Full Service Rehearsal Space", APS is a comfortable, convenient place for the theater community to develop scripted plays.</t>
  </si>
  <si>
    <t>We believe it's time to open a visitor's center that highlights the small towns of the upper Midwest.</t>
  </si>
  <si>
    <t>A community space in Somerville, MA to celebrate the beautiful intersection of sports and creativity.</t>
  </si>
  <si>
    <t>To create a space by restoring a historic church in Burlington, Ky where community theater, dance and music and art can be performed.</t>
  </si>
  <si>
    <t>Roanoke, Virginia's first long-form improv theatre company. Producing improv and scripted theatre, with a dynamic training program.</t>
  </si>
  <si>
    <t>Our goal is to purchase a theater on the Upper East Side of Manhattan that will act as a home for four theater companies.</t>
  </si>
  <si>
    <t>Jump in the deep end of the provocative and darkly humourous, POOL (NO WATER)...to be performed in a Pool!  Directed by Gordon McCall.</t>
  </si>
  <si>
    <t>This is a Kickstarter to help with the start up costs for Illusionist, Chris Lengyel's Summer 2016 Tour!</t>
  </si>
  <si>
    <t>We are a small theatre company looking to provide world class theatre to the working class in the Greater New York area.</t>
  </si>
  <si>
    <t>To create a learning center for acting and all art types including anything that expresses the emotion of the human spirit.</t>
  </si>
  <si>
    <t>The Bunker makes theatre with purpose: We provide ambitious artists a home in which to share their work with adventurous audiences.</t>
  </si>
  <si>
    <t>A magical space, full of fairytale favorites, designed to make each individual have a unique experience; children's dreams made real.</t>
  </si>
  <si>
    <t>I would like to screen this documentary at CSU at their Black Studies Dept. Looking to fly panelist in. Hoping to screen nationwide. &lt;3</t>
  </si>
  <si>
    <t>Friends for Change, a group of girls between the ages of 12 and 18 are building an outdoor Amphitheater as a gift to our community!</t>
  </si>
  <si>
    <t>LabellisÃ© 14-18, Mots Ã‰crits est un projet itinÃ©rant de lectures Ã  voix haute par des amateurs, mises en espace par une comÃ©dienne.</t>
  </si>
  <si>
    <t>Imagine being able to take a performance anywhere! Meet the Theatre Bath Bus - a magical performance space where anything is possible.</t>
  </si>
  <si>
    <t>Creating a place for local artists to perform, at substantially less cost for them</t>
  </si>
  <si>
    <t>The Loft is CQEAP's latest studio. Located in Rockhampton's CBD we'll be running performing arts workshops for 5yrs to adults.</t>
  </si>
  <si>
    <t>My hope is to raise $5845 and replace old stained and mismatched border curtains, cyclorama curtain, and backdrop.</t>
  </si>
  <si>
    <t>Help fund the exciting first collaboration between Hotel Echo and Bristol Cathedral: WILD MEN, a show commemorating those lost in WW1.</t>
  </si>
  <si>
    <t>When opportunity knocks, we answer!  Help expand the ravishingly talented troupe into a new and exciting market and venue!</t>
  </si>
  <si>
    <t>We need a permanent home for the theater!</t>
  </si>
  <si>
    <t>Help us exceed our goal to convert the Sidney Auto Vue Drive-In from 35mm to digital. This will cost upwards of $75,000. Thank you!</t>
  </si>
  <si>
    <t>Cat People Unite! It's time we get a space of our own to relax, socialize and learn! Join the Catmunity!</t>
  </si>
  <si>
    <t>Help All Puppet Players perform it's 2015 season in a beautiful 200 seat theater for an entire year.</t>
  </si>
  <si>
    <t>Children only have a short period of time to live care free, play hard, get dirty, I want to help every child in my Town play everyday.</t>
  </si>
  <si>
    <t>An arts and craft beer theater showcasing local talent, locally crafted beer and providing performance and rehearsal space.</t>
  </si>
  <si>
    <t>A scary place to bring your friends. Interactive so that the people that were scared before get to scare others later. A diner on site.</t>
  </si>
  <si>
    <t>We are creating a mobile community devoted to the spreading and sharing of spoken word and other kinds of storytelling.</t>
  </si>
  <si>
    <t>Creating a consuite for CoreCon. A focus on the insanity of asylums and early medical practices from history.</t>
  </si>
  <si>
    <t>Performing Arts workshops, for young people aged 5 -16, exploring how the sea has shaped Cowes as a settlement.</t>
  </si>
  <si>
    <t>a magical place for all kind of people, like a fairytaile in all colours</t>
  </si>
  <si>
    <t>An Information center downTOWN Buffalo...find directions to places of interest, events, eateries, lodging, maps, postcards and books.</t>
  </si>
  <si>
    <t>Wij willen Tropicana het subtropisch zwemparadijs van Rotterdam op een nieuwe locatie gaan bouwen.</t>
  </si>
  <si>
    <t>I going to build a theatre for a local ant farm so that Ants can put on their theatre productions.</t>
  </si>
  <si>
    <t>cancelled until further notice</t>
  </si>
  <si>
    <t>The Larchmont Playhouse is threatened! Help save the theater by becoming a Preservation Member of The Larchmont Playhouse.</t>
  </si>
  <si>
    <t>A place where kids/ teens' dreams come true, and one finds there home without sparkly red shoes!</t>
  </si>
  <si>
    <t>N/A</t>
  </si>
  <si>
    <t>A big dream, small budget, the drive/passion of so many volunteers...indoor skatepark in Eau Claire, WI.
This is UR skatepark!</t>
  </si>
  <si>
    <t>Our goal - create a venue &amp; stage where comedic &amp; music artists hone their talents &amp; fan base. First minority owned like it in Cincy.</t>
  </si>
  <si>
    <t>Bring Morag Fullarton's fun-loving spoof and homage of the classic and timeless film, 'Casablanca', to the stage in New York City.</t>
  </si>
  <si>
    <t>The DE sheds light on the reality of what happens in college. Marcus Rashad created this play to help prepare future/current students</t>
  </si>
  <si>
    <t>A shockingly relevant modern take on a 2,000-year-old tragedy that confronts current gender politics.</t>
  </si>
  <si>
    <t>A Staged Reading of "Snake Eyes," a new play by Alex Rafala</t>
  </si>
  <si>
    <t>Smells Like Money, Drips Like Honey, Taste Like Mocha, Better Run AWAY</t>
  </si>
  <si>
    <t>TwentySomething is taking Hell Has No Fury to Edinburgh! 
We're looking for your support to get us there.</t>
  </si>
  <si>
    <t>Time Zone Theatre &amp; Arteria Theatre present this emotional thriller about Love, Loss and what happens when life goes on, but you can't.</t>
  </si>
  <si>
    <t>SEVEN tells the true stories of 7 women who bravely fought for the well-being of women, families, and children around the globe.</t>
  </si>
  <si>
    <t>Help emberfly theatre put on their first production Heroines and pay our actors and creative team! Follow us @emberflytheatre</t>
  </si>
  <si>
    <t>Set in 1930s Chinatown, evocative of old world South Jackson Street during the Jazz era.</t>
  </si>
  <si>
    <t>A UWE Drama Society adaptation of Timberlake Wertenbaker's play. Funding needed for costumes/props to make the show a success. Thanks.</t>
  </si>
  <si>
    <t>Conoce y apoya el teatro de calidad que se escribe desde los centros penitenciarios, como es el caso de Casa Calabaza, de Maye Moreno.</t>
  </si>
  <si>
    <t>ReminiSens offers an Enchanting Time Travel experience: have diner at the court of Versailles and interact with the nobles of the time!</t>
  </si>
  <si>
    <t>We are a theatre society from the Groningen University in the Netherlands. 
We would be more than happy for some help funding the play.</t>
  </si>
  <si>
    <t>Our aim is to deliver a powerful piece of theatre to audiences across the UK, including Edinburgh Fringe (2017).</t>
  </si>
  <si>
    <t>THE POIGNANT EXPLORATION OF WHAT IT MEANS TO SAY GOODBYE.
Stripped Raw brings Liam Borrett's debut play 'This is Living' to Wiltshire.</t>
  </si>
  <si>
    <t>Two women, one love, one must die: a multicultural cast in a play about the denied holocaust of Libyan Jews. Premieres in March in NYC</t>
  </si>
  <si>
    <t>Dominion Theatre Company is the first community dinner theatre  to be established in Arlington TX.</t>
  </si>
  <si>
    <t>Somos... Podemos... Amamos... Nuestra muralla, nuestra utopÃ­a. Que el amor sea el lÃ­mite</t>
  </si>
  <si>
    <t>A play that uses photography to tell the story of a friendship forged during the demolition of New York's Pennsylvania Station.</t>
  </si>
  <si>
    <t>Help fund The Aurora Project, an immersive science fiction epic.</t>
  </si>
  <si>
    <t>A student led production at Northwestern U. of an adaptation by Frank Galati of the classic book Kafka on the Shore by Haruki Murakmi.</t>
  </si>
  <si>
    <t>SELLER DOOR is a new comedy about a Barker, the people he gets to go through a door and what happens to those people after they go through the door.</t>
  </si>
  <si>
    <t>A Multi-Media Puppet Show, with large cable control puppets to tell a hilarious story for all ages.</t>
  </si>
  <si>
    <t>'Gilead' is an original theatre piece inspired by Margaret Atwood's 'The Handmaid's Tale'. (Brighton Fringe 2014)</t>
  </si>
  <si>
    <t>A stage production of Terminator 2: Judgment Day, composed entirely of the words of William Shakespeare</t>
  </si>
  <si>
    <t>Hilarious play about two parents obsessed with getting their kid into the best pre-school and are willing to do ANYTHING to get him in!</t>
  </si>
  <si>
    <t>We want to take our stage adaptation of Studio Ghibli's 'Princess Mononoke' to more people.  Help us do it!</t>
  </si>
  <si>
    <t>First Love/Worst Love is an examination of love and its mutability, as expressed through twelve stories and five actors on one stage.</t>
  </si>
  <si>
    <t>Four Directors.  Four One Acts.  Four Genres.  For You.</t>
  </si>
  <si>
    <t>A 40s crime-noir play using nursery rhyme characters.</t>
  </si>
  <si>
    <t>WAXWING is an exciting new world premiere of mythic (perhaps even apocalyptic!) proportions.</t>
  </si>
  <si>
    <t>Two stories by Anton Chekhov adapted for the stage and performed back-to-back in a stunning live theatrical performance.</t>
  </si>
  <si>
    <t>Iâ€™ll Be Right Back presents a story of murder and corruption. Faustus is a modern re-imagining of Christopher Marloweâ€™s classic tale.</t>
  </si>
  <si>
    <t>Radio show meets interactive novel, accompanied by live foley, music, and audience participation. YOU choose what happens next!</t>
  </si>
  <si>
    <t>We are a group of actors reviving a play called "Sonny Under the Assumption" to bring to Toronto, Canada this summer...</t>
  </si>
  <si>
    <t>Better than Shakespeare! Theatre Companyâ€™s inaugural production, â€œMuch Ado About Something.â€ The Something is Aliens.</t>
  </si>
  <si>
    <t>THE MOON PLAY is a new play written by Carolyn Gilliam. The play follows an astronaut on the moon who has lost his reason to explore.</t>
  </si>
  <si>
    <t>VERDIGRIS: A play written by Jim Beaver, star of Supernatural and Deadwood, opening March 2015 at Theatre West in Los Angeles.</t>
  </si>
  <si>
    <t>What is destiny? Explore it with us this August at FringeNYC.</t>
  </si>
  <si>
    <t>A dazzling aerial show that brings to life the whimsical and romantic short stories of beloved fantasy author Italo Calvino.</t>
  </si>
  <si>
    <t>We're bringing The Window to the Cherry Lane Theater in January 2014.</t>
  </si>
  <si>
    <t>An emotionally-charged journey through the history of black women in America told in reverse.</t>
  </si>
  <si>
    <t>The theatrical adaptation of the epic film â€˜THE FALLâ€™ for the stage, combining theatre, live music, animation and expansive projection.</t>
  </si>
  <si>
    <t>Outcry Theatre needs your help to produce Carlos Murillo's play "Dark Play" for the 2012 Dallas fringe festival, Out of the Loop.</t>
  </si>
  <si>
    <t>A play with songs written by Craig Wright, based on Shakespeare's "The Winter's Tale" set in late 20th Century, Pine City, Minnesota.</t>
  </si>
  <si>
    <t>This adaptation uses the text of Oâ€™Neill to explore race, and asks the audience if stereotypes impact a characters guilt or innocence.</t>
  </si>
  <si>
    <t>One Year Lease Theater Company's world premiere theater production of THE KILLING ROOM, by playwright Daniel Keene, March 2011 in NYC.</t>
  </si>
  <si>
    <t>Romeo and Juliet at Moody's Pub is an adapted, 90-minute version of Shakespeare's classic tragedy, performed for free in a restaurant</t>
  </si>
  <si>
    <t>This one-man play made a splash on the west coast. Help shine a spotlight on this rock &amp; roll spectacle in NEW YORK CITY_x0008_!</t>
  </si>
  <si>
    <t>Cutting Off Kate Bush is a one-woman show written &amp; performed by Lucy Benson-Brown, premiering at the Edinburgh Fringe Festival 2014</t>
  </si>
  <si>
    <t>A Sci-fi play in several vignettes that will narrate an alternate history in the mid-20th century.</t>
  </si>
  <si>
    <t>A new tale of witches, fairies, cat-hunters and and bone-boilers from London theatre company Broken Glass.</t>
  </si>
  <si>
    <t>ENDURING SONG by award-winning Bear Trap Theatre, is a sweeping historical epic about love, loss and family set in the First Crusade.</t>
  </si>
  <si>
    <t>FRANK, a newborn company, presents Wallace Shawn's famously unproduced,"A Thought in Three Parts."
Be FRANK with us!</t>
  </si>
  <si>
    <t>Anton Chekhov's The Seagull. An outdoor Amphitheater in Manhattan. Trees. A River. Daybreak.</t>
  </si>
  <si>
    <t>Equus is the story of a psychiatrist treating a teenaged boy who blinds six horses with a metal spike.</t>
  </si>
  <si>
    <t>I've written, and am producing, a fun new play with a gorgeous cast for this year's Edfringe and it just needs a little extra dough :)</t>
  </si>
  <si>
    <t>Honest is an exciting and dark new play by Bristol based writer Alice Nicholas, touring the South of England and London this October.</t>
  </si>
  <si>
    <t>Award-winning OSR Performance Ensemble brings the creepy, unlikely, bittersweet, macabre &amp; beautiful world of Neil Gaiman to the stage.</t>
  </si>
  <si>
    <t>A revue show featuring the very best of the last century of musical theatre from aspiring young producers &amp; performers at RWCMD</t>
  </si>
  <si>
    <t>Det Ã¤r tio Ã¥r sedan sist! Musikalen Hednadotter med sÃ¥ngarna frÃ¥n orginaluppsÃ¤ttningen sjunger musikalen i Konsertform.</t>
  </si>
  <si>
    <t>Call It A Day Productions is putting on their first full production in December and every little bit helps!</t>
  </si>
  <si>
    <t>A brand new musical about the ban of contraception and abortion in Romania and the revolution that ended it all in 1989.</t>
  </si>
  <si>
    <t>This project challenges social issues affecting young people in areas of deprivation within the Belfast area (Northern Ireland).</t>
  </si>
  <si>
    <t>Bringing Richard O'Brien's sequel to legendary Rocky Horror to the stage for the first time. First London, then...The World!</t>
  </si>
  <si>
    <t>P.A.C.K (Performing Arts Camp for Kids) Musical Theater, Instrumental Music, Vocal Music, Dance, Visual Arts, and Physical Education!</t>
  </si>
  <si>
    <t>Emerson Sings is the first cabaret to celebrate the work of up and coming musical theater composers who are alumni of Emerson College.</t>
  </si>
  <si>
    <t>Help five college students as they journey to bring their groundbreaking new musical "Our Modern Lives" to Broadway!</t>
  </si>
  <si>
    <t>This years most important stage project for young artists in our region. www.ungespor.no</t>
  </si>
  <si>
    <t>Hadbjerg skole opsÃ¦tter i april musicalen The Fireflies, der blev skrevet og opfÃ¸rt i koncentrationslejren Theresienstadt i 1943 og 45.</t>
  </si>
  <si>
    <t>The Milburn Stone Theatre needs your help to bring its high-flying next blockbuster musical, TARZAN, to life!</t>
  </si>
  <si>
    <t>An extremely unique musical play with an exciting, fun filled, dramatic twist. You will discover what lies ahead on the Road to Kingdom</t>
  </si>
  <si>
    <t>Nothing Changes is a modern musical version of the Ragged Trousered Philanthropists exploring the inequalities of "austerity Britain"</t>
  </si>
  <si>
    <t>Falling in love at Christmas should never be a drag! A rocking musical about four lives intersecting at a nightclub at Christmas.</t>
  </si>
  <si>
    <t>Escape from Reality's 1st Season "Defying Gravity" including The Last Five Years, Godspell, and Aida.</t>
  </si>
  <si>
    <t>Based on the hit game, Trip and Grace's marriage is falling apart. It's up to the audience to determine the fate of their relationship.</t>
  </si>
  <si>
    <t>Children Must Run is an original musical, about a prostitute, a drug mule, a child soldier and their struggles, hopes and dreams.</t>
  </si>
  <si>
    <t>PTYA is a non-profit musical theater group for kids ages 7-18 that teaches the importance of self expression through the arts.</t>
  </si>
  <si>
    <t>We are proud to be doing The Last Five Years as our debut! Now, our little company needs your help to make our big dreams come true!</t>
  </si>
  <si>
    <t>The political and personal collide in a raw and intimate look at a pre-9/11 America: "The Coming World" by Christopher Shinn</t>
  </si>
  <si>
    <t>The hysterical and heartbreaking story of artist Jack Kirby, "the King of the Comics," at the 2014 Comic Book Theater Festival</t>
  </si>
  <si>
    <t>The Red Herring is a new play full of wickedly fast dialogue, a joke for every sentence, and more puns than you can shake a stick at.</t>
  </si>
  <si>
    <t>Our fifth season is upon us: A wild new imagining of Titus Andronicus and our signature reading series "Two Plays. One Conversation."</t>
  </si>
  <si>
    <t>Help us bring our production of Campo Maldito to New York AND San Francisco!</t>
  </si>
  <si>
    <t>3 boys, 1 white dress and a hoover collide in this explosive new play by John Fitzpatrick. Life's a wedding disco. Let's dance.</t>
  </si>
  <si>
    <t>Sexting, selfies and social media pressures that affect young people  connected 24/7.  Mistakes happen but now they can remain forever!</t>
  </si>
  <si>
    <t>2 world premieres:
HOW TO LIVE ON EARTH by MJ Kaufman
 / CAL IN CAMO by William Francis Hoffman
+ workshops of 7 more plays!</t>
  </si>
  <si>
    <t>Brute (winner of the 2015 IdeasTap Underbelly Award) is new writing based on the true story of a rather twisted, horrible schoolgirl.</t>
  </si>
  <si>
    <t>Wake Up Call is a comedic play about a group of hotel employees working on Christmas Eve.</t>
  </si>
  <si>
    <t>A brave &amp; relevant play that looks at the lives of 7 real women who served in the US Armed Forces. Authentic stories that need telling.</t>
  </si>
  <si>
    <t>Eyes Closed is a collaborative play and docudrama about New Yorkers and their dreams.</t>
  </si>
  <si>
    <t>A sci-fi thriller for the stage opening March 10 in Los Angeles.</t>
  </si>
  <si>
    <t>A one-man show about love, loss, and motorways, written &amp; performed by Ben Norris. Help us get to the 2015 Edinburgh Fringe and beyond!</t>
  </si>
  <si>
    <t>Shakespeare's classic re-imagined as a spoken and signed production for deaf and hearing audiences</t>
  </si>
  <si>
    <t>Bringing David Lindsay-Abaire's award-winning story of our times to the East Bay.</t>
  </si>
  <si>
    <t>Neil LaBute and Marco Calvani reunite once again for the unique, international collaboration that is ADA: Author directing Author.</t>
  </si>
  <si>
    <t>Bare Theatre brings one of Shakespeare's most accessible early comedies to life free to the public across the NC Triangle</t>
  </si>
  <si>
    <t>Trip The Light Theatre needs YOUR help to fund it's second run of its debut production 'The Sun Shining On her Hands' in London.</t>
  </si>
  <si>
    <t>a colder water than here is a new play by Matt Jones and directed by Lily McLeish that will be perfomed at VAULT Festival from 1-5 Feb</t>
  </si>
  <si>
    <t>A Season of Powerful Women. A Season of Defiance.</t>
  </si>
  <si>
    <t>After electrifying audiences in Seattle and Tashkent, The Seagull Project embarks on a brand new journey.</t>
  </si>
  <si>
    <t>Recently under fire for its cheeky and contextual revisiting of an ancient comedy, this show has lost funding and needs your support!</t>
  </si>
  <si>
    <t>Help us reach our "stretch goal" of $2000! We are an adult group specializing in adapting works of fiction for the stage.</t>
  </si>
  <si>
    <t>Honorable Men - Yorick's 10th season of free, outdoor Shakespeare.  Featuring Henry IV, part 1 and Julius Caesar.</t>
  </si>
  <si>
    <t>64 Squares is an autobiographical one-man exploration of the internal chess game played to reconcile relationships.</t>
  </si>
  <si>
    <t>Get Repetitive Beats to Vaults! A high octane play set in Oxford  during one of the most influential &amp; hedonistic movements in music.</t>
  </si>
  <si>
    <t>Bring the spectacular PLEASE EXCUSE MY DEAR AUNT SALLY to Edinburgh this August for a 4-week run at the prestigious Pleasance Theatre!</t>
  </si>
  <si>
    <t>A dark comedy exploring the importance of art, homelessness, and finding your own path.  World Premiere 3/27/17 at IRT Theater in NYC.</t>
  </si>
  <si>
    <t>An annual campaign supporting our intensive for artists 25 and under.</t>
  </si>
  <si>
    <t>A bit of role-play never hurt anyone, right? Two maids play a game of murder. Genet's THE MAIDS in a visceral production by ALL BARE.</t>
  </si>
  <si>
    <t>The first regional library-touring show from new UK company Librarian Theatre - transforming local libraries into magical theatres</t>
  </si>
  <si>
    <t>An inventive (re)telling of Princess Sophia Duleep Singhâ€™s journey, from an aristocratic upbringing to a life of political activism.</t>
  </si>
  <si>
    <t>iDiOM mounts the West Coast Premiere of â€œThese Seven Sicknessesâ€ â€“ ALL SEVEN of Sophoclesâ€™ surviving plays in one epic production.</t>
  </si>
  <si>
    <t>First Day Off in a Long Time is a comedy show...            
About suicide.</t>
  </si>
  <si>
    <t>Live Source's world premiere of a new play by Jaclyn Backhaus, premiering at the New Ohio Theatre October 30th-November 8th.</t>
  </si>
  <si>
    <t>'Time Please' is a black comedy set in a failing public house in a run-down part of town, where things are about to get messy.</t>
  </si>
  <si>
    <t>Five playwrights volunteer at New York's largest soup kitchen and develop a play around the people they meet.</t>
  </si>
  <si>
    <t>The Gray Man isnâ€™t real. Heâ€™s a ghost story, a boogeyman, a tale mothers make up to keep their children safe.</t>
  </si>
  <si>
    <t>Open Letter Theatre presents 'Boys' by Ella Hickson, at 2015's Edinburgh Fringe Festival! Four students, one flat, one last party!</t>
  </si>
  <si>
    <t>Honest Accomplice Theatre produces theatre for social change.</t>
  </si>
  <si>
    <t>A new work about guilt, trauma, love, and change; this original play tells the story of a boy and a girl who love and lose each other.</t>
  </si>
  <si>
    <t>The birth-child of The Moving Company, Theatre de la Jeune Lune &amp; William Shakespeare:  A wild new production of Love's Labour's Lost.</t>
  </si>
  <si>
    <t>Self-Titled: A Live (Theatrical) Mixtape. An evening of short plays and music inspired by the works of Jimi, Aretha, Sting and Rufus!</t>
  </si>
  <si>
    <t>How do we navigate the boundaries between friendship, sexual intimacy and obsessive desire?</t>
  </si>
  <si>
    <t>Can you ever truly feel what someone else is feeling?
Do you want to?</t>
  </si>
  <si>
    <t>Please help me bring 'The Bad Arm', which has toured America for 6 years, to the biggest &amp; best arts festival in the world: Edinburgh!</t>
  </si>
  <si>
    <t>5 Actors, 30 Characters, 90 Minutes.
Let us transport you from London to the fields of Agincourt, using the power of your imagination.</t>
  </si>
  <si>
    <t>Our 16th year promises to be bigger and better than ever but we need your help to bring the show to life!</t>
  </si>
  <si>
    <t>A week long run of Tennessee Williams's 'Hello From Bertha' &amp; '27 Wagons Full of Cotton' to raise awareness of Abuse &amp; Prostitution.</t>
  </si>
  <si>
    <t>A guy named Walt steals a book and plans to sell it to get his life on track... until his wife finds out.</t>
  </si>
  <si>
    <t>The Human Faces Tour - Every Story Sacred. This tour is about laughter, grief, and identity in the human striving toward wholeness</t>
  </si>
  <si>
    <t>We're looking to raise money to continue bringing Brooklyn the vanishing art form of marionette puppetry.</t>
  </si>
  <si>
    <t>Six Spartanburg-based professional actors perform A Midsummer Night's Dream outdoors in downtown Spartanburg.</t>
  </si>
  <si>
    <t>A one-woman theatrical exploration of the prison system and its inhabitants.</t>
  </si>
  <si>
    <t>Shakespeare's bloodiest tragedy, performed and produced exclusively by women.</t>
  </si>
  <si>
    <t>The three part comedic saga of Kapow-i GoGo, who saves the world.  Again.  And again.</t>
  </si>
  <si>
    <t>A theatrical play on Alzheimerâ€™s and the challenges of loving a person who keeps disappearing.</t>
  </si>
  <si>
    <t>An original version of Shakespeare's masterpiece that emphasizes family and explores the destruction of blood ties</t>
  </si>
  <si>
    <t>Experience the great American novel like never before.... Through the magic of live storytelling in an epic and threadbare sort of way.</t>
  </si>
  <si>
    <t>EgoPo's The Hairy Ape has been invited to the Provincetown Theater Festival! Help us support our artists on this exciting tour.</t>
  </si>
  <si>
    <t>Cicada Studios presents, as their inaugural production, a new-writing world premiere at the Edinburgh Fringe Festival 2015.</t>
  </si>
  <si>
    <t>Once again Smoke &amp; Oakum Theatre is heading up to the Edinburgh Festival with its latest show, 'Cornermen'. Welcome to our Kickstarter!</t>
  </si>
  <si>
    <t>A razor sharp satire to darken your Christmas.</t>
  </si>
  <si>
    <t>A new original play that follows two Israeli singles navigate the humorous and confusing dating scene of NYC.</t>
  </si>
  <si>
    <t>We're bringing Tuscany to the Cherry Lane Theatre with a new play about memory and how we deal with people we love but we can't stand.</t>
  </si>
  <si>
    <t>Austin Pendleton directs a rare revival of Tennessee Williams' Orpheus Descending. (photos by Michael Halsband and Talfoto)</t>
  </si>
  <si>
    <t>The Whitelisted Theatre Company is a non-profit arts organization dedicated to producing the most relevant European plays in NYC.</t>
  </si>
  <si>
    <t>In 2016, KO Theatre presents a world premiere play in Toronto, ON about faith, home, and the secrets we keep from those we love.</t>
  </si>
  <si>
    <t>One of the most popular American plays of the last decade comes to London for its international premiere. Festive and bittersweet.</t>
  </si>
  <si>
    <t>This Victorian gothic tragedy tells the untold story of Estella Havisham. Combining puppetry, music and striking digital projections.</t>
  </si>
  <si>
    <t>LOOKING FOR GOOD PEOPLE to help fund our production of "Good People" with Kia Hellman &amp; Shayne Anderson, directed by Christine Dunford.</t>
  </si>
  <si>
    <t>Support CPS students' travel to North Carolina to interview community members and produce the documentary play, Greensboro: A Requiem.</t>
  </si>
  <si>
    <t>"This is how theater should connect to people"  Margo Jefferson, Pulitzer Prize winning critic</t>
  </si>
  <si>
    <t>Two long-time pals, comedy veterans, have written a hilarious new play. Neil Simon-ish w modern social mores. Let's help them stage it.</t>
  </si>
  <si>
    <t>'Gretel and Hansel' by Sam Leeves - an inclusive, multi-sensory theatre production for children aged seven to eleven and their families</t>
  </si>
  <si>
    <t>Black Enough is an LSU student-staged performance exploring the effects of white supremacy on the black community.</t>
  </si>
  <si>
    <t>A new play by Matthew Gasda</t>
  </si>
  <si>
    <t>An ensemble-driven play inspired by real-life accounts about six young women who lost their fathers on 9/11. August 2016 at FringeNYC!</t>
  </si>
  <si>
    <t>An inspirational one-man play about crisis, community, and the search for wholeness.</t>
  </si>
  <si>
    <t>Cancer patient Anne Bartram's bucket list wish, is to have her new play performed at a London venue and reviewed by a national paper.</t>
  </si>
  <si>
    <t>Ampersand Theatre's debut appearance at Edinburgh is in 2017 as Conversations With Rats opens at theSpace on the Mile, please help!</t>
  </si>
  <si>
    <t>Pregnancy. Viagra. Murder. Nutella. What more could you want?
Help get JunkBox Theatre to Edinburgh Fringe 2017!</t>
  </si>
  <si>
    <t>We are raising funds for our second production. This will be the first NYC Equity production of THE DRESSER since 1982. www.TETCNY.org</t>
  </si>
  <si>
    <t>Iver Heath Drama Club is a not-for-profit community group and this year we are performing DICK WHITTINGTON.</t>
  </si>
  <si>
    <t>In 1917 Rudolf Steiner's Threefold Social Organism was an attempt to save a devastated Europe. 100 years later do we have a new chance?</t>
  </si>
  <si>
    <t>A young theatre company promoting new talent and looking for help in funding our very first set for our black comedy "old man's Gift"</t>
  </si>
  <si>
    <t>A comedic drama about The Devil and his quest to take a bride and to Hell with the consequences, no matter what they may be.</t>
  </si>
  <si>
    <t>A dark theatrical comedy about four actors recording a warped radio version of Lewis Carroll's 'Alice's Adventures in Wonderland'.</t>
  </si>
  <si>
    <t>A father loses his family in a freak plane crash and goes on to murder the air traffic controller he holds responsible.</t>
  </si>
  <si>
    <t>A stylishly sinister story about blood, guns, and raw ambition. You can help Great Minds bring the world's most dangerous play to life!</t>
  </si>
  <si>
    <t>A quick-witted original comedy that follows a group of eccentric friends as they attend an engagement party gone terribly wrong!</t>
  </si>
  <si>
    <t>A subversive parody about the two people for whom the hills were NOT alive with THE SOUND OF MUSIC.</t>
  </si>
  <si>
    <t>The US premiere of the controversial new Polish play the authorities don't want you to see, staged by an award-winning director.</t>
  </si>
  <si>
    <t>FilosofÃ­a de los anÃ³nimos</t>
  </si>
  <si>
    <t>VisiÃ³n Latino Theatre Company was founded by three young latino professionals sharing the stories of everyday latinos.</t>
  </si>
  <si>
    <t>A musical comedy production celebrating the unique, lovable, insufferable ski culture of the modern day mountain town.</t>
  </si>
  <si>
    <t>The Judgement of Paris is an exciting, inspirational poem set to run Oct. 2, 3 &amp; 4 at Plays &amp; Players, but we need funding and fans.</t>
  </si>
  <si>
    <t>The Shakespeare All-Stars are producing "The Complete Works of William Shakespeare (Abridged)" June 23 - July 3. This time with ladies!</t>
  </si>
  <si>
    <t>A group of Stanford students are going to present Jean-Paul Sartre's play, The Respectful Prostitute, at the end of Spring quarter.</t>
  </si>
  <si>
    <t>Descend into the dark world of steampunk noir in this thrilling new play, written by Maggie Lee and directed by Amy Poisson!</t>
  </si>
  <si>
    <t>Two unlikely friends, a garage, tinned beans &amp; the end of the world.</t>
  </si>
  <si>
    <t>A new play about coming coming home, recovery, and trying to find God in the process.</t>
  </si>
  <si>
    <t>Sherlock Holmes's "Case of the Blue Carbuncle" &amp; "Case of the Dying Detective" staged as One Act Plays this December.</t>
  </si>
  <si>
    <t>Bare Theatre presents one of Shakespeare's most notorious characters in the final chapter of the War of the Roses saga.</t>
  </si>
  <si>
    <t>A modern reworking of Shakespeare's histories and tragedies in iambic pentameter to talk of death, love, and race.</t>
  </si>
  <si>
    <t>I want to add a new perspective to the cycling safety debate by taking my play THE WHITE BIKE to the Edinburgh Festival of Cycling</t>
  </si>
  <si>
    <t>Help Prospero take its Dark Retelling of the "Red" story to Edinburgh! The Forest breathes and waits...will you join us?</t>
  </si>
  <si>
    <t>Gorgeousness that which sits in the root of Loveness.
Other than this there is no endearment for or otherwise
to describe.</t>
  </si>
  <si>
    <t>Andy Boyd's epic new satire about heroes and villains, humankind's search for glory, and fascism in America</t>
  </si>
  <si>
    <t>Help us strengthen and inspire disability arts in Atlantic Canada</t>
  </si>
  <si>
    <t>Down the Rabbit Hole is an exciting new play by Not Just Theatre Productions. To be performed at Matthew's Yard Theatre in Feb 2015</t>
  </si>
  <si>
    <t>Imaginary Theater Company presents two modern day tall tales about family, resilience and redemption.</t>
  </si>
  <si>
    <t>Help WSC Avant Bard bring to life the US premiere of a theatrical retelling of 1001 Nights, adapted by Hanan al Shaykh &amp; Tim Supple!</t>
  </si>
  <si>
    <t>Familiar Strangers follows the journey of a community of people living homeless on the streets in and around Tompkins Square Park.</t>
  </si>
  <si>
    <t>Young adult theatre makers from London are raising money to cover costs for touring with their current production MigrantsÂ´ Rhapsody.</t>
  </si>
  <si>
    <t>The play tells the story of Jim and Doyler and their friendship on the brink of Irish independence.</t>
  </si>
  <si>
    <t>Innovative Theatre Company Needs You To Reach Funding Requirements. We Are So Close We Can Smell It! Thank You In Advance.</t>
  </si>
  <si>
    <t>An edgy, hilarious, compassionate and honest show to help caregivers find courage, trust their instincts and above all, to laugh.</t>
  </si>
  <si>
    <t>After 3 successful nights last year, Itch+Scratch are back. New writing, live music and party fun. Best New Theatre, Great Night Out.</t>
  </si>
  <si>
    <t>"3 Days In Savannah" explores the issues of love, racism, and regret while reminding us that, "life is a game and love is the prize."</t>
  </si>
  <si>
    <t>Jestia and Raedon is a brand new romantic comedy play going to the Edinburgh Fringe Festival this summer.</t>
  </si>
  <si>
    <t>"Tissue" is a play about Breast Cancer. Produced by MonkeyBond theatre co.ltd to raise awareness for Breast cancer.</t>
  </si>
  <si>
    <t>Battle Stage Plays is seeking to raise funds to cover developmental costs and move closer towards touring our dynamic hit stage plays.</t>
  </si>
  <si>
    <t>Two marine biologists are at odds during an important expedition. When a stranded shark refuses to die, things get weird.</t>
  </si>
  <si>
    <t>Providence's Latino theater, ECAS Theater, is headed to Cuba in July to premiere an original Cuban play there. Help us make history!</t>
  </si>
  <si>
    <t>The Saltbox Theatre Collective is a brand new not-for-profit theatre company in Illinois.</t>
  </si>
  <si>
    <t>Phantom Pain - a new play promoting mental health awareness written and performed by fledgling theatre company Unhinged Creations.</t>
  </si>
  <si>
    <t>A theatrical adaptation of Oscar Wilde's short stories, presented by Suitcase Civilians at The Space, April 5-10 2016.</t>
  </si>
  <si>
    <t>StoneCrabs is thrilled to bring to the UK the first English production of Philipp LÃ¶hleâ€™s play Das Ding (The Thing).</t>
  </si>
  <si>
    <t>Join Estelle Parsons in support of Theater That Looks and Sounds Like America</t>
  </si>
  <si>
    <t>FPLA presents FRIENDS IN TRANSIENT PLACES by Jonathan Caren: a magical story of modern life.</t>
  </si>
  <si>
    <t>The Eno River Players is a community theater in Durham, North Carolina. We are trying to raise money to get our second show on its feet</t>
  </si>
  <si>
    <t>A London flat, two stories play simultaneously. Irish mapmaker 1821, Iranian artist present day. Each senses the other. Worlds collide.</t>
  </si>
  <si>
    <t>We believe in the power of stories to change the world. Theatre that inspires transformation.</t>
  </si>
  <si>
    <t>Two sisters make a set of paper dolls which take them on a journey across lands, creating memories along the way.</t>
  </si>
  <si>
    <t>We are a company of crafted and trained actors, writers and directors dedicated to the principles set by the legendary Group Theatre.</t>
  </si>
  <si>
    <t>Please help us raise funds for the production costs of a world premiere production of a play that will raise awareness for spina bifida</t>
  </si>
  <si>
    <t>Tempest opens Feb. 25. Please support Shakespeare, the arts and community youth theater! Be a part of something special!</t>
  </si>
  <si>
    <t>The Hope Theatre is fundraising for their second in-house show, the London premiere of Sea Life by Lucy Catherine opening 24th May 2016</t>
  </si>
  <si>
    <t>Old Hat's new production explores the bleak culture of war and the cosmic powers of guilt and imagination in Shakespeare's tragedy.</t>
  </si>
  <si>
    <t>In this ninety-minute adaptation of the classic Shakespeare play, a cast of nine women asks the question: What even is virginity anyway</t>
  </si>
  <si>
    <t>Nora Wageners TheaterstÃ¼ck lÃ¤dt den Zuschauer ein auf eine teils lustige, teils dÃ¼stere Reise ins Wohnzimmer der jungen, arbeitslosen K</t>
  </si>
  <si>
    <t>A thrilling 'steampunk' reworking of the infamous gothic horror novel by a powerhouse ensemble will leave you begging to be bitten.</t>
  </si>
  <si>
    <t>Actors creating more theatre in Brighton. A LOT MORE. Classics, contemporary, new writing, Shakespeare, foreign translations and more.</t>
  </si>
  <si>
    <t>A new spoken word play, written by Paul Hewitt, in 3 parts about love and fate, inspired by the Ruba'iyat of Omar Khayyam.</t>
  </si>
  <si>
    <t>Help Strangeloop Theatre create and support new work by sponsoring our 2015-2016 season.</t>
  </si>
  <si>
    <t>Help get Jelly Beans to the Theatre503 stage. An important piece of new writing by Dan Pick, produced by Kuleshov Theatre</t>
  </si>
  <si>
    <t>30 days to raise Â£1500 - to run drama workshops about the plays themes with girls (aged 13-18) who are in need! GIRL POWER!</t>
  </si>
  <si>
    <t>Two strangers on a bridge in the dead of night, a game of dominoes, and a value ready meal - by upcoming HighTide Escalator Playwright.</t>
  </si>
  <si>
    <t>Alef productions, LLC is proud to present a World Premiere Play about Acceptance, Relationships,  Mortality and Love!</t>
  </si>
  <si>
    <t>A Theatrical Production Celebrating the Lebanese Culture and the Human Spirit in Time of War.</t>
  </si>
  <si>
    <t>World Premiere, an M1 Singapore Fringe Festival 2017 commission.</t>
  </si>
  <si>
    <t>KNOW Theatre has been invited to bring our production of Vieux CarrÃ© to the Provincetown Tennessee Williams Theatre Festival!</t>
  </si>
  <si>
    <t>Oscar Wilde's classic romantic farce like you have never seen it before. Bigger. Louder. Sexier.  And covered with glitter.</t>
  </si>
  <si>
    <t>A first play about a first kiss, Making the Move is going to the Edinburgh Fringe festival.  Join the party, fall in love.  Help us!</t>
  </si>
  <si>
    <t>Cancel The SunshineÂ is a new play that explores living with a mental health condition in an honest, witty and articulate way.</t>
  </si>
  <si>
    <t>A dazzling dramatic musical drama that takes place inside a Charm City Church! Help us finance a play that is back by popular demand!</t>
  </si>
  <si>
    <t>The Series will consist of free staged readings of Shakespeare's plays, brought to life by professional actors in Montclair, NJ.</t>
  </si>
  <si>
    <t>An intense new play exploring how far you would go to protect your family.  Employing new graduates to give their careers a kickstart.</t>
  </si>
  <si>
    <t>Help a non-profit community theatre create an unforgettable production of J.M. Barrie's classic play.</t>
  </si>
  <si>
    <t>How far would you go for revenge? The Collector is a dark thriller of regret, retribution and broken masculinity.</t>
  </si>
  <si>
    <t>I'm Alright. A story of young women, told by young women, for the world.</t>
  </si>
  <si>
    <t>Help support Red Planet, a new science fiction play based off the Mars One exploration.</t>
  </si>
  <si>
    <t>This play tells the story of the toxicity of sensationalism shown through one man's struggle with notoriety.</t>
  </si>
  <si>
    <t>The Rules is a brand new black-comedy, serial-killer-romance debuting at the Edinburgh Fringe this August and we need your help!</t>
  </si>
  <si>
    <t>A rare  production of World acclaimed playwright Howard Barker's groundbreaking &amp; provocative 'The Castle'.</t>
  </si>
  <si>
    <t>Production of wickedly funny new play for two women, written by iconic songwriter and ex-London's Burning man, Chris Larner</t>
  </si>
  <si>
    <t>3 college grads struggling to fund their social network. 1 bratty blackmailing student. 1 dreamy Asian business man. 1 awesome play.</t>
  </si>
  <si>
    <t>An empowering play about war time code breaker Alan Turing which tells the real story of a hero vilified for his sexuality and suicide.</t>
  </si>
  <si>
    <t>'Can you ever find acceptance in death?' 
Rose of June is a piece of theatre exploring the stages of grief. Unity Theatre - September</t>
  </si>
  <si>
    <t>A play by Alexei Arbuzov about the lives of three teenagers during the Nazi siege of Leningrad, 1942, in a new adaptation by Nick Dear.</t>
  </si>
  <si>
    <t>A Hard Rain is a new play that takes place on the eve of the Stonewall riots in the â€˜hiddenâ€™ gay bars of 1969 Greenwich Village.</t>
  </si>
  <si>
    <t>A creative art therapy project for Syrian children. Romeo &amp; Juliet are lovers separated by war. Romeo in Jordan &amp; Juliet in Syria.</t>
  </si>
  <si>
    <t>Peter Brook Award Nominees Empty Deck need Â£3500 to get 'Cosmic Fear or The Day Brad Pitt Got Paranoia' to the Edinburgh Fringe!</t>
  </si>
  <si>
    <t>Art imitates life: This prophetic 1960 satire follows presidential candidates who stop at nothing to capture their party's nomination.</t>
  </si>
  <si>
    <t>Six gay men, emotional baggage, and online dating: what could go wrong? A play about looking for love and finding something better.</t>
  </si>
  <si>
    <t>An Equity Reading of a new play; Intimate drama about a family dealing with consequence of actions after a school shooting.</t>
  </si>
  <si>
    <t>Stories from the Bronx make for an uncommon play. Help us finish funding this production, supported by the Kevin Spacey Foundation.</t>
  </si>
  <si>
    <t>Pollyanna just completed an extremely successful run of this new educational play and wants to tour to more under-served communities.</t>
  </si>
  <si>
    <t>ICONS is a unique new play about the Amazon warrior women from Greek myth and re-imagines them from a contemporary female perspective.</t>
  </si>
  <si>
    <t>Chimera Ensemble is launching 2 inaugural theater productions, and we need support to do high quality work!</t>
  </si>
  <si>
    <t>1140 Productions adapts Shakespeare's 'Romeo and Juliet' for a contemporary audience. It's a raw, melancholic spin on the classic tale.</t>
  </si>
  <si>
    <t>New play about the comfort and the danger of living with memories. Gay themes. Experienced team looking to present first reading</t>
  </si>
  <si>
    <t>Life is more than the days you have left. 1 in 3 tells of two normal people &amp; their confrontation with mortality and the dice of fate.</t>
  </si>
  <si>
    <t>hiSTORYstage presents a film noir-style comedy mystery with a Shakespearean twist performed as a 1944 radio drama.</t>
  </si>
  <si>
    <t>Ambitious, Edinburgh-based company, Thrive Theatre, are bringing their brand new comedy BUFFER to the 2014 Edinburgh Fringe!</t>
  </si>
  <si>
    <t>Miramar is a a darkly funny play exploring what it is we call â€˜homeâ€™.</t>
  </si>
  <si>
    <t>"Rainbowtown" is a new play for kids. Help us bring it to the Main Line during the 2014 Philadelphia Fringe Festival!</t>
  </si>
  <si>
    <t>Help a group of recovering alcoholics bring Samuel Beckett's classic to a seaside town!</t>
  </si>
  <si>
    <t>We're mounting a theatrical adaptation of Lord of the Flies completely student directed, produced, designed, managed and performed.</t>
  </si>
  <si>
    <t>13 young people have taken over Spinning Wheel Theatre to choose, produce and create their own show from scratch.</t>
  </si>
  <si>
    <t>A hilarious comedy starring Sarah, a recent grad, who uses the magic of a mystical open mic to solve the problems of her relationships.</t>
  </si>
  <si>
    <t>Support a daring new theatre creation               
Supportez une audacieuse compagnie internationale et aidez-les Ã  crÃ©er leur piÃ¨ce</t>
  </si>
  <si>
    <t>Itâ€™s a celebration of our heritage. Well, not all of ours. If you live in Liberty Falls, itâ€™s yours. If you donâ€™t, then it's not.</t>
  </si>
  <si>
    <t>Two worlds, one bond - no turning back.
A dark comedy about domestic abuse and the power of an unlikely friendship</t>
  </si>
  <si>
    <t>The Montclair Shakespeare Series presents staged readings of Shakespeare's work in historic venues throughout the summer in Montclair.</t>
  </si>
  <si>
    <t>We are Seance Theatre Group trying to fund our first performance, Noel Coward's hysterical comedy farce, Blithe Spirit.</t>
  </si>
  <si>
    <t>A funny and moving new play about two families dealing with aging parents in very different ways!</t>
  </si>
  <si>
    <t>Biddy is 24. Biddy is a hopeless romantic. Biddy always wanted to be a vegan. Find out what happens
when Biddy gets sectioned.</t>
  </si>
  <si>
    <t>Help us take "She Has a Name", the human trafficking story of one victim, on tour to all over Northern and Central California.</t>
  </si>
  <si>
    <t>Exciting and visceral new-writing that challenges the way we view the fine line between war and terror...</t>
  </si>
  <si>
    <t>Join us in a campaign benefitting the southland company and its interdisciplinary artistic efforts in Los Angeles.</t>
  </si>
  <si>
    <t>The world's Boarding School history is brutal. But in this acclaimed play, Natives run the school, and Whites are being assimilated.</t>
  </si>
  <si>
    <t>Rough Haired Pointer present for the first time ever Joe Orton's 'Fred &amp; Madge' at the Hope Theatre, Islington this Sept and Oct</t>
  </si>
  <si>
    <t>The RC Players are beyond excited to be bringing this controversial, socially-minded show to Michigan's campus, but we need your help!</t>
  </si>
  <si>
    <t>A new twist on our annual festival of fully-produced plays by member playwrights, performed by a talented ensemble cast!</t>
  </si>
  <si>
    <t>We are raising funds to allow for enhanced scenic, costume, and lighting design. Every dollar helps!</t>
  </si>
  <si>
    <t>Be part of bringing this witty, engaging &amp; important play by award-winning writer Silva Semerciyan to London's Theatre 503 this summer.</t>
  </si>
  <si>
    <t>Fury Theatre is bringing Mamet's powerful play, Oleanna, to life!  Help us get ahead of funding so we can keep theater affordable.</t>
  </si>
  <si>
    <t>Atlanta SoloSchool brings a beloved children's play to the 4th Annual Festival of Russian Youth Theaters in Washington, DC on May 31.</t>
  </si>
  <si>
    <t>As part of the 400th anniversary of Shakespeareâ€™s death, AC Productions will present a new production of Hamlet adapted by Peter Reid</t>
  </si>
  <si>
    <t>A powerful and urgent tale of the first line of defence for the NHS. Based on true stories from junior doctors.</t>
  </si>
  <si>
    <t>Waterwell's New Works Lab @ PPAS is the country's leading development program for challenging new plays for young actors.</t>
  </si>
  <si>
    <t>Developing and presenting Rotimi Babatunde's stage adaptation of The Secret Lives of Baba Segi's Wives directed by Femi Elufowoju, jr</t>
  </si>
  <si>
    <t>Forest Hills Eastern's Student Run Show 2015. Our goal is to present a professional quality show on a budget.</t>
  </si>
  <si>
    <t>Maggie is a deaf girl determined to make a silent film masterpiece. Help us share her story with students across the state of Idaho.</t>
  </si>
  <si>
    <t>The Erlkings is a play that uses the writings of the perpetrators of the Columbine Shooting to explore the inner lives of these boys.</t>
  </si>
  <si>
    <t>Part ghost story, part cautionary tale, Holocene is a play about the end of our world, and the beginning of another.</t>
  </si>
  <si>
    <t>A new play developed in collaboration with graduating theatre makers, premiering at the Edinburgh Fringe Festival 2014.</t>
  </si>
  <si>
    <t>The WORLD PREMIERE of Neil Smith's beautiful and thrilling new version of Strindberg's modern masterpiece - CREDITORS.</t>
  </si>
  <si>
    <t>I would like to raise a small budget to put on my first play, Virtual Reality. To be put on at 53two, Manchester - 29th &amp; 30th Nov 16</t>
  </si>
  <si>
    <t>We need support for our play so we can promote awareness of kidney diseases and the effect it has on sufferers and their families.</t>
  </si>
  <si>
    <t>Our 1st full season!  We need your help to fund costumes, sets, props &amp; help bringing these wonderful shows to the stage!</t>
  </si>
  <si>
    <t>Bare Theatre stages A.R. Gurney's Pulitzer Finalist script about a relationship spanning a lifetime and long distance.</t>
  </si>
  <si>
    <t>death&amp;pretzels presents their first Chicago based project:
The Dybbuk by S. Ansky</t>
  </si>
  <si>
    <t>Bringing Tennessee Williams, Shakespeare, and 8 world class actors to Longview, Washington to build a play in and for the community.</t>
  </si>
  <si>
    <t>People Of Interest is providing free tickets to "Campo Maldito" for Tenderloin residents who could not otherwise afford to see it.</t>
  </si>
  <si>
    <t>Please help us fund "Damselfly" - The Play ( put on by Saints on Stage Alumni &amp; sponsored by Mothers Against Medical Error)</t>
  </si>
  <si>
    <t>Join people who stutter as they come together to support Stuttering &amp; Alzheimer's organizations. Everyone's voice is heard right now!!</t>
  </si>
  <si>
    <t>Klippies is the debut play from Johannesburg-born writer Jessica SiÃ¢n, premiering at the Southwark Playhouse, London in May 2015.</t>
  </si>
  <si>
    <t>Help a small theater produce an original adaptation of Lewis Carroll's classic story.</t>
  </si>
  <si>
    <t>LA-based team of professional actors and directors taking Rajiv Joseph's harrowing and romantic play to the Boulder community.</t>
  </si>
  <si>
    <t>We are producing the play Bug, by Tracy Letts.  This will be an inspiring show, and a great way to bring help to a great LA charity.</t>
  </si>
  <si>
    <t>An Evening of Radio aims to showcase original work written by undergraduate playwriting students in the style of live staged readings.</t>
  </si>
  <si>
    <t>A new play about dual-faced identities in the gay community, particularly among those who are deaf and those living with HIV.</t>
  </si>
  <si>
    <t>WE NEED YOUR HELP! We are a small town youth arts ensemble, training kids excited about theatre. We need dollars. We need YOU!</t>
  </si>
  <si>
    <t>Rehearsal &amp; development of our first project as Axon Theatre: "The Star-Spangled Girl" in South Wales.</t>
  </si>
  <si>
    <t>Pope Head: The Secret Life of Francis Bacon â€“ A solo show celebrating the artist. Touring a land Down Under 12 Feb - 14 March '15.</t>
  </si>
  <si>
    <t>"He was a poet, a vagrant, a philosopher, a lady's man and a hard drinker"</t>
  </si>
  <si>
    <t>The Mount-- a new play based off the life of Edith Wharton-- is having its premiere reading AT the real Mount in Lenox, MA!</t>
  </si>
  <si>
    <t>Help us produce this original play! The play will be presented at the LSTFI July 12-14. Follow us on Facebook.</t>
  </si>
  <si>
    <t>The Beautiful House' is a story of modern mummification and the present day post-humanist crisis in our relationship with death.</t>
  </si>
  <si>
    <t>I'm a high school student in New Jersey planning on producing and directing a Twilight Zone Play for a "One Act" competition.</t>
  </si>
  <si>
    <t>hiSTORYstage presents Eric Overmyer's story of three 19th century women on a journey through time, and space, all the way to 1955!</t>
  </si>
  <si>
    <t>A full length comedy, Patagonia follows Grason and Jerry on their journey through a magical, South-American rainforest.</t>
  </si>
  <si>
    <t>Knee Slappers new production coming to Camden Fringe 2014! Presenting this off the wall, dark comedy for lovers of the bizzare. Groovy.</t>
  </si>
  <si>
    <t>Be a part of helping bring the 2013 Tony Award winning comedy "Vanya and Sonia and Masha and Spike" to the Edgemar Center for the Arts!</t>
  </si>
  <si>
    <t>"Thief," a one man touring show, a theatrical experience portraying a supernatural story about the 3 days Jesus spent in the grave.</t>
  </si>
  <si>
    <t>Robots, Space Battles, Mystery, and Intrigue. Nothing is Impossible...</t>
  </si>
  <si>
    <t>I promised my mother on her deathbed that I would tell the world MY story, so here it goes...crossing fingers, 2015 SF FRINGE</t>
  </si>
  <si>
    <t>Cyril needs your help to MAKE new puppet friends to accompany him on a magical journey through storytelling, puppetry and clown.</t>
  </si>
  <si>
    <t>'Pushers' is an exciting new play and the first project for brand new theatre company, Ain't Got No Home Productions.</t>
  </si>
  <si>
    <t>A new production of Twelfth Night with an ambitious and enthusiastic group of high school students who love Shakespeare and teamwork.</t>
  </si>
  <si>
    <t>Help the Upstart Crows of Santa Fe bring Shakespeare's Julius Caesar to life with quality wooden stage swords!</t>
  </si>
  <si>
    <t>Uncalled For is finally bringing their latest work of intelligently reckless stream-of-consciousness sketch comedy to Toronto.</t>
  </si>
  <si>
    <t>Why Do We Know More About Kim Kardashian Than Abigail Adams?  Let's produce and publish a play about women who MAKE and MADE history!</t>
  </si>
  <si>
    <t>Family Duels is a tragicomedy about family, filth, fraud and fornication. Please help us bring Crooked Tree to the Camden Fringe.</t>
  </si>
  <si>
    <t>The Spotlight Youth Theater is a program where every participant has a moment in the spotlight.</t>
  </si>
  <si>
    <t>Venus in Fur, By David Ives.</t>
  </si>
  <si>
    <t>Amidst the atrocities of WWII, two women transcend enemy lines to make the ultimate heroic sacrifice.</t>
  </si>
  <si>
    <t>Original plays written, performed, and produced by young and diverse theater artists - alumni from Hostos Lincoln Academy in the Bronx.</t>
  </si>
  <si>
    <t>The New Artist's Circle is a theatre company dedicated to bringing the arts to young people.</t>
  </si>
  <si>
    <t>Fast paced, two hander which uses headphone verbatim technique to give an insight into the everyday lives of Leeds city locals.</t>
  </si>
  <si>
    <t>Raising funds for Dandelion Theatre's Chicago production of 'Body Awareness' by the Pulitzer Prize-winning playwright Annie Baker.</t>
  </si>
  <si>
    <t>A modern telling of the Greek myth. Sisyphus defies the Gods and attempts to change the world order... but can he overcome his fate?</t>
  </si>
  <si>
    <t>Help us get actor-writer Ian Bonar's debut play - a hilarious, heartbreaking story of grief and loss - to the 2016 Edinburgh Fringe.</t>
  </si>
  <si>
    <t>Score is a musical play inspired by true stories of parents who have recovered from addiction and regained their children.</t>
  </si>
  <si>
    <t>Meet the Martins; a modern family dealing with modern issues in a way that is as All-American as apple pie, James Dean and repression.</t>
  </si>
  <si>
    <t>8 ten-minute plays, written, directed, rehearsed, and fully produced in only 24 hours! Are we crazy? You bet we are!</t>
  </si>
  <si>
    <t>Bare Theatre takes on Shakespeare's most notorious "problem play," which asks how far we are willing to go to do what is right.</t>
  </si>
  <si>
    <t>A new comedy about what happened to a band of foolhardy actors when the Puritans closed the theatres in the 1640s.</t>
  </si>
  <si>
    <t>Georgia is a play that looks at the taboo topic of rape in a relationship.  It's a play about perspectives and various viewpoints.</t>
  </si>
  <si>
    <t>One of Australia's greatest theatres needs your help. Please help us refurnish, fit out and restore this legendary storytelling venue.</t>
  </si>
  <si>
    <t>Critically-acclaimed new-writing company Old Trunk make their Edinburgh debut alternating their two darkly comic plays.</t>
  </si>
  <si>
    <t>Join 5 high school teachers in the lounge of every high school in America.  Hear what they never say in the classroom.</t>
  </si>
  <si>
    <t>MACBETH IN THE BASEMENT will premiere at the Capital Fringe Festival in July 2016. A teenage kingâ€™s rise and fall in a vicious game.</t>
  </si>
  <si>
    <t>We're trying to get our play, "An Evening With Sarah Pettyfer," to the  Orlando Fringe Festival. The only thing is...we need your help!</t>
  </si>
  <si>
    <t>Dorothy Parker's unforgettable characters come to life onstage in "Might As Well Live" at the 2015 Hollywood Fringe Festival.</t>
  </si>
  <si>
    <t>Jericho Creek is an original production by Fledgling Theatre Company which will be performed at The Cockpit Theatre in July 2015</t>
  </si>
  <si>
    <t>GTP has been protected financially by The Director since 2012. Now it's time for the community. Do you want GTP? Are we worth it?</t>
  </si>
  <si>
    <t>A brilliant play by Will Eno. An exciting, young theatre company. A production that promises to wow. You wouldn't want to miss it.</t>
  </si>
  <si>
    <t>The 2016 Resident class is producing a family play about one kid's quest to fly. Help us inspire the next generation of theatre lovers!</t>
  </si>
  <si>
    <t>Shakespeare Company at UCLA presents The Tempest under the stars in the Fowler Museum Amphitheater. Bring your blankets and enjoy!</t>
  </si>
  <si>
    <t>We have the Blackbox Fellowship at Boston Playwright's Theatre, now all we need is your support to produce Kevin's new play!</t>
  </si>
  <si>
    <t>We need your help purchasing a stage for our production of the Wizard of Oz! This program is helping children with autism. Thank you!</t>
  </si>
  <si>
    <t>"Special in a Bad Way" is a comedy that questions American Public Schools in their treatment of the so called, 'learning disabled.'</t>
  </si>
  <si>
    <t>A one-woman show by Canadian artist Tina Milo. it is a multimedia show about an actress auditioning for a role of a depressed woman.</t>
  </si>
  <si>
    <t>A one-woman play based on Lizzie Borden who was accused of the brutal hatchet murders of her father and step-mother.  Workshop Oct NYC.</t>
  </si>
  <si>
    <t>We've been invited to the San Diego International Fringe Festival. Can you help us get there? Special performances in SLC and OREM.</t>
  </si>
  <si>
    <t>This solo show has the power to profoundly impact new mothers and those that love them and to educate &amp; change how we support them.</t>
  </si>
  <si>
    <t>Figure 8 Troupe's debut performance! A stunning piece of theatre written by premier female playwright Maria Irene Fornes.</t>
  </si>
  <si>
    <t>A minimalist, post-modern production of the classic play, performed and produced by aspiring theater undergraduates at UMass Amherst.</t>
  </si>
  <si>
    <t>'Pig' by Alex Oates is an urgent and dark comedy with live music that discusses the vital issue of the state of our police force.</t>
  </si>
  <si>
    <t>Dickhead is a play about one man's struggle with the dicks in his head. If you want to know more stop being a twat and put out...please</t>
  </si>
  <si>
    <t>A group of Sicilian immigrants in New York struggle to deal with conflict from both within the family and from without.</t>
  </si>
  <si>
    <t>The Sterling Lion Theater Company is a non-profit theater group established for the benefit of the Connecticut lower Naugatuck Valley.</t>
  </si>
  <si>
    <t>Four myths.
Four writers.
Four new takes.
The Four Disgracers comes to the stage to launch a new theatre group, Ixion.</t>
  </si>
  <si>
    <t>The Secret is a historical drama about a lawyer who worked for the Spanish Inquisition &amp; crossed the Atlantic with Menendez in 1565.</t>
  </si>
  <si>
    <t>Please help our troupe bring our first project from planning to reality! Join us on one exciting ride!</t>
  </si>
  <si>
    <t>Roll The Dice Theatre Company revolves around taking risks in the game of life vicariously through beloved childhood games.</t>
  </si>
  <si>
    <t>PL@Y is an original comedic fantasy spectacle inspired by the original music of the Amboys and classic rabbit-hole fiction archetypes</t>
  </si>
  <si>
    <t>The Uncommon Loons return with Much Ado for a 2nd production of Shakespeare in Minnesota's Nature on the banks of the Mississippi!</t>
  </si>
  <si>
    <t>The world premiere of the first full-length play by Eve Leigh, at the intimate Finborough Theatre in London.</t>
  </si>
  <si>
    <t>We're making a hard hitting, innovative play which will open your eyes to what mental illness is like in the mind of the sufferer.</t>
  </si>
  <si>
    <t>Brazos Valley TROUPE is taking an original work, Truth AND Consequences, to the Texas Nonprofit Theaters 2014 Youth Conference</t>
  </si>
  <si>
    <t>My play "In the Hour Before the Bars Open" has won an award from KCACTF, but I need to present the play in Georgia to receive it!</t>
  </si>
  <si>
    <t>We are casting an all-inclusive production of Shakespeare's Twelfth Night in a non-traditional performance space.</t>
  </si>
  <si>
    <t>A new play about a lesser known yet pivotal event in American history, about a group of WWI Veterans fighting for their rights.</t>
  </si>
  <si>
    <t>Support an outstanding cast of actors to take on a professional production of a masterpiece of modern theatre</t>
  </si>
  <si>
    <t>One play.  Two theaters.  See the story from both sides and then decide for yourself - who are the BEASTS OF BAVERLY GROVE?</t>
  </si>
  <si>
    <t>Bookstory is a tiny puppet musical with some very big ideas that tells the story of the story in the digital age</t>
  </si>
  <si>
    <t>Help us to bring "Protocols" at the 2015 Camden Fringe. The most controversial play of the year.</t>
  </si>
  <si>
    <t>A professionally directed/acted workshop &amp; reading for a new play depicting sexual addiction and its crippling effect on relationships.</t>
  </si>
  <si>
    <t>New show with 2 performers and an original score, bringing the true story of this forgotten WW1 heroine to audiences in the southwest.</t>
  </si>
  <si>
    <t>An old play about our world. Set in 1970s England, Magnificence is a gut-wrenching story of radicalisation, idealism and pity.</t>
  </si>
  <si>
    <t>A West Texas matriarch is enraged by the news that her gay grandson has been the victim of a hate crime committed by his own father.</t>
  </si>
  <si>
    <t>The Attic interns present Tennessee Williams's "Talk to Me Like the Rain and Let Me Listen" performing at The Flea Theater!</t>
  </si>
  <si>
    <t>By day we perform Acts of Kindness, by night we perform free theater, all sustained by the love of our neighbors, not ticket prices.</t>
  </si>
  <si>
    <t>A 'tasty' new drama ~"Booker T Washington of Tuskegee, Alabama, dined with the President (Roosevelt) last evening."~ the White House.</t>
  </si>
  <si>
    <t>pluck. productions present their first four-week run - the world premiere of David K. Barnes' BIRTHDAY SUIT at the Old Red Lion.</t>
  </si>
  <si>
    <t>Partners w/the Black Arts &amp; Cultural Center; we use theatre to EDUCATE &amp; EMPOWER through diverse expressions of the human experience.</t>
  </si>
  <si>
    <t>â€œFar From Fictionâ€ is a powerful play, written by Sally Willis, offering insights into a new understanding of  female psychology.</t>
  </si>
  <si>
    <t>A political comedy for a crazy election year</t>
  </si>
  <si>
    <t>Our goal: To produce a stirring one-woman show historically based on African-American womenâ€™s experiences, struggles, and journeys.</t>
  </si>
  <si>
    <t>Two shows! (we're feeling particularly ambitious). Help us produce Eurydice and The Effect of Gamma Rays on Man-in-the-Moon Marigolds!</t>
  </si>
  <si>
    <t>A Theatrical Prequel to Hell's Rebels, the current Pathfinder Adventure Path from Paizo Publishing</t>
  </si>
  <si>
    <t>On the 60th anniversary of Twelve Angry Men, 12 female writers create 12 short pieces about what makes them angry.</t>
  </si>
  <si>
    <t>"Inteligent, Inspired and Inimitable" Nottingham's leading two man improv show is heading to Dave's Leicester Comedy Festival.</t>
  </si>
  <si>
    <t>A fast-pace, zany comedy involving six actors performing seven usually untold Grimm Fairy Tales about giants, witches, demons and more!</t>
  </si>
  <si>
    <t>A play about riverside homelessness, inspired by true events. Shows at Brunel Museum, 240 Project and similar community organisations.</t>
  </si>
  <si>
    <t>A searing new play that takes  an unflinching look at the terrible costs of police shootings in the African American community.</t>
  </si>
  <si>
    <t>A brand new stage adaptation of the Libby Purves/Nicholas Heiney book. A new work involving music, poetry and fajitas. #timetochange</t>
  </si>
  <si>
    <t>Yellowbelly Theatre needs your help to bring this incredible play of love, lust and mistaken identity to life in our debut performance!</t>
  </si>
  <si>
    <t>Ancient Greece. Giddy, champagne soaked debauchery celebrating the Trojan War's end leads to a shocking and deadly surprise.</t>
  </si>
  <si>
    <t>A circus theater show. An escaped carousel horse and a beautiful wire dancer let the fantasies run wild.</t>
  </si>
  <si>
    <t>Death &amp; Pretzels presents the world premiere of Paul Pasulka's Gruoch, or Lady Macbeth</t>
  </si>
  <si>
    <t>FUND our teens in Shakespeare's comedy "The Merchant of Venice". Donating pays for our venue/insurance located in Woodland, CA.</t>
  </si>
  <si>
    <t>Help us produce this revealing play about Nazi-resistance member Dietrich Bonhoeffer and his final years of incarceration during WWII.</t>
  </si>
  <si>
    <t>Help to bring this heart warming story of Ray Didinger's relationship with his boyhood hero Tommy McDonald to life.</t>
  </si>
  <si>
    <t>We're putting together a production of THE UNDERSTUDY by Theresa Rebeck and hope you'll help us share this story.</t>
  </si>
  <si>
    <t>Help us bring to life tales of hardship, danger and community of extraordinary women working in WW1 munitions factories.</t>
  </si>
  <si>
    <t>MOONFACE explores the formative f***k-ups of adolescence. Fresh, incisive new writing. Monologue, movement and striking naturalism.</t>
  </si>
  <si>
    <t>UASPA is a performing arts high school producing its 2014 Theatre Showcase featuring our strongest performances and original work.</t>
  </si>
  <si>
    <t>Support Lock&amp;Key Theatre's 'Timon of Athens' by donating to our printing! Every penny goes to posters, programmes, flyers and scripts.</t>
  </si>
  <si>
    <t>Professional actors bring to life the true stories of 5 African-Americans struggling with mental health and their search for healing.</t>
  </si>
  <si>
    <t>MASKS is a dramedy dealing with what it means to be alive, the reliability of identity, and what it means to suffer.</t>
  </si>
  <si>
    <t>Baby Living Room is a project created by Spazio Farma Mestre for children: free theatre for kids as sustainable education for families</t>
  </si>
  <si>
    <t>'Immortal', a play about five English Air Bombers in WW2, is an exciting first project for the brand new Production Company, GreanTea.</t>
  </si>
  <si>
    <t>A play by April Yvette Thompson. A Gullah Healer Woman and an Afro-Cuban Priest forge a new world of magic &amp; dreams in Jim Crow Miami.</t>
  </si>
  <si>
    <t>We're making a show about sex. Because it's important, everyone wants to talk about it and it's at the start of everything.</t>
  </si>
  <si>
    <t>A theatre company designed to help young people to come out of their shell. Offering workshops and original shows directly to schools.</t>
  </si>
  <si>
    <t>The world premiere of an endearing play about love, friendship, men's styling putty, Dungeons &amp; Dragons &amp; our capacity for forbearance.</t>
  </si>
  <si>
    <t>How You Kiss Me Is Not How I Like To Be Kissed
a new play by Dan Giles
coming to FringeNYC 2015
www.howyoukissme.com</t>
  </si>
  <si>
    <t>ThreeWay is a part-verbatim play that explores dating &amp; what happens when someone finds the love of their life, except itâ€™s two people.</t>
  </si>
  <si>
    <t>Written a solo show about celebrity, and I'll be performing it at the famous Just The Tonic this Edinburgh Fringe - Help me get there!</t>
  </si>
  <si>
    <t>Multi Award-Winng play THE PILLOWMAN coming to the Arts Centre Theatre, Aberdeen</t>
  </si>
  <si>
    <t>The Honeymoon is Over is a romantic comedy about a recently eloped couple learning the dynamics of living together for the first time.</t>
  </si>
  <si>
    <t>A "bold, subversive and very funny" clown cookery show about searching for self worth in a cheesecake - VAULT Festival &amp; Tour 2015</t>
  </si>
  <si>
    <t>First stage adaptation of Sarah Moore Fitzgerald's beautiful novel about Alzheimer's and time travel with a live folk score.</t>
  </si>
  <si>
    <t>GK. Jr (for student actors 12 and under) will bring George Macdonald's story to life. 10+ speaking parts &amp; many non-speaking parts!</t>
  </si>
  <si>
    <t>In 2015, Green Light is producing 3 shows of new plays exclusively written, directed and created by women- help make it happen!</t>
  </si>
  <si>
    <t>Theatre Machine presents an all-new adaptation of Maxim Gorky's classic of Russian theatre, The Lower Depths.</t>
  </si>
  <si>
    <t>Support Kuleshovâ€™s first full length production; help to build the set and bring a fierce and important new play to life</t>
  </si>
  <si>
    <t>A darkly comic one woman show by Abram Rooney as part of The Camden Fringe 2015.</t>
  </si>
  <si>
    <t>London based theatre makers collaborating to create a new show about the history of HipHop.</t>
  </si>
  <si>
    <t>Help Galli Theater continue to bring fairytales to children in English &amp; German in our theater and to institutions serving children.</t>
  </si>
  <si>
    <t>An island in hell. Cleopatra, Joan of Arc, &amp; Queen Victoria wait, trapped in the memory of who they were... until AnaiÌˆs Nin shows up.</t>
  </si>
  <si>
    <t>Vote here for whatever show you want to see next year! No gimmick, no stretch goals, just a simple vote and a free ticket.</t>
  </si>
  <si>
    <t>Our goal is to bring this story of one town's processing of tragedy and their own community identity to Utah County.</t>
  </si>
  <si>
    <t>An unsparing, slightly surreal look at the effects of the private rented sector on two young women. Based on real events.</t>
  </si>
  <si>
    <t>Following success with 'The Canada Boys' and 'Parachute', we are looking for financial help from the community with our new production</t>
  </si>
  <si>
    <t>Annabel Lost combines visual art and performance poetry to tell the story of two orphaned refugees, Quetzal and Rhime.</t>
  </si>
  <si>
    <t>An extraordinary, punchy and provocative new play, providing a voice for women to address their sexuality and self worth. #EDFREAK</t>
  </si>
  <si>
    <t>A contemporary American play touching on the scorching realities of growing up in the Millennial generation.</t>
  </si>
  <si>
    <t>Bumbling architect Romeo and handsome contractor Mario meet their match while building a balcony for Verona, NJ siren, Juliet.</t>
  </si>
  <si>
    <t>Critically-acclaimed Old Trunk are back with their new play. 
PRAMKICKER. 
Written by Sadie Hasler &amp; directed by Sarah Mayhew.</t>
  </si>
  <si>
    <t>The world premiere of a play, a true story about love, loss, and a man reaching back in time as the only way to move forward.</t>
  </si>
  <si>
    <t>See Theatre In A New Light</t>
  </si>
  <si>
    <t>The GSA BA (Hons) Acting class of 2016 are taking a transfer of their GSA Production to The Cockpit Theatre in London</t>
  </si>
  <si>
    <t>Touring the fast-paced, playful and poignant story of three twenty-somethings in a mental-health support group.</t>
  </si>
  <si>
    <t>After being officially selected for the 2015 FringeNYC Festival, we are looking for your help to put on this new and exciting play!</t>
  </si>
  <si>
    <t>Two men on trial for desertion, confined within a Glasshouse. How long can friendship last? How much can a man stand before he breaks?</t>
  </si>
  <si>
    <t>We are trying to produce a kid friendly show about an imaginative journey through space and time. Help us create our wonderland!!</t>
  </si>
  <si>
    <t>Sex. Fish. A COMET THAT DESTROYS THE WORLD. boom a play by Peter Sinn Nachtrieb- Feb 19-21 at The Bridge in NYC.</t>
  </si>
  <si>
    <t>A staged reading for "Lucy &amp; Vincente" in NYC. A new play about Lucille Ball &amp; Vincente Minnelli in Hollywood, 1953.</t>
  </si>
  <si>
    <t>An adaptation that realizes the internal struggle of Ibsenâ€™s most renowned protagonist as she traverses a claustrophobic social world</t>
  </si>
  <si>
    <t>A new theatre company staging Will Eno's The Flu Season in Seattle</t>
  </si>
  <si>
    <t>A play about the last eight years of the life of Egon Schiele, one of the most influential Austrian Expressionist artists.</t>
  </si>
  <si>
    <t>"I think that I have my own will. I can stop this, I tell myself. But it's not true."</t>
  </si>
  <si>
    <t>River City Theatre Company needs your support as we embark on our thirteenth production, CINDERELLA!</t>
  </si>
  <si>
    <t>Help Chrysalis get this production off the ground!  An original play, we only need $500 to get this production on its feet!</t>
  </si>
  <si>
    <t>The First Play From The Man Who Brought You The Black James Bond!</t>
  </si>
  <si>
    <t>New play 'Pink Confetti' by Paul Roberts at The Courtyard Theatre produced by Etch and directed by Oliver Dawe.</t>
  </si>
  <si>
    <t>A student directed and student performed production of Shakespeare's Macbeth in Milwaukee's beautiful Lake Park on June 3rd &amp; 4th</t>
  </si>
  <si>
    <t>Help produce "Thank You For Waiting," a new play that explores friendship, loss, and mental illness, at the 2016 Frigid Festival!</t>
  </si>
  <si>
    <t>â€œSuddenly Split &amp; Swiping Overâ€ is a sassy and heartfelt one-woman show about ending a longterm relationship and starting over.</t>
  </si>
  <si>
    <t>We are a new Theatre Company who are fundraising to put on a new production of the play 'The Blue Room' in High Wycombe and Maidenhead</t>
  </si>
  <si>
    <t>Support Swansea's youngest theatre company Critical Ambition, in their co-production of BLINK with Volcano and The Other Room.</t>
  </si>
  <si>
    <t>'E15' is a verbatim project that looks at the story of the Focus E15 Campaign</t>
  </si>
  <si>
    <t>Help us get the show on the road! Petrification is a new play about home, memory and identity and we need your help to tour.</t>
  </si>
  <si>
    <t>KHOJALY is a new play that gives a voice to refugees the world over, telling the story of the survivors of the 1992 massacre in Khojaly</t>
  </si>
  <si>
    <t>The Florence Company premieres its first stage play at the Chelsea Theatre in London with an original piece of writing</t>
  </si>
  <si>
    <t>How do you retain a sense identity after losing your home, your family and your country? Leftovers is a play about refugees in Nairobi.</t>
  </si>
  <si>
    <t>A Harlem Hellfighter struggles to re-integrate into his community after heroically fighting for his country in WW1.</t>
  </si>
  <si>
    <t>a woman walks into a bar except she looks like a man and no one's serving drinks. one night only</t>
  </si>
  <si>
    <t>A production of "Gruesome Playground Injuries" by Rajiv Joseph July 24th-August 9th at The Bakery in Denver, CO.</t>
  </si>
  <si>
    <t>Bob is on the road. Bob is on the run. But from what? Will she make it to her destination and what will she find whens she gets there?</t>
  </si>
  <si>
    <t>A vibrant, gender-inverted film-noir adaptation of Shakespeare's brutal comedy Taming of the Shrew, a visceral physical spectacle.</t>
  </si>
  <si>
    <t>Venue hire and payment of designer for a darkly comic, all female play about power - losing it, wanting it and fighting to get it back</t>
  </si>
  <si>
    <t>The play yet to be described as "A surefire Edinburgh Fringe Festival Cult Hit". Coming to the Underbelly, Edinburgh, 5th-30th August.</t>
  </si>
  <si>
    <t>We are a fledgling theatre company based in Atlanta looking to fund our first show, Sincerity Forever by playwright Mac Wellman.</t>
  </si>
  <si>
    <t>An Irish show about mental illness though the eyes of the man experiencing it. Support this show and help get it to Boulder and NYC.</t>
  </si>
  <si>
    <t>Bare Theatre and Sonorous Road collaborate on the NC debut of  Allan Maule's gamer fantasy play that was extended in New York.</t>
  </si>
  <si>
    <t>5 actors. 39 characters. 1 epic adventure. Presented by the Cradle Theatre Company.</t>
  </si>
  <si>
    <t>An original play exploring the complications of romantic relationships in all forms.</t>
  </si>
  <si>
    <t>â€œThe Event of a Lifetimeâ€¦â€
After the books stopped selling, and family disappears..the next event is closer than expected for him.</t>
  </si>
  <si>
    <t>Help us run Leithâ€™s acclaimed, year round pub theatre VPT as part of Edinburgh Fringe 2015. Presenting 72 short plays over two weeks.</t>
  </si>
  <si>
    <t>The first four-week performance run for our dance-theatre company, Geste Records, to be performed at The Yard Theatre in September.</t>
  </si>
  <si>
    <t>One Shot Theatre Company is an organization that promotes youth theatre for social change, putting on shows that open a social dialogue</t>
  </si>
  <si>
    <t>I am asking for public funding to help put together a musical tribute titled "Blast From The Past" reenacting famous HipHop, RnB acts.</t>
  </si>
  <si>
    <t>Introducing a high class environmentally friendly, vegan, adult cabaret theater in Chicago with unique on, and off stage entertainment.</t>
  </si>
  <si>
    <t>The Jeremy Kyle Show offers so much subject matter to create an opera with.  Along with his brilliant put downs it could be excellent!</t>
  </si>
  <si>
    <t>A revival of Shadowbox Live's Off-Broadway Rock Opera to uncompromisingly explore the darker urges of humankind. But we need your help!</t>
  </si>
  <si>
    <t>A professional musical revue. First performed in 2013 as a short tour, to be embarking on a full length tour across the UK in 2015!</t>
  </si>
  <si>
    <t>SMOKEY AND THE BANDIT: THE MUSICAL
The classic film, characters and music you love, on stage, LIVE!</t>
  </si>
  <si>
    <t>Alice is an original musical for all ages with a unique new story based on Alice's Adventures in Wonderland, premiering in summer 2017.</t>
  </si>
  <si>
    <t>Mary's Son is a pop opera about Jesus and the hope he brings to all people.</t>
  </si>
  <si>
    <t>The Brotherâ€™s of B-block is a musical play. A new take on "OZ" 
The Wizard of OZ meets HBO's OZ.</t>
  </si>
  <si>
    <t>THE BALLAD OF DOWNTOWN JAKE is a newly created contemporary music drama that is schedule to premiere in Phoenix, AZ in March 2015.</t>
  </si>
  <si>
    <t>A rock and roll journey that explores love, loss, redemption, duality and ascension.</t>
  </si>
  <si>
    <t>POE is a tragicomic musical about the life and works of Edgar Poe, with Death as his therapist helping him find peace in the beyond.</t>
  </si>
  <si>
    <t>Help us bring the SPRING AWAKENING to Frederick, MD! 
We're producing a project for young adults and could use your help.</t>
  </si>
  <si>
    <t>See Pryor from his teenage years to his last breath featuring his past wives, closest friends. &amp; his fan favorite character Mudbone.</t>
  </si>
  <si>
    <t>All the world's a stage...
It is my biggest dream to perform my own, selfcreated musical with lots of kids as big as I am able to.</t>
  </si>
  <si>
    <t>It feels like the first time. Like the very first time everyone's coming-of-age comes to the stage. Think 'Wicked', with bad acne.</t>
  </si>
  <si>
    <t>We are the Saugerties High School drama club. Please help us create our musical to keep theater alive!</t>
  </si>
  <si>
    <t>This new musical comedy empowers women and girls of all ages to be themselves in their shoes, whatever shoes they choose.</t>
  </si>
  <si>
    <t>Develop demo materials for new, true story of teen Revolutionary War heroes - for hybrid film/live stage musical</t>
  </si>
  <si>
    <t>Zachariah Sheldon is a brilliant, darkly twisted brand new musical with music from Mark Newton and script by Anthony Wilkes</t>
  </si>
  <si>
    <t>Help Moth Live! Support Moth and its artist collective to achieve its 2014/15 season.</t>
  </si>
  <si>
    <t>Monies raised will help offset production costs of  transportation of set and actors, theatre rental and advertising costs.</t>
  </si>
  <si>
    <t>A terse and delicate dissection of male emotions from a rural perspective: fathers and sons, legacy and heritage, molasses and mud.</t>
  </si>
  <si>
    <t>A Chicago staged reading of Jim Cartwright's 1992 play-with-music, "The Rise and Fall of Little Voice."</t>
  </si>
  <si>
    <t>A new take on a classic. Under the direction of Rosanna Saracino, We are exploring the darker elements of A Midsummer Night's Dream.</t>
  </si>
  <si>
    <t>ALLIE is a new dark comedy play which will premiere at the Edinburgh Festival Fringe 2015. Written and produced by Ruaraidh Murray.</t>
  </si>
  <si>
    <t>Miranda Conquest is Britainâ€™s top celebrity chef. One problem: she canâ€™t cook. A comedy about control, celebrity and kitchen knives.</t>
  </si>
  <si>
    <t>All aboard for the world premiere of a new steampunk-inspired train adventure play, written by Maggie Lee and directed by Amy Poisson!</t>
  </si>
  <si>
    <t>Auch dieses Jahr soll wieder unter der Leitung von Christian Seiler &amp; Bruno Catalano ein Projekt der AG Theater stattfinden.</t>
  </si>
  <si>
    <t>Vi mindes 400-Ã¥ret for Shakespeares dÃ¸d ved at producere en forestilling, som indeholder alt det, som vi kender Shakespeare for.</t>
  </si>
  <si>
    <t>Life is hard when your own imaginary friend can't make time for you.</t>
  </si>
  <si>
    <t>We want you to analyze while we dramatize if people who romanticize can recognize true love in a disguise.</t>
  </si>
  <si>
    <t>We are a young company who have been accepted to put on our play at The Courtyard Theatre. We need Â£250 for flyers, props and costume!</t>
  </si>
  <si>
    <t>AENY-Spanish Artists in NY brings Juan Diego Botto's "brilliant script" (El PaÃ­s) for "An Invisible Piece of this World" to the stage.</t>
  </si>
  <si>
    <t>I'm an Inuit playwright chosen for the esteemed Arctic Circle Residency in Svalbard to write about 1800's Inuk woman guide, Tookoolito.</t>
  </si>
  <si>
    <t>Each year our community comes together to put on a fun and funny family show. We need your help to keep our annual event going.</t>
  </si>
  <si>
    <t>An Original Short Play: two young women search for answers about sexuality, the history they are taught, and their animal instincts.</t>
  </si>
  <si>
    <t>A Fantastic creation about Napoleon, through his words and letters, sublimated by a musical score of rare beauty. Magnificent poetry!</t>
  </si>
  <si>
    <t>Artistic Internship @ Ojai Playwrights Conference</t>
  </si>
  <si>
    <t>A short man takes his tall family to court for stealing his height. Help Small Things Theatre take this big story to EdFringe 2015!</t>
  </si>
  <si>
    <t>A stunning production of Michele Lowe's biting play, The Smell of the Kill.  Brought to you by Michael Sheeks and his friends &amp; heroes.</t>
  </si>
  <si>
    <t>Prowl Theatre Company is brand new. We are putting on our first play 'Sexual perversity in Chicago', from the 10th to the 16th August</t>
  </si>
  <si>
    <t>Debauchery, laughter, violence and politics. Why wouldn't you want help Drama Soc's production of 'Posh' be the best it can be?</t>
  </si>
  <si>
    <t>Bring a touring character education play about making wise choices to elementary students in Kentuckiana. Vote Kylie for President!</t>
  </si>
  <si>
    <t>1984. An IRA bomb explodes at the Grand Hotel. Years on, the bomber and a victim's daughter meet. The meeting changes both their lives.</t>
  </si>
  <si>
    <t>Zoe is a teenage girl growing up in a deeply disturbing society. If those paid to protect her aren't listening, then who is?</t>
  </si>
  <si>
    <t>Theaterprojekt 12. Kl. Waldorfschule Essen. 2 junge Regisseure bringen volles Engagement &amp; Zeit ein. FÃ¼r ihre Finanzierung sammeln wir.</t>
  </si>
  <si>
    <t>3 decades, 3 generations, 3 friends, one house. Real Eyes Theatre explore how our lives are influenced by the decades we grow up in.</t>
  </si>
  <si>
    <t>The Black and White Theatre Company Inc. is a small company who loves to perform and entertain, but needs your support to succeed!</t>
  </si>
  <si>
    <t>Goldfish Memory Productions seeks at least $12,000 to begin their first 3 professional projects.</t>
  </si>
  <si>
    <t>The Ugly Collective takes Some big Some bang to the Underbelly Venues at the Edinburgh Fringe!</t>
  </si>
  <si>
    <t>Bert V. Royal makes a strong statement about drug use, suicide, teen violence, rebellion and sexual identity in this powerful play.</t>
  </si>
  <si>
    <t>In The Dudleys! family memories are brought to life as a malfunctioning 8-bit video game. Press Start.</t>
  </si>
  <si>
    <t>HBOâ€™s Going Clear meets Netflixâ€™s Unbreakable Kimmy Schmidt in this one-woman comedy that takes you into and out of a destructive cult.</t>
  </si>
  <si>
    <t>My one-woman show invites audiences to join me on my path to pregnancy as I share my neuroses, challenges and revelations.</t>
  </si>
  <si>
    <t>A Krumpus Story is a dark holiday comedy for anyone who wants a little more spice in their holiday fare.</t>
  </si>
  <si>
    <t>Thespis Theater Festival presents Cassiopeia: A romantic tale of a bride finding her way to her unknown groom before it is too late.</t>
  </si>
  <si>
    <t>Bare Theatre &amp; Cirque de Vol Studios are back for another outdoor adventure in the amphitheatre at Raleigh Little Theatre!</t>
  </si>
  <si>
    <t>This October, in association with Rogue Productions at FSU, I will be directing a production of Dog sees God.</t>
  </si>
  <si>
    <t>"death (and straight boys)" is a 5 play cycle, loosely founded on the KÃ¼bler-Ross model, more commonly known as the 5 stages of grief.</t>
  </si>
  <si>
    <t>The Tulip Tree is a project I have been passionate about for 5 years. It is an unforgettable story that has never been told.</t>
  </si>
  <si>
    <t>A humorous, touching play about the joys and challenges of a married couple's tender, yet intense relationship "Love is never random"</t>
  </si>
  <si>
    <t>A play honoring the lives and legacies of the activists and those remembered at the 1992 ACT UP Ashes Action at The White House</t>
  </si>
  <si>
    <t>World Premiere of last play written by Amiri Baraka</t>
  </si>
  <si>
    <t>Help us independently produce two great comedies by Christopher Durang.</t>
  </si>
  <si>
    <t>Jason (Georgia on My Mind), a solo play about a modern quest to the Republic of Georgia in the ancient steps of Jason &amp; the Argonauts</t>
  </si>
  <si>
    <t>A new play exploring themes of reverence, belief, and certainty. 
"Because what is is, and what is cannot not be..."</t>
  </si>
  <si>
    <t>Tony-Award Winning Play, The History Boys brought to you by the Independent Student Production Company Narrative Series: Page to Stage!</t>
  </si>
  <si>
    <t>We are 10 years old - please help us celebrate the last 10 years and secure our future for the next 10 years.</t>
  </si>
  <si>
    <t>With your support this one-man show will tour various theatres in the UK - it's a story of hero worship and love beyond the grave.</t>
  </si>
  <si>
    <t>Two great political plays, separated in authorship by four hundred years but united in their urgency.</t>
  </si>
  <si>
    <t>Tell Me That You Love Me, a new play about the love affair between Actress and Writer, with the novel Arch of Triumph as the backdrop</t>
  </si>
  <si>
    <t>Help me produce the play I have written for my senior project!</t>
  </si>
  <si>
    <t>Part-silent film, part-thriller, Dog Show sees four actors play a community of dogs and their owners. One autumn, a killer strikes.</t>
  </si>
  <si>
    <t>Shakespeare's "Julius Caesar" inspires the unforgettable story of the "African Che Guevara" Thomas Sankara, President of Burkina Faso.</t>
  </si>
  <si>
    <t>Dancing spirits and blood magic come together in-the-park to depict an image of retaliation against oppression in "The Tempest"</t>
  </si>
  <si>
    <t>The award-winning Nottingham New Theatre presents an exciting experimental play about the multi-universe theory and love.</t>
  </si>
  <si>
    <t>The play satirizes the Chicago improvisation scene exposing the rules of the craft and the eccentricities of its participants</t>
  </si>
  <si>
    <t>Our original dramatic adaption of this Mozart opera is staged to create visually stunning fun with live music.</t>
  </si>
  <si>
    <t>Support this collection of new plays by Kansas City writers and the artists who are bringing it to life!</t>
  </si>
  <si>
    <t>Dear Stone Theater Company brings its inaugural production of Much Ado About Nothing to Logan Square, Chicago. Thanks for watching!</t>
  </si>
  <si>
    <t>The filthily talented Ruby and Darling, take you on a raunch-tastic musical discovery of life with a vagina. #sayno</t>
  </si>
  <si>
    <t>A comedy about, life, death, men, women, and the power of a good Kegel.</t>
  </si>
  <si>
    <t>Two teachers and twenty kids bring one of Shakespeare's plays to life!</t>
  </si>
  <si>
    <t>Married, Single, Divorced, Straight, Gay, Transgendered, Birth Mother, Adoptive Mother.... Everyone has a story.  These are ours.</t>
  </si>
  <si>
    <t>Matt Fotis's play, Nights on the Couch, was accepted to the 28th Annual Strawberry One Act Festival! Show your support!</t>
  </si>
  <si>
    <t>This summer, help some of the top high school theater students from across the country come to NYC to create a world premiere play.</t>
  </si>
  <si>
    <t>Vibrant contemporary political theatre, exploring the professional and human impact of the growing corporate culture in education.</t>
  </si>
  <si>
    <t>I am raising money to pay for the rights to produce Sylvia by A.R. Gurney. The show will be a fundraiser for Wayside Waifs.</t>
  </si>
  <si>
    <t>A heart-warming comedy by award-winning writer about Love, Sex, Friendship of three old gay men in their 60s'!</t>
  </si>
  <si>
    <t>William Carlisle has the world at his feet but its weight on his shoulders. He is intelligent, articulate and fucked.</t>
  </si>
  <si>
    <t>A new piece of physical theatre about love, regret and longing.</t>
  </si>
  <si>
    <t>Breaking the American Indian stereotype in the American Theatre.</t>
  </si>
  <si>
    <t>Our birthing pains are over! Mamai Theatre Co. has delivered. Ease our growing pains as we move to downtown venues &amp; Playhouse Square!</t>
  </si>
  <si>
    <t>Un psychiatre reÃ§oit une patiente souffrant d'amnÃ©sie, de mythomanie et de nymphomanie. S'en suit une cascade d'Ã©vÃ©nements drolatiques.</t>
  </si>
  <si>
    <t>Saltmine Theatre Company present Beauty and the Beast:</t>
  </si>
  <si>
    <t>One man, one monster, one unforgettable act of violence. This is the story of the worldâ€™s most notorious terrorist. It is going to USA</t>
  </si>
  <si>
    <t>A small theatre company taking 'Mine' on tour in early 2016. 'Mine' is a modern play and we hope to break on to the stage with a bang.</t>
  </si>
  <si>
    <t>A week of rehearsal culminating in a staged reading of our three-actor adaptation of "Howards End," for potential producers.</t>
  </si>
  <si>
    <t>It's exactly what you think it is: a historical parody of your favorite sitcom about a bar and its psychiatrist spinoff!</t>
  </si>
  <si>
    <t>Bare Bones Shakespeare's first season will start with a DFW school touring show: Romeo and Juliet.</t>
  </si>
  <si>
    <t>Shoe-string, Independent theater with a focus on art that makes you think.  Next, we're putting on an award winning Steve Martin play!</t>
  </si>
  <si>
    <t>"MARK TWAIN IS HELL FOR THE COMPANY" is an original theatrical production created and under development by Jeff Lowe.</t>
  </si>
  <si>
    <t>A long distance wrong number leads to love, but with Emily flying in to finally meet, Nick somehow forgot to mention he's blind.</t>
  </si>
  <si>
    <t>Mijn solo voorstelling gaat over Elektra (Sophokles) en hoe zij als jongere alles beleeft en meemaakt!</t>
  </si>
  <si>
    <t>want to donate tickets to residents who live in the community that cant afford the 35.00 price of ticket</t>
  </si>
  <si>
    <t>Shakespeare's plays have an important message for the world. Bosnia needs to hear. Bring Shakespeare to Sarajevo! Fund performances!</t>
  </si>
  <si>
    <t>Young Actor's taking on a Jacobean tragedy. Family, betrayal, love, lust, sex and death.</t>
  </si>
  <si>
    <t>Hot Dogs is a new play that tackles sexism in schools and addresses issues that current sex/relationship education fails to.</t>
  </si>
  <si>
    <t>The ASU Theatre and Shakespeare Club presents Measure For Measure directed by Jordyn Ochser.</t>
  </si>
  <si>
    <t>A filmic, fast-paced exploration of trust, making its debut at Camden People's Theatre this July.</t>
  </si>
  <si>
    <t>Jonny Labey (Eastenders) leads this poetic production as WWI poet Rupert Brooke, in this dynamic, moving portrait of a flawed genius.</t>
  </si>
  <si>
    <t>Savage in Limbo is the pilot production of dasGROUP Theatre; a Dallas-based production company with an eye for grit &amp; love of theatre.</t>
  </si>
  <si>
    <t>A small community with a love for theater would like to continue. Help the children of this community continue.</t>
  </si>
  <si>
    <t>In the midst of dealing with sending their son off to the army, Mitch and Melanie Jennings plan a family reunion to ease their sorrow.</t>
  </si>
  <si>
    <t>I'm taking the Adventures of Huckleberry Finn puppet show down the Mississippi River!</t>
  </si>
  <si>
    <t>This summer, The Spotlight Players are celebrating Christmas in July with a presentation of Ken Ludwig's side splitting comedy.</t>
  </si>
  <si>
    <t>Tyke wants to expand her puppet theater show to weekly online web shows and is looking for backers.</t>
  </si>
  <si>
    <t>Generational curses CAN be broken...right?</t>
  </si>
  <si>
    <t>The world premiere of an astonishing new play by acclaimed writer Atiha Sen Gupta.</t>
  </si>
  <si>
    <t>An irreverent look at the Iowa Caucuses and the oversized role this undersized state plays in the presidential election process.</t>
  </si>
  <si>
    <t>A night of music, fellowship, and a reflection of my experiences over the past 4 years at Ball State University.</t>
  </si>
  <si>
    <t>Stars on Stage children's theatre program is in need of 6 new wireless body microphones!
#soskidsbeheard   
www.apatheplace.org</t>
  </si>
  <si>
    <t>I will be performing in TWO productions to kick off the 2016 season. NEED HELP TO FUND THESE GREAT SHOWS!</t>
  </si>
  <si>
    <t>Welcome to POP! Community Cabaret: the "friendliest mad bunch ever"!
We are a cabaret group run by our community for our community.</t>
  </si>
  <si>
    <t>An English-language production of the opera TannhÃ¤user. Some of the greatest songs ever composed, now with lyrics we can understand.</t>
  </si>
  <si>
    <t>CitÃ© des Arts needs your help in funding their fall production of the hit musical comedy "Little Shop of Horrors."</t>
  </si>
  <si>
    <t>We have formed an innovative company that aims to create musical comedic performances suitable for a range of venues.</t>
  </si>
  <si>
    <t>"Into the Woods, it's time to go!" purple light presents a reimagined take on Sondheim and Lapine's musical masterwork.</t>
  </si>
  <si>
    <t>New Anti-Bullying Musical's cast of 30 kids is ready to "speak up and reach out" to the world by recording a show CD!</t>
  </si>
  <si>
    <t>LUIGI'S LADIES: an original one-woman musical comedy</t>
  </si>
  <si>
    <t>A production company specializing in small-scale musicals</t>
  </si>
  <si>
    <t>Two Shows: SIRENS and The Girl From Bare Cove. A community of artists determined to give voice to survivors of sexual violence.</t>
  </si>
  <si>
    <t>liveartshow returns with a new work at the Arcola this summer. Marsha is a story combining opera, dance and theatre... with a unicorn</t>
  </si>
  <si>
    <t>We are trying to raise money to perform a musical we have written, called "Iolite", at the Edinburgh Fringe in 2015.</t>
  </si>
  <si>
    <t>A musical about two guys writing a musical about...two guys writing a musical.</t>
  </si>
  <si>
    <t>Talented, hard-working performers for Into the Woods JR need your help in renting microphones for our show!</t>
  </si>
  <si>
    <t>An new musical from Laura Grill &amp; Misha Chowdhury about relationships, Relationships, and the moments that change everything.</t>
  </si>
  <si>
    <t>Trapped on a stalled New York subway, seven strangers realize it's not just the train that's stuck.</t>
  </si>
  <si>
    <t>A ragtag crew collaborating on a live performance for the first time, with music as their medium and NYC as their inspiration.</t>
  </si>
  <si>
    <t>Meet Dani, a 9 year old battling leukemia. This witty musical inspires us to believe in the indomitable power of human imagination.</t>
  </si>
  <si>
    <t>"I wanted to tell the story of two people in love, who were never in the same place at the same time."- Jason Robert Brown</t>
  </si>
  <si>
    <t>The incredible story of woman's fight to clear her brother from the charge of cowardice in the Great War, brought to life musically</t>
  </si>
  <si>
    <t>I would like to make a demo recording of six songs from COME OUT SWINGIN'!</t>
  </si>
  <si>
    <t>A dark comedy about two girls, one knee, and the 1994 Olympics. Help us make sure "Tonya and Nancy" rocks!</t>
  </si>
  <si>
    <t>A dramatic hip-hopera, inspired from monologues written by the performers.</t>
  </si>
  <si>
    <t>Mabel Moon and her co-pilot Silvertoes are coming to earth in the form of a 35 minute interactive and educational musical adventure  !</t>
  </si>
  <si>
    <t>Travis Kent joins forces with some of today's brightest contemporary composers for an evening full of firsts at 54 Below.</t>
  </si>
  <si>
    <t>The volunteers of TACFA work to "create community through the arts" by putting on a Broadway show that everyone can afford to  attend.</t>
  </si>
  <si>
    <t>This musical adventure is a funny and heartwarming story of Mimi, a rebellious young girl who is spirited to Ghostlynd.</t>
  </si>
  <si>
    <t>Sponsor an AVENUE Q puppet for The Barn Players April 2015 production.</t>
  </si>
  <si>
    <t>A fresh, re-telling of the Jesus story for a new generation.</t>
  </si>
  <si>
    <t>Melissa Youth OnSTAGE (MYO) provides kids in North Collin County with the very best in youth theatre opportunities.</t>
  </si>
  <si>
    <t>Support Keith in his journey from unemployment to Off-Broadway in the triumphant return of I GOT FIRED: A SORT-OF-TRUE REVENGE MUSICAL.</t>
  </si>
  <si>
    <t>No Horizon.  A unique musical inspired by the remarkable, forgotten story of Nicholas Saunderson - a tale of passion and aspiration.</t>
  </si>
  <si>
    <t>Help fund Doro &amp; Diega's journey to the Orlando Fringe 2016. A brand new choose-your-own adventure musical!</t>
  </si>
  <si>
    <t>This year, we will be producing the cult classic Little Shop of Horrors with your proceeds going towards venue and production costs.</t>
  </si>
  <si>
    <t>Chess. Betrayal. Blueberry yoghurts. "Pawn" - a new musical by Oxford students - needs funding to go to the Edinburgh Fringe!</t>
  </si>
  <si>
    <t>The brainchild of Coleman Peterson and Janice Gilbert.  The funding will be used to professionally record the songs.</t>
  </si>
  <si>
    <t>The Happiest Show on Earth is a Disney musical revue to benefit the Make-A-Wish foundation. Funds for production needed.</t>
  </si>
  <si>
    <t>A STORY OF BAGELS AND LOCKS!
A JEWISH GIRL FINDS HERSELF ON A UNEXPECTED TRIP TO
"A SPIRITUAL EXPERIENCE" !</t>
  </si>
  <si>
    <t>This fabulous new play explores the little known love life of England's most famous romantic novelist, Jane Austen.</t>
  </si>
  <si>
    <t>As a non profit graduate student at Penn,my passion is the arts, we need support to fund our new CHILDREN's DINNER THEATRE</t>
  </si>
  <si>
    <t>Spin! is an original musical comedy-drama presented by Blue Palm Productions.</t>
  </si>
  <si>
    <t>A cultural and historic journey through Puerto Rico's music and dance!</t>
  </si>
  <si>
    <t>Sheet Music portfolio of comedic tour-de-forces, intricate ballads &amp; more...launched live with a power-house Nashville-cast Concert.</t>
  </si>
  <si>
    <t>Local boy turned producer returns with a brand new show, another talented cast, dazzling costumes and brand new set! Please support!</t>
  </si>
  <si>
    <t>Poppin Productions are currently entering the development stage of their very first production -  "Duodeca".</t>
  </si>
  <si>
    <t>Part Psychological Thriller - Part Heartbreaking Drama - Part Spectacular Farce - 100% New American Musical Theatre</t>
  </si>
  <si>
    <t>FACING EAST, a dramatic new musical, follows an upstanding mormon couple facing the suicide of the gay son. Help us bring it to London!</t>
  </si>
  <si>
    <t>Ceasefire WWII. Yet Nazis continue the Holocaust.  A German &amp; a girl try to stop the execution of Christian,Gay &amp; Jewish prisoners.</t>
  </si>
  <si>
    <t>An original musical on it's way to the stage in Minneapolis, MN. Feel free to ask any questions.</t>
  </si>
  <si>
    <t>Playground was established in 2007 on the back of paper napkins and has since provided opportunities for over 800 boys and girls.</t>
  </si>
  <si>
    <t>The Imaginary : A Musical is a new musical adaptation based on the novel written by A.F. Harrold.       TheImaginaryAMusical.com</t>
  </si>
  <si>
    <t>A musical about how Shakespeare was inspired to write only his own plays after the co-authored play Henry VI was taken.</t>
  </si>
  <si>
    <t>A fully orchestrated concept album of Benjamin Button the Musical!</t>
  </si>
  <si>
    <t>Basement Theatrics is producing Spring Awakening July 22-31, 2016 at 12th Ave Arts in Seattle, WA! Help make this the best it can be!</t>
  </si>
  <si>
    <t>"Sounds By The River" tells the story of a Detroit composer through
his music, poetry, and dance.</t>
  </si>
  <si>
    <t>A truly multicultural experience - Hip Hop, Bollywood, Classical Dancers #liveband #Revoultionary Script 19th July@NationalTheatre</t>
  </si>
  <si>
    <t>A vibrant, street-wise, and musical performance that follows the lives of stories of the community of Washington Heights...</t>
  </si>
  <si>
    <t>Following a sell-out run in Loughborough, Time at the Bar! is heading to this year's Fringe Festival... But we need your help!</t>
  </si>
  <si>
    <t>The story of two women trying to produce their own version of Chekhov's The Seagull with limited resources and unfettered enthusiasm.</t>
  </si>
  <si>
    <t>Theater students of UMass present a large-scale theater collaboration that will revolutionize the way you see Shakespeare.</t>
  </si>
  <si>
    <t>The University of Exeter Shakespeare Society is touring its acclaimed show The Merchant of Venice to Stratford-upon-Avon!</t>
  </si>
  <si>
    <t>We are raising funds for our local theatre group "The Stage Door". Funding required for lighting, stage equipment and productions.</t>
  </si>
  <si>
    <t>A comedic play about hillbilly vampires and the absurdity of judging by appearances. Wanna live forever? Better watch what you drink.</t>
  </si>
  <si>
    <t>Wax Wings is proud to be presenting the premiere of EYES. SHUT DOOR OPEN, a new play by Boston playwright Cassie M. Seinuk.</t>
  </si>
  <si>
    <t>Come and help us make the Canterbury Shakespeare Festival a reality</t>
  </si>
  <si>
    <t>A new play by Brandon Taitt.
Presented by The Theatre Cosmic. 
Premiering in August at the 2014 Minnesota Fringe Festival</t>
  </si>
  <si>
    <t>Using 9 actors, TWIST focuses on the horror and unjust in 1837 London.  Think Peter and the Starcatcher meets American Horror Story.</t>
  </si>
  <si>
    <t>The Arthurian Order of Avalon is attempting to raise funds to put on the annual Human Chessboard in March 2015!</t>
  </si>
  <si>
    <t>Tusentack Theatre is a professional theatre company providing opportunities to adults who access Mental Health Services.</t>
  </si>
  <si>
    <t>Brooklyn Quartet, directed by reg e gaines, in a collaboration of ambitious and unique storytelling, live music and cinematic staging,</t>
  </si>
  <si>
    <t>19 TheaterstÃ¼cke des Schnuppe Figurentheaters bei einem GroÃŸbrand zerstÃ¶rt - bitte unterstÃ¼tzt uns, den Wiederaufbau zu finanzieren</t>
  </si>
  <si>
    <t>Feed, a new play by Garrett Markgraf (based on the novel by M.T. Anderson), Directed by Anna Marck at Oakland University.</t>
  </si>
  <si>
    <t>the hardy presents a collaboration between Robbie Curran and Abram Rooney. Kemble House, 9th-14th August, every night at 8pm.</t>
  </si>
  <si>
    <t>A girl in Burkina Faso is more likely to marry than finish high school. Public theatre can promote the need for girls to stay in school</t>
  </si>
  <si>
    <t>This is the story about the Westons. One family who live with mental illness on a daily basis.</t>
  </si>
  <si>
    <t>IAM TRYING TO TAKE MY DEBUT PLAY BROKEN BISCUITS TO EDINGBURGH FESTIVAL 2015 AND REALLY NEED SOME FUNDING TO HELP ME ACHIEVE THIS GOAL</t>
  </si>
  <si>
    <t>In 1942 three black and one Puerto Rican jazz musicians from Harlem join the segregated US Marines. We see "Love In Time of War"</t>
  </si>
  <si>
    <t>A play that illustrates the symptoms of PTSD, shows its effect on families, and demonstrates some of the difficulties of treating it.</t>
  </si>
  <si>
    <t>The Aeon Theatre company is producing another original play by Parker Hale at the Manhattan Reportory Theatre</t>
  </si>
  <si>
    <t>Help Shared Shakes to adopt Murphey Academy, a Title I elementary school in Greensboro for a full day of performances and workshops.</t>
  </si>
  <si>
    <t>Santa Barbara Youth Ensemble is performing Hairspray at the Lobero. Help create beautiful memories for these kids by pledging today!</t>
  </si>
  <si>
    <t>Get more kids to love Shakespeare by developing the fun &amp; effective Shakespeare is Boffo! course as an replicable program for teachers.</t>
  </si>
  <si>
    <t>About the impact of addiction on relationships; my play hopes to inspire &amp; support those affected to connect with their own creativity</t>
  </si>
  <si>
    <t>IT DOESN'T MATTER is a new comedic piece of political theatre written by three enthusiastic students. Help us produce it at LIPA!</t>
  </si>
  <si>
    <t>"The surveyor said the foundation was shaky". A woman finds what it means to rebuild her marriage.</t>
  </si>
  <si>
    <t>A high-flying French farce with the thrust of a well-tuned jet engine</t>
  </si>
  <si>
    <t>BlodsbrÃ¶llop - vi vill fÃ¶rverkliga vÃ¥r idÃ© om en passionerad berÃ¤ttelse i hÃ¶stfÃ¤rger - vill du?
A passionate story in autumncolours.</t>
  </si>
  <si>
    <t>A futuristic and absurd style play, produced by Colectivo El Pozo, where the characters make a crucial decision. Written by R Dorantes.</t>
  </si>
  <si>
    <t>A gritty play looking at a modern day relationship, highlighting issues of mental health and abuse suffered by men.</t>
  </si>
  <si>
    <t>A play by award winning writer Eric Monte. 
"If they come back" follows the lives of two teenage boys during the civil rights movement.</t>
  </si>
  <si>
    <t>Follow the sell-out Tree Folk Theatre, as we lead you through The Tempest with masks, puppetry and live music! 15th July - 3rd August</t>
  </si>
  <si>
    <t>Vengeance Can Wait navigates Japanese sub-culture as it charts a dark, twisted and touching, â€œdifferentâ€ kind of love story.</t>
  </si>
  <si>
    <t>A comedy about a Christopher Walken Club.  This show was chosen to perform in DC!  Help the production get to our nation's capital.</t>
  </si>
  <si>
    <t>He met Marilyn. He became obsessed with Norma Jean. That changed everything.
                                A play by Frank Furino</t>
  </si>
  <si>
    <t>My Insane Shakespeare. An original play by Arthur Elbakyan premiering October 13th at United Solo, New York City.</t>
  </si>
  <si>
    <t>The production of the original play "Madame X" by Amanda Davison. Inspired by the painting by John Singer Sargent.</t>
  </si>
  <si>
    <t>A Carnegie Mellon capstone play based on a woman's life as she slips from reality due to the degenerative effect of Alzheimer's Disease</t>
  </si>
  <si>
    <t>Bayerische KomÃ¶die im Schaustellermillieu vor historischem Hintergrund des Oktoberfestes von Winfried Frey. UrauffÃ¼hrung September 2015</t>
  </si>
  <si>
    <t>V-Day is a global activist movement to end violence against women and girls.</t>
  </si>
  <si>
    <t>A play about the horrible choices we have to make every day. Should we take a risk, or take the road most travelled?</t>
  </si>
  <si>
    <t>Writer/Director Lynette J. Blackwell presents the hilarious entangled love story of when evil and good attempt to coexist.</t>
  </si>
  <si>
    <t>A dose of One-woman "Dramedy" to cure those daily blues is just what the doctor ordered!</t>
  </si>
  <si>
    <t>A play dedicated to the 100th anniversary of the Armenian Genocide.</t>
  </si>
  <si>
    <t>TWO NEW DARK COMEDIES OPENING IN NYC THIS APRIL AND MAY BY CHRISTOPHER B. LATRO 
ABOUT FAMILY, AMBITION, LOVE AND GREED</t>
  </si>
  <si>
    <t>Thought-provoking drama about one who gets so caught up in churchwork, loses the true meaning of serving God, &amp; has TROUBLE AT THE GATE</t>
  </si>
  <si>
    <t>The Ultimate Screenwriting Conference
is the experience showing screenwriters how to write and sell a screenplay in hollywood!</t>
  </si>
  <si>
    <t>With non-gender specific casting, CattyWhamPuss Theatre dismiss traditional casting biases in this, their ambitious first venture.</t>
  </si>
  <si>
    <t>This is a play that will have each and everyone that sees it thinking about the dreams they had growing up. It's a dramady</t>
  </si>
  <si>
    <t>The unproduced screenplay by Tennessee Williams is given life for the first time on a Twin Cities stage by an ensemble of local actors.</t>
  </si>
  <si>
    <t>THE COMING OF THE LORD!</t>
  </si>
  <si>
    <t>The hit immersive theatre experience of England comes to Corpus Christi!</t>
  </si>
  <si>
    <t>Umma Yemaya is  a play that examines the challenges of unconventional love. The Lady  and the Artist create their own world for love.</t>
  </si>
  <si>
    <t>I want to create a theatrical performance of the book Grammar Land and present it at schools to help children learn proper grammar.</t>
  </si>
  <si>
    <t>Sissy Entertainment delivers a delicious cabaret that blends comedic monologue, song, and traditional sketch comedy.</t>
  </si>
  <si>
    <t>A funny, moving, witty piece about a girl, her oboe, and her dreams.</t>
  </si>
  <si>
    <t>What do you know about Russian Culture? Our project helps the American children to find out about Russian literature.</t>
  </si>
  <si>
    <t>New collection of music by Scott Evan Davis!</t>
  </si>
  <si>
    <t>A Musical about 3 women who pursue their Pleasure and end up finding themselves.</t>
  </si>
  <si>
    <t>M,L,S&amp;R it's a sexy rock/pop musical confronting contemporary gay issues with an all male cast singing and dancing to top 40 songs.</t>
  </si>
  <si>
    <t>Our musical is finally ready to come to life, and we're raising funds to help make that happen!</t>
  </si>
  <si>
    <t>We are a brand new theatrical teen production company, and we need enough money to put on our first musical production.</t>
  </si>
  <si>
    <t>Looking for $250 sponsors to help us provide in-house field trips to schools focusing on character development shows for children K-3.</t>
  </si>
  <si>
    <t>An exploration of arts, dance, music and theater bought to you by a talented team of performing arts enthusiasts - a FUNdraising event</t>
  </si>
  <si>
    <t>Det nystartede vÃ¦kstlagsteater NÃ¸rrebro Musicalteater's hÃ¥rrejsende opsÃ¦tning af horror-musicalen "Sweeney Todd"!</t>
  </si>
  <si>
    <t>Hopefully a successful Campaign will bring this original musical back to the stage for performances on 26th, 27th and 28th May 2016.</t>
  </si>
  <si>
    <t>Help us record the concept album and stage grand concerts with a fantastic cast and orchestra. Get your tickets, music and more!</t>
  </si>
  <si>
    <t>Encouraging young males to engage in vocational development in the art of musical theater and related dance classes.</t>
  </si>
  <si>
    <t>Theatre â€˜Portableâ€™ Royal is a portable, fully working, 40 seater theatre which will tour the UK and beyond!</t>
  </si>
  <si>
    <t>With Russell Grant as Mrs Meers, this classic musical taps into London's Theatro Technis 1-25 October 2014 for its UK fringe premiere!</t>
  </si>
  <si>
    <t>A musical journey coming to the Blue Venue at the 2017 Orlando Fringe Festival!</t>
  </si>
  <si>
    <t>A musical vision of the Faust tale... how he signed his soul to the devil Mephistopheles to find Lori, the love of his life.</t>
  </si>
  <si>
    <t>CAGED - A New Musical is the story of One Passion, One Voice, One Dream. - One man's quest to become the woman he always wanted to be.</t>
  </si>
  <si>
    <t>The Group M3 is striving to give one of the poorest towns in the country hope again this Easter Holiday.</t>
  </si>
  <si>
    <t>A LIVE musical spectacular theatrical experience of The Beatles recording sessions at Abbey Road Studios.</t>
  </si>
  <si>
    <t>"SUPER!: An Original Musical" is an original work written by Ryan Hruza. This campaign is to fund the production and pay the cast/crew!</t>
  </si>
  <si>
    <t>We are devising a vibrant new adaptation of Homer's The Odyssey featuring dynamic storytelling, stunning visuals and original music.</t>
  </si>
  <si>
    <t>A romantic comedy about a girl trying to figure out what to do with her life and an angel who comes to help her.</t>
  </si>
  <si>
    <t>Will Power Troupe is the only US group invited to perform in London's Shakespeare Festival. We need your help to bring the USA to UK!</t>
  </si>
  <si>
    <t>A comedy about a mime who dreams of becoming a stand up comedian.</t>
  </si>
  <si>
    <t>Saloon owner Gertude Blum mistrusts all men and scorns love, but sailor Harry Bales' romantic dreams force her to face her tragic past.</t>
  </si>
  <si>
    <t>An inspiring story of a young girl's journey from childhood to adulthood told through monologue, dialogue, poetry and music and dance.</t>
  </si>
  <si>
    <t>Ryan and Vanessa are hosting Christmas for the first time but instead of a happy celebration, they get a hilarious survival situation.</t>
  </si>
  <si>
    <t>A Transgender makeup artist calls into question the loyalty of her best friend in a 1980's circus while dealing with her dying mother.</t>
  </si>
  <si>
    <t>Yorick and Co. is a comedy about a struggling theatre company whose mysterious benefactor starts haunting the show!</t>
  </si>
  <si>
    <t>Help us to put on a production of Terry Pratchett's Wyrd Sisters, an ambitions show for our theatre but one I believe we can do.</t>
  </si>
  <si>
    <t>'Somewhere you know, nowhere you've been' a theatrical 
re-imagining of Walthamstowâ€™s past acted out beneath big skies in the marshes.</t>
  </si>
  <si>
    <t>More than just a play, RAIN is an outreach to hurting people who feel disengaged or rejected by others.</t>
  </si>
  <si>
    <t>HUB Theatre Group collaborates with local artists to present John Logan's RED to the community.</t>
  </si>
  <si>
    <t>"De Lewe" deals with the critical issues within today's youth. It reminds us that standing together is stronger than falling apart.</t>
  </si>
  <si>
    <t>Love, Sex and Apps is a double bill exploring the way in which we are both connected and disconnected with those around us.</t>
  </si>
  <si>
    <t>Based on the novel â€œKnow Thy Lawâ€, this powerful play gives the insight and understanding of the power of knowing the law of the land.</t>
  </si>
  <si>
    <t>A play that will cover 4000 years of black history.</t>
  </si>
  <si>
    <t>"STAIRCASES" is a piece of collaborative new writing exploring 'L'esprit de l'escalier', or the conversations you wish you could have.</t>
  </si>
  <si>
    <t>We will workshop, stage and develop new writing, devised work and adaptations. A joyful leap into the possibilities of an idea!</t>
  </si>
  <si>
    <t>Burqa&amp;Rifle dramatizes the  encounter between two women -- a vigilante and a convert to Islam.</t>
  </si>
  <si>
    <t>Death splits apart twin brothers in a questionable car accident. They shared dreams, and now they must share trials in the unknown.</t>
  </si>
  <si>
    <t>I am trying to put on a gospel comedy stage play that is full of laughter and life lessons as well that will change your life forever,</t>
  </si>
  <si>
    <t>Join Sherlock Holmes and Dr. Watson as the first adventure together is dramatized live on-stage!  The game is afoot!</t>
  </si>
  <si>
    <t>â€˜Ministers of Graceâ€™ imagines what the movie Ghostbusters would be like if written by William Shakespeare.</t>
  </si>
  <si>
    <t>Producing &amp; directing Jake's Women by Neil Simon opening July 9 and running through July 26 for Sonoma Arts Live</t>
  </si>
  <si>
    <t>â€œNo amount of fire or freshness can challenge what a man will store up in his ghostly heart.â€ â€“ The Great Gatsby</t>
  </si>
  <si>
    <t>Bots &amp; Barrals and StoneCrabs Theatre are excited to present the UK premiere of Guillem Clua's powerful Catalan drama Skin in Flames.</t>
  </si>
  <si>
    <t>Following the enormous success of Hardcross, we are looking for new ways to bring this wonderful play to a wider audience.</t>
  </si>
  <si>
    <t>We're a small group of University students who need a little help making our final exam production the best product possible.</t>
  </si>
  <si>
    <t>We place the actors and script to the fore, with productions stripped down to barest level, aiming to make theatre accessible.</t>
  </si>
  <si>
    <t>A fantastic new comedy coming to the West End 2014.  An Alan Ayckbourn meets Richard Curtis style comedy. Who knew singing was therapy!</t>
  </si>
  <si>
    <t>Two sisters living in a Cornish seaside town attempt to hide and escape from a life- circle of deceit, abuse, incest and revenge.</t>
  </si>
  <si>
    <t>An enthralling tale charting the ecstasies and tragedies behind the seven white masks of centenarian clown,Scaramouche Jones.</t>
  </si>
  <si>
    <t>CLTC are crowdfunding for our latest production - Joe Calarco's brilliant adaptation of Shakespeare's most loved tragedy.</t>
  </si>
  <si>
    <t>TDPF is a play about a woman named Lisa who devotes her life to her marriage and ministry â€”since it is a woman place says her husband.</t>
  </si>
  <si>
    <t>Eleanor Roosevelt: Passionate campaigner for human rights, champion for peace, staunch supporter of FDR's policies, betrayed wife.</t>
  </si>
  <si>
    <t>Help Comedy Illusionist Reggie Rice spread the magic of laughter as he takes his award-winning illusion show to a town near you!</t>
  </si>
  <si>
    <t>Help Save High School Theater Program
Your donations will be used to purchase props, build sets, and costumes.</t>
  </si>
  <si>
    <t>Producing syllabus-relevant theatre targeted to HSC students on the NSW Central Coast</t>
  </si>
  <si>
    <t>Brand new graduate theater company 'FMP Theatre' proudly presents the definitive WW1 play, Journey's End, with a little help from you.</t>
  </si>
  <si>
    <t>"Charm" class is in session! Mama Darleena, a transgender African-American woman, shares rules for etiquette with her LGBTQ students.</t>
  </si>
  <si>
    <t>We need to raise funds to bring this elaborate production to life with special FX makeup, highly detailed sets, and costumes.</t>
  </si>
  <si>
    <t>We are a new and exciting semi-pro  theatre company who will support &amp; hire local actors &amp; writers in Brisbane &amp; Queensland.</t>
  </si>
  <si>
    <t>An original stage play designed to bring to light the long-term effects on adult survivors of childhood sexual abuse. We do survive!</t>
  </si>
  <si>
    <t>Audience tell stories from their life chooses the improv actors to re-enact the story on the spot via song, dance and theatrics.</t>
  </si>
  <si>
    <t>Presenting the complete three part of writer/director Ty Foard's "A King's Story" ...a dramatic artistic one director play festival</t>
  </si>
  <si>
    <t>Lost youth and lost souls struggle to find meaning amid dingy basements, vanishing malls, and a bleak Midwestern summer.</t>
  </si>
  <si>
    <t>Forgotten composer, virtuoso pianist, actor, and activist.
I'm hoping to produce my play which explores Julius's life and music.</t>
  </si>
  <si>
    <t>This stage play is a true story about one woman's fight against breast cancer while still having to deal with the adversities of life.</t>
  </si>
  <si>
    <t>Support the artists of the new play FEVER: a story of love, friendship and sonnets. Donate to help us develop this production!</t>
  </si>
  <si>
    <t>We Kickstarted Broken Alley Theatre in the summer of 2013. It's been an amazing two years. This year, BATx goes bigger than ever.</t>
  </si>
  <si>
    <t>'Potter.' is a parody of the popular Harry Potter series allowing aspiring actors a chance to work in a professional production.</t>
  </si>
  <si>
    <t>A Stage Play that will bring you to the edge of your seat , leave you thinkin and will also have you laughing while enjoyin the talent</t>
  </si>
  <si>
    <t>Help produce "Boseman and Lena" by Athol Fugard.
Celebrate 18 years of Service to Arts and Community, 2nd Show of a 7th Season in NOLA!</t>
  </si>
  <si>
    <t>In the 30's, two brothers, Benny and Phil, who go to the Arizona desert to be extras in a huge Biblical epic. Riotous comedy!</t>
  </si>
  <si>
    <t>Field Trip Theatre has  commissioned Alexandra Petri to write a world premiere play set in DC , "The Scrum",</t>
  </si>
  <si>
    <t>My project is to finish writing all 38 of Shakespeare's Plays into shortened 15-20 minute Shortened versions and publish them in 1 year</t>
  </si>
  <si>
    <t>We do a theatre camp for kids every summer doing parady shows of diff stories for kids to learn theater. This year is Star Wars Parody.</t>
  </si>
  <si>
    <t>Dr. Mecurio's is an original work of fantasy designed and written for the stage.</t>
  </si>
  <si>
    <t>Soon to be known as one of the greatest gospel stage plays of all times. Great hit in New England and now we want to take  it on tour</t>
  </si>
  <si>
    <t>A group of 12 friends, separated by time, space, state borders and oceans want to head to London for the adventure of a lifetime.</t>
  </si>
  <si>
    <t>A brilliant project making a huge difference : a play about Climate Change and a series of panels on environmental and community issues</t>
  </si>
  <si>
    <t>With the Great Elephant Repertory we can reach those children who are perceived unreachable, educating them through performance art.</t>
  </si>
  <si>
    <t>This is the story about dreams of the kindly clown who indulge in reverie to be a ballet dancer! Every act is a funny sentimental story</t>
  </si>
  <si>
    <t>Actors and actresses are needed to help me create a stage play. A stage play needs to be adapted from the book I wrote.</t>
  </si>
  <si>
    <t>Despite hunger and conditions of a Calcutta slum, the people there know that life is precious. They have named it â€˜City of Joy.â€™</t>
  </si>
  <si>
    <t>FHE High School Theatre Booster Fund Raiser for Costumes --Fall Play Snow Queen and Spring Musical Once on this Island</t>
  </si>
  <si>
    <t>This saucy stage play chronicles the highs and lows of my life involving gangs, drugs and prison. The story is a transforming ministry.</t>
  </si>
  <si>
    <t>A play about something, or maybe nothing. Four actors depicting all 9 seasons of Seinfeld in 90 minutes.</t>
  </si>
  <si>
    <t>A children's theatre group constructing props out of swimming noodles to provide free Shakespeare in the parks to local communities.</t>
  </si>
  <si>
    <t>A free website for theatre on California's central coast - actors, auditions, &amp; shows in Santa Barbara, San Luis Obispo, &amp; Montetey.</t>
  </si>
  <si>
    <t>You are closer to your dreams than what you expect, your demons will always wait for you to realize them, theyâ€™ll torture you Manny.</t>
  </si>
  <si>
    <t>I've written a fun new play exploring the reality of gay stereotypes in 2014 - with accommodation and venue hire it needs some dough :)</t>
  </si>
  <si>
    <t>OUR FRIENDS THE ENEMY will make its American Debut at Theatre Row in New York City, and we would like for you to join us on our journey</t>
  </si>
  <si>
    <t>les effets de censeur sur l'immigration.Ã§a c'est une piÃ¨ce de l'histoire de la rÃ©volution en Iran jusqu'Ã  des meurtres en sÃ©rie en 1999</t>
  </si>
  <si>
    <t>"MAMA'Z BA-B" is the story of Marcus Williams who struggles to find a place for himself as a young black male.</t>
  </si>
  <si>
    <t>Andrew Heller producing a production of an original play for the Philadelphia Fringe Festival. Written and Directed by Andrew Heller</t>
  </si>
  <si>
    <t>MNDT will be the first Moroccan Team in history to participate in the WSDC. the worldâ€™s biggest high school debate tournament.</t>
  </si>
  <si>
    <t>Ramsay Wise is painting the backdrops for the Maplewood Barn Theatre's summer 2017 production. He needs canvas and paint.</t>
  </si>
  <si>
    <t>"On the breast of her gown, in fine red cloth, appeared the letter A." But what about the rest of the alphabet?</t>
  </si>
  <si>
    <t>Board a pirate ship and sail with us on a midnight cruise into the dark realms of forgotten pirate lore with music, theater &amp; burlesque</t>
  </si>
  <si>
    <t>WeÂ  areÂ  aÂ  newÂ  productionÂ  companyÂ  andÂ  willÂ  beÂ  touringÂ  withÂ  ourÂ  production,  FOLLOW  YOUR  DREAMS  debuting  June  2016.</t>
  </si>
  <si>
    <t>The timeless story of the struggling actor, the faithful agent and   the reality of what constitutes success and failure in Hollywood.</t>
  </si>
  <si>
    <t>We're a horror based theatre company in Oklahoma City beginning our first season of shows.</t>
  </si>
  <si>
    <t>Staged Right Theatre Company is putting on its first season this year, and we need your help with raising money to put on four plays!</t>
  </si>
  <si>
    <t>We are performing Shakespeare's "The Taming of the Shrew" in its original Elizabethan setting at the Oxford Shakespeare Festival.</t>
  </si>
  <si>
    <t>Four homeless Key West men are to be given a boat, but fates twist until only the moon and mangroves witness their earthly demise.</t>
  </si>
  <si>
    <t>Rossumâ€™s Universal Robots are the perfect workforce, without emotions, needs, or souls. But they are changing. Becoming more like us...</t>
  </si>
  <si>
    <t>Created for the greatest stages of the world, will captivate the hearts of its audience with a Powerful Story Line &amp; Magical creatures!</t>
  </si>
  <si>
    <t>Staged play within the communities of eastern ( Kinston Wilson Wilmington ) North Carolina ! Funds will allow a child to attend! THX</t>
  </si>
  <si>
    <t>After a successful premiere run at Edinburgh 2014, it's been rewritten and revised and is back for another run of Edinburgh fun in 2015</t>
  </si>
  <si>
    <t>Itâ€™s your favorite classic with a twist. This summer, Chicago youth recreate Romeo and Juliet in The Mesh-n-Groove annual production!</t>
  </si>
  <si>
    <t>Sex, deception, addiction, life. 
A quality piece of relevant theatre at one of London's most vibrant and respected fringe theatres.</t>
  </si>
  <si>
    <t>Donâ€™t miss Golden Threadâ€™s new family-friendly play with live music about Ziryab, the 9th century musician and cultural trailblazer!</t>
  </si>
  <si>
    <t>Novus Theatre bring you their new show 'Fantastic Mr Fox'. We hope to improve the pay for our cast and crew through Kickstarter.</t>
  </si>
  <si>
    <t>The	next	project on the	horizon is	renovation of the exterior	faÃ§ade of	the Spring Garden	Mill,	which is in need of paint and	repair.</t>
  </si>
  <si>
    <t>After a successful run at London's Cockpit Theatre, we are invited to perform in Gardzienice OPT and at Teatr Polski in Warsaw, Poland.</t>
  </si>
  <si>
    <t>Write Now 5 is a new writing festival in south east London promoting new work from emerging playwrights.</t>
  </si>
  <si>
    <t>An evening of of stories based both in myth and truth.</t>
  </si>
  <si>
    <t>I love to write. I have written and published my first book and everyone that read it enjoyed it. My dream is to one day write movies</t>
  </si>
  <si>
    <t>A book and a play. Narrated by the ghost of Will Shakespeare and the ghost of his dog Crab,  Their adventures in the afterlife...</t>
  </si>
  <si>
    <t>North Texas first actor-driven theatre company needs your help</t>
  </si>
  <si>
    <t>A richly textured and intellectually powerful social commentary about family, community and America.</t>
  </si>
  <si>
    <t>I am seeking to turn my collection of urban poetry into a stage play. My desire is to inspire victims to heal.</t>
  </si>
  <si>
    <t>Is Henson willing to dare risk a theatrical speaking tour of his North Pole adventures...and more?</t>
  </si>
  <si>
    <t>Headaches: a play composed of personal testimonies, writings and music, centered on mental illness and its effects on people's lives.</t>
  </si>
  <si>
    <t>The African tale of Anansi the Spider is that of a trickster who often uses cleverness and harmless jokes to get what he wants.</t>
  </si>
  <si>
    <t>We aim to produce a Professional Published Play for two days in October 2015 on Fri 30th &amp; Sat 31st with three performances in total.</t>
  </si>
  <si>
    <t>Forsaken Angels, a powerful new play by William Leary, author of DCMTA's Best Of 2014 Play Masquerade.</t>
  </si>
  <si>
    <t>If tables had ears what tales would they tell? Sins of Seven Tables, a modern take on the 7 Deadlies, are they still sins?</t>
  </si>
  <si>
    <t>An Enticing Trip into the World of Assisted Dying</t>
  </si>
  <si>
    <t>We take great short(er) plays by brilliant playwrights &amp; make visually stunning conversation pieces in response to the city we live in</t>
  </si>
  <si>
    <t>Bring Wyrd Sisters, a comedy of Shakespearean proportions, to small-town Texas. Loosely parodies the â€œScottish Play.â€</t>
  </si>
  <si>
    <t>Help Launch The Queen Into South Florida!</t>
  </si>
  <si>
    <t>Help us bring more Art to the Community. It's our second production, Fences by August Wilson. Help us make it a success!</t>
  </si>
  <si>
    <t>Olive and Betty have cheating boyfriends. The solution: Gus and Tor, two Norwegian hit men who specialize in solving such problems.</t>
  </si>
  <si>
    <t>Is the public ready to hear Matt's story? Is he willing to risk public speaking and the waning reputation among his own race?</t>
  </si>
  <si>
    <t>Lovers and Other Strangers by RenÃ©e Taylor and Joseph Bologna, showing at The Cockpit theatre in Marylebone, 10th - 14th August 2015</t>
  </si>
  <si>
    <t>Against the decline of Thatcherism, the fall of the Wall, and the rise of Acid House. This comedy is a 'Withnail &amp; I' for 1993.</t>
  </si>
  <si>
    <t>JUNTO Productions is proud to present our first production, the premiere of The Connection, a play by Jeffrey Paul.</t>
  </si>
  <si>
    <t>Radio drama about a failed comedian with the help of his Dictaphone friend Alan, tries to become a success whilst fighting his demons.</t>
  </si>
  <si>
    <t>LEELA IS A 14 YEAR OLD GIRL. JONAH IS A 56 YEAR OLD MAN. IT'S BEEN GOING ON FOR 3 YEARS. HERE COMES THE NIGHT OF VIOLENT RECKONING.</t>
  </si>
  <si>
    <t>Harriet Tubman Woman of Faith is a remarkable narrative about the life and faith of Harriet Tubman, told through a dream of a teenager.</t>
  </si>
  <si>
    <t>I am trying to put together a ministry theater company for junior / high schoolers that which puts on free shows in the SoCal area.</t>
  </si>
  <si>
    <t>FREE Shakespeare In the Park in Bergen County, NJ on July 24, 25, 31, and August 1. We need your support to help keep our show FREE</t>
  </si>
  <si>
    <t>A new play and project exploring challenges faced by young adults struggling with mental health issues in contemporary Britain.</t>
  </si>
  <si>
    <t>The true story of the romantic entanglements of Mary Shelley's parents. Anarchist; William Godwin &amp;, 1st feminist; Mary Wollstonecraft.</t>
  </si>
  <si>
    <t>Funding for a production of Time Please at the Brighton Fringe 2017... and beyond.</t>
  </si>
  <si>
    <t>Finally a crossover of the arts takes place! Theater &amp; LIVE Pro Wrestling. A unique story featuring TV Pro Wrestling without the TV.</t>
  </si>
  <si>
    <t>Having lived her whole life in the midst of a civil war, 11 year old Leyla dreams of being a pilot so she may fly her family to safety.</t>
  </si>
  <si>
    <t>Help a group of actors end bigotry in Houston, TX by supporting a  full production of Angels in America.</t>
  </si>
  <si>
    <t>Help us produce a video of the first Original Pronunciation Merchant of Venice.</t>
  </si>
  <si>
    <t>An original gospel stage play that explores the pain and hurt caused by those who struggle to forgive others!</t>
  </si>
  <si>
    <t>Ever wonder what Wonder Woman wants in a super man? Can you be both a lover, and a fighter? And, whatâ€™s with all the spandex?</t>
  </si>
  <si>
    <t>Acteurs, scÃ©naristes et metteurs en scÃ¨ne souhaitant monter, 5 piÃ¨ces de thÃ©Ã¢tre ainsi que 3 courts mÃ©trages et 2 long-mÃ©trages.</t>
  </si>
  <si>
    <t>This is a play that voices that stories of the black experience in America using spoken word, song and dance.</t>
  </si>
  <si>
    <t>Drama Students at Lincoln High School in Walla Walla, WA are working hard to present their excellent version of Little Shop of Horrors.</t>
  </si>
  <si>
    <t>The 2014 Minnesota Fringe Festival brings the World Premiere of LightBright's one-act play, The Last King of the I.D.A.</t>
  </si>
  <si>
    <t>A theater complex that educates as we entertain.  We will provide shows that inspire and theater classes that motivate.</t>
  </si>
  <si>
    <t>The world's best and only tribute to Dean Martin and Jerry Lewis
 bringing back the Music, Laughter and the Love.</t>
  </si>
  <si>
    <t>HeARTistry's contemporary production of As You Like It epitomizes the wit and eloquence of William Shakespeare for a modern audience.</t>
  </si>
  <si>
    <t>'Play it Forward' is a ticket bank for individuals in need. Fund a theater experience for someone that would otherwise go without!</t>
  </si>
  <si>
    <t>Help us produce an iconic new verse play, set in the year 2020, with virtuoso acting and hauntingly beautiful words and music</t>
  </si>
  <si>
    <t>This local community theatre needs a proper, efficient, SAFE and professional audio and lighting setup. Helps us raise the funds!</t>
  </si>
  <si>
    <t>"Stories are where you go to look for the truth of your own life." (Frank Delaney)</t>
  </si>
  <si>
    <t>The Pelican is a haunted play by one of Swedenâ€™s most renowned playwrights, August Strindberg, about a mother's tragic deceit.</t>
  </si>
  <si>
    <t>We are vagina warriors ready to bring our message of human rights, empowerment and diversity to Main St. Lexington, NC.</t>
  </si>
  <si>
    <t>Help stage an original One Act Play that brings awareness to Alzheimer's in its debut performance.</t>
  </si>
  <si>
    <t>This nationally published book, set in the 70â€™s, tells the untold story of singers and a friendly reunion visit turning bad.</t>
  </si>
  <si>
    <t>A bold, colouful, vibrant play centred around the last remaining monarchy of Africa.</t>
  </si>
  <si>
    <t>Acting group and production for inner city youth, about inner city youth. The problems and stuation that they see everyday.</t>
  </si>
  <si>
    <t>This could be my last play, need to bring my son out to see it before it's over.  Need to fly him here from BC</t>
  </si>
  <si>
    <t>A bilingual play in The New Works Festival at UT that crosses cultures and explores what it means to be confident with who you are.</t>
  </si>
  <si>
    <t>"The Hostages" is about a bank robbery gone wrong, as we learn more about each characters, we question who are the actually hostages...</t>
  </si>
  <si>
    <t>An eclectic One Man stage show, that takes the audience on a journey through vast personalities, as he discovers his true self...#Drama</t>
  </si>
  <si>
    <t>A conservative grandmother takes her hip-hop generation grandchildren through the history of Gospel music in one night...</t>
  </si>
  <si>
    <t>The unspoken story of growing up disabled with cerebral palsy and no speech. This inclusive company fights ignorance using dark humour.</t>
  </si>
  <si>
    <t>A caravan heist goes horribly wrong. When the rogues meet up to discuss the matter, they suspect one of them is the King's guard.</t>
  </si>
  <si>
    <t>Amen is an important jarring story about the repercussions of reporting the war from the front lines and the war that follows them home</t>
  </si>
  <si>
    <t>It is a heart-breaking life story of Wu family who tries to preserve the gem of Chinese Kun Opera through generations.</t>
  </si>
  <si>
    <t>This empowering piece encourages women to rise up and pursue their dreams, not by behaving like a boy but by,
â€œThrowing Like A Girl.â€</t>
  </si>
  <si>
    <t>'Time at the Bar!' is a play written by Kieran Mellish, a student at Loughborough University and member of LSU Stage Society.</t>
  </si>
  <si>
    <t>I love you,he said,then he kissed her as her tears fell down.It was my fault but make up will fix it"she replied,then he hit her again!</t>
  </si>
  <si>
    <t>Moving Stories' 'The Tempest' promises to be vibrant &amp; enchanting, with original music, vivid design &amp; unforgettable performances.</t>
  </si>
  <si>
    <t>American Pride is a play centered on the Poetry of one Iraq War veteran, and follows her journey through war and back home.</t>
  </si>
  <si>
    <t>Exhilarating Double Bill uniting London premiere of THE TWELFTH BATTLE OF ISONZO &amp; thrilling revival of JUDITH: A PARTING FROM THE BODY</t>
  </si>
  <si>
    <t>Help reveal the beauty of Islamic culture by launching this new adventure play celebrating Persian music, dance, and lore.</t>
  </si>
  <si>
    <t>A very Canadian children's play inspired by the tradition of British pantomimes like Aladdin, and the Nutcracker.</t>
  </si>
  <si>
    <t>A funny, poignant play that revives the forgotten life and adventures of great Scottish Canadian, world renowned poet, Robert Service.</t>
  </si>
  <si>
    <t>SKYLAR'S SYNDROME is a tremendous psychodrama by master playwright Gavin Kayner!</t>
  </si>
  <si>
    <t>Shakespeare's beloved tragedy, MacBeth, staged in the Black Hills of Wyoming during Sturgis '76. Warning! This is no church picnic!</t>
  </si>
  <si>
    <t>WMHAE by Julie McNamara, raises awareness of the effects domestic violence has on the mental health of young people who witness it.</t>
  </si>
  <si>
    <t>We are mounting a production of Neil Simon's brilliant comedy, The Odd Couple, and need your help to make it as wonderful as we can.</t>
  </si>
  <si>
    <t>A classical/ fantasy version of midsummers done by professionally trained actors in Tulsa!</t>
  </si>
  <si>
    <t>We have created an outstanding mobile Performing Arts Program that has great impact on the social development in multiple communities.</t>
  </si>
  <si>
    <t>Be a PRODUCER of the Original stage play BELLE DAME SANS MERCI by Michael Fenlason! :-) :-( !</t>
  </si>
  <si>
    <t>'The Pendulum Swings' is a three-act dark comedy that sees Frank and Michael await their execution on Death Row.</t>
  </si>
  <si>
    <t>V-Day Southern Utah University 2015 and Second Studio Players presents: The Vagina Monologues</t>
  </si>
  <si>
    <t>ExÃ¡men final de alumnos del Centro de CapacitaciÃ³n de la ANDA. Son extractos de obras: El JardÃ­n de los CerezoS, Madre Coraje y Casa</t>
  </si>
  <si>
    <t>Salute the Centenary with this satirical and moving play. The centenary has national relevance, and we want to mark it in our community</t>
  </si>
  <si>
    <t>OTHELLO, directed by Daniel Echevarria. A tragedy that highlights political corruption and the madness that can come out of love.</t>
  </si>
  <si>
    <t>A performance to inspire people, regardless of their faith, to visualise the repentance of Hurr and the forgiveness of Imam Hussain</t>
  </si>
  <si>
    <t>Set in the near future, this version of Shakespeare's classic play looks at how events that shook an empire could still happen today.</t>
  </si>
  <si>
    <t>A play to raise awareness about the effects of mental illness on a military family in the Cold War area.</t>
  </si>
  <si>
    <t>We aim to bring creative, innovative, exciting, educational and fun community theater (with a professional attitude) to a new location.</t>
  </si>
  <si>
    <t>Theatre Memoire are a High Wycombe based theatre company. Performing plays about multi-culturalism and interconectedness.</t>
  </si>
  <si>
    <t>A tale of obsession, science, and lost love! Help the Caddo Magnet Players give this student-written play its debut on a real stage!</t>
  </si>
  <si>
    <t>"Uncommonnotion". is a collections of short humors stories, I want to develop into plays, interest has been shown in this idea.</t>
  </si>
  <si>
    <t>AUTheatreWing is a student theatre association fostering the development of the dramatic arts at our university.</t>
  </si>
  <si>
    <t>A short one act play about an undercover cop posing as a girl scout trying to stop a doughnut shop from selling drug filled doughnuts.</t>
  </si>
  <si>
    <t>Condemned to death for Collaboration with the Nazis, popular French Singer &amp; Entertainer Maurice Chevalier tells his side of the story</t>
  </si>
  <si>
    <t>WANTS deals with diversity in all its various facets.
The drama is set in a futuristic society where no diversity si accepted.</t>
  </si>
  <si>
    <t>Just like the good old fashioned radio dramas, Heritage will be performed and narrated for you by 16 different talented voice actors.</t>
  </si>
  <si>
    <t>Our theater troupe needs your help to put on a unique production of Hamlet! Pledge to help young actors learn and refine their skills!</t>
  </si>
  <si>
    <t>Comedy Stage Play</t>
  </si>
  <si>
    <t>Young persons theatre company working in deprived area seeking funding for children's theatrical production.</t>
  </si>
  <si>
    <t>"The Snail" is the story of Andrew, a Transgender, who discovers his identity through the relationship with parents, with peers and sex</t>
  </si>
  <si>
    <t>A gripping re-enactment of a true breast cancer survival story, highlighted with inspiration and laughter!</t>
  </si>
  <si>
    <t>Unique  troupe will bring the wonder &amp; joy of Therapeutic Theater to  youth with severe multiple disabilities, &amp; adults with Alzheimers</t>
  </si>
  <si>
    <t>"A Cry for Help is Riveting, Inspiring, and Mesmerizing. You will laugh, cry, and be thinking about your own Cry for Help"</t>
  </si>
  <si>
    <t>'The Grouch' is the perfect way to brighten up your Christmas. Full of love, laughs and some sheer calculated silliness, don't miss it!</t>
  </si>
  <si>
    <t>Live at the Speakeasy with Ryan Anderson is a local talk show! Showcasing local artist, special guest, and talented bands.</t>
  </si>
  <si>
    <t>Proyecto teatral dirigido por MartÃ­n Acosta que habla y reflexiona sobre el amor y su naturaleza.</t>
  </si>
  <si>
    <t>Theatre for Life believes in unlocking young people's creativity, developing self belief and creating positive opportunities.</t>
  </si>
  <si>
    <t>And There Was War is a play, a biblical narrative deeply entrenched in the concepts of the great controversy between Good and Evil!</t>
  </si>
  <si>
    <t>Community Youth play, written by and performed by the youth about finding joy in the simple things in life</t>
  </si>
  <si>
    <t>L.U.N.A. (Love, Understanding, Nurturing, and Awareness) is a non-profit organization dedicated to helping raise awareness for causes.</t>
  </si>
  <si>
    <t>How does war change a family?  A peek into one family's kitchen as their soldier fights in Iraq.</t>
  </si>
  <si>
    <t>This is a Comedic Story about a young boy who saw the image of the perfect woman and from that point searched for someone similar</t>
  </si>
  <si>
    <t>Local Community theater to get up and running in the Idaho Falls area. Something new, something different!</t>
  </si>
  <si>
    <t>Weather Men is a play, written by Nathan Black.  A comedy/drama that explores the question of 'why people stay together?'</t>
  </si>
  <si>
    <t>PETER PAN, written by Ebony Rattle, is a new retelling of the classic play by J.M. Barrie about a boy who refused to grow up.</t>
  </si>
  <si>
    <t>Buscamos finalizar el proceso de producciÃ³n de un espectÃ¡culo de payaso y con Ã©l, activar espacios pÃºblicos para la escena clown.</t>
  </si>
  <si>
    <t>No magic show has ever integrated theatre arts like this.  World of Paradox is designed for all audiences and is interactive in nature.</t>
  </si>
  <si>
    <t>A new dramatic comedy dealing with a father's unwillingness to let go of his past causes major problems for the future of his daughter.</t>
  </si>
  <si>
    <t>We are producing and directing a stage play that will focus on relationships and the stereotypes/truths that prohibit growth.</t>
  </si>
  <si>
    <t>Jack the Lad - a new play that explores how far the boundaries of friendship will stretch when morality and loyalties clash.</t>
  </si>
  <si>
    <t>Set in the height of sex, drugs and rock 'n' roll this production is an exciting new take on Moliere's classic! Performing with SpaceUK</t>
  </si>
  <si>
    <t>REBORN IN LOVE is the sequel to REBORN FROM ABOVE: A Tale of Eternal Love.  This is part two, of a One-Act play series.</t>
  </si>
  <si>
    <t>A family oriented play about Christians &amp; the sins they live with, portrayed by "puppets and toys" at Queensbury Theater in Houston.</t>
  </si>
  <si>
    <t>goal</t>
  </si>
  <si>
    <t>pledged</t>
  </si>
  <si>
    <t>state</t>
  </si>
  <si>
    <t>successful</t>
  </si>
  <si>
    <t>canceled</t>
  </si>
  <si>
    <t>failed</t>
  </si>
  <si>
    <t>live</t>
  </si>
  <si>
    <t>country</t>
  </si>
  <si>
    <t>US</t>
  </si>
  <si>
    <t>GB</t>
  </si>
  <si>
    <t>AU</t>
  </si>
  <si>
    <t>ES</t>
  </si>
  <si>
    <t>NZ</t>
  </si>
  <si>
    <t>CA</t>
  </si>
  <si>
    <t>FR</t>
  </si>
  <si>
    <t>HK</t>
  </si>
  <si>
    <t>DK</t>
  </si>
  <si>
    <t>NL</t>
  </si>
  <si>
    <t>NO</t>
  </si>
  <si>
    <t>SE</t>
  </si>
  <si>
    <t>DE</t>
  </si>
  <si>
    <t>IT</t>
  </si>
  <si>
    <t>MX</t>
  </si>
  <si>
    <t>AT</t>
  </si>
  <si>
    <t>CH</t>
  </si>
  <si>
    <t>IE</t>
  </si>
  <si>
    <t>BE</t>
  </si>
  <si>
    <t>LU</t>
  </si>
  <si>
    <t>SG</t>
  </si>
  <si>
    <t>currency</t>
  </si>
  <si>
    <t>USD</t>
  </si>
  <si>
    <t>GBP</t>
  </si>
  <si>
    <t>AUD</t>
  </si>
  <si>
    <t>EUR</t>
  </si>
  <si>
    <t>NZD</t>
  </si>
  <si>
    <t>CAD</t>
  </si>
  <si>
    <t>HKD</t>
  </si>
  <si>
    <t>DKK</t>
  </si>
  <si>
    <t>NOK</t>
  </si>
  <si>
    <t>SEK</t>
  </si>
  <si>
    <t>MXN</t>
  </si>
  <si>
    <t>CHF</t>
  </si>
  <si>
    <t>SGD</t>
  </si>
  <si>
    <t>deadline</t>
  </si>
  <si>
    <t>launched_at</t>
  </si>
  <si>
    <t>staff_pick</t>
  </si>
  <si>
    <t>backers_count</t>
  </si>
  <si>
    <t>spotlight</t>
  </si>
  <si>
    <t>Category and Sub-Category</t>
  </si>
  <si>
    <t>film &amp; video/television</t>
  </si>
  <si>
    <t>film &amp; video/shorts</t>
  </si>
  <si>
    <t>film &amp; video/science fiction</t>
  </si>
  <si>
    <t>film &amp; video/drama</t>
  </si>
  <si>
    <t>film &amp; video/documentary</t>
  </si>
  <si>
    <t>film &amp; video/animation</t>
  </si>
  <si>
    <t>theater/plays</t>
  </si>
  <si>
    <t>technology/web</t>
  </si>
  <si>
    <t>technology/wearables</t>
  </si>
  <si>
    <t>publishing/nonfiction</t>
  </si>
  <si>
    <t>publishing/fiction</t>
  </si>
  <si>
    <t>music/rock</t>
  </si>
  <si>
    <t>music/metal</t>
  </si>
  <si>
    <t>music/jazz</t>
  </si>
  <si>
    <t>music/indie rock</t>
  </si>
  <si>
    <t>music/electronic music</t>
  </si>
  <si>
    <t>journalism/audio</t>
  </si>
  <si>
    <t>games/video games</t>
  </si>
  <si>
    <t>games/mobile games</t>
  </si>
  <si>
    <t>food/food trucks</t>
  </si>
  <si>
    <t>photography/photobooks</t>
  </si>
  <si>
    <t>music/world music</t>
  </si>
  <si>
    <t>publishing/translations</t>
  </si>
  <si>
    <t>publishing/radio &amp; podcasts</t>
  </si>
  <si>
    <t>photography/nature</t>
  </si>
  <si>
    <t>publishing/art books</t>
  </si>
  <si>
    <t>photography/places</t>
  </si>
  <si>
    <t>music/pop</t>
  </si>
  <si>
    <t>music/faith</t>
  </si>
  <si>
    <t>technology/gadgets</t>
  </si>
  <si>
    <t>technology/hardware</t>
  </si>
  <si>
    <t>photography/people</t>
  </si>
  <si>
    <t>games/tabletop games</t>
  </si>
  <si>
    <t>food/small batch</t>
  </si>
  <si>
    <t>food/restaurants</t>
  </si>
  <si>
    <t>music/classical music</t>
  </si>
  <si>
    <t>technology/space exploration</t>
  </si>
  <si>
    <t>technology/makerspaces</t>
  </si>
  <si>
    <t>theater/spaces</t>
  </si>
  <si>
    <t>publishing/children's books</t>
  </si>
  <si>
    <t>theater/musical</t>
  </si>
  <si>
    <t>Percent Funded</t>
  </si>
  <si>
    <t>Average Donation</t>
  </si>
  <si>
    <t>Category</t>
  </si>
  <si>
    <t>Sub-Category</t>
  </si>
  <si>
    <t>film &amp; video</t>
  </si>
  <si>
    <t>television</t>
  </si>
  <si>
    <t>shorts</t>
  </si>
  <si>
    <t>science fiction</t>
  </si>
  <si>
    <t>drama</t>
  </si>
  <si>
    <t>documentary</t>
  </si>
  <si>
    <t>animation</t>
  </si>
  <si>
    <t>theater</t>
  </si>
  <si>
    <t>plays</t>
  </si>
  <si>
    <t>technology</t>
  </si>
  <si>
    <t>web</t>
  </si>
  <si>
    <t>wearables</t>
  </si>
  <si>
    <t>publishing</t>
  </si>
  <si>
    <t>nonfiction</t>
  </si>
  <si>
    <t>fiction</t>
  </si>
  <si>
    <t>music</t>
  </si>
  <si>
    <t>rock</t>
  </si>
  <si>
    <t>metal</t>
  </si>
  <si>
    <t>jazz</t>
  </si>
  <si>
    <t>indie rock</t>
  </si>
  <si>
    <t>electronic music</t>
  </si>
  <si>
    <t>journalism</t>
  </si>
  <si>
    <t>audio</t>
  </si>
  <si>
    <t>games</t>
  </si>
  <si>
    <t>video games</t>
  </si>
  <si>
    <t>mobile games</t>
  </si>
  <si>
    <t>food</t>
  </si>
  <si>
    <t>food trucks</t>
  </si>
  <si>
    <t>photography</t>
  </si>
  <si>
    <t>photobooks</t>
  </si>
  <si>
    <t>world music</t>
  </si>
  <si>
    <t>translations</t>
  </si>
  <si>
    <t>radio &amp; podcasts</t>
  </si>
  <si>
    <t>nature</t>
  </si>
  <si>
    <t>art books</t>
  </si>
  <si>
    <t>places</t>
  </si>
  <si>
    <t>pop</t>
  </si>
  <si>
    <t>faith</t>
  </si>
  <si>
    <t>gadgets</t>
  </si>
  <si>
    <t>hardware</t>
  </si>
  <si>
    <t>people</t>
  </si>
  <si>
    <t>tabletop games</t>
  </si>
  <si>
    <t>small batch</t>
  </si>
  <si>
    <t>restaurants</t>
  </si>
  <si>
    <t>classical music</t>
  </si>
  <si>
    <t>space exploration</t>
  </si>
  <si>
    <t>makerspaces</t>
  </si>
  <si>
    <t>spaces</t>
  </si>
  <si>
    <t>children's books</t>
  </si>
  <si>
    <t>musical</t>
  </si>
  <si>
    <t>(All)</t>
  </si>
  <si>
    <t>Row Labels</t>
  </si>
  <si>
    <t>Grand Total</t>
  </si>
  <si>
    <t>Column Labels</t>
  </si>
  <si>
    <t>Count of Outcome</t>
  </si>
  <si>
    <t>Count of outcome</t>
  </si>
  <si>
    <t>Date Created Conversion</t>
  </si>
  <si>
    <t>Date Ended Conversion</t>
  </si>
  <si>
    <t>May</t>
  </si>
  <si>
    <t>Jul</t>
  </si>
  <si>
    <t>Aug</t>
  </si>
  <si>
    <t>Sep</t>
  </si>
  <si>
    <t>Oct</t>
  </si>
  <si>
    <t>Nov</t>
  </si>
  <si>
    <t>Jan</t>
  </si>
  <si>
    <t>Feb</t>
  </si>
  <si>
    <t>Mar</t>
  </si>
  <si>
    <t>Apr</t>
  </si>
  <si>
    <t>Jun</t>
  </si>
  <si>
    <t>Dec</t>
  </si>
  <si>
    <t>Years</t>
  </si>
  <si>
    <t>Goal</t>
  </si>
  <si>
    <t>Number Successful</t>
  </si>
  <si>
    <t>Number Failed</t>
  </si>
  <si>
    <t>Number Canceled</t>
  </si>
  <si>
    <t>Total Projects</t>
  </si>
  <si>
    <t>Percentage Successful</t>
  </si>
  <si>
    <t>Percentage Failed</t>
  </si>
  <si>
    <t>Percentage Canceled</t>
  </si>
  <si>
    <t>1000 to 4999</t>
  </si>
  <si>
    <t>5000 to 9999</t>
  </si>
  <si>
    <t>10000 to 14999</t>
  </si>
  <si>
    <t>15000 to 19999</t>
  </si>
  <si>
    <t>20000 to 24999</t>
  </si>
  <si>
    <t>25000 to 29999</t>
  </si>
  <si>
    <t>30000 to 34999</t>
  </si>
  <si>
    <t>35000 to 39999</t>
  </si>
  <si>
    <t>40000 to 44999</t>
  </si>
  <si>
    <t>45000 to 49999</t>
  </si>
  <si>
    <t>&lt; 1000</t>
  </si>
  <si>
    <t>&gt;= 50000</t>
  </si>
  <si>
    <t>successful outcome</t>
  </si>
  <si>
    <t>failed outcome</t>
  </si>
  <si>
    <t>Successful backers</t>
  </si>
  <si>
    <t>Mean</t>
  </si>
  <si>
    <t>Median</t>
  </si>
  <si>
    <t>Minimum</t>
  </si>
  <si>
    <t>Maximum</t>
  </si>
  <si>
    <t>Variance</t>
  </si>
  <si>
    <t>Standard Dev</t>
  </si>
  <si>
    <t>Failed backers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</si>
</sst>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" fontId="0" fillId="0" borderId="0" xfId="0" applyNumberFormat="1"/>
    <xf numFmtId="44" fontId="1" fillId="0" borderId="0" xfId="1" applyFont="1" applyAlignment="1">
      <alignment horizontal="center"/>
    </xf>
    <xf numFmtId="44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0" xfId="0" applyNumberFormat="1" applyFont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left"/>
    </xf>
    <xf numFmtId="175" fontId="0" fillId="0" borderId="0" xfId="0" applyNumberForma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15"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00B0F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00000"/>
        </patternFill>
      </fill>
    </dxf>
    <dxf>
      <font>
        <color auto="1"/>
      </font>
      <fill>
        <patternFill>
          <bgColor theme="0" tint="-4.9989318521683403E-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4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[StarterBook.xlsx]Category Pivot Table!PivotTable1</c:name>
    <c:fmtId val="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'Category Pivot Table'!$B$3:$B$4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'Category Pivot Table'!$A$5:$A$14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 Table'!$B$5:$B$14</c:f>
              <c:numCache>
                <c:formatCode>General</c:formatCode>
                <c:ptCount val="9"/>
                <c:pt idx="0">
                  <c:v>300</c:v>
                </c:pt>
                <c:pt idx="1">
                  <c:v>34</c:v>
                </c:pt>
                <c:pt idx="2">
                  <c:v>80</c:v>
                </c:pt>
                <c:pt idx="4">
                  <c:v>540</c:v>
                </c:pt>
                <c:pt idx="5">
                  <c:v>103</c:v>
                </c:pt>
                <c:pt idx="6">
                  <c:v>80</c:v>
                </c:pt>
                <c:pt idx="7">
                  <c:v>209</c:v>
                </c:pt>
                <c:pt idx="8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72-4E2C-B6B6-F6863551B623}"/>
            </c:ext>
          </c:extLst>
        </c:ser>
        <c:ser>
          <c:idx val="1"/>
          <c:order val="1"/>
          <c:tx>
            <c:strRef>
              <c:f>'Category Pivot Table'!$C$3:$C$4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Pivot Table'!$A$5:$A$14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 Table'!$C$5:$C$14</c:f>
              <c:numCache>
                <c:formatCode>General</c:formatCode>
                <c:ptCount val="9"/>
                <c:pt idx="0">
                  <c:v>180</c:v>
                </c:pt>
                <c:pt idx="1">
                  <c:v>140</c:v>
                </c:pt>
                <c:pt idx="2">
                  <c:v>140</c:v>
                </c:pt>
                <c:pt idx="4">
                  <c:v>120</c:v>
                </c:pt>
                <c:pt idx="5">
                  <c:v>117</c:v>
                </c:pt>
                <c:pt idx="6">
                  <c:v>127</c:v>
                </c:pt>
                <c:pt idx="7">
                  <c:v>213</c:v>
                </c:pt>
                <c:pt idx="8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72-4E2C-B6B6-F6863551B623}"/>
            </c:ext>
          </c:extLst>
        </c:ser>
        <c:ser>
          <c:idx val="2"/>
          <c:order val="2"/>
          <c:tx>
            <c:strRef>
              <c:f>'Category Pivot Table'!$D$3:$D$4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Pivot Table'!$A$5:$A$14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 Table'!$D$5:$D$14</c:f>
              <c:numCache>
                <c:formatCode>General</c:formatCode>
                <c:ptCount val="9"/>
                <c:pt idx="0">
                  <c:v>40</c:v>
                </c:pt>
                <c:pt idx="1">
                  <c:v>20</c:v>
                </c:pt>
                <c:pt idx="3">
                  <c:v>24</c:v>
                </c:pt>
                <c:pt idx="4">
                  <c:v>20</c:v>
                </c:pt>
                <c:pt idx="6">
                  <c:v>30</c:v>
                </c:pt>
                <c:pt idx="7">
                  <c:v>178</c:v>
                </c:pt>
                <c:pt idx="8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72-4E2C-B6B6-F6863551B623}"/>
            </c:ext>
          </c:extLst>
        </c:ser>
        <c:ser>
          <c:idx val="3"/>
          <c:order val="3"/>
          <c:tx>
            <c:strRef>
              <c:f>'Category Pivot Table'!$E$3:$E$4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'Category Pivot Table'!$A$5:$A$14</c:f>
              <c:strCache>
                <c:ptCount val="9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</c:strCache>
            </c:strRef>
          </c:cat>
          <c:val>
            <c:numRef>
              <c:f>'Category Pivot Table'!$E$5:$E$14</c:f>
              <c:numCache>
                <c:formatCode>General</c:formatCode>
                <c:ptCount val="9"/>
                <c:pt idx="1">
                  <c:v>6</c:v>
                </c:pt>
                <c:pt idx="4">
                  <c:v>20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9D-4612-A39E-F5C413947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2235280"/>
        <c:axId val="1932235696"/>
      </c:barChart>
      <c:catAx>
        <c:axId val="193223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35696"/>
        <c:crosses val="autoZero"/>
        <c:auto val="1"/>
        <c:lblAlgn val="ctr"/>
        <c:lblOffset val="100"/>
        <c:noMultiLvlLbl val="0"/>
      </c:catAx>
      <c:valAx>
        <c:axId val="193223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2235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[StarterBook.xlsx]sub-category Pivot Table!PivotTable3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'sub-category Pivot Table'!$B$4:$B$5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'sub-category Pivot Table'!$A$6:$A$47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 Table'!$B$6:$B$47</c:f>
              <c:numCache>
                <c:formatCode>General</c:formatCode>
                <c:ptCount val="41"/>
                <c:pt idx="4">
                  <c:v>40</c:v>
                </c:pt>
                <c:pt idx="5">
                  <c:v>180</c:v>
                </c:pt>
                <c:pt idx="7">
                  <c:v>40</c:v>
                </c:pt>
                <c:pt idx="12">
                  <c:v>140</c:v>
                </c:pt>
                <c:pt idx="13">
                  <c:v>140</c:v>
                </c:pt>
                <c:pt idx="15">
                  <c:v>9</c:v>
                </c:pt>
                <c:pt idx="16">
                  <c:v>20</c:v>
                </c:pt>
                <c:pt idx="18">
                  <c:v>60</c:v>
                </c:pt>
                <c:pt idx="20">
                  <c:v>60</c:v>
                </c:pt>
                <c:pt idx="22">
                  <c:v>103</c:v>
                </c:pt>
                <c:pt idx="24">
                  <c:v>694</c:v>
                </c:pt>
                <c:pt idx="25">
                  <c:v>40</c:v>
                </c:pt>
                <c:pt idx="26">
                  <c:v>20</c:v>
                </c:pt>
                <c:pt idx="28">
                  <c:v>260</c:v>
                </c:pt>
                <c:pt idx="30">
                  <c:v>60</c:v>
                </c:pt>
                <c:pt idx="31">
                  <c:v>34</c:v>
                </c:pt>
                <c:pt idx="32">
                  <c:v>40</c:v>
                </c:pt>
                <c:pt idx="33">
                  <c:v>85</c:v>
                </c:pt>
                <c:pt idx="34">
                  <c:v>80</c:v>
                </c:pt>
                <c:pt idx="35">
                  <c:v>60</c:v>
                </c:pt>
                <c:pt idx="3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7C-410C-9788-AF991C4A7455}"/>
            </c:ext>
          </c:extLst>
        </c:ser>
        <c:ser>
          <c:idx val="1"/>
          <c:order val="1"/>
          <c:tx>
            <c:strRef>
              <c:f>'sub-category Pivot Table'!$C$4:$C$5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'sub-category Pivot Table'!$A$6:$A$47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 Table'!$C$6:$C$47</c:f>
              <c:numCache>
                <c:formatCode>General</c:formatCode>
                <c:ptCount val="41"/>
                <c:pt idx="0">
                  <c:v>100</c:v>
                </c:pt>
                <c:pt idx="3">
                  <c:v>40</c:v>
                </c:pt>
                <c:pt idx="6">
                  <c:v>80</c:v>
                </c:pt>
                <c:pt idx="8">
                  <c:v>40</c:v>
                </c:pt>
                <c:pt idx="9">
                  <c:v>40</c:v>
                </c:pt>
                <c:pt idx="10">
                  <c:v>120</c:v>
                </c:pt>
                <c:pt idx="11">
                  <c:v>20</c:v>
                </c:pt>
                <c:pt idx="13">
                  <c:v>20</c:v>
                </c:pt>
                <c:pt idx="14">
                  <c:v>60</c:v>
                </c:pt>
                <c:pt idx="15">
                  <c:v>11</c:v>
                </c:pt>
                <c:pt idx="17">
                  <c:v>40</c:v>
                </c:pt>
                <c:pt idx="18">
                  <c:v>60</c:v>
                </c:pt>
                <c:pt idx="19">
                  <c:v>20</c:v>
                </c:pt>
                <c:pt idx="21">
                  <c:v>20</c:v>
                </c:pt>
                <c:pt idx="22">
                  <c:v>57</c:v>
                </c:pt>
                <c:pt idx="23">
                  <c:v>20</c:v>
                </c:pt>
                <c:pt idx="24">
                  <c:v>353</c:v>
                </c:pt>
                <c:pt idx="27">
                  <c:v>20</c:v>
                </c:pt>
                <c:pt idx="32">
                  <c:v>2</c:v>
                </c:pt>
                <c:pt idx="33">
                  <c:v>80</c:v>
                </c:pt>
                <c:pt idx="36">
                  <c:v>47</c:v>
                </c:pt>
                <c:pt idx="37">
                  <c:v>100</c:v>
                </c:pt>
                <c:pt idx="38">
                  <c:v>120</c:v>
                </c:pt>
                <c:pt idx="3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7C-410C-9788-AF991C4A7455}"/>
            </c:ext>
          </c:extLst>
        </c:ser>
        <c:ser>
          <c:idx val="2"/>
          <c:order val="2"/>
          <c:tx>
            <c:strRef>
              <c:f>'sub-category Pivot Table'!$D$4:$D$5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'sub-category Pivot Table'!$A$6:$A$47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 Table'!$D$6:$D$47</c:f>
              <c:numCache>
                <c:formatCode>General</c:formatCode>
                <c:ptCount val="41"/>
                <c:pt idx="1">
                  <c:v>20</c:v>
                </c:pt>
                <c:pt idx="2">
                  <c:v>24</c:v>
                </c:pt>
                <c:pt idx="10">
                  <c:v>20</c:v>
                </c:pt>
                <c:pt idx="18">
                  <c:v>20</c:v>
                </c:pt>
                <c:pt idx="29">
                  <c:v>40</c:v>
                </c:pt>
                <c:pt idx="32">
                  <c:v>18</c:v>
                </c:pt>
                <c:pt idx="33">
                  <c:v>17</c:v>
                </c:pt>
                <c:pt idx="36">
                  <c:v>10</c:v>
                </c:pt>
                <c:pt idx="38">
                  <c:v>60</c:v>
                </c:pt>
                <c:pt idx="39">
                  <c:v>100</c:v>
                </c:pt>
                <c:pt idx="4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7C-410C-9788-AF991C4A7455}"/>
            </c:ext>
          </c:extLst>
        </c:ser>
        <c:ser>
          <c:idx val="3"/>
          <c:order val="3"/>
          <c:tx>
            <c:strRef>
              <c:f>'sub-category Pivot Table'!$E$4:$E$5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'sub-category Pivot Table'!$A$6:$A$47</c:f>
              <c:strCache>
                <c:ptCount val="41"/>
                <c:pt idx="0">
                  <c:v>animation</c:v>
                </c:pt>
                <c:pt idx="1">
                  <c:v>art books</c:v>
                </c:pt>
                <c:pt idx="2">
                  <c:v>audio</c:v>
                </c:pt>
                <c:pt idx="3">
                  <c:v>children's books</c:v>
                </c:pt>
                <c:pt idx="4">
                  <c:v>classical music</c:v>
                </c:pt>
                <c:pt idx="5">
                  <c:v>documentary</c:v>
                </c:pt>
                <c:pt idx="6">
                  <c:v>drama</c:v>
                </c:pt>
                <c:pt idx="7">
                  <c:v>electronic music</c:v>
                </c:pt>
                <c:pt idx="8">
                  <c:v>faith</c:v>
                </c:pt>
                <c:pt idx="9">
                  <c:v>fiction</c:v>
                </c:pt>
                <c:pt idx="10">
                  <c:v>food trucks</c:v>
                </c:pt>
                <c:pt idx="11">
                  <c:v>gadgets</c:v>
                </c:pt>
                <c:pt idx="12">
                  <c:v>hardware</c:v>
                </c:pt>
                <c:pt idx="13">
                  <c:v>indie rock</c:v>
                </c:pt>
                <c:pt idx="14">
                  <c:v>jazz</c:v>
                </c:pt>
                <c:pt idx="15">
                  <c:v>makerspaces</c:v>
                </c:pt>
                <c:pt idx="16">
                  <c:v>metal</c:v>
                </c:pt>
                <c:pt idx="17">
                  <c:v>mobile games</c:v>
                </c:pt>
                <c:pt idx="18">
                  <c:v>musical</c:v>
                </c:pt>
                <c:pt idx="19">
                  <c:v>nature</c:v>
                </c:pt>
                <c:pt idx="20">
                  <c:v>nonfiction</c:v>
                </c:pt>
                <c:pt idx="21">
                  <c:v>people</c:v>
                </c:pt>
                <c:pt idx="22">
                  <c:v>photobooks</c:v>
                </c:pt>
                <c:pt idx="23">
                  <c:v>places</c:v>
                </c:pt>
                <c:pt idx="24">
                  <c:v>plays</c:v>
                </c:pt>
                <c:pt idx="25">
                  <c:v>pop</c:v>
                </c:pt>
                <c:pt idx="26">
                  <c:v>radio &amp; podcasts</c:v>
                </c:pt>
                <c:pt idx="27">
                  <c:v>restaurants</c:v>
                </c:pt>
                <c:pt idx="28">
                  <c:v>rock</c:v>
                </c:pt>
                <c:pt idx="29">
                  <c:v>science fiction</c:v>
                </c:pt>
                <c:pt idx="30">
                  <c:v>shorts</c:v>
                </c:pt>
                <c:pt idx="31">
                  <c:v>small batch</c:v>
                </c:pt>
                <c:pt idx="32">
                  <c:v>space exploration</c:v>
                </c:pt>
                <c:pt idx="33">
                  <c:v>spaces</c:v>
                </c:pt>
                <c:pt idx="34">
                  <c:v>tabletop games</c:v>
                </c:pt>
                <c:pt idx="35">
                  <c:v>television</c:v>
                </c:pt>
                <c:pt idx="36">
                  <c:v>translations</c:v>
                </c:pt>
                <c:pt idx="37">
                  <c:v>video games</c:v>
                </c:pt>
                <c:pt idx="38">
                  <c:v>wearables</c:v>
                </c:pt>
                <c:pt idx="39">
                  <c:v>web</c:v>
                </c:pt>
                <c:pt idx="40">
                  <c:v>world music</c:v>
                </c:pt>
              </c:strCache>
            </c:strRef>
          </c:cat>
          <c:val>
            <c:numRef>
              <c:f>'sub-category Pivot Table'!$E$6:$E$47</c:f>
              <c:numCache>
                <c:formatCode>General</c:formatCode>
                <c:ptCount val="41"/>
                <c:pt idx="8">
                  <c:v>20</c:v>
                </c:pt>
                <c:pt idx="24">
                  <c:v>19</c:v>
                </c:pt>
                <c:pt idx="31">
                  <c:v>6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7C-410C-9788-AF991C4A7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742475792"/>
        <c:axId val="1742475376"/>
      </c:barChart>
      <c:catAx>
        <c:axId val="174247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5376"/>
        <c:crosses val="autoZero"/>
        <c:auto val="1"/>
        <c:lblAlgn val="ctr"/>
        <c:lblOffset val="100"/>
        <c:noMultiLvlLbl val="0"/>
      </c:catAx>
      <c:valAx>
        <c:axId val="174247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2475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[StarterBook.xlsx]Pivot Chart!PivotTable4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Chart'!$B$4:$B$5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Chart'!$B$6:$B$18</c:f>
              <c:numCache>
                <c:formatCode>General</c:formatCode>
                <c:ptCount val="12"/>
                <c:pt idx="0">
                  <c:v>182</c:v>
                </c:pt>
                <c:pt idx="1">
                  <c:v>202</c:v>
                </c:pt>
                <c:pt idx="2">
                  <c:v>180</c:v>
                </c:pt>
                <c:pt idx="3">
                  <c:v>192</c:v>
                </c:pt>
                <c:pt idx="4">
                  <c:v>234</c:v>
                </c:pt>
                <c:pt idx="5">
                  <c:v>211</c:v>
                </c:pt>
                <c:pt idx="6">
                  <c:v>194</c:v>
                </c:pt>
                <c:pt idx="7">
                  <c:v>166</c:v>
                </c:pt>
                <c:pt idx="8">
                  <c:v>147</c:v>
                </c:pt>
                <c:pt idx="9">
                  <c:v>183</c:v>
                </c:pt>
                <c:pt idx="10">
                  <c:v>183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4-4399-97F9-759A96FDEAEA}"/>
            </c:ext>
          </c:extLst>
        </c:ser>
        <c:ser>
          <c:idx val="1"/>
          <c:order val="1"/>
          <c:tx>
            <c:strRef>
              <c:f>'Pivot Chart'!$C$4:$C$5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Chart'!$C$6:$C$18</c:f>
              <c:numCache>
                <c:formatCode>General</c:formatCode>
                <c:ptCount val="12"/>
                <c:pt idx="0">
                  <c:v>149</c:v>
                </c:pt>
                <c:pt idx="1">
                  <c:v>106</c:v>
                </c:pt>
                <c:pt idx="2">
                  <c:v>108</c:v>
                </c:pt>
                <c:pt idx="3">
                  <c:v>102</c:v>
                </c:pt>
                <c:pt idx="4">
                  <c:v>126</c:v>
                </c:pt>
                <c:pt idx="5">
                  <c:v>147</c:v>
                </c:pt>
                <c:pt idx="6">
                  <c:v>150</c:v>
                </c:pt>
                <c:pt idx="7">
                  <c:v>134</c:v>
                </c:pt>
                <c:pt idx="8">
                  <c:v>127</c:v>
                </c:pt>
                <c:pt idx="9">
                  <c:v>149</c:v>
                </c:pt>
                <c:pt idx="10">
                  <c:v>114</c:v>
                </c:pt>
                <c:pt idx="11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4-4399-97F9-759A96FDEAEA}"/>
            </c:ext>
          </c:extLst>
        </c:ser>
        <c:ser>
          <c:idx val="2"/>
          <c:order val="2"/>
          <c:tx>
            <c:strRef>
              <c:f>'Pivot Chart'!$D$4:$D$5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'Pivot Chart'!$A$6:$A$18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Chart'!$D$6:$D$18</c:f>
              <c:numCache>
                <c:formatCode>General</c:formatCode>
                <c:ptCount val="12"/>
                <c:pt idx="0">
                  <c:v>34</c:v>
                </c:pt>
                <c:pt idx="1">
                  <c:v>27</c:v>
                </c:pt>
                <c:pt idx="2">
                  <c:v>28</c:v>
                </c:pt>
                <c:pt idx="3">
                  <c:v>27</c:v>
                </c:pt>
                <c:pt idx="4">
                  <c:v>26</c:v>
                </c:pt>
                <c:pt idx="5">
                  <c:v>27</c:v>
                </c:pt>
                <c:pt idx="6">
                  <c:v>43</c:v>
                </c:pt>
                <c:pt idx="7">
                  <c:v>33</c:v>
                </c:pt>
                <c:pt idx="8">
                  <c:v>24</c:v>
                </c:pt>
                <c:pt idx="9">
                  <c:v>20</c:v>
                </c:pt>
                <c:pt idx="10">
                  <c:v>37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D4-4399-97F9-759A96FDE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1552512"/>
        <c:axId val="1791546688"/>
      </c:lineChart>
      <c:catAx>
        <c:axId val="179155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46688"/>
        <c:crosses val="autoZero"/>
        <c:auto val="1"/>
        <c:lblAlgn val="ctr"/>
        <c:lblOffset val="100"/>
        <c:noMultiLvlLbl val="0"/>
      </c:catAx>
      <c:valAx>
        <c:axId val="179154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552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Percentage Succesful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Bonus!$A$2:$A$13</c:f>
              <c:strCache>
                <c:ptCount val="12"/>
                <c:pt idx="0">
                  <c:v>&lt;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 14999</c:v>
                </c:pt>
                <c:pt idx="4">
                  <c:v>15000 to 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 44999</c:v>
                </c:pt>
                <c:pt idx="10">
                  <c:v>45000 to 49999</c:v>
                </c:pt>
                <c:pt idx="11">
                  <c:v>&gt;= 50000</c:v>
                </c:pt>
              </c:strCache>
            </c:strRef>
          </c:cat>
          <c:val>
            <c:numRef>
              <c:f>Bonus!$F$2:$F$13</c:f>
              <c:numCache>
                <c:formatCode>0%</c:formatCode>
                <c:ptCount val="12"/>
                <c:pt idx="0">
                  <c:v>0.71081677704194257</c:v>
                </c:pt>
                <c:pt idx="1">
                  <c:v>0.67238605898123327</c:v>
                </c:pt>
                <c:pt idx="2">
                  <c:v>0.63347539713289425</c:v>
                </c:pt>
                <c:pt idx="3">
                  <c:v>0.61472894647118992</c:v>
                </c:pt>
                <c:pt idx="4">
                  <c:v>0.60529674537332478</c:v>
                </c:pt>
                <c:pt idx="5">
                  <c:v>0.59689213893967097</c:v>
                </c:pt>
                <c:pt idx="6">
                  <c:v>0.58906112898508334</c:v>
                </c:pt>
                <c:pt idx="7">
                  <c:v>0.58440445586975154</c:v>
                </c:pt>
                <c:pt idx="8">
                  <c:v>0.58267716535433067</c:v>
                </c:pt>
                <c:pt idx="9">
                  <c:v>0.58155043067518752</c:v>
                </c:pt>
                <c:pt idx="10">
                  <c:v>0.57983425414364642</c:v>
                </c:pt>
                <c:pt idx="11">
                  <c:v>0.19369369369369369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53-4AEE-A53F-5CD8529A2D2E}"/>
            </c:ext>
          </c:extLst>
        </c:ser>
        <c:ser>
          <c:idx val="1"/>
          <c:order val="1"/>
          <c:tx>
            <c:v>Percentage Failed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Bonus!$G$2:$G$13</c:f>
              <c:numCache>
                <c:formatCode>0%</c:formatCode>
                <c:ptCount val="12"/>
                <c:pt idx="0">
                  <c:v>0.24944812362030905</c:v>
                </c:pt>
                <c:pt idx="1">
                  <c:v>0.28579088471849867</c:v>
                </c:pt>
                <c:pt idx="2">
                  <c:v>0.31615652847733439</c:v>
                </c:pt>
                <c:pt idx="3">
                  <c:v>0.32730992158199795</c:v>
                </c:pt>
                <c:pt idx="4">
                  <c:v>0.33503509891512445</c:v>
                </c:pt>
                <c:pt idx="5">
                  <c:v>0.34186471663619744</c:v>
                </c:pt>
                <c:pt idx="6">
                  <c:v>0.34688505410938869</c:v>
                </c:pt>
                <c:pt idx="7">
                  <c:v>0.34932876321051126</c:v>
                </c:pt>
                <c:pt idx="8">
                  <c:v>0.35011248593925759</c:v>
                </c:pt>
                <c:pt idx="9">
                  <c:v>0.35037510419560991</c:v>
                </c:pt>
                <c:pt idx="10">
                  <c:v>0.35138121546961326</c:v>
                </c:pt>
                <c:pt idx="11">
                  <c:v>0.58108108108108103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53-4AEE-A53F-5CD8529A2D2E}"/>
            </c:ext>
          </c:extLst>
        </c:ser>
        <c:ser>
          <c:idx val="2"/>
          <c:order val="2"/>
          <c:tx>
            <c:strRef>
              <c:f>Bonus!$H$1</c:f>
              <c:strCache>
                <c:ptCount val="1"/>
                <c:pt idx="0">
                  <c:v>Percentage Canceled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Bonus!$H$2:$H$13</c:f>
              <c:numCache>
                <c:formatCode>0%</c:formatCode>
                <c:ptCount val="12"/>
                <c:pt idx="0">
                  <c:v>3.9735099337748346E-2</c:v>
                </c:pt>
                <c:pt idx="1">
                  <c:v>4.1823056300268099E-2</c:v>
                </c:pt>
                <c:pt idx="2">
                  <c:v>5.0368074389771408E-2</c:v>
                </c:pt>
                <c:pt idx="3">
                  <c:v>5.7961131946812135E-2</c:v>
                </c:pt>
                <c:pt idx="4">
                  <c:v>5.9668155711550735E-2</c:v>
                </c:pt>
                <c:pt idx="5">
                  <c:v>6.1243144424131625E-2</c:v>
                </c:pt>
                <c:pt idx="6">
                  <c:v>6.405381690552793E-2</c:v>
                </c:pt>
                <c:pt idx="7">
                  <c:v>6.6266780919737214E-2</c:v>
                </c:pt>
                <c:pt idx="8">
                  <c:v>6.7210348706411696E-2</c:v>
                </c:pt>
                <c:pt idx="9">
                  <c:v>6.8074465129202552E-2</c:v>
                </c:pt>
                <c:pt idx="10">
                  <c:v>6.8784530386740331E-2</c:v>
                </c:pt>
                <c:pt idx="11">
                  <c:v>0.22522522522522523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53-4AEE-A53F-5CD8529A2D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3404255"/>
        <c:axId val="513406751"/>
      </c:lineChart>
      <c:catAx>
        <c:axId val="51340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06751"/>
        <c:crosses val="autoZero"/>
        <c:auto val="1"/>
        <c:lblAlgn val="ctr"/>
        <c:lblOffset val="100"/>
        <c:noMultiLvlLbl val="0"/>
      </c:catAx>
      <c:valAx>
        <c:axId val="51340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4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36992</xdr:colOff>
      <xdr:row>15</xdr:row>
      <xdr:rowOff>143983</xdr:rowOff>
    </xdr:from>
    <xdr:to>
      <xdr:col>13</xdr:col>
      <xdr:colOff>332709</xdr:colOff>
      <xdr:row>38</xdr:row>
      <xdr:rowOff>143982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EE1933-92A9-4CBB-BC48-6A765CC15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266699</xdr:colOff>
      <xdr:row>0</xdr:row>
      <xdr:rowOff>0</xdr:rowOff>
    </xdr:from>
    <xdr:to>
      <xdr:col>27</xdr:col>
      <xdr:colOff>9525</xdr:colOff>
      <xdr:row>35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1CA113-5A51-40E3-B0C9-BDE6134825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19</xdr:row>
      <xdr:rowOff>35719</xdr:rowOff>
    </xdr:from>
    <xdr:to>
      <xdr:col>14</xdr:col>
      <xdr:colOff>514350</xdr:colOff>
      <xdr:row>43</xdr:row>
      <xdr:rowOff>45243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8A4ACF-92BE-4592-8877-6A3F60DE9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2720</xdr:rowOff>
    </xdr:from>
    <xdr:to>
      <xdr:col>12</xdr:col>
      <xdr:colOff>0</xdr:colOff>
      <xdr:row>41</xdr:row>
      <xdr:rowOff>176893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17BA3E-26C8-49C8-B035-BDF40B36C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Sabon" refreshedDate="44185.900192592591" createdVersion="6" refreshedVersion="6" minRefreshableVersion="3" recordCount="4114" xr:uid="{CC0F9E43-78D6-45A2-8D71-3A665DBCEEC8}">
  <cacheSource type="worksheet">
    <worksheetSource ref="A1:R4115" sheet="Sheet1"/>
  </cacheSource>
  <cacheFields count="18">
    <cacheField name="id" numFmtId="0">
      <sharedItems containsSemiMixedTypes="0" containsString="0" containsNumber="1" containsInteger="1" minValue="0" maxValue="4113"/>
    </cacheField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Sabon" refreshedDate="44185.918099768518" createdVersion="6" refreshedVersion="6" minRefreshableVersion="3" recordCount="4114" xr:uid="{BA079336-740C-4188-8BB1-25A75835F81E}">
  <cacheSource type="worksheet">
    <worksheetSource ref="B1:R4115" sheet="Sheet1"/>
  </cacheSource>
  <cacheFields count="17">
    <cacheField name="name" numFmtId="0">
      <sharedItems containsDate="1" containsMixedTypes="1" minDate="2008-11-04T00:00:00" maxDate="2008-11-05T00:00:00"/>
    </cacheField>
    <cacheField name="blurb" numFmtId="0">
      <sharedItems containsMixedTypes="1" containsNumber="1" containsInteger="1" minValue="1" maxValue="1"/>
    </cacheField>
    <cacheField name="goal" numFmtId="0">
      <sharedItems containsSemiMixedTypes="0" containsString="0" containsNumber="1" minValue="1" maxValue="100000000"/>
    </cacheField>
    <cacheField name="pledged" numFmtId="0">
      <sharedItems containsSemiMixedTypes="0" containsString="0" containsNumber="1" minValue="0" maxValue="2344134.67"/>
    </cacheField>
    <cacheField name="state" numFmtId="0">
      <sharedItems count="4">
        <s v="successful"/>
        <s v="canceled"/>
        <s v="failed"/>
        <s v="live"/>
      </sharedItems>
    </cacheField>
    <cacheField name="country" numFmtId="0">
      <sharedItems count="21">
        <s v="US"/>
        <s v="GB"/>
        <s v="AU"/>
        <s v="ES"/>
        <s v="NZ"/>
        <s v="CA"/>
        <s v="FR"/>
        <s v="HK"/>
        <s v="DK"/>
        <s v="NL"/>
        <s v="NO"/>
        <s v="SE"/>
        <s v="DE"/>
        <s v="IT"/>
        <s v="MX"/>
        <s v="AT"/>
        <s v="CH"/>
        <s v="IE"/>
        <s v="BE"/>
        <s v="LU"/>
        <s v="SG"/>
      </sharedItems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 count="41">
        <s v="television"/>
        <s v="shorts"/>
        <s v="science fiction"/>
        <s v="drama"/>
        <s v="documentary"/>
        <s v="animation"/>
        <s v="plays"/>
        <s v="web"/>
        <s v="wearables"/>
        <s v="nonfiction"/>
        <s v="fiction"/>
        <s v="rock"/>
        <s v="metal"/>
        <s v="jazz"/>
        <s v="indie rock"/>
        <s v="electronic music"/>
        <s v="audio"/>
        <s v="video games"/>
        <s v="mobile games"/>
        <s v="food trucks"/>
        <s v="photobooks"/>
        <s v="world music"/>
        <s v="translations"/>
        <s v="radio &amp; podcasts"/>
        <s v="nature"/>
        <s v="art books"/>
        <s v="places"/>
        <s v="pop"/>
        <s v="faith"/>
        <s v="gadgets"/>
        <s v="hardware"/>
        <s v="people"/>
        <s v="tabletop games"/>
        <s v="small batch"/>
        <s v="restaurants"/>
        <s v="classical music"/>
        <s v="space exploration"/>
        <s v="makerspaces"/>
        <s v="spaces"/>
        <s v="children's books"/>
        <s v="mus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an Sabon" refreshedDate="44185.929306134261" createdVersion="6" refreshedVersion="6" minRefreshableVersion="3" recordCount="4114" xr:uid="{577DA006-189C-47AF-AC61-EB1F622626E2}">
  <cacheSource type="worksheet">
    <worksheetSource ref="F1:T4115" sheet="Sheet1"/>
  </cacheSource>
  <cacheFields count="17">
    <cacheField name="state" numFmtId="0">
      <sharedItems count="4">
        <s v="successful"/>
        <s v="canceled"/>
        <s v="failed"/>
        <s v="live"/>
      </sharedItems>
    </cacheField>
    <cacheField name="country" numFmtId="0">
      <sharedItems/>
    </cacheField>
    <cacheField name="currency" numFmtId="0">
      <sharedItems/>
    </cacheField>
    <cacheField name="deadline" numFmtId="0">
      <sharedItems containsSemiMixedTypes="0" containsString="0" containsNumber="1" containsInteger="1" minValue="1249932360" maxValue="1493838720"/>
    </cacheField>
    <cacheField name="launched_at" numFmtId="0">
      <sharedItems containsSemiMixedTypes="0" containsString="0" containsNumber="1" containsInteger="1" minValue="1242532513" maxValue="1489591807"/>
    </cacheField>
    <cacheField name="staff_pick" numFmtId="0">
      <sharedItems/>
    </cacheField>
    <cacheField name="backers_count" numFmtId="0">
      <sharedItems containsSemiMixedTypes="0" containsString="0" containsNumber="1" containsInteger="1" minValue="0" maxValue="26457"/>
    </cacheField>
    <cacheField name="spotlight" numFmtId="0">
      <sharedItems/>
    </cacheField>
    <cacheField name="Category and Sub-Category" numFmtId="0">
      <sharedItems/>
    </cacheField>
    <cacheField name="Percent Funded" numFmtId="1">
      <sharedItems containsSemiMixedTypes="0" containsString="0" containsNumber="1" minValue="0" maxValue="2260300"/>
    </cacheField>
    <cacheField name="Average Donation" numFmtId="44">
      <sharedItems containsMixedTypes="1" containsNumber="1" minValue="1" maxValue="3304"/>
    </cacheField>
    <cacheField name="Category" numFmtId="0">
      <sharedItems count="9">
        <s v="film &amp; video"/>
        <s v="theater"/>
        <s v="technology"/>
        <s v="publishing"/>
        <s v="music"/>
        <s v="journalism"/>
        <s v="games"/>
        <s v="food"/>
        <s v="photography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09-05-17T03:55:13" maxDate="2017-03-15T15:30:07" count="4114">
        <d v="2015-06-22T00:10:11"/>
        <d v="2017-01-31T14:24:43"/>
        <d v="2016-02-05T16:51:23"/>
        <d v="2014-07-08T12:21:47"/>
        <d v="2015-11-19T20:01:19"/>
        <d v="2016-07-12T22:23:27"/>
        <d v="2014-06-04T01:44:10"/>
        <d v="2016-05-26T01:07:47"/>
        <d v="2016-04-08T22:40:12"/>
        <d v="2016-03-18T02:29:04"/>
        <d v="2014-05-21T01:37:59"/>
        <d v="2016-07-21T18:41:02"/>
        <d v="2014-06-01T17:07:05"/>
        <d v="2016-05-18T16:15:09"/>
        <d v="2014-06-18T00:38:08"/>
        <d v="2015-09-09T09:24:18"/>
        <d v="2014-05-01T19:06:51"/>
        <d v="2014-10-05T17:33:42"/>
        <d v="2014-08-18T13:00:56"/>
        <d v="2015-06-20T19:35:34"/>
        <d v="2015-07-15T18:11:52"/>
        <d v="2014-08-27T15:03:09"/>
        <d v="2014-12-16T21:52:20"/>
        <d v="2015-04-03T18:41:41"/>
        <d v="2015-08-13T19:41:03"/>
        <d v="2015-11-10T00:36:01"/>
        <d v="2014-07-08T12:22:24"/>
        <d v="2014-10-17T03:57:13"/>
        <d v="2015-11-16T23:08:04"/>
        <d v="2014-06-22T16:09:28"/>
        <d v="2014-07-22T07:01:55"/>
        <d v="2016-01-07T19:00:34"/>
        <d v="2016-04-01T15:03:37"/>
        <d v="2015-10-09T15:51:41"/>
        <d v="2014-07-21T07:43:21"/>
        <d v="2015-04-04T07:00:14"/>
        <d v="2015-03-05T07:22:05"/>
        <d v="2015-01-28T16:37:59"/>
        <d v="2013-04-11T01:22:24"/>
        <d v="2014-04-25T01:07:48"/>
        <d v="2014-05-30T05:08:08"/>
        <d v="2014-09-05T13:39:14"/>
        <d v="2014-11-28T15:20:26"/>
        <d v="2014-06-12T18:58:06"/>
        <d v="2014-08-23T02:22:17"/>
        <d v="2016-03-28T14:58:27"/>
        <d v="2015-11-15T23:09:34"/>
        <d v="2014-10-20T19:40:07"/>
        <d v="2015-01-29T12:24:20"/>
        <d v="2015-09-24T04:14:05"/>
        <d v="2014-12-22T18:04:18"/>
        <d v="2015-07-11T22:17:17"/>
        <d v="2014-06-17T16:50:46"/>
        <d v="2014-03-21T13:10:45"/>
        <d v="2015-11-25T17:07:01"/>
        <d v="2016-05-06T23:15:16"/>
        <d v="2015-05-25T13:10:24"/>
        <d v="2015-03-26T19:59:22"/>
        <d v="2014-10-20T17:52:52"/>
        <d v="2015-08-14T05:39:36"/>
        <d v="2014-03-03T21:38:37"/>
        <d v="2013-05-15T19:32:37"/>
        <d v="2013-02-06T19:11:18"/>
        <d v="2013-12-04T21:53:33"/>
        <d v="2013-06-08T00:26:21"/>
        <d v="2014-07-15T19:42:34"/>
        <d v="2016-06-18T20:23:40"/>
        <d v="2012-06-15T14:00:04"/>
        <d v="2014-01-24T13:39:51"/>
        <d v="2011-08-31T04:30:25"/>
        <d v="2011-07-06T21:30:45"/>
        <d v="2012-03-29T06:30:57"/>
        <d v="2012-10-26T00:14:41"/>
        <d v="2011-02-13T18:09:44"/>
        <d v="2015-12-22T11:41:35"/>
        <d v="2013-03-24T05:01:12"/>
        <d v="2011-10-28T16:35:58"/>
        <d v="2012-03-29T03:28:37"/>
        <d v="2016-08-22T17:32:01"/>
        <d v="2014-03-26T18:38:13"/>
        <d v="2013-11-05T02:00:56"/>
        <d v="2012-07-10T03:48:47"/>
        <d v="2011-09-09T19:41:01"/>
        <d v="2015-02-07T14:46:29"/>
        <d v="2011-04-15T18:11:26"/>
        <d v="2011-08-24T03:00:37"/>
        <d v="2015-10-14T13:20:45"/>
        <d v="2010-05-24T12:56:43"/>
        <d v="2014-05-27T15:48:51"/>
        <d v="2013-05-08T18:03:12"/>
        <d v="2011-06-12T07:08:19"/>
        <d v="2011-03-17T09:39:24"/>
        <d v="2016-12-17T04:46:23"/>
        <d v="2012-06-05T20:35:37"/>
        <d v="2014-03-18T17:13:42"/>
        <d v="2012-01-27T00:07:21"/>
        <d v="2010-05-26T15:54:01"/>
        <d v="2011-06-12T03:14:42"/>
        <d v="2012-11-01T19:04:34"/>
        <d v="2013-12-23T21:39:59"/>
        <d v="2012-10-15T18:04:46"/>
        <d v="2012-12-31T18:38:30"/>
        <d v="2010-11-23T03:08:53"/>
        <d v="2014-02-12T19:20:30"/>
        <d v="2011-03-10T16:41:06"/>
        <d v="2016-04-25T17:23:40"/>
        <d v="2012-03-19T18:38:21"/>
        <d v="2011-04-02T23:34:47"/>
        <d v="2013-04-01T14:42:50"/>
        <d v="2011-01-27T00:37:10"/>
        <d v="2013-10-10T22:47:33"/>
        <d v="2015-05-01T07:59:47"/>
        <d v="2014-03-20T01:01:58"/>
        <d v="2011-07-29T18:12:08"/>
        <d v="2011-11-14T06:34:48"/>
        <d v="2012-01-10T17:44:04"/>
        <d v="2011-02-21T11:55:55"/>
        <d v="2010-03-11T20:02:24"/>
        <d v="2011-06-29T01:17:16"/>
        <d v="2011-07-15T01:39:46"/>
        <d v="2016-09-03T01:11:47"/>
        <d v="2015-04-02T16:55:10"/>
        <d v="2016-08-11T10:21:47"/>
        <d v="2014-09-22T18:46:04"/>
        <d v="2015-04-20T22:17:22"/>
        <d v="2016-12-05T23:51:20"/>
        <d v="2015-05-11T14:08:57"/>
        <d v="2015-03-04T14:59:01"/>
        <d v="2016-09-15T05:28:13"/>
        <d v="2014-08-31T22:29:43"/>
        <d v="2014-05-19T21:58:12"/>
        <d v="2016-06-20T20:06:01"/>
        <d v="2014-09-23T19:30:07"/>
        <d v="2016-05-01T19:23:04"/>
        <d v="2015-08-05T21:50:18"/>
        <d v="2014-05-29T09:09:57"/>
        <d v="2015-04-02T09:50:34"/>
        <d v="2015-08-23T13:46:33"/>
        <d v="2015-07-01T06:10:41"/>
        <d v="2015-07-02T22:06:12"/>
        <d v="2015-02-18T04:45:32"/>
        <d v="2015-04-16T03:40:23"/>
        <d v="2014-10-26T21:26:18"/>
        <d v="2016-07-08T01:32:22"/>
        <d v="2015-02-12T18:17:52"/>
        <d v="2015-07-15T13:00:52"/>
        <d v="2016-11-19T00:23:18"/>
        <d v="2014-11-26T18:25:40"/>
        <d v="2016-01-28T06:45:36"/>
        <d v="2014-11-25T04:07:50"/>
        <d v="2015-03-27T03:53:02"/>
        <d v="2015-04-19T13:13:11"/>
        <d v="2014-08-24T01:51:40"/>
        <d v="2014-10-21T14:04:04"/>
        <d v="2015-04-21T13:08:15"/>
        <d v="2015-06-13T13:25:35"/>
        <d v="2014-06-04T02:59:56"/>
        <d v="2016-01-27T21:52:52"/>
        <d v="2014-09-22T01:50:28"/>
        <d v="2016-05-24T10:25:45"/>
        <d v="2015-06-16T21:54:51"/>
        <d v="2014-06-02T16:29:55"/>
        <d v="2014-07-15T03:02:36"/>
        <d v="2015-08-27T23:04:14"/>
        <d v="2014-07-21T18:18:21"/>
        <d v="2015-12-13T15:48:44"/>
        <d v="2016-12-17T01:49:22"/>
        <d v="2015-06-05T22:15:35"/>
        <d v="2015-02-17T20:02:50"/>
        <d v="2014-09-18T12:07:39"/>
        <d v="2015-07-31T23:28:03"/>
        <d v="2016-06-13T04:20:14"/>
        <d v="2015-02-12T09:28:43"/>
        <d v="2015-01-29T13:45:08"/>
        <d v="2015-03-09T18:12:56"/>
        <d v="2014-08-04T18:40:11"/>
        <d v="2015-07-06T19:46:39"/>
        <d v="2015-03-07T01:08:46"/>
        <d v="2015-10-27T22:55:45"/>
        <d v="2016-02-03T01:55:55"/>
        <d v="2015-03-04T23:47:23"/>
        <d v="2015-05-23T17:48:15"/>
        <d v="2016-12-08T00:17:12"/>
        <d v="2014-10-27T19:26:50"/>
        <d v="2014-07-05T18:59:22"/>
        <d v="2016-07-19T21:52:19"/>
        <d v="2017-02-01T19:30:34"/>
        <d v="2015-06-27T05:37:37"/>
        <d v="2014-08-06T04:23:35"/>
        <d v="2016-07-05T16:34:37"/>
        <d v="2016-06-06T15:37:26"/>
        <d v="2015-08-23T10:35:38"/>
        <d v="2014-09-17T19:00:32"/>
        <d v="2014-09-29T22:26:06"/>
        <d v="2016-01-06T23:55:31"/>
        <d v="2015-05-11T16:05:32"/>
        <d v="2015-09-12T13:01:38"/>
        <d v="2017-01-06T20:21:40"/>
        <d v="2014-09-05T09:12:02"/>
        <d v="2016-08-02T02:58:22"/>
        <d v="2014-08-16T02:00:03"/>
        <d v="2015-01-19T19:38:49"/>
        <d v="2015-09-08T22:16:04"/>
        <d v="2014-11-30T20:21:04"/>
        <d v="2016-07-05T14:00:03"/>
        <d v="2015-09-01T15:10:22"/>
        <d v="2016-07-16T00:06:23"/>
        <d v="2014-12-05T04:43:58"/>
        <d v="2014-11-16T08:52:47"/>
        <d v="2015-06-10T22:08:55"/>
        <d v="2015-09-02T01:33:12"/>
        <d v="2015-08-20T03:50:17"/>
        <d v="2016-02-16T21:08:40"/>
        <d v="2015-07-17T14:15:47"/>
        <d v="2015-01-05T15:22:29"/>
        <d v="2016-01-06T05:31:22"/>
        <d v="2015-03-03T23:00:37"/>
        <d v="2014-11-27T15:22:29"/>
        <d v="2015-03-16T15:04:49"/>
        <d v="2016-02-29T07:50:25"/>
        <d v="2015-07-10T15:27:10"/>
        <d v="2015-01-27T20:06:04"/>
        <d v="2015-01-27T18:28:38"/>
        <d v="2016-04-22T01:09:10"/>
        <d v="2015-05-11T05:38:46"/>
        <d v="2016-03-09T23:04:14"/>
        <d v="2015-04-12T15:59:04"/>
        <d v="2015-06-09T21:27:21"/>
        <d v="2015-04-02T16:28:25"/>
        <d v="2016-01-14T22:24:57"/>
        <d v="2015-05-05T18:39:11"/>
        <d v="2015-12-03T23:00:51"/>
        <d v="2015-01-28T19:49:06"/>
        <d v="2016-08-30T21:52:52"/>
        <d v="2015-05-12T00:50:59"/>
        <d v="2015-06-09T21:48:17"/>
        <d v="2015-11-13T02:01:39"/>
        <d v="2016-01-08T13:51:09"/>
        <d v="2016-12-09T23:06:00"/>
        <d v="2015-10-20T02:38:50"/>
        <d v="2013-03-21T17:00:11"/>
        <d v="2014-11-06T16:45:04"/>
        <d v="2011-11-15T11:49:50"/>
        <d v="2014-01-23T01:08:24"/>
        <d v="2010-02-04T07:45:59"/>
        <d v="2012-07-17T01:16:25"/>
        <d v="2010-10-29T08:43:25"/>
        <d v="2010-09-09T14:30:14"/>
        <d v="2011-11-23T18:35:09"/>
        <d v="2010-06-03T22:10:20"/>
        <d v="2013-05-07T13:34:51"/>
        <d v="2012-04-14T18:54:06"/>
        <d v="2010-03-29T15:54:18"/>
        <d v="2012-01-16T15:37:15"/>
        <d v="2015-09-16T22:51:50"/>
        <d v="2011-02-14T12:38:02"/>
        <d v="2013-02-14T18:27:47"/>
        <d v="2016-04-19T15:02:42"/>
        <d v="2011-05-19T01:14:26"/>
        <d v="2015-03-09T17:42:49"/>
        <d v="2010-06-01T18:07:59"/>
        <d v="2012-04-18T21:15:04"/>
        <d v="2011-01-12T05:57:08"/>
        <d v="2012-08-28T22:54:54"/>
        <d v="2012-04-11T14:53:15"/>
        <d v="2010-03-30T05:53:50"/>
        <d v="2010-01-27T04:11:47"/>
        <d v="2014-05-26T10:51:39"/>
        <d v="2011-09-23T03:39:38"/>
        <d v="2017-01-23T04:43:42"/>
        <d v="2011-04-04T20:47:50"/>
        <d v="2013-12-04T02:24:21"/>
        <d v="2010-02-26T21:36:31"/>
        <d v="2011-06-03T11:57:46"/>
        <d v="2012-03-01T21:53:49"/>
        <d v="2012-10-11T00:46:06"/>
        <d v="2012-02-28T01:57:54"/>
        <d v="2015-04-23T21:23:39"/>
        <d v="2012-09-12T00:58:59"/>
        <d v="2017-01-24T05:51:36"/>
        <d v="2014-04-15T14:10:35"/>
        <d v="2009-05-17T03:55:13"/>
        <d v="2010-01-16T22:04:52"/>
        <d v="2011-05-12T17:02:24"/>
        <d v="2011-12-27T17:43:00"/>
        <d v="2013-08-20T18:08:48"/>
        <d v="2013-02-08T19:35:24"/>
        <d v="2012-10-02T06:40:18"/>
        <d v="2012-05-22T04:03:13"/>
        <d v="2013-10-03T10:57:14"/>
        <d v="2010-12-14T08:51:37"/>
        <d v="2013-04-12T18:27:26"/>
        <d v="2011-09-26T19:16:39"/>
        <d v="2014-03-21T16:01:54"/>
        <d v="2010-06-14T02:01:34"/>
        <d v="2013-09-02T00:06:49"/>
        <d v="2012-08-13T11:24:43"/>
        <d v="2015-03-26T17:28:21"/>
        <d v="2014-03-11T11:07:28"/>
        <d v="2010-10-18T05:24:20"/>
        <d v="2011-03-24T23:02:18"/>
        <d v="2013-02-07T17:42:15"/>
        <d v="2012-01-25T20:33:58"/>
        <d v="2012-05-03T01:42:26"/>
        <d v="2012-07-24T02:16:37"/>
        <d v="2012-02-09T15:07:29"/>
        <d v="2013-02-28T20:05:33"/>
        <d v="2013-01-08T22:40:01"/>
        <d v="2011-01-24T16:40:10"/>
        <d v="2012-08-13T18:02:14"/>
        <d v="2011-10-05T04:23:43"/>
        <d v="2011-11-21T05:16:32"/>
        <d v="2013-03-15T21:03:52"/>
        <d v="2010-06-28T05:28:14"/>
        <d v="2013-01-30T19:59:48"/>
        <d v="2012-07-23T18:32:14"/>
        <d v="2014-11-07T22:09:57"/>
        <d v="2013-11-11T16:14:43"/>
        <d v="2013-02-25T00:55:51"/>
        <d v="2009-11-06T20:07:09"/>
        <d v="2015-11-23T13:13:53"/>
        <d v="2016-10-04T10:43:06"/>
        <d v="2016-04-13T13:40:48"/>
        <d v="2016-11-23T07:42:46"/>
        <d v="2015-06-29T15:01:48"/>
        <d v="2016-11-15T04:30:33"/>
        <d v="2017-02-09T07:33:26"/>
        <d v="2015-02-23T05:38:49"/>
        <d v="2015-10-01T22:43:08"/>
        <d v="2015-10-14T11:12:07"/>
        <d v="2013-04-15T12:22:43"/>
        <d v="2016-05-17T13:57:14"/>
        <d v="2015-09-16T16:19:37"/>
        <d v="2016-03-08T15:16:31"/>
        <d v="2015-04-07T16:22:37"/>
        <d v="2015-04-07T17:41:55"/>
        <d v="2015-10-14T14:18:38"/>
        <d v="2015-02-12T03:05:08"/>
        <d v="2016-07-08T18:08:10"/>
        <d v="2015-03-30T18:14:28"/>
        <d v="2017-02-06T16:03:27"/>
        <d v="2014-09-12T21:06:38"/>
        <d v="2016-03-30T18:44:25"/>
        <d v="2014-10-14T17:42:25"/>
        <d v="2015-04-17T23:18:14"/>
        <d v="2015-04-20T22:39:50"/>
        <d v="2015-09-14T12:00:21"/>
        <d v="2015-10-15T11:53:29"/>
        <d v="2015-07-22T14:05:16"/>
        <d v="2017-01-25T11:58:28"/>
        <d v="2016-08-04T01:35:09"/>
        <d v="2016-02-27T23:09:14"/>
        <d v="2014-09-08T04:01:08"/>
        <d v="2015-10-20T19:00:19"/>
        <d v="2016-03-09T19:52:01"/>
        <d v="2014-10-31T07:03:14"/>
        <d v="2016-02-15T19:16:33"/>
        <d v="2015-03-15T05:19:57"/>
        <d v="2016-05-17T20:38:41"/>
        <d v="2014-10-23T01:41:30"/>
        <d v="2015-06-08T21:33:00"/>
        <d v="2014-10-24T00:01:46"/>
        <d v="2014-07-17T05:03:11"/>
        <d v="2010-03-18T17:52:16"/>
        <d v="2014-05-21T20:37:52"/>
        <d v="2014-01-29T14:33:19"/>
        <d v="2012-04-20T19:01:58"/>
        <d v="2013-03-22T13:51:18"/>
        <d v="2015-02-08T14:32:02"/>
        <d v="2011-12-16T13:14:29"/>
        <d v="2016-12-07T19:05:00"/>
        <d v="2012-12-18T18:25:39"/>
        <d v="2016-02-25T13:50:44"/>
        <d v="2012-06-18T21:53:18"/>
        <d v="2011-08-02T21:20:31"/>
        <d v="2014-01-18T23:38:31"/>
        <d v="2016-07-25T10:51:56"/>
        <d v="2015-10-15T06:01:08"/>
        <d v="2016-01-01T13:43:28"/>
        <d v="2012-03-19T16:31:12"/>
        <d v="2015-12-29T17:16:32"/>
        <d v="2012-06-25T16:45:17"/>
        <d v="2012-08-23T17:01:40"/>
        <d v="2014-04-26T02:49:19"/>
        <d v="2014-12-07T18:45:47"/>
        <d v="2014-10-22T14:01:41"/>
        <d v="2015-07-26T22:49:51"/>
        <d v="2015-07-15T16:14:18"/>
        <d v="2016-06-28T01:49:40"/>
        <d v="2014-02-04T01:30:50"/>
        <d v="2015-04-18T00:52:52"/>
        <d v="2011-11-18T01:00:51"/>
        <d v="2011-08-08T17:12:51"/>
        <d v="2013-09-09T17:00:52"/>
        <d v="2016-02-17T19:38:02"/>
        <d v="2012-03-22T21:49:20"/>
        <d v="2012-06-22T13:33:26"/>
        <d v="2010-07-20T18:38:04"/>
        <d v="2015-03-15T19:02:06"/>
        <d v="2016-11-13T21:01:07"/>
        <d v="2014-04-16T15:15:47"/>
        <d v="2011-07-08T20:12:50"/>
        <d v="2015-10-15T12:56:57"/>
        <d v="2011-06-24T07:27:21"/>
        <d v="2014-01-07T15:04:22"/>
        <d v="2014-02-04T02:02:19"/>
        <d v="2011-04-05T03:53:57"/>
        <d v="2011-09-20T20:54:10"/>
        <d v="2013-09-26T17:39:50"/>
        <d v="2016-06-22T20:42:24"/>
        <d v="2015-04-19T23:33:17"/>
        <d v="2013-11-20T04:13:24"/>
        <d v="2012-07-09T17:49:38"/>
        <d v="2012-06-19T21:03:31"/>
        <d v="2013-09-12T01:31:05"/>
        <d v="2014-09-22T20:26:42"/>
        <d v="2014-01-09T09:30:31"/>
        <d v="2013-03-27T23:17:40"/>
        <d v="2015-06-23T06:46:37"/>
        <d v="2013-04-30T20:13:07"/>
        <d v="2014-02-12T05:40:31"/>
        <d v="2015-06-22T11:47:36"/>
        <d v="2014-08-12T06:14:57"/>
        <d v="2013-05-06T22:13:50"/>
        <d v="2012-01-26T09:01:39"/>
        <d v="2015-09-28T20:40:04"/>
        <d v="2016-01-31T17:05:14"/>
        <d v="2015-10-08T21:49:00"/>
        <d v="2014-05-19T18:24:05"/>
        <d v="2009-09-14T21:38:02"/>
        <d v="2013-08-27T02:34:27"/>
        <d v="2016-06-05T20:54:43"/>
        <d v="2015-08-22T17:26:21"/>
        <d v="2015-08-12T15:07:02"/>
        <d v="2013-10-29T20:01:42"/>
        <d v="2013-08-14T17:56:20"/>
        <d v="2013-07-01T08:41:53"/>
        <d v="2016-08-09T07:38:46"/>
        <d v="2015-10-19T06:15:58"/>
        <d v="2014-10-07T18:16:58"/>
        <d v="2016-02-23T23:39:13"/>
        <d v="2013-10-03T19:03:16"/>
        <d v="2015-01-20T21:19:43"/>
        <d v="2014-01-11T00:21:41"/>
        <d v="2011-12-17T21:46:01"/>
        <d v="2015-05-06T08:02:55"/>
        <d v="2015-02-02T02:00:20"/>
        <d v="2013-02-26T13:19:23"/>
        <d v="2014-04-24T18:11:35"/>
        <d v="2013-09-17T13:38:05"/>
        <d v="2014-01-15T22:43:20"/>
        <d v="2013-12-26T17:09:51"/>
        <d v="2015-04-13T16:53:35"/>
        <d v="2015-02-03T19:47:59"/>
        <d v="2014-10-26T17:12:51"/>
        <d v="2012-03-03T00:03:42"/>
        <d v="2013-09-30T16:40:01"/>
        <d v="2014-07-17T18:25:12"/>
        <d v="2013-04-14T16:47:40"/>
        <d v="2011-09-14T15:22:07"/>
        <d v="2014-04-30T13:01:15"/>
        <d v="2013-05-13T20:19:27"/>
        <d v="2011-06-11T03:02:21"/>
        <d v="2011-07-26T17:02:33"/>
        <d v="2016-04-28T20:22:15"/>
        <d v="2014-06-11T02:52:54"/>
        <d v="2012-08-08T22:37:44"/>
        <d v="2012-08-14T16:18:54"/>
        <d v="2012-05-12T04:01:23"/>
        <d v="2014-07-07T23:45:24"/>
        <d v="2013-11-27T04:01:29"/>
        <d v="2014-03-05T17:19:39"/>
        <d v="2014-07-24T22:08:38"/>
        <d v="2014-08-18T16:45:19"/>
        <d v="2017-01-18T07:53:49"/>
        <d v="2015-04-06T02:04:03"/>
        <d v="2014-04-28T23:24:01"/>
        <d v="2012-03-19T20:02:14"/>
        <d v="2015-03-02T21:51:49"/>
        <d v="2014-09-22T09:47:15"/>
        <d v="2013-07-10T12:00:15"/>
        <d v="2012-09-10T16:08:09"/>
        <d v="2016-03-18T21:31:30"/>
        <d v="2012-11-30T04:44:32"/>
        <d v="2015-09-25T22:32:52"/>
        <d v="2013-04-17T12:08:19"/>
        <d v="2014-05-02T22:37:19"/>
        <d v="2016-10-26T14:16:34"/>
        <d v="2016-12-10T01:18:20"/>
        <d v="2011-12-05T11:33:36"/>
        <d v="2012-07-23T23:14:45"/>
        <d v="2015-12-28T23:34:59"/>
        <d v="2016-08-14T00:50:30"/>
        <d v="2015-04-20T17:25:38"/>
        <d v="2014-06-09T19:56:05"/>
        <d v="2015-06-16T19:51:45"/>
        <d v="2013-12-12T22:21:14"/>
        <d v="2014-11-02T00:54:25"/>
        <d v="2011-11-11T18:17:29"/>
        <d v="2009-08-18T21:29:28"/>
        <d v="2010-03-10T21:15:51"/>
        <d v="2011-06-09T05:37:31"/>
        <d v="2012-02-17T13:17:05"/>
        <d v="2014-12-18T12:38:23"/>
        <d v="2012-02-10T23:36:27"/>
        <d v="2015-11-10T02:21:26"/>
        <d v="2013-07-11T13:15:20"/>
        <d v="2012-09-04T23:00:57"/>
        <d v="2012-03-27T00:35:01"/>
        <d v="2015-05-29T15:09:30"/>
        <d v="2016-01-31T04:13:59"/>
        <d v="2013-03-07T07:16:22"/>
        <d v="2016-10-06T17:48:47"/>
        <d v="2016-07-01T15:41:45"/>
        <d v="2014-07-10T14:44:07"/>
        <d v="2015-11-19T11:46:41"/>
        <d v="2015-03-28T18:41:20"/>
        <d v="2017-01-03T14:46:01"/>
        <d v="2015-08-07T14:47:04"/>
        <d v="2012-11-05T09:23:41"/>
        <d v="2015-11-10T16:51:01"/>
        <d v="2016-10-03T02:13:39"/>
        <d v="2016-03-01T00:58:45"/>
        <d v="2015-08-22T03:11:16"/>
        <d v="2016-05-02T17:12:49"/>
        <d v="2014-07-30T09:37:21"/>
        <d v="2015-07-07T14:12:24"/>
        <d v="2017-01-18T04:56:06"/>
        <d v="2015-05-31T22:05:07"/>
        <d v="2016-12-21T00:44:54"/>
        <d v="2015-06-02T14:11:08"/>
        <d v="2016-11-02T01:33:49"/>
        <d v="2016-04-13T00:10:08"/>
        <d v="2016-04-22T10:26:05"/>
        <d v="2015-09-23T19:27:50"/>
        <d v="2016-12-07T13:05:05"/>
        <d v="2015-06-24T08:16:47"/>
        <d v="2015-10-05T18:26:31"/>
        <d v="2016-04-13T19:04:23"/>
        <d v="2016-06-14T01:11:47"/>
        <d v="2015-01-05T19:36:46"/>
        <d v="2015-09-29T01:07:14"/>
        <d v="2016-03-04T17:41:56"/>
        <d v="2014-10-02T02:12:42"/>
        <d v="2016-06-04T15:46:00"/>
        <d v="2015-10-06T14:13:09"/>
        <d v="2015-09-02T16:01:55"/>
        <d v="2016-01-11T16:42:44"/>
        <d v="2015-09-29T21:40:48"/>
        <d v="2015-06-08T15:17:02"/>
        <d v="2017-01-18T16:17:25"/>
        <d v="2015-06-18T06:37:04"/>
        <d v="2015-11-10T14:48:16"/>
        <d v="2014-10-15T17:16:31"/>
        <d v="2014-09-19T16:26:12"/>
        <d v="2016-05-13T08:29:03"/>
        <d v="2015-12-07T20:38:37"/>
        <d v="2016-11-02T22:36:43"/>
        <d v="2015-02-22T21:11:45"/>
        <d v="2015-11-13T06:47:40"/>
        <d v="2014-11-17T18:30:45"/>
        <d v="2015-09-21T15:48:33"/>
        <d v="2016-11-18T09:20:15"/>
        <d v="2015-01-18T01:40:47"/>
        <d v="2016-02-11T22:37:55"/>
        <d v="2015-06-10T18:50:49"/>
        <d v="2016-06-14T16:25:33"/>
        <d v="2014-12-02T20:13:14"/>
        <d v="2015-12-10T22:07:03"/>
        <d v="2015-12-02T20:20:12"/>
        <d v="2016-01-19T19:09:29"/>
        <d v="2015-07-07T19:35:23"/>
        <d v="2015-10-05T17:11:28"/>
        <d v="2014-11-20T01:12:11"/>
        <d v="2016-09-19T10:38:27"/>
        <d v="2015-05-14T16:37:23"/>
        <d v="2015-01-27T11:19:12"/>
        <d v="2016-03-21T14:08:22"/>
        <d v="2015-08-14T13:53:13"/>
        <d v="2014-11-25T20:27:03"/>
        <d v="2016-08-23T21:47:47"/>
        <d v="2015-07-03T00:18:24"/>
        <d v="2015-02-20T17:45:19"/>
        <d v="2015-02-17T22:31:27"/>
        <d v="2015-02-14T17:11:56"/>
        <d v="2015-10-06T09:22:57"/>
        <d v="2015-01-16T20:30:07"/>
        <d v="2015-03-17T18:10:33"/>
        <d v="2016-09-18T18:28:06"/>
        <d v="2015-06-23T14:44:59"/>
        <d v="2016-01-08T13:18:51"/>
        <d v="2015-06-22T13:02:10"/>
        <d v="2014-11-03T05:34:20"/>
        <d v="2015-03-07T16:15:45"/>
        <d v="2016-03-17T18:43:26"/>
        <d v="2015-03-20T01:40:38"/>
        <d v="2016-10-03T21:31:32"/>
        <d v="2016-06-24T16:55:35"/>
        <d v="2014-11-05T00:03:01"/>
        <d v="2015-02-12T19:30:02"/>
        <d v="2015-03-10T19:09:22"/>
        <d v="2014-11-26T20:35:39"/>
        <d v="2015-05-19T19:03:35"/>
        <d v="2014-07-15T15:20:23"/>
        <d v="2014-07-29T00:50:56"/>
        <d v="2015-07-09T08:35:08"/>
        <d v="2015-04-08T15:36:49"/>
        <d v="2015-10-23T19:48:56"/>
        <d v="2015-05-16T22:06:20"/>
        <d v="2015-10-30T00:49:04"/>
        <d v="2015-03-23T19:56:26"/>
        <d v="2015-11-20T13:27:17"/>
        <d v="2016-08-03T00:45:46"/>
        <d v="2015-08-31T11:55:20"/>
        <d v="2016-05-25T01:29:00"/>
        <d v="2015-08-26T02:55:59"/>
        <d v="2017-01-26T09:01:47"/>
        <d v="2015-03-24T08:14:03"/>
        <d v="2015-11-09T19:26:43"/>
        <d v="2014-09-26T15:36:30"/>
        <d v="2014-07-11T17:12:18"/>
        <d v="2016-06-07T23:42:17"/>
        <d v="2016-06-11T18:35:38"/>
        <d v="2015-04-28T00:13:17"/>
        <d v="2015-04-14T23:44:01"/>
        <d v="2017-02-24T21:29:37"/>
        <d v="2015-07-13T13:25:39"/>
        <d v="2016-01-15T07:21:51"/>
        <d v="2014-06-13T16:37:37"/>
        <d v="2016-04-14T15:18:28"/>
        <d v="2015-08-07T14:52:01"/>
        <d v="2016-04-29T18:32:09"/>
        <d v="2015-10-26T15:49:25"/>
        <d v="2016-05-17T07:11:02"/>
        <d v="2015-01-27T22:17:09"/>
        <d v="2015-03-13T02:12:42"/>
        <d v="2015-05-07T10:55:50"/>
        <d v="2017-01-27T23:05:18"/>
        <d v="2017-01-24T14:14:22"/>
        <d v="2014-08-14T13:59:55"/>
        <d v="2016-11-09T10:05:15"/>
        <d v="2015-07-14T13:40:48"/>
        <d v="2015-07-14T15:37:54"/>
        <d v="2015-04-06T15:24:35"/>
        <d v="2014-09-16T15:58:59"/>
        <d v="2016-07-13T00:37:54"/>
        <d v="2014-07-12T20:27:47"/>
        <d v="2016-02-16T18:25:49"/>
        <d v="2014-09-09T16:38:28"/>
        <d v="2014-08-26T21:53:33"/>
        <d v="2014-10-20T00:53:04"/>
        <d v="2014-11-13T00:25:11"/>
        <d v="2016-11-01T16:34:10"/>
        <d v="2015-07-14T14:50:40"/>
        <d v="2015-06-08T22:58:33"/>
        <d v="2015-02-10T22:58:32"/>
        <d v="2016-02-17T19:18:39"/>
        <d v="2015-11-23T20:17:52"/>
        <d v="2015-06-24T03:51:29"/>
        <d v="2015-07-24T14:14:55"/>
        <d v="2014-10-10T17:47:59"/>
        <d v="2016-09-23T15:29:19"/>
        <d v="2014-12-17T10:30:47"/>
        <d v="2015-06-18T20:14:16"/>
        <d v="2015-03-14T15:59:35"/>
        <d v="2016-11-14T17:04:21"/>
        <d v="2014-07-18T19:58:18"/>
        <d v="2016-09-19T08:57:43"/>
        <d v="2015-03-27T19:57:02"/>
        <d v="2016-06-06T15:00:58"/>
        <d v="2016-05-16T17:02:00"/>
        <d v="2014-12-11T16:37:32"/>
        <d v="2014-12-01T05:16:04"/>
        <d v="2014-07-18T20:10:17"/>
        <d v="2014-06-13T02:47:07"/>
        <d v="2014-12-02T22:20:04"/>
        <d v="2015-01-08T18:26:21"/>
        <d v="2016-05-14T09:41:35"/>
        <d v="2016-04-21T09:02:18"/>
        <d v="2016-07-05T16:41:49"/>
        <d v="2014-08-13T12:02:11"/>
        <d v="2016-09-26T19:20:04"/>
        <d v="2017-02-12T18:22:02"/>
        <d v="2016-09-21T21:36:04"/>
        <d v="2014-06-19T11:21:31"/>
        <d v="2014-11-28T20:47:52"/>
        <d v="2015-07-04T16:09:30"/>
        <d v="2016-12-07T18:00:53"/>
        <d v="2015-09-15T02:30:53"/>
        <d v="2016-11-01T16:01:37"/>
        <d v="2016-07-28T15:14:01"/>
        <d v="2015-06-03T00:40:46"/>
        <d v="2016-11-22T09:01:03"/>
        <d v="2015-03-31T19:23:47"/>
        <d v="2017-01-02T15:55:59"/>
        <d v="2014-10-01T12:30:20"/>
        <d v="2014-06-25T22:15:02"/>
        <d v="2016-01-19T12:33:09"/>
        <d v="2014-08-15T22:20:45"/>
        <d v="2013-10-16T11:39:08"/>
        <d v="2016-12-11T16:31:21"/>
        <d v="2014-06-23T15:54:40"/>
        <d v="2016-10-25T17:26:27"/>
        <d v="2016-12-07T22:49:09"/>
        <d v="2016-12-22T04:37:48"/>
        <d v="2016-12-22T11:47:58"/>
        <d v="2016-11-02T23:53:03"/>
        <d v="2016-11-22T15:55:27"/>
        <d v="2014-07-15T13:56:40"/>
        <d v="2014-11-05T00:59:19"/>
        <d v="2014-07-17T23:38:22"/>
        <d v="2016-11-04T11:01:08"/>
        <d v="2016-01-15T16:20:32"/>
        <d v="2016-05-06T12:42:12"/>
        <d v="2016-12-30T18:54:42"/>
        <d v="2015-09-26T02:10:40"/>
        <d v="2014-10-28T15:48:27"/>
        <d v="2014-08-06T20:30:02"/>
        <d v="2017-01-17T20:17:27"/>
        <d v="2016-02-09T00:57:56"/>
        <d v="2012-01-01T15:34:51"/>
        <d v="2014-06-17T13:43:27"/>
        <d v="2012-03-09T19:19:38"/>
        <d v="2015-06-29T19:35:49"/>
        <d v="2011-05-31T15:19:23"/>
        <d v="2015-11-13T15:01:52"/>
        <d v="2013-03-13T01:01:27"/>
        <d v="2012-12-04T00:29:09"/>
        <d v="2011-07-07T20:05:57"/>
        <d v="2012-07-21T04:27:41"/>
        <d v="2011-11-07T17:53:11"/>
        <d v="2011-12-02T19:05:47"/>
        <d v="2013-07-31T10:11:01"/>
        <d v="2013-11-20T10:04:52"/>
        <d v="2015-04-08T03:57:00"/>
        <d v="2014-11-03T00:42:26"/>
        <d v="2013-11-01T17:37:20"/>
        <d v="2014-01-28T06:36:27"/>
        <d v="2014-10-31T14:29:54"/>
        <d v="2014-07-09T12:03:49"/>
        <d v="2015-06-07T03:31:22"/>
        <d v="2013-05-07T15:33:26"/>
        <d v="2014-02-19T22:01:52"/>
        <d v="2012-03-22T17:01:25"/>
        <d v="2012-11-13T22:58:23"/>
        <d v="2013-04-03T13:44:05"/>
        <d v="2012-09-05T01:01:49"/>
        <d v="2014-12-15T13:10:19"/>
        <d v="2014-07-11T20:19:26"/>
        <d v="2016-12-29T22:35:30"/>
        <d v="2013-01-25T21:04:32"/>
        <d v="2011-06-19T15:07:55"/>
        <d v="2016-09-26T10:06:57"/>
        <d v="2015-01-15T14:09:51"/>
        <d v="2012-12-06T17:58:41"/>
        <d v="2013-04-19T14:31:17"/>
        <d v="2011-02-16T18:24:19"/>
        <d v="2012-11-22T01:18:34"/>
        <d v="2010-09-08T20:04:28"/>
        <d v="2014-05-30T07:55:39"/>
        <d v="2016-10-27T18:20:13"/>
        <d v="2014-01-03T18:02:06"/>
        <d v="2016-11-16T20:36:10"/>
        <d v="2013-07-16T10:43:28"/>
        <d v="2015-08-11T04:09:21"/>
        <d v="2014-09-19T13:01:24"/>
        <d v="2015-01-17T18:48:03"/>
        <d v="2015-04-21T03:26:50"/>
        <d v="2013-11-16T04:58:10"/>
        <d v="2013-11-26T23:54:54"/>
        <d v="2013-01-15T23:59:29"/>
        <d v="2015-12-11T19:46:42"/>
        <d v="2009-09-12T01:21:59"/>
        <d v="2015-04-06T17:39:45"/>
        <d v="2014-01-24T18:43:38"/>
        <d v="2011-11-16T01:26:35"/>
        <d v="2015-09-03T16:27:25"/>
        <d v="2013-07-01T23:32:57"/>
        <d v="2014-03-31T16:51:20"/>
        <d v="2010-09-15T16:25:05"/>
        <d v="2011-04-03T16:10:25"/>
        <d v="2013-05-09T00:01:14"/>
        <d v="2012-07-26T18:11:42"/>
        <d v="2012-03-19T18:34:09"/>
        <d v="2014-02-05T03:35:19"/>
        <d v="2013-01-29T14:15:15"/>
        <d v="2012-03-15T01:20:34"/>
        <d v="2013-10-02T15:03:46"/>
        <d v="2012-05-30T00:09:48"/>
        <d v="2013-01-03T04:28:00"/>
        <d v="2013-01-02T01:08:59"/>
        <d v="2013-10-10T18:44:06"/>
        <d v="2013-10-08T20:58:03"/>
        <d v="2013-06-17T17:47:24"/>
        <d v="2011-07-12T02:45:37"/>
        <d v="2012-02-24T14:42:46"/>
        <d v="2013-08-16T21:11:25"/>
        <d v="2012-03-28T23:51:28"/>
        <d v="2014-08-31T14:09:47"/>
        <d v="2012-03-28T16:00:46"/>
        <d v="2014-08-12T10:24:14"/>
        <d v="2011-06-01T19:05:20"/>
        <d v="2012-08-02T00:32:04"/>
        <d v="2011-05-02T22:47:58"/>
        <d v="2011-07-06T02:32:06"/>
        <d v="2011-05-27T19:45:12"/>
        <d v="2011-08-08T16:35:39"/>
        <d v="2017-01-24T15:05:11"/>
        <d v="2014-11-19T02:24:46"/>
        <d v="2013-12-20T20:00:30"/>
        <d v="2012-08-02T01:21:02"/>
        <d v="2013-06-18T15:26:42"/>
        <d v="2013-01-08T00:25:52"/>
        <d v="2012-06-20T23:02:45"/>
        <d v="2011-05-16T17:50:01"/>
        <d v="2014-10-02T22:01:43"/>
        <d v="2013-03-08T20:54:03"/>
        <d v="2012-01-17T14:23:31"/>
        <d v="2012-07-30T21:11:21"/>
        <d v="2013-12-11T23:57:34"/>
        <d v="2014-05-09T20:12:22"/>
        <d v="2015-03-30T22:07:45"/>
        <d v="2012-09-05T22:44:10"/>
        <d v="2015-02-20T23:20:52"/>
        <d v="2010-03-13T05:48:38"/>
        <d v="2012-10-04T07:21:24"/>
        <d v="2012-03-05T00:55:30"/>
        <d v="2012-01-19T11:21:47"/>
        <d v="2012-06-13T01:13:02"/>
        <d v="2016-05-14T19:14:00"/>
        <d v="2013-02-20T12:37:05"/>
        <d v="2012-03-28T15:31:34"/>
        <d v="2011-11-22T16:12:15"/>
        <d v="2014-03-20T21:04:35"/>
        <d v="2013-05-28T19:44:52"/>
        <d v="2012-04-06T10:59:18"/>
        <d v="2013-09-07T01:21:58"/>
        <d v="2014-04-01T23:57:42"/>
        <d v="2011-12-18T21:33:05"/>
        <d v="2012-08-23T18:19:16"/>
        <d v="2016-08-25T05:26:27"/>
        <d v="2014-10-11T20:07:43"/>
        <d v="2013-09-09T14:13:03"/>
        <d v="2016-11-21T06:11:20"/>
        <d v="2014-09-23T16:25:52"/>
        <d v="2016-07-27T04:56:36"/>
        <d v="2014-02-24T09:24:15"/>
        <d v="2015-06-10T19:09:36"/>
        <d v="2015-03-15T19:00:33"/>
        <d v="2015-02-16T03:34:24"/>
        <d v="2016-03-23T19:51:57"/>
        <d v="2016-06-01T21:07:33"/>
        <d v="2016-10-13T19:19:55"/>
        <d v="2015-01-17T19:58:29"/>
        <d v="2016-11-28T05:05:46"/>
        <d v="2016-06-24T03:00:17"/>
        <d v="2016-08-27T07:29:16"/>
        <d v="2015-10-14T13:57:11"/>
        <d v="2015-03-16T17:53:38"/>
        <d v="2015-05-04T19:41:08"/>
        <d v="2013-10-23T11:35:13"/>
        <d v="2016-08-17T23:10:04"/>
        <d v="2013-10-12T13:19:08"/>
        <d v="2012-01-13T02:49:26"/>
        <d v="2013-09-24T02:33:58"/>
        <d v="2012-11-17T18:33:17"/>
        <d v="2015-01-21T15:18:38"/>
        <d v="2009-10-02T02:31:46"/>
        <d v="2013-12-08T00:39:58"/>
        <d v="2013-03-09T20:17:37"/>
        <d v="2013-08-02T00:32:03"/>
        <d v="2013-10-30T13:28:15"/>
        <d v="2011-01-24T19:48:47"/>
        <d v="2012-10-02T04:00:40"/>
        <d v="2013-04-04T14:00:34"/>
        <d v="2015-09-01T17:22:11"/>
        <d v="2013-01-02T11:55:27"/>
        <d v="2013-11-19T18:56:00"/>
        <d v="2010-11-23T05:35:24"/>
        <d v="2012-05-08T19:55:05"/>
        <d v="2012-09-27T07:42:18"/>
        <d v="2011-11-30T06:01:26"/>
        <d v="2011-08-04T20:39:10"/>
        <d v="2016-01-02T22:27:15"/>
        <d v="2012-03-13T19:15:46"/>
        <d v="2016-12-09T22:35:11"/>
        <d v="2016-08-21T20:53:33"/>
        <d v="2012-04-27T23:00:55"/>
        <d v="2011-07-27T18:04:45"/>
        <d v="2014-09-05T18:49:03"/>
        <d v="2013-10-22T16:46:19"/>
        <d v="2014-07-22T00:45:30"/>
        <d v="2010-05-06T04:48:03"/>
        <d v="2015-03-02T21:32:43"/>
        <d v="2016-05-06T23:33:30"/>
        <d v="2010-09-10T03:03:49"/>
        <d v="2015-08-02T20:57:06"/>
        <d v="2012-10-29T16:31:48"/>
        <d v="2011-12-01T18:11:50"/>
        <d v="2011-04-13T02:22:42"/>
        <d v="2016-02-29T20:23:22"/>
        <d v="2010-04-23T19:28:34"/>
        <d v="2014-07-09T23:10:22"/>
        <d v="2012-08-28T19:06:20"/>
        <d v="2015-12-04T01:55:37"/>
        <d v="2010-11-25T05:45:26"/>
        <d v="2014-02-11T04:33:10"/>
        <d v="2011-08-12T04:37:03"/>
        <d v="2010-06-11T19:14:15"/>
        <d v="2012-06-21T16:34:00"/>
        <d v="2017-01-02T13:05:19"/>
        <d v="2014-01-03T00:07:25"/>
        <d v="2012-10-12T02:37:27"/>
        <d v="2012-04-05T03:20:19"/>
        <d v="2012-07-26T18:19:07"/>
        <d v="2012-01-29T16:18:34"/>
        <d v="2010-09-13T20:28:54"/>
        <d v="2014-06-12T22:38:50"/>
        <d v="2014-11-01T21:59:21"/>
        <d v="2012-11-14T15:24:05"/>
        <d v="2013-10-15T16:07:02"/>
        <d v="2011-10-31T04:06:16"/>
        <d v="2014-08-27T12:43:13"/>
        <d v="2014-10-22T23:02:03"/>
        <d v="2013-01-14T22:37:49"/>
        <d v="2013-10-28T21:08:31"/>
        <d v="2010-06-09T00:28:50"/>
        <d v="2012-04-14T19:44:55"/>
        <d v="2012-09-28T20:41:53"/>
        <d v="2012-03-10T05:42:49"/>
        <d v="2010-05-14T21:58:26"/>
        <d v="2014-02-10T08:38:22"/>
        <d v="2013-02-05T23:15:45"/>
        <d v="2014-03-13T04:03:29"/>
        <d v="2014-04-04T17:41:24"/>
        <d v="2015-12-30T08:00:29"/>
        <d v="2011-12-06T00:34:49"/>
        <d v="2013-10-04T19:09:17"/>
        <d v="2012-08-03T11:30:48"/>
        <d v="2013-05-22T18:18:58"/>
        <d v="2015-06-27T00:12:06"/>
        <d v="2017-01-11T02:19:05"/>
        <d v="2016-01-13T20:14:20"/>
        <d v="2016-10-30T16:01:45"/>
        <d v="2016-03-15T14:00:50"/>
        <d v="2016-12-28T20:57:06"/>
        <d v="2016-08-10T18:00:48"/>
        <d v="2016-05-01T18:45:06"/>
        <d v="2016-02-11T19:52:44"/>
        <d v="2015-12-23T01:02:56"/>
        <d v="2015-12-18T18:01:01"/>
        <d v="2016-04-20T15:41:12"/>
        <d v="2016-10-19T14:43:32"/>
        <d v="2014-12-26T03:56:39"/>
        <d v="2015-07-09T20:00:39"/>
        <d v="2016-08-04T07:05:00"/>
        <d v="2015-02-25T21:55:59"/>
        <d v="2016-10-17T13:15:33"/>
        <d v="2015-03-19T19:16:03"/>
        <d v="2014-12-20T04:11:05"/>
        <d v="2017-01-31T15:02:35"/>
        <d v="2017-01-05T16:38:55"/>
        <d v="2016-01-04T17:05:53"/>
        <d v="2016-09-12T15:15:19"/>
        <d v="2015-07-23T15:05:19"/>
        <d v="2016-09-24T00:24:06"/>
        <d v="2016-09-06T15:15:32"/>
        <d v="2016-02-22T06:06:14"/>
        <d v="2014-07-16T20:20:34"/>
        <d v="2017-01-07T07:16:47"/>
        <d v="2016-12-17T05:17:33"/>
        <d v="2015-04-17T17:01:00"/>
        <d v="2014-08-05T20:46:38"/>
        <d v="2015-09-10T00:21:33"/>
        <d v="2016-02-24T17:59:16"/>
        <d v="2016-04-29T16:43:05"/>
        <d v="2015-06-30T01:24:57"/>
        <d v="2016-01-22T22:36:37"/>
        <d v="2016-01-26T07:25:01"/>
        <d v="2016-05-16T10:00:28"/>
        <d v="2014-10-16T21:42:02"/>
        <d v="2014-07-10T22:43:42"/>
        <d v="2016-09-02T18:04:46"/>
        <d v="2016-07-23T16:01:25"/>
        <d v="2015-02-26T02:46:48"/>
        <d v="2015-12-01T23:13:30"/>
        <d v="2015-11-16T18:25:00"/>
        <d v="2014-05-14T07:04:10"/>
        <d v="2016-09-01T08:33:45"/>
        <d v="2016-08-29T22:24:55"/>
        <d v="2014-08-04T18:49:24"/>
        <d v="2016-06-17T18:09:48"/>
        <d v="2016-03-08T22:11:59"/>
        <d v="2016-10-09T23:09:28"/>
        <d v="2014-10-09T06:18:50"/>
        <d v="2014-11-04T22:34:40"/>
        <d v="2014-06-27T20:47:40"/>
        <d v="2014-10-29T02:28:17"/>
        <d v="2015-10-05T04:03:21"/>
        <d v="2014-10-14T07:11:30"/>
        <d v="2017-01-14T01:26:00"/>
        <d v="2016-12-16T17:16:53"/>
        <d v="2015-11-17T16:25:14"/>
        <d v="2017-02-14T17:01:01"/>
        <d v="2016-01-19T17:00:27"/>
        <d v="2015-09-29T14:59:43"/>
        <d v="2014-12-04T00:57:52"/>
        <d v="2016-11-02T14:00:23"/>
        <d v="2016-11-28T19:25:15"/>
        <d v="2016-05-20T14:30:46"/>
        <d v="2016-07-10T19:54:22"/>
        <d v="2014-11-03T21:33:15"/>
        <d v="2016-12-10T10:34:12"/>
        <d v="2015-12-01T20:00:56"/>
        <d v="2014-11-12T00:03:35"/>
        <d v="2015-10-26T21:04:55"/>
        <d v="2016-02-22T02:34:16"/>
        <d v="2015-10-12T16:12:15"/>
        <d v="2016-06-14T11:48:53"/>
        <d v="2015-01-05T23:22:29"/>
        <d v="2015-05-03T01:40:09"/>
        <d v="2015-09-24T06:02:51"/>
        <d v="2015-04-17T15:31:17"/>
        <d v="2015-05-21T22:04:21"/>
        <d v="2016-01-01T13:56:03"/>
        <d v="2015-02-14T20:00:37"/>
        <d v="2016-02-26T09:46:56"/>
        <d v="2014-09-23T00:49:07"/>
        <d v="2017-01-20T15:03:25"/>
        <d v="2015-02-09T17:05:07"/>
        <d v="2016-08-29T11:35:49"/>
        <d v="2015-11-16T18:20:10"/>
        <d v="2016-05-24T16:00:25"/>
        <d v="2016-11-14T17:34:40"/>
        <d v="2016-07-04T04:00:04"/>
        <d v="2015-01-12T15:23:40"/>
        <d v="2012-12-06T10:46:30"/>
        <d v="2015-04-25T19:44:22"/>
        <d v="2016-02-18T05:33:43"/>
        <d v="2016-11-18T02:37:26"/>
        <d v="2016-07-28T17:00:09"/>
        <d v="2014-07-11T01:26:32"/>
        <d v="2014-07-31T16:42:28"/>
        <d v="2015-04-20T06:04:15"/>
        <d v="2015-01-07T22:13:21"/>
        <d v="2014-07-24T20:59:10"/>
        <d v="2015-11-11T20:26:00"/>
        <d v="2014-10-06T19:38:35"/>
        <d v="2016-08-16T01:16:29"/>
        <d v="2016-01-13T10:20:45"/>
        <d v="2015-08-15T19:07:57"/>
        <d v="2014-07-30T00:20:25"/>
        <d v="2016-04-23T19:08:15"/>
        <d v="2017-02-09T04:08:52"/>
        <d v="2014-07-11T20:26:39"/>
        <d v="2016-02-06T23:49:05"/>
        <d v="2015-02-23T17:16:17"/>
        <d v="2016-11-04T20:54:43"/>
        <d v="2015-02-12T21:37:23"/>
        <d v="2015-02-11T18:57:36"/>
        <d v="2015-03-16T21:54:53"/>
        <d v="2016-03-03T06:38:28"/>
        <d v="2016-07-05T19:22:21"/>
        <d v="2016-08-01T00:44:22"/>
        <d v="2013-05-23T05:28:23"/>
        <d v="2014-01-22T09:08:42"/>
        <d v="2013-06-20T23:06:22"/>
        <d v="2013-11-21T20:32:11"/>
        <d v="2016-03-11T08:54:24"/>
        <d v="2013-10-25T05:30:59"/>
        <d v="2012-09-11T00:17:02"/>
        <d v="2015-10-18T18:04:53"/>
        <d v="2014-01-06T19:58:17"/>
        <d v="2011-09-16T23:09:01"/>
        <d v="2013-12-05T04:09:05"/>
        <d v="2012-04-06T21:41:56"/>
        <d v="2014-07-18T09:04:10"/>
        <d v="2015-12-15T04:00:11"/>
        <d v="2011-06-07T04:42:01"/>
        <d v="2016-04-19T13:35:36"/>
        <d v="2014-04-11T03:18:53"/>
        <d v="2014-12-29T22:14:52"/>
        <d v="2012-07-11T21:44:48"/>
        <d v="2014-06-03T15:49:43"/>
        <d v="2014-07-09T21:53:24"/>
        <d v="2016-02-13T16:06:15"/>
        <d v="2014-07-25T20:48:11"/>
        <d v="2014-05-16T17:08:07"/>
        <d v="2014-03-25T19:11:07"/>
        <d v="2015-05-27T04:32:55"/>
        <d v="2015-04-29T04:27:33"/>
        <d v="2016-03-11T19:41:12"/>
        <d v="2012-12-07T00:37:18"/>
        <d v="2016-01-27T23:22:17"/>
        <d v="2011-09-09T17:07:13"/>
        <d v="2013-07-31T12:53:40"/>
        <d v="2014-09-03T12:25:54"/>
        <d v="2014-01-21T19:01:17"/>
        <d v="2014-03-14T18:18:15"/>
        <d v="2015-04-13T20:04:28"/>
        <d v="2016-01-15T02:39:31"/>
        <d v="2016-06-17T18:32:18"/>
        <d v="2013-10-30T01:05:25"/>
        <d v="2016-04-19T05:19:50"/>
        <d v="2014-05-12T09:50:21"/>
        <d v="2014-02-22T03:15:27"/>
        <d v="2012-03-05T17:46:15"/>
        <d v="2014-06-23T20:40:24"/>
        <d v="2012-02-13T15:17:15"/>
        <d v="2016-10-19T18:03:10"/>
        <d v="2012-11-07T22:23:42"/>
        <d v="2015-12-09T04:53:10"/>
        <d v="2014-11-20T18:13:31"/>
        <d v="2014-07-15T23:27:00"/>
        <d v="2013-09-09T08:18:07"/>
        <d v="2016-02-29T16:41:35"/>
        <d v="2012-04-10T20:20:08"/>
        <d v="2015-11-25T14:21:53"/>
        <d v="2014-03-06T03:59:39"/>
        <d v="2014-03-24T19:01:04"/>
        <d v="2011-09-13T20:56:40"/>
        <d v="2016-02-12T22:25:16"/>
        <d v="2013-05-16T16:53:45"/>
        <d v="2014-03-20T12:34:08"/>
        <d v="2015-03-31T16:00:51"/>
        <d v="2015-07-27T14:58:50"/>
        <d v="2016-06-14T07:51:34"/>
        <d v="2014-10-14T20:30:00"/>
        <d v="2014-07-08T15:35:17"/>
        <d v="2016-05-06T06:21:33"/>
        <d v="2014-09-26T23:55:00"/>
        <d v="2015-11-24T21:47:48"/>
        <d v="2016-12-02T02:46:11"/>
        <d v="2014-07-01T09:46:21"/>
        <d v="2014-11-15T06:50:28"/>
        <d v="2016-07-07T23:44:54"/>
        <d v="2015-11-19T16:07:09"/>
        <d v="2016-03-24T19:40:21"/>
        <d v="2017-01-01T21:45:31"/>
        <d v="2014-12-02T08:20:26"/>
        <d v="2015-07-07T11:05:21"/>
        <d v="2015-06-09T16:47:30"/>
        <d v="2015-01-18T00:08:47"/>
        <d v="2015-11-17T04:38:46"/>
        <d v="2015-03-30T04:22:00"/>
        <d v="2014-08-03T17:56:32"/>
        <d v="2014-03-25T22:52:53"/>
        <d v="2014-08-20T23:19:43"/>
        <d v="2016-11-01T04:06:21"/>
        <d v="2016-05-17T17:02:46"/>
        <d v="2015-11-09T22:54:35"/>
        <d v="2015-08-08T02:27:43"/>
        <d v="2015-04-15T17:01:52"/>
        <d v="2015-05-19T17:08:25"/>
        <d v="2015-08-07T02:36:46"/>
        <d v="2014-07-15T18:20:08"/>
        <d v="2015-01-25T01:42:42"/>
        <d v="2014-10-06T15:04:40"/>
        <d v="2014-11-09T02:12:08"/>
        <d v="2015-05-30T17:26:05"/>
        <d v="2015-02-26T03:43:06"/>
        <d v="2015-04-28T15:06:29"/>
        <d v="2014-08-25T16:24:24"/>
        <d v="2014-07-10T17:22:00"/>
        <d v="2016-05-19T17:23:02"/>
        <d v="2014-06-02T05:08:50"/>
        <d v="2015-05-26T11:39:02"/>
        <d v="2014-08-12T17:38:15"/>
        <d v="2016-08-23T01:17:45"/>
        <d v="2015-01-23T08:29:23"/>
        <d v="2015-04-30T21:26:11"/>
        <d v="2014-10-26T19:18:47"/>
        <d v="2014-07-21T16:22:32"/>
        <d v="2015-06-29T04:27:37"/>
        <d v="2016-04-08T20:12:07"/>
        <d v="2015-06-15T17:28:59"/>
        <d v="2017-01-11T00:28:18"/>
        <d v="2014-09-15T15:51:36"/>
        <d v="2014-07-17T21:44:12"/>
        <d v="2015-09-28T17:17:07"/>
        <d v="2014-05-22T19:21:54"/>
        <d v="2015-01-30T08:08:41"/>
        <d v="2016-12-24T19:51:28"/>
        <d v="2016-10-13T20:40:23"/>
        <d v="2017-01-06T14:23:31"/>
        <d v="2015-05-06T20:45:49"/>
        <d v="2015-04-29T20:43:15"/>
        <d v="2015-04-15T21:28:43"/>
        <d v="2016-12-07T16:49:00"/>
        <d v="2016-06-08T23:29:55"/>
        <d v="2014-08-01T15:58:45"/>
        <d v="2016-02-19T14:29:20"/>
        <d v="2017-01-12T12:09:38"/>
        <d v="2016-02-09T18:37:33"/>
        <d v="2015-03-09T11:42:59"/>
        <d v="2015-10-21T08:20:53"/>
        <d v="2015-11-18T19:38:59"/>
        <d v="2016-05-13T15:57:14"/>
        <d v="2015-11-25T14:51:26"/>
        <d v="2015-06-06T18:30:00"/>
        <d v="2015-03-26T11:27:36"/>
        <d v="2016-06-15T14:34:06"/>
        <d v="2015-05-28T06:55:54"/>
        <d v="2015-05-01T14:45:27"/>
        <d v="2015-10-20T17:57:13"/>
        <d v="2015-05-14T12:09:11"/>
        <d v="2017-02-06T18:37:33"/>
        <d v="2016-03-01T10:19:33"/>
        <d v="2016-02-23T17:01:04"/>
        <d v="2017-01-26T20:18:25"/>
        <d v="2015-05-08T22:36:12"/>
        <d v="2016-05-25T20:47:41"/>
        <d v="2015-11-10T22:48:15"/>
        <d v="2016-12-27T18:08:20"/>
        <d v="2015-04-10T20:10:05"/>
        <d v="2014-04-30T22:09:16"/>
        <d v="2015-08-31T14:47:37"/>
        <d v="2016-06-14T19:25:40"/>
        <d v="2015-10-01T15:53:20"/>
        <d v="2016-09-20T11:05:13"/>
        <d v="2015-07-26T15:05:12"/>
        <d v="2016-11-06T11:24:48"/>
        <d v="2016-03-01T17:17:27"/>
        <d v="2016-10-11T04:15:09"/>
        <d v="2014-04-07T13:11:42"/>
        <d v="2013-08-23T21:44:38"/>
        <d v="2014-03-17T20:59:41"/>
        <d v="2014-07-07T22:03:36"/>
        <d v="2011-07-30T17:30:08"/>
        <d v="2012-03-17T11:02:07"/>
        <d v="2011-01-25T23:20:30"/>
        <d v="2015-07-08T22:36:08"/>
        <d v="2013-08-20T20:21:10"/>
        <d v="2012-01-31T22:46:14"/>
        <d v="2015-01-03T18:55:42"/>
        <d v="2013-11-05T03:14:59"/>
        <d v="2012-07-20T16:19:24"/>
        <d v="2012-08-04T06:47:45"/>
        <d v="2011-07-07T14:38:56"/>
        <d v="2011-12-06T23:06:07"/>
        <d v="2013-05-15T00:57:37"/>
        <d v="2014-10-11T20:06:20"/>
        <d v="2011-08-27T03:58:22"/>
        <d v="2011-05-08T21:06:11"/>
        <d v="2013-03-22T19:48:43"/>
        <d v="2014-05-15T14:23:54"/>
        <d v="2011-10-22T01:02:29"/>
        <d v="2013-04-06T07:00:55"/>
        <d v="2014-05-08T15:45:53"/>
        <d v="2012-06-07T17:46:51"/>
        <d v="2014-07-23T15:25:31"/>
        <d v="2011-07-27T19:32:47"/>
        <d v="2013-09-26T23:42:49"/>
        <d v="2014-08-04T18:48:27"/>
        <d v="2010-11-05T14:54:46"/>
        <d v="2013-11-01T20:17:32"/>
        <d v="2012-01-13T22:03:51"/>
        <d v="2011-02-13T02:03:10"/>
        <d v="2013-08-01T14:40:12"/>
        <d v="2014-05-07T23:17:44"/>
        <d v="2014-01-27T20:13:40"/>
        <d v="2013-12-30T08:13:47"/>
        <d v="2014-01-17T18:18:12"/>
        <d v="2014-02-22T02:01:10"/>
        <d v="2013-09-30T15:54:43"/>
        <d v="2010-10-14T15:43:35"/>
        <d v="2013-12-12T21:02:25"/>
        <d v="2013-06-24T14:02:38"/>
        <d v="2013-08-21T20:17:27"/>
        <d v="2016-03-16T19:45:12"/>
        <d v="2012-01-25T20:34:02"/>
        <d v="2013-10-14T16:24:19"/>
        <d v="2010-04-06T17:52:59"/>
        <d v="2014-08-01T17:31:31"/>
        <d v="2012-07-26T16:33:45"/>
        <d v="2013-07-03T20:49:47"/>
        <d v="2009-07-13T16:54:07"/>
        <d v="2012-07-31T13:29:07"/>
        <d v="2014-05-27T13:19:26"/>
        <d v="2014-02-12T02:22:50"/>
        <d v="2010-12-01T18:10:54"/>
        <d v="2013-07-08T17:50:36"/>
        <d v="2013-11-08T11:24:15"/>
        <d v="2013-02-15T17:13:09"/>
        <d v="2016-12-08T05:38:02"/>
        <d v="2015-06-05T13:59:35"/>
        <d v="2015-02-04T09:13:47"/>
        <d v="2015-04-13T14:54:16"/>
        <d v="2016-07-10T03:42:43"/>
        <d v="2016-12-05T03:14:05"/>
        <d v="2015-03-23T14:45:31"/>
        <d v="2015-03-01T15:39:51"/>
        <d v="2015-09-09T18:20:28"/>
        <d v="2015-10-15T16:49:31"/>
        <d v="2015-10-01T10:53:17"/>
        <d v="2015-06-29T13:44:57"/>
        <d v="2016-02-23T01:12:53"/>
        <d v="2016-04-01T17:55:58"/>
        <d v="2016-03-29T16:20:32"/>
        <d v="2015-06-14T19:32:39"/>
        <d v="2016-04-23T16:12:18"/>
        <d v="2015-07-10T17:59:38"/>
        <d v="2016-11-01T01:23:31"/>
        <d v="2016-07-15T10:35:20"/>
        <d v="2017-01-12T04:40:05"/>
        <d v="2016-06-22T15:58:28"/>
        <d v="2014-11-04T10:58:54"/>
        <d v="2016-01-18T12:04:39"/>
        <d v="2016-08-29T14:43:32"/>
        <d v="2015-09-10T21:11:08"/>
        <d v="2016-07-05T16:00:50"/>
        <d v="2016-10-26T19:15:19"/>
        <d v="2015-03-19T16:52:02"/>
        <d v="2016-02-02T17:01:54"/>
        <d v="2016-08-22T16:04:20"/>
        <d v="2015-10-01T11:57:28"/>
        <d v="2016-01-24T23:05:09"/>
        <d v="2016-05-30T05:39:06"/>
        <d v="2014-12-12T01:02:52"/>
        <d v="2014-06-26T19:29:25"/>
        <d v="2016-12-01T16:34:06"/>
        <d v="2016-11-23T17:58:57"/>
        <d v="2015-04-21T15:45:25"/>
        <d v="2016-03-22T16:45:46"/>
        <d v="2016-09-13T15:12:32"/>
        <d v="2016-11-30T02:03:55"/>
        <d v="2014-12-01T19:00:28"/>
        <d v="2015-04-29T16:17:15"/>
        <d v="2016-08-30T15:25:34"/>
        <d v="2014-10-23T05:19:05"/>
        <d v="2016-06-01T06:38:29"/>
        <d v="2016-07-18T12:05:54"/>
        <d v="2016-12-28T01:26:48"/>
        <d v="2014-06-16T02:33:45"/>
        <d v="2016-02-10T18:34:47"/>
        <d v="2015-11-05T22:28:22"/>
        <d v="2014-11-12T20:43:48"/>
        <d v="2017-02-01T13:51:19"/>
        <d v="2015-07-03T19:17:13"/>
        <d v="2014-10-24T15:31:55"/>
        <d v="2014-07-16T14:17:33"/>
        <d v="2016-08-30T14:58:37"/>
        <d v="2015-06-17T19:35:39"/>
        <d v="2016-06-21T12:38:03"/>
        <d v="2016-06-01T18:57:19"/>
        <d v="2014-06-09T19:32:39"/>
        <d v="2013-05-28T01:49:11"/>
        <d v="2015-02-05T15:18:45"/>
        <d v="2014-11-20T12:08:53"/>
        <d v="2015-11-09T07:58:55"/>
        <d v="2015-11-26T00:18:54"/>
        <d v="2016-01-13T17:45:44"/>
        <d v="2015-07-15T13:52:46"/>
        <d v="2013-02-04T02:49:48"/>
        <d v="2016-05-12T19:22:59"/>
        <d v="2012-10-31T06:06:45"/>
        <d v="2013-06-05T00:56:00"/>
        <d v="2013-01-30T23:05:37"/>
        <d v="2011-05-26T13:42:03"/>
        <d v="2011-05-05T19:33:10"/>
        <d v="2012-07-05T21:37:00"/>
        <d v="2014-05-22T17:12:52"/>
        <d v="2013-07-09T22:25:31"/>
        <d v="2016-01-27T20:15:27"/>
        <d v="2014-11-08T16:41:46"/>
        <d v="2015-02-14T17:35:52"/>
        <d v="2014-10-12T23:54:23"/>
        <d v="2015-10-15T00:04:10"/>
        <d v="2015-05-22T04:34:54"/>
        <d v="2014-03-12T14:15:46"/>
        <d v="2013-10-01T00:04:50"/>
        <d v="2015-04-07T18:12:22"/>
        <d v="2012-06-12T17:45:32"/>
        <d v="2016-11-30T22:50:33"/>
        <d v="2016-02-24T03:53:08"/>
        <d v="2016-12-16T01:35:19"/>
        <d v="2016-11-03T16:03:26"/>
        <d v="2017-01-12T05:16:10"/>
        <d v="2016-07-17T18:13:30"/>
        <d v="2015-05-06T11:47:56"/>
        <d v="2015-05-17T18:18:26"/>
        <d v="2016-11-29T05:08:45"/>
        <d v="2013-04-06T19:12:16"/>
        <d v="2016-12-03T01:47:58"/>
        <d v="2015-06-05T17:38:42"/>
        <d v="2016-03-04T16:32:01"/>
        <d v="2015-06-29T15:31:29"/>
        <d v="2015-05-02T22:06:35"/>
        <d v="2016-09-21T14:45:17"/>
        <d v="2016-07-14T11:32:37"/>
        <d v="2015-03-24T19:16:46"/>
        <d v="2015-07-08T15:36:58"/>
        <d v="2016-02-01T03:43:06"/>
        <d v="2016-07-02T16:22:03"/>
        <d v="2017-01-17T03:28:46"/>
        <d v="2016-12-15T21:48:01"/>
        <d v="2015-01-14T23:58:02"/>
        <d v="2016-09-27T22:01:50"/>
        <d v="2016-06-05T20:58:54"/>
        <d v="2014-09-07T00:06:13"/>
        <d v="2016-05-08T08:11:13"/>
        <d v="2013-05-05T23:54:34"/>
        <d v="2015-03-02T01:16:51"/>
        <d v="2013-06-26T01:30:35"/>
        <d v="2015-01-28T12:14:45"/>
        <d v="2014-10-29T16:20:01"/>
        <d v="2015-10-20T10:23:27"/>
        <d v="2014-07-18T12:52:58"/>
        <d v="2015-10-14T20:55:56"/>
        <d v="2014-11-02T03:12:15"/>
        <d v="2016-04-19T07:38:40"/>
        <d v="2015-01-09T01:25:00"/>
        <d v="2014-11-04T01:31:39"/>
        <d v="2015-12-22T10:29:30"/>
        <d v="2016-12-04T06:04:27"/>
        <d v="2015-07-07T16:13:11"/>
        <d v="2015-10-22T22:13:39"/>
        <d v="2015-08-16T03:36:14"/>
        <d v="2016-01-26T10:57:14"/>
        <d v="2016-09-09T10:56:59"/>
        <d v="2016-06-03T16:01:26"/>
        <d v="2015-01-09T21:58:29"/>
        <d v="2016-08-22T05:45:04"/>
        <d v="2015-12-02T08:38:51"/>
        <d v="2016-11-02T17:13:22"/>
        <d v="2015-03-30T03:09:19"/>
        <d v="2015-06-25T09:22:00"/>
        <d v="2016-08-19T20:26:25"/>
        <d v="2016-03-03T09:06:57"/>
        <d v="2015-03-11T01:27:22"/>
        <d v="2014-11-18T19:31:28"/>
        <d v="2015-10-27T05:03:36"/>
        <d v="2015-06-20T18:43:48"/>
        <d v="2016-10-30T15:01:15"/>
        <d v="2015-05-18T18:24:38"/>
        <d v="2015-09-11T18:43:40"/>
        <d v="2016-01-22T08:24:17"/>
        <d v="2014-06-06T12:45:39"/>
        <d v="2016-03-28T20:54:59"/>
        <d v="2015-02-05T19:55:01"/>
        <d v="2016-04-26T17:57:43"/>
        <d v="2015-07-13T18:22:49"/>
        <d v="2016-04-25T15:29:18"/>
        <d v="2016-12-03T22:13:29"/>
        <d v="2015-07-14T20:57:42"/>
        <d v="2015-05-15T13:00:55"/>
        <d v="2016-04-01T10:44:38"/>
        <d v="2016-06-08T17:32:14"/>
        <d v="2015-04-21T22:28:38"/>
        <d v="2015-03-23T19:28:25"/>
        <d v="2016-01-21T04:06:37"/>
        <d v="2014-10-19T23:00:59"/>
        <d v="2014-06-28T16:52:43"/>
        <d v="2017-03-01T16:42:27"/>
        <d v="2016-04-03T20:48:00"/>
        <d v="2014-07-12T16:08:40"/>
        <d v="2016-12-04T16:02:45"/>
        <d v="2015-10-12T21:30:44"/>
        <d v="2014-07-11T16:56:00"/>
        <d v="2015-11-04T04:54:56"/>
        <d v="2014-10-03T21:31:38"/>
        <d v="2014-09-17T15:29:14"/>
        <d v="2013-03-11T15:54:31"/>
        <d v="2013-02-21T21:52:18"/>
        <d v="2013-01-17T15:52:38"/>
        <d v="2012-02-20T17:37:32"/>
        <d v="2015-12-02T04:07:46"/>
        <d v="2012-01-25T19:14:45"/>
        <d v="2011-04-13T00:20:49"/>
        <d v="2013-01-16T14:21:49"/>
        <d v="2012-12-07T19:51:03"/>
        <d v="2015-03-10T22:58:54"/>
        <d v="2013-09-16T13:01:43"/>
        <d v="2012-01-31T23:30:39"/>
        <d v="2013-08-14T17:28:12"/>
        <d v="2014-11-17T17:21:03"/>
        <d v="2011-08-11T01:00:22"/>
        <d v="2011-10-24T14:46:44"/>
        <d v="2013-04-30T20:55:13"/>
        <d v="2014-04-25T17:53:09"/>
        <d v="2013-07-09T22:24:59"/>
        <d v="2013-10-03T22:09:05"/>
        <d v="2012-08-15T20:35:36"/>
        <d v="2016-06-27T04:37:55"/>
        <d v="2012-05-24T04:49:23"/>
        <d v="2015-05-06T19:06:13"/>
        <d v="2015-01-28T04:02:41"/>
        <d v="2016-07-03T22:01:11"/>
        <d v="2013-12-06T13:31:00"/>
        <d v="2012-10-16T14:40:52"/>
        <d v="2013-09-03T13:27:54"/>
        <d v="2014-12-18T17:07:23"/>
        <d v="2011-05-19T21:14:06"/>
        <d v="2013-05-17T20:47:55"/>
        <d v="2015-03-04T17:20:13"/>
        <d v="2011-07-28T18:57:11"/>
        <d v="2014-07-18T11:24:19"/>
        <d v="2013-06-19T15:25:22"/>
        <d v="2014-07-20T23:36:18"/>
        <d v="2016-06-06T00:10:33"/>
        <d v="2013-04-01T21:42:37"/>
        <d v="2015-06-08T14:00:23"/>
        <d v="2016-02-26T13:01:20"/>
        <d v="2016-08-24T08:20:01"/>
        <d v="2014-05-13T15:47:04"/>
        <d v="2016-02-14T10:38:23"/>
        <d v="2014-06-24T18:51:44"/>
        <d v="2010-03-17T10:48:29"/>
        <d v="2014-05-27T14:44:41"/>
        <d v="2017-01-16T12:48:05"/>
        <d v="2014-06-19T09:14:38"/>
        <d v="2015-10-19T14:00:04"/>
        <d v="2017-01-06T16:25:39"/>
        <d v="2014-06-16T15:17:46"/>
        <d v="2015-08-18T14:20:40"/>
        <d v="2016-02-15T06:04:57"/>
        <d v="2016-09-06T11:11:32"/>
        <d v="2014-11-05T13:35:53"/>
        <d v="2014-05-01T19:40:52"/>
        <d v="2014-05-23T17:48:03"/>
        <d v="2014-11-12T20:35:13"/>
        <d v="2016-05-03T04:01:31"/>
        <d v="2014-09-17T19:55:39"/>
        <d v="2014-11-21T18:01:56"/>
        <d v="2017-01-21T12:01:30"/>
        <d v="2016-07-19T16:52:18"/>
        <d v="2015-12-01T06:37:27"/>
        <d v="2017-02-14T14:24:46"/>
        <d v="2017-01-01T17:35:22"/>
        <d v="2015-02-17T15:05:20"/>
        <d v="2015-09-28T18:24:55"/>
        <d v="2014-10-29T19:15:26"/>
        <d v="2016-01-22T11:24:25"/>
        <d v="2016-03-14T00:02:57"/>
        <d v="2015-08-05T16:11:02"/>
        <d v="2016-04-24T19:53:51"/>
        <d v="2015-07-28T19:15:10"/>
        <d v="2016-07-01T07:33:47"/>
        <d v="2014-12-08T18:46:10"/>
        <d v="2016-12-01T22:03:39"/>
        <d v="2014-10-27T00:10:16"/>
        <d v="2014-12-01T17:05:38"/>
        <d v="2015-06-15T23:55:00"/>
        <d v="2014-10-23T12:13:54"/>
        <d v="2015-02-18T01:13:44"/>
        <d v="2015-01-27T21:13:54"/>
        <d v="2014-07-19T05:06:39"/>
        <d v="2017-02-16T10:14:42"/>
        <d v="2015-10-09T21:10:20"/>
        <d v="2015-10-04T03:15:59"/>
        <d v="2016-04-12T10:47:14"/>
        <d v="2015-04-27T19:47:19"/>
        <d v="2014-09-10T16:31:48"/>
        <d v="2015-08-03T06:47:27"/>
        <d v="2015-07-03T06:03:10"/>
        <d v="2015-08-25T14:43:52"/>
        <d v="2016-06-04T03:40:24"/>
        <d v="2014-08-20T15:40:33"/>
        <d v="2015-06-30T09:32:39"/>
        <d v="2015-04-14T01:16:39"/>
        <d v="2014-10-24T00:29:53"/>
        <d v="2013-10-08T01:00:03"/>
        <d v="2009-09-23T13:35:16"/>
        <d v="2014-01-13T17:49:11"/>
        <d v="2015-04-27T08:48:29"/>
        <d v="2011-05-09T17:31:01"/>
        <d v="2016-06-28T22:00:04"/>
        <d v="2014-02-01T22:29:05"/>
        <d v="2014-11-19T01:29:45"/>
        <d v="2013-04-25T16:18:34"/>
        <d v="2016-03-09T19:31:22"/>
        <d v="2015-05-20T18:28:03"/>
        <d v="2016-02-04T00:47:39"/>
        <d v="2017-02-20T00:00:02"/>
        <d v="2015-01-13T22:15:29"/>
        <d v="2014-06-09T12:34:56"/>
        <d v="2015-05-16T21:06:08"/>
        <d v="2012-05-25T20:20:48"/>
        <d v="2010-08-09T01:34:51"/>
        <d v="2013-07-26T23:54:51"/>
        <d v="2012-03-22T01:12:06"/>
        <d v="2015-11-17T10:46:30"/>
        <d v="2015-08-30T18:57:33"/>
        <d v="2014-08-26T21:43:11"/>
        <d v="2014-05-20T15:35:01"/>
        <d v="2016-12-03T21:29:28"/>
        <d v="2015-03-06T02:30:22"/>
        <d v="2014-11-13T22:49:25"/>
        <d v="2015-01-01T05:59:59"/>
        <d v="2015-09-09T23:38:06"/>
        <d v="2015-08-24T20:34:24"/>
        <d v="2016-03-04T17:25:41"/>
        <d v="2015-02-11T01:44:45"/>
        <d v="2015-01-29T20:17:35"/>
        <d v="2016-03-16T17:06:22"/>
        <d v="2014-05-21T01:12:08"/>
        <d v="2014-10-29T10:19:29"/>
        <d v="2016-08-21T08:29:57"/>
        <d v="2015-05-27T16:00:58"/>
        <d v="2016-03-09T12:56:16"/>
        <d v="2014-06-01T01:22:32"/>
        <d v="2011-04-05T02:13:53"/>
        <d v="2011-09-02T07:08:37"/>
        <d v="2011-11-29T04:04:19"/>
        <d v="2012-02-06T20:17:15"/>
        <d v="2011-07-23T00:18:33"/>
        <d v="2010-12-24T02:40:38"/>
        <d v="2012-05-24T19:24:11"/>
        <d v="2013-11-29T19:56:26"/>
        <d v="2011-09-10T00:01:49"/>
        <d v="2012-11-15T22:11:50"/>
        <d v="2013-05-15T00:00:32"/>
        <d v="2012-12-03T20:59:44"/>
        <d v="2012-06-22T01:40:02"/>
        <d v="2014-06-04T23:32:49"/>
        <d v="2011-10-29T01:13:16"/>
        <d v="2012-10-12T17:10:21"/>
        <d v="2013-09-29T15:56:28"/>
        <d v="2013-01-27T15:42:15"/>
        <d v="2014-08-25T04:28:06"/>
        <d v="2013-02-16T08:09:00"/>
        <d v="2012-04-04T14:33:35"/>
        <d v="2014-11-07T07:04:34"/>
        <d v="2013-06-28T16:31:29"/>
        <d v="2012-11-30T08:48:55"/>
        <d v="2012-08-14T16:47:33"/>
        <d v="2013-11-01T20:21:07"/>
        <d v="2012-10-23T16:58:09"/>
        <d v="2014-05-15T17:41:22"/>
        <d v="2014-01-06T20:48:53"/>
        <d v="2012-01-31T20:06:15"/>
        <d v="2012-09-12T20:37:41"/>
        <d v="2011-07-26T08:10:54"/>
        <d v="2011-12-19T21:12:36"/>
        <d v="2011-04-25T04:33:21"/>
        <d v="2016-05-12T20:51:01"/>
        <d v="2011-04-30T02:04:48"/>
        <d v="2009-11-05T18:02:20"/>
        <d v="2013-01-14T16:29:28"/>
        <d v="2012-02-02T15:39:25"/>
        <d v="2010-07-20T05:32:35"/>
        <d v="2014-11-19T14:19:04"/>
        <d v="2011-05-25T00:35:27"/>
        <d v="2012-08-25T19:46:52"/>
        <d v="2012-09-23T01:26:00"/>
        <d v="2013-09-04T14:49:00"/>
        <d v="2014-07-13T10:48:23"/>
        <d v="2012-05-10T09:49:37"/>
        <d v="2011-02-18T16:54:42"/>
        <d v="2014-04-08T16:25:55"/>
        <d v="2013-09-09T10:27:17"/>
        <d v="2011-03-23T21:37:00"/>
        <d v="2013-10-25T11:49:53"/>
        <d v="2011-03-24T20:01:36"/>
        <d v="2012-03-19T21:22:40"/>
        <d v="2012-03-06T19:00:20"/>
        <d v="2012-11-13T22:17:32"/>
        <d v="2012-04-24T18:46:08"/>
        <d v="2012-11-10T05:19:27"/>
        <d v="2013-11-18T21:55:21"/>
        <d v="2016-03-30T16:39:10"/>
        <d v="2015-12-05T23:57:11"/>
        <d v="2011-11-01T04:45:36"/>
        <d v="2015-01-02T00:31:47"/>
        <d v="2012-01-31T18:16:58"/>
        <d v="2011-01-21T15:35:13"/>
        <d v="2013-02-26T06:04:33"/>
        <d v="2014-02-12T01:41:38"/>
        <d v="2011-10-29T03:35:39"/>
        <d v="2016-04-01T21:14:36"/>
        <d v="2010-05-15T22:19:59"/>
        <d v="2016-07-02T13:03:34"/>
        <d v="2012-05-05T15:45:30"/>
        <d v="2015-02-04T21:04:52"/>
        <d v="2016-07-18T14:31:46"/>
        <d v="2011-09-16T17:35:40"/>
        <d v="2012-03-05T17:25:47"/>
        <d v="2016-02-16T09:46:16"/>
        <d v="2014-01-23T20:31:11"/>
        <d v="2011-06-29T01:39:05"/>
        <d v="2014-06-12T18:11:07"/>
        <d v="2017-02-08T02:54:44"/>
        <d v="2017-02-13T05:07:40"/>
        <d v="2017-03-14T18:45:38"/>
        <d v="2017-02-17T19:34:01"/>
        <d v="2017-02-22T06:00:23"/>
        <d v="2017-02-26T20:15:19"/>
        <d v="2017-03-08T01:07:25"/>
        <d v="2017-03-10T12:49:54"/>
        <d v="2017-02-14T22:37:10"/>
        <d v="2017-03-07T10:20:42"/>
        <d v="2017-03-01T16:50:08"/>
        <d v="2017-02-22T03:37:47"/>
        <d v="2017-03-09T22:05:12"/>
        <d v="2017-02-25T16:04:34"/>
        <d v="2017-03-07T00:45:14"/>
        <d v="2017-03-02T01:40:11"/>
        <d v="2017-03-11T00:47:28"/>
        <d v="2017-03-02T04:59:20"/>
        <d v="2017-03-12T20:44:05"/>
        <d v="2017-03-02T01:43:10"/>
        <d v="2014-12-16T15:56:45"/>
        <d v="2015-02-28T20:52:30"/>
        <d v="2015-07-02T06:45:37"/>
        <d v="2015-01-17T03:21:13"/>
        <d v="2015-08-29T00:24:06"/>
        <d v="2015-06-24T07:21:12"/>
        <d v="2016-02-27T17:18:15"/>
        <d v="2016-03-22T20:48:26"/>
        <d v="2014-07-21T13:31:54"/>
        <d v="2015-12-03T14:11:28"/>
        <d v="2014-08-01T15:30:34"/>
        <d v="2015-05-01T21:55:53"/>
        <d v="2014-09-05T19:13:32"/>
        <d v="2015-04-01T22:02:41"/>
        <d v="2015-03-01T05:13:05"/>
        <d v="2016-10-30T13:51:39"/>
        <d v="2016-03-31T23:33:58"/>
        <d v="2016-03-31T14:39:09"/>
        <d v="2014-08-18T12:49:51"/>
        <d v="2014-10-10T18:47:51"/>
        <d v="2015-11-11T11:04:23"/>
        <d v="2016-02-25T23:03:49"/>
        <d v="2015-05-05T19:48:35"/>
        <d v="2014-09-30T22:22:42"/>
        <d v="2014-07-25T23:14:09"/>
        <d v="2014-05-29T22:04:24"/>
        <d v="2015-02-09T22:16:17"/>
        <d v="2015-09-21T15:01:14"/>
        <d v="2016-04-11T01:15:06"/>
        <d v="2015-09-25T02:06:23"/>
        <d v="2015-05-28T21:45:52"/>
        <d v="2015-11-17T16:24:41"/>
        <d v="2016-09-01T16:12:54"/>
        <d v="2015-04-08T00:52:36"/>
        <d v="2016-07-08T19:32:25"/>
        <d v="2015-10-09T20:40:33"/>
        <d v="2015-06-20T22:46:32"/>
        <d v="2014-09-02T20:59:02"/>
        <d v="2016-03-06T20:58:52"/>
        <d v="2015-06-16T19:37:02"/>
        <d v="2015-04-26T15:04:31"/>
        <d v="2016-12-06T21:02:50"/>
        <d v="2016-08-04T22:12:55"/>
        <d v="2015-01-22T14:31:17"/>
        <d v="2016-11-16T06:13:58"/>
        <d v="2016-10-25T04:14:27"/>
        <d v="2015-10-15T10:27:10"/>
        <d v="2015-08-03T22:49:03"/>
        <d v="2017-01-23T23:25:21"/>
        <d v="2016-03-25T20:05:04"/>
        <d v="2015-02-17T18:45:23"/>
        <d v="2016-09-14T06:04:42"/>
        <d v="2016-02-20T17:59:28"/>
        <d v="2015-03-04T21:02:33"/>
        <d v="2015-09-05T18:56:01"/>
        <d v="2016-07-20T04:01:09"/>
        <d v="2016-12-29T19:51:23"/>
        <d v="2016-05-15T22:56:32"/>
        <d v="2015-03-05T19:53:49"/>
        <d v="2016-02-05T16:08:33"/>
        <d v="2015-07-24T13:37:40"/>
        <d v="2016-02-10T23:34:05"/>
        <d v="2016-09-23T20:50:40"/>
        <d v="2014-07-05T11:39:39"/>
        <d v="2014-07-14T23:31:52"/>
        <d v="2014-08-04T20:38:08"/>
        <d v="2014-07-04T15:48:04"/>
        <d v="2014-07-29T13:27:24"/>
        <d v="2014-12-14T19:39:19"/>
        <d v="2014-09-09T18:43:14"/>
        <d v="2014-09-23T23:30:40"/>
        <d v="2014-05-07T17:13:56"/>
        <d v="2014-12-05T18:14:58"/>
        <d v="2014-10-18T05:14:52"/>
        <d v="2014-09-09T23:26:00"/>
        <d v="2014-09-23T22:57:51"/>
        <d v="2015-01-21T08:34:13"/>
        <d v="2015-02-10T20:43:15"/>
        <d v="2016-08-03T16:36:20"/>
        <d v="2016-05-03T14:25:10"/>
        <d v="2016-08-15T14:49:05"/>
        <d v="2016-01-19T13:48:09"/>
        <d v="2015-04-21T22:47:58"/>
        <d v="2014-12-30T15:44:00"/>
        <d v="2014-09-15T03:14:15"/>
        <d v="2014-11-15T13:12:57"/>
        <d v="2015-03-05T15:43:57"/>
        <d v="2014-10-01T22:45:42"/>
        <d v="2014-11-13T06:00:03"/>
        <d v="2015-01-06T16:11:18"/>
        <d v="2014-11-30T17:46:05"/>
        <d v="2015-07-04T00:44:42"/>
        <d v="2014-10-28T21:24:00"/>
        <d v="2015-01-07T13:13:42"/>
        <d v="2016-09-15T06:55:41"/>
        <d v="2016-05-25T10:32:46"/>
        <d v="2016-11-15T13:39:49"/>
        <d v="2015-12-06T07:50:33"/>
        <d v="2014-10-22T20:13:28"/>
        <d v="2016-09-10T14:32:50"/>
        <d v="2015-11-13T15:51:08"/>
        <d v="2015-06-04T11:20:30"/>
        <d v="2015-01-14T01:43:02"/>
        <d v="2015-10-05T16:16:44"/>
        <d v="2015-08-31T19:17:38"/>
        <d v="2014-08-26T15:19:09"/>
        <d v="2014-08-29T01:38:33"/>
        <d v="2017-01-07T16:20:30"/>
        <d v="2015-01-25T21:47:19"/>
        <d v="2014-08-09T21:50:26"/>
        <d v="2014-08-25T10:24:30"/>
        <d v="2016-06-03T07:38:56"/>
        <d v="2014-07-09T21:20:12"/>
        <d v="2015-01-29T07:32:16"/>
        <d v="2015-06-17T21:45:37"/>
        <d v="2016-06-27T21:01:43"/>
        <d v="2016-12-01T15:53:27"/>
        <d v="2015-03-04T05:37:30"/>
        <d v="2014-06-30T18:03:16"/>
        <d v="2015-03-02T02:01:30"/>
        <d v="2012-01-18T07:39:27"/>
        <d v="2013-12-26T19:07:42"/>
        <d v="2012-09-24T16:26:16"/>
        <d v="2013-12-18T21:59:27"/>
        <d v="2013-06-18T20:01:43"/>
        <d v="2014-01-18T22:10:17"/>
        <d v="2011-01-12T07:49:21"/>
        <d v="2014-04-07T21:35:30"/>
        <d v="2010-12-04T02:06:11"/>
        <d v="2014-01-25T16:25:07"/>
        <d v="2012-04-27T23:54:23"/>
        <d v="2011-02-02T12:57:07"/>
        <d v="2013-01-29T01:03:23"/>
        <d v="2014-12-15T23:08:15"/>
        <d v="2016-03-01T16:51:11"/>
        <d v="2013-01-31T19:25:29"/>
        <d v="2012-01-18T01:08:55"/>
        <d v="2011-09-02T18:52:37"/>
        <d v="2016-09-01T17:19:42"/>
        <d v="2013-04-18T02:18:30"/>
        <d v="2014-04-16T20:17:25"/>
        <d v="2015-01-27T15:09:41"/>
        <d v="2011-01-21T23:52:34"/>
        <d v="2011-05-03T23:21:54"/>
        <d v="2016-06-02T07:59:58"/>
        <d v="2012-11-15T15:36:17"/>
        <d v="2015-03-31T05:40:32"/>
        <d v="2011-05-28T18:54:48"/>
        <d v="2012-09-17T20:17:39"/>
        <d v="2014-06-10T23:01:40"/>
        <d v="2014-07-07T21:45:38"/>
        <d v="2015-03-18T18:30:52"/>
        <d v="2012-09-25T01:26:57"/>
        <d v="2013-04-24T00:30:37"/>
        <d v="2013-11-22T12:55:40"/>
        <d v="2014-06-27T20:31:12"/>
        <d v="2014-08-13T18:26:53"/>
        <d v="2011-10-17T04:48:41"/>
        <d v="2011-08-23T18:28:49"/>
        <d v="2014-01-16T17:01:24"/>
        <d v="2014-12-27T07:12:21"/>
        <d v="2017-01-20T11:49:34"/>
        <d v="2014-05-13T19:08:05"/>
        <d v="2014-04-04T17:11:40"/>
        <d v="2016-10-02T08:49:07"/>
        <d v="2017-01-07T05:54:57"/>
        <d v="2016-10-06T22:11:52"/>
        <d v="2015-11-20T18:42:05"/>
        <d v="2016-12-05T00:04:09"/>
        <d v="2016-01-02T08:32:15"/>
        <d v="2014-10-11T18:48:21"/>
        <d v="2015-05-31T03:06:42"/>
        <d v="2015-06-09T14:46:50"/>
        <d v="2016-06-08T23:15:33"/>
        <d v="2016-06-07T21:35:08"/>
        <d v="2014-05-17T06:50:05"/>
        <d v="2015-01-31T00:42:05"/>
        <d v="2014-05-14T00:12:35"/>
        <d v="2016-02-13T15:35:29"/>
        <d v="2016-03-01T13:36:20"/>
        <d v="2015-02-08T03:39:49"/>
        <d v="2012-06-07T22:46:52"/>
        <d v="2012-03-09T22:45:08"/>
        <d v="2012-10-23T04:45:35"/>
        <d v="2012-07-09T02:15:10"/>
        <d v="2014-10-13T21:45:38"/>
        <d v="2015-11-15T19:12:12"/>
        <d v="2010-05-01T05:45:32"/>
        <d v="2013-01-25T19:02:26"/>
        <d v="2012-11-15T18:52:08"/>
        <d v="2010-06-06T19:09:14"/>
        <d v="2011-05-08T15:18:01"/>
        <d v="2011-03-30T22:36:25"/>
        <d v="2012-01-12T21:43:03"/>
        <d v="2015-09-20T17:55:22"/>
        <d v="2012-03-13T17:02:45"/>
        <d v="2014-02-10T14:00:06"/>
        <d v="2015-12-28T04:37:53"/>
        <d v="2015-02-23T22:36:06"/>
        <d v="2012-09-08T20:55:31"/>
        <d v="2015-04-22T13:02:09"/>
        <d v="2015-02-02T18:57:27"/>
        <d v="2016-11-28T18:29:51"/>
        <d v="2015-11-18T16:27:01"/>
        <d v="2014-08-08T22:13:14"/>
        <d v="2016-05-24T16:06:23"/>
        <d v="2014-05-08T14:05:25"/>
        <d v="2016-11-29T22:01:40"/>
        <d v="2014-09-23T10:17:59"/>
        <d v="2015-09-17T23:06:57"/>
        <d v="2014-07-10T00:48:54"/>
        <d v="2015-05-05T05:26:00"/>
        <d v="2014-09-08T12:16:18"/>
        <d v="2014-10-17T04:11:13"/>
        <d v="2014-08-13T01:10:22"/>
        <d v="2016-10-13T17:12:55"/>
        <d v="2017-01-11T06:28:53"/>
        <d v="2014-07-08T18:57:31"/>
        <d v="2015-04-19T21:00:49"/>
        <d v="2015-09-23T21:01:01"/>
        <d v="2012-06-14T05:19:03"/>
        <d v="2013-11-12T06:08:27"/>
        <d v="2011-08-17T20:22:12"/>
        <d v="2013-12-18T18:15:55"/>
        <d v="2013-09-18T21:38:08"/>
        <d v="2010-10-05T22:54:16"/>
        <d v="2012-02-21T20:40:39"/>
        <d v="2013-04-07T15:33:14"/>
        <d v="2011-05-24T00:31:06"/>
        <d v="2013-05-08T13:24:42"/>
        <d v="2012-05-08T21:25:09"/>
        <d v="2012-01-03T19:26:13"/>
        <d v="2014-08-28T03:08:27"/>
        <d v="2011-11-18T20:48:41"/>
        <d v="2014-05-14T22:22:51"/>
        <d v="2011-11-05T21:21:10"/>
        <d v="2012-05-30T02:51:21"/>
        <d v="2013-06-01T06:13:51"/>
        <d v="2013-02-08T23:38:28"/>
        <d v="2011-05-07T12:10:33"/>
        <d v="2014-04-15T06:58:51"/>
        <d v="2011-04-05T19:52:20"/>
        <d v="2016-06-27T06:28:36"/>
        <d v="2014-04-01T14:01:30"/>
        <d v="2015-06-02T06:02:38"/>
        <d v="2014-02-19T03:36:01"/>
        <d v="2009-10-16T22:02:00"/>
        <d v="2016-04-13T14:30:09"/>
        <d v="2014-06-10T10:09:11"/>
        <d v="2011-03-22T04:21:13"/>
        <d v="2016-10-08T10:05:37"/>
        <d v="2013-09-09T14:33:35"/>
        <d v="2012-02-02T04:47:45"/>
        <d v="2016-01-25T13:56:16"/>
        <d v="2012-04-21T06:31:21"/>
        <d v="2015-03-04T22:10:05"/>
        <d v="2012-09-27T02:21:53"/>
        <d v="2013-02-21T23:42:41"/>
        <d v="2014-08-20T20:17:40"/>
        <d v="2014-11-21T08:42:21"/>
        <d v="2012-08-27T04:40:17"/>
        <d v="2014-04-13T18:43:56"/>
        <d v="2014-08-12T10:18:54"/>
        <d v="2016-03-23T06:32:52"/>
        <d v="2011-12-21T02:08:30"/>
        <d v="2014-07-15T12:58:18"/>
        <d v="2014-04-01T15:55:29"/>
        <d v="2016-11-02T14:05:15"/>
        <d v="2016-07-06T19:01:08"/>
        <d v="2013-02-19T04:38:21"/>
        <d v="2013-10-14T12:01:01"/>
        <d v="2012-10-19T00:17:24"/>
        <d v="2016-06-28T17:21:04"/>
        <d v="2013-06-20T08:01:09"/>
        <d v="2013-02-08T18:07:31"/>
        <d v="2013-06-13T21:35:25"/>
        <d v="2015-11-03T05:12:20"/>
        <d v="2012-05-10T05:24:52"/>
        <d v="2015-10-13T11:02:26"/>
        <d v="2016-02-23T13:01:02"/>
        <d v="2014-06-09T17:24:25"/>
        <d v="2016-11-04T14:04:47"/>
        <d v="2016-08-11T00:16:58"/>
        <d v="2014-10-01T18:58:01"/>
        <d v="2016-07-04T16:46:11"/>
        <d v="2016-02-13T10:24:43"/>
        <d v="2015-01-30T15:21:16"/>
        <d v="2015-07-21T18:19:02"/>
        <d v="2016-11-11T16:20:08"/>
        <d v="2016-01-29T04:42:12"/>
        <d v="2015-06-12T21:26:26"/>
        <d v="2015-01-19T03:26:31"/>
        <d v="2015-11-21T14:07:17"/>
        <d v="2016-10-08T00:09:02"/>
        <d v="2015-06-26T21:38:56"/>
        <d v="2014-06-10T19:40:11"/>
        <d v="2014-07-27T22:20:12"/>
        <d v="2014-06-17T02:50:38"/>
        <d v="2014-10-14T11:35:08"/>
        <d v="2015-12-07T22:50:13"/>
        <d v="2015-05-12T05:01:56"/>
        <d v="2016-12-24T17:05:43"/>
        <d v="2010-06-18T03:00:52"/>
        <d v="2014-06-10T14:31:03"/>
        <d v="2013-09-18T19:30:18"/>
        <d v="2014-10-29T12:00:45"/>
        <d v="2010-06-18T20:06:26"/>
        <d v="2011-08-06T14:30:22"/>
        <d v="2016-10-18T07:45:43"/>
        <d v="2016-07-19T23:54:51"/>
        <d v="2015-12-09T08:36:13"/>
        <d v="2015-01-06T19:44:01"/>
        <d v="2016-05-09T23:03:34"/>
        <d v="2013-02-19T05:08:59"/>
        <d v="2011-08-10T21:02:43"/>
        <d v="2013-02-07T21:08:19"/>
        <d v="2012-02-22T01:22:35"/>
        <d v="2015-07-14T08:46:49"/>
        <d v="2016-08-23T17:00:21"/>
        <d v="2014-04-08T02:20:24"/>
        <d v="2014-08-10T01:41:37"/>
        <d v="2016-05-12T13:39:32"/>
        <d v="2015-05-12T10:05:53"/>
        <d v="2012-07-09T23:12:24"/>
        <d v="2015-05-12T04:25:46"/>
        <d v="2014-03-06T17:39:45"/>
        <d v="2015-02-13T19:31:59"/>
        <d v="2010-02-06T22:03:26"/>
        <d v="2014-07-28T00:31:21"/>
        <d v="2012-10-30T23:54:56"/>
        <d v="2014-12-02T07:54:13"/>
        <d v="2016-11-15T13:34:34"/>
        <d v="2014-03-27T01:58:38"/>
        <d v="2015-03-13T03:07:13"/>
        <d v="2015-11-03T15:00:07"/>
        <d v="2014-04-09T20:45:19"/>
        <d v="2013-10-31T05:02:33"/>
        <d v="2013-05-30T06:30:21"/>
        <d v="2016-11-01T10:32:05"/>
        <d v="2013-10-31T22:15:03"/>
        <d v="2016-10-11T12:37:07"/>
        <d v="2015-11-23T16:59:34"/>
        <d v="2016-10-18T04:14:37"/>
        <d v="2015-05-14T16:25:14"/>
        <d v="2012-06-09T02:07:27"/>
        <d v="2013-04-23T04:07:24"/>
        <d v="2015-03-18T21:41:10"/>
        <d v="2013-04-23T15:38:11"/>
        <d v="2013-10-28T12:39:23"/>
        <d v="2015-04-21T01:42:58"/>
        <d v="2013-11-26T00:32:17"/>
        <d v="2016-01-06T02:00:53"/>
        <d v="2015-10-26T14:49:11"/>
        <d v="2014-04-02T12:30:10"/>
        <d v="2014-11-03T16:10:43"/>
        <d v="2013-03-18T18:15:42"/>
        <d v="2016-01-27T11:52:12"/>
        <d v="2015-01-22T08:53:50"/>
        <d v="2015-12-23T14:27:34"/>
        <d v="2014-05-24T15:25:50"/>
        <d v="2016-12-01T18:20:54"/>
        <d v="2016-02-23T09:11:38"/>
        <d v="2016-04-12T17:35:01"/>
        <d v="2013-04-25T08:45:23"/>
        <d v="2013-11-25T08:00:29"/>
        <d v="2014-07-24T18:31:23"/>
        <d v="2015-04-21T20:29:36"/>
        <d v="2016-09-20T20:11:55"/>
        <d v="2015-12-02T23:19:51"/>
        <d v="2016-05-29T15:45:23"/>
        <d v="2016-08-18T06:41:24"/>
        <d v="2016-04-07T13:57:12"/>
        <d v="2015-03-24T16:01:58"/>
        <d v="2016-04-06T19:49:42"/>
        <d v="2013-06-25T16:21:28"/>
        <d v="2014-06-13T21:08:09"/>
        <d v="2015-04-09T01:01:16"/>
        <d v="2016-11-18T18:30:57"/>
        <d v="2015-05-26T17:03:13"/>
        <d v="2015-10-12T22:58:20"/>
        <d v="2012-04-05T03:45:55"/>
        <d v="2011-09-25T02:53:16"/>
        <d v="2012-05-05T17:19:55"/>
        <d v="2014-04-02T19:59:42"/>
        <d v="2012-06-15T20:03:07"/>
        <d v="2011-11-13T16:05:32"/>
        <d v="2011-08-09T04:54:18"/>
        <d v="2010-08-05T17:09:12"/>
        <d v="2013-06-28T01:49:54"/>
        <d v="2013-01-25T09:09:15"/>
        <d v="2011-01-12T07:44:38"/>
        <d v="2011-08-08T16:58:52"/>
        <d v="2012-10-23T20:30:32"/>
        <d v="2012-01-31T00:28:50"/>
        <d v="2011-08-03T17:36:13"/>
        <d v="2012-10-10T18:12:15"/>
        <d v="2011-10-02T14:02:15"/>
        <d v="2012-02-07T02:43:55"/>
        <d v="2015-06-18T17:54:44"/>
        <d v="2012-06-14T20:02:21"/>
        <d v="2011-12-15T03:35:14"/>
        <d v="2011-04-05T20:50:48"/>
        <d v="2012-10-10T18:07:07"/>
        <d v="2013-04-30T01:47:14"/>
        <d v="2014-11-08T18:55:53"/>
        <d v="2012-12-27T05:09:34"/>
        <d v="2014-10-22T17:03:13"/>
        <d v="2012-08-14T04:13:00"/>
        <d v="2015-06-05T17:00:17"/>
        <d v="2014-04-30T16:06:09"/>
        <d v="2011-06-09T04:43:45"/>
        <d v="2013-04-01T22:16:33"/>
        <d v="2014-08-19T20:46:16"/>
        <d v="2010-10-07T19:34:30"/>
        <d v="2011-01-21T01:56:41"/>
        <d v="2012-08-15T18:40:03"/>
        <d v="2015-10-13T01:25:49"/>
        <d v="2011-06-24T20:08:56"/>
        <d v="2012-07-17T03:07:25"/>
        <d v="2013-11-13T23:08:56"/>
        <d v="2016-12-12T17:49:08"/>
        <d v="2016-12-08T07:12:49"/>
        <d v="2010-01-20T10:11:47"/>
        <d v="2010-10-13T00:40:35"/>
        <d v="2015-07-06T00:33:53"/>
        <d v="2014-11-08T23:21:27"/>
        <d v="2015-02-10T12:07:43"/>
        <d v="2014-07-23T18:32:49"/>
        <d v="2016-02-09T00:35:00"/>
        <d v="2014-07-12T02:04:23"/>
        <d v="2015-06-12T04:58:11"/>
        <d v="2014-01-04T11:41:32"/>
        <d v="2011-03-17T02:19:59"/>
        <d v="2013-03-28T21:16:31"/>
        <d v="2012-09-04T23:07:13"/>
        <d v="2013-09-19T12:13:06"/>
        <d v="2014-11-05T18:30:29"/>
        <d v="2013-10-10T00:18:59"/>
        <d v="2016-10-04T18:00:08"/>
        <d v="2012-12-12T20:00:24"/>
        <d v="2014-10-15T05:39:19"/>
        <d v="2015-12-02T16:50:10"/>
        <d v="2010-06-03T21:16:52"/>
        <d v="2013-08-13T13:07:20"/>
        <d v="2013-10-28T05:41:54"/>
        <d v="2016-01-28T16:18:30"/>
        <d v="2014-10-15T07:05:48"/>
        <d v="2015-03-03T17:36:22"/>
        <d v="2010-06-26T00:35:56"/>
        <d v="2016-06-13T06:49:59"/>
        <d v="2016-05-30T20:20:14"/>
        <d v="2014-02-13T19:58:29"/>
        <d v="2014-12-01T21:51:58"/>
        <d v="2014-01-08T15:10:27"/>
        <d v="2016-03-01T17:56:25"/>
        <d v="2013-08-02T20:30:06"/>
        <d v="2016-11-20T23:33:03"/>
        <d v="2012-12-21T20:29:34"/>
        <d v="2011-06-16T17:32:54"/>
        <d v="2012-04-19T17:05:05"/>
        <d v="2015-08-24T20:27:39"/>
        <d v="2014-06-23T18:23:11"/>
        <d v="2015-04-17T21:35:20"/>
        <d v="2016-05-25T17:13:34"/>
        <d v="2016-03-09T16:00:35"/>
        <d v="2014-10-21T20:06:58"/>
        <d v="2012-09-01T01:35:37"/>
        <d v="2017-01-10T14:24:21"/>
        <d v="2017-02-27T16:49:11"/>
        <d v="2015-07-13T18:00:22"/>
        <d v="2015-05-17T22:58:15"/>
        <d v="2015-03-19T13:55:20"/>
        <d v="2013-08-09T16:37:23"/>
        <d v="2016-04-05T13:01:47"/>
        <d v="2016-07-14T00:13:06"/>
        <d v="2015-04-02T15:11:49"/>
        <d v="2016-05-12T06:01:07"/>
        <d v="2016-12-19T15:16:37"/>
        <d v="2015-03-12T04:06:32"/>
        <d v="2015-10-02T16:04:28"/>
        <d v="2017-02-07T00:07:33"/>
        <d v="2014-08-28T21:37:05"/>
        <d v="2017-01-10T08:46:17"/>
        <d v="2016-01-11T16:34:01"/>
        <d v="2013-02-14T08:23:59"/>
        <d v="2016-08-01T14:45:43"/>
        <d v="2015-03-05T05:01:06"/>
        <d v="2016-09-20T14:04:01"/>
        <d v="2016-04-07T18:55:00"/>
        <d v="2016-02-17T15:00:04"/>
        <d v="2017-02-02T20:00:27"/>
        <d v="2016-11-17T20:25:44"/>
        <d v="2016-10-21T09:44:32"/>
        <d v="2016-02-25T18:11:30"/>
        <d v="2015-07-12T18:31:40"/>
        <d v="2016-11-01T11:41:42"/>
        <d v="2015-01-29T14:00:59"/>
        <d v="2015-10-15T12:20:00"/>
        <d v="2015-09-15T09:59:58"/>
        <d v="2015-06-08T15:01:08"/>
        <d v="2013-01-02T20:19:25"/>
        <d v="2012-10-02T20:22:48"/>
        <d v="2015-08-25T20:38:02"/>
        <d v="2013-02-07T07:28:39"/>
        <d v="2012-05-02T19:43:09"/>
        <d v="2012-03-29T06:10:24"/>
        <d v="2013-10-17T04:39:33"/>
        <d v="2012-02-07T21:10:26"/>
        <d v="2014-04-03T11:30:44"/>
        <d v="2012-02-17T01:35:10"/>
        <d v="2014-03-18T18:50:25"/>
        <d v="2013-10-01T17:56:17"/>
        <d v="2015-04-15T19:49:39"/>
        <d v="2014-01-07T19:00:48"/>
        <d v="2012-02-19T17:12:52"/>
        <d v="2015-07-09T18:02:25"/>
        <d v="2015-10-22T18:38:33"/>
        <d v="2012-08-06T19:29:43"/>
        <d v="2015-07-20T17:15:12"/>
        <d v="2013-06-27T01:27:16"/>
        <d v="2016-03-23T16:00:09"/>
        <d v="2011-12-29T18:54:07"/>
        <d v="2015-05-28T15:22:48"/>
        <d v="2016-10-01T16:01:15"/>
        <d v="2014-08-22T19:00:15"/>
        <d v="2016-01-12T19:10:22"/>
        <d v="2013-10-14T19:22:35"/>
        <d v="2015-07-17T06:40:36"/>
        <d v="2013-07-29T15:56:31"/>
        <d v="2014-03-26T21:08:47"/>
        <d v="2013-05-29T21:51:41"/>
        <d v="2014-06-16T19:03:28"/>
        <d v="2015-11-23T09:05:39"/>
        <d v="2016-12-06T19:47:27"/>
        <d v="2015-02-27T00:31:51"/>
        <d v="2016-01-02T14:48:43"/>
        <d v="2014-10-03T00:04:43"/>
        <d v="2017-02-08T14:55:16"/>
        <d v="2013-10-25T23:00:14"/>
        <d v="2016-03-23T19:49:04"/>
        <d v="2017-01-31T19:51:40"/>
        <d v="2013-10-22T13:48:53"/>
        <d v="2017-03-06T18:01:30"/>
        <d v="2016-10-04T19:39:06"/>
        <d v="2014-01-21T17:00:17"/>
        <d v="2015-08-05T19:00:10"/>
        <d v="2015-07-15T15:59:25"/>
        <d v="2016-11-14T21:01:18"/>
        <d v="2013-03-03T16:52:45"/>
        <d v="2016-11-03T00:07:53"/>
        <d v="2014-07-26T08:17:57"/>
        <d v="2016-07-22T07:52:18"/>
        <d v="2015-10-19T15:09:07"/>
        <d v="2017-01-17T15:32:48"/>
        <d v="2016-04-07T22:50:51"/>
        <d v="2016-11-08T10:50:46"/>
        <d v="2016-05-15T22:28:49"/>
        <d v="2015-05-12T18:01:27"/>
        <d v="2016-11-28T19:18:56"/>
        <d v="2014-02-25T00:24:10"/>
        <d v="2017-01-24T17:23:40"/>
        <d v="2014-10-14T14:02:38"/>
        <d v="2015-01-10T19:58:33"/>
        <d v="2016-05-06T13:58:34"/>
        <d v="2016-11-15T20:28:27"/>
        <d v="2016-04-09T20:59:52"/>
        <d v="2014-11-25T19:54:57"/>
        <d v="2017-02-10T01:58:35"/>
        <d v="2017-02-10T16:54:23"/>
        <d v="2016-12-21T20:51:53"/>
        <d v="2016-11-10T00:00:04"/>
        <d v="2015-11-07T16:47:16"/>
        <d v="2017-02-15T13:10:42"/>
        <d v="2014-01-24T12:00:57"/>
        <d v="2014-11-22T14:47:59"/>
        <d v="2013-12-06T15:38:09"/>
        <d v="2012-01-28T16:17:03"/>
        <d v="2015-11-30T17:01:07"/>
        <d v="2015-01-16T19:21:39"/>
        <d v="2015-08-18T14:59:51"/>
        <d v="2011-05-24T06:51:37"/>
        <d v="2015-11-15T04:11:26"/>
        <d v="2012-03-10T03:00:04"/>
        <d v="2011-02-11T19:07:25"/>
        <d v="2012-05-30T04:27:23"/>
        <d v="2013-08-08T23:07:34"/>
        <d v="2014-06-02T16:01:00"/>
        <d v="2012-06-07T19:51:29"/>
        <d v="2013-10-24T23:57:40"/>
        <d v="2009-09-14T06:05:30"/>
        <d v="2012-03-19T23:26:58"/>
        <d v="2012-03-19T16:44:36"/>
        <d v="2012-08-30T16:59:59"/>
        <d v="2012-12-21T17:21:20"/>
        <d v="2012-12-27T22:54:16"/>
        <d v="2012-01-19T17:33:46"/>
        <d v="2012-02-09T01:00:49"/>
        <d v="2014-02-24T20:10:33"/>
        <d v="2011-01-22T00:46:49"/>
        <d v="2012-06-14T17:26:56"/>
        <d v="2013-05-22T03:31:36"/>
        <d v="2013-11-27T20:50:34"/>
        <d v="2011-11-03T02:39:56"/>
        <d v="2010-11-20T19:34:51"/>
        <d v="2014-07-14T16:41:12"/>
        <d v="2012-02-09T04:02:09"/>
        <d v="2012-04-05T19:15:33"/>
        <d v="2014-07-31T23:06:36"/>
        <d v="2013-02-02T23:42:17"/>
        <d v="2013-02-19T19:03:35"/>
        <d v="2014-04-07T00:06:29"/>
        <d v="2014-03-18T15:11:18"/>
        <d v="2012-04-03T23:00:26"/>
        <d v="2012-05-08T13:14:17"/>
        <d v="2012-04-05T17:25:43"/>
        <d v="2009-09-23T17:24:10"/>
        <d v="2010-01-14T13:00:49"/>
        <d v="2009-08-25T15:26:54"/>
        <d v="2013-11-15T01:58:05"/>
        <d v="2014-02-26T19:36:40"/>
        <d v="2017-03-05T06:15:01"/>
        <d v="2017-03-10T21:29:29"/>
        <d v="2017-03-13T18:07:27"/>
        <d v="2017-02-24T21:14:45"/>
        <d v="2017-02-28T00:32:11"/>
        <d v="2017-03-10T00:49:08"/>
        <d v="2014-07-22T22:00:40"/>
        <d v="2015-05-15T18:45:37"/>
        <d v="2014-06-17T14:59:06"/>
        <d v="2015-11-24T21:35:43"/>
        <d v="2014-07-19T00:08:10"/>
        <d v="2015-01-07T15:04:31"/>
        <d v="2014-05-08T15:36:30"/>
        <d v="2014-10-06T16:04:58"/>
        <d v="2014-05-12T13:44:03"/>
        <d v="2014-01-27T22:11:35"/>
        <d v="2014-05-27T15:22:23"/>
        <d v="2014-05-30T21:31:24"/>
        <d v="2016-11-18T19:11:49"/>
        <d v="2016-09-30T15:25:38"/>
        <d v="2015-06-12T19:31:44"/>
        <d v="2014-09-15T16:51:10"/>
        <d v="2015-11-19T19:48:25"/>
        <d v="2016-05-25T17:27:49"/>
        <d v="2015-02-25T00:02:36"/>
        <d v="2016-09-02T19:10:31"/>
        <d v="2016-07-26T14:34:36"/>
        <d v="2015-12-22T22:22:18"/>
        <d v="2015-07-13T18:37:08"/>
        <d v="2016-12-04T20:12:50"/>
        <d v="2015-03-31T02:25:39"/>
        <d v="2015-04-07T15:12:32"/>
        <d v="2015-04-09T16:13:42"/>
        <d v="2014-11-11T17:21:00"/>
        <d v="2015-04-02T22:02:16"/>
        <d v="2015-05-06T18:48:24"/>
        <d v="2015-09-17T14:52:58"/>
        <d v="2014-12-05T22:20:36"/>
        <d v="2015-06-04T15:35:24"/>
        <d v="2016-01-08T16:58:00"/>
        <d v="2016-04-06T20:36:48"/>
        <d v="2014-11-11T16:31:10"/>
        <d v="2015-11-14T00:16:40"/>
        <d v="2015-09-01T22:25:56"/>
        <d v="2015-12-08T17:40:25"/>
        <d v="2015-09-21T12:45:33"/>
        <d v="2016-02-25T23:16:56"/>
        <d v="2015-02-28T17:19:25"/>
        <d v="2016-01-11T19:30:11"/>
        <d v="2014-11-18T04:32:21"/>
        <d v="2015-05-26T18:39:56"/>
        <d v="2015-03-25T01:39:31"/>
        <d v="2015-07-30T15:53:44"/>
        <d v="2015-01-13T20:14:20"/>
        <d v="2016-08-10T20:03:57"/>
        <d v="2015-11-10T22:12:46"/>
        <d v="2016-10-26T20:53:03"/>
        <d v="2015-07-28T00:18:50"/>
        <d v="2015-08-21T00:23:36"/>
        <d v="2015-09-01T19:02:22"/>
        <d v="2015-03-11T22:27:28"/>
        <d v="2015-07-10T04:30:03"/>
        <d v="2015-01-23T01:21:47"/>
        <d v="2014-10-15T01:37:23"/>
        <d v="2015-07-06T16:50:32"/>
        <d v="2014-11-11T20:07:04"/>
        <d v="2016-06-07T15:02:20"/>
        <d v="2014-12-16T20:29:19"/>
        <d v="2015-06-24T15:40:52"/>
        <d v="2014-11-25T06:17:44"/>
        <d v="2015-03-01T19:04:04"/>
        <d v="2015-09-29T02:53:43"/>
        <d v="2015-07-09T15:33:37"/>
        <d v="2015-01-27T08:41:33"/>
        <d v="2016-12-13T02:54:47"/>
        <d v="2015-09-15T20:22:38"/>
        <d v="2014-12-03T21:14:16"/>
        <d v="2015-06-02T21:59:44"/>
        <d v="2014-11-13T20:28:26"/>
        <d v="2016-03-15T06:26:04"/>
        <d v="2016-01-05T19:44:56"/>
        <d v="2015-04-13T16:18:51"/>
        <d v="2016-01-30T21:10:58"/>
        <d v="2015-12-04T00:56:47"/>
        <d v="2016-08-13T14:02:55"/>
        <d v="2014-12-10T02:39:50"/>
        <d v="2015-03-19T13:48:48"/>
        <d v="2014-10-07T03:22:37"/>
        <d v="2015-07-19T21:01:15"/>
        <d v="2015-08-08T09:47:55"/>
        <d v="2015-07-26T17:34:42"/>
        <d v="2016-10-12T17:41:13"/>
        <d v="2014-05-01T02:38:02"/>
        <d v="2015-07-13T16:41:00"/>
        <d v="2016-06-15T20:42:26"/>
        <d v="2015-01-15T17:42:23"/>
        <d v="2014-07-11T21:13:07"/>
        <d v="2015-01-23T20:34:04"/>
        <d v="2014-12-20T17:43:09"/>
        <d v="2014-09-11T00:41:35"/>
        <d v="2015-01-22T16:29:56"/>
        <d v="2015-02-09T17:23:56"/>
        <d v="2014-12-01T16:54:50"/>
        <d v="2014-09-27T21:25:08"/>
        <d v="2016-05-12T21:55:49"/>
        <d v="2015-06-09T04:04:52"/>
        <d v="2016-02-12T07:38:53"/>
        <d v="2015-02-10T18:49:11"/>
        <d v="2016-12-30T21:06:06"/>
        <d v="2016-01-13T03:08:24"/>
        <d v="2016-04-29T02:23:33"/>
        <d v="2015-02-06T05:14:57"/>
        <d v="2016-01-28T21:35:43"/>
        <d v="2015-06-25T04:27:54"/>
        <d v="2015-09-05T06:39:46"/>
        <d v="2015-11-30T14:46:10"/>
        <d v="2015-01-27T23:09:48"/>
        <d v="2015-10-08T21:57:42"/>
        <d v="2015-09-18T19:38:49"/>
        <d v="2016-01-14T21:35:13"/>
        <d v="2015-07-02T03:00:54"/>
        <d v="2015-02-17T16:00:28"/>
        <d v="2014-07-16T15:00:22"/>
        <d v="2016-04-25T18:06:31"/>
        <d v="2015-08-27T04:33:41"/>
        <d v="2016-10-27T14:27:51"/>
        <d v="2016-10-11T11:16:33"/>
        <d v="2016-08-25T07:35:13"/>
        <d v="2014-10-31T03:25:15"/>
        <d v="2014-09-20T01:44:16"/>
        <d v="2017-02-13T21:48:10"/>
        <d v="2015-11-30T20:15:00"/>
        <d v="2017-01-03T16:36:49"/>
        <d v="2017-02-04T04:50:08"/>
        <d v="2016-03-23T18:45:50"/>
        <d v="2017-01-26T23:03:59"/>
        <d v="2016-02-23T14:27:36"/>
        <d v="2016-05-05T20:55:18"/>
        <d v="2016-02-07T15:18:05"/>
        <d v="2016-11-30T04:29:27"/>
        <d v="2011-08-29T00:18:17"/>
        <d v="2012-06-29T04:28:16"/>
        <d v="2013-03-08T02:40:25"/>
        <d v="2015-09-01T21:36:37"/>
        <d v="2012-08-24T17:15:48"/>
        <d v="2013-04-09T02:27:33"/>
        <d v="2012-04-26T20:58:51"/>
        <d v="2012-09-22T03:42:01"/>
        <d v="2011-01-14T10:18:49"/>
        <d v="2012-04-24T01:47:35"/>
        <d v="2011-12-16T23:49:52"/>
        <d v="2010-06-25T02:46:20"/>
        <d v="2012-10-11T17:57:49"/>
        <d v="2010-08-27T00:16:16"/>
        <d v="2010-05-12T06:54:15"/>
        <d v="2014-10-01T07:52:50"/>
        <d v="2012-06-28T16:35:45"/>
        <d v="2012-12-14T22:48:33"/>
        <d v="2012-07-17T17:26:34"/>
        <d v="2015-08-11T22:28:04"/>
        <d v="2012-03-31T15:30:08"/>
        <d v="2011-06-17T18:46:23"/>
        <d v="2012-03-02T18:00:03"/>
        <d v="2011-08-16T22:00:03"/>
        <d v="2011-09-07T23:57:59"/>
        <d v="2012-03-23T16:59:36"/>
        <d v="2012-04-27T01:59:57"/>
        <d v="2011-10-17T15:11:48"/>
        <d v="2013-04-09T16:33:59"/>
        <d v="2012-04-24T05:27:56"/>
        <d v="2010-12-30T20:08:34"/>
        <d v="2012-04-25T23:39:48"/>
        <d v="2013-03-15T04:02:20"/>
        <d v="2012-04-23T15:29:04"/>
        <d v="2012-05-07T22:42:55"/>
        <d v="2013-02-22T23:54:52"/>
        <d v="2011-07-06T21:05:38"/>
        <d v="2015-01-13T23:13:07"/>
        <d v="2012-11-13T15:33:57"/>
        <d v="2012-05-24T18:32:55"/>
        <d v="2015-08-28T18:38:24"/>
        <d v="2014-08-07T19:48:38"/>
        <d v="2016-05-08T21:35:08"/>
        <d v="2014-10-16T00:22:14"/>
        <d v="2015-02-12T01:20:16"/>
        <d v="2015-09-11T07:07:49"/>
        <d v="2015-04-11T01:45:04"/>
        <d v="2014-07-15T22:50:34"/>
        <d v="2015-02-23T19:25:49"/>
        <d v="2015-03-15T23:56:12"/>
        <d v="2016-01-02T10:43:33"/>
        <d v="2014-11-28T21:02:41"/>
        <d v="2016-12-28T00:09:49"/>
        <d v="2014-08-03T09:21:17"/>
        <d v="2015-01-23T20:09:13"/>
        <d v="2014-10-30T15:40:52"/>
        <d v="2015-02-17T19:15:30"/>
        <d v="2014-10-14T16:20:28"/>
        <d v="2014-06-19T03:43:24"/>
        <d v="2016-08-30T14:24:45"/>
        <d v="2015-09-22T23:13:41"/>
        <d v="2016-03-31T13:46:00"/>
        <d v="2014-10-18T23:24:52"/>
        <d v="2014-11-18T19:22:37"/>
        <d v="2012-05-29T20:16:11"/>
        <d v="2014-11-10T02:11:14"/>
        <d v="2013-09-29T18:01:31"/>
        <d v="2015-08-01T20:01:43"/>
        <d v="2012-02-09T01:56:15"/>
        <d v="2015-03-18T20:45:05"/>
        <d v="2015-07-23T16:19:14"/>
        <d v="2012-07-17T20:22:46"/>
        <d v="2013-01-30T18:01:51"/>
        <d v="2009-11-10T16:48:32"/>
        <d v="2014-10-31T18:59:05"/>
        <d v="2013-07-09T02:32:46"/>
        <d v="2011-06-02T15:34:15"/>
        <d v="2013-01-24T12:14:21"/>
        <d v="2014-12-04T21:39:12"/>
        <d v="2011-08-30T16:12:01"/>
        <d v="2013-07-28T10:46:58"/>
        <d v="2013-08-23T10:14:17"/>
        <d v="2010-12-02T02:34:58"/>
        <d v="2012-06-08T12:29:29"/>
        <d v="2015-01-23T03:18:58"/>
        <d v="2013-09-07T20:36:19"/>
        <d v="2012-03-05T18:33:23"/>
        <d v="2016-09-05T15:00:37"/>
        <d v="2013-04-26T18:11:10"/>
        <d v="2015-08-12T15:13:26"/>
        <d v="2012-02-22T06:03:05"/>
        <d v="2017-02-03T19:26:21"/>
        <d v="2012-07-23T04:46:47"/>
        <d v="2015-05-01T01:52:43"/>
        <d v="2012-04-27T15:43:13"/>
        <d v="2012-11-09T23:47:37"/>
        <d v="2014-04-15T17:53:06"/>
        <d v="2015-03-30T20:38:26"/>
        <d v="2011-10-13T20:58:04"/>
        <d v="2015-02-04T22:49:34"/>
        <d v="2015-09-13T12:41:29"/>
        <d v="2016-08-12T12:35:39"/>
        <d v="2015-05-31T03:20:51"/>
        <d v="2014-07-02T00:58:19"/>
        <d v="2016-03-11T15:36:29"/>
        <d v="2014-07-22T23:32:28"/>
        <d v="2015-03-24T21:05:38"/>
        <d v="2016-08-02T15:59:54"/>
        <d v="2015-08-18T02:31:52"/>
        <d v="2017-01-09T21:40:35"/>
        <d v="2016-03-20T08:12:01"/>
        <d v="2015-03-14T02:51:57"/>
        <d v="2014-07-09T14:12:29"/>
        <d v="2016-04-27T19:49:05"/>
        <d v="2014-12-13T02:36:34"/>
        <d v="2015-02-25T00:14:07"/>
        <d v="2014-07-10T19:41:37"/>
        <d v="2015-08-22T00:32:59"/>
        <d v="2014-07-17T19:55:03"/>
        <d v="2015-04-16T07:50:03"/>
        <d v="2015-10-17T15:04:58"/>
        <d v="2016-09-29T23:43:54"/>
        <d v="2015-01-15T18:28:00"/>
        <d v="2015-05-16T04:09:29"/>
        <d v="2014-06-05T23:07:12"/>
        <d v="2015-11-25T07:55:36"/>
        <d v="2015-11-30T16:12:33"/>
        <d v="2015-02-07T16:13:46"/>
        <d v="2016-02-22T12:52:07"/>
        <d v="2016-01-19T14:08:17"/>
        <d v="2016-01-13T21:45:24"/>
        <d v="2014-09-05T19:13:41"/>
        <d v="2015-03-26T20:17:06"/>
        <d v="2014-07-08T23:13:48"/>
        <d v="2017-01-25T05:51:40"/>
        <d v="2014-07-08T15:56:49"/>
        <d v="2016-05-20T08:11:57"/>
        <d v="2015-08-24T20:10:01"/>
        <d v="2014-06-19T18:05:47"/>
        <d v="2016-01-25T21:36:40"/>
        <d v="2012-08-29T21:39:09"/>
        <d v="2014-10-03T17:56:08"/>
        <d v="2013-12-09T21:54:14"/>
        <d v="2012-03-30T01:13:43"/>
        <d v="2016-05-18T12:59:50"/>
        <d v="2014-03-28T17:06:22"/>
        <d v="2015-06-29T20:59:32"/>
        <d v="2017-02-01T19:14:28"/>
        <d v="2012-06-15T05:42:31"/>
        <d v="2016-07-13T21:08:45"/>
        <d v="2016-11-30T08:03:34"/>
        <d v="2014-12-09T03:26:10"/>
        <d v="2012-08-22T19:38:14"/>
        <d v="2014-04-01T17:00:12"/>
        <d v="2016-03-24T11:56:04"/>
        <d v="2015-07-26T23:52:09"/>
        <d v="2014-09-20T20:59:11"/>
        <d v="2015-10-02T19:01:01"/>
        <d v="2015-09-26T21:13:24"/>
        <d v="2015-09-04T04:00:42"/>
        <d v="2015-04-21T17:56:28"/>
        <d v="2016-11-15T17:50:16"/>
        <d v="2016-11-18T06:09:26"/>
        <d v="2012-08-23T10:07:02"/>
        <d v="2016-10-15T19:26:48"/>
        <d v="2015-05-04T15:04:29"/>
        <d v="2015-10-27T19:54:21"/>
        <d v="2014-11-10T23:11:07"/>
        <d v="2015-04-14T12:55:22"/>
        <d v="2016-06-03T02:31:52"/>
        <d v="2015-08-02T04:03:47"/>
        <d v="2016-05-04T01:28:59"/>
        <d v="2014-01-28T19:45:32"/>
        <d v="2016-08-30T15:45:21"/>
        <d v="2015-02-02T22:49:21"/>
        <d v="2016-09-23T14:45:14"/>
        <d v="2016-09-26T13:11:15"/>
        <d v="2014-12-16T21:54:55"/>
        <d v="2015-01-20T20:45:48"/>
        <d v="2015-04-09T03:51:14"/>
        <d v="2014-08-29T19:51:03"/>
        <d v="2016-06-15T05:55:08"/>
        <d v="2016-11-15T13:58:35"/>
        <d v="2017-02-08T19:00:35"/>
        <d v="2014-10-09T20:13:23"/>
        <d v="2015-08-10T07:31:09"/>
        <d v="2015-07-15T06:16:59"/>
        <d v="2016-02-08T17:09:20"/>
        <d v="2015-12-03T23:55:41"/>
        <d v="2016-11-21T14:59:03"/>
        <d v="2015-11-19T19:20:09"/>
        <d v="2014-11-10T03:48:45"/>
        <d v="2014-05-12T15:38:47"/>
        <d v="2015-02-20T14:25:26"/>
        <d v="2016-01-12T20:47:27"/>
        <d v="2017-02-01T16:31:28"/>
        <d v="2016-06-30T22:17:33"/>
        <d v="2016-06-30T21:13:14"/>
        <d v="2015-03-19T01:40:10"/>
        <d v="2015-09-25T17:06:58"/>
        <d v="2013-09-25T23:00:10"/>
        <d v="2015-07-22T17:55:13"/>
        <d v="2015-08-06T14:56:47"/>
        <d v="2015-11-05T00:36:37"/>
        <d v="2015-03-20T21:29:34"/>
        <d v="2015-08-19T18:20:39"/>
        <d v="2016-01-11T22:13:36"/>
        <d v="2015-09-28T14:07:45"/>
        <d v="2015-11-11T00:51:36"/>
        <d v="2014-07-01T00:29:40"/>
        <d v="2014-11-19T17:58:36"/>
        <d v="2015-12-06T21:13:10"/>
        <d v="2014-09-30T12:59:59"/>
        <d v="2016-06-08T15:11:10"/>
        <d v="2014-10-11T20:34:49"/>
        <d v="2016-04-22T14:59:34"/>
        <d v="2014-06-03T00:42:23"/>
        <d v="2015-08-25T19:09:25"/>
        <d v="2015-01-29T00:01:34"/>
        <d v="2016-03-07T05:04:51"/>
        <d v="2014-06-15T21:29:10"/>
        <d v="2014-10-20T20:55:40"/>
        <d v="2015-01-30T18:07:20"/>
        <d v="2014-06-30T21:57:05"/>
        <d v="2015-02-26T16:42:10"/>
        <d v="2014-09-10T23:23:43"/>
        <d v="2015-05-30T15:21:58"/>
        <d v="2015-01-24T02:51:10"/>
        <d v="2016-06-30T23:04:50"/>
        <d v="2015-04-19T02:31:16"/>
        <d v="2015-03-26T17:22:37"/>
        <d v="2015-02-23T08:01:00"/>
        <d v="2014-07-14T03:19:26"/>
        <d v="2014-08-27T03:22:19"/>
        <d v="2015-02-13T04:21:58"/>
        <d v="2014-11-21T20:16:00"/>
        <d v="2015-07-02T22:33:43"/>
        <d v="2014-05-28T21:33:28"/>
        <d v="2014-07-09T21:31:03"/>
        <d v="2014-08-19T20:59:32"/>
        <d v="2017-03-07T18:35:34"/>
        <d v="2017-03-06T19:14:37"/>
        <d v="2017-01-21T16:33:50"/>
        <d v="2017-02-21T20:41:54"/>
        <d v="2017-02-07T21:59:18"/>
        <d v="2014-09-17T07:04:43"/>
        <d v="2013-04-27T18:47:23"/>
        <d v="2016-05-22T16:45:26"/>
        <d v="2016-08-30T03:35:41"/>
        <d v="2014-07-08T05:30:28"/>
        <d v="2014-05-21T17:53:10"/>
        <d v="2013-06-07T01:29:20"/>
        <d v="2015-11-14T15:41:24"/>
        <d v="2016-09-16T15:43:16"/>
        <d v="2016-01-18T09:33:48"/>
        <d v="2015-09-08T07:59:53"/>
        <d v="2014-10-22T21:57:29"/>
        <d v="2016-04-05T14:19:05"/>
        <d v="2016-02-18T00:44:54"/>
        <d v="2016-10-12T11:10:53"/>
        <d v="2013-08-07T13:03:18"/>
        <d v="2016-11-30T20:34:13"/>
        <d v="2014-11-01T20:08:08"/>
        <d v="2015-07-14T07:50:59"/>
        <d v="2017-01-10T17:52:15"/>
        <d v="2016-03-23T13:55:11"/>
        <d v="2015-07-13T16:14:23"/>
        <d v="2015-11-25T14:23:54"/>
        <d v="2015-04-01T05:46:37"/>
        <d v="2013-03-18T12:59:35"/>
        <d v="2014-08-21T12:37:02"/>
        <d v="2013-04-25T19:23:48"/>
        <d v="2015-02-09T06:32:54"/>
        <d v="2016-09-13T16:03:12"/>
        <d v="2013-02-11T02:54:10"/>
        <d v="2014-03-24T15:59:33"/>
        <d v="2013-12-03T22:01:27"/>
        <d v="2016-09-07T03:26:44"/>
        <d v="2014-03-21T21:18:37"/>
        <d v="2015-02-10T00:45:52"/>
        <d v="2014-09-29T15:46:42"/>
        <d v="2012-05-01T17:16:27"/>
        <d v="2016-09-19T07:53:27"/>
        <d v="2012-01-30T01:29:58"/>
        <d v="2012-05-15T23:42:48"/>
        <d v="2014-07-30T18:45:11"/>
        <d v="2012-05-15T15:33:17"/>
        <d v="2016-08-03T17:03:22"/>
        <d v="2015-03-05T19:10:37"/>
        <d v="2012-06-18T21:35:45"/>
        <d v="2014-04-18T21:17:22"/>
        <d v="2011-11-08T18:21:44"/>
        <d v="2012-07-27T21:37:03"/>
        <d v="2014-08-12T15:15:51"/>
        <d v="2015-03-09T18:58:47"/>
        <d v="2013-12-12T21:36:41"/>
        <d v="2016-07-22T15:45:32"/>
        <d v="2016-09-26T10:36:23"/>
        <d v="2016-06-03T08:47:46"/>
        <d v="2013-05-21T11:04:18"/>
        <d v="2012-12-04T01:31:33"/>
        <d v="2012-01-19T00:53:15"/>
        <d v="2013-04-09T13:54:44"/>
        <d v="2012-05-01T07:00:31"/>
        <d v="2012-10-12T13:53:48"/>
        <d v="2011-07-12T16:01:58"/>
        <d v="2015-06-17T23:00:50"/>
        <d v="2012-02-28T14:45:23"/>
        <d v="2014-04-16T19:49:50"/>
        <d v="2014-02-16T16:55:30"/>
        <d v="2012-12-14T12:45:40"/>
        <d v="2013-09-20T20:51:34"/>
        <d v="2016-04-14T20:45:21"/>
        <d v="2013-02-06T03:02:08"/>
        <d v="2011-11-16T00:19:14"/>
        <d v="2015-05-12T07:07:56"/>
        <d v="2015-06-17T16:03:24"/>
        <d v="2014-07-26T23:28:26"/>
        <d v="2015-10-23T14:03:41"/>
        <d v="2017-02-08T10:44:48"/>
        <d v="2015-01-14T22:35:54"/>
        <d v="2015-01-22T22:11:58"/>
        <d v="2015-04-09T12:50:46"/>
        <d v="2014-10-08T18:54:03"/>
        <d v="2016-07-07T04:32:47"/>
        <d v="2014-06-25T13:39:40"/>
        <d v="2014-06-18T04:45:52"/>
        <d v="2016-06-29T16:50:43"/>
        <d v="2015-02-21T00:18:54"/>
        <d v="2015-01-12T22:31:43"/>
        <d v="2016-08-09T21:35:59"/>
        <d v="2015-06-28T05:32:39"/>
        <d v="2015-06-21T10:03:25"/>
        <d v="2016-02-16T16:35:59"/>
        <d v="2014-05-21T12:37:21"/>
        <d v="2014-06-05T12:40:28"/>
        <d v="2014-06-08T22:34:00"/>
        <d v="2015-07-16T16:12:01"/>
        <d v="2016-05-17T06:21:10"/>
        <d v="2014-11-05T13:16:06"/>
        <d v="2014-09-18T05:50:09"/>
        <d v="2015-07-07T15:31:47"/>
        <d v="2015-06-03T01:34:36"/>
        <d v="2014-08-30T10:53:10"/>
        <d v="2015-07-28T12:07:53"/>
        <d v="2015-06-30T06:24:50"/>
        <d v="2015-05-30T20:57:18"/>
        <d v="2015-07-23T20:18:55"/>
        <d v="2016-03-22T11:55:25"/>
        <d v="2014-04-30T03:21:04"/>
        <d v="2015-01-24T11:55:03"/>
        <d v="2015-02-19T17:51:38"/>
        <d v="2016-11-19T17:49:21"/>
        <d v="2015-04-09T09:35:15"/>
        <d v="2016-07-08T18:38:29"/>
        <d v="2015-07-03T11:13:12"/>
        <d v="2015-01-19T15:14:22"/>
        <d v="2015-09-03T14:21:26"/>
        <d v="2015-05-15T12:36:49"/>
        <d v="2016-02-01T14:39:49"/>
        <d v="2014-08-24T22:08:55"/>
        <d v="2015-02-25T16:24:52"/>
        <d v="2015-03-04T00:16:46"/>
        <d v="2015-05-12T06:29:56"/>
        <d v="2015-11-04T19:01:26"/>
        <d v="2015-06-16T00:50:12"/>
        <d v="2016-05-04T16:24:26"/>
        <d v="2015-09-07T06:21:09"/>
        <d v="2016-05-05T10:25:18"/>
        <d v="2014-04-29T20:09:08"/>
        <d v="2015-06-16T19:47:50"/>
        <d v="2014-10-26T17:01:34"/>
        <d v="2015-09-21T03:03:53"/>
        <d v="2015-01-15T23:02:10"/>
        <d v="2015-11-05T16:53:37"/>
        <d v="2017-01-11T06:16:58"/>
        <d v="2015-10-30T21:48:04"/>
        <d v="2014-07-22T14:34:56"/>
        <d v="2014-08-02T05:45:54"/>
        <d v="2015-02-25T00:51:19"/>
        <d v="2015-10-14T17:44:57"/>
        <d v="2014-05-25T22:51:35"/>
        <d v="2016-05-02T17:42:30"/>
        <d v="2016-12-05T13:06:20"/>
        <d v="2015-04-09T00:23:53"/>
        <d v="2015-04-14T16:36:34"/>
        <d v="2016-03-24T19:21:05"/>
        <d v="2015-04-29T15:34:19"/>
        <d v="2016-03-24T10:16:40"/>
        <d v="2014-08-07T00:10:11"/>
        <d v="2016-01-21T00:03:49"/>
        <d v="2014-05-22T01:05:03"/>
        <d v="2014-07-16T04:34:57"/>
        <d v="2015-04-17T17:11:59"/>
        <d v="2016-01-01T00:11:11"/>
        <d v="2015-06-10T00:54:07"/>
        <d v="2016-12-22T22:04:55"/>
        <d v="2014-11-11T13:04:55"/>
        <d v="2015-08-17T08:41:44"/>
        <d v="2016-04-20T19:12:56"/>
        <d v="2015-09-10T14:10:48"/>
        <d v="2014-05-25T18:57:09"/>
        <d v="2014-07-11T16:12:03"/>
        <d v="2015-06-17T14:43:27"/>
        <d v="2014-11-07T02:44:19"/>
        <d v="2016-09-14T22:55:21"/>
        <d v="2016-06-10T04:41:12"/>
        <d v="2016-09-05T19:50:54"/>
        <d v="2016-06-19T14:14:41"/>
        <d v="2014-04-17T04:32:45"/>
        <d v="2014-12-01T17:43:33"/>
        <d v="2015-04-21T02:47:18"/>
        <d v="2014-12-29T19:37:11"/>
        <d v="2016-12-18T20:16:26"/>
        <d v="2016-04-05T03:04:53"/>
        <d v="2015-06-16T17:51:19"/>
        <d v="2016-10-29T22:55:24"/>
        <d v="2015-05-04T14:46:35"/>
        <d v="2015-12-21T17:24:21"/>
        <d v="2015-07-07T21:44:12"/>
        <d v="2014-10-04T14:20:36"/>
        <d v="2016-04-01T14:18:38"/>
        <d v="2016-01-01T21:40:37"/>
        <d v="2014-11-05T17:27:15"/>
        <d v="2015-02-12T01:50:01"/>
        <d v="2015-09-14T15:11:24"/>
        <d v="2014-12-12T10:15:24"/>
        <d v="2014-10-10T12:50:40"/>
        <d v="2014-07-30T20:43:05"/>
        <d v="2014-07-11T17:49:52"/>
        <d v="2016-02-15T21:12:08"/>
        <d v="2014-08-18T17:08:24"/>
        <d v="2014-11-10T18:33:15"/>
        <d v="2015-02-02T23:40:15"/>
        <d v="2014-06-21T13:19:52"/>
        <d v="2016-11-27T21:48:41"/>
        <d v="2015-09-11T15:30:58"/>
        <d v="2015-10-01T15:57:33"/>
        <d v="2016-05-25T01:52:38"/>
        <d v="2014-07-10T05:37:12"/>
        <d v="2014-12-09T21:42:19"/>
        <d v="2015-07-25T10:33:16"/>
        <d v="2015-07-11T04:00:18"/>
        <d v="2014-10-28T23:13:51"/>
        <d v="2016-08-24T01:21:53"/>
        <d v="2015-07-14T15:34:26"/>
        <d v="2016-03-15T21:03:57"/>
        <d v="2016-05-09T17:33:39"/>
        <d v="2014-10-17T06:23:21"/>
        <d v="2015-04-13T20:11:27"/>
        <d v="2015-05-18T18:27:06"/>
        <d v="2015-12-16T03:09:34"/>
        <d v="2014-07-08T22:08:59"/>
        <d v="2015-01-13T21:46:34"/>
        <d v="2016-02-15T09:33:10"/>
        <d v="2014-04-26T11:26:29"/>
        <d v="2015-08-29T05:37:27"/>
        <d v="2015-10-01T15:06:47"/>
        <d v="2014-07-06T14:52:09"/>
        <d v="2015-02-23T19:01:10"/>
        <d v="2014-08-26T21:16:44"/>
        <d v="2015-04-03T20:58:47"/>
        <d v="2015-01-09T03:39:39"/>
        <d v="2015-04-09T13:21:50"/>
        <d v="2014-08-12T14:01:08"/>
        <d v="2015-02-09T18:22:59"/>
        <d v="2014-06-16T16:03:49"/>
        <d v="2016-02-03T23:57:26"/>
        <d v="2014-04-25T13:32:38"/>
        <d v="2015-04-07T14:01:04"/>
        <d v="2014-08-21T06:59:23"/>
        <d v="2015-01-21T03:57:17"/>
        <d v="2016-05-05T22:57:33"/>
        <d v="2014-05-16T15:16:04"/>
        <d v="2016-07-02T14:00:08"/>
        <d v="2014-09-30T15:37:03"/>
        <d v="2014-06-13T10:58:33"/>
        <d v="2014-12-31T16:53:34"/>
        <d v="2014-07-25T19:25:12"/>
        <d v="2014-12-09T18:33:38"/>
        <d v="2015-01-30T23:02:35"/>
        <d v="2015-11-26T19:17:39"/>
        <d v="2015-03-14T03:06:20"/>
        <d v="2015-05-08T21:56:38"/>
        <d v="2015-04-24T03:21:00"/>
        <d v="2016-07-16T12:44:52"/>
        <d v="2016-10-06T13:29:27"/>
        <d v="2015-04-03T15:34:53"/>
        <d v="2015-10-20T19:45:17"/>
        <d v="2015-12-24T08:45:52"/>
        <d v="2014-08-21T19:16:13"/>
        <d v="2016-09-15T16:33:59"/>
        <d v="2015-09-08T19:00:21"/>
        <d v="2017-02-24T14:00:03"/>
        <d v="2015-05-17T17:47:29"/>
        <d v="2016-04-04T23:00:50"/>
        <d v="2015-01-27T00:16:12"/>
        <d v="2016-03-09T18:41:57"/>
        <d v="2016-05-08T00:12:05"/>
        <d v="2014-08-12T18:10:23"/>
        <d v="2015-02-26T05:05:59"/>
        <d v="2015-02-01T05:51:46"/>
        <d v="2015-06-02T11:17:04"/>
        <d v="2014-07-07T21:50:19"/>
        <d v="2015-06-07T17:30:33"/>
        <d v="2015-08-17T17:43:32"/>
        <d v="2015-02-07T04:44:52"/>
        <d v="2016-08-03T12:34:20"/>
        <d v="2015-04-03T18:52:33"/>
        <d v="2014-06-18T16:04:11"/>
        <d v="2014-08-01T15:47:58"/>
        <d v="2016-11-20T02:38:40"/>
        <d v="2015-12-03T19:38:28"/>
        <d v="2014-08-29T01:27:51"/>
        <d v="2014-10-29T16:24:46"/>
        <d v="2016-02-25T17:32:10"/>
        <d v="2015-01-22T21:08:54"/>
        <d v="2014-10-10T15:22:27"/>
        <d v="2014-12-20T19:47:03"/>
        <d v="2015-08-03T21:58:50"/>
        <d v="2015-08-09T13:25:56"/>
        <d v="2016-01-12T16:29:03"/>
        <d v="2014-09-12T15:10:36"/>
        <d v="2016-07-25T06:41:21"/>
        <d v="2016-10-11T23:22:08"/>
        <d v="2016-03-02T12:00:06"/>
        <d v="2016-09-14T07:22:31"/>
        <d v="2016-05-21T08:41:21"/>
        <d v="2015-11-29T00:29:22"/>
        <d v="2015-12-03T13:47:00"/>
        <d v="2017-01-05T20:05:30"/>
        <d v="2016-09-09T18:25:10"/>
        <d v="2016-01-21T20:07:47"/>
        <d v="2014-09-03T11:29:32"/>
        <d v="2016-12-20T15:57:51"/>
        <d v="2015-03-27T21:54:00"/>
        <d v="2017-02-09T17:36:33"/>
        <d v="2014-05-19T04:38:49"/>
        <d v="2017-02-14T17:46:00"/>
        <d v="2017-01-17T19:51:10"/>
        <d v="2016-06-13T21:29:42"/>
        <d v="2012-11-26T20:04:12"/>
        <d v="2016-01-29T20:22:56"/>
        <d v="2014-10-16T21:08:44"/>
        <d v="2014-09-06T16:11:45"/>
        <d v="2014-11-14T18:09:51"/>
        <d v="2015-04-04T05:11:23"/>
        <d v="2015-12-22T05:05:19"/>
        <d v="2014-10-27T13:40:40"/>
        <d v="2014-12-23T19:58:39"/>
        <d v="2015-11-26T11:15:16"/>
        <d v="2015-01-20T16:52:10"/>
        <d v="2015-05-22T20:04:09"/>
        <d v="2014-10-08T02:58:00"/>
        <d v="2014-05-26T17:27:18"/>
        <d v="2014-05-19T13:09:12"/>
        <d v="2014-07-21T20:24:03"/>
        <d v="2015-06-08T07:09:36"/>
        <d v="2014-04-29T20:00:20"/>
        <d v="2015-06-15T20:18:53"/>
        <d v="2016-10-17T14:51:09"/>
        <d v="2016-07-13T22:53:29"/>
        <d v="2015-04-27T16:13:06"/>
        <d v="2012-09-06T23:51:15"/>
        <d v="2014-05-02T12:13:33"/>
        <d v="2017-02-17T11:01:32"/>
        <d v="2015-02-18T16:54:11"/>
        <d v="2016-07-16T06:20:25"/>
        <d v="2014-10-20T17:00:47"/>
        <d v="2015-08-17T17:56:11"/>
        <d v="2016-08-15T21:10:47"/>
        <d v="2015-08-12T01:04:19"/>
        <d v="2016-07-19T02:38:45"/>
        <d v="2016-10-01T12:50:55"/>
        <d v="2013-04-04T13:26:49"/>
        <d v="2013-07-11T18:50:44"/>
        <d v="2010-07-19T21:26:13"/>
        <d v="2016-01-04T06:03:17"/>
        <d v="2013-12-02T19:03:58"/>
        <d v="2015-06-22T19:00:21"/>
        <d v="2015-12-21T20:50:48"/>
        <d v="2015-09-06T16:30:47"/>
        <d v="2015-03-20T01:41:39"/>
        <d v="2016-01-18T17:26:38"/>
        <d v="2014-07-23T03:44:15"/>
        <d v="2014-08-11T19:16:26"/>
        <d v="2016-03-14T23:44:14"/>
        <d v="2014-12-02T21:37:42"/>
        <d v="2015-05-15T00:20:55"/>
        <d v="2016-04-05T04:02:40"/>
        <d v="2017-01-09T09:59:05"/>
        <d v="2015-04-28T16:04:54"/>
        <d v="2014-08-11T18:16:53"/>
        <d v="2015-01-23T19:59:14"/>
        <d v="2014-11-10T22:59:50"/>
        <d v="2014-07-31T15:16:24"/>
        <d v="2016-03-04T15:36:51"/>
        <d v="2016-03-31T08:59:00"/>
        <d v="2014-07-09T22:27:26"/>
        <d v="2015-08-29T06:35:34"/>
        <d v="2014-07-14T18:49:08"/>
        <d v="2015-09-01T12:51:32"/>
        <d v="2016-09-17T22:08:58"/>
        <d v="2015-10-22T03:07:26"/>
        <d v="2014-07-05T01:19:32"/>
        <d v="2016-06-10T05:28:57"/>
        <d v="2015-08-10T22:31:19"/>
        <d v="2015-09-16T16:35:52"/>
        <d v="2014-11-14T20:00:34"/>
        <d v="2016-11-16T17:36:09"/>
        <d v="2015-04-03T17:34:41"/>
        <d v="2016-10-15T16:34:22"/>
        <d v="2015-04-17T16:25:00"/>
        <d v="2016-02-09T13:42:39"/>
        <d v="2016-06-30T02:27:20"/>
        <d v="2015-08-10T15:38:43"/>
        <d v="2017-01-31T22:57:58"/>
        <d v="2015-01-27T03:19:55"/>
        <d v="2015-02-20T17:07:15"/>
        <d v="2014-10-28T00:40:44"/>
        <d v="2015-08-21T04:21:31"/>
        <d v="2015-10-16T22:09:06"/>
        <d v="2014-08-02T13:31:18"/>
        <d v="2015-04-06T17:22:11"/>
        <d v="2015-08-30T21:12:39"/>
        <d v="2015-06-18T16:05:59"/>
        <d v="2016-10-22T03:36:30"/>
        <d v="2014-12-08T13:44:07"/>
        <d v="2016-06-07T13:01:23"/>
        <d v="2015-03-02T19:39:05"/>
        <d v="2016-07-15T22:45:43"/>
        <d v="2015-09-08T14:51:52"/>
        <d v="2014-05-01T21:49:01"/>
        <d v="2015-07-22T19:05:56"/>
        <d v="2016-06-02T00:36:20"/>
        <d v="2015-04-20T19:48:46"/>
        <d v="2016-09-16T12:05:01"/>
        <d v="2015-12-21T19:00:49"/>
        <d v="2016-01-13T04:33:11"/>
        <d v="2014-09-20T14:56:15"/>
        <d v="2015-06-16T09:12:17"/>
        <d v="2016-07-04T08:10:18"/>
        <d v="2015-04-13T03:45:06"/>
        <d v="2015-01-02T21:48:31"/>
        <d v="2014-08-25T17:15:16"/>
        <d v="2015-08-25T10:17:56"/>
        <d v="2015-05-04T19:32:31"/>
        <d v="2015-02-27T16:19:54"/>
        <d v="2014-07-24T03:00:10"/>
        <d v="2017-01-10T00:45:19"/>
        <d v="2014-09-03T14:17:00"/>
        <d v="2016-09-02T02:55:34"/>
        <d v="2015-03-18T17:33:02"/>
        <d v="2014-07-23T15:10:50"/>
        <d v="2016-05-06T10:43:47"/>
        <d v="2015-03-18T12:22:05"/>
        <d v="2016-05-19T08:59:20"/>
        <d v="2016-06-13T15:35:23"/>
        <d v="2015-02-25T01:05:32"/>
        <d v="2016-03-06T22:36:36"/>
        <d v="2014-07-28T16:18:55"/>
        <d v="2016-11-04T22:22:12"/>
        <d v="2016-06-09T23:49:58"/>
        <d v="2014-12-04T18:43:21"/>
        <d v="2015-12-08T04:57:52"/>
        <d v="2016-02-27T00:26:02"/>
        <d v="2015-01-30T20:33:49"/>
        <d v="2017-02-14T19:49:01"/>
        <d v="2017-03-09T20:13:39"/>
        <d v="2017-03-14T15:21:56"/>
        <d v="2017-03-09T13:54:05"/>
        <d v="2017-02-20T08:24:20"/>
        <d v="2017-02-22T13:33:54"/>
        <d v="2017-03-06T17:16:59"/>
        <d v="2017-03-13T03:38:41"/>
        <d v="2017-02-23T11:05:54"/>
        <d v="2017-03-13T21:14:29"/>
        <d v="2017-03-15T15:30:07"/>
        <d v="2017-02-19T06:29:20"/>
        <d v="2017-03-08T17:15:03"/>
        <d v="2017-03-06T18:04:48"/>
        <d v="2017-02-17T12:18:59"/>
        <d v="2017-03-14T08:35:56"/>
        <d v="2017-03-02T12:55:07"/>
        <d v="2017-01-27T00:58:54"/>
        <d v="2017-03-02T16:22:46"/>
        <d v="2014-09-27T23:15:55"/>
        <d v="2014-09-09T15:58:04"/>
        <d v="2012-11-13T00:25:00"/>
        <d v="2010-10-27T06:20:03"/>
        <d v="2014-08-11T20:09:34"/>
        <d v="2013-10-03T20:49:27"/>
        <d v="2011-03-31T03:42:17"/>
        <d v="2012-03-02T21:00:58"/>
        <d v="2012-11-20T11:58:45"/>
        <d v="2012-04-27T22:52:24"/>
        <d v="2014-07-09T18:55:05"/>
        <d v="2013-06-22T20:09:12"/>
        <d v="2011-12-07T01:36:01"/>
        <d v="2014-07-21T06:21:27"/>
        <d v="2014-09-15T12:52:02"/>
        <d v="2014-06-09T16:27:42"/>
        <d v="2014-05-16T18:05:25"/>
        <d v="2014-05-07T19:20:15"/>
        <d v="2011-04-11T03:49:20"/>
        <d v="2014-10-28T16:35:53"/>
        <d v="2014-07-19T04:13:01"/>
        <d v="2014-05-13T02:32:33"/>
        <d v="2013-11-13T17:42:41"/>
        <d v="2014-05-30T01:55:44"/>
        <d v="2016-04-06T14:35:58"/>
        <d v="2012-01-15T17:31:08"/>
        <d v="2014-08-27T21:04:52"/>
        <d v="2014-08-11T20:45:08"/>
        <d v="2010-12-19T21:17:07"/>
        <d v="2013-07-22T22:20:31"/>
        <d v="2014-05-22T16:00:09"/>
        <d v="2014-06-16T14:31:15"/>
        <d v="2013-04-11T16:51:11"/>
        <d v="2014-05-21T09:54:09"/>
        <d v="2014-05-20T07:26:27"/>
        <d v="2011-12-06T22:47:01"/>
        <d v="2013-08-05T19:04:29"/>
        <d v="2014-06-01T23:50:31"/>
        <d v="2014-07-09T23:27:21"/>
        <d v="2014-08-17T22:10:38"/>
        <d v="2014-07-15T15:59:33"/>
        <d v="2015-05-20T09:58:22"/>
        <d v="2015-04-24T08:18:52"/>
        <d v="2016-11-09T03:37:55"/>
        <d v="2016-06-17T18:07:49"/>
        <d v="2015-01-14T22:34:19"/>
        <d v="2015-01-06T23:14:16"/>
        <d v="2015-06-27T01:29:58"/>
        <d v="2015-01-13T14:15:42"/>
        <d v="2015-06-02T14:21:15"/>
        <d v="2015-01-05T11:50:18"/>
        <d v="2015-01-09T10:11:17"/>
        <d v="2014-08-07T18:16:58"/>
        <d v="2016-03-31T07:41:41"/>
        <d v="2014-08-10T18:24:37"/>
        <d v="2015-10-16T20:29:06"/>
        <d v="2015-08-26T23:43:42"/>
        <d v="2015-06-17T16:27:59"/>
        <d v="2015-04-01T08:59:32"/>
        <d v="2015-08-20T06:37:31"/>
        <d v="2015-02-22T06:40:07"/>
        <d v="2014-07-07T14:31:17"/>
        <d v="2014-05-19T15:17:38"/>
        <d v="2012-04-14T22:28:39"/>
        <d v="2014-07-14T14:04:40"/>
        <d v="2014-07-09T19:05:51"/>
        <d v="2015-06-16T18:19:19"/>
        <d v="2015-11-29T19:01:13"/>
        <d v="2015-08-03T15:57:51"/>
        <d v="2015-06-10T11:06:11"/>
        <d v="2016-10-05T13:06:24"/>
        <d v="2014-11-28T00:03:06"/>
        <d v="2015-02-15T23:35:47"/>
        <d v="2017-02-06T20:00:04"/>
        <d v="2015-05-31T16:43:23"/>
        <d v="2015-09-23T13:58:17"/>
        <d v="2015-07-21T20:02:56"/>
        <d v="2016-11-23T20:25:13"/>
        <d v="2016-05-13T13:25:38"/>
        <d v="2015-09-30T14:00:12"/>
        <d v="2016-12-18T21:10:36"/>
        <d v="2015-11-15T17:01:24"/>
        <d v="2014-10-21T06:59:58"/>
        <d v="2014-09-16T04:02:06"/>
        <d v="2016-03-17T22:39:07"/>
        <d v="2016-04-03T19:31:57"/>
        <d v="2017-01-31T19:19:15"/>
        <d v="2016-12-30T18:56:48"/>
        <d v="2016-06-01T08:20:51"/>
        <d v="2016-11-28T22:00:33"/>
        <d v="2015-09-05T11:23:04"/>
        <d v="2015-06-01T12:14:58"/>
        <d v="2015-10-01T02:08:13"/>
        <d v="2017-01-19T16:39:08"/>
        <d v="2014-09-11T07:47:50"/>
        <d v="2014-08-20T18:08:12"/>
        <d v="2015-09-15T02:19:22"/>
        <d v="2016-11-01T16:39:42"/>
        <d v="2015-05-11T14:24:18"/>
        <d v="2015-08-14T11:20:00"/>
        <d v="2015-06-12T10:25:12"/>
        <d v="2015-03-05T21:19:17"/>
        <d v="2015-05-21T17:55:14"/>
        <d v="2014-10-06T17:48:44"/>
        <d v="2015-05-22T17:32:46"/>
        <d v="2016-08-08T11:20:40"/>
        <d v="2016-08-20T13:50:28"/>
        <d v="2015-02-24T02:03:29"/>
        <d v="2014-09-07T18:26:15"/>
        <d v="2015-05-20T13:46:17"/>
        <d v="2017-01-23T13:25:52"/>
        <d v="2014-12-09T21:17:41"/>
        <d v="2016-09-01T18:15:45"/>
        <d v="2015-10-26T16:08:38"/>
        <d v="2015-06-16T17:24:36"/>
        <d v="2014-11-21T07:34:22"/>
        <d v="2015-10-07T12:23:08"/>
        <d v="2015-01-12T19:12:18"/>
        <d v="2015-11-03T17:05:15"/>
        <d v="2015-05-12T12:52:02"/>
        <d v="2015-06-17T18:11:00"/>
        <d v="2016-08-08T21:42:08"/>
        <d v="2015-05-13T09:29:57"/>
        <d v="2015-06-12T12:47:45"/>
        <d v="2014-10-03T10:29:35"/>
        <d v="2015-10-07T12:00:09"/>
        <d v="2016-08-29T19:14:02"/>
        <d v="2016-01-31T16:54:32"/>
        <d v="2015-01-13T21:07:51"/>
        <d v="2016-02-26T22:47:59"/>
        <d v="2014-10-19T16:23:26"/>
        <d v="2015-04-30T20:21:43"/>
        <d v="2016-03-02T02:27:39"/>
        <d v="2015-04-27T18:09:58"/>
        <d v="2015-08-03T00:28:25"/>
        <d v="2016-03-16T04:39:48"/>
        <d v="2016-01-10T17:51:38"/>
        <d v="2016-01-11T21:14:13"/>
        <d v="2017-01-27T22:37:06"/>
        <d v="2016-07-16T20:09:42"/>
        <d v="2015-11-03T18:00:28"/>
        <d v="2016-05-15T18:35:15"/>
        <d v="2017-01-23T08:50:02"/>
        <d v="2017-02-09T12:21:31"/>
        <d v="2015-08-16T16:51:40"/>
        <d v="2015-10-05T18:29:08"/>
        <d v="2017-02-02T10:12:32"/>
        <d v="2015-05-17T12:59:14"/>
        <d v="2016-08-27T10:37:09"/>
        <d v="2015-11-01T18:09:32"/>
        <d v="2015-07-08T18:30:56"/>
        <d v="2015-08-23T22:59:28"/>
        <d v="2015-09-14T22:01:03"/>
        <d v="2015-04-08T17:51:02"/>
        <d v="2016-06-17T17:39:36"/>
        <d v="2016-11-07T08:26:16"/>
        <d v="2015-02-21T15:38:04"/>
        <d v="2016-11-22T14:59:12"/>
        <d v="2015-07-01T20:32:28"/>
        <d v="2016-05-03T05:15:42"/>
        <d v="2016-04-15T01:22:19"/>
        <d v="2016-03-23T21:02:45"/>
        <d v="2016-09-15T15:36:18"/>
        <d v="2015-09-06T22:17:05"/>
        <d v="2015-09-17T07:00:10"/>
        <d v="2016-10-21T19:25:46"/>
        <d v="2016-01-13T05:51:57"/>
        <d v="2015-04-11T06:25:11"/>
        <d v="2016-04-06T07:17:21"/>
        <d v="2014-07-06T20:54:35"/>
        <d v="2016-05-09T00:57:04"/>
        <d v="2016-03-02T07:14:53"/>
        <d v="2014-12-17T14:03:06"/>
        <d v="2016-05-23T01:05:57"/>
        <d v="2014-10-02T02:24:25"/>
        <d v="2016-05-31T00:14:56"/>
        <d v="2016-08-26T08:46:48"/>
        <d v="2016-05-22T13:59:50"/>
        <d v="2015-03-01T18:51:17"/>
        <d v="2015-02-06T17:08:25"/>
        <d v="2016-04-08T08:59:26"/>
        <d v="2014-07-02T13:48:03"/>
        <d v="2014-07-17T07:45:08"/>
        <d v="2015-03-02T21:17:48"/>
        <d v="2015-09-01T16:44:46"/>
        <d v="2014-06-19T20:38:50"/>
        <d v="2015-05-24T16:14:40"/>
        <d v="2015-06-30T12:30:22"/>
        <d v="2014-07-07T16:10:46"/>
        <d v="2016-03-08T09:34:06"/>
        <d v="2014-09-19T06:46:07"/>
        <d v="2017-02-03T13:48:00"/>
        <d v="2016-06-28T15:58:38"/>
        <d v="2016-11-11T23:22:34"/>
        <d v="2016-05-20T19:10:21"/>
        <d v="2015-02-27T07:06:50"/>
        <d v="2016-03-23T21:59:44"/>
        <d v="2014-07-31T04:48:13"/>
        <d v="2015-02-18T02:32:48"/>
        <d v="2015-02-19T00:35:10"/>
        <d v="2016-04-24T13:14:14"/>
        <d v="2016-04-06T13:24:40"/>
        <d v="2016-05-23T02:39:32"/>
        <d v="2015-10-25T16:50:11"/>
        <d v="2014-06-16T09:29:25"/>
        <d v="2016-05-05T23:49:38"/>
        <d v="2016-04-19T10:22:30"/>
        <d v="2015-09-23T17:26:46"/>
        <d v="2016-04-29T14:52:07"/>
        <d v="2016-06-15T19:34:32"/>
        <d v="2014-07-02T10:01:50"/>
        <d v="2014-10-20T07:27:59"/>
        <d v="2017-01-11T01:22:14"/>
        <d v="2016-11-23T01:59:03"/>
        <d v="2014-08-15T00:36:30"/>
        <d v="2015-02-21T02:11:57"/>
        <d v="2014-07-31T18:30:45"/>
        <d v="2016-02-22T23:27:29"/>
        <d v="2015-11-13T02:26:32"/>
        <d v="2015-04-13T01:37:17"/>
        <d v="2015-07-07T22:24:54"/>
        <d v="2014-11-26T04:47:39"/>
        <d v="2016-11-16T00:59:40"/>
        <d v="2016-11-16T08:01:25"/>
        <d v="2015-11-04T20:59:25"/>
        <d v="2014-08-04T13:09:16"/>
        <d v="2015-06-24T20:30:40"/>
        <d v="2015-09-28T17:33:36"/>
        <d v="2014-05-06T14:39:33"/>
        <d v="2015-02-24T16:49:54"/>
        <d v="2015-02-18T17:34:59"/>
        <d v="2014-08-07T08:31:46"/>
        <d v="2015-08-09T12:20:00"/>
        <d v="2014-10-25T22:52:58"/>
        <d v="2015-02-09T04:26:23"/>
        <d v="2016-07-08T10:20:56"/>
        <d v="2016-06-03T18:47:00"/>
        <d v="2015-10-15T02:06:08"/>
        <d v="2014-11-10T20:49:12"/>
        <d v="2014-11-03T15:28:26"/>
        <d v="2014-11-04T18:18:08"/>
        <d v="2015-05-19T11:04:01"/>
        <d v="2016-05-04T13:31:22"/>
        <d v="2014-06-25T18:35:45"/>
        <d v="2014-07-10T13:05:48"/>
        <d v="2016-03-17T20:17:35"/>
        <d v="2014-10-11T22:07:10"/>
        <d v="2014-06-27T14:17:25"/>
        <d v="2015-05-16T17:05:44"/>
        <d v="2014-05-05T10:43:09"/>
        <d v="2016-01-09T11:28:49"/>
        <d v="2014-10-29T18:02:56"/>
        <d v="2015-01-22T22:05:25"/>
        <d v="2014-07-14T22:53:34"/>
        <d v="2015-07-08T17:22:26"/>
        <d v="2015-10-13T14:50:43"/>
        <d v="2015-05-26T11:05:24"/>
        <d v="2015-05-28T12:05:02"/>
        <d v="2016-02-10T00:24:46"/>
        <d v="2014-06-01T11:49:36"/>
        <d v="2014-06-06T10:08:09"/>
        <d v="2014-06-18T23:48:24"/>
        <d v="2016-06-23T19:32:38"/>
        <d v="2016-05-10T00:59:50"/>
        <d v="2015-09-18T00:32:52"/>
        <d v="2014-08-28T23:01:02"/>
        <d v="2015-02-18T17:35:38"/>
        <d v="2016-11-01T19:58:45"/>
        <d v="2016-04-07T03:27:36"/>
        <d v="2015-03-26T09:54:05"/>
        <d v="2014-09-12T21:55:48"/>
        <d v="2014-04-23T20:01:47"/>
        <d v="2016-03-19T19:43:05"/>
        <d v="2016-02-05T02:10:02"/>
        <d v="2015-02-02T18:59:23"/>
        <d v="2015-11-15T13:29:36"/>
        <d v="2015-03-25T21:52:21"/>
        <d v="2015-01-14T16:14:44"/>
        <d v="2014-09-02T14:48:56"/>
        <d v="2014-09-02T01:21:43"/>
        <d v="2014-06-02T15:29:12"/>
        <d v="2015-02-03T17:17:27"/>
        <d v="2016-10-19T00:31:01"/>
        <d v="2014-06-30T22:41:41"/>
        <d v="2014-07-19T17:32:33"/>
        <d v="2016-01-11T13:56:54"/>
        <d v="2014-05-17T01:30:55"/>
        <d v="2014-06-10T09:07:49"/>
        <d v="2016-07-21T14:48:13"/>
        <d v="2014-07-31T12:59:53"/>
        <d v="2015-07-20T17:03:40"/>
        <d v="2015-04-06T22:16:07"/>
        <d v="2016-01-05T21:52:10"/>
        <d v="2014-06-19T02:57:08"/>
        <d v="2015-10-17T10:18:41"/>
        <d v="2015-04-30T20:11:12"/>
        <d v="2014-08-10T12:35:46"/>
        <d v="2016-05-31T06:59:46"/>
        <d v="2015-09-25T12:43:56"/>
        <d v="2015-01-12T19:58:45"/>
        <d v="2016-02-02T21:20:12"/>
        <d v="2014-11-17T02:51:29"/>
        <d v="2016-06-11T01:15:38"/>
        <d v="2015-02-01T16:54:31"/>
        <d v="2015-03-25T17:22:07"/>
        <d v="2014-06-30T15:20:26"/>
        <d v="2016-06-14T23:29:16"/>
        <d v="2014-07-01T16:45:59"/>
        <d v="2016-09-13T18:00:27"/>
        <d v="2014-07-01T04:56:07"/>
        <d v="2015-01-12T16:57:37"/>
        <d v="2015-01-07T04:51:43"/>
        <d v="2016-04-20T11:31:00"/>
        <d v="2014-08-01T12:39:12"/>
        <d v="2016-09-30T15:11:19"/>
        <d v="2015-06-24T21:33:48"/>
        <d v="2016-08-30T22:03:05"/>
        <d v="2016-07-24T03:07:17"/>
        <d v="2015-07-15T15:01:12"/>
        <d v="2016-02-20T00:27:30"/>
        <d v="2015-02-18T16:07:12"/>
        <d v="2016-08-23T18:22:09"/>
        <d v="2016-03-29T15:24:05"/>
        <d v="2016-06-08T00:31:42"/>
        <d v="2014-07-21T19:41:30"/>
        <d v="2014-10-16T04:05:31"/>
        <d v="2015-02-27T20:01:36"/>
        <d v="2016-06-20T12:02:11"/>
        <d v="2014-10-06T21:08:24"/>
        <d v="2014-10-09T06:43:10"/>
        <d v="2015-05-04T17:40:43"/>
        <d v="2015-02-18T22:00:22"/>
        <d v="2014-05-22T20:31:20"/>
        <d v="2015-06-16T07:37:07"/>
        <d v="2014-12-16T05:56:28"/>
        <d v="2014-06-06T18:31:06"/>
        <d v="2014-06-03T16:03:01"/>
        <d v="2016-05-16T18:14:59"/>
        <d v="2016-01-03T16:38:00"/>
        <d v="2015-05-02T21:00:01"/>
        <d v="2015-05-25T22:34:12"/>
        <d v="2015-03-24T18:26:00"/>
        <d v="2014-04-24T15:15:31"/>
        <d v="2016-03-14T19:15:24"/>
        <d v="2015-04-27T05:59:44"/>
        <d v="2015-09-21T00:13:17"/>
        <d v="2014-07-28T20:47:16"/>
        <d v="2016-11-15T05:09:35"/>
        <d v="2014-10-03T18:18:29"/>
        <d v="2016-08-02T20:19:26"/>
        <d v="2016-05-21T17:48:24"/>
        <d v="2016-03-30T03:48:24"/>
        <d v="2015-05-08T00:52:05"/>
        <d v="2016-02-19T22:03:58"/>
        <d v="2015-08-17T18:19:55"/>
        <d v="2016-03-01T20:08:44"/>
        <d v="2016-06-24T11:28:48"/>
        <d v="2015-10-20T17:58:11"/>
        <d v="2014-05-01T22:27:25"/>
        <d v="2014-07-09T17:37:20"/>
        <d v="2016-05-01T22:08:57"/>
        <d v="2016-04-17T17:30:53"/>
        <d v="2014-11-07T20:37:46"/>
        <d v="2014-06-12T14:54:06"/>
        <d v="2014-10-15T20:58:15"/>
        <d v="2015-02-22T12:53:12"/>
        <d v="2014-05-22T02:18:32"/>
        <d v="2015-01-16T20:19:12"/>
        <d v="2015-05-01T18:32:51"/>
        <d v="2014-08-05T00:14:30"/>
        <d v="2014-06-04T19:37:14"/>
        <d v="2014-09-11T18:48:19"/>
        <d v="2015-02-02T14:22:30"/>
        <d v="2015-08-11T19:46:52"/>
        <d v="2014-08-30T08:40:20"/>
        <d v="2015-08-18T18:57:26"/>
        <d v="2016-07-30T09:32:28"/>
        <d v="2014-08-29T18:19:33"/>
        <d v="2015-07-29T16:41:46"/>
        <d v="2016-03-31T08:02:51"/>
        <d v="2015-06-12T00:33:25"/>
        <d v="2016-12-29T12:01:58"/>
        <d v="2015-06-22T18:16:58"/>
        <d v="2016-03-13T14:57:37"/>
        <d v="2016-05-31T15:42:14"/>
        <d v="2014-09-02T14:23:47"/>
        <d v="2015-10-12T18:16:07"/>
        <d v="2015-08-27T15:00:23"/>
        <d v="2015-09-01T15:21:50"/>
        <d v="2015-11-20T17:27:05"/>
        <d v="2014-10-11T08:30:16"/>
        <d v="2016-07-20T10:05:40"/>
        <d v="2016-08-18T18:08:42"/>
        <d v="2016-05-27T00:04:51"/>
        <d v="2015-08-06T17:31:15"/>
        <d v="2014-07-09T14:23:42"/>
        <d v="2015-05-26T18:07:39"/>
        <d v="2015-02-05T19:57:37"/>
        <d v="2015-03-12T19:22:39"/>
        <d v="2015-03-10T15:51:24"/>
        <d v="2016-04-20T01:53:21"/>
        <d v="2016-02-11T22:36:54"/>
        <d v="2015-08-07T09:27:53"/>
        <d v="2016-04-02T21:26:38"/>
        <d v="2014-04-24T12:22:50"/>
        <d v="2014-05-29T14:05:24"/>
        <d v="2015-07-11T00:41:20"/>
        <d v="2015-01-12T01:12:39"/>
        <d v="2016-10-18T10:36:34"/>
        <d v="2014-06-18T15:35:24"/>
        <d v="2014-04-01T06:38:31"/>
        <d v="2015-05-15T19:36:15"/>
        <d v="2015-07-09T02:18:28"/>
        <d v="2015-04-21T21:21:06"/>
        <d v="2015-07-18T16:19:38"/>
        <d v="2016-03-04T18:17:07"/>
        <d v="2016-07-04T16:07:36"/>
        <d v="2015-08-20T14:57:29"/>
        <d v="2014-12-01T17:50:08"/>
        <d v="2014-12-24T12:11:23"/>
        <d v="2015-05-11T19:27:24"/>
        <d v="2014-08-18T17:46:34"/>
        <d v="2014-12-09T16:31:36"/>
        <d v="2014-12-03T07:58:03"/>
        <d v="2014-09-30T20:36:53"/>
        <d v="2015-05-22T13:41:22"/>
        <d v="2014-10-09T09:00:46"/>
        <d v="2014-10-14T22:37:28"/>
        <d v="2016-07-10T18:48:47"/>
        <d v="2016-10-06T13:10:54"/>
        <d v="2015-03-30T18:53:03"/>
        <d v="2016-03-31T17:36:17"/>
        <d v="2016-03-01T18:17:36"/>
        <d v="2015-01-22T04:13:42"/>
        <d v="2014-07-16T11:18:30"/>
        <d v="2016-03-22T02:18:02"/>
        <d v="2016-02-18T10:13:25"/>
        <d v="2015-06-13T07:35:44"/>
        <d v="2014-11-21T17:11:30"/>
        <d v="2016-07-25T16:44:30"/>
        <d v="2016-05-13T12:57:34"/>
        <d v="2015-04-07T19:53:30"/>
        <d v="2015-05-01T15:32:27"/>
        <d v="2014-09-20T08:00:34"/>
        <d v="2014-12-30T22:45:44"/>
        <d v="2014-12-15T19:55:07"/>
        <d v="2014-12-01T21:33:59"/>
        <d v="2016-08-10T01:36:22"/>
        <d v="2015-02-15T00:12:03"/>
        <d v="2014-08-05T17:09:42"/>
        <d v="2016-02-17T14:03:10"/>
        <d v="2014-08-15T19:10:22"/>
        <d v="2015-08-04T19:04:37"/>
        <d v="2016-09-15T20:22:44"/>
        <d v="2014-12-17T23:58:02"/>
        <d v="2016-03-18T21:27:59"/>
        <d v="2015-10-06T20:44:40"/>
        <d v="2016-04-23T00:22:36"/>
        <d v="2016-01-14T19:02:06"/>
        <d v="2016-07-15T14:30:57"/>
        <d v="2015-11-30T23:08:02"/>
        <d v="2016-05-16T17:01:30"/>
        <d v="2016-02-29T23:48:05"/>
        <d v="2015-07-18T10:22:16"/>
        <d v="2015-03-09T08:53:21"/>
        <d v="2014-05-30T17:26:51"/>
        <d v="2014-05-29T14:09:34"/>
        <d v="2015-05-20T01:00:16"/>
        <d v="2015-11-10T14:14:56"/>
        <d v="2015-02-17T22:47:44"/>
        <d v="2017-02-13T14:38:49"/>
        <d v="2015-05-04T15:04:10"/>
        <d v="2016-10-18T03:10:26"/>
        <d v="2015-02-02T22:31:01"/>
        <d v="2016-09-06T22:27:24"/>
        <d v="2014-08-26T05:19:31"/>
        <d v="2014-07-08T17:41:10"/>
        <d v="2016-06-24T18:34:50"/>
        <d v="2015-06-02T15:39:37"/>
        <d v="2014-07-26T16:00:57"/>
        <d v="2016-03-31T17:48:07"/>
        <d v="2015-10-14T19:59:56"/>
        <d v="2016-03-08T02:16:04"/>
        <d v="2014-10-30T20:19:50"/>
        <d v="2014-08-29T18:04:57"/>
        <d v="2014-11-03T22:29:09"/>
        <d v="2016-10-06T14:57:47"/>
        <d v="2016-11-27T03:59:34"/>
        <d v="2016-03-21T21:11:16"/>
        <d v="2015-08-10T16:40:29"/>
        <d v="2014-12-02T16:48:55"/>
        <d v="2015-02-18T16:08:52"/>
        <d v="2016-08-08T16:15:06"/>
        <d v="2015-04-10T18:45:30"/>
        <d v="2014-09-17T15:02:59"/>
        <d v="2015-10-20T19:35:27"/>
        <d v="2015-10-08T03:27:19"/>
        <d v="2016-02-09T05:48:07"/>
        <d v="2016-10-22T23:17:18"/>
        <d v="2015-05-16T10:06:42"/>
        <d v="2016-08-16T17:58:47"/>
        <d v="2014-09-05T07:00:45"/>
        <d v="2014-05-21T17:06:34"/>
        <d v="2016-01-12T11:29:44"/>
        <d v="2014-07-08T15:30:42"/>
        <d v="2016-08-14T15:28:22"/>
        <d v="2015-07-06T08:43:27"/>
        <d v="2016-03-11T09:59:46"/>
        <d v="2015-06-18T19:16:38"/>
        <d v="2017-01-02T21:50:36"/>
        <d v="2016-05-09T15:06:59"/>
        <d v="2014-05-16T20:36:20"/>
        <d v="2015-02-20T06:39:10"/>
        <d v="2014-11-28T21:08:45"/>
        <d v="2016-03-18T21:31:12"/>
        <d v="2015-03-01T05:16:54"/>
        <d v="2016-10-22T10:50:30"/>
        <d v="2016-06-02T05:58:09"/>
        <d v="2015-10-17T19:23:42"/>
        <d v="2014-07-02T21:43:02"/>
        <d v="2015-06-18T23:16:59"/>
        <d v="2015-06-30T13:20:52"/>
        <d v="2015-05-12T16:12:17"/>
        <d v="2015-05-18T12:20:11"/>
        <d v="2014-06-30T15:04:27"/>
        <d v="2014-08-27T22:43:04"/>
        <d v="2014-10-02T07:04:57"/>
        <d v="2016-07-05T20:57:09"/>
        <d v="2016-05-03T14:19:42"/>
        <d v="2014-08-25T19:34:44"/>
        <d v="2014-06-12T13:46:58"/>
        <d v="2015-04-26T12:44:58"/>
        <d v="2014-05-27T18:16:21"/>
        <d v="2016-09-14T10:53:54"/>
        <d v="2016-01-05T15:38:10"/>
        <d v="2014-05-13T16:26:58"/>
        <d v="2016-09-20T02:48:16"/>
        <d v="2015-08-03T04:19:46"/>
        <d v="2014-04-24T14:14:19"/>
        <d v="2015-08-14T15:54:20"/>
        <d v="2014-05-28T05:14:15"/>
        <d v="2014-07-09T18:53:24"/>
        <d v="2015-05-23T19:50:39"/>
        <d v="2014-10-28T14:21:23"/>
        <d v="2015-01-16T16:48:49"/>
        <d v="2014-09-09T23:09:39"/>
        <d v="2015-11-01T04:35:29"/>
        <d v="2016-04-30T03:12:47"/>
        <d v="2014-12-22T20:53:30"/>
        <d v="2014-12-15T14:48:36"/>
        <d v="2016-04-19T11:10:48"/>
        <d v="2016-02-01T19:21:27"/>
        <d v="2014-09-15T14:26:56"/>
        <d v="2014-08-31T14:03:20"/>
        <d v="2015-05-05T12:59:53"/>
        <d v="2016-06-03T12:54:44"/>
        <d v="2016-07-05T12:06:28"/>
        <d v="2016-04-01T16:33:14"/>
        <d v="2014-06-02T13:01:54"/>
        <d v="2014-08-28T21:55:49"/>
        <d v="2016-07-01T01:09:38"/>
        <d v="2014-06-20T03:24:46"/>
        <d v="2014-05-26T16:59:06"/>
        <d v="2015-03-09T13:49:48"/>
        <d v="2014-05-20T17:22:53"/>
        <d v="2015-05-10T04:07:47"/>
        <d v="2016-05-15T17:42:46"/>
        <d v="2015-04-24T13:21:07"/>
        <d v="2015-02-01T23:53:39"/>
        <d v="2015-12-22T21:18:29"/>
        <d v="2015-04-08T20:47:29"/>
        <d v="2015-01-28T17:11:15"/>
        <d v="2015-05-23T17:31:06"/>
        <d v="2015-06-10T23:50:06"/>
        <d v="2014-10-15T22:28:04"/>
        <d v="2016-01-12T16:07:27"/>
        <d v="2014-10-31T18:04:22"/>
        <d v="2016-04-05T11:47:40"/>
        <d v="2016-02-01T22:41:07"/>
        <d v="2016-04-02T03:22:51"/>
        <d v="2016-09-19T08:21:34"/>
        <d v="2015-07-20T04:06:16"/>
        <d v="2015-02-06T04:55:12"/>
        <d v="2015-07-18T16:15:59"/>
        <d v="2014-12-10T18:04:06"/>
        <d v="2014-11-25T16:15:33"/>
        <d v="2015-04-09T00:35:08"/>
        <d v="2015-03-26T21:38:16"/>
        <d v="2015-04-28T16:38:09"/>
        <d v="2015-02-13T17:04:53"/>
        <d v="2015-10-20T16:35:03"/>
        <d v="2014-06-23T22:31:45"/>
        <d v="2016-06-27T10:47:48"/>
        <d v="2014-07-13T02:09:15"/>
        <d v="2015-11-17T22:05:50"/>
        <d v="2014-08-07T05:09:04"/>
        <d v="2014-06-03T17:02:44"/>
        <d v="2014-06-03T19:32:32"/>
        <d v="2014-07-11T16:45:02"/>
        <d v="2016-09-08T09:20:39"/>
        <d v="2015-06-09T07:11:36"/>
        <d v="2016-01-26T16:57:16"/>
        <d v="2016-03-29T03:03:08"/>
        <d v="2015-01-12T23:33:28"/>
        <d v="2016-02-03T00:51:13"/>
        <d v="2016-09-06T19:15:35"/>
        <d v="2015-05-04T19:46:40"/>
        <d v="2014-06-18T21:08:57"/>
        <d v="2016-03-16T20:48:27"/>
        <d v="2014-05-12T19:33:18"/>
        <d v="2014-11-11T20:25:15"/>
        <d v="2014-04-18T11:18:58"/>
        <d v="2015-06-27T02:35:53"/>
        <d v="2014-04-10T12:36:26"/>
        <d v="2015-06-18T11:12:17"/>
        <d v="2015-07-08T19:31:29"/>
        <d v="2015-03-02T18:00:26"/>
        <d v="2016-05-09T20:13:52"/>
        <d v="2014-06-30T18:38:02"/>
        <d v="2014-05-29T04:00:45"/>
        <d v="2015-02-15T00:28:17"/>
        <d v="2014-05-13T17:28:10"/>
        <d v="2016-03-16T14:21:19"/>
        <d v="2015-05-14T22:20:10"/>
        <d v="2016-05-03T20:34:12"/>
        <d v="2016-11-08T14:48:26"/>
        <d v="2016-10-13T00:07:27"/>
        <d v="2015-03-24T19:00:55"/>
        <d v="2015-03-12T22:37:23"/>
        <d v="2014-06-24T08:49:38"/>
        <d v="2014-09-05T02:40:21"/>
        <d v="2014-12-16T19:39:40"/>
        <d v="2016-02-25T17:39:00"/>
        <d v="2015-06-11T05:16:25"/>
        <d v="2014-08-14T21:11:25"/>
        <d v="2016-06-25T20:41:37"/>
        <d v="2016-02-20T03:22:00"/>
        <d v="2016-06-10T23:32:12"/>
        <d v="2016-06-27T15:19:29"/>
        <d v="2016-04-27T00:54:35"/>
        <d v="2015-06-12T12:50:06"/>
        <d v="2015-11-25T16:41:59"/>
        <d v="2015-05-14T19:10:18"/>
        <d v="2016-10-23T16:00:23"/>
        <d v="2014-05-07T16:36:32"/>
        <d v="2015-06-15T10:43:42"/>
        <d v="2014-11-25T22:32:09"/>
        <d v="2015-05-08T13:55:54"/>
        <d v="2015-07-16T10:28:10"/>
        <d v="2016-11-15T00:42:36"/>
        <d v="2015-03-21T21:09:25"/>
        <d v="2014-07-11T17:20:48"/>
        <d v="2016-02-10T22:20:43"/>
        <d v="2014-12-09T17:41:23"/>
        <d v="2014-12-02T16:13:36"/>
        <d v="2015-09-22T03:01:46"/>
        <d v="2016-02-03T23:19:28"/>
        <d v="2016-06-06T00:13:44"/>
        <d v="2014-07-29T21:17:20"/>
        <d v="2014-06-09T06:13:01"/>
        <d v="2015-03-27T21:48:59"/>
        <d v="2015-02-24T10:53:39"/>
        <d v="2014-06-10T12:38:27"/>
        <d v="2015-02-19T20:22:38"/>
        <d v="2016-04-27T15:02:53"/>
        <d v="2015-04-15T18:01:48"/>
        <d v="2016-05-07T06:37:01"/>
        <d v="2015-02-23T21:41:52"/>
        <d v="2015-07-22T06:14:17"/>
        <d v="2014-06-17T16:33:43"/>
        <d v="2015-10-07T16:43:36"/>
        <d v="2015-02-10T20:13:02"/>
        <d v="2015-06-29T05:01:44"/>
        <d v="2015-06-05T15:38:37"/>
        <d v="2015-12-03T04:20:07"/>
        <d v="2015-11-21T20:06:57"/>
        <d v="2015-06-15T21:50:44"/>
        <d v="2016-07-20T15:01:43"/>
        <d v="2015-05-27T01:40:14"/>
        <d v="2015-04-07T10:09:54"/>
        <d v="2015-01-30T22:16:41"/>
        <d v="2014-11-01T12:39:47"/>
        <d v="2016-08-11T20:46:11"/>
        <d v="2016-05-13T17:46:51"/>
        <d v="2014-10-15T20:22:25"/>
        <d v="2016-01-06T02:45:35"/>
        <d v="2014-11-20T20:56:12"/>
        <d v="2015-05-19T10:41:07"/>
        <d v="2016-03-31T22:36:48"/>
        <d v="2016-07-02T22:14:12"/>
        <d v="2015-05-28T18:22:38"/>
        <d v="2015-04-22T17:03:29"/>
        <d v="2015-05-31T03:25:24"/>
        <d v="2016-03-03T16:50:29"/>
        <d v="2014-05-21T18:51:27"/>
        <d v="2014-04-11T11:50:52"/>
        <d v="2014-05-07T01:44:24"/>
        <d v="2014-05-07T14:48:54"/>
        <d v="2015-09-01T15:02:54"/>
        <d v="2014-09-03T05:19:02"/>
        <d v="2015-06-04T05:23:11"/>
        <d v="2015-09-18T19:36:29"/>
        <d v="2015-05-12T18:24:44"/>
        <d v="2014-12-02T02:59:03"/>
        <d v="2015-06-17T10:32:59"/>
        <d v="2015-03-02T04:34:36"/>
        <d v="2014-07-28T20:09:38"/>
        <d v="2015-04-09T21:14:18"/>
        <d v="2015-02-24T23:17:51"/>
        <d v="2015-02-06T17:50:03"/>
        <d v="2014-07-09T17:41:30"/>
        <d v="2015-05-04T10:20:44"/>
        <d v="2014-05-30T21:26:47"/>
        <d v="2014-07-13T15:51:50"/>
        <d v="2014-10-02T14:09:37"/>
        <d v="2016-08-29T06:15:56"/>
        <d v="2015-09-06T15:11:45"/>
        <d v="2015-10-18T21:24:14"/>
        <d v="2014-07-21T15:38:18"/>
        <d v="2016-02-02T22:43:41"/>
        <d v="2016-05-19T19:32:19"/>
        <d v="2014-08-14T15:50:05"/>
        <d v="2015-02-12T17:23:12"/>
        <d v="2014-06-03T04:07:58"/>
        <d v="2017-01-28T18:44:10"/>
        <d v="2015-06-25T03:29:56"/>
        <d v="2015-09-08T16:42:15"/>
        <d v="2015-01-03T00:23:42"/>
        <d v="2016-09-02T08:19:25"/>
        <d v="2016-01-03T14:58:48"/>
        <d v="2016-11-08T16:15:52"/>
        <d v="2015-05-30T19:39:06"/>
        <d v="2014-12-26T20:39:56"/>
        <d v="2014-06-25T19:33:40"/>
        <d v="2017-01-21T00:26:39"/>
        <d v="2016-01-04T23:36:10"/>
        <d v="2014-08-03T14:27:49"/>
        <d v="2015-03-02T18:59:52"/>
        <d v="2016-04-09T22:49:51"/>
        <d v="2014-11-11T05:28:22"/>
        <d v="2015-03-16T20:35:29"/>
        <d v="2017-01-27T13:05:58"/>
        <d v="2014-12-04T00:07:10"/>
        <d v="2015-06-16T18:12:24"/>
        <d v="2015-02-21T03:10:44"/>
        <d v="2014-08-16T15:39:17"/>
        <d v="2014-05-20T15:47:20"/>
        <d v="2016-11-05T23:00:12"/>
        <d v="2015-01-28T06:00:18"/>
        <d v="2014-06-03T04:36:18"/>
        <d v="2014-12-09T20:58:03"/>
        <d v="2015-07-08T11:34:30"/>
        <d v="2014-07-23T18:36:01"/>
        <d v="2015-05-12T02:13:11"/>
        <d v="2015-11-09T19:49:59"/>
        <d v="2016-10-20T11:14:02"/>
        <d v="2015-07-01T00:16:05"/>
        <d v="2015-04-01T05:30:00"/>
        <d v="2015-04-30T14:58:23"/>
        <d v="2015-05-19T22:01:33"/>
        <d v="2014-09-24T19:40:06"/>
        <d v="2014-07-14T03:14:56"/>
        <d v="2014-08-12T08:37:22"/>
        <d v="2015-08-08T18:09:57"/>
        <d v="2014-10-27T19:29:37"/>
        <d v="2015-02-24T06:28:50"/>
        <d v="2015-10-31T05:04:09"/>
        <d v="2015-04-20T19:39:16"/>
        <d v="2016-05-02T23:38:29"/>
        <d v="2016-05-04T11:19:12"/>
        <d v="2014-08-12T12:39:21"/>
        <d v="2014-07-23T15:57:03"/>
        <d v="2015-12-20T16:26:13"/>
        <d v="2016-10-14T09:17:40"/>
        <d v="2014-10-14T13:00:55"/>
        <d v="2015-01-16T18:26:50"/>
        <d v="2015-03-12T23:31:11"/>
        <d v="2014-05-27T23:02:02"/>
        <d v="2014-06-30T20:53:59"/>
        <d v="2014-11-27T02:02:28"/>
        <d v="2014-07-10T06:25:04"/>
        <d v="2015-09-18T16:23:47"/>
        <d v="2016-08-19T19:51:05"/>
        <d v="2016-03-04T08:07:48"/>
        <d v="2015-08-12T03:38:27"/>
        <d v="2016-02-15T04:02:44"/>
        <d v="2016-06-17T23:14:22"/>
        <d v="2015-08-17T16:07:19"/>
        <d v="2015-08-05T15:45:46"/>
        <d v="2016-11-01T06:18:40"/>
        <d v="2016-06-13T15:09:20"/>
        <d v="2015-05-27T21:44:14"/>
        <d v="2014-10-03T09:36:19"/>
        <d v="2014-11-18T11:49:11"/>
        <d v="2014-10-28T14:05:37"/>
        <d v="2015-04-17T21:41:54"/>
        <d v="2015-10-02T18:41:08"/>
        <d v="2015-07-28T15:54:35"/>
        <d v="2015-04-15T19:14:28"/>
        <d v="2015-01-27T20:00:22"/>
        <d v="2016-09-02T03:25:44"/>
        <d v="2014-07-09T07:48:43"/>
        <d v="2015-01-12T02:53:41"/>
        <d v="2016-03-10T16:51:20"/>
        <d v="2016-03-04T19:49:02"/>
        <d v="2015-08-27T18:58:10"/>
        <d v="2016-06-29T01:09:46"/>
        <d v="2014-05-15T15:37:44"/>
        <d v="2015-10-29T20:22:21"/>
        <d v="2016-03-28T22:22:07"/>
        <d v="2016-05-23T23:25:54"/>
        <d v="2014-06-26T22:48:32"/>
        <d v="2014-08-29T18:55:56"/>
        <d v="2015-12-04T20:17:36"/>
        <d v="2014-04-16T21:23:30"/>
        <d v="2015-11-03T14:54:54"/>
        <d v="2015-10-19T03:41:57"/>
        <d v="2015-02-18T17:19:46"/>
        <d v="2016-02-14T05:39:40"/>
        <d v="2014-06-11T17:04:38"/>
        <d v="2017-02-04T06:58:27"/>
        <d v="2016-03-23T19:34:33"/>
        <d v="2016-08-19T20:30:46"/>
        <d v="2016-03-18T20:43:31"/>
        <d v="2014-06-21T12:52:06"/>
        <d v="2014-12-08T01:37:14"/>
        <d v="2016-04-09T16:25:10"/>
        <d v="2016-05-03T13:07:28"/>
        <d v="2016-06-13T20:48:18"/>
        <d v="2014-07-10T20:36:01"/>
        <d v="2016-06-22T18:55:32"/>
        <d v="2014-12-02T15:25:53"/>
        <d v="2015-03-06T21:40:57"/>
        <d v="2014-06-05T14:22:27"/>
        <d v="2016-05-18T04:19:09"/>
        <d v="2015-05-08T19:26:20"/>
        <d v="2014-04-18T20:52:36"/>
        <d v="2014-10-08T23:07:24"/>
        <d v="2016-01-30T16:58:40"/>
        <d v="2016-04-07T13:09:54"/>
        <d v="2014-05-06T22:11:30"/>
        <d v="2015-08-14T01:56:53"/>
        <d v="2015-10-09T17:59:41"/>
        <d v="2016-02-01T16:08:13"/>
        <d v="2015-05-01T15:28:02"/>
        <d v="2015-10-12T22:34:19"/>
        <d v="2015-04-13T20:45:12"/>
        <d v="2014-06-19T09:21:30"/>
        <d v="2015-01-15T16:24:37"/>
        <d v="2014-11-07T06:24:24"/>
        <d v="2015-03-06T09:23:41"/>
        <d v="2015-02-26T23:07:06"/>
        <d v="2014-07-22T19:53:18"/>
        <d v="2016-03-08T15:29:18"/>
        <d v="2017-02-09T23:08:28"/>
        <d v="2014-08-28T01:02:41"/>
        <d v="2015-01-16T14:05:47"/>
        <d v="2014-09-08T03:54:17"/>
        <d v="2014-08-21T19:23:05"/>
        <d v="2016-01-22T18:33:07"/>
        <d v="2014-07-28T18:33:01"/>
        <d v="2015-06-22T23:08:27"/>
        <d v="2014-07-31T16:49:20"/>
        <d v="2014-10-09T18:29:26"/>
        <d v="2014-12-29T13:04:38"/>
        <d v="2015-04-02T13:04:09"/>
        <d v="2015-01-17T07:13:43"/>
        <d v="2016-02-19T05:54:29"/>
        <d v="2015-06-19T18:44:23"/>
        <d v="2014-08-18T20:56:40"/>
        <d v="2014-08-05T16:07:54"/>
        <d v="2016-09-07T21:51:48"/>
        <d v="2016-02-17T16:13:16"/>
        <d v="2015-02-22T04:34:59"/>
        <d v="2014-08-27T21:52:38"/>
        <d v="2014-12-17T14:01:07"/>
        <d v="2016-02-08T23:59:23"/>
        <d v="2015-08-01T16:04:57"/>
        <d v="2015-05-27T05:42:16"/>
        <d v="2015-10-05T15:43:59"/>
        <d v="2017-02-02T23:18:01"/>
        <d v="2014-05-06T22:31:40"/>
        <d v="2015-11-14T00:36:10"/>
        <d v="2016-01-05T15:43:19"/>
        <d v="2014-10-29T14:02:44"/>
        <d v="2015-10-16T19:25:16"/>
        <d v="2016-09-01T06:27:04"/>
        <d v="2015-03-04T22:44:10"/>
        <d v="2014-09-21T21:11:27"/>
        <d v="2014-06-14T22:29:24"/>
        <d v="2016-05-07T01:41:55"/>
        <d v="2014-08-18T19:10:10"/>
        <d v="2015-10-28T16:06:07"/>
        <d v="2015-05-20T05:33:24"/>
        <d v="2016-07-08T11:22:34"/>
        <d v="2014-12-22T02:01:04"/>
        <d v="2014-11-05T22:58:45"/>
        <d v="2015-03-11T05:16:22"/>
        <d v="2014-07-22T04:49:49"/>
        <d v="2014-09-22T15:36:50"/>
        <d v="2014-12-18T00:32:23"/>
        <d v="2016-03-07T12:13:07"/>
        <d v="2015-06-14T23:00:15"/>
        <d v="2014-09-23T15:16:31"/>
        <d v="2014-05-02T19:26:37"/>
        <d v="2014-08-14T21:05:16"/>
        <d v="2014-10-16T16:33:48"/>
        <d v="2016-08-31T20:11:25"/>
        <d v="2014-05-20T15:33:51"/>
        <d v="2016-06-13T22:23:59"/>
        <d v="2015-11-02T23:14:40"/>
        <d v="2016-03-17T01:27:24"/>
        <d v="2014-08-15T15:22:32"/>
        <d v="2014-05-20T16:40:56"/>
        <d v="2016-02-21T03:23:43"/>
        <d v="2016-06-02T17:44:28"/>
        <d v="2014-05-28T16:21:24"/>
        <d v="2015-03-30T14:07:06"/>
        <d v="2014-07-13T22:50:11"/>
        <d v="2016-04-19T00:56:28"/>
        <d v="2015-08-19T02:49:10"/>
        <d v="2016-12-14T23:07:35"/>
        <d v="2015-01-18T15:52:36"/>
        <d v="2015-01-27T16:00:20"/>
        <d v="2016-11-26T19:18:51"/>
        <d v="2014-06-22T18:35:11"/>
        <d v="2015-03-15T08:17:06"/>
        <d v="2015-10-06T13:16:15"/>
        <d v="2014-05-20T01:06:09"/>
        <d v="2014-09-23T19:05:49"/>
        <d v="2016-11-21T17:03:14"/>
        <d v="2016-12-28T18:54:02"/>
        <d v="2016-05-20T22:32:01"/>
        <d v="2016-05-21T16:45:16"/>
        <d v="2015-02-06T13:57:05"/>
        <d v="2015-10-30T04:32:33"/>
        <d v="2015-12-15T18:16:56"/>
        <d v="2016-09-09T10:28:26"/>
        <d v="2015-02-23T14:29:35"/>
        <d v="2015-10-27T22:34:59"/>
        <d v="2016-06-17T17:49:46"/>
        <d v="2014-12-17T14:42:04"/>
        <d v="2015-04-28T17:34:48"/>
        <d v="2015-07-24T16:08:57"/>
        <d v="2014-12-17T12:09:11"/>
        <d v="2015-02-04T04:40:47"/>
        <d v="2015-06-23T19:34:53"/>
        <d v="2014-09-08T02:05:00"/>
        <d v="2016-11-19T00:45:50"/>
        <d v="2017-01-15T12:43:39"/>
        <d v="2015-12-06T19:47:17"/>
        <d v="2016-05-05T17:19:57"/>
        <d v="2016-07-19T20:24:33"/>
        <d v="2014-10-15T02:59:50"/>
        <d v="2016-12-26T21:41:22"/>
        <d v="2016-04-15T20:21:13"/>
        <d v="2015-07-03T19:59:26"/>
        <d v="2016-09-27T06:40:34"/>
        <d v="2016-11-23T00:15:09"/>
        <d v="2015-02-18T01:11:06"/>
        <d v="2014-09-01T22:00:01"/>
        <d v="2017-02-01T00:45:37"/>
        <d v="2015-10-30T12:56:44"/>
        <d v="2016-05-22T15:02:31"/>
        <d v="2015-01-25T03:15:40"/>
        <d v="2016-01-31T22:43:06"/>
        <d v="2015-12-20T13:45:23"/>
      </sharedItems>
      <fieldGroup par="16" base="13">
        <rangePr groupBy="months" startDate="2009-05-17T03:55:13" endDate="2017-03-15T15:30:07"/>
        <groupItems count="14">
          <s v="&lt;5/17/200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/15/2017"/>
        </groupItems>
      </fieldGroup>
    </cacheField>
    <cacheField name="Date Ended Conversion" numFmtId="14">
      <sharedItems containsSemiMixedTypes="0" containsNonDate="0" containsDate="1" containsString="0" minDate="2009-08-10T19:26:00" maxDate="2017-05-03T19:12:00"/>
    </cacheField>
    <cacheField name="Quarters" numFmtId="0" databaseField="0">
      <fieldGroup base="13">
        <rangePr groupBy="quarters" startDate="2009-05-17T03:55:13" endDate="2017-03-15T15:30:07"/>
        <groupItems count="6">
          <s v="&lt;5/17/2009"/>
          <s v="Qtr1"/>
          <s v="Qtr2"/>
          <s v="Qtr3"/>
          <s v="Qtr4"/>
          <s v="&gt;3/15/2017"/>
        </groupItems>
      </fieldGroup>
    </cacheField>
    <cacheField name="Years" numFmtId="0" databaseField="0">
      <fieldGroup base="13">
        <rangePr groupBy="years" startDate="2009-05-17T03:55:13" endDate="2017-03-15T15:30:07"/>
        <groupItems count="11">
          <s v="&lt;5/17/2009"/>
          <s v="2009"/>
          <s v="2010"/>
          <s v="2011"/>
          <s v="2012"/>
          <s v="2013"/>
          <s v="2014"/>
          <s v="2015"/>
          <s v="2016"/>
          <s v="2017"/>
          <s v="&gt;3/15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n v="0"/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6.85882352941178"/>
    <n v="63.917582417582416"/>
    <x v="0"/>
    <x v="0"/>
  </r>
  <r>
    <n v="1"/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2.60827250608273"/>
    <n v="185.48101265822785"/>
    <x v="0"/>
    <x v="0"/>
  </r>
  <r>
    <n v="2"/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n v="3"/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3.89999999999999"/>
    <n v="69.266666666666666"/>
    <x v="0"/>
    <x v="0"/>
  </r>
  <r>
    <n v="4"/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2.99154545454545"/>
    <n v="190.55028169014085"/>
    <x v="0"/>
    <x v="0"/>
  </r>
  <r>
    <n v="5"/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09.77744436109028"/>
    <n v="93.40425531914893"/>
    <x v="0"/>
    <x v="0"/>
  </r>
  <r>
    <n v="6"/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.4875"/>
    <n v="146.87931034482759"/>
    <x v="0"/>
    <x v="0"/>
  </r>
  <r>
    <n v="7"/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.22222222222221"/>
    <n v="159.82456140350877"/>
    <x v="0"/>
    <x v="0"/>
  </r>
  <r>
    <n v="8"/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.04342857142856"/>
    <n v="291.79333333333335"/>
    <x v="0"/>
    <x v="0"/>
  </r>
  <r>
    <n v="9"/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5.998"/>
    <n v="31.499500000000001"/>
    <x v="0"/>
    <x v="0"/>
  </r>
  <r>
    <n v="10"/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0.49999999999999"/>
    <n v="158.68421052631578"/>
    <x v="0"/>
    <x v="0"/>
  </r>
  <r>
    <n v="11"/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0.5"/>
    <n v="80.333333333333329"/>
    <x v="0"/>
    <x v="0"/>
  </r>
  <r>
    <n v="12"/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.29333333333335"/>
    <n v="59.961305925030231"/>
    <x v="0"/>
    <x v="0"/>
  </r>
  <r>
    <n v="13"/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59.97142857142856"/>
    <n v="109.78431372549019"/>
    <x v="0"/>
    <x v="0"/>
  </r>
  <r>
    <n v="14"/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0.93333333333334"/>
    <n v="147.70731707317074"/>
    <x v="0"/>
    <x v="0"/>
  </r>
  <r>
    <n v="15"/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6.60000000000001"/>
    <n v="21.755102040816325"/>
    <x v="0"/>
    <x v="0"/>
  </r>
  <r>
    <n v="16"/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.24166666666667"/>
    <n v="171.84285714285716"/>
    <x v="0"/>
    <x v="0"/>
  </r>
  <r>
    <n v="17"/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0.66666666666666"/>
    <n v="41.944444444444443"/>
    <x v="0"/>
    <x v="0"/>
  </r>
  <r>
    <n v="18"/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.32110000000002"/>
    <n v="93.264122807017543"/>
    <x v="0"/>
    <x v="0"/>
  </r>
  <r>
    <n v="19"/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.29411764705881"/>
    <n v="56.136363636363633"/>
    <x v="0"/>
    <x v="0"/>
  </r>
  <r>
    <n v="20"/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.2"/>
    <n v="80.16"/>
    <x v="0"/>
    <x v="0"/>
  </r>
  <r>
    <n v="21"/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.13513513513513"/>
    <n v="199.9009900990099"/>
    <x v="0"/>
    <x v="0"/>
  </r>
  <r>
    <n v="22"/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.14285714285715"/>
    <n v="51.25"/>
    <x v="0"/>
    <x v="0"/>
  </r>
  <r>
    <n v="23"/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8.5"/>
    <n v="103.04347826086956"/>
    <x v="0"/>
    <x v="0"/>
  </r>
  <r>
    <n v="24"/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8.80768571428572"/>
    <n v="66.346149825783982"/>
    <x v="0"/>
    <x v="0"/>
  </r>
  <r>
    <n v="25"/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.33333333333331"/>
    <n v="57.142857142857146"/>
    <x v="0"/>
    <x v="0"/>
  </r>
  <r>
    <n v="26"/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.20000000000002"/>
    <n v="102.10526315789474"/>
    <x v="0"/>
    <x v="0"/>
  </r>
  <r>
    <n v="27"/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1.72500000000001"/>
    <n v="148.96666666666667"/>
    <x v="0"/>
    <x v="0"/>
  </r>
  <r>
    <n v="28"/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.35000000000001"/>
    <n v="169.6056338028169"/>
    <x v="0"/>
    <x v="0"/>
  </r>
  <r>
    <n v="29"/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.33333333333334"/>
    <n v="31.623931623931625"/>
    <x v="0"/>
    <x v="0"/>
  </r>
  <r>
    <n v="30"/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.29975"/>
    <n v="76.45264150943396"/>
    <x v="0"/>
    <x v="0"/>
  </r>
  <r>
    <n v="31"/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n v="32"/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.24604569420035"/>
    <n v="320.44943820224717"/>
    <x v="0"/>
    <x v="0"/>
  </r>
  <r>
    <n v="33"/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.0952380952381"/>
    <n v="83.75"/>
    <x v="0"/>
    <x v="0"/>
  </r>
  <r>
    <n v="34"/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.46153846153845"/>
    <n v="49.882352941176471"/>
    <x v="0"/>
    <x v="0"/>
  </r>
  <r>
    <n v="35"/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6.5"/>
    <n v="59.464285714285715"/>
    <x v="0"/>
    <x v="0"/>
  </r>
  <r>
    <n v="36"/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.15"/>
    <n v="193.84090909090909"/>
    <x v="0"/>
    <x v="0"/>
  </r>
  <r>
    <n v="37"/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.44090909090909"/>
    <n v="159.51383399209487"/>
    <x v="0"/>
    <x v="0"/>
  </r>
  <r>
    <n v="38"/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.04"/>
    <n v="41.68181818181818"/>
    <x v="0"/>
    <x v="0"/>
  </r>
  <r>
    <n v="39"/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0.98000000000002"/>
    <n v="150.89861751152074"/>
    <x v="0"/>
    <x v="0"/>
  </r>
  <r>
    <n v="40"/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.35000000000001"/>
    <n v="126.6875"/>
    <x v="0"/>
    <x v="0"/>
  </r>
  <r>
    <n v="41"/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x v="0"/>
    <x v="0"/>
  </r>
  <r>
    <n v="42"/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1.85714285714286"/>
    <n v="117.51479289940828"/>
    <x v="0"/>
    <x v="0"/>
  </r>
  <r>
    <n v="43"/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8.65999999999997"/>
    <n v="117.36121673003802"/>
    <x v="0"/>
    <x v="0"/>
  </r>
  <r>
    <n v="44"/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x v="0"/>
    <x v="0"/>
  </r>
  <r>
    <n v="45"/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x v="0"/>
    <x v="0"/>
  </r>
  <r>
    <n v="46"/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.16666666666667"/>
    <n v="194.44444444444446"/>
    <x v="0"/>
    <x v="0"/>
  </r>
  <r>
    <n v="47"/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7.61100000000002"/>
    <n v="76.865000000000009"/>
    <x v="0"/>
    <x v="0"/>
  </r>
  <r>
    <n v="48"/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7.94999999999999"/>
    <n v="56.815789473684212"/>
    <x v="0"/>
    <x v="0"/>
  </r>
  <r>
    <n v="49"/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x v="0"/>
    <x v="0"/>
  </r>
  <r>
    <n v="50"/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x v="0"/>
    <x v="0"/>
  </r>
  <r>
    <n v="51"/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.0181818181818"/>
    <n v="118.33613445378151"/>
    <x v="0"/>
    <x v="0"/>
  </r>
  <r>
    <n v="52"/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.21"/>
    <n v="223.48076923076923"/>
    <x v="0"/>
    <x v="0"/>
  </r>
  <r>
    <n v="53"/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09.63333333333334"/>
    <n v="28.111111111111111"/>
    <x v="0"/>
    <x v="0"/>
  </r>
  <r>
    <n v="54"/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x v="0"/>
    <x v="0"/>
  </r>
  <r>
    <n v="55"/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8.95348837209301"/>
    <n v="128.95348837209303"/>
    <x v="0"/>
    <x v="0"/>
  </r>
  <r>
    <n v="56"/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.26249999999999"/>
    <n v="49.316091954022987"/>
    <x v="0"/>
    <x v="0"/>
  </r>
  <r>
    <n v="57"/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1.89999999999999"/>
    <n v="221.52173913043478"/>
    <x v="0"/>
    <x v="0"/>
  </r>
  <r>
    <n v="58"/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2.91"/>
    <n v="137.21333333333334"/>
    <x v="0"/>
    <x v="0"/>
  </r>
  <r>
    <n v="59"/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.12570000000001"/>
    <n v="606.82242424242418"/>
    <x v="0"/>
    <x v="0"/>
  </r>
  <r>
    <n v="60"/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.29622222222221"/>
    <n v="43.040092592592593"/>
    <x v="0"/>
    <x v="1"/>
  </r>
  <r>
    <n v="61"/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.30000000000001"/>
    <n v="322.39130434782606"/>
    <x v="0"/>
    <x v="1"/>
  </r>
  <r>
    <n v="62"/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4.73333333333332"/>
    <n v="96.708333333333329"/>
    <x v="0"/>
    <x v="1"/>
  </r>
  <r>
    <n v="63"/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3.51849999999999"/>
    <n v="35.474531249999998"/>
    <x v="0"/>
    <x v="1"/>
  </r>
  <r>
    <n v="64"/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.33333333333334"/>
    <n v="86.666666666666671"/>
    <x v="0"/>
    <x v="1"/>
  </r>
  <r>
    <n v="65"/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7.52857142857141"/>
    <n v="132.05263157894737"/>
    <x v="0"/>
    <x v="1"/>
  </r>
  <r>
    <n v="66"/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8.6"/>
    <n v="91.230769230769226"/>
    <x v="0"/>
    <x v="1"/>
  </r>
  <r>
    <n v="67"/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.25000000000001"/>
    <n v="116.25"/>
    <x v="0"/>
    <x v="1"/>
  </r>
  <r>
    <n v="68"/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.16666666666667"/>
    <n v="21.194444444444443"/>
    <x v="0"/>
    <x v="1"/>
  </r>
  <r>
    <n v="69"/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0.9423"/>
    <n v="62.327134831460668"/>
    <x v="0"/>
    <x v="1"/>
  </r>
  <r>
    <n v="70"/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.2"/>
    <n v="37.411764705882355"/>
    <x v="0"/>
    <x v="1"/>
  </r>
  <r>
    <n v="71"/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3.94444444444443"/>
    <n v="69.71875"/>
    <x v="0"/>
    <x v="1"/>
  </r>
  <r>
    <n v="72"/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.40909090909091"/>
    <n v="58.170731707317074"/>
    <x v="0"/>
    <x v="1"/>
  </r>
  <r>
    <n v="73"/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n v="74"/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2.93199999999999"/>
    <n v="19.471034482758618"/>
    <x v="0"/>
    <x v="1"/>
  </r>
  <r>
    <n v="75"/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.42857142857143"/>
    <n v="85.957446808510639"/>
    <x v="0"/>
    <x v="1"/>
  </r>
  <r>
    <n v="76"/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.33333333333334"/>
    <n v="30.666666666666668"/>
    <x v="0"/>
    <x v="1"/>
  </r>
  <r>
    <n v="77"/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2.5"/>
    <n v="60.384615384615387"/>
    <x v="0"/>
    <x v="1"/>
  </r>
  <r>
    <n v="78"/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n v="79"/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x v="0"/>
    <x v="1"/>
  </r>
  <r>
    <n v="80"/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.25"/>
    <n v="273.82978723404256"/>
    <x v="0"/>
    <x v="1"/>
  </r>
  <r>
    <n v="81"/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x v="0"/>
    <x v="1"/>
  </r>
  <r>
    <n v="82"/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.01249999999999"/>
    <n v="40.005000000000003"/>
    <x v="0"/>
    <x v="1"/>
  </r>
  <r>
    <n v="83"/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2.49999999999999"/>
    <n v="15.76923076923077"/>
    <x v="0"/>
    <x v="1"/>
  </r>
  <r>
    <n v="84"/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x v="0"/>
    <x v="1"/>
  </r>
  <r>
    <n v="85"/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5.49999999999999"/>
    <n v="71.714285714285708"/>
    <x v="0"/>
    <x v="1"/>
  </r>
  <r>
    <n v="86"/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.46666666666667"/>
    <n v="375.76470588235293"/>
    <x v="0"/>
    <x v="1"/>
  </r>
  <r>
    <n v="87"/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4.60000000000001"/>
    <n v="104.6"/>
    <x v="0"/>
    <x v="1"/>
  </r>
  <r>
    <n v="88"/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2.85714285714285"/>
    <n v="60"/>
    <x v="0"/>
    <x v="1"/>
  </r>
  <r>
    <n v="89"/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.06666666666668"/>
    <n v="123.28571428571429"/>
    <x v="0"/>
    <x v="1"/>
  </r>
  <r>
    <n v="90"/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.4"/>
    <n v="31.375"/>
    <x v="0"/>
    <x v="1"/>
  </r>
  <r>
    <n v="91"/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x v="0"/>
    <x v="1"/>
  </r>
  <r>
    <n v="92"/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.2"/>
    <n v="122.32558139534883"/>
    <x v="0"/>
    <x v="1"/>
  </r>
  <r>
    <n v="93"/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0.60000000000001"/>
    <n v="73.733333333333334"/>
    <x v="0"/>
    <x v="1"/>
  </r>
  <r>
    <n v="94"/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x v="0"/>
    <x v="1"/>
  </r>
  <r>
    <n v="95"/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.42857142857142"/>
    <n v="21.904761904761905"/>
    <x v="0"/>
    <x v="1"/>
  </r>
  <r>
    <n v="96"/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4.66666666666667"/>
    <n v="50.588235294117645"/>
    <x v="0"/>
    <x v="1"/>
  </r>
  <r>
    <n v="97"/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.25"/>
    <n v="53.125"/>
    <x v="0"/>
    <x v="1"/>
  </r>
  <r>
    <n v="98"/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.25"/>
    <n v="56.666666666666664"/>
    <x v="0"/>
    <x v="1"/>
  </r>
  <r>
    <n v="99"/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.01933333333334"/>
    <n v="40.776666666666664"/>
    <x v="0"/>
    <x v="1"/>
  </r>
  <r>
    <n v="100"/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x v="0"/>
    <x v="1"/>
  </r>
  <r>
    <n v="101"/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n v="102"/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7.75000000000001"/>
    <n v="117.92307692307692"/>
    <x v="0"/>
    <x v="1"/>
  </r>
  <r>
    <n v="103"/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.15384615384616"/>
    <n v="27.897959183673468"/>
    <x v="0"/>
    <x v="1"/>
  </r>
  <r>
    <n v="104"/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n v="105"/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.40909090909089"/>
    <n v="39.383333333333333"/>
    <x v="0"/>
    <x v="1"/>
  </r>
  <r>
    <n v="106"/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0.49999999999999"/>
    <n v="186.11111111111111"/>
    <x v="0"/>
    <x v="1"/>
  </r>
  <r>
    <n v="107"/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.46666666666667"/>
    <n v="111.37681159420291"/>
    <x v="0"/>
    <x v="1"/>
  </r>
  <r>
    <n v="108"/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6.66666666666669"/>
    <n v="78.723404255319153"/>
    <x v="0"/>
    <x v="1"/>
  </r>
  <r>
    <n v="109"/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19.49999999999997"/>
    <n v="46.702127659574465"/>
    <x v="0"/>
    <x v="1"/>
  </r>
  <r>
    <n v="110"/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0.76923076923077"/>
    <n v="65.384615384615387"/>
    <x v="0"/>
    <x v="1"/>
  </r>
  <r>
    <n v="111"/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4.57142857142858"/>
    <n v="102.0754716981132"/>
    <x v="0"/>
    <x v="1"/>
  </r>
  <r>
    <n v="112"/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x v="0"/>
    <x v="1"/>
  </r>
  <r>
    <n v="113"/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x v="0"/>
    <x v="1"/>
  </r>
  <r>
    <n v="114"/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.33333333333334"/>
    <n v="88.571428571428569"/>
    <x v="0"/>
    <x v="1"/>
  </r>
  <r>
    <n v="115"/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.44444444444443"/>
    <n v="28.727272727272727"/>
    <x v="0"/>
    <x v="1"/>
  </r>
  <r>
    <n v="116"/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3.65714285714286"/>
    <n v="69.78947368421052"/>
    <x v="0"/>
    <x v="1"/>
  </r>
  <r>
    <n v="117"/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.49377777777779"/>
    <n v="167.48962962962963"/>
    <x v="0"/>
    <x v="1"/>
  </r>
  <r>
    <n v="118"/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.03159999999998"/>
    <n v="144.91230769230768"/>
    <x v="0"/>
    <x v="1"/>
  </r>
  <r>
    <n v="119"/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4.55692307692308"/>
    <n v="91.840540540540545"/>
    <x v="0"/>
    <x v="1"/>
  </r>
  <r>
    <n v="120"/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2"/>
    <n v="10"/>
    <x v="0"/>
    <x v="2"/>
  </r>
  <r>
    <n v="121"/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3E-2"/>
    <n v="1"/>
    <x v="0"/>
    <x v="2"/>
  </r>
  <r>
    <n v="122"/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s v="N/A"/>
    <x v="0"/>
    <x v="2"/>
  </r>
  <r>
    <n v="123"/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.27454545454545454"/>
    <n v="25.166666666666668"/>
    <x v="0"/>
    <x v="2"/>
  </r>
  <r>
    <n v="124"/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s v="N/A"/>
    <x v="0"/>
    <x v="2"/>
  </r>
  <r>
    <n v="125"/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.000000000000002"/>
    <n v="11.666666666666666"/>
    <x v="0"/>
    <x v="2"/>
  </r>
  <r>
    <n v="126"/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"/>
    <n v="106.69230769230769"/>
    <x v="0"/>
    <x v="2"/>
  </r>
  <r>
    <n v="127"/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"/>
    <n v="47.5"/>
    <x v="0"/>
    <x v="2"/>
  </r>
  <r>
    <n v="128"/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7"/>
    <n v="311.16666666666669"/>
    <x v="0"/>
    <x v="2"/>
  </r>
  <r>
    <n v="129"/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s v="N/A"/>
    <x v="0"/>
    <x v="2"/>
  </r>
  <r>
    <n v="130"/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s v="N/A"/>
    <x v="0"/>
    <x v="2"/>
  </r>
  <r>
    <n v="131"/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s v="N/A"/>
    <x v="0"/>
    <x v="2"/>
  </r>
  <r>
    <n v="132"/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6"/>
    <n v="94.506172839506178"/>
    <x v="0"/>
    <x v="2"/>
  </r>
  <r>
    <n v="133"/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s v="N/A"/>
    <x v="0"/>
    <x v="2"/>
  </r>
  <r>
    <n v="134"/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s v="N/A"/>
    <x v="0"/>
    <x v="2"/>
  </r>
  <r>
    <n v="135"/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.433333333333334"/>
    <n v="80.599999999999994"/>
    <x v="0"/>
    <x v="2"/>
  </r>
  <r>
    <n v="136"/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s v="N/A"/>
    <x v="0"/>
    <x v="2"/>
  </r>
  <r>
    <n v="137"/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s v="N/A"/>
    <x v="0"/>
    <x v="2"/>
  </r>
  <r>
    <n v="138"/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3"/>
    <n v="81.241379310344826"/>
    <x v="0"/>
    <x v="2"/>
  </r>
  <r>
    <n v="139"/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n v="140"/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s v="N/A"/>
    <x v="0"/>
    <x v="2"/>
  </r>
  <r>
    <n v="141"/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0.775"/>
    <n v="46.178571428571431"/>
    <x v="0"/>
    <x v="2"/>
  </r>
  <r>
    <n v="142"/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.33333333333333337"/>
    <n v="10"/>
    <x v="0"/>
    <x v="2"/>
  </r>
  <r>
    <n v="143"/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s v="N/A"/>
    <x v="0"/>
    <x v="2"/>
  </r>
  <r>
    <n v="144"/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7.6"/>
    <n v="55.945945945945944"/>
    <x v="0"/>
    <x v="2"/>
  </r>
  <r>
    <n v="145"/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1"/>
    <n v="37.555555555555557"/>
    <x v="0"/>
    <x v="2"/>
  </r>
  <r>
    <n v="146"/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0.57499999999999996"/>
    <n v="38.333333333333336"/>
    <x v="0"/>
    <x v="2"/>
  </r>
  <r>
    <n v="147"/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s v="N/A"/>
    <x v="0"/>
    <x v="2"/>
  </r>
  <r>
    <n v="148"/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.08"/>
    <n v="20"/>
    <x v="0"/>
    <x v="2"/>
  </r>
  <r>
    <n v="149"/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0.91999999999999993"/>
    <n v="15.333333333333334"/>
    <x v="0"/>
    <x v="2"/>
  </r>
  <r>
    <n v="150"/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.163076923076922"/>
    <n v="449.43283582089555"/>
    <x v="0"/>
    <x v="2"/>
  </r>
  <r>
    <n v="151"/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4E-2"/>
    <n v="28"/>
    <x v="0"/>
    <x v="2"/>
  </r>
  <r>
    <n v="152"/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4E-3"/>
    <n v="15"/>
    <x v="0"/>
    <x v="2"/>
  </r>
  <r>
    <n v="153"/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0.71799999999999997"/>
    <n v="35.9"/>
    <x v="0"/>
    <x v="2"/>
  </r>
  <r>
    <n v="154"/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7"/>
    <n v="13.333333333333334"/>
    <x v="0"/>
    <x v="2"/>
  </r>
  <r>
    <n v="155"/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1E-3"/>
    <n v="20.25"/>
    <x v="0"/>
    <x v="2"/>
  </r>
  <r>
    <n v="156"/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6"/>
    <n v="119"/>
    <x v="0"/>
    <x v="2"/>
  </r>
  <r>
    <n v="157"/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.26711185308848079"/>
    <n v="4"/>
    <x v="0"/>
    <x v="2"/>
  </r>
  <r>
    <n v="158"/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s v="N/A"/>
    <x v="0"/>
    <x v="2"/>
  </r>
  <r>
    <n v="159"/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E-3"/>
    <n v="10"/>
    <x v="0"/>
    <x v="2"/>
  </r>
  <r>
    <n v="160"/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s v="N/A"/>
    <x v="0"/>
    <x v="3"/>
  </r>
  <r>
    <n v="161"/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.01"/>
    <n v="5"/>
    <x v="0"/>
    <x v="3"/>
  </r>
  <r>
    <n v="162"/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5.535714285714286"/>
    <n v="43.5"/>
    <x v="0"/>
    <x v="3"/>
  </r>
  <r>
    <n v="163"/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s v="N/A"/>
    <x v="0"/>
    <x v="3"/>
  </r>
  <r>
    <n v="164"/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0.53333333333333333"/>
    <n v="91.428571428571431"/>
    <x v="0"/>
    <x v="3"/>
  </r>
  <r>
    <n v="165"/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s v="N/A"/>
    <x v="0"/>
    <x v="3"/>
  </r>
  <r>
    <n v="166"/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n v="167"/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.01"/>
    <n v="5.5"/>
    <x v="0"/>
    <x v="3"/>
  </r>
  <r>
    <n v="168"/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"/>
    <n v="108.33333333333333"/>
    <x v="0"/>
    <x v="3"/>
  </r>
  <r>
    <n v="169"/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.400000000000002"/>
    <n v="56"/>
    <x v="0"/>
    <x v="3"/>
  </r>
  <r>
    <n v="170"/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"/>
    <n v="32.5"/>
    <x v="0"/>
    <x v="3"/>
  </r>
  <r>
    <n v="171"/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E-3"/>
    <n v="1"/>
    <x v="0"/>
    <x v="3"/>
  </r>
  <r>
    <n v="172"/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s v="N/A"/>
    <x v="0"/>
    <x v="3"/>
  </r>
  <r>
    <n v="173"/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s v="N/A"/>
    <x v="0"/>
    <x v="3"/>
  </r>
  <r>
    <n v="174"/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s v="N/A"/>
    <x v="0"/>
    <x v="3"/>
  </r>
  <r>
    <n v="175"/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3"/>
    <n v="49.884615384615387"/>
    <x v="0"/>
    <x v="3"/>
  </r>
  <r>
    <n v="176"/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s v="N/A"/>
    <x v="0"/>
    <x v="3"/>
  </r>
  <r>
    <n v="177"/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x v="0"/>
    <x v="3"/>
  </r>
  <r>
    <n v="178"/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s v="N/A"/>
    <x v="0"/>
    <x v="3"/>
  </r>
  <r>
    <n v="179"/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n v="180"/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.416666666666664"/>
    <n v="30.846153846153847"/>
    <x v="0"/>
    <x v="3"/>
  </r>
  <r>
    <n v="181"/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.092608822670172"/>
    <n v="180.5"/>
    <x v="0"/>
    <x v="3"/>
  </r>
  <r>
    <n v="182"/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s v="N/A"/>
    <x v="0"/>
    <x v="3"/>
  </r>
  <r>
    <n v="183"/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5.856000000000002"/>
    <n v="373.5"/>
    <x v="0"/>
    <x v="3"/>
  </r>
  <r>
    <n v="184"/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4"/>
    <n v="25.5"/>
    <x v="0"/>
    <x v="3"/>
  </r>
  <r>
    <n v="185"/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"/>
    <n v="220"/>
    <x v="0"/>
    <x v="3"/>
  </r>
  <r>
    <n v="186"/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s v="N/A"/>
    <x v="0"/>
    <x v="3"/>
  </r>
  <r>
    <n v="187"/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n v="188"/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s v="N/A"/>
    <x v="0"/>
    <x v="3"/>
  </r>
  <r>
    <n v="189"/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2E-2"/>
    <n v="69"/>
    <x v="0"/>
    <x v="3"/>
  </r>
  <r>
    <n v="190"/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.41666666666666669"/>
    <n v="50"/>
    <x v="0"/>
    <x v="3"/>
  </r>
  <r>
    <n v="191"/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x v="0"/>
    <x v="3"/>
  </r>
  <r>
    <n v="192"/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6999999999999999E-3"/>
    <n v="5.666666666666667"/>
    <x v="0"/>
    <x v="3"/>
  </r>
  <r>
    <n v="193"/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s v="N/A"/>
    <x v="0"/>
    <x v="3"/>
  </r>
  <r>
    <n v="194"/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.12"/>
    <n v="1"/>
    <x v="0"/>
    <x v="3"/>
  </r>
  <r>
    <n v="195"/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s v="N/A"/>
    <x v="0"/>
    <x v="3"/>
  </r>
  <r>
    <n v="196"/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1.857142857142861"/>
    <n v="77.10526315789474"/>
    <x v="0"/>
    <x v="3"/>
  </r>
  <r>
    <n v="197"/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.48"/>
    <n v="32.75"/>
    <x v="0"/>
    <x v="3"/>
  </r>
  <r>
    <n v="198"/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59999999999999"/>
    <n v="46.5"/>
    <x v="0"/>
    <x v="3"/>
  </r>
  <r>
    <n v="199"/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s v="N/A"/>
    <x v="0"/>
    <x v="3"/>
  </r>
  <r>
    <n v="200"/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.192500000000003"/>
    <n v="87.308333333333337"/>
    <x v="0"/>
    <x v="3"/>
  </r>
  <r>
    <n v="201"/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.461538461538467"/>
    <n v="54.285714285714285"/>
    <x v="0"/>
    <x v="3"/>
  </r>
  <r>
    <n v="202"/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s v="N/A"/>
    <x v="0"/>
    <x v="3"/>
  </r>
  <r>
    <n v="203"/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29.84"/>
    <n v="93.25"/>
    <x v="0"/>
    <x v="3"/>
  </r>
  <r>
    <n v="204"/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0.721666666666664"/>
    <n v="117.68368136117556"/>
    <x v="0"/>
    <x v="3"/>
  </r>
  <r>
    <n v="205"/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.25"/>
    <n v="76.470588235294116"/>
    <x v="0"/>
    <x v="3"/>
  </r>
  <r>
    <n v="206"/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s v="N/A"/>
    <x v="0"/>
    <x v="3"/>
  </r>
  <r>
    <n v="207"/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.214285714285714"/>
    <n v="163.84615384615384"/>
    <x v="0"/>
    <x v="3"/>
  </r>
  <r>
    <n v="208"/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s v="N/A"/>
    <x v="0"/>
    <x v="3"/>
  </r>
  <r>
    <n v="209"/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s v="N/A"/>
    <x v="0"/>
    <x v="3"/>
  </r>
  <r>
    <n v="210"/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.25"/>
    <n v="91.818181818181813"/>
    <x v="0"/>
    <x v="3"/>
  </r>
  <r>
    <n v="211"/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4.6"/>
    <n v="185.83333333333334"/>
    <x v="0"/>
    <x v="3"/>
  </r>
  <r>
    <n v="212"/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2E-2"/>
    <n v="1"/>
    <x v="0"/>
    <x v="3"/>
  </r>
  <r>
    <n v="213"/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.04"/>
    <n v="20"/>
    <x v="0"/>
    <x v="3"/>
  </r>
  <r>
    <n v="214"/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2E-3"/>
    <n v="1"/>
    <x v="0"/>
    <x v="3"/>
  </r>
  <r>
    <n v="215"/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.22727272727272727"/>
    <n v="10"/>
    <x v="0"/>
    <x v="3"/>
  </r>
  <r>
    <n v="216"/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5.698440000000005"/>
    <n v="331.53833333333336"/>
    <x v="0"/>
    <x v="3"/>
  </r>
  <r>
    <n v="217"/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1.943"/>
    <n v="314.28947368421052"/>
    <x v="0"/>
    <x v="3"/>
  </r>
  <r>
    <n v="218"/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n v="219"/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7.630000000000003"/>
    <n v="115.98684210526316"/>
    <x v="0"/>
    <x v="3"/>
  </r>
  <r>
    <n v="220"/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0.72"/>
    <n v="120"/>
    <x v="0"/>
    <x v="3"/>
  </r>
  <r>
    <n v="221"/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s v="N/A"/>
    <x v="0"/>
    <x v="3"/>
  </r>
  <r>
    <n v="222"/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n v="223"/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s v="N/A"/>
    <x v="0"/>
    <x v="3"/>
  </r>
  <r>
    <n v="224"/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s v="N/A"/>
    <x v="0"/>
    <x v="3"/>
  </r>
  <r>
    <n v="225"/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s v="N/A"/>
    <x v="0"/>
    <x v="3"/>
  </r>
  <r>
    <n v="226"/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0.86206896551724133"/>
    <n v="125"/>
    <x v="0"/>
    <x v="3"/>
  </r>
  <r>
    <n v="227"/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s v="N/A"/>
    <x v="0"/>
    <x v="3"/>
  </r>
  <r>
    <n v="228"/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s v="N/A"/>
    <x v="0"/>
    <x v="3"/>
  </r>
  <r>
    <n v="229"/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s v="N/A"/>
    <x v="0"/>
    <x v="3"/>
  </r>
  <r>
    <n v="230"/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.4"/>
    <n v="30"/>
    <x v="0"/>
    <x v="3"/>
  </r>
  <r>
    <n v="231"/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s v="N/A"/>
    <x v="0"/>
    <x v="3"/>
  </r>
  <r>
    <n v="232"/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"/>
    <n v="15.714285714285714"/>
    <x v="0"/>
    <x v="3"/>
  </r>
  <r>
    <n v="233"/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s v="N/A"/>
    <x v="0"/>
    <x v="3"/>
  </r>
  <r>
    <n v="234"/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.1"/>
    <n v="80.2"/>
    <x v="0"/>
    <x v="3"/>
  </r>
  <r>
    <n v="235"/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s v="N/A"/>
    <x v="0"/>
    <x v="3"/>
  </r>
  <r>
    <n v="236"/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s v="N/A"/>
    <x v="0"/>
    <x v="3"/>
  </r>
  <r>
    <n v="237"/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.33333333333333337"/>
    <n v="50"/>
    <x v="0"/>
    <x v="3"/>
  </r>
  <r>
    <n v="238"/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s v="N/A"/>
    <x v="0"/>
    <x v="3"/>
  </r>
  <r>
    <n v="239"/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n v="240"/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7.63413333333334"/>
    <n v="117.84759124087591"/>
    <x v="0"/>
    <x v="4"/>
  </r>
  <r>
    <n v="241"/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2.63736263736264"/>
    <n v="109.04255319148936"/>
    <x v="0"/>
    <x v="4"/>
  </r>
  <r>
    <n v="242"/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.46153846153845"/>
    <n v="73.019801980198025"/>
    <x v="0"/>
    <x v="4"/>
  </r>
  <r>
    <n v="243"/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2.592"/>
    <n v="78.195121951219505"/>
    <x v="0"/>
    <x v="4"/>
  </r>
  <r>
    <n v="244"/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3.75714285714287"/>
    <n v="47.398809523809526"/>
    <x v="0"/>
    <x v="4"/>
  </r>
  <r>
    <n v="245"/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3.71999999999998"/>
    <n v="54.020833333333336"/>
    <x v="0"/>
    <x v="4"/>
  </r>
  <r>
    <n v="246"/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.46000000000004"/>
    <n v="68.488789237668158"/>
    <x v="0"/>
    <x v="4"/>
  </r>
  <r>
    <n v="247"/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.1"/>
    <n v="108.14516129032258"/>
    <x v="0"/>
    <x v="4"/>
  </r>
  <r>
    <n v="248"/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.33294117647058"/>
    <n v="589.95205479452056"/>
    <x v="0"/>
    <x v="4"/>
  </r>
  <r>
    <n v="249"/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2.92"/>
    <n v="48.051063829787232"/>
    <x v="0"/>
    <x v="4"/>
  </r>
  <r>
    <n v="250"/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5.58333333333334"/>
    <n v="72.482837528604122"/>
    <x v="0"/>
    <x v="4"/>
  </r>
  <r>
    <n v="251"/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5.57142857142858"/>
    <n v="57.077922077922075"/>
    <x v="0"/>
    <x v="4"/>
  </r>
  <r>
    <n v="252"/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4.56"/>
    <n v="85.444444444444443"/>
    <x v="0"/>
    <x v="4"/>
  </r>
  <r>
    <n v="253"/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0.73333333333335"/>
    <n v="215.85714285714286"/>
    <x v="0"/>
    <x v="4"/>
  </r>
  <r>
    <n v="254"/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6.94725"/>
    <n v="89.38643312101911"/>
    <x v="0"/>
    <x v="4"/>
  </r>
  <r>
    <n v="255"/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6.73325"/>
    <n v="45.418404255319146"/>
    <x v="0"/>
    <x v="4"/>
  </r>
  <r>
    <n v="256"/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.1"/>
    <n v="65.756363636363631"/>
    <x v="0"/>
    <x v="4"/>
  </r>
  <r>
    <n v="257"/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6.72648571428572"/>
    <n v="66.70405357142856"/>
    <x v="0"/>
    <x v="4"/>
  </r>
  <r>
    <n v="258"/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.14"/>
    <n v="83.345930232558146"/>
    <x v="0"/>
    <x v="4"/>
  </r>
  <r>
    <n v="259"/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1.93789333333334"/>
    <n v="105.04609341825902"/>
    <x v="0"/>
    <x v="4"/>
  </r>
  <r>
    <n v="260"/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.4"/>
    <n v="120.90909090909091"/>
    <x v="0"/>
    <x v="4"/>
  </r>
  <r>
    <n v="261"/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.4"/>
    <n v="97.63636363636364"/>
    <x v="0"/>
    <x v="4"/>
  </r>
  <r>
    <n v="262"/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x v="0"/>
    <x v="4"/>
  </r>
  <r>
    <n v="263"/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.08108"/>
    <n v="30.654485981308412"/>
    <x v="0"/>
    <x v="4"/>
  </r>
  <r>
    <n v="264"/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.19999999999999"/>
    <n v="64.945054945054949"/>
    <x v="0"/>
    <x v="4"/>
  </r>
  <r>
    <n v="265"/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.1"/>
    <n v="95.775862068965523"/>
    <x v="0"/>
    <x v="4"/>
  </r>
  <r>
    <n v="266"/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5.5"/>
    <n v="40.416666666666664"/>
    <x v="0"/>
    <x v="4"/>
  </r>
  <r>
    <n v="267"/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1.62883248730967"/>
    <n v="78.578424242424248"/>
    <x v="0"/>
    <x v="4"/>
  </r>
  <r>
    <n v="268"/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.4"/>
    <n v="50.18018018018018"/>
    <x v="0"/>
    <x v="4"/>
  </r>
  <r>
    <n v="269"/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.23376999999999"/>
    <n v="92.251735588972423"/>
    <x v="0"/>
    <x v="4"/>
  </r>
  <r>
    <n v="270"/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2.60869565217391"/>
    <n v="57.540983606557376"/>
    <x v="0"/>
    <x v="4"/>
  </r>
  <r>
    <n v="271"/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4.67999999999999"/>
    <n v="109.42160278745645"/>
    <x v="0"/>
    <x v="4"/>
  </r>
  <r>
    <n v="272"/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.43366666666668"/>
    <n v="81.892461538461546"/>
    <x v="0"/>
    <x v="4"/>
  </r>
  <r>
    <n v="273"/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7.7758"/>
    <n v="45.667711864406776"/>
    <x v="0"/>
    <x v="4"/>
  </r>
  <r>
    <n v="274"/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x v="0"/>
    <x v="4"/>
  </r>
  <r>
    <n v="275"/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.395"/>
    <n v="65.298192771084331"/>
    <x v="0"/>
    <x v="4"/>
  </r>
  <r>
    <n v="276"/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7.6"/>
    <n v="95.225806451612897"/>
    <x v="0"/>
    <x v="4"/>
  </r>
  <r>
    <n v="277"/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.38153846153847"/>
    <n v="75.444794952681391"/>
    <x v="0"/>
    <x v="4"/>
  </r>
  <r>
    <n v="278"/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.34814814814814"/>
    <n v="97.816867469879512"/>
    <x v="0"/>
    <x v="4"/>
  </r>
  <r>
    <n v="279"/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.31829411764707"/>
    <n v="87.685606557377056"/>
    <x v="0"/>
    <x v="4"/>
  </r>
  <r>
    <n v="280"/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.14400000000001"/>
    <n v="54.748948106591868"/>
    <x v="0"/>
    <x v="4"/>
  </r>
  <r>
    <n v="281"/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0.58763636363636"/>
    <n v="83.953417721518989"/>
    <x v="0"/>
    <x v="4"/>
  </r>
  <r>
    <n v="282"/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.18888888888888"/>
    <n v="254.38547486033519"/>
    <x v="0"/>
    <x v="4"/>
  </r>
  <r>
    <n v="283"/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.27249999999999"/>
    <n v="101.8269801980198"/>
    <x v="0"/>
    <x v="4"/>
  </r>
  <r>
    <n v="284"/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4.62615"/>
    <n v="55.066394736842106"/>
    <x v="0"/>
    <x v="4"/>
  </r>
  <r>
    <n v="285"/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8.82507142857142"/>
    <n v="56.901438721136763"/>
    <x v="0"/>
    <x v="4"/>
  </r>
  <r>
    <n v="286"/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.15333333333332"/>
    <n v="121.28148148148148"/>
    <x v="0"/>
    <x v="4"/>
  </r>
  <r>
    <n v="287"/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.29999999999998"/>
    <n v="91.189655172413794"/>
    <x v="0"/>
    <x v="4"/>
  </r>
  <r>
    <n v="288"/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.21061999999999"/>
    <n v="115.44812080536913"/>
    <x v="0"/>
    <x v="4"/>
  </r>
  <r>
    <n v="289"/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4.82000000000001"/>
    <n v="67.771551724137936"/>
    <x v="0"/>
    <x v="4"/>
  </r>
  <r>
    <n v="290"/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6.68444444444445"/>
    <n v="28.576190476190476"/>
    <x v="0"/>
    <x v="4"/>
  </r>
  <r>
    <n v="291"/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.02"/>
    <n v="46.8828125"/>
    <x v="0"/>
    <x v="4"/>
  </r>
  <r>
    <n v="292"/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1.50693333333334"/>
    <n v="154.42231237322514"/>
    <x v="0"/>
    <x v="4"/>
  </r>
  <r>
    <n v="293"/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.38461538461539"/>
    <n v="201.22137404580153"/>
    <x v="0"/>
    <x v="4"/>
  </r>
  <r>
    <n v="294"/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n v="295"/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.10911999999999"/>
    <n v="100.08204511278196"/>
    <x v="0"/>
    <x v="4"/>
  </r>
  <r>
    <n v="296"/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8.72620000000001"/>
    <n v="230.08953488372092"/>
    <x v="0"/>
    <x v="4"/>
  </r>
  <r>
    <n v="297"/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0.64"/>
    <n v="141.74647887323943"/>
    <x v="0"/>
    <x v="4"/>
  </r>
  <r>
    <n v="298"/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8.93241269841269"/>
    <n v="56.344351395730705"/>
    <x v="0"/>
    <x v="4"/>
  </r>
  <r>
    <n v="299"/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8.95250000000001"/>
    <n v="73.341188524590166"/>
    <x v="0"/>
    <x v="4"/>
  </r>
  <r>
    <n v="300"/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1.72264"/>
    <n v="85.337785234899329"/>
    <x v="0"/>
    <x v="4"/>
  </r>
  <r>
    <n v="301"/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8.73499999999999"/>
    <n v="61.496215139442228"/>
    <x v="0"/>
    <x v="4"/>
  </r>
  <r>
    <n v="302"/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.46"/>
    <n v="93.018518518518519"/>
    <x v="0"/>
    <x v="4"/>
  </r>
  <r>
    <n v="303"/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.46666666666667"/>
    <n v="50.292682926829265"/>
    <x v="0"/>
    <x v="4"/>
  </r>
  <r>
    <n v="304"/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1.64705882352939"/>
    <n v="106.43243243243244"/>
    <x v="0"/>
    <x v="4"/>
  </r>
  <r>
    <n v="305"/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.33333333333331"/>
    <n v="51.719576719576722"/>
    <x v="0"/>
    <x v="4"/>
  </r>
  <r>
    <n v="306"/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2.89999999999998"/>
    <n v="36.612499999999997"/>
    <x v="0"/>
    <x v="4"/>
  </r>
  <r>
    <n v="307"/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.31818181818183"/>
    <n v="42.517361111111114"/>
    <x v="0"/>
    <x v="4"/>
  </r>
  <r>
    <n v="308"/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5.56666666666668"/>
    <n v="62.712871287128714"/>
    <x v="0"/>
    <x v="4"/>
  </r>
  <r>
    <n v="309"/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8.94444444444446"/>
    <n v="89.957983193277315"/>
    <x v="0"/>
    <x v="4"/>
  </r>
  <r>
    <n v="310"/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.129"/>
    <n v="28.924722222222222"/>
    <x v="0"/>
    <x v="4"/>
  </r>
  <r>
    <n v="311"/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.10165000000001"/>
    <n v="138.8022"/>
    <x v="0"/>
    <x v="4"/>
  </r>
  <r>
    <n v="312"/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1.87499999999999"/>
    <n v="61.301369863013697"/>
    <x v="0"/>
    <x v="4"/>
  </r>
  <r>
    <n v="313"/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4.73529411764706"/>
    <n v="80.202702702702709"/>
    <x v="0"/>
    <x v="4"/>
  </r>
  <r>
    <n v="314"/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.15000000000003"/>
    <n v="32.095833333333331"/>
    <x v="0"/>
    <x v="4"/>
  </r>
  <r>
    <n v="315"/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.248"/>
    <n v="200.88888888888889"/>
    <x v="0"/>
    <x v="4"/>
  </r>
  <r>
    <n v="316"/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3.77333333333333"/>
    <n v="108.01265822784811"/>
    <x v="0"/>
    <x v="4"/>
  </r>
  <r>
    <n v="317"/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0.80333333333333"/>
    <n v="95.699367088607602"/>
    <x v="0"/>
    <x v="4"/>
  </r>
  <r>
    <n v="318"/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.32"/>
    <n v="49.880281690140848"/>
    <x v="0"/>
    <x v="4"/>
  </r>
  <r>
    <n v="319"/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2.68"/>
    <n v="110.47058823529412"/>
    <x v="0"/>
    <x v="4"/>
  </r>
  <r>
    <n v="320"/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6.58000000000001"/>
    <n v="134.91139240506328"/>
    <x v="0"/>
    <x v="4"/>
  </r>
  <r>
    <n v="321"/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2.66285714285715"/>
    <n v="106.62314540059347"/>
    <x v="0"/>
    <x v="4"/>
  </r>
  <r>
    <n v="322"/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7.91200000000001"/>
    <n v="145.04301075268816"/>
    <x v="0"/>
    <x v="4"/>
  </r>
  <r>
    <n v="323"/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.07407407407408"/>
    <n v="114.58620689655173"/>
    <x v="0"/>
    <x v="4"/>
  </r>
  <r>
    <n v="324"/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1.6"/>
    <n v="105.3170731707317"/>
    <x v="0"/>
    <x v="4"/>
  </r>
  <r>
    <n v="325"/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.396"/>
    <n v="70.921195652173907"/>
    <x v="0"/>
    <x v="4"/>
  </r>
  <r>
    <n v="326"/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2.92973333333333"/>
    <n v="147.17167680278018"/>
    <x v="0"/>
    <x v="4"/>
  </r>
  <r>
    <n v="327"/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.4"/>
    <n v="160.47058823529412"/>
    <x v="0"/>
    <x v="4"/>
  </r>
  <r>
    <n v="328"/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3.61439999999999"/>
    <n v="156.04578313253012"/>
    <x v="0"/>
    <x v="4"/>
  </r>
  <r>
    <n v="329"/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5.5"/>
    <n v="63.17365269461078"/>
    <x v="0"/>
    <x v="4"/>
  </r>
  <r>
    <n v="330"/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1.82857142857142"/>
    <n v="104.82352941176471"/>
    <x v="0"/>
    <x v="4"/>
  </r>
  <r>
    <n v="331"/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6.60499999999999"/>
    <n v="97.356164383561648"/>
    <x v="0"/>
    <x v="4"/>
  </r>
  <r>
    <n v="332"/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.015"/>
    <n v="203.63063063063063"/>
    <x v="0"/>
    <x v="4"/>
  </r>
  <r>
    <n v="333"/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.22750000000001"/>
    <n v="188.31203007518798"/>
    <x v="0"/>
    <x v="4"/>
  </r>
  <r>
    <n v="334"/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.19"/>
    <n v="146.65217391304347"/>
    <x v="0"/>
    <x v="4"/>
  </r>
  <r>
    <n v="335"/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2.76470588235294"/>
    <n v="109.1875"/>
    <x v="0"/>
    <x v="4"/>
  </r>
  <r>
    <n v="336"/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6.83911999999998"/>
    <n v="59.249046653144013"/>
    <x v="0"/>
    <x v="4"/>
  </r>
  <r>
    <n v="337"/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.16833333333335"/>
    <n v="97.904838709677421"/>
    <x v="0"/>
    <x v="4"/>
  </r>
  <r>
    <n v="338"/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.13360000000002"/>
    <n v="70.000169491525426"/>
    <x v="0"/>
    <x v="4"/>
  </r>
  <r>
    <n v="339"/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.08333333333333"/>
    <n v="72.865168539325836"/>
    <x v="0"/>
    <x v="4"/>
  </r>
  <r>
    <n v="340"/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.02285714285715"/>
    <n v="146.34782608695653"/>
    <x v="0"/>
    <x v="4"/>
  </r>
  <r>
    <n v="341"/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6.71428571428572"/>
    <n v="67.909090909090907"/>
    <x v="0"/>
    <x v="4"/>
  </r>
  <r>
    <n v="342"/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.36639999999998"/>
    <n v="169.85083076923075"/>
    <x v="0"/>
    <x v="4"/>
  </r>
  <r>
    <n v="343"/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.02863333333335"/>
    <n v="58.413339694656486"/>
    <x v="0"/>
    <x v="4"/>
  </r>
  <r>
    <n v="344"/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.08358208955224"/>
    <n v="119.99298245614035"/>
    <x v="0"/>
    <x v="4"/>
  </r>
  <r>
    <n v="345"/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.27586206896552"/>
    <n v="99.860335195530723"/>
    <x v="0"/>
    <x v="4"/>
  </r>
  <r>
    <n v="346"/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.28880000000001"/>
    <n v="90.579148936170213"/>
    <x v="0"/>
    <x v="4"/>
  </r>
  <r>
    <n v="347"/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1.59049999999999"/>
    <n v="117.77361477572559"/>
    <x v="0"/>
    <x v="4"/>
  </r>
  <r>
    <n v="348"/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x v="0"/>
    <x v="4"/>
  </r>
  <r>
    <n v="349"/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6.63570159857905"/>
    <n v="71.899281437125751"/>
    <x v="0"/>
    <x v="4"/>
  </r>
  <r>
    <n v="350"/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4.75999999999999"/>
    <n v="129.81900452488688"/>
    <x v="0"/>
    <x v="4"/>
  </r>
  <r>
    <n v="351"/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.34117647058822"/>
    <n v="44.912863070539416"/>
    <x v="0"/>
    <x v="4"/>
  </r>
  <r>
    <n v="352"/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6.56"/>
    <n v="40.755244755244753"/>
    <x v="0"/>
    <x v="4"/>
  </r>
  <r>
    <n v="353"/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8.61819426615318"/>
    <n v="103.52394779771615"/>
    <x v="0"/>
    <x v="4"/>
  </r>
  <r>
    <n v="354"/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3.94285714285714"/>
    <n v="125.44827586206897"/>
    <x v="0"/>
    <x v="4"/>
  </r>
  <r>
    <n v="355"/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.25714285714285"/>
    <n v="246.60606060606059"/>
    <x v="0"/>
    <x v="4"/>
  </r>
  <r>
    <n v="356"/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2.69239999999999"/>
    <n v="79.401340206185566"/>
    <x v="0"/>
    <x v="4"/>
  </r>
  <r>
    <n v="357"/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x v="0"/>
    <x v="4"/>
  </r>
  <r>
    <n v="358"/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.08800000000001"/>
    <n v="193.04868913857678"/>
    <x v="0"/>
    <x v="4"/>
  </r>
  <r>
    <n v="359"/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4.85537190082646"/>
    <n v="84.023178807947019"/>
    <x v="0"/>
    <x v="4"/>
  </r>
  <r>
    <n v="360"/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.375"/>
    <n v="139.82758620689654"/>
    <x v="0"/>
    <x v="4"/>
  </r>
  <r>
    <n v="361"/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.07699999999998"/>
    <n v="109.82189265536722"/>
    <x v="0"/>
    <x v="4"/>
  </r>
  <r>
    <n v="362"/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.15933781686496"/>
    <n v="139.53488372093022"/>
    <x v="0"/>
    <x v="4"/>
  </r>
  <r>
    <n v="363"/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.33333333333334"/>
    <n v="347.84615384615387"/>
    <x v="0"/>
    <x v="4"/>
  </r>
  <r>
    <n v="364"/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.16142857142856"/>
    <n v="68.24159292035398"/>
    <x v="0"/>
    <x v="4"/>
  </r>
  <r>
    <n v="365"/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3.97333333333334"/>
    <n v="239.93846153846152"/>
    <x v="0"/>
    <x v="4"/>
  </r>
  <r>
    <n v="366"/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.31578947368421"/>
    <n v="287.31343283582089"/>
    <x v="0"/>
    <x v="4"/>
  </r>
  <r>
    <n v="367"/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.3501"/>
    <n v="86.84882352941176"/>
    <x v="0"/>
    <x v="4"/>
  </r>
  <r>
    <n v="368"/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.11200000000001"/>
    <n v="81.84905660377359"/>
    <x v="0"/>
    <x v="4"/>
  </r>
  <r>
    <n v="369"/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.15569230769231"/>
    <n v="42.874970059880241"/>
    <x v="0"/>
    <x v="4"/>
  </r>
  <r>
    <n v="370"/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.02"/>
    <n v="709.41860465116281"/>
    <x v="0"/>
    <x v="4"/>
  </r>
  <r>
    <n v="371"/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.16866666666667"/>
    <n v="161.25517890772127"/>
    <x v="0"/>
    <x v="4"/>
  </r>
  <r>
    <n v="372"/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.33333333333334"/>
    <n v="41.777777777777779"/>
    <x v="0"/>
    <x v="4"/>
  </r>
  <r>
    <n v="373"/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6.66666666666667"/>
    <n v="89.887640449438209"/>
    <x v="0"/>
    <x v="4"/>
  </r>
  <r>
    <n v="374"/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0.65"/>
    <n v="45.051724137931032"/>
    <x v="0"/>
    <x v="4"/>
  </r>
  <r>
    <n v="375"/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x v="0"/>
    <x v="4"/>
  </r>
  <r>
    <n v="376"/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5.9591836734694"/>
    <n v="54.083333333333336"/>
    <x v="0"/>
    <x v="4"/>
  </r>
  <r>
    <n v="377"/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.39999999999999"/>
    <n v="103.21804511278195"/>
    <x v="0"/>
    <x v="4"/>
  </r>
  <r>
    <n v="378"/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1.76666666666665"/>
    <n v="40.397590361445786"/>
    <x v="0"/>
    <x v="4"/>
  </r>
  <r>
    <n v="379"/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.08000000000001"/>
    <n v="116.85906040268456"/>
    <x v="0"/>
    <x v="4"/>
  </r>
  <r>
    <n v="380"/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1.5"/>
    <n v="115.51020408163265"/>
    <x v="0"/>
    <x v="4"/>
  </r>
  <r>
    <n v="381"/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4.72999999999999"/>
    <n v="104.31274900398407"/>
    <x v="0"/>
    <x v="4"/>
  </r>
  <r>
    <n v="382"/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5.83333333333331"/>
    <n v="69.772727272727266"/>
    <x v="0"/>
    <x v="4"/>
  </r>
  <r>
    <n v="383"/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6.70670670670671"/>
    <n v="43.020833333333336"/>
    <x v="0"/>
    <x v="4"/>
  </r>
  <r>
    <n v="384"/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.105"/>
    <n v="58.540469973890339"/>
    <x v="0"/>
    <x v="4"/>
  </r>
  <r>
    <n v="385"/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5.982"/>
    <n v="111.79535864978902"/>
    <x v="0"/>
    <x v="4"/>
  </r>
  <r>
    <n v="386"/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.16666666666667"/>
    <n v="46.230769230769234"/>
    <x v="0"/>
    <x v="4"/>
  </r>
  <r>
    <n v="387"/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3.98947368421051"/>
    <n v="144.69039145907473"/>
    <x v="0"/>
    <x v="4"/>
  </r>
  <r>
    <n v="388"/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.16000000000001"/>
    <n v="88.845070422535215"/>
    <x v="0"/>
    <x v="4"/>
  </r>
  <r>
    <n v="389"/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1.53547058823528"/>
    <n v="81.75107284768211"/>
    <x v="0"/>
    <x v="4"/>
  </r>
  <r>
    <n v="390"/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x v="0"/>
    <x v="4"/>
  </r>
  <r>
    <n v="391"/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0.61"/>
    <n v="104.25906735751295"/>
    <x v="0"/>
    <x v="4"/>
  </r>
  <r>
    <n v="392"/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0.9027027027027"/>
    <n v="90.616504854368927"/>
    <x v="0"/>
    <x v="4"/>
  </r>
  <r>
    <n v="393"/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.446"/>
    <n v="157.33048433048432"/>
    <x v="0"/>
    <x v="4"/>
  </r>
  <r>
    <n v="394"/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1.8936170212766"/>
    <n v="105.18"/>
    <x v="0"/>
    <x v="4"/>
  </r>
  <r>
    <n v="395"/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.04450000000001"/>
    <n v="58.719836956521746"/>
    <x v="0"/>
    <x v="4"/>
  </r>
  <r>
    <n v="396"/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6.66666666666667"/>
    <n v="81.632653061224488"/>
    <x v="0"/>
    <x v="4"/>
  </r>
  <r>
    <n v="397"/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3.90027322404372"/>
    <n v="56.460043668122275"/>
    <x v="0"/>
    <x v="4"/>
  </r>
  <r>
    <n v="398"/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.16000000000001"/>
    <n v="140.1044776119403"/>
    <x v="0"/>
    <x v="4"/>
  </r>
  <r>
    <n v="399"/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6.80499999999999"/>
    <n v="224.85263157894738"/>
    <x v="0"/>
    <x v="4"/>
  </r>
  <r>
    <n v="400"/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.30249999999999"/>
    <n v="181.13306451612902"/>
    <x v="0"/>
    <x v="4"/>
  </r>
  <r>
    <n v="401"/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3.812"/>
    <n v="711.04109589041093"/>
    <x v="0"/>
    <x v="4"/>
  </r>
  <r>
    <n v="402"/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1.65"/>
    <n v="65.883720930232556"/>
    <x v="0"/>
    <x v="4"/>
  </r>
  <r>
    <n v="403"/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.25999999999999"/>
    <n v="75.185714285714283"/>
    <x v="0"/>
    <x v="4"/>
  </r>
  <r>
    <n v="404"/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.09142857142857"/>
    <n v="133.14391143911439"/>
    <x v="0"/>
    <x v="4"/>
  </r>
  <r>
    <n v="405"/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7.65957446808511"/>
    <n v="55.2"/>
    <x v="0"/>
    <x v="4"/>
  </r>
  <r>
    <n v="406"/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7.70464285714286"/>
    <n v="86.163714285714292"/>
    <x v="0"/>
    <x v="4"/>
  </r>
  <r>
    <n v="407"/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1.55000000000001"/>
    <n v="92.318181818181813"/>
    <x v="0"/>
    <x v="4"/>
  </r>
  <r>
    <n v="408"/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.43766666666667"/>
    <n v="160.16473684210527"/>
    <x v="0"/>
    <x v="4"/>
  </r>
  <r>
    <n v="409"/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6.80000000000001"/>
    <n v="45.6"/>
    <x v="0"/>
    <x v="4"/>
  </r>
  <r>
    <n v="410"/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.29999999999998"/>
    <n v="183.28571428571428"/>
    <x v="0"/>
    <x v="4"/>
  </r>
  <r>
    <n v="411"/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.05"/>
    <n v="125.78838174273859"/>
    <x v="0"/>
    <x v="4"/>
  </r>
  <r>
    <n v="412"/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6.84"/>
    <n v="57.654545454545456"/>
    <x v="0"/>
    <x v="4"/>
  </r>
  <r>
    <n v="413"/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.0859375"/>
    <n v="78.660818713450297"/>
    <x v="0"/>
    <x v="4"/>
  </r>
  <r>
    <n v="414"/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2.85405405405406"/>
    <n v="91.480769230769226"/>
    <x v="0"/>
    <x v="4"/>
  </r>
  <r>
    <n v="415"/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.14714285714285"/>
    <n v="68.09809523809524"/>
    <x v="0"/>
    <x v="4"/>
  </r>
  <r>
    <n v="416"/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.21700000000001"/>
    <n v="48.086800000000004"/>
    <x v="0"/>
    <x v="4"/>
  </r>
  <r>
    <n v="417"/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.24761904761905"/>
    <n v="202.42307692307693"/>
    <x v="0"/>
    <x v="4"/>
  </r>
  <r>
    <n v="418"/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0.63392857142857"/>
    <n v="216.75"/>
    <x v="0"/>
    <x v="4"/>
  </r>
  <r>
    <n v="419"/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.4375"/>
    <n v="110.06849315068493"/>
    <x v="0"/>
    <x v="4"/>
  </r>
  <r>
    <n v="420"/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.43939393939393934"/>
    <n v="4.833333333333333"/>
    <x v="0"/>
    <x v="5"/>
  </r>
  <r>
    <n v="421"/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8"/>
    <n v="50.166666666666664"/>
    <x v="0"/>
    <x v="5"/>
  </r>
  <r>
    <n v="422"/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5"/>
    <n v="35.833333333333336"/>
    <x v="0"/>
    <x v="5"/>
  </r>
  <r>
    <n v="423"/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0.76500000000000001"/>
    <n v="11.76923076923077"/>
    <x v="0"/>
    <x v="5"/>
  </r>
  <r>
    <n v="424"/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7"/>
    <n v="40.78"/>
    <x v="0"/>
    <x v="5"/>
  </r>
  <r>
    <n v="425"/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2"/>
    <n v="3"/>
    <x v="0"/>
    <x v="5"/>
  </r>
  <r>
    <n v="426"/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8"/>
    <n v="16.625"/>
    <x v="0"/>
    <x v="5"/>
  </r>
  <r>
    <n v="427"/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s v="N/A"/>
    <x v="0"/>
    <x v="5"/>
  </r>
  <r>
    <n v="428"/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29"/>
    <n v="52"/>
    <x v="0"/>
    <x v="5"/>
  </r>
  <r>
    <n v="429"/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s v="N/A"/>
    <x v="0"/>
    <x v="5"/>
  </r>
  <r>
    <n v="430"/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"/>
    <n v="4.8"/>
    <x v="0"/>
    <x v="5"/>
  </r>
  <r>
    <n v="431"/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3.833333333333334"/>
    <n v="51.875"/>
    <x v="0"/>
    <x v="5"/>
  </r>
  <r>
    <n v="432"/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"/>
    <n v="71.25"/>
    <x v="0"/>
    <x v="5"/>
  </r>
  <r>
    <n v="433"/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s v="N/A"/>
    <x v="0"/>
    <x v="5"/>
  </r>
  <r>
    <n v="434"/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n v="435"/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5E-3"/>
    <n v="1"/>
    <x v="0"/>
    <x v="5"/>
  </r>
  <r>
    <n v="436"/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s v="N/A"/>
    <x v="0"/>
    <x v="5"/>
  </r>
  <r>
    <n v="437"/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s v="N/A"/>
    <x v="0"/>
    <x v="5"/>
  </r>
  <r>
    <n v="438"/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"/>
    <n v="170.54545454545453"/>
    <x v="0"/>
    <x v="5"/>
  </r>
  <r>
    <n v="439"/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s v="N/A"/>
    <x v="0"/>
    <x v="5"/>
  </r>
  <r>
    <n v="440"/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.1"/>
    <n v="5"/>
    <x v="0"/>
    <x v="5"/>
  </r>
  <r>
    <n v="441"/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s v="N/A"/>
    <x v="0"/>
    <x v="5"/>
  </r>
  <r>
    <n v="442"/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.358823529411765"/>
    <n v="393.58823529411762"/>
    <x v="0"/>
    <x v="5"/>
  </r>
  <r>
    <n v="443"/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.1"/>
    <n v="5"/>
    <x v="0"/>
    <x v="5"/>
  </r>
  <r>
    <n v="444"/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n v="445"/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3"/>
    <n v="1"/>
    <x v="0"/>
    <x v="5"/>
  </r>
  <r>
    <n v="446"/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51"/>
    <n v="47.875"/>
    <x v="0"/>
    <x v="5"/>
  </r>
  <r>
    <n v="447"/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2"/>
    <n v="5"/>
    <x v="0"/>
    <x v="5"/>
  </r>
  <r>
    <n v="448"/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000000000002"/>
    <n v="20.502500000000001"/>
    <x v="0"/>
    <x v="5"/>
  </r>
  <r>
    <n v="449"/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5"/>
    <n v="9"/>
    <x v="0"/>
    <x v="5"/>
  </r>
  <r>
    <n v="450"/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0.79200000000000004"/>
    <n v="56.571428571428569"/>
    <x v="0"/>
    <x v="5"/>
  </r>
  <r>
    <n v="451"/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s v="N/A"/>
    <x v="0"/>
    <x v="5"/>
  </r>
  <r>
    <n v="452"/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n v="453"/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1E-2"/>
    <n v="13"/>
    <x v="0"/>
    <x v="5"/>
  </r>
  <r>
    <n v="454"/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0.82000000000000006"/>
    <n v="16.399999999999999"/>
    <x v="0"/>
    <x v="5"/>
  </r>
  <r>
    <n v="455"/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1E-2"/>
    <n v="22.5"/>
    <x v="0"/>
    <x v="5"/>
  </r>
  <r>
    <n v="456"/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0.68631863186318631"/>
    <n v="20.333333333333332"/>
    <x v="0"/>
    <x v="5"/>
  </r>
  <r>
    <n v="457"/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s v="N/A"/>
    <x v="0"/>
    <x v="5"/>
  </r>
  <r>
    <n v="458"/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9"/>
    <n v="16.755102040816325"/>
    <x v="0"/>
    <x v="5"/>
  </r>
  <r>
    <n v="459"/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097E-2"/>
    <n v="25"/>
    <x v="0"/>
    <x v="5"/>
  </r>
  <r>
    <n v="460"/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.29411764705882354"/>
    <n v="12.5"/>
    <x v="0"/>
    <x v="5"/>
  </r>
  <r>
    <n v="461"/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s v="N/A"/>
    <x v="0"/>
    <x v="5"/>
  </r>
  <r>
    <n v="462"/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s v="N/A"/>
    <x v="0"/>
    <x v="5"/>
  </r>
  <r>
    <n v="463"/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9"/>
    <n v="113.63636363636364"/>
    <x v="0"/>
    <x v="5"/>
  </r>
  <r>
    <n v="464"/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5E-2"/>
    <n v="1"/>
    <x v="0"/>
    <x v="5"/>
  </r>
  <r>
    <n v="465"/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6.953125"/>
    <n v="17.25"/>
    <x v="0"/>
    <x v="5"/>
  </r>
  <r>
    <n v="466"/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0.76"/>
    <n v="15.2"/>
    <x v="0"/>
    <x v="5"/>
  </r>
  <r>
    <n v="467"/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1.574999999999999"/>
    <n v="110.64102564102564"/>
    <x v="0"/>
    <x v="5"/>
  </r>
  <r>
    <n v="468"/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s v="N/A"/>
    <x v="0"/>
    <x v="5"/>
  </r>
  <r>
    <n v="469"/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s v="N/A"/>
    <x v="0"/>
    <x v="5"/>
  </r>
  <r>
    <n v="470"/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"/>
    <n v="25.5"/>
    <x v="0"/>
    <x v="5"/>
  </r>
  <r>
    <n v="471"/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1.892727272727273"/>
    <n v="38.476470588235294"/>
    <x v="0"/>
    <x v="5"/>
  </r>
  <r>
    <n v="472"/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7.625"/>
    <n v="28.2"/>
    <x v="0"/>
    <x v="5"/>
  </r>
  <r>
    <n v="473"/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"/>
    <n v="61.5"/>
    <x v="0"/>
    <x v="5"/>
  </r>
  <r>
    <n v="474"/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4E-2"/>
    <n v="1"/>
    <x v="0"/>
    <x v="5"/>
  </r>
  <r>
    <n v="475"/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s v="N/A"/>
    <x v="0"/>
    <x v="5"/>
  </r>
  <r>
    <n v="476"/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2"/>
    <n v="39.569274193548388"/>
    <x v="0"/>
    <x v="5"/>
  </r>
  <r>
    <n v="477"/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s v="N/A"/>
    <x v="0"/>
    <x v="5"/>
  </r>
  <r>
    <n v="478"/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s v="N/A"/>
    <x v="0"/>
    <x v="5"/>
  </r>
  <r>
    <n v="479"/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2.56"/>
    <n v="88.8"/>
    <x v="0"/>
    <x v="5"/>
  </r>
  <r>
    <n v="480"/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.41"/>
    <n v="55.457142857142856"/>
    <x v="0"/>
    <x v="5"/>
  </r>
  <r>
    <n v="481"/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1"/>
    <n v="87.142857142857139"/>
    <x v="0"/>
    <x v="5"/>
  </r>
  <r>
    <n v="482"/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.1"/>
    <n v="10"/>
    <x v="0"/>
    <x v="5"/>
  </r>
  <r>
    <n v="483"/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.2"/>
    <n v="51.224489795918366"/>
    <x v="0"/>
    <x v="5"/>
  </r>
  <r>
    <n v="484"/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.18625"/>
    <n v="13.545454545454545"/>
    <x v="0"/>
    <x v="5"/>
  </r>
  <r>
    <n v="485"/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1.906971229845084"/>
    <n v="66.520080000000007"/>
    <x v="0"/>
    <x v="5"/>
  </r>
  <r>
    <n v="486"/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5E-3"/>
    <n v="50"/>
    <x v="0"/>
    <x v="5"/>
  </r>
  <r>
    <n v="487"/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s v="N/A"/>
    <x v="0"/>
    <x v="5"/>
  </r>
  <r>
    <n v="488"/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s v="N/A"/>
    <x v="0"/>
    <x v="5"/>
  </r>
  <r>
    <n v="489"/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.28667813379201834"/>
    <n v="71.666666666666671"/>
    <x v="0"/>
    <x v="5"/>
  </r>
  <r>
    <n v="490"/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s v="N/A"/>
    <x v="0"/>
    <x v="5"/>
  </r>
  <r>
    <n v="491"/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s v="N/A"/>
    <x v="0"/>
    <x v="5"/>
  </r>
  <r>
    <n v="492"/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s v="N/A"/>
    <x v="0"/>
    <x v="5"/>
  </r>
  <r>
    <n v="493"/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s v="N/A"/>
    <x v="0"/>
    <x v="5"/>
  </r>
  <r>
    <n v="494"/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.155"/>
    <n v="10.333333333333334"/>
    <x v="0"/>
    <x v="5"/>
  </r>
  <r>
    <n v="495"/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s v="N/A"/>
    <x v="0"/>
    <x v="5"/>
  </r>
  <r>
    <n v="496"/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8E-3"/>
    <n v="1"/>
    <x v="0"/>
    <x v="5"/>
  </r>
  <r>
    <n v="497"/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0.6696428571428571"/>
    <n v="10"/>
    <x v="0"/>
    <x v="5"/>
  </r>
  <r>
    <n v="498"/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4"/>
    <n v="136.09090909090909"/>
    <x v="0"/>
    <x v="5"/>
  </r>
  <r>
    <n v="499"/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7"/>
    <n v="73.461538461538467"/>
    <x v="0"/>
    <x v="5"/>
  </r>
  <r>
    <n v="500"/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79"/>
    <n v="53.75"/>
    <x v="0"/>
    <x v="5"/>
  </r>
  <r>
    <n v="501"/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s v="N/A"/>
    <x v="0"/>
    <x v="5"/>
  </r>
  <r>
    <n v="502"/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499999999999999"/>
    <n v="57.5"/>
    <x v="0"/>
    <x v="5"/>
  </r>
  <r>
    <n v="503"/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8"/>
    <n v="12.666666666666666"/>
    <x v="0"/>
    <x v="5"/>
  </r>
  <r>
    <n v="504"/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2"/>
    <n v="67"/>
    <x v="0"/>
    <x v="5"/>
  </r>
  <r>
    <n v="505"/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.43333333333333329"/>
    <n v="3.7142857142857144"/>
    <x v="0"/>
    <x v="5"/>
  </r>
  <r>
    <n v="506"/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.125"/>
    <n v="250"/>
    <x v="0"/>
    <x v="5"/>
  </r>
  <r>
    <n v="507"/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"/>
    <n v="64"/>
    <x v="0"/>
    <x v="5"/>
  </r>
  <r>
    <n v="508"/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0.8"/>
    <n v="133.33333333333334"/>
    <x v="0"/>
    <x v="5"/>
  </r>
  <r>
    <n v="509"/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.2"/>
    <n v="10"/>
    <x v="0"/>
    <x v="5"/>
  </r>
  <r>
    <n v="510"/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s v="N/A"/>
    <x v="0"/>
    <x v="5"/>
  </r>
  <r>
    <n v="511"/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n v="512"/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.13749999999999998"/>
    <n v="5.5"/>
    <x v="0"/>
    <x v="5"/>
  </r>
  <r>
    <n v="513"/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3.923999999999999"/>
    <n v="102.38235294117646"/>
    <x v="0"/>
    <x v="5"/>
  </r>
  <r>
    <n v="514"/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5"/>
    <n v="16.666666666666668"/>
    <x v="0"/>
    <x v="5"/>
  </r>
  <r>
    <n v="515"/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.41340206185567"/>
    <n v="725.02941176470586"/>
    <x v="0"/>
    <x v="5"/>
  </r>
  <r>
    <n v="516"/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s v="N/A"/>
    <x v="0"/>
    <x v="5"/>
  </r>
  <r>
    <n v="517"/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"/>
    <n v="68.333333333333329"/>
    <x v="0"/>
    <x v="5"/>
  </r>
  <r>
    <n v="518"/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s v="N/A"/>
    <x v="0"/>
    <x v="5"/>
  </r>
  <r>
    <n v="519"/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2.881426547787683"/>
    <n v="39.228571428571428"/>
    <x v="0"/>
    <x v="5"/>
  </r>
  <r>
    <n v="520"/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.1"/>
    <n v="150.14705882352942"/>
    <x v="1"/>
    <x v="6"/>
  </r>
  <r>
    <n v="521"/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4.64"/>
    <n v="93.428571428571431"/>
    <x v="1"/>
    <x v="6"/>
  </r>
  <r>
    <n v="522"/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4.66666666666667"/>
    <n v="110.96774193548387"/>
    <x v="1"/>
    <x v="6"/>
  </r>
  <r>
    <n v="523"/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0.6"/>
    <n v="71.785714285714292"/>
    <x v="1"/>
    <x v="6"/>
  </r>
  <r>
    <n v="524"/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8.67285714285715"/>
    <n v="29.258076923076924"/>
    <x v="1"/>
    <x v="6"/>
  </r>
  <r>
    <n v="525"/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n v="526"/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3.99999999999999"/>
    <n v="74.347826086956516"/>
    <x v="1"/>
    <x v="6"/>
  </r>
  <r>
    <n v="527"/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0.85"/>
    <n v="63.829113924050631"/>
    <x v="1"/>
    <x v="6"/>
  </r>
  <r>
    <n v="528"/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5.65217391304347"/>
    <n v="44.333333333333336"/>
    <x v="1"/>
    <x v="6"/>
  </r>
  <r>
    <n v="529"/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.41666666666666"/>
    <n v="86.944444444444443"/>
    <x v="1"/>
    <x v="6"/>
  </r>
  <r>
    <n v="530"/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7.78267254038178"/>
    <n v="126.55172413793103"/>
    <x v="1"/>
    <x v="6"/>
  </r>
  <r>
    <n v="531"/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x v="1"/>
    <x v="6"/>
  </r>
  <r>
    <n v="532"/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.25"/>
    <n v="71.242774566473983"/>
    <x v="1"/>
    <x v="6"/>
  </r>
  <r>
    <n v="533"/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.2"/>
    <n v="117.88235294117646"/>
    <x v="1"/>
    <x v="6"/>
  </r>
  <r>
    <n v="534"/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4.66666666666666"/>
    <n v="327.08333333333331"/>
    <x v="1"/>
    <x v="6"/>
  </r>
  <r>
    <n v="535"/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2.49999999999999"/>
    <n v="34.745762711864408"/>
    <x v="1"/>
    <x v="6"/>
  </r>
  <r>
    <n v="536"/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.25757575757576"/>
    <n v="100.06410256410257"/>
    <x v="1"/>
    <x v="6"/>
  </r>
  <r>
    <n v="537"/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0.5"/>
    <n v="40.847457627118644"/>
    <x v="1"/>
    <x v="6"/>
  </r>
  <r>
    <n v="538"/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.42"/>
    <n v="252.01666666666668"/>
    <x v="1"/>
    <x v="6"/>
  </r>
  <r>
    <n v="539"/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0.64400000000001"/>
    <n v="25.161000000000001"/>
    <x v="1"/>
    <x v="6"/>
  </r>
  <r>
    <n v="540"/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1E-3"/>
    <n v="1"/>
    <x v="2"/>
    <x v="7"/>
  </r>
  <r>
    <n v="541"/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0.55555555555555558"/>
    <n v="25"/>
    <x v="2"/>
    <x v="7"/>
  </r>
  <r>
    <n v="542"/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6E-4"/>
    <n v="1"/>
    <x v="2"/>
    <x v="7"/>
  </r>
  <r>
    <n v="543"/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.31818181818181818"/>
    <n v="35"/>
    <x v="2"/>
    <x v="7"/>
  </r>
  <r>
    <n v="544"/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"/>
    <n v="3"/>
    <x v="2"/>
    <x v="7"/>
  </r>
  <r>
    <n v="545"/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.383999999999997"/>
    <n v="402.70588235294116"/>
    <x v="2"/>
    <x v="7"/>
  </r>
  <r>
    <n v="546"/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7E-2"/>
    <n v="26"/>
    <x v="2"/>
    <x v="7"/>
  </r>
  <r>
    <n v="547"/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s v="N/A"/>
    <x v="2"/>
    <x v="7"/>
  </r>
  <r>
    <n v="548"/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.09"/>
    <n v="9"/>
    <x v="2"/>
    <x v="7"/>
  </r>
  <r>
    <n v="549"/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"/>
    <n v="8.5"/>
    <x v="2"/>
    <x v="7"/>
  </r>
  <r>
    <n v="550"/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0.70000000000000007"/>
    <n v="8.75"/>
    <x v="2"/>
    <x v="7"/>
  </r>
  <r>
    <n v="551"/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2"/>
    <n v="135.03571428571428"/>
    <x v="2"/>
    <x v="7"/>
  </r>
  <r>
    <n v="552"/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s v="N/A"/>
    <x v="2"/>
    <x v="7"/>
  </r>
  <r>
    <n v="553"/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.49199999999999999"/>
    <n v="20.5"/>
    <x v="2"/>
    <x v="7"/>
  </r>
  <r>
    <n v="554"/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6.589147286821706"/>
    <n v="64.36363636363636"/>
    <x v="2"/>
    <x v="7"/>
  </r>
  <r>
    <n v="555"/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s v="N/A"/>
    <x v="2"/>
    <x v="7"/>
  </r>
  <r>
    <n v="556"/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"/>
    <n v="200"/>
    <x v="2"/>
    <x v="7"/>
  </r>
  <r>
    <n v="557"/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0.91066666666666674"/>
    <n v="68.3"/>
    <x v="2"/>
    <x v="7"/>
  </r>
  <r>
    <n v="558"/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s v="N/A"/>
    <x v="2"/>
    <x v="7"/>
  </r>
  <r>
    <n v="559"/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6E-2"/>
    <n v="50"/>
    <x v="2"/>
    <x v="7"/>
  </r>
  <r>
    <n v="560"/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2"/>
    <n v="4"/>
    <x v="2"/>
    <x v="7"/>
  </r>
  <r>
    <n v="561"/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.36666666666666664"/>
    <n v="27.5"/>
    <x v="2"/>
    <x v="7"/>
  </r>
  <r>
    <n v="562"/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s v="N/A"/>
    <x v="2"/>
    <x v="7"/>
  </r>
  <r>
    <n v="563"/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59E-2"/>
    <n v="34"/>
    <x v="2"/>
    <x v="7"/>
  </r>
  <r>
    <n v="564"/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3"/>
    <n v="1"/>
    <x v="2"/>
    <x v="7"/>
  </r>
  <r>
    <n v="565"/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s v="N/A"/>
    <x v="2"/>
    <x v="7"/>
  </r>
  <r>
    <n v="566"/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.02"/>
    <n v="1"/>
    <x v="2"/>
    <x v="7"/>
  </r>
  <r>
    <n v="567"/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s v="N/A"/>
    <x v="2"/>
    <x v="7"/>
  </r>
  <r>
    <n v="568"/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n v="569"/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0.8"/>
    <n v="20"/>
    <x v="2"/>
    <x v="7"/>
  </r>
  <r>
    <n v="570"/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.16705882352941176"/>
    <n v="142"/>
    <x v="2"/>
    <x v="7"/>
  </r>
  <r>
    <n v="571"/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.42399999999999999"/>
    <n v="53"/>
    <x v="2"/>
    <x v="7"/>
  </r>
  <r>
    <n v="572"/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s v="N/A"/>
    <x v="2"/>
    <x v="7"/>
  </r>
  <r>
    <n v="573"/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.38925389253892539"/>
    <n v="38.444444444444443"/>
    <x v="2"/>
    <x v="7"/>
  </r>
  <r>
    <n v="574"/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0.7155635062611807"/>
    <n v="20"/>
    <x v="2"/>
    <x v="7"/>
  </r>
  <r>
    <n v="575"/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.43166666666666664"/>
    <n v="64.75"/>
    <x v="2"/>
    <x v="7"/>
  </r>
  <r>
    <n v="576"/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E-3"/>
    <n v="1"/>
    <x v="2"/>
    <x v="7"/>
  </r>
  <r>
    <n v="577"/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.2"/>
    <n v="10"/>
    <x v="2"/>
    <x v="7"/>
  </r>
  <r>
    <n v="578"/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2"/>
    <n v="2"/>
    <x v="2"/>
    <x v="7"/>
  </r>
  <r>
    <n v="579"/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3"/>
    <n v="35"/>
    <x v="2"/>
    <x v="7"/>
  </r>
  <r>
    <n v="580"/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3E-2"/>
    <n v="1"/>
    <x v="2"/>
    <x v="7"/>
  </r>
  <r>
    <n v="581"/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s v="N/A"/>
    <x v="2"/>
    <x v="7"/>
  </r>
  <r>
    <n v="582"/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s v="N/A"/>
    <x v="2"/>
    <x v="7"/>
  </r>
  <r>
    <n v="583"/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2"/>
    <n v="1"/>
    <x v="2"/>
    <x v="7"/>
  </r>
  <r>
    <n v="584"/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n v="585"/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s v="N/A"/>
    <x v="2"/>
    <x v="7"/>
  </r>
  <r>
    <n v="586"/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0.55999999999999994"/>
    <n v="14"/>
    <x v="2"/>
    <x v="7"/>
  </r>
  <r>
    <n v="587"/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9"/>
    <n v="389.28571428571428"/>
    <x v="2"/>
    <x v="7"/>
  </r>
  <r>
    <n v="588"/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1"/>
    <n v="150.5"/>
    <x v="2"/>
    <x v="7"/>
  </r>
  <r>
    <n v="589"/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2"/>
    <n v="1"/>
    <x v="2"/>
    <x v="7"/>
  </r>
  <r>
    <n v="590"/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"/>
    <n v="24.777777777777779"/>
    <x v="2"/>
    <x v="7"/>
  </r>
  <r>
    <n v="591"/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9E-2"/>
    <n v="30.5"/>
    <x v="2"/>
    <x v="7"/>
  </r>
  <r>
    <n v="592"/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5"/>
    <n v="250"/>
    <x v="2"/>
    <x v="7"/>
  </r>
  <r>
    <n v="593"/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x v="2"/>
    <x v="7"/>
  </r>
  <r>
    <n v="594"/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.104"/>
    <n v="13"/>
    <x v="2"/>
    <x v="7"/>
  </r>
  <r>
    <n v="595"/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.42599999999999999"/>
    <n v="53.25"/>
    <x v="2"/>
    <x v="7"/>
  </r>
  <r>
    <n v="596"/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.03"/>
    <n v="3"/>
    <x v="2"/>
    <x v="7"/>
  </r>
  <r>
    <n v="597"/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.26666666666666666"/>
    <n v="10"/>
    <x v="2"/>
    <x v="7"/>
  </r>
  <r>
    <n v="598"/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x v="2"/>
    <x v="7"/>
  </r>
  <r>
    <n v="599"/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2"/>
    <n v="15.5"/>
    <x v="2"/>
    <x v="7"/>
  </r>
  <r>
    <n v="600"/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n v="601"/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000000000000001"/>
    <n v="23.333333333333332"/>
    <x v="2"/>
    <x v="7"/>
  </r>
  <r>
    <n v="602"/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s v="N/A"/>
    <x v="2"/>
    <x v="7"/>
  </r>
  <r>
    <n v="603"/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"/>
    <n v="45.386153846153846"/>
    <x v="2"/>
    <x v="7"/>
  </r>
  <r>
    <n v="604"/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s v="N/A"/>
    <x v="2"/>
    <x v="7"/>
  </r>
  <r>
    <n v="605"/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"/>
    <n v="16.375"/>
    <x v="2"/>
    <x v="7"/>
  </r>
  <r>
    <n v="606"/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.2"/>
    <n v="10"/>
    <x v="2"/>
    <x v="7"/>
  </r>
  <r>
    <n v="607"/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s v="N/A"/>
    <x v="2"/>
    <x v="7"/>
  </r>
  <r>
    <n v="608"/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0.97400000000000009"/>
    <n v="292.2"/>
    <x v="2"/>
    <x v="7"/>
  </r>
  <r>
    <n v="609"/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0.64102564102564097"/>
    <n v="5"/>
    <x v="2"/>
    <x v="7"/>
  </r>
  <r>
    <n v="610"/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s v="N/A"/>
    <x v="2"/>
    <x v="7"/>
  </r>
  <r>
    <n v="611"/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s v="N/A"/>
    <x v="2"/>
    <x v="7"/>
  </r>
  <r>
    <n v="612"/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s v="N/A"/>
    <x v="2"/>
    <x v="7"/>
  </r>
  <r>
    <n v="613"/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.363333333333333"/>
    <n v="105.93388429752066"/>
    <x v="2"/>
    <x v="7"/>
  </r>
  <r>
    <n v="614"/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s v="N/A"/>
    <x v="2"/>
    <x v="7"/>
  </r>
  <r>
    <n v="615"/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s v="N/A"/>
    <x v="2"/>
    <x v="7"/>
  </r>
  <r>
    <n v="616"/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s v="N/A"/>
    <x v="2"/>
    <x v="7"/>
  </r>
  <r>
    <n v="617"/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n v="618"/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s v="N/A"/>
    <x v="2"/>
    <x v="7"/>
  </r>
  <r>
    <n v="619"/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6E-5"/>
    <n v="1"/>
    <x v="2"/>
    <x v="7"/>
  </r>
  <r>
    <n v="620"/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n v="621"/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"/>
    <n v="87"/>
    <x v="2"/>
    <x v="7"/>
  </r>
  <r>
    <n v="622"/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6"/>
    <n v="37.888888888888886"/>
    <x v="2"/>
    <x v="7"/>
  </r>
  <r>
    <n v="623"/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s v="N/A"/>
    <x v="2"/>
    <x v="7"/>
  </r>
  <r>
    <n v="624"/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s v="N/A"/>
    <x v="2"/>
    <x v="7"/>
  </r>
  <r>
    <n v="625"/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s v="N/A"/>
    <x v="2"/>
    <x v="7"/>
  </r>
  <r>
    <n v="626"/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.380000000000003"/>
    <n v="111.41025641025641"/>
    <x v="2"/>
    <x v="7"/>
  </r>
  <r>
    <n v="627"/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.02"/>
    <n v="90"/>
    <x v="2"/>
    <x v="7"/>
  </r>
  <r>
    <n v="628"/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s v="N/A"/>
    <x v="2"/>
    <x v="7"/>
  </r>
  <r>
    <n v="629"/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.17500000000000002"/>
    <n v="116.66666666666667"/>
    <x v="2"/>
    <x v="7"/>
  </r>
  <r>
    <n v="630"/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12E-2"/>
    <n v="10"/>
    <x v="2"/>
    <x v="7"/>
  </r>
  <r>
    <n v="631"/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"/>
    <n v="76.666666666666671"/>
    <x v="2"/>
    <x v="7"/>
  </r>
  <r>
    <n v="632"/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s v="N/A"/>
    <x v="2"/>
    <x v="7"/>
  </r>
  <r>
    <n v="633"/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.45"/>
    <n v="49.8"/>
    <x v="2"/>
    <x v="7"/>
  </r>
  <r>
    <n v="634"/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.02"/>
    <n v="1"/>
    <x v="2"/>
    <x v="7"/>
  </r>
  <r>
    <n v="635"/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2E-3"/>
    <n v="2"/>
    <x v="2"/>
    <x v="7"/>
  </r>
  <r>
    <n v="636"/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.2"/>
    <n v="4"/>
    <x v="2"/>
    <x v="7"/>
  </r>
  <r>
    <n v="637"/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s v="N/A"/>
    <x v="2"/>
    <x v="7"/>
  </r>
  <r>
    <n v="638"/>
    <s v="W (Canceled)"/>
    <s v="O0"/>
    <n v="200000"/>
    <n v="18"/>
    <x v="1"/>
    <x v="12"/>
    <s v="EUR"/>
    <n v="1490447662"/>
    <n v="1485267262"/>
    <b v="0"/>
    <n v="6"/>
    <b v="0"/>
    <s v="technology/web"/>
    <n v="9.0000000000000011E-3"/>
    <n v="3"/>
    <x v="2"/>
    <x v="7"/>
  </r>
  <r>
    <n v="639"/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1E-5"/>
    <n v="1"/>
    <x v="2"/>
    <x v="7"/>
  </r>
  <r>
    <n v="640"/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.28571428571428"/>
    <n v="50.5"/>
    <x v="2"/>
    <x v="8"/>
  </r>
  <r>
    <n v="641"/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.16249999999999"/>
    <n v="151.31746031746033"/>
    <x v="2"/>
    <x v="8"/>
  </r>
  <r>
    <n v="642"/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.4850000000001"/>
    <n v="134.3592456301748"/>
    <x v="2"/>
    <x v="8"/>
  </r>
  <r>
    <n v="643"/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5.80799999999999"/>
    <n v="174.02631578947367"/>
    <x v="2"/>
    <x v="8"/>
  </r>
  <r>
    <n v="644"/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.11791999999997"/>
    <n v="73.486268364348675"/>
    <x v="2"/>
    <x v="8"/>
  </r>
  <r>
    <n v="645"/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8.7"/>
    <n v="23.518987341772153"/>
    <x v="2"/>
    <x v="8"/>
  </r>
  <r>
    <n v="646"/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1.87625"/>
    <n v="39.074444444444445"/>
    <x v="2"/>
    <x v="8"/>
  </r>
  <r>
    <n v="647"/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.05"/>
    <n v="125.94117647058823"/>
    <x v="2"/>
    <x v="8"/>
  </r>
  <r>
    <n v="648"/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6.82285714285715"/>
    <n v="1644"/>
    <x v="2"/>
    <x v="8"/>
  </r>
  <r>
    <n v="649"/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39.96"/>
    <n v="42.670731707317074"/>
    <x v="2"/>
    <x v="8"/>
  </r>
  <r>
    <n v="650"/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.4"/>
    <n v="35.125"/>
    <x v="2"/>
    <x v="8"/>
  </r>
  <r>
    <n v="651"/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0.52799999999999"/>
    <n v="239.35238095238094"/>
    <x v="2"/>
    <x v="8"/>
  </r>
  <r>
    <n v="652"/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.46666666666665"/>
    <n v="107.64285714285714"/>
    <x v="2"/>
    <x v="8"/>
  </r>
  <r>
    <n v="653"/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.446"/>
    <n v="95.830623306233065"/>
    <x v="2"/>
    <x v="8"/>
  </r>
  <r>
    <n v="654"/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.29166666666669"/>
    <n v="31.663376110562684"/>
    <x v="2"/>
    <x v="8"/>
  </r>
  <r>
    <n v="655"/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6.88749999999999"/>
    <n v="42.886861313868614"/>
    <x v="2"/>
    <x v="8"/>
  </r>
  <r>
    <n v="656"/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3.56"/>
    <n v="122.73563218390805"/>
    <x v="2"/>
    <x v="8"/>
  </r>
  <r>
    <n v="657"/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5.69999999999999"/>
    <n v="190.45454545454547"/>
    <x v="2"/>
    <x v="8"/>
  </r>
  <r>
    <n v="658"/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.46206037108834"/>
    <n v="109.33695652173913"/>
    <x v="2"/>
    <x v="8"/>
  </r>
  <r>
    <n v="659"/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0.56666666666668"/>
    <n v="143.66666666666666"/>
    <x v="2"/>
    <x v="8"/>
  </r>
  <r>
    <n v="660"/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79999999999998"/>
    <n v="84.944444444444443"/>
    <x v="2"/>
    <x v="8"/>
  </r>
  <r>
    <n v="661"/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0.95"/>
    <n v="10.555555555555555"/>
    <x v="2"/>
    <x v="8"/>
  </r>
  <r>
    <n v="662"/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.4"/>
    <n v="39"/>
    <x v="2"/>
    <x v="8"/>
  </r>
  <r>
    <n v="663"/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.35000000000000003"/>
    <n v="100"/>
    <x v="2"/>
    <x v="8"/>
  </r>
  <r>
    <n v="664"/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2"/>
    <n v="31.172413793103448"/>
    <x v="2"/>
    <x v="8"/>
  </r>
  <r>
    <n v="665"/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8.64"/>
    <n v="155.33333333333334"/>
    <x v="2"/>
    <x v="8"/>
  </r>
  <r>
    <n v="666"/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1E-3"/>
    <n v="2"/>
    <x v="2"/>
    <x v="8"/>
  </r>
  <r>
    <n v="667"/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.02"/>
    <n v="178.92857142857142"/>
    <x v="2"/>
    <x v="8"/>
  </r>
  <r>
    <n v="668"/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5"/>
    <n v="27.36"/>
    <x v="2"/>
    <x v="8"/>
  </r>
  <r>
    <n v="669"/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1.5075"/>
    <n v="1536.25"/>
    <x v="2"/>
    <x v="8"/>
  </r>
  <r>
    <n v="670"/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.276666666666667"/>
    <n v="84.99677419354839"/>
    <x v="2"/>
    <x v="8"/>
  </r>
  <r>
    <n v="671"/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.426666666666662"/>
    <n v="788.5333333333333"/>
    <x v="2"/>
    <x v="8"/>
  </r>
  <r>
    <n v="672"/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1.628"/>
    <n v="50.29767441860465"/>
    <x v="2"/>
    <x v="8"/>
  </r>
  <r>
    <n v="673"/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.20500000000000002"/>
    <n v="68.333333333333329"/>
    <x v="2"/>
    <x v="8"/>
  </r>
  <r>
    <n v="674"/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.03"/>
    <n v="7.5"/>
    <x v="2"/>
    <x v="8"/>
  </r>
  <r>
    <n v="675"/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4.85"/>
    <n v="34.269230769230766"/>
    <x v="2"/>
    <x v="8"/>
  </r>
  <r>
    <n v="676"/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"/>
    <n v="61.291666666666664"/>
    <x v="2"/>
    <x v="8"/>
  </r>
  <r>
    <n v="677"/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5.584"/>
    <n v="133.25"/>
    <x v="2"/>
    <x v="8"/>
  </r>
  <r>
    <n v="678"/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4"/>
    <n v="65.17647058823529"/>
    <x v="2"/>
    <x v="8"/>
  </r>
  <r>
    <n v="679"/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.485964912280703"/>
    <n v="93.90425531914893"/>
    <x v="2"/>
    <x v="8"/>
  </r>
  <r>
    <n v="680"/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5.912000000000003"/>
    <n v="150.65116279069767"/>
    <x v="2"/>
    <x v="8"/>
  </r>
  <r>
    <n v="681"/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.04"/>
    <n v="1"/>
    <x v="2"/>
    <x v="8"/>
  </r>
  <r>
    <n v="682"/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.106"/>
    <n v="13.25"/>
    <x v="2"/>
    <x v="8"/>
  </r>
  <r>
    <n v="683"/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0.85142857142857142"/>
    <n v="99.333333333333329"/>
    <x v="2"/>
    <x v="8"/>
  </r>
  <r>
    <n v="684"/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6"/>
    <n v="177.39259259259259"/>
    <x v="2"/>
    <x v="8"/>
  </r>
  <r>
    <n v="685"/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7.650000000000002"/>
    <n v="55.3"/>
    <x v="2"/>
    <x v="8"/>
  </r>
  <r>
    <n v="686"/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s v="N/A"/>
    <x v="2"/>
    <x v="8"/>
  </r>
  <r>
    <n v="687"/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5"/>
    <n v="591.66666666666663"/>
    <x v="2"/>
    <x v="8"/>
  </r>
  <r>
    <n v="688"/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2.989999999999995"/>
    <n v="405.5"/>
    <x v="2"/>
    <x v="8"/>
  </r>
  <r>
    <n v="689"/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7.648750000000007"/>
    <n v="343.14732142857144"/>
    <x v="2"/>
    <x v="8"/>
  </r>
  <r>
    <n v="690"/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.34"/>
    <n v="72.588235294117652"/>
    <x v="2"/>
    <x v="8"/>
  </r>
  <r>
    <n v="691"/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0.52"/>
    <n v="26"/>
    <x v="2"/>
    <x v="8"/>
  </r>
  <r>
    <n v="692"/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4"/>
    <n v="6.4975124378109452"/>
    <x v="2"/>
    <x v="8"/>
  </r>
  <r>
    <n v="693"/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.338000000000001"/>
    <n v="119.38513513513513"/>
    <x v="2"/>
    <x v="8"/>
  </r>
  <r>
    <n v="694"/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.39333333333333331"/>
    <n v="84.285714285714292"/>
    <x v="2"/>
    <x v="8"/>
  </r>
  <r>
    <n v="695"/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"/>
    <n v="90.857142857142861"/>
    <x v="2"/>
    <x v="8"/>
  </r>
  <r>
    <n v="696"/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7E-4"/>
    <n v="1"/>
    <x v="2"/>
    <x v="8"/>
  </r>
  <r>
    <n v="697"/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.379999999999995"/>
    <n v="20.342105263157894"/>
    <x v="2"/>
    <x v="8"/>
  </r>
  <r>
    <n v="698"/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.39"/>
    <n v="530.68965517241384"/>
    <x v="2"/>
    <x v="8"/>
  </r>
  <r>
    <n v="699"/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.422107692307705"/>
    <n v="120.39184269662923"/>
    <x v="2"/>
    <x v="8"/>
  </r>
  <r>
    <n v="700"/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5"/>
    <n v="13"/>
    <x v="2"/>
    <x v="8"/>
  </r>
  <r>
    <n v="701"/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6.6"/>
    <n v="291.33333333333331"/>
    <x v="2"/>
    <x v="8"/>
  </r>
  <r>
    <n v="702"/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0.813400000000001"/>
    <n v="124.9191891891892"/>
    <x v="2"/>
    <x v="8"/>
  </r>
  <r>
    <n v="703"/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"/>
    <n v="119.57142857142857"/>
    <x v="2"/>
    <x v="8"/>
  </r>
  <r>
    <n v="704"/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0.87454545454545463"/>
    <n v="120.25"/>
    <x v="2"/>
    <x v="8"/>
  </r>
  <r>
    <n v="705"/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0.97699999999999987"/>
    <n v="195.4"/>
    <x v="2"/>
    <x v="8"/>
  </r>
  <r>
    <n v="706"/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s v="N/A"/>
    <x v="2"/>
    <x v="8"/>
  </r>
  <r>
    <n v="707"/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8.927352941176466"/>
    <n v="117.69868421052631"/>
    <x v="2"/>
    <x v="8"/>
  </r>
  <r>
    <n v="708"/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.092500000000001"/>
    <n v="23.948509485094849"/>
    <x v="2"/>
    <x v="8"/>
  </r>
  <r>
    <n v="709"/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.40666666666666662"/>
    <n v="30.5"/>
    <x v="2"/>
    <x v="8"/>
  </r>
  <r>
    <n v="710"/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s v="N/A"/>
    <x v="2"/>
    <x v="8"/>
  </r>
  <r>
    <n v="711"/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3.790999999999997"/>
    <n v="99.973372781065095"/>
    <x v="2"/>
    <x v="8"/>
  </r>
  <r>
    <n v="712"/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.21649484536082475"/>
    <n v="26.25"/>
    <x v="2"/>
    <x v="8"/>
  </r>
  <r>
    <n v="713"/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0.79600000000000004"/>
    <n v="199"/>
    <x v="2"/>
    <x v="8"/>
  </r>
  <r>
    <n v="714"/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4.993333333333334"/>
    <n v="80.321428571428569"/>
    <x v="2"/>
    <x v="8"/>
  </r>
  <r>
    <n v="715"/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8"/>
    <n v="115.75"/>
    <x v="2"/>
    <x v="8"/>
  </r>
  <r>
    <n v="716"/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.214285714285715"/>
    <n v="44.6875"/>
    <x v="2"/>
    <x v="8"/>
  </r>
  <r>
    <n v="717"/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.30499999999999999"/>
    <n v="76.25"/>
    <x v="2"/>
    <x v="8"/>
  </r>
  <r>
    <n v="718"/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0.75"/>
    <n v="22.5"/>
    <x v="2"/>
    <x v="8"/>
  </r>
  <r>
    <n v="719"/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2"/>
    <n v="19.399999999999999"/>
    <x v="2"/>
    <x v="8"/>
  </r>
  <r>
    <n v="720"/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3.94736842105263"/>
    <n v="66.707317073170728"/>
    <x v="3"/>
    <x v="9"/>
  </r>
  <r>
    <n v="721"/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.10975609756099"/>
    <n v="84.142857142857139"/>
    <x v="3"/>
    <x v="9"/>
  </r>
  <r>
    <n v="722"/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.024"/>
    <n v="215.72549019607843"/>
    <x v="3"/>
    <x v="9"/>
  </r>
  <r>
    <n v="723"/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.38000000000001"/>
    <n v="54.69"/>
    <x v="3"/>
    <x v="9"/>
  </r>
  <r>
    <n v="724"/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.47157142857144"/>
    <n v="51.62944055944056"/>
    <x v="3"/>
    <x v="9"/>
  </r>
  <r>
    <n v="725"/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.35000000000001"/>
    <n v="143.35714285714286"/>
    <x v="3"/>
    <x v="9"/>
  </r>
  <r>
    <n v="726"/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.4"/>
    <n v="72.428571428571431"/>
    <x v="3"/>
    <x v="9"/>
  </r>
  <r>
    <n v="727"/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5.51428571428571"/>
    <n v="36.530201342281877"/>
    <x v="3"/>
    <x v="9"/>
  </r>
  <r>
    <n v="728"/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5.566"/>
    <n v="60.903461538461535"/>
    <x v="3"/>
    <x v="9"/>
  </r>
  <r>
    <n v="729"/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0.65"/>
    <n v="43.55"/>
    <x v="3"/>
    <x v="9"/>
  </r>
  <r>
    <n v="730"/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.19"/>
    <n v="99.766037735849054"/>
    <x v="3"/>
    <x v="9"/>
  </r>
  <r>
    <n v="731"/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x v="3"/>
    <x v="9"/>
  </r>
  <r>
    <n v="732"/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x v="3"/>
    <x v="9"/>
  </r>
  <r>
    <n v="733"/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.48"/>
    <n v="17.822485207100591"/>
    <x v="3"/>
    <x v="9"/>
  </r>
  <r>
    <n v="734"/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5.52941176470588"/>
    <n v="187.19298245614036"/>
    <x v="3"/>
    <x v="9"/>
  </r>
  <r>
    <n v="735"/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.40638297872341"/>
    <n v="234.80786026200875"/>
    <x v="3"/>
    <x v="9"/>
  </r>
  <r>
    <n v="736"/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.13888888888891"/>
    <n v="105.04629629629629"/>
    <x v="3"/>
    <x v="9"/>
  </r>
  <r>
    <n v="737"/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.39999999999999"/>
    <n v="56.666666666666664"/>
    <x v="3"/>
    <x v="9"/>
  </r>
  <r>
    <n v="738"/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6.73333333333332"/>
    <n v="39.048780487804876"/>
    <x v="3"/>
    <x v="9"/>
  </r>
  <r>
    <n v="739"/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.33333333333331"/>
    <n v="68.345323741007192"/>
    <x v="3"/>
    <x v="9"/>
  </r>
  <r>
    <n v="740"/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.4"/>
    <n v="169.57894736842104"/>
    <x v="3"/>
    <x v="9"/>
  </r>
  <r>
    <n v="741"/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.25999999999999"/>
    <n v="141.42340425531913"/>
    <x v="3"/>
    <x v="9"/>
  </r>
  <r>
    <n v="742"/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0.71428571428572"/>
    <n v="67.391304347826093"/>
    <x v="3"/>
    <x v="9"/>
  </r>
  <r>
    <n v="743"/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x v="3"/>
    <x v="9"/>
  </r>
  <r>
    <n v="744"/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.32000000000001"/>
    <n v="82.516129032258064"/>
    <x v="3"/>
    <x v="9"/>
  </r>
  <r>
    <n v="745"/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.09909909909908"/>
    <n v="53.729729729729726"/>
    <x v="3"/>
    <x v="9"/>
  </r>
  <r>
    <n v="746"/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.08135252761969"/>
    <n v="34.206185567010309"/>
    <x v="3"/>
    <x v="9"/>
  </r>
  <r>
    <n v="747"/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.04285714285714"/>
    <n v="127.32727272727273"/>
    <x v="3"/>
    <x v="9"/>
  </r>
  <r>
    <n v="748"/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.25"/>
    <n v="45.56818181818182"/>
    <x v="3"/>
    <x v="9"/>
  </r>
  <r>
    <n v="749"/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5.56"/>
    <n v="95.963636363636368"/>
    <x v="3"/>
    <x v="9"/>
  </r>
  <r>
    <n v="750"/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2.58775877587757"/>
    <n v="77.271186440677965"/>
    <x v="3"/>
    <x v="9"/>
  </r>
  <r>
    <n v="751"/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8.5"/>
    <n v="57.338709677419352"/>
    <x v="3"/>
    <x v="9"/>
  </r>
  <r>
    <n v="752"/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1.7"/>
    <n v="53.19047619047619"/>
    <x v="3"/>
    <x v="9"/>
  </r>
  <r>
    <n v="753"/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x v="3"/>
    <x v="9"/>
  </r>
  <r>
    <n v="754"/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3.75000000000001"/>
    <n v="42.346938775510203"/>
    <x v="3"/>
    <x v="9"/>
  </r>
  <r>
    <n v="755"/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1.9076"/>
    <n v="37.466029411764708"/>
    <x v="3"/>
    <x v="9"/>
  </r>
  <r>
    <n v="756"/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7.71428571428571"/>
    <n v="37.454545454545453"/>
    <x v="3"/>
    <x v="9"/>
  </r>
  <r>
    <n v="757"/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x v="3"/>
    <x v="9"/>
  </r>
  <r>
    <n v="758"/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x v="3"/>
    <x v="9"/>
  </r>
  <r>
    <n v="759"/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1.92000000000002"/>
    <n v="51.474747474747474"/>
    <x v="3"/>
    <x v="9"/>
  </r>
  <r>
    <n v="760"/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s v="N/A"/>
    <x v="3"/>
    <x v="10"/>
  </r>
  <r>
    <n v="761"/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"/>
    <n v="39.166666666666664"/>
    <x v="3"/>
    <x v="10"/>
  </r>
  <r>
    <n v="762"/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s v="N/A"/>
    <x v="3"/>
    <x v="10"/>
  </r>
  <r>
    <n v="763"/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.11655011655011654"/>
    <n v="5"/>
    <x v="3"/>
    <x v="10"/>
  </r>
  <r>
    <n v="764"/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s v="N/A"/>
    <x v="3"/>
    <x v="10"/>
  </r>
  <r>
    <n v="765"/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.014285714285712"/>
    <n v="57.295454545454547"/>
    <x v="3"/>
    <x v="10"/>
  </r>
  <r>
    <n v="766"/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s v="N/A"/>
    <x v="3"/>
    <x v="10"/>
  </r>
  <r>
    <n v="767"/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"/>
    <n v="59"/>
    <x v="3"/>
    <x v="10"/>
  </r>
  <r>
    <n v="768"/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s v="N/A"/>
    <x v="3"/>
    <x v="10"/>
  </r>
  <r>
    <n v="769"/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.4"/>
    <n v="31.846153846153847"/>
    <x v="3"/>
    <x v="10"/>
  </r>
  <r>
    <n v="770"/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s v="N/A"/>
    <x v="3"/>
    <x v="10"/>
  </r>
  <r>
    <n v="771"/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09E-2"/>
    <n v="10"/>
    <x v="3"/>
    <x v="10"/>
  </r>
  <r>
    <n v="772"/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5"/>
    <n v="50"/>
    <x v="3"/>
    <x v="10"/>
  </r>
  <r>
    <n v="773"/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0.85129023676509719"/>
    <n v="16"/>
    <x v="3"/>
    <x v="10"/>
  </r>
  <r>
    <n v="774"/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.199999999999989"/>
    <n v="39"/>
    <x v="3"/>
    <x v="10"/>
  </r>
  <r>
    <n v="775"/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2"/>
    <n v="34"/>
    <x v="3"/>
    <x v="10"/>
  </r>
  <r>
    <n v="776"/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.4"/>
    <n v="63.122807017543863"/>
    <x v="3"/>
    <x v="10"/>
  </r>
  <r>
    <n v="777"/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0.70000000000000007"/>
    <n v="7"/>
    <x v="3"/>
    <x v="10"/>
  </r>
  <r>
    <n v="778"/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.4"/>
    <n v="2"/>
    <x v="3"/>
    <x v="10"/>
  </r>
  <r>
    <n v="779"/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7"/>
    <n v="66.666666666666671"/>
    <x v="3"/>
    <x v="10"/>
  </r>
  <r>
    <n v="780"/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x v="4"/>
    <x v="11"/>
  </r>
  <r>
    <n v="781"/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.15375"/>
    <n v="42.609200000000001"/>
    <x v="4"/>
    <x v="11"/>
  </r>
  <r>
    <n v="782"/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n v="783"/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.13333333333333"/>
    <n v="63.485714285714288"/>
    <x v="4"/>
    <x v="11"/>
  </r>
  <r>
    <n v="784"/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2.49999999999999"/>
    <n v="102.5"/>
    <x v="4"/>
    <x v="11"/>
  </r>
  <r>
    <n v="785"/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0.62799999999999"/>
    <n v="31.142758620689655"/>
    <x v="4"/>
    <x v="11"/>
  </r>
  <r>
    <n v="786"/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2.79999999999998"/>
    <n v="162.27272727272728"/>
    <x v="4"/>
    <x v="11"/>
  </r>
  <r>
    <n v="787"/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.16666666666666"/>
    <n v="80.588235294117652"/>
    <x v="4"/>
    <x v="11"/>
  </r>
  <r>
    <n v="788"/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3.505"/>
    <n v="59.85441176470588"/>
    <x v="4"/>
    <x v="11"/>
  </r>
  <r>
    <n v="789"/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.41176470588236"/>
    <n v="132.85714285714286"/>
    <x v="4"/>
    <x v="11"/>
  </r>
  <r>
    <n v="790"/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.37459999999999"/>
    <n v="92.547820512820508"/>
    <x v="4"/>
    <x v="11"/>
  </r>
  <r>
    <n v="791"/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3.86666666666666"/>
    <n v="60.859375"/>
    <x v="4"/>
    <x v="11"/>
  </r>
  <r>
    <n v="792"/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.44440000000002"/>
    <n v="41.851833333333339"/>
    <x v="4"/>
    <x v="11"/>
  </r>
  <r>
    <n v="793"/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2.77927272727271"/>
    <n v="88.325937499999995"/>
    <x v="4"/>
    <x v="11"/>
  </r>
  <r>
    <n v="794"/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.31250000000001"/>
    <n v="158.96226415094338"/>
    <x v="4"/>
    <x v="11"/>
  </r>
  <r>
    <n v="795"/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1.78571428571429"/>
    <n v="85.054347826086953"/>
    <x v="4"/>
    <x v="11"/>
  </r>
  <r>
    <n v="796"/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.35000000000001"/>
    <n v="112.61111111111111"/>
    <x v="4"/>
    <x v="11"/>
  </r>
  <r>
    <n v="797"/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7.53333333333333"/>
    <n v="45.436619718309856"/>
    <x v="4"/>
    <x v="11"/>
  </r>
  <r>
    <n v="798"/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4.88571428571429"/>
    <n v="46.218390804597703"/>
    <x v="4"/>
    <x v="11"/>
  </r>
  <r>
    <n v="799"/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.02"/>
    <n v="178.60714285714286"/>
    <x v="4"/>
    <x v="11"/>
  </r>
  <r>
    <n v="800"/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.13333333333335"/>
    <n v="40.75"/>
    <x v="4"/>
    <x v="11"/>
  </r>
  <r>
    <n v="801"/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1.52149999999999"/>
    <n v="43.733921568627444"/>
    <x v="4"/>
    <x v="11"/>
  </r>
  <r>
    <n v="802"/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.33333333333334"/>
    <n v="81.066666666666663"/>
    <x v="4"/>
    <x v="11"/>
  </r>
  <r>
    <n v="803"/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.2608695652174"/>
    <n v="74.60526315789474"/>
    <x v="4"/>
    <x v="11"/>
  </r>
  <r>
    <n v="804"/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x v="4"/>
    <x v="11"/>
  </r>
  <r>
    <n v="805"/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x v="4"/>
    <x v="11"/>
  </r>
  <r>
    <n v="806"/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.4375"/>
    <n v="117.67605633802818"/>
    <x v="4"/>
    <x v="11"/>
  </r>
  <r>
    <n v="807"/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.125"/>
    <n v="73.771929824561397"/>
    <x v="4"/>
    <x v="11"/>
  </r>
  <r>
    <n v="808"/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x v="4"/>
    <x v="11"/>
  </r>
  <r>
    <n v="809"/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3.77499999999999"/>
    <n v="79.82692307692308"/>
    <x v="4"/>
    <x v="11"/>
  </r>
  <r>
    <n v="810"/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x v="4"/>
    <x v="11"/>
  </r>
  <r>
    <n v="811"/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x v="4"/>
    <x v="11"/>
  </r>
  <r>
    <n v="812"/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1.83333333333334"/>
    <n v="27.606060606060606"/>
    <x v="4"/>
    <x v="11"/>
  </r>
  <r>
    <n v="813"/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59.99600000000001"/>
    <n v="24.999375000000001"/>
    <x v="4"/>
    <x v="11"/>
  </r>
  <r>
    <n v="814"/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.3"/>
    <n v="45.464285714285715"/>
    <x v="4"/>
    <x v="11"/>
  </r>
  <r>
    <n v="815"/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x v="4"/>
    <x v="11"/>
  </r>
  <r>
    <n v="816"/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.12214285714286"/>
    <n v="39.31"/>
    <x v="4"/>
    <x v="11"/>
  </r>
  <r>
    <n v="817"/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.11066666666665"/>
    <n v="89.419999999999987"/>
    <x v="4"/>
    <x v="11"/>
  </r>
  <r>
    <n v="818"/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5.71428571428572"/>
    <n v="28.684210526315791"/>
    <x v="4"/>
    <x v="11"/>
  </r>
  <r>
    <n v="819"/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8.74999999999999"/>
    <n v="31.071428571428573"/>
    <x v="4"/>
    <x v="11"/>
  </r>
  <r>
    <n v="820"/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.05000000000001"/>
    <n v="70.55263157894737"/>
    <x v="4"/>
    <x v="11"/>
  </r>
  <r>
    <n v="821"/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x v="4"/>
    <x v="11"/>
  </r>
  <r>
    <n v="822"/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.16666666666667"/>
    <n v="51.811594202898547"/>
    <x v="4"/>
    <x v="11"/>
  </r>
  <r>
    <n v="823"/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79.5"/>
    <n v="43.515151515151516"/>
    <x v="4"/>
    <x v="11"/>
  </r>
  <r>
    <n v="824"/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.38124999999999"/>
    <n v="39.816666666666663"/>
    <x v="4"/>
    <x v="11"/>
  </r>
  <r>
    <n v="825"/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.43200000000002"/>
    <n v="126.8080808080808"/>
    <x v="4"/>
    <x v="11"/>
  </r>
  <r>
    <n v="826"/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.45454545454547"/>
    <n v="113.87755102040816"/>
    <x v="4"/>
    <x v="11"/>
  </r>
  <r>
    <n v="827"/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.33333333333334"/>
    <n v="28.181818181818183"/>
    <x v="4"/>
    <x v="11"/>
  </r>
  <r>
    <n v="828"/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x v="4"/>
    <x v="11"/>
  </r>
  <r>
    <n v="829"/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n v="830"/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7.83333333333334"/>
    <n v="60.65625"/>
    <x v="4"/>
    <x v="11"/>
  </r>
  <r>
    <n v="831"/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.33333333333334"/>
    <n v="175"/>
    <x v="4"/>
    <x v="11"/>
  </r>
  <r>
    <n v="832"/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0.60706666666665"/>
    <n v="97.993896103896105"/>
    <x v="4"/>
    <x v="11"/>
  </r>
  <r>
    <n v="833"/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1.66666666666666"/>
    <n v="148.78048780487805"/>
    <x v="4"/>
    <x v="11"/>
  </r>
  <r>
    <n v="834"/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.0181818181818"/>
    <n v="96.08"/>
    <x v="4"/>
    <x v="11"/>
  </r>
  <r>
    <n v="835"/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.25000000000001"/>
    <n v="58.625"/>
    <x v="4"/>
    <x v="11"/>
  </r>
  <r>
    <n v="836"/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0.93039999999999"/>
    <n v="109.70695652173914"/>
    <x v="4"/>
    <x v="11"/>
  </r>
  <r>
    <n v="837"/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1.8"/>
    <n v="49.112903225806448"/>
    <x v="4"/>
    <x v="11"/>
  </r>
  <r>
    <n v="838"/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.4"/>
    <n v="47.672131147540981"/>
    <x v="4"/>
    <x v="11"/>
  </r>
  <r>
    <n v="839"/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6.61660000000001"/>
    <n v="60.737812499999997"/>
    <x v="4"/>
    <x v="11"/>
  </r>
  <r>
    <n v="840"/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.4166"/>
    <n v="63.37715789473684"/>
    <x v="4"/>
    <x v="12"/>
  </r>
  <r>
    <n v="841"/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.32000000000001"/>
    <n v="53.893617021276597"/>
    <x v="4"/>
    <x v="12"/>
  </r>
  <r>
    <n v="842"/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.32"/>
    <n v="66.871794871794876"/>
    <x v="4"/>
    <x v="12"/>
  </r>
  <r>
    <n v="843"/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.13333333333333"/>
    <n v="63.102362204724407"/>
    <x v="4"/>
    <x v="12"/>
  </r>
  <r>
    <n v="844"/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.13333333333333"/>
    <n v="36.628930817610062"/>
    <x v="4"/>
    <x v="12"/>
  </r>
  <r>
    <n v="845"/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.3802"/>
    <n v="34.005706214689269"/>
    <x v="4"/>
    <x v="12"/>
  </r>
  <r>
    <n v="846"/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.00090909090908"/>
    <n v="28.553404255319148"/>
    <x v="4"/>
    <x v="12"/>
  </r>
  <r>
    <n v="847"/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n v="848"/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n v="849"/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19.9"/>
    <n v="41.704347826086959"/>
    <x v="4"/>
    <x v="12"/>
  </r>
  <r>
    <n v="850"/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.17499999999998"/>
    <n v="46.669172932330824"/>
    <x v="4"/>
    <x v="12"/>
  </r>
  <r>
    <n v="851"/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.44999999999999"/>
    <n v="37.271428571428572"/>
    <x v="4"/>
    <x v="12"/>
  </r>
  <r>
    <n v="852"/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4.97142857142859"/>
    <n v="59.258064516129032"/>
    <x v="4"/>
    <x v="12"/>
  </r>
  <r>
    <n v="853"/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n v="854"/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.2205035971223"/>
    <n v="65.8623246492986"/>
    <x v="4"/>
    <x v="12"/>
  </r>
  <r>
    <n v="855"/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.44827586206897"/>
    <n v="31.914893617021278"/>
    <x v="4"/>
    <x v="12"/>
  </r>
  <r>
    <n v="856"/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.00000000000003"/>
    <n v="19.464285714285715"/>
    <x v="4"/>
    <x v="12"/>
  </r>
  <r>
    <n v="857"/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n v="858"/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.00583333333333"/>
    <n v="22.737763157894737"/>
    <x v="4"/>
    <x v="12"/>
  </r>
  <r>
    <n v="859"/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4.67500000000001"/>
    <n v="42.724489795918366"/>
    <x v="4"/>
    <x v="12"/>
  </r>
  <r>
    <n v="860"/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.142857142857142"/>
    <n v="52.916666666666664"/>
    <x v="4"/>
    <x v="13"/>
  </r>
  <r>
    <n v="861"/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5"/>
    <n v="50.5"/>
    <x v="4"/>
    <x v="13"/>
  </r>
  <r>
    <n v="862"/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.33999999999999997"/>
    <n v="42.5"/>
    <x v="4"/>
    <x v="13"/>
  </r>
  <r>
    <n v="863"/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5"/>
    <n v="18"/>
    <x v="4"/>
    <x v="13"/>
  </r>
  <r>
    <n v="864"/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1.53846153846154"/>
    <n v="34.177215189873415"/>
    <x v="4"/>
    <x v="13"/>
  </r>
  <r>
    <n v="865"/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"/>
    <n v="22.5"/>
    <x v="4"/>
    <x v="13"/>
  </r>
  <r>
    <n v="866"/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.285714285714285"/>
    <n v="58.18181818181818"/>
    <x v="4"/>
    <x v="13"/>
  </r>
  <r>
    <n v="867"/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.02"/>
    <n v="109.18181818181819"/>
    <x v="4"/>
    <x v="13"/>
  </r>
  <r>
    <n v="868"/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.1111111111111111"/>
    <n v="50"/>
    <x v="4"/>
    <x v="13"/>
  </r>
  <r>
    <n v="869"/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1.818181818181818"/>
    <n v="346.66666666666669"/>
    <x v="4"/>
    <x v="13"/>
  </r>
  <r>
    <n v="870"/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.31"/>
    <n v="12.4"/>
    <x v="4"/>
    <x v="13"/>
  </r>
  <r>
    <n v="871"/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7"/>
    <n v="27.083333333333332"/>
    <x v="4"/>
    <x v="13"/>
  </r>
  <r>
    <n v="872"/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0.8125"/>
    <n v="32.5"/>
    <x v="4"/>
    <x v="13"/>
  </r>
  <r>
    <n v="873"/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6"/>
    <n v="9"/>
    <x v="4"/>
    <x v="13"/>
  </r>
  <r>
    <n v="874"/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.333333333333336"/>
    <n v="34.761904761904759"/>
    <x v="4"/>
    <x v="13"/>
  </r>
  <r>
    <n v="875"/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s v="N/A"/>
    <x v="4"/>
    <x v="13"/>
  </r>
  <r>
    <n v="876"/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0.799492385786799"/>
    <n v="28.577777777777779"/>
    <x v="4"/>
    <x v="13"/>
  </r>
  <r>
    <n v="877"/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7.55"/>
    <n v="46.586206896551722"/>
    <x v="4"/>
    <x v="13"/>
  </r>
  <r>
    <n v="878"/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3"/>
    <n v="32.5"/>
    <x v="4"/>
    <x v="13"/>
  </r>
  <r>
    <n v="879"/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0.666666666666664"/>
    <n v="21.466666666666665"/>
    <x v="4"/>
    <x v="13"/>
  </r>
  <r>
    <n v="880"/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"/>
    <n v="14.125"/>
    <x v="4"/>
    <x v="14"/>
  </r>
  <r>
    <n v="881"/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0.8"/>
    <n v="30"/>
    <x v="4"/>
    <x v="14"/>
  </r>
  <r>
    <n v="882"/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.133333333333333"/>
    <n v="21.571428571428573"/>
    <x v="4"/>
    <x v="14"/>
  </r>
  <r>
    <n v="883"/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.020000000000003"/>
    <n v="83.375"/>
    <x v="4"/>
    <x v="14"/>
  </r>
  <r>
    <n v="884"/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n v="885"/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x v="4"/>
    <x v="14"/>
  </r>
  <r>
    <n v="886"/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x v="4"/>
    <x v="14"/>
  </r>
  <r>
    <n v="887"/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s v="N/A"/>
    <x v="4"/>
    <x v="14"/>
  </r>
  <r>
    <n v="888"/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3"/>
    <n v="18"/>
    <x v="4"/>
    <x v="14"/>
  </r>
  <r>
    <n v="889"/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8"/>
    <n v="73.760000000000005"/>
    <x v="4"/>
    <x v="14"/>
  </r>
  <r>
    <n v="890"/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1"/>
    <n v="31.25"/>
    <x v="4"/>
    <x v="14"/>
  </r>
  <r>
    <n v="891"/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"/>
    <n v="28.888888888888889"/>
    <x v="4"/>
    <x v="14"/>
  </r>
  <r>
    <n v="892"/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0.75"/>
    <n v="143.8235294117647"/>
    <x v="4"/>
    <x v="14"/>
  </r>
  <r>
    <n v="893"/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n v="894"/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.17"/>
    <n v="147.81132075471697"/>
    <x v="4"/>
    <x v="14"/>
  </r>
  <r>
    <n v="895"/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"/>
    <n v="27.857142857142858"/>
    <x v="4"/>
    <x v="14"/>
  </r>
  <r>
    <n v="896"/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x v="4"/>
    <x v="14"/>
  </r>
  <r>
    <n v="897"/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s v="N/A"/>
    <x v="4"/>
    <x v="14"/>
  </r>
  <r>
    <n v="898"/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3"/>
    <n v="35"/>
    <x v="4"/>
    <x v="14"/>
  </r>
  <r>
    <n v="899"/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.333333333333336"/>
    <n v="35"/>
    <x v="4"/>
    <x v="14"/>
  </r>
  <r>
    <n v="900"/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.42"/>
    <n v="10.5"/>
    <x v="4"/>
    <x v="13"/>
  </r>
  <r>
    <n v="901"/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s v="N/A"/>
    <x v="4"/>
    <x v="13"/>
  </r>
  <r>
    <n v="902"/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.3"/>
    <n v="30"/>
    <x v="4"/>
    <x v="13"/>
  </r>
  <r>
    <n v="903"/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"/>
    <n v="40"/>
    <x v="4"/>
    <x v="13"/>
  </r>
  <r>
    <n v="904"/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.30199999999999999"/>
    <n v="50.333333333333336"/>
    <x v="4"/>
    <x v="13"/>
  </r>
  <r>
    <n v="905"/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"/>
    <n v="32.666666666666664"/>
    <x v="4"/>
    <x v="13"/>
  </r>
  <r>
    <n v="906"/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s v="N/A"/>
    <x v="4"/>
    <x v="13"/>
  </r>
  <r>
    <n v="907"/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s v="N/A"/>
    <x v="4"/>
    <x v="13"/>
  </r>
  <r>
    <n v="908"/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s v="N/A"/>
    <x v="4"/>
    <x v="13"/>
  </r>
  <r>
    <n v="909"/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"/>
    <n v="65"/>
    <x v="4"/>
    <x v="13"/>
  </r>
  <r>
    <n v="910"/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.363636363636363"/>
    <n v="24.6"/>
    <x v="4"/>
    <x v="13"/>
  </r>
  <r>
    <n v="911"/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s v="N/A"/>
    <x v="4"/>
    <x v="13"/>
  </r>
  <r>
    <n v="912"/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0.85714285714285721"/>
    <n v="15"/>
    <x v="4"/>
    <x v="13"/>
  </r>
  <r>
    <n v="913"/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5"/>
    <n v="82.583333333333329"/>
    <x v="4"/>
    <x v="13"/>
  </r>
  <r>
    <n v="914"/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s v="N/A"/>
    <x v="4"/>
    <x v="13"/>
  </r>
  <r>
    <n v="915"/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2"/>
    <n v="41.666666666666664"/>
    <x v="4"/>
    <x v="13"/>
  </r>
  <r>
    <n v="916"/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s v="N/A"/>
    <x v="4"/>
    <x v="13"/>
  </r>
  <r>
    <n v="917"/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0.6"/>
    <n v="30"/>
    <x v="4"/>
    <x v="13"/>
  </r>
  <r>
    <n v="918"/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"/>
    <n v="19.600000000000001"/>
    <x v="4"/>
    <x v="13"/>
  </r>
  <r>
    <n v="919"/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0.5"/>
    <n v="100"/>
    <x v="4"/>
    <x v="13"/>
  </r>
  <r>
    <n v="920"/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s v="N/A"/>
    <x v="4"/>
    <x v="13"/>
  </r>
  <r>
    <n v="921"/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0.9"/>
    <n v="231.75"/>
    <x v="4"/>
    <x v="13"/>
  </r>
  <r>
    <n v="922"/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.037037037037038"/>
    <n v="189.33333333333334"/>
    <x v="4"/>
    <x v="13"/>
  </r>
  <r>
    <n v="923"/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7"/>
    <n v="55"/>
    <x v="4"/>
    <x v="13"/>
  </r>
  <r>
    <n v="924"/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0.9"/>
    <n v="21.8"/>
    <x v="4"/>
    <x v="13"/>
  </r>
  <r>
    <n v="925"/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7"/>
    <n v="32"/>
    <x v="4"/>
    <x v="13"/>
  </r>
  <r>
    <n v="926"/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s v="N/A"/>
    <x v="4"/>
    <x v="13"/>
  </r>
  <r>
    <n v="927"/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s v="N/A"/>
    <x v="4"/>
    <x v="13"/>
  </r>
  <r>
    <n v="928"/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0.86206896551724"/>
    <n v="56.25"/>
    <x v="4"/>
    <x v="13"/>
  </r>
  <r>
    <n v="929"/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s v="N/A"/>
    <x v="4"/>
    <x v="13"/>
  </r>
  <r>
    <n v="930"/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.333333333333336"/>
    <n v="69"/>
    <x v="4"/>
    <x v="13"/>
  </r>
  <r>
    <n v="931"/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7"/>
    <n v="18.714285714285715"/>
    <x v="4"/>
    <x v="13"/>
  </r>
  <r>
    <n v="932"/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4.536842105263158"/>
    <n v="46.033333333333331"/>
    <x v="4"/>
    <x v="13"/>
  </r>
  <r>
    <n v="933"/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n v="934"/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.4"/>
    <n v="50.666666666666664"/>
    <x v="4"/>
    <x v="13"/>
  </r>
  <r>
    <n v="935"/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6"/>
    <n v="25"/>
    <x v="4"/>
    <x v="13"/>
  </r>
  <r>
    <n v="936"/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s v="N/A"/>
    <x v="4"/>
    <x v="13"/>
  </r>
  <r>
    <n v="937"/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8"/>
    <n v="20"/>
    <x v="4"/>
    <x v="13"/>
  </r>
  <r>
    <n v="938"/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.35714285714285715"/>
    <n v="25"/>
    <x v="4"/>
    <x v="13"/>
  </r>
  <r>
    <n v="939"/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6"/>
    <n v="20"/>
    <x v="4"/>
    <x v="13"/>
  </r>
  <r>
    <n v="940"/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.155555555555555"/>
    <n v="110.28571428571429"/>
    <x v="2"/>
    <x v="8"/>
  </r>
  <r>
    <n v="941"/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"/>
    <n v="37.451612903225808"/>
    <x v="2"/>
    <x v="8"/>
  </r>
  <r>
    <n v="942"/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3"/>
    <n v="41.75"/>
    <x v="2"/>
    <x v="8"/>
  </r>
  <r>
    <n v="943"/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6"/>
    <n v="24.083333333333332"/>
    <x v="2"/>
    <x v="8"/>
  </r>
  <r>
    <n v="944"/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.325999999999999"/>
    <n v="69.40625"/>
    <x v="2"/>
    <x v="8"/>
  </r>
  <r>
    <n v="945"/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"/>
    <n v="155.25"/>
    <x v="2"/>
    <x v="8"/>
  </r>
  <r>
    <n v="946"/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5"/>
    <n v="57.2"/>
    <x v="2"/>
    <x v="8"/>
  </r>
  <r>
    <n v="947"/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s v="N/A"/>
    <x v="2"/>
    <x v="8"/>
  </r>
  <r>
    <n v="948"/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n v="949"/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"/>
    <n v="39"/>
    <x v="2"/>
    <x v="8"/>
  </r>
  <r>
    <n v="950"/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.04"/>
    <n v="58.416666666666664"/>
    <x v="2"/>
    <x v="8"/>
  </r>
  <r>
    <n v="951"/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.39"/>
    <n v="158.63636363636363"/>
    <x v="2"/>
    <x v="8"/>
  </r>
  <r>
    <n v="952"/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39.942857142857143"/>
    <n v="99.857142857142861"/>
    <x v="2"/>
    <x v="8"/>
  </r>
  <r>
    <n v="953"/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0.84"/>
    <n v="25.2"/>
    <x v="2"/>
    <x v="8"/>
  </r>
  <r>
    <n v="954"/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.406666666666666"/>
    <n v="89.191780821917803"/>
    <x v="2"/>
    <x v="8"/>
  </r>
  <r>
    <n v="955"/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3"/>
    <n v="182.6236559139785"/>
    <x v="2"/>
    <x v="8"/>
  </r>
  <r>
    <n v="956"/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2"/>
    <n v="50.647058823529413"/>
    <x v="2"/>
    <x v="8"/>
  </r>
  <r>
    <n v="957"/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4"/>
    <n v="33.285714285714285"/>
    <x v="2"/>
    <x v="8"/>
  </r>
  <r>
    <n v="958"/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.328275684711327"/>
    <n v="51.823529411764703"/>
    <x v="2"/>
    <x v="8"/>
  </r>
  <r>
    <n v="959"/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8.86"/>
    <n v="113.62573099415205"/>
    <x v="2"/>
    <x v="8"/>
  </r>
  <r>
    <n v="960"/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.100628930817614"/>
    <n v="136.46276595744681"/>
    <x v="2"/>
    <x v="8"/>
  </r>
  <r>
    <n v="961"/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.188421052631583"/>
    <n v="364.35454545454547"/>
    <x v="2"/>
    <x v="8"/>
  </r>
  <r>
    <n v="962"/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.48"/>
    <n v="19.243243243243242"/>
    <x v="2"/>
    <x v="8"/>
  </r>
  <r>
    <n v="963"/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"/>
    <n v="41.888888888888886"/>
    <x v="2"/>
    <x v="8"/>
  </r>
  <r>
    <n v="964"/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0.79909090909090907"/>
    <n v="30.310344827586206"/>
    <x v="2"/>
    <x v="8"/>
  </r>
  <r>
    <n v="965"/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19999999999999"/>
    <n v="49.666666666666664"/>
    <x v="2"/>
    <x v="8"/>
  </r>
  <r>
    <n v="966"/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4.799999999999999"/>
    <n v="59.2"/>
    <x v="2"/>
    <x v="8"/>
  </r>
  <r>
    <n v="967"/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7.810000000000002"/>
    <n v="43.97530864197531"/>
    <x v="2"/>
    <x v="8"/>
  </r>
  <r>
    <n v="968"/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"/>
    <n v="26.5"/>
    <x v="2"/>
    <x v="8"/>
  </r>
  <r>
    <n v="969"/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6.666666666666664"/>
    <n v="1272.7272727272727"/>
    <x v="2"/>
    <x v="8"/>
  </r>
  <r>
    <n v="970"/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5.92"/>
    <n v="164"/>
    <x v="2"/>
    <x v="8"/>
  </r>
  <r>
    <n v="971"/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.22599999999999998"/>
    <n v="45.2"/>
    <x v="2"/>
    <x v="8"/>
  </r>
  <r>
    <n v="972"/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4.625"/>
    <n v="153.88888888888889"/>
    <x v="2"/>
    <x v="8"/>
  </r>
  <r>
    <n v="973"/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7"/>
    <n v="51.375"/>
    <x v="2"/>
    <x v="8"/>
  </r>
  <r>
    <n v="974"/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0.55999999999999994"/>
    <n v="93.333333333333329"/>
    <x v="2"/>
    <x v="8"/>
  </r>
  <r>
    <n v="975"/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8"/>
    <n v="108.625"/>
    <x v="2"/>
    <x v="8"/>
  </r>
  <r>
    <n v="976"/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"/>
    <n v="160.5"/>
    <x v="2"/>
    <x v="8"/>
  </r>
  <r>
    <n v="977"/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3.666666666666664"/>
    <n v="75.75"/>
    <x v="2"/>
    <x v="8"/>
  </r>
  <r>
    <n v="978"/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.263267182990241"/>
    <n v="790.83739837398377"/>
    <x v="2"/>
    <x v="8"/>
  </r>
  <r>
    <n v="979"/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2.817599999999999"/>
    <n v="301.93916666666667"/>
    <x v="2"/>
    <x v="8"/>
  </r>
  <r>
    <n v="980"/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4.860000000000001"/>
    <n v="47.935483870967744"/>
    <x v="2"/>
    <x v="8"/>
  </r>
  <r>
    <n v="981"/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2"/>
    <n v="2.75"/>
    <x v="2"/>
    <x v="8"/>
  </r>
  <r>
    <n v="982"/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4E-2"/>
    <n v="1"/>
    <x v="2"/>
    <x v="8"/>
  </r>
  <r>
    <n v="983"/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29.506136117214709"/>
    <n v="171.79329608938548"/>
    <x v="2"/>
    <x v="8"/>
  </r>
  <r>
    <n v="984"/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"/>
    <n v="35.333333333333336"/>
    <x v="2"/>
    <x v="8"/>
  </r>
  <r>
    <n v="985"/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3"/>
    <n v="82.086956521739125"/>
    <x v="2"/>
    <x v="8"/>
  </r>
  <r>
    <n v="986"/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2.75"/>
    <n v="110.8695652173913"/>
    <x v="2"/>
    <x v="8"/>
  </r>
  <r>
    <n v="987"/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.22"/>
    <n v="161.21951219512195"/>
    <x v="2"/>
    <x v="8"/>
  </r>
  <r>
    <n v="988"/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s v="N/A"/>
    <x v="2"/>
    <x v="8"/>
  </r>
  <r>
    <n v="989"/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6.77"/>
    <n v="52.40625"/>
    <x v="2"/>
    <x v="8"/>
  </r>
  <r>
    <n v="990"/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.104"/>
    <n v="13"/>
    <x v="2"/>
    <x v="8"/>
  </r>
  <r>
    <n v="991"/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"/>
    <n v="30.285714285714285"/>
    <x v="2"/>
    <x v="8"/>
  </r>
  <r>
    <n v="992"/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.46699999999999997"/>
    <n v="116.75"/>
    <x v="2"/>
    <x v="8"/>
  </r>
  <r>
    <n v="993"/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.087142857142858"/>
    <n v="89.59693877551021"/>
    <x v="2"/>
    <x v="8"/>
  </r>
  <r>
    <n v="994"/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2"/>
    <n v="424.45454545454544"/>
    <x v="2"/>
    <x v="8"/>
  </r>
  <r>
    <n v="995"/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6"/>
    <n v="80.666666666666671"/>
    <x v="2"/>
    <x v="8"/>
  </r>
  <r>
    <n v="996"/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"/>
    <n v="13"/>
    <x v="2"/>
    <x v="8"/>
  </r>
  <r>
    <n v="997"/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3"/>
    <n v="8.125"/>
    <x v="2"/>
    <x v="8"/>
  </r>
  <r>
    <n v="998"/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8.558333333333337"/>
    <n v="153.42794759825327"/>
    <x v="2"/>
    <x v="8"/>
  </r>
  <r>
    <n v="999"/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7"/>
    <n v="292.07499999999999"/>
    <x v="2"/>
    <x v="8"/>
  </r>
  <r>
    <n v="1000"/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1"/>
    <n v="3304"/>
    <x v="2"/>
    <x v="8"/>
  </r>
  <r>
    <n v="1001"/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n v="1002"/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29.6029602960296"/>
    <n v="134.54545454545453"/>
    <x v="2"/>
    <x v="8"/>
  </r>
  <r>
    <n v="1003"/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.055"/>
    <n v="214.06666666666666"/>
    <x v="2"/>
    <x v="8"/>
  </r>
  <r>
    <n v="1004"/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.207999999999998"/>
    <n v="216.33684210526314"/>
    <x v="2"/>
    <x v="8"/>
  </r>
  <r>
    <n v="1005"/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.051000000000002"/>
    <n v="932.31055900621118"/>
    <x v="2"/>
    <x v="8"/>
  </r>
  <r>
    <n v="1006"/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5"/>
    <n v="29.25"/>
    <x v="2"/>
    <x v="8"/>
  </r>
  <r>
    <n v="1007"/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.32"/>
    <n v="174.94736842105263"/>
    <x v="2"/>
    <x v="8"/>
  </r>
  <r>
    <n v="1008"/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.26737967914438499"/>
    <n v="250"/>
    <x v="2"/>
    <x v="8"/>
  </r>
  <r>
    <n v="1009"/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.13"/>
    <n v="65"/>
    <x v="2"/>
    <x v="8"/>
  </r>
  <r>
    <n v="1010"/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.19088937093275488"/>
    <n v="55"/>
    <x v="2"/>
    <x v="8"/>
  </r>
  <r>
    <n v="1011"/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.375"/>
    <n v="75"/>
    <x v="2"/>
    <x v="8"/>
  </r>
  <r>
    <n v="1012"/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.021000000001"/>
    <n v="1389.3561935483872"/>
    <x v="2"/>
    <x v="8"/>
  </r>
  <r>
    <n v="1013"/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4.527999999999999"/>
    <n v="95.911111111111111"/>
    <x v="2"/>
    <x v="8"/>
  </r>
  <r>
    <n v="1014"/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0.599999999999998"/>
    <n v="191.25"/>
    <x v="2"/>
    <x v="8"/>
  </r>
  <r>
    <n v="1015"/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7"/>
    <n v="40"/>
    <x v="2"/>
    <x v="8"/>
  </r>
  <r>
    <n v="1016"/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"/>
    <n v="74.78947368421052"/>
    <x v="2"/>
    <x v="8"/>
  </r>
  <r>
    <n v="1017"/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2.878799999999998"/>
    <n v="161.11830985915492"/>
    <x v="2"/>
    <x v="8"/>
  </r>
  <r>
    <n v="1018"/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"/>
    <n v="88.714285714285708"/>
    <x v="2"/>
    <x v="8"/>
  </r>
  <r>
    <n v="1019"/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.333333333333336"/>
    <n v="53.25"/>
    <x v="2"/>
    <x v="8"/>
  </r>
  <r>
    <n v="1020"/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5.54838709677421"/>
    <n v="106.2"/>
    <x v="4"/>
    <x v="15"/>
  </r>
  <r>
    <n v="1021"/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1.80366666666669"/>
    <n v="22.079728033472804"/>
    <x v="4"/>
    <x v="15"/>
  </r>
  <r>
    <n v="1022"/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4.9"/>
    <n v="31.054054054054053"/>
    <x v="4"/>
    <x v="15"/>
  </r>
  <r>
    <n v="1023"/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.15"/>
    <n v="36.206106870229007"/>
    <x v="4"/>
    <x v="15"/>
  </r>
  <r>
    <n v="1024"/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8.63774999999998"/>
    <n v="388.9762295081967"/>
    <x v="4"/>
    <x v="15"/>
  </r>
  <r>
    <n v="1025"/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09.92831428571431"/>
    <n v="71.848571428571432"/>
    <x v="4"/>
    <x v="15"/>
  </r>
  <r>
    <n v="1026"/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.00828571428571"/>
    <n v="57.381803278688523"/>
    <x v="4"/>
    <x v="15"/>
  </r>
  <r>
    <n v="1027"/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.09292094387415"/>
    <n v="69.666666666666671"/>
    <x v="4"/>
    <x v="15"/>
  </r>
  <r>
    <n v="1028"/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.27000000000001"/>
    <n v="45.988235294117644"/>
    <x v="4"/>
    <x v="15"/>
  </r>
  <r>
    <n v="1029"/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1.75999999999999"/>
    <n v="79.262411347517727"/>
    <x v="4"/>
    <x v="15"/>
  </r>
  <r>
    <n v="1030"/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.09999999999997"/>
    <n v="43.031446540880502"/>
    <x v="4"/>
    <x v="15"/>
  </r>
  <r>
    <n v="1031"/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.4"/>
    <n v="108.48484848484848"/>
    <x v="4"/>
    <x v="15"/>
  </r>
  <r>
    <n v="1032"/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.49703703703703"/>
    <n v="61.029583333333335"/>
    <x v="4"/>
    <x v="15"/>
  </r>
  <r>
    <n v="1033"/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2.86144578313252"/>
    <n v="50.592592592592595"/>
    <x v="4"/>
    <x v="15"/>
  </r>
  <r>
    <n v="1034"/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.0018"/>
    <n v="39.157168674698795"/>
    <x v="4"/>
    <x v="15"/>
  </r>
  <r>
    <n v="1035"/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7.65217391304347"/>
    <n v="65.15789473684211"/>
    <x v="4"/>
    <x v="15"/>
  </r>
  <r>
    <n v="1036"/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.36044444444444"/>
    <n v="23.963127962085309"/>
    <x v="4"/>
    <x v="15"/>
  </r>
  <r>
    <n v="1037"/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.1"/>
    <n v="48.61904761904762"/>
    <x v="4"/>
    <x v="15"/>
  </r>
  <r>
    <n v="1038"/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.33333333333334"/>
    <n v="35.73770491803279"/>
    <x v="4"/>
    <x v="15"/>
  </r>
  <r>
    <n v="1039"/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.19999999999999"/>
    <n v="21.366666666666667"/>
    <x v="4"/>
    <x v="15"/>
  </r>
  <r>
    <n v="1040"/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.29411764705882354"/>
    <n v="250"/>
    <x v="5"/>
    <x v="16"/>
  </r>
  <r>
    <n v="1041"/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s v="N/A"/>
    <x v="5"/>
    <x v="16"/>
  </r>
  <r>
    <n v="1042"/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"/>
    <n v="10"/>
    <x v="5"/>
    <x v="16"/>
  </r>
  <r>
    <n v="1043"/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8"/>
    <n v="29.236301369863014"/>
    <x v="5"/>
    <x v="16"/>
  </r>
  <r>
    <n v="1044"/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5E-2"/>
    <n v="3"/>
    <x v="5"/>
    <x v="16"/>
  </r>
  <r>
    <n v="1045"/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7"/>
    <n v="33.25"/>
    <x v="5"/>
    <x v="16"/>
  </r>
  <r>
    <n v="1046"/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s v="N/A"/>
    <x v="5"/>
    <x v="16"/>
  </r>
  <r>
    <n v="1047"/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.05"/>
    <n v="1"/>
    <x v="5"/>
    <x v="16"/>
  </r>
  <r>
    <n v="1048"/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"/>
    <n v="53"/>
    <x v="5"/>
    <x v="16"/>
  </r>
  <r>
    <n v="1049"/>
    <s v="J1 (Canceled)"/>
    <s v="------"/>
    <n v="12000"/>
    <n v="0"/>
    <x v="1"/>
    <x v="0"/>
    <s v="USD"/>
    <n v="1455272445"/>
    <n v="1452680445"/>
    <b v="0"/>
    <n v="0"/>
    <b v="0"/>
    <s v="journalism/audio"/>
    <n v="0"/>
    <s v="N/A"/>
    <x v="5"/>
    <x v="16"/>
  </r>
  <r>
    <n v="1050"/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s v="N/A"/>
    <x v="5"/>
    <x v="16"/>
  </r>
  <r>
    <n v="1051"/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s v="N/A"/>
    <x v="5"/>
    <x v="16"/>
  </r>
  <r>
    <n v="1052"/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s v="N/A"/>
    <x v="5"/>
    <x v="16"/>
  </r>
  <r>
    <n v="1053"/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n v="1054"/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s v="N/A"/>
    <x v="5"/>
    <x v="16"/>
  </r>
  <r>
    <n v="1055"/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s v="N/A"/>
    <x v="5"/>
    <x v="16"/>
  </r>
  <r>
    <n v="1056"/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s v="N/A"/>
    <x v="5"/>
    <x v="16"/>
  </r>
  <r>
    <n v="1057"/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s v="N/A"/>
    <x v="5"/>
    <x v="16"/>
  </r>
  <r>
    <n v="1058"/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s v="N/A"/>
    <x v="5"/>
    <x v="16"/>
  </r>
  <r>
    <n v="1059"/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s v="N/A"/>
    <x v="5"/>
    <x v="16"/>
  </r>
  <r>
    <n v="1060"/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n v="1061"/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s v="N/A"/>
    <x v="5"/>
    <x v="16"/>
  </r>
  <r>
    <n v="1062"/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.477386934673376"/>
    <n v="47.5"/>
    <x v="5"/>
    <x v="16"/>
  </r>
  <r>
    <n v="1063"/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s v="N/A"/>
    <x v="5"/>
    <x v="16"/>
  </r>
  <r>
    <n v="1064"/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"/>
    <n v="65.666666666666671"/>
    <x v="6"/>
    <x v="17"/>
  </r>
  <r>
    <n v="1065"/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"/>
    <n v="16.2"/>
    <x v="6"/>
    <x v="17"/>
  </r>
  <r>
    <n v="1066"/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"/>
    <n v="34.128378378378379"/>
    <x v="6"/>
    <x v="17"/>
  </r>
  <r>
    <n v="1067"/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n v="1068"/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.15"/>
    <n v="11.25"/>
    <x v="6"/>
    <x v="17"/>
  </r>
  <r>
    <n v="1069"/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8.636363636363633"/>
    <n v="40.476190476190474"/>
    <x v="6"/>
    <x v="17"/>
  </r>
  <r>
    <n v="1070"/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0.70000000000000007"/>
    <n v="35"/>
    <x v="6"/>
    <x v="17"/>
  </r>
  <r>
    <n v="1071"/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s v="N/A"/>
    <x v="6"/>
    <x v="17"/>
  </r>
  <r>
    <n v="1072"/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2"/>
    <n v="12.75"/>
    <x v="6"/>
    <x v="17"/>
  </r>
  <r>
    <n v="1073"/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5"/>
    <n v="10"/>
    <x v="6"/>
    <x v="17"/>
  </r>
  <r>
    <n v="1074"/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5"/>
    <n v="113.56666666666666"/>
    <x v="6"/>
    <x v="17"/>
  </r>
  <r>
    <n v="1075"/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5"/>
    <n v="15"/>
    <x v="6"/>
    <x v="17"/>
  </r>
  <r>
    <n v="1076"/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2.765333333333331"/>
    <n v="48.281025641025643"/>
    <x v="6"/>
    <x v="17"/>
  </r>
  <r>
    <n v="1077"/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.376000000000001"/>
    <n v="43.976047904191617"/>
    <x v="6"/>
    <x v="17"/>
  </r>
  <r>
    <n v="1078"/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5"/>
    <n v="9"/>
    <x v="6"/>
    <x v="17"/>
  </r>
  <r>
    <n v="1079"/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8"/>
    <n v="37.666666666666664"/>
    <x v="6"/>
    <x v="17"/>
  </r>
  <r>
    <n v="1080"/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4"/>
    <n v="18.581632653061224"/>
    <x v="6"/>
    <x v="17"/>
  </r>
  <r>
    <n v="1081"/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2E-2"/>
    <n v="3"/>
    <x v="6"/>
    <x v="17"/>
  </r>
  <r>
    <n v="1082"/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0.55999999999999994"/>
    <n v="18.666666666666668"/>
    <x v="6"/>
    <x v="17"/>
  </r>
  <r>
    <n v="1083"/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0.82000000000000006"/>
    <n v="410"/>
    <x v="6"/>
    <x v="17"/>
  </r>
  <r>
    <n v="1084"/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s v="N/A"/>
    <x v="6"/>
    <x v="17"/>
  </r>
  <r>
    <n v="1085"/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"/>
    <n v="114"/>
    <x v="6"/>
    <x v="17"/>
  </r>
  <r>
    <n v="1086"/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43E-2"/>
    <n v="7.5"/>
    <x v="6"/>
    <x v="17"/>
  </r>
  <r>
    <n v="1087"/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s v="N/A"/>
    <x v="6"/>
    <x v="17"/>
  </r>
  <r>
    <n v="1088"/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.182977777777777"/>
    <n v="43.41727891156463"/>
    <x v="6"/>
    <x v="17"/>
  </r>
  <r>
    <n v="1089"/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2"/>
    <n v="23.959183673469386"/>
    <x v="6"/>
    <x v="17"/>
  </r>
  <r>
    <n v="1090"/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5E-2"/>
    <n v="5"/>
    <x v="6"/>
    <x v="17"/>
  </r>
  <r>
    <n v="1091"/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2.5"/>
    <n v="12.5"/>
    <x v="6"/>
    <x v="17"/>
  </r>
  <r>
    <n v="1092"/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"/>
    <n v="3"/>
    <x v="6"/>
    <x v="17"/>
  </r>
  <r>
    <n v="1093"/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.083333333333334"/>
    <n v="10.5625"/>
    <x v="6"/>
    <x v="17"/>
  </r>
  <r>
    <n v="1094"/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.300055555555556"/>
    <n v="122.00037037037038"/>
    <x v="6"/>
    <x v="17"/>
  </r>
  <r>
    <n v="1095"/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"/>
    <n v="267.80851063829789"/>
    <x v="6"/>
    <x v="17"/>
  </r>
  <r>
    <n v="1096"/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7.933333333333334"/>
    <n v="74.206896551724142"/>
    <x v="6"/>
    <x v="17"/>
  </r>
  <r>
    <n v="1097"/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7E-2"/>
    <n v="6.7142857142857144"/>
    <x v="6"/>
    <x v="17"/>
  </r>
  <r>
    <n v="1098"/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6"/>
    <n v="81.954545454545453"/>
    <x v="6"/>
    <x v="17"/>
  </r>
  <r>
    <n v="1099"/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0.5"/>
    <n v="25"/>
    <x v="6"/>
    <x v="17"/>
  </r>
  <r>
    <n v="1100"/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"/>
    <n v="10"/>
    <x v="6"/>
    <x v="17"/>
  </r>
  <r>
    <n v="1101"/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1000000000000002E-2"/>
    <n v="6.833333333333333"/>
    <x v="6"/>
    <x v="17"/>
  </r>
  <r>
    <n v="1102"/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5"/>
    <n v="17.708333333333332"/>
    <x v="6"/>
    <x v="17"/>
  </r>
  <r>
    <n v="1103"/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"/>
    <n v="16.2"/>
    <x v="6"/>
    <x v="17"/>
  </r>
  <r>
    <n v="1104"/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71"/>
    <n v="80.297297297297291"/>
    <x v="6"/>
    <x v="17"/>
  </r>
  <r>
    <n v="1105"/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.159"/>
    <n v="71.55"/>
    <x v="6"/>
    <x v="17"/>
  </r>
  <r>
    <n v="1106"/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.25"/>
    <n v="23.571428571428573"/>
    <x v="6"/>
    <x v="17"/>
  </r>
  <r>
    <n v="1107"/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s v="N/A"/>
    <x v="6"/>
    <x v="17"/>
  </r>
  <r>
    <n v="1108"/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"/>
    <n v="34.88095238095238"/>
    <x v="6"/>
    <x v="17"/>
  </r>
  <r>
    <n v="1109"/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.44999999999999996"/>
    <n v="15"/>
    <x v="6"/>
    <x v="17"/>
  </r>
  <r>
    <n v="1110"/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0.51"/>
    <n v="23.181818181818183"/>
    <x v="6"/>
    <x v="17"/>
  </r>
  <r>
    <n v="1111"/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.04"/>
    <n v="1"/>
    <x v="6"/>
    <x v="17"/>
  </r>
  <r>
    <n v="1112"/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5.537409090909087"/>
    <n v="100.23371794871794"/>
    <x v="6"/>
    <x v="17"/>
  </r>
  <r>
    <n v="1113"/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0.5"/>
    <n v="5"/>
    <x v="6"/>
    <x v="17"/>
  </r>
  <r>
    <n v="1114"/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.16666666666666669"/>
    <n v="3.3333333333333335"/>
    <x v="6"/>
    <x v="17"/>
  </r>
  <r>
    <n v="1115"/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.13250000000000001"/>
    <n v="13.25"/>
    <x v="6"/>
    <x v="17"/>
  </r>
  <r>
    <n v="1116"/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7E-2"/>
    <n v="17.852"/>
    <x v="6"/>
    <x v="17"/>
  </r>
  <r>
    <n v="1117"/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7"/>
    <n v="10.375"/>
    <x v="6"/>
    <x v="17"/>
  </r>
  <r>
    <n v="1118"/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"/>
    <n v="36.333333333333336"/>
    <x v="6"/>
    <x v="17"/>
  </r>
  <r>
    <n v="1119"/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.23809523809523811"/>
    <n v="5"/>
    <x v="6"/>
    <x v="17"/>
  </r>
  <r>
    <n v="1120"/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s v="N/A"/>
    <x v="6"/>
    <x v="17"/>
  </r>
  <r>
    <n v="1121"/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599999999999999E-2"/>
    <n v="5.8"/>
    <x v="6"/>
    <x v="17"/>
  </r>
  <r>
    <n v="1122"/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s v="N/A"/>
    <x v="6"/>
    <x v="17"/>
  </r>
  <r>
    <n v="1123"/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.22"/>
    <n v="3.6666666666666665"/>
    <x v="6"/>
    <x v="17"/>
  </r>
  <r>
    <n v="1124"/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.47222222222222221"/>
    <n v="60.714285714285715"/>
    <x v="6"/>
    <x v="18"/>
  </r>
  <r>
    <n v="1125"/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s v="N/A"/>
    <x v="6"/>
    <x v="18"/>
  </r>
  <r>
    <n v="1126"/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0.5"/>
    <n v="5"/>
    <x v="6"/>
    <x v="18"/>
  </r>
  <r>
    <n v="1127"/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"/>
    <n v="25.434782608695652"/>
    <x v="6"/>
    <x v="18"/>
  </r>
  <r>
    <n v="1128"/>
    <s v="Flying Turds"/>
    <s v="#havingfunFTW"/>
    <n v="1000"/>
    <n v="1"/>
    <x v="2"/>
    <x v="1"/>
    <s v="GBP"/>
    <n v="1407425717"/>
    <n v="1404833717"/>
    <b v="0"/>
    <n v="1"/>
    <b v="0"/>
    <s v="games/mobile games"/>
    <n v="0.1"/>
    <n v="1"/>
    <x v="6"/>
    <x v="18"/>
  </r>
  <r>
    <n v="1129"/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.105"/>
    <n v="10.5"/>
    <x v="6"/>
    <x v="18"/>
  </r>
  <r>
    <n v="1130"/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.22"/>
    <n v="3.6666666666666665"/>
    <x v="6"/>
    <x v="18"/>
  </r>
  <r>
    <n v="1131"/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s v="N/A"/>
    <x v="6"/>
    <x v="18"/>
  </r>
  <r>
    <n v="1132"/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.38"/>
    <n v="110.61538461538461"/>
    <x v="6"/>
    <x v="18"/>
  </r>
  <r>
    <n v="1133"/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0.66666666666666674"/>
    <n v="20"/>
    <x v="6"/>
    <x v="18"/>
  </r>
  <r>
    <n v="1134"/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1E-3"/>
    <n v="1"/>
    <x v="6"/>
    <x v="18"/>
  </r>
  <r>
    <n v="1135"/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n v="1136"/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7"/>
    <n v="45"/>
    <x v="6"/>
    <x v="18"/>
  </r>
  <r>
    <n v="1137"/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39.5"/>
    <n v="253.2051282051282"/>
    <x v="6"/>
    <x v="18"/>
  </r>
  <r>
    <n v="1138"/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.35714285714285715"/>
    <n v="31.25"/>
    <x v="6"/>
    <x v="18"/>
  </r>
  <r>
    <n v="1139"/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E-2"/>
    <n v="5"/>
    <x v="6"/>
    <x v="18"/>
  </r>
  <r>
    <n v="1140"/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s v="N/A"/>
    <x v="6"/>
    <x v="18"/>
  </r>
  <r>
    <n v="1141"/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s v="N/A"/>
    <x v="6"/>
    <x v="18"/>
  </r>
  <r>
    <n v="1142"/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s v="N/A"/>
    <x v="6"/>
    <x v="18"/>
  </r>
  <r>
    <n v="1143"/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.41333333333333333"/>
    <n v="23.25"/>
    <x v="6"/>
    <x v="18"/>
  </r>
  <r>
    <n v="1144"/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s v="N/A"/>
    <x v="7"/>
    <x v="19"/>
  </r>
  <r>
    <n v="1145"/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.125"/>
    <n v="100"/>
    <x v="7"/>
    <x v="19"/>
  </r>
  <r>
    <n v="1146"/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9"/>
    <n v="44.166666666666664"/>
    <x v="7"/>
    <x v="19"/>
  </r>
  <r>
    <n v="1147"/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s v="N/A"/>
    <x v="7"/>
    <x v="19"/>
  </r>
  <r>
    <n v="1148"/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.48666666666666669"/>
    <n v="24.333333333333332"/>
    <x v="7"/>
    <x v="19"/>
  </r>
  <r>
    <n v="1149"/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.15"/>
    <n v="37.5"/>
    <x v="7"/>
    <x v="19"/>
  </r>
  <r>
    <n v="1150"/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.08"/>
    <n v="42"/>
    <x v="7"/>
    <x v="19"/>
  </r>
  <r>
    <n v="1151"/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s v="N/A"/>
    <x v="7"/>
    <x v="19"/>
  </r>
  <r>
    <n v="1152"/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5"/>
    <n v="60.733333333333334"/>
    <x v="7"/>
    <x v="19"/>
  </r>
  <r>
    <n v="1153"/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0.625"/>
    <n v="50"/>
    <x v="7"/>
    <x v="19"/>
  </r>
  <r>
    <n v="1154"/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"/>
    <n v="108.33333333333333"/>
    <x v="7"/>
    <x v="19"/>
  </r>
  <r>
    <n v="1155"/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0.752"/>
    <n v="23.5"/>
    <x v="7"/>
    <x v="19"/>
  </r>
  <r>
    <n v="1156"/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s v="N/A"/>
    <x v="7"/>
    <x v="19"/>
  </r>
  <r>
    <n v="1157"/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"/>
    <n v="50.333333333333336"/>
    <x v="7"/>
    <x v="19"/>
  </r>
  <r>
    <n v="1158"/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.46666666666666673"/>
    <n v="11.666666666666666"/>
    <x v="7"/>
    <x v="19"/>
  </r>
  <r>
    <n v="1159"/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s v="N/A"/>
    <x v="7"/>
    <x v="19"/>
  </r>
  <r>
    <n v="1160"/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"/>
    <n v="60.789473684210527"/>
    <x v="7"/>
    <x v="19"/>
  </r>
  <r>
    <n v="1161"/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s v="N/A"/>
    <x v="7"/>
    <x v="19"/>
  </r>
  <r>
    <n v="1162"/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41E-2"/>
    <n v="17.5"/>
    <x v="7"/>
    <x v="19"/>
  </r>
  <r>
    <n v="1163"/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s v="N/A"/>
    <x v="7"/>
    <x v="19"/>
  </r>
  <r>
    <n v="1164"/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s v="N/A"/>
    <x v="7"/>
    <x v="19"/>
  </r>
  <r>
    <n v="1165"/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0.705000000000002"/>
    <n v="82.82"/>
    <x v="7"/>
    <x v="19"/>
  </r>
  <r>
    <n v="1166"/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.139999999999997"/>
    <n v="358.875"/>
    <x v="7"/>
    <x v="19"/>
  </r>
  <r>
    <n v="1167"/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6"/>
    <n v="61.1875"/>
    <x v="7"/>
    <x v="19"/>
  </r>
  <r>
    <n v="1168"/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1"/>
    <n v="340"/>
    <x v="7"/>
    <x v="19"/>
  </r>
  <r>
    <n v="1169"/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.16999999999999998"/>
    <n v="5.666666666666667"/>
    <x v="7"/>
    <x v="19"/>
  </r>
  <r>
    <n v="1170"/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.4"/>
    <n v="50"/>
    <x v="7"/>
    <x v="19"/>
  </r>
  <r>
    <n v="1171"/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.1"/>
    <n v="25"/>
    <x v="7"/>
    <x v="19"/>
  </r>
  <r>
    <n v="1172"/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s v="N/A"/>
    <x v="7"/>
    <x v="19"/>
  </r>
  <r>
    <n v="1173"/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E-2"/>
    <n v="30"/>
    <x v="7"/>
    <x v="19"/>
  </r>
  <r>
    <n v="1174"/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2"/>
    <n v="46.631578947368418"/>
    <x v="7"/>
    <x v="19"/>
  </r>
  <r>
    <n v="1175"/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3"/>
    <n v="65"/>
    <x v="7"/>
    <x v="19"/>
  </r>
  <r>
    <n v="1176"/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3E-3"/>
    <n v="10"/>
    <x v="7"/>
    <x v="19"/>
  </r>
  <r>
    <n v="1177"/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s v="N/A"/>
    <x v="7"/>
    <x v="19"/>
  </r>
  <r>
    <n v="1178"/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1E-3"/>
    <n v="5"/>
    <x v="7"/>
    <x v="19"/>
  </r>
  <r>
    <n v="1179"/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9"/>
    <n v="640"/>
    <x v="7"/>
    <x v="19"/>
  </r>
  <r>
    <n v="1180"/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1.75"/>
    <n v="69.117647058823536"/>
    <x v="7"/>
    <x v="19"/>
  </r>
  <r>
    <n v="1181"/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2E-3"/>
    <n v="1.3333333333333333"/>
    <x v="7"/>
    <x v="19"/>
  </r>
  <r>
    <n v="1182"/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"/>
    <n v="10.5"/>
    <x v="7"/>
    <x v="19"/>
  </r>
  <r>
    <n v="1183"/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x v="7"/>
    <x v="19"/>
  </r>
  <r>
    <n v="1184"/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4.93636363636362"/>
    <n v="61.562666666666665"/>
    <x v="8"/>
    <x v="20"/>
  </r>
  <r>
    <n v="1185"/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.44"/>
    <n v="118.73873873873873"/>
    <x v="8"/>
    <x v="20"/>
  </r>
  <r>
    <n v="1186"/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6.73333333333332"/>
    <n v="65.081300813008127"/>
    <x v="8"/>
    <x v="20"/>
  </r>
  <r>
    <n v="1187"/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.12571428571428"/>
    <n v="130.15714285714284"/>
    <x v="8"/>
    <x v="20"/>
  </r>
  <r>
    <n v="1188"/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0.54999999999998"/>
    <n v="37.776470588235291"/>
    <x v="8"/>
    <x v="20"/>
  </r>
  <r>
    <n v="1189"/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7.77777777777777"/>
    <n v="112.79069767441861"/>
    <x v="8"/>
    <x v="20"/>
  </r>
  <r>
    <n v="1190"/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x v="8"/>
    <x v="20"/>
  </r>
  <r>
    <n v="1191"/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.07407407407408"/>
    <n v="89.242424242424249"/>
    <x v="8"/>
    <x v="20"/>
  </r>
  <r>
    <n v="1192"/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x v="8"/>
    <x v="20"/>
  </r>
  <r>
    <n v="1193"/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3.95714285714286"/>
    <n v="79.967032967032964"/>
    <x v="8"/>
    <x v="20"/>
  </r>
  <r>
    <n v="1194"/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.24"/>
    <n v="56.414565826330531"/>
    <x v="8"/>
    <x v="20"/>
  </r>
  <r>
    <n v="1195"/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x v="8"/>
    <x v="20"/>
  </r>
  <r>
    <n v="1196"/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69.91034482758624"/>
    <n v="76.439453125"/>
    <x v="8"/>
    <x v="20"/>
  </r>
  <r>
    <n v="1197"/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.29333333333332"/>
    <n v="121"/>
    <x v="8"/>
    <x v="20"/>
  </r>
  <r>
    <n v="1198"/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0.59999999999997"/>
    <n v="54.616766467065865"/>
    <x v="8"/>
    <x v="20"/>
  </r>
  <r>
    <n v="1199"/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.31677953348381"/>
    <n v="299.22222222222223"/>
    <x v="8"/>
    <x v="20"/>
  </r>
  <r>
    <n v="1200"/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5.60416666666667"/>
    <n v="58.533980582524272"/>
    <x v="8"/>
    <x v="20"/>
  </r>
  <r>
    <n v="1201"/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.43783333333334"/>
    <n v="55.371801801801809"/>
    <x v="8"/>
    <x v="20"/>
  </r>
  <r>
    <n v="1202"/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.244"/>
    <n v="183.80442804428046"/>
    <x v="8"/>
    <x v="20"/>
  </r>
  <r>
    <n v="1203"/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.45398773006136"/>
    <n v="165.34653465346534"/>
    <x v="8"/>
    <x v="20"/>
  </r>
  <r>
    <n v="1204"/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2.94615384615385"/>
    <n v="234.78947368421052"/>
    <x v="8"/>
    <x v="20"/>
  </r>
  <r>
    <n v="1205"/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0.86153846153847"/>
    <n v="211.48387096774192"/>
    <x v="8"/>
    <x v="20"/>
  </r>
  <r>
    <n v="1206"/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4.99999999999999"/>
    <n v="32.34375"/>
    <x v="8"/>
    <x v="20"/>
  </r>
  <r>
    <n v="1207"/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.16766467065868"/>
    <n v="123.37588652482269"/>
    <x v="8"/>
    <x v="20"/>
  </r>
  <r>
    <n v="1208"/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.29999999999998"/>
    <n v="207.06666666666666"/>
    <x v="8"/>
    <x v="20"/>
  </r>
  <r>
    <n v="1209"/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x v="8"/>
    <x v="20"/>
  </r>
  <r>
    <n v="1210"/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.31499999999997"/>
    <n v="493.81553398058253"/>
    <x v="8"/>
    <x v="20"/>
  </r>
  <r>
    <n v="1211"/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.1"/>
    <n v="168.5"/>
    <x v="8"/>
    <x v="20"/>
  </r>
  <r>
    <n v="1212"/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.04"/>
    <n v="38.867469879518069"/>
    <x v="8"/>
    <x v="20"/>
  </r>
  <r>
    <n v="1213"/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.23076923076924"/>
    <n v="61.527777777777779"/>
    <x v="8"/>
    <x v="20"/>
  </r>
  <r>
    <n v="1214"/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1.80000000000001"/>
    <n v="105.44"/>
    <x v="8"/>
    <x v="20"/>
  </r>
  <r>
    <n v="1215"/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.0802000000001"/>
    <n v="71.592003642987251"/>
    <x v="8"/>
    <x v="20"/>
  </r>
  <r>
    <n v="1216"/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5.70000000000002"/>
    <n v="91.882882882882882"/>
    <x v="8"/>
    <x v="20"/>
  </r>
  <r>
    <n v="1217"/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2.60000000000001"/>
    <n v="148.57377049180329"/>
    <x v="8"/>
    <x v="20"/>
  </r>
  <r>
    <n v="1218"/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.27777777777777"/>
    <n v="174.2134831460674"/>
    <x v="8"/>
    <x v="20"/>
  </r>
  <r>
    <n v="1219"/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.16819571865443"/>
    <n v="102.86166007905139"/>
    <x v="8"/>
    <x v="20"/>
  </r>
  <r>
    <n v="1220"/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3.76666666666668"/>
    <n v="111.17857142857143"/>
    <x v="8"/>
    <x v="20"/>
  </r>
  <r>
    <n v="1221"/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.40954545454547"/>
    <n v="23.796213592233013"/>
    <x v="8"/>
    <x v="20"/>
  </r>
  <r>
    <n v="1222"/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.375"/>
    <n v="81.268115942028984"/>
    <x v="8"/>
    <x v="20"/>
  </r>
  <r>
    <n v="1223"/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.10606060606061"/>
    <n v="116.21465968586388"/>
    <x v="8"/>
    <x v="20"/>
  </r>
  <r>
    <n v="1224"/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73"/>
    <n v="58.888888888888886"/>
    <x v="4"/>
    <x v="21"/>
  </r>
  <r>
    <n v="1225"/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5"/>
    <n v="44"/>
    <x v="4"/>
    <x v="21"/>
  </r>
  <r>
    <n v="1226"/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"/>
    <n v="48.424999999999997"/>
    <x v="4"/>
    <x v="21"/>
  </r>
  <r>
    <n v="1227"/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s v="N/A"/>
    <x v="4"/>
    <x v="21"/>
  </r>
  <r>
    <n v="1228"/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.299999999999997"/>
    <n v="61.041666666666664"/>
    <x v="4"/>
    <x v="21"/>
  </r>
  <r>
    <n v="1229"/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0.90909090909090906"/>
    <n v="25"/>
    <x v="4"/>
    <x v="21"/>
  </r>
  <r>
    <n v="1230"/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s v="N/A"/>
    <x v="4"/>
    <x v="21"/>
  </r>
  <r>
    <n v="1231"/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s v="N/A"/>
    <x v="4"/>
    <x v="21"/>
  </r>
  <r>
    <n v="1232"/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0.8"/>
    <n v="40"/>
    <x v="4"/>
    <x v="21"/>
  </r>
  <r>
    <n v="1233"/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1.600000000000001"/>
    <n v="19.333333333333332"/>
    <x v="4"/>
    <x v="21"/>
  </r>
  <r>
    <n v="1234"/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s v="N/A"/>
    <x v="4"/>
    <x v="21"/>
  </r>
  <r>
    <n v="1235"/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19"/>
    <n v="35"/>
    <x v="4"/>
    <x v="21"/>
  </r>
  <r>
    <n v="1236"/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s v="N/A"/>
    <x v="4"/>
    <x v="21"/>
  </r>
  <r>
    <n v="1237"/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s v="N/A"/>
    <x v="4"/>
    <x v="21"/>
  </r>
  <r>
    <n v="1238"/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7.8"/>
    <n v="59.333333333333336"/>
    <x v="4"/>
    <x v="21"/>
  </r>
  <r>
    <n v="1239"/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s v="N/A"/>
    <x v="4"/>
    <x v="21"/>
  </r>
  <r>
    <n v="1240"/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7"/>
    <n v="30.125"/>
    <x v="4"/>
    <x v="21"/>
  </r>
  <r>
    <n v="1241"/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0.739999999999995"/>
    <n v="74.617647058823536"/>
    <x v="4"/>
    <x v="21"/>
  </r>
  <r>
    <n v="1242"/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0.54884742041712409"/>
    <n v="5"/>
    <x v="4"/>
    <x v="21"/>
  </r>
  <r>
    <n v="1243"/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.091666666666667"/>
    <n v="44.5"/>
    <x v="4"/>
    <x v="21"/>
  </r>
  <r>
    <n v="1244"/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3.8"/>
    <n v="46.133333333333333"/>
    <x v="4"/>
    <x v="11"/>
  </r>
  <r>
    <n v="1245"/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.24999999999999"/>
    <n v="141.47058823529412"/>
    <x v="4"/>
    <x v="11"/>
  </r>
  <r>
    <n v="1246"/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x v="4"/>
    <x v="11"/>
  </r>
  <r>
    <n v="1247"/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.14285714285715"/>
    <n v="85.5"/>
    <x v="4"/>
    <x v="11"/>
  </r>
  <r>
    <n v="1248"/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1.63999999999999"/>
    <n v="64.254237288135599"/>
    <x v="4"/>
    <x v="11"/>
  </r>
  <r>
    <n v="1249"/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.44"/>
    <n v="64.46913580246914"/>
    <x v="4"/>
    <x v="11"/>
  </r>
  <r>
    <n v="1250"/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.15333333333331"/>
    <n v="118.2007874015748"/>
    <x v="4"/>
    <x v="11"/>
  </r>
  <r>
    <n v="1251"/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1.8"/>
    <n v="82.540540540540547"/>
    <x v="4"/>
    <x v="11"/>
  </r>
  <r>
    <n v="1252"/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7.65714285714284"/>
    <n v="34.170212765957444"/>
    <x v="4"/>
    <x v="11"/>
  </r>
  <r>
    <n v="1253"/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.2"/>
    <n v="42.73322081575246"/>
    <x v="4"/>
    <x v="11"/>
  </r>
  <r>
    <n v="1254"/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8.85074626865671"/>
    <n v="94.489361702127653"/>
    <x v="4"/>
    <x v="11"/>
  </r>
  <r>
    <n v="1255"/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.36666666666667"/>
    <n v="55.697247706422019"/>
    <x v="4"/>
    <x v="11"/>
  </r>
  <r>
    <n v="1256"/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7.96376666666666"/>
    <n v="98.030831024930734"/>
    <x v="4"/>
    <x v="11"/>
  </r>
  <r>
    <n v="1257"/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4.72727272727275"/>
    <n v="92.102272727272734"/>
    <x v="4"/>
    <x v="11"/>
  </r>
  <r>
    <n v="1258"/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.14633333333336"/>
    <n v="38.175462686567165"/>
    <x v="4"/>
    <x v="11"/>
  </r>
  <r>
    <n v="1259"/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.24"/>
    <n v="27.145833333333332"/>
    <x v="4"/>
    <x v="11"/>
  </r>
  <r>
    <n v="1260"/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3.66666666666667"/>
    <n v="50.689189189189186"/>
    <x v="4"/>
    <x v="11"/>
  </r>
  <r>
    <n v="1261"/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.25"/>
    <n v="38.942307692307693"/>
    <x v="4"/>
    <x v="11"/>
  </r>
  <r>
    <n v="1262"/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.41538461538462"/>
    <n v="77.638095238095232"/>
    <x v="4"/>
    <x v="11"/>
  </r>
  <r>
    <n v="1263"/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x v="4"/>
    <x v="11"/>
  </r>
  <r>
    <n v="1264"/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.46153846153845"/>
    <n v="31.823529411764707"/>
    <x v="4"/>
    <x v="11"/>
  </r>
  <r>
    <n v="1265"/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.14771428571429"/>
    <n v="63.184393939393942"/>
    <x v="4"/>
    <x v="11"/>
  </r>
  <r>
    <n v="1266"/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.47368421052632"/>
    <n v="190.9"/>
    <x v="4"/>
    <x v="11"/>
  </r>
  <r>
    <n v="1267"/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1.8"/>
    <n v="140.85534591194968"/>
    <x v="4"/>
    <x v="11"/>
  </r>
  <r>
    <n v="1268"/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6.66666666666667"/>
    <n v="76.92307692307692"/>
    <x v="4"/>
    <x v="11"/>
  </r>
  <r>
    <n v="1269"/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8.64893617021276"/>
    <n v="99.15533980582525"/>
    <x v="4"/>
    <x v="11"/>
  </r>
  <r>
    <n v="1270"/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4.72"/>
    <n v="67.881656804733723"/>
    <x v="4"/>
    <x v="11"/>
  </r>
  <r>
    <n v="1271"/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1.8"/>
    <n v="246.29032258064515"/>
    <x v="4"/>
    <x v="11"/>
  </r>
  <r>
    <n v="1272"/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x v="4"/>
    <x v="11"/>
  </r>
  <r>
    <n v="1273"/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3.49999999999999"/>
    <n v="76.666666666666671"/>
    <x v="4"/>
    <x v="11"/>
  </r>
  <r>
    <n v="1274"/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4.97535999999999"/>
    <n v="82.963254817987149"/>
    <x v="4"/>
    <x v="11"/>
  </r>
  <r>
    <n v="1275"/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.14066666666668"/>
    <n v="62.522107969151669"/>
    <x v="4"/>
    <x v="11"/>
  </r>
  <r>
    <n v="1276"/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.42100000000001"/>
    <n v="46.06808823529412"/>
    <x v="4"/>
    <x v="11"/>
  </r>
  <r>
    <n v="1277"/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.12433333333333"/>
    <n v="38.543946731234868"/>
    <x v="4"/>
    <x v="11"/>
  </r>
  <r>
    <n v="1278"/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4.93846153846152"/>
    <n v="53.005263157894738"/>
    <x v="4"/>
    <x v="11"/>
  </r>
  <r>
    <n v="1279"/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0.77157238734421"/>
    <n v="73.355396825396824"/>
    <x v="4"/>
    <x v="11"/>
  </r>
  <r>
    <n v="1280"/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0.91186666666665"/>
    <n v="127.97523076923076"/>
    <x v="4"/>
    <x v="11"/>
  </r>
  <r>
    <n v="1281"/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0.71428571428572"/>
    <n v="104.72972972972973"/>
    <x v="4"/>
    <x v="11"/>
  </r>
  <r>
    <n v="1282"/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3.61333333333333"/>
    <n v="67.671532846715323"/>
    <x v="4"/>
    <x v="11"/>
  </r>
  <r>
    <n v="1283"/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.05"/>
    <n v="95.931818181818187"/>
    <x v="4"/>
    <x v="11"/>
  </r>
  <r>
    <n v="1284"/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x v="1"/>
    <x v="6"/>
  </r>
  <r>
    <n v="1285"/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1.64999999999999"/>
    <n v="32.269841269841272"/>
    <x v="1"/>
    <x v="6"/>
  </r>
  <r>
    <n v="1286"/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.33333333333333"/>
    <n v="81.25"/>
    <x v="1"/>
    <x v="6"/>
  </r>
  <r>
    <n v="1287"/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n v="1288"/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.44999999999999"/>
    <n v="65.868852459016395"/>
    <x v="1"/>
    <x v="6"/>
  </r>
  <r>
    <n v="1289"/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.06666666666666"/>
    <n v="36.07692307692308"/>
    <x v="1"/>
    <x v="6"/>
  </r>
  <r>
    <n v="1290"/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8.57142857142857"/>
    <n v="44.186046511627907"/>
    <x v="1"/>
    <x v="6"/>
  </r>
  <r>
    <n v="1291"/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5.70000000000002"/>
    <n v="104.07142857142857"/>
    <x v="1"/>
    <x v="6"/>
  </r>
  <r>
    <n v="1292"/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.00000000000001"/>
    <n v="35.96153846153846"/>
    <x v="1"/>
    <x v="6"/>
  </r>
  <r>
    <n v="1293"/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.23333333333333"/>
    <n v="127.79166666666667"/>
    <x v="1"/>
    <x v="6"/>
  </r>
  <r>
    <n v="1294"/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x v="1"/>
    <x v="6"/>
  </r>
  <r>
    <n v="1295"/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1.96000000000001"/>
    <n v="39.828125"/>
    <x v="1"/>
    <x v="6"/>
  </r>
  <r>
    <n v="1296"/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.1764705882353"/>
    <n v="52.173913043478258"/>
    <x v="1"/>
    <x v="6"/>
  </r>
  <r>
    <n v="1297"/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09.52500000000001"/>
    <n v="92.037815126050418"/>
    <x v="1"/>
    <x v="6"/>
  </r>
  <r>
    <n v="1298"/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4.65"/>
    <n v="63.424242424242422"/>
    <x v="1"/>
    <x v="6"/>
  </r>
  <r>
    <n v="1299"/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x v="1"/>
    <x v="6"/>
  </r>
  <r>
    <n v="1300"/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n v="1301"/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2.75000000000001"/>
    <n v="70.862068965517238"/>
    <x v="1"/>
    <x v="6"/>
  </r>
  <r>
    <n v="1302"/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n v="1303"/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.26085714285716"/>
    <n v="42.214166666666671"/>
    <x v="1"/>
    <x v="6"/>
  </r>
  <r>
    <n v="1304"/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39.627499999999998"/>
    <n v="152.41346153846155"/>
    <x v="2"/>
    <x v="8"/>
  </r>
  <r>
    <n v="1305"/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5.976666666666663"/>
    <n v="90.616279069767444"/>
    <x v="2"/>
    <x v="8"/>
  </r>
  <r>
    <n v="1306"/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.24636363636364"/>
    <n v="201.60393258426967"/>
    <x v="2"/>
    <x v="8"/>
  </r>
  <r>
    <n v="1307"/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1.514000000000001"/>
    <n v="127.93333333333334"/>
    <x v="2"/>
    <x v="8"/>
  </r>
  <r>
    <n v="1308"/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.360000000000001"/>
    <n v="29.894736842105264"/>
    <x v="2"/>
    <x v="8"/>
  </r>
  <r>
    <n v="1309"/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1.99130434782609"/>
    <n v="367.97142857142859"/>
    <x v="2"/>
    <x v="8"/>
  </r>
  <r>
    <n v="1310"/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5.5"/>
    <n v="129.16666666666666"/>
    <x v="2"/>
    <x v="8"/>
  </r>
  <r>
    <n v="1311"/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.027999999999999"/>
    <n v="800.7"/>
    <x v="2"/>
    <x v="8"/>
  </r>
  <r>
    <n v="1312"/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0.60869565217391308"/>
    <n v="28"/>
    <x v="2"/>
    <x v="8"/>
  </r>
  <r>
    <n v="1313"/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.114999999999998"/>
    <n v="102.01639344262296"/>
    <x v="2"/>
    <x v="8"/>
  </r>
  <r>
    <n v="1314"/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7"/>
    <n v="184.36363636363637"/>
    <x v="2"/>
    <x v="8"/>
  </r>
  <r>
    <n v="1315"/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.404000000000003"/>
    <n v="162.91935483870967"/>
    <x v="2"/>
    <x v="8"/>
  </r>
  <r>
    <n v="1316"/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3"/>
    <n v="1"/>
    <x v="2"/>
    <x v="8"/>
  </r>
  <r>
    <n v="1317"/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4"/>
    <n v="603.52631578947364"/>
    <x v="2"/>
    <x v="8"/>
  </r>
  <r>
    <n v="1318"/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.324999999999999"/>
    <n v="45.407407407407405"/>
    <x v="2"/>
    <x v="8"/>
  </r>
  <r>
    <n v="1319"/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.103448275862069"/>
    <n v="97.333333333333329"/>
    <x v="2"/>
    <x v="8"/>
  </r>
  <r>
    <n v="1320"/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0.503"/>
    <n v="167.66666666666666"/>
    <x v="2"/>
    <x v="8"/>
  </r>
  <r>
    <n v="1321"/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9"/>
    <n v="859.85714285714289"/>
    <x v="2"/>
    <x v="8"/>
  </r>
  <r>
    <n v="1322"/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.30285714285714288"/>
    <n v="26.5"/>
    <x v="2"/>
    <x v="8"/>
  </r>
  <r>
    <n v="1323"/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8"/>
    <n v="30.272727272727273"/>
    <x v="2"/>
    <x v="8"/>
  </r>
  <r>
    <n v="1324"/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"/>
    <n v="54.666666666666664"/>
    <x v="2"/>
    <x v="8"/>
  </r>
  <r>
    <n v="1325"/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7"/>
    <n v="60.75"/>
    <x v="2"/>
    <x v="8"/>
  </r>
  <r>
    <n v="1326"/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"/>
    <n v="102.72727272727273"/>
    <x v="2"/>
    <x v="8"/>
  </r>
  <r>
    <n v="1327"/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"/>
    <n v="41.585365853658537"/>
    <x v="2"/>
    <x v="8"/>
  </r>
  <r>
    <n v="1328"/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"/>
    <n v="116.53333333333333"/>
    <x v="2"/>
    <x v="8"/>
  </r>
  <r>
    <n v="1329"/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0.81600000000000006"/>
    <n v="45.333333333333336"/>
    <x v="2"/>
    <x v="8"/>
  </r>
  <r>
    <n v="1330"/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.494285714285713"/>
    <n v="157.46"/>
    <x v="2"/>
    <x v="8"/>
  </r>
  <r>
    <n v="1331"/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"/>
    <n v="100.5"/>
    <x v="2"/>
    <x v="8"/>
  </r>
  <r>
    <n v="1332"/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s v="N/A"/>
    <x v="2"/>
    <x v="8"/>
  </r>
  <r>
    <n v="1333"/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s v="N/A"/>
    <x v="2"/>
    <x v="8"/>
  </r>
  <r>
    <n v="1334"/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0.754135338345865"/>
    <n v="51.822463768115945"/>
    <x v="2"/>
    <x v="8"/>
  </r>
  <r>
    <n v="1335"/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19.759999999999998"/>
    <n v="308.75"/>
    <x v="2"/>
    <x v="8"/>
  </r>
  <r>
    <n v="1336"/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4.946999999999989"/>
    <n v="379.22767857142856"/>
    <x v="2"/>
    <x v="8"/>
  </r>
  <r>
    <n v="1337"/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.381999999999998"/>
    <n v="176.36428571428573"/>
    <x v="2"/>
    <x v="8"/>
  </r>
  <r>
    <n v="1338"/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2"/>
    <n v="66.066666666666663"/>
    <x v="2"/>
    <x v="8"/>
  </r>
  <r>
    <n v="1339"/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5"/>
    <n v="89.648648648648646"/>
    <x v="2"/>
    <x v="8"/>
  </r>
  <r>
    <n v="1340"/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s v="N/A"/>
    <x v="2"/>
    <x v="8"/>
  </r>
  <r>
    <n v="1341"/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.36"/>
    <n v="382.39130434782606"/>
    <x v="2"/>
    <x v="8"/>
  </r>
  <r>
    <n v="1342"/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.2"/>
    <n v="100"/>
    <x v="2"/>
    <x v="8"/>
  </r>
  <r>
    <n v="1343"/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.298"/>
    <n v="158.35603715170279"/>
    <x v="2"/>
    <x v="8"/>
  </r>
  <r>
    <n v="1344"/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7.73333333333335"/>
    <n v="40.762589928057551"/>
    <x v="3"/>
    <x v="9"/>
  </r>
  <r>
    <n v="1345"/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x v="3"/>
    <x v="9"/>
  </r>
  <r>
    <n v="1346"/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.32653061224491"/>
    <n v="48.449664429530202"/>
    <x v="3"/>
    <x v="9"/>
  </r>
  <r>
    <n v="1347"/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.2"/>
    <n v="82.41935483870968"/>
    <x v="3"/>
    <x v="9"/>
  </r>
  <r>
    <n v="1348"/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1.8723404255319"/>
    <n v="230.19230769230768"/>
    <x v="3"/>
    <x v="9"/>
  </r>
  <r>
    <n v="1349"/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.2"/>
    <n v="59.360465116279073"/>
    <x v="3"/>
    <x v="9"/>
  </r>
  <r>
    <n v="1350"/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.05"/>
    <n v="66.698717948717942"/>
    <x v="3"/>
    <x v="9"/>
  </r>
  <r>
    <n v="1351"/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.265"/>
    <n v="168.77500000000001"/>
    <x v="3"/>
    <x v="9"/>
  </r>
  <r>
    <n v="1352"/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.13999999999999"/>
    <n v="59.973568281938327"/>
    <x v="3"/>
    <x v="9"/>
  </r>
  <r>
    <n v="1353"/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3.6"/>
    <n v="31.80952380952381"/>
    <x v="3"/>
    <x v="9"/>
  </r>
  <r>
    <n v="1354"/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.25"/>
    <n v="24.421875"/>
    <x v="3"/>
    <x v="9"/>
  </r>
  <r>
    <n v="1355"/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2.67999999999999"/>
    <n v="25.347107438016529"/>
    <x v="3"/>
    <x v="9"/>
  </r>
  <r>
    <n v="1356"/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2.81058823529412"/>
    <n v="71.443218390804603"/>
    <x v="3"/>
    <x v="9"/>
  </r>
  <r>
    <n v="1357"/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.29999999999998"/>
    <n v="38.553846153846152"/>
    <x v="3"/>
    <x v="9"/>
  </r>
  <r>
    <n v="1358"/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1.66666666666667"/>
    <n v="68.367346938775512"/>
    <x v="3"/>
    <x v="9"/>
  </r>
  <r>
    <n v="1359"/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5.75757575757575"/>
    <n v="40.210526315789473"/>
    <x v="3"/>
    <x v="9"/>
  </r>
  <r>
    <n v="1360"/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.2"/>
    <n v="32.074074074074076"/>
    <x v="3"/>
    <x v="9"/>
  </r>
  <r>
    <n v="1361"/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5.98333333333333"/>
    <n v="28.632575757575758"/>
    <x v="3"/>
    <x v="9"/>
  </r>
  <r>
    <n v="1362"/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.1"/>
    <n v="43.64"/>
    <x v="3"/>
    <x v="9"/>
  </r>
  <r>
    <n v="1363"/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n v="1364"/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8.64285714285714"/>
    <n v="346.04166666666669"/>
    <x v="4"/>
    <x v="11"/>
  </r>
  <r>
    <n v="1365"/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.26666666666667"/>
    <n v="81.739130434782609"/>
    <x v="4"/>
    <x v="11"/>
  </r>
  <r>
    <n v="1366"/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.48920000000001"/>
    <n v="64.535306122448986"/>
    <x v="4"/>
    <x v="11"/>
  </r>
  <r>
    <n v="1367"/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.26"/>
    <n v="63.477777777777774"/>
    <x v="4"/>
    <x v="11"/>
  </r>
  <r>
    <n v="1368"/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0.7"/>
    <n v="63.620689655172413"/>
    <x v="4"/>
    <x v="11"/>
  </r>
  <r>
    <n v="1369"/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.34805315203954"/>
    <n v="83.967068965517228"/>
    <x v="4"/>
    <x v="11"/>
  </r>
  <r>
    <n v="1370"/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3.66666666666666"/>
    <n v="77.75"/>
    <x v="4"/>
    <x v="11"/>
  </r>
  <r>
    <n v="1371"/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.08672667523933"/>
    <n v="107.07142857142857"/>
    <x v="4"/>
    <x v="11"/>
  </r>
  <r>
    <n v="1372"/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n v="1373"/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.01"/>
    <n v="201.94230769230768"/>
    <x v="4"/>
    <x v="11"/>
  </r>
  <r>
    <n v="1374"/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.46666666666667"/>
    <n v="43.060606060606062"/>
    <x v="4"/>
    <x v="11"/>
  </r>
  <r>
    <n v="1375"/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.32499999999999"/>
    <n v="62.871559633027523"/>
    <x v="4"/>
    <x v="11"/>
  </r>
  <r>
    <n v="1376"/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.48648648648651"/>
    <n v="55.607142857142854"/>
    <x v="4"/>
    <x v="11"/>
  </r>
  <r>
    <n v="1377"/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.15384615384616"/>
    <n v="48.70967741935484"/>
    <x v="4"/>
    <x v="11"/>
  </r>
  <r>
    <n v="1378"/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.35000000000002"/>
    <n v="30.578947368421051"/>
    <x v="4"/>
    <x v="11"/>
  </r>
  <r>
    <n v="1379"/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1.60000000000001"/>
    <n v="73.907284768211923"/>
    <x v="4"/>
    <x v="11"/>
  </r>
  <r>
    <n v="1380"/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n v="1381"/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.1"/>
    <n v="73.356164383561648"/>
    <x v="4"/>
    <x v="11"/>
  </r>
  <r>
    <n v="1382"/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.3625"/>
    <n v="56.412162162162161"/>
    <x v="4"/>
    <x v="11"/>
  </r>
  <r>
    <n v="1383"/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.40909090909091"/>
    <n v="50.247311827956992"/>
    <x v="4"/>
    <x v="11"/>
  </r>
  <r>
    <n v="1384"/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.08571428571429"/>
    <n v="68.936507936507937"/>
    <x v="4"/>
    <x v="11"/>
  </r>
  <r>
    <n v="1385"/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.406125"/>
    <n v="65.914104477611943"/>
    <x v="4"/>
    <x v="11"/>
  </r>
  <r>
    <n v="1386"/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8.75"/>
    <n v="62.5"/>
    <x v="4"/>
    <x v="11"/>
  </r>
  <r>
    <n v="1387"/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6.625"/>
    <n v="70.064102564102569"/>
    <x v="4"/>
    <x v="11"/>
  </r>
  <r>
    <n v="1388"/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4.8074"/>
    <n v="60.181874999999998"/>
    <x v="4"/>
    <x v="11"/>
  </r>
  <r>
    <n v="1389"/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.4"/>
    <n v="21.382352941176471"/>
    <x v="4"/>
    <x v="11"/>
  </r>
  <r>
    <n v="1390"/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.10714285714285"/>
    <n v="160.78947368421052"/>
    <x v="4"/>
    <x v="11"/>
  </r>
  <r>
    <n v="1391"/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.2"/>
    <n v="42.384615384615387"/>
    <x v="4"/>
    <x v="11"/>
  </r>
  <r>
    <n v="1392"/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3.64000000000001"/>
    <n v="27.317307692307693"/>
    <x v="4"/>
    <x v="11"/>
  </r>
  <r>
    <n v="1393"/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.35000000000001"/>
    <n v="196.82692307692307"/>
    <x v="4"/>
    <x v="11"/>
  </r>
  <r>
    <n v="1394"/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.13333333333334"/>
    <n v="53.882352941176471"/>
    <x v="4"/>
    <x v="11"/>
  </r>
  <r>
    <n v="1395"/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1.88571428571427"/>
    <n v="47.756097560975611"/>
    <x v="4"/>
    <x v="11"/>
  </r>
  <r>
    <n v="1396"/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.3"/>
    <n v="88.191780821917803"/>
    <x v="4"/>
    <x v="11"/>
  </r>
  <r>
    <n v="1397"/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3.85000000000001"/>
    <n v="72.056962025316452"/>
    <x v="4"/>
    <x v="11"/>
  </r>
  <r>
    <n v="1398"/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09.68181818181819"/>
    <n v="74.246153846153845"/>
    <x v="4"/>
    <x v="11"/>
  </r>
  <r>
    <n v="1399"/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.14444444444443"/>
    <n v="61.701086956521742"/>
    <x v="4"/>
    <x v="11"/>
  </r>
  <r>
    <n v="1400"/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.42857142857144"/>
    <n v="17.235294117647058"/>
    <x v="4"/>
    <x v="11"/>
  </r>
  <r>
    <n v="1401"/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6.52000000000004"/>
    <n v="51.720833333333331"/>
    <x v="4"/>
    <x v="11"/>
  </r>
  <r>
    <n v="1402"/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.16"/>
    <n v="24.150442477876105"/>
    <x v="4"/>
    <x v="11"/>
  </r>
  <r>
    <n v="1403"/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2.57499999999999"/>
    <n v="62.166666666666664"/>
    <x v="4"/>
    <x v="11"/>
  </r>
  <r>
    <n v="1404"/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"/>
    <n v="48.2"/>
    <x v="3"/>
    <x v="22"/>
  </r>
  <r>
    <n v="1405"/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.42"/>
    <n v="6.1764705882352944"/>
    <x v="3"/>
    <x v="22"/>
  </r>
  <r>
    <n v="1406"/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.125"/>
    <n v="5"/>
    <x v="3"/>
    <x v="22"/>
  </r>
  <r>
    <n v="1407"/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0.5"/>
    <n v="7.5"/>
    <x v="3"/>
    <x v="22"/>
  </r>
  <r>
    <n v="1408"/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3"/>
    <n v="12"/>
    <x v="3"/>
    <x v="22"/>
  </r>
  <r>
    <n v="1409"/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s v="N/A"/>
    <x v="3"/>
    <x v="22"/>
  </r>
  <r>
    <n v="1410"/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2"/>
    <n v="1"/>
    <x v="3"/>
    <x v="22"/>
  </r>
  <r>
    <n v="1411"/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.23333333333333336"/>
    <n v="2.3333333333333335"/>
    <x v="3"/>
    <x v="22"/>
  </r>
  <r>
    <n v="1412"/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2"/>
    <n v="24.615384615384617"/>
    <x v="3"/>
    <x v="22"/>
  </r>
  <r>
    <n v="1413"/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n v="1414"/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.2"/>
    <n v="1"/>
    <x v="3"/>
    <x v="22"/>
  </r>
  <r>
    <n v="1415"/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.181818181818183"/>
    <n v="88.888888888888886"/>
    <x v="3"/>
    <x v="22"/>
  </r>
  <r>
    <n v="1416"/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s v="N/A"/>
    <x v="3"/>
    <x v="22"/>
  </r>
  <r>
    <n v="1417"/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"/>
    <n v="27.5"/>
    <x v="3"/>
    <x v="22"/>
  </r>
  <r>
    <n v="1418"/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.2"/>
    <n v="6"/>
    <x v="3"/>
    <x v="22"/>
  </r>
  <r>
    <n v="1419"/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3"/>
    <n v="44.5"/>
    <x v="3"/>
    <x v="22"/>
  </r>
  <r>
    <n v="1420"/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"/>
    <n v="1"/>
    <x v="3"/>
    <x v="22"/>
  </r>
  <r>
    <n v="1421"/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.1"/>
    <n v="100"/>
    <x v="3"/>
    <x v="22"/>
  </r>
  <r>
    <n v="1422"/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.104"/>
    <n v="13"/>
    <x v="3"/>
    <x v="22"/>
  </r>
  <r>
    <n v="1423"/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.33333333333333337"/>
    <n v="100"/>
    <x v="3"/>
    <x v="22"/>
  </r>
  <r>
    <n v="1424"/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.36"/>
    <n v="109.07142857142857"/>
    <x v="3"/>
    <x v="22"/>
  </r>
  <r>
    <n v="1425"/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s v="N/A"/>
    <x v="3"/>
    <x v="22"/>
  </r>
  <r>
    <n v="1426"/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s v="N/A"/>
    <x v="3"/>
    <x v="22"/>
  </r>
  <r>
    <n v="1427"/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800000000000008"/>
    <n v="104.75"/>
    <x v="3"/>
    <x v="22"/>
  </r>
  <r>
    <n v="1428"/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5"/>
    <n v="15"/>
    <x v="3"/>
    <x v="22"/>
  </r>
  <r>
    <n v="1429"/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s v="N/A"/>
    <x v="3"/>
    <x v="22"/>
  </r>
  <r>
    <n v="1430"/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"/>
    <n v="80.599999999999994"/>
    <x v="3"/>
    <x v="22"/>
  </r>
  <r>
    <n v="1431"/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1.94705882352941"/>
    <n v="115.55319148936171"/>
    <x v="3"/>
    <x v="22"/>
  </r>
  <r>
    <n v="1432"/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s v="N/A"/>
    <x v="3"/>
    <x v="22"/>
  </r>
  <r>
    <n v="1433"/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3"/>
    <n v="80.5"/>
    <x v="3"/>
    <x v="22"/>
  </r>
  <r>
    <n v="1434"/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09"/>
    <n v="744.5454545454545"/>
    <x v="3"/>
    <x v="22"/>
  </r>
  <r>
    <n v="1435"/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.1"/>
    <n v="7.5"/>
    <x v="3"/>
    <x v="22"/>
  </r>
  <r>
    <n v="1436"/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0.77"/>
    <n v="38.5"/>
    <x v="3"/>
    <x v="22"/>
  </r>
  <r>
    <n v="1437"/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6.900000000000002"/>
    <n v="36.68181818181818"/>
    <x v="3"/>
    <x v="22"/>
  </r>
  <r>
    <n v="1438"/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n v="1439"/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"/>
    <n v="30"/>
    <x v="3"/>
    <x v="22"/>
  </r>
  <r>
    <n v="1440"/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7E-3"/>
    <n v="1"/>
    <x v="3"/>
    <x v="22"/>
  </r>
  <r>
    <n v="1441"/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"/>
    <n v="673.33333333333337"/>
    <x v="3"/>
    <x v="22"/>
  </r>
  <r>
    <n v="1442"/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s v="N/A"/>
    <x v="3"/>
    <x v="22"/>
  </r>
  <r>
    <n v="1443"/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s v="N/A"/>
    <x v="3"/>
    <x v="22"/>
  </r>
  <r>
    <n v="1444"/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s v="N/A"/>
    <x v="3"/>
    <x v="22"/>
  </r>
  <r>
    <n v="1445"/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s v="N/A"/>
    <x v="3"/>
    <x v="22"/>
  </r>
  <r>
    <n v="1446"/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s v="N/A"/>
    <x v="3"/>
    <x v="22"/>
  </r>
  <r>
    <n v="1447"/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2"/>
    <n v="25"/>
    <x v="3"/>
    <x v="22"/>
  </r>
  <r>
    <n v="1448"/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s v="N/A"/>
    <x v="3"/>
    <x v="22"/>
  </r>
  <r>
    <n v="1449"/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s v="N/A"/>
    <x v="3"/>
    <x v="22"/>
  </r>
  <r>
    <n v="1450"/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E-3"/>
    <n v="1"/>
    <x v="3"/>
    <x v="22"/>
  </r>
  <r>
    <n v="1451"/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2"/>
    <n v="1"/>
    <x v="3"/>
    <x v="22"/>
  </r>
  <r>
    <n v="1452"/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s v="N/A"/>
    <x v="3"/>
    <x v="22"/>
  </r>
  <r>
    <n v="1453"/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s v="N/A"/>
    <x v="3"/>
    <x v="22"/>
  </r>
  <r>
    <n v="1454"/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0.85714285714285721"/>
    <n v="15"/>
    <x v="3"/>
    <x v="22"/>
  </r>
  <r>
    <n v="1455"/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0.5"/>
    <n v="225"/>
    <x v="3"/>
    <x v="22"/>
  </r>
  <r>
    <n v="1456"/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4"/>
    <n v="48.333333333333336"/>
    <x v="3"/>
    <x v="22"/>
  </r>
  <r>
    <n v="1457"/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s v="N/A"/>
    <x v="3"/>
    <x v="22"/>
  </r>
  <r>
    <n v="1458"/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s v="N/A"/>
    <x v="3"/>
    <x v="22"/>
  </r>
  <r>
    <n v="1459"/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s v="N/A"/>
    <x v="3"/>
    <x v="22"/>
  </r>
  <r>
    <n v="1460"/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s v="N/A"/>
    <x v="3"/>
    <x v="22"/>
  </r>
  <r>
    <n v="1461"/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.24459999999999"/>
    <n v="44.66673529411765"/>
    <x v="3"/>
    <x v="23"/>
  </r>
  <r>
    <n v="1462"/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8.5175"/>
    <n v="28.937999999999999"/>
    <x v="3"/>
    <x v="23"/>
  </r>
  <r>
    <n v="1463"/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7.66666666666666"/>
    <n v="35.44"/>
    <x v="3"/>
    <x v="23"/>
  </r>
  <r>
    <n v="1464"/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.19999999999999"/>
    <n v="34.871794871794869"/>
    <x v="3"/>
    <x v="23"/>
  </r>
  <r>
    <n v="1465"/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.41449999999998"/>
    <n v="52.622732513451197"/>
    <x v="3"/>
    <x v="23"/>
  </r>
  <r>
    <n v="1466"/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7.87731249999999"/>
    <n v="69.598266129032254"/>
    <x v="3"/>
    <x v="23"/>
  </r>
  <r>
    <n v="1467"/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.08"/>
    <n v="76.72"/>
    <x v="3"/>
    <x v="23"/>
  </r>
  <r>
    <n v="1468"/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.36842105263158"/>
    <n v="33.191126279863482"/>
    <x v="3"/>
    <x v="23"/>
  </r>
  <r>
    <n v="1469"/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.42485875706214"/>
    <n v="149.46417445482865"/>
    <x v="3"/>
    <x v="23"/>
  </r>
  <r>
    <n v="1470"/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.13333333333334"/>
    <n v="23.172839506172838"/>
    <x v="3"/>
    <x v="23"/>
  </r>
  <r>
    <n v="1471"/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3.840625"/>
    <n v="96.877551020408163"/>
    <x v="3"/>
    <x v="23"/>
  </r>
  <r>
    <n v="1472"/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8.70400000000001"/>
    <n v="103.20238095238095"/>
    <x v="3"/>
    <x v="23"/>
  </r>
  <r>
    <n v="1473"/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0.51600000000001"/>
    <n v="38.462553191489363"/>
    <x v="3"/>
    <x v="23"/>
  </r>
  <r>
    <n v="1474"/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.26666666666667"/>
    <n v="44.315789473684212"/>
    <x v="3"/>
    <x v="23"/>
  </r>
  <r>
    <n v="1475"/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8.66966666666667"/>
    <n v="64.173356009070289"/>
    <x v="3"/>
    <x v="23"/>
  </r>
  <r>
    <n v="1476"/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1.55466666666666"/>
    <n v="43.333275109170302"/>
    <x v="3"/>
    <x v="23"/>
  </r>
  <r>
    <n v="1477"/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.31"/>
    <n v="90.495934959349597"/>
    <x v="3"/>
    <x v="23"/>
  </r>
  <r>
    <n v="1478"/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1.6142199999999"/>
    <n v="29.187190495010373"/>
    <x v="3"/>
    <x v="23"/>
  </r>
  <r>
    <n v="1479"/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.375"/>
    <n v="30.95774647887324"/>
    <x v="3"/>
    <x v="23"/>
  </r>
  <r>
    <n v="1480"/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.04040000000001"/>
    <n v="92.157795275590544"/>
    <x v="3"/>
    <x v="23"/>
  </r>
  <r>
    <n v="1481"/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"/>
    <n v="17.5"/>
    <x v="3"/>
    <x v="10"/>
  </r>
  <r>
    <n v="1482"/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.1"/>
    <n v="5"/>
    <x v="3"/>
    <x v="10"/>
  </r>
  <r>
    <n v="1483"/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0.7142857142857143"/>
    <n v="25"/>
    <x v="3"/>
    <x v="10"/>
  </r>
  <r>
    <n v="1484"/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s v="N/A"/>
    <x v="3"/>
    <x v="10"/>
  </r>
  <r>
    <n v="1485"/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5"/>
    <n v="50"/>
    <x v="3"/>
    <x v="10"/>
  </r>
  <r>
    <n v="1486"/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.24"/>
    <n v="16"/>
    <x v="3"/>
    <x v="10"/>
  </r>
  <r>
    <n v="1487"/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s v="N/A"/>
    <x v="3"/>
    <x v="10"/>
  </r>
  <r>
    <n v="1488"/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"/>
    <n v="60"/>
    <x v="3"/>
    <x v="10"/>
  </r>
  <r>
    <n v="1489"/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s v="N/A"/>
    <x v="3"/>
    <x v="10"/>
  </r>
  <r>
    <n v="1490"/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0.862068965517242"/>
    <n v="47.10526315789474"/>
    <x v="3"/>
    <x v="10"/>
  </r>
  <r>
    <n v="1491"/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1"/>
    <n v="100"/>
    <x v="3"/>
    <x v="10"/>
  </r>
  <r>
    <n v="1492"/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0.75"/>
    <n v="15"/>
    <x v="3"/>
    <x v="10"/>
  </r>
  <r>
    <n v="1493"/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s v="N/A"/>
    <x v="3"/>
    <x v="10"/>
  </r>
  <r>
    <n v="1494"/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9"/>
    <n v="40.454545454545453"/>
    <x v="3"/>
    <x v="10"/>
  </r>
  <r>
    <n v="1495"/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s v="N/A"/>
    <x v="3"/>
    <x v="10"/>
  </r>
  <r>
    <n v="1496"/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s v="N/A"/>
    <x v="3"/>
    <x v="10"/>
  </r>
  <r>
    <n v="1497"/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1E-3"/>
    <n v="1"/>
    <x v="3"/>
    <x v="10"/>
  </r>
  <r>
    <n v="1498"/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"/>
    <n v="19"/>
    <x v="3"/>
    <x v="10"/>
  </r>
  <r>
    <n v="1499"/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.25"/>
    <n v="5"/>
    <x v="3"/>
    <x v="10"/>
  </r>
  <r>
    <n v="1500"/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.035714285714285"/>
    <n v="46.733333333333334"/>
    <x v="3"/>
    <x v="10"/>
  </r>
  <r>
    <n v="1501"/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.33076923076925"/>
    <n v="97.731073446327684"/>
    <x v="8"/>
    <x v="20"/>
  </r>
  <r>
    <n v="1502"/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.44545454545455"/>
    <n v="67.835866261398181"/>
    <x v="8"/>
    <x v="20"/>
  </r>
  <r>
    <n v="1503"/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7.89146666666667"/>
    <n v="56.98492957746479"/>
    <x v="8"/>
    <x v="20"/>
  </r>
  <r>
    <n v="1504"/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7.93846153846158"/>
    <n v="67.159851301115239"/>
    <x v="8"/>
    <x v="20"/>
  </r>
  <r>
    <n v="1505"/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3.58125"/>
    <n v="48.037681159420288"/>
    <x v="8"/>
    <x v="20"/>
  </r>
  <r>
    <n v="1506"/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.4"/>
    <n v="38.860465116279073"/>
    <x v="8"/>
    <x v="20"/>
  </r>
  <r>
    <n v="1507"/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x v="8"/>
    <x v="20"/>
  </r>
  <r>
    <n v="1508"/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0.76216216216217"/>
    <n v="97.113744075829388"/>
    <x v="8"/>
    <x v="20"/>
  </r>
  <r>
    <n v="1509"/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3.64125714285714"/>
    <n v="110.39397959183674"/>
    <x v="8"/>
    <x v="20"/>
  </r>
  <r>
    <n v="1510"/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.03500000000001"/>
    <n v="39.91506172839506"/>
    <x v="8"/>
    <x v="20"/>
  </r>
  <r>
    <n v="1511"/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1.79285714285714"/>
    <n v="75.975728155339809"/>
    <x v="8"/>
    <x v="20"/>
  </r>
  <r>
    <n v="1512"/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8.7714285714286"/>
    <n v="58.379104477611939"/>
    <x v="8"/>
    <x v="20"/>
  </r>
  <r>
    <n v="1513"/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.01875000000001"/>
    <n v="55.82093023255814"/>
    <x v="8"/>
    <x v="20"/>
  </r>
  <r>
    <n v="1514"/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.476"/>
    <n v="151.24431818181819"/>
    <x v="8"/>
    <x v="20"/>
  </r>
  <r>
    <n v="1515"/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.18899999999999"/>
    <n v="849.67027027027029"/>
    <x v="8"/>
    <x v="20"/>
  </r>
  <r>
    <n v="1516"/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8.65882352941176"/>
    <n v="159.24137931034483"/>
    <x v="8"/>
    <x v="20"/>
  </r>
  <r>
    <n v="1517"/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1.97999999999999"/>
    <n v="39.507317073170732"/>
    <x v="8"/>
    <x v="20"/>
  </r>
  <r>
    <n v="1518"/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.36666666666665"/>
    <n v="130.52966101694915"/>
    <x v="8"/>
    <x v="20"/>
  </r>
  <r>
    <n v="1519"/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.36388888888889"/>
    <n v="64.156896551724131"/>
    <x v="8"/>
    <x v="20"/>
  </r>
  <r>
    <n v="1520"/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.47222222222223"/>
    <n v="111.52694610778443"/>
    <x v="8"/>
    <x v="20"/>
  </r>
  <r>
    <n v="1521"/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6.81333333333333"/>
    <n v="170.44680851063831"/>
    <x v="8"/>
    <x v="20"/>
  </r>
  <r>
    <n v="1522"/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8.96574712643678"/>
    <n v="133.7391592920354"/>
    <x v="8"/>
    <x v="20"/>
  </r>
  <r>
    <n v="1523"/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4.84324324324325"/>
    <n v="95.834024896265561"/>
    <x v="8"/>
    <x v="20"/>
  </r>
  <r>
    <n v="1524"/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6.99999999999997"/>
    <n v="221.78571428571428"/>
    <x v="8"/>
    <x v="20"/>
  </r>
  <r>
    <n v="1525"/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.00576923076923"/>
    <n v="32.315357142857138"/>
    <x v="8"/>
    <x v="20"/>
  </r>
  <r>
    <n v="1526"/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.32608695652173"/>
    <n v="98.839285714285708"/>
    <x v="8"/>
    <x v="20"/>
  </r>
  <r>
    <n v="1527"/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.44428571428573"/>
    <n v="55.222142857142863"/>
    <x v="8"/>
    <x v="20"/>
  </r>
  <r>
    <n v="1528"/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1.56666666666666"/>
    <n v="52.793750000000003"/>
    <x v="8"/>
    <x v="20"/>
  </r>
  <r>
    <n v="1529"/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0.67894736842105"/>
    <n v="135.66666666666666"/>
    <x v="8"/>
    <x v="20"/>
  </r>
  <r>
    <n v="1530"/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4.82571428571427"/>
    <n v="53.991990846681922"/>
    <x v="8"/>
    <x v="20"/>
  </r>
  <r>
    <n v="1531"/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5.95744680851064"/>
    <n v="56.643835616438359"/>
    <x v="8"/>
    <x v="20"/>
  </r>
  <r>
    <n v="1532"/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.02000000000004"/>
    <n v="82.316326530612244"/>
    <x v="8"/>
    <x v="20"/>
  </r>
  <r>
    <n v="1533"/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.14000000000001"/>
    <n v="88.26081081081081"/>
    <x v="8"/>
    <x v="20"/>
  </r>
  <r>
    <n v="1534"/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7.73333333333335"/>
    <n v="84.905149051490511"/>
    <x v="8"/>
    <x v="20"/>
  </r>
  <r>
    <n v="1535"/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.42499999999998"/>
    <n v="48.154545454545456"/>
    <x v="8"/>
    <x v="20"/>
  </r>
  <r>
    <n v="1536"/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.30841666666666"/>
    <n v="66.015406593406595"/>
    <x v="8"/>
    <x v="20"/>
  </r>
  <r>
    <n v="1537"/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79.9"/>
    <n v="96.375"/>
    <x v="8"/>
    <x v="20"/>
  </r>
  <r>
    <n v="1538"/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2.62857142857142"/>
    <n v="156.17391304347825"/>
    <x v="8"/>
    <x v="20"/>
  </r>
  <r>
    <n v="1539"/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5.98609999999999"/>
    <n v="95.764859154929582"/>
    <x v="8"/>
    <x v="20"/>
  </r>
  <r>
    <n v="1540"/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7.86666666666667"/>
    <n v="180.40816326530611"/>
    <x v="8"/>
    <x v="20"/>
  </r>
  <r>
    <n v="1541"/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3E-2"/>
    <n v="3"/>
    <x v="8"/>
    <x v="24"/>
  </r>
  <r>
    <n v="1542"/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n v="1543"/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.44444444444444442"/>
    <n v="10"/>
    <x v="8"/>
    <x v="24"/>
  </r>
  <r>
    <n v="1544"/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s v="N/A"/>
    <x v="8"/>
    <x v="24"/>
  </r>
  <r>
    <n v="1545"/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3E-2"/>
    <n v="1"/>
    <x v="8"/>
    <x v="24"/>
  </r>
  <r>
    <n v="1546"/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8.9"/>
    <n v="26.272727272727273"/>
    <x v="8"/>
    <x v="24"/>
  </r>
  <r>
    <n v="1547"/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s v="N/A"/>
    <x v="8"/>
    <x v="24"/>
  </r>
  <r>
    <n v="1548"/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2"/>
    <n v="60"/>
    <x v="8"/>
    <x v="24"/>
  </r>
  <r>
    <n v="1549"/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x v="8"/>
    <x v="24"/>
  </r>
  <r>
    <n v="1550"/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.466666666666665"/>
    <n v="14.428571428571429"/>
    <x v="8"/>
    <x v="24"/>
  </r>
  <r>
    <n v="1551"/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s v="N/A"/>
    <x v="8"/>
    <x v="24"/>
  </r>
  <r>
    <n v="1552"/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.186046511627907"/>
    <n v="132.1875"/>
    <x v="8"/>
    <x v="24"/>
  </r>
  <r>
    <n v="1553"/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s v="N/A"/>
    <x v="8"/>
    <x v="24"/>
  </r>
  <r>
    <n v="1554"/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s v="N/A"/>
    <x v="8"/>
    <x v="24"/>
  </r>
  <r>
    <n v="1555"/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s v="N/A"/>
    <x v="8"/>
    <x v="24"/>
  </r>
  <r>
    <n v="1556"/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.133333333333333"/>
    <n v="56.416666666666664"/>
    <x v="8"/>
    <x v="24"/>
  </r>
  <r>
    <n v="1557"/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n v="1558"/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7"/>
    <n v="11.666666666666666"/>
    <x v="8"/>
    <x v="24"/>
  </r>
  <r>
    <n v="1559"/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.33333333333333337"/>
    <n v="50"/>
    <x v="8"/>
    <x v="24"/>
  </r>
  <r>
    <n v="1560"/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2"/>
    <n v="23.5"/>
    <x v="8"/>
    <x v="24"/>
  </r>
  <r>
    <n v="1561"/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0.67"/>
    <n v="67"/>
    <x v="3"/>
    <x v="25"/>
  </r>
  <r>
    <n v="1562"/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s v="N/A"/>
    <x v="3"/>
    <x v="25"/>
  </r>
  <r>
    <n v="1563"/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5"/>
    <n v="42.5"/>
    <x v="3"/>
    <x v="25"/>
  </r>
  <r>
    <n v="1564"/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.1"/>
    <n v="10"/>
    <x v="3"/>
    <x v="25"/>
  </r>
  <r>
    <n v="1565"/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"/>
    <n v="100"/>
    <x v="3"/>
    <x v="25"/>
  </r>
  <r>
    <n v="1566"/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.25"/>
    <n v="108.05084745762711"/>
    <x v="3"/>
    <x v="25"/>
  </r>
  <r>
    <n v="1567"/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"/>
    <n v="26.923076923076923"/>
    <x v="3"/>
    <x v="25"/>
  </r>
  <r>
    <n v="1568"/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3.639999999999999"/>
    <n v="155"/>
    <x v="3"/>
    <x v="25"/>
  </r>
  <r>
    <n v="1569"/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s v="N/A"/>
    <x v="3"/>
    <x v="25"/>
  </r>
  <r>
    <n v="1570"/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.4"/>
    <n v="47.769230769230766"/>
    <x v="3"/>
    <x v="25"/>
  </r>
  <r>
    <n v="1571"/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0.66115702479338845"/>
    <n v="20"/>
    <x v="3"/>
    <x v="25"/>
  </r>
  <r>
    <n v="1572"/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x v="3"/>
    <x v="25"/>
  </r>
  <r>
    <n v="1573"/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9"/>
    <n v="74.333333333333329"/>
    <x v="3"/>
    <x v="25"/>
  </r>
  <r>
    <n v="1574"/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6"/>
    <n v="84.333333333333329"/>
    <x v="3"/>
    <x v="25"/>
  </r>
  <r>
    <n v="1575"/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2.91"/>
    <n v="65.457142857142856"/>
    <x v="3"/>
    <x v="25"/>
  </r>
  <r>
    <n v="1576"/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n v="1577"/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0.54999999999999993"/>
    <n v="27.5"/>
    <x v="3"/>
    <x v="25"/>
  </r>
  <r>
    <n v="1578"/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0.806536636794938"/>
    <n v="51.25"/>
    <x v="3"/>
    <x v="25"/>
  </r>
  <r>
    <n v="1579"/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0.84008400840084008"/>
    <n v="14"/>
    <x v="3"/>
    <x v="25"/>
  </r>
  <r>
    <n v="1580"/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s v="N/A"/>
    <x v="3"/>
    <x v="25"/>
  </r>
  <r>
    <n v="1581"/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0.5"/>
    <n v="5"/>
    <x v="8"/>
    <x v="26"/>
  </r>
  <r>
    <n v="1582"/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3000000000000007"/>
    <n v="31"/>
    <x v="8"/>
    <x v="26"/>
  </r>
  <r>
    <n v="1583"/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4999999999999997E-2"/>
    <n v="15"/>
    <x v="8"/>
    <x v="26"/>
  </r>
  <r>
    <n v="1584"/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s v="N/A"/>
    <x v="8"/>
    <x v="26"/>
  </r>
  <r>
    <n v="1585"/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x v="8"/>
    <x v="26"/>
  </r>
  <r>
    <n v="1586"/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s v="N/A"/>
    <x v="8"/>
    <x v="26"/>
  </r>
  <r>
    <n v="1587"/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2"/>
    <n v="1"/>
    <x v="8"/>
    <x v="26"/>
  </r>
  <r>
    <n v="1588"/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s v="N/A"/>
    <x v="8"/>
    <x v="26"/>
  </r>
  <r>
    <n v="1589"/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s v="N/A"/>
    <x v="8"/>
    <x v="26"/>
  </r>
  <r>
    <n v="1590"/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2"/>
    <n v="510"/>
    <x v="8"/>
    <x v="26"/>
  </r>
  <r>
    <n v="1591"/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.228571428571428"/>
    <n v="44.478260869565219"/>
    <x v="8"/>
    <x v="26"/>
  </r>
  <r>
    <n v="1592"/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s v="N/A"/>
    <x v="8"/>
    <x v="26"/>
  </r>
  <r>
    <n v="1593"/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2"/>
    <n v="1"/>
    <x v="8"/>
    <x v="26"/>
  </r>
  <r>
    <n v="1594"/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0.5"/>
    <n v="20.5"/>
    <x v="8"/>
    <x v="26"/>
  </r>
  <r>
    <n v="1595"/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.27999999999999997"/>
    <n v="40"/>
    <x v="8"/>
    <x v="26"/>
  </r>
  <r>
    <n v="1596"/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9"/>
    <n v="25"/>
    <x v="8"/>
    <x v="26"/>
  </r>
  <r>
    <n v="1597"/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s v="N/A"/>
    <x v="8"/>
    <x v="26"/>
  </r>
  <r>
    <n v="1598"/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.125"/>
    <n v="1"/>
    <x v="8"/>
    <x v="26"/>
  </r>
  <r>
    <n v="1599"/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s v="N/A"/>
    <x v="8"/>
    <x v="26"/>
  </r>
  <r>
    <n v="1600"/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"/>
    <n v="40.777777777777779"/>
    <x v="8"/>
    <x v="26"/>
  </r>
  <r>
    <n v="1601"/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.2492"/>
    <n v="48.325535714285714"/>
    <x v="4"/>
    <x v="11"/>
  </r>
  <r>
    <n v="1602"/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.16666666666667"/>
    <n v="46.953125"/>
    <x v="4"/>
    <x v="11"/>
  </r>
  <r>
    <n v="1603"/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.03299999999999"/>
    <n v="66.688666666666663"/>
    <x v="4"/>
    <x v="11"/>
  </r>
  <r>
    <n v="1604"/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.10714285714286"/>
    <n v="48.842857142857142"/>
    <x v="4"/>
    <x v="11"/>
  </r>
  <r>
    <n v="1605"/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0.69333333333334"/>
    <n v="137.30909090909091"/>
    <x v="4"/>
    <x v="11"/>
  </r>
  <r>
    <n v="1606"/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.004125"/>
    <n v="87.829673913043479"/>
    <x v="4"/>
    <x v="11"/>
  </r>
  <r>
    <n v="1607"/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.11000000000001"/>
    <n v="70.785365853658533"/>
    <x v="4"/>
    <x v="11"/>
  </r>
  <r>
    <n v="1608"/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.25"/>
    <n v="52.826086956521742"/>
    <x v="4"/>
    <x v="11"/>
  </r>
  <r>
    <n v="1609"/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.33333333333333"/>
    <n v="443.75"/>
    <x v="4"/>
    <x v="11"/>
  </r>
  <r>
    <n v="1610"/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1.85000000000002"/>
    <n v="48.544642857142854"/>
    <x v="4"/>
    <x v="11"/>
  </r>
  <r>
    <n v="1611"/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.125"/>
    <n v="37.074074074074076"/>
    <x v="4"/>
    <x v="11"/>
  </r>
  <r>
    <n v="1612"/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.00000000000001"/>
    <n v="50"/>
    <x v="4"/>
    <x v="11"/>
  </r>
  <r>
    <n v="1613"/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1.49999999999999"/>
    <n v="39.03846153846154"/>
    <x v="4"/>
    <x v="11"/>
  </r>
  <r>
    <n v="1614"/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2.69999999999999"/>
    <n v="66.688311688311686"/>
    <x v="4"/>
    <x v="11"/>
  </r>
  <r>
    <n v="1615"/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.12500000000001"/>
    <n v="67.132352941176464"/>
    <x v="4"/>
    <x v="11"/>
  </r>
  <r>
    <n v="1616"/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.2"/>
    <n v="66.369426751592357"/>
    <x v="4"/>
    <x v="11"/>
  </r>
  <r>
    <n v="1617"/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5.85714285714286"/>
    <n v="64.620253164556956"/>
    <x v="4"/>
    <x v="11"/>
  </r>
  <r>
    <n v="1618"/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.06666666666666"/>
    <n v="58.370370370370374"/>
    <x v="4"/>
    <x v="11"/>
  </r>
  <r>
    <n v="1619"/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.33333333333331"/>
    <n v="86.956521739130437"/>
    <x v="4"/>
    <x v="11"/>
  </r>
  <r>
    <n v="1620"/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2.99999999999999"/>
    <n v="66.470588235294116"/>
    <x v="4"/>
    <x v="11"/>
  </r>
  <r>
    <n v="1621"/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.2"/>
    <n v="163.78378378378378"/>
    <x v="4"/>
    <x v="11"/>
  </r>
  <r>
    <n v="1622"/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1.72463768115942"/>
    <n v="107.98461538461538"/>
    <x v="4"/>
    <x v="11"/>
  </r>
  <r>
    <n v="1623"/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.06666666666666"/>
    <n v="42.111111111111114"/>
    <x v="4"/>
    <x v="11"/>
  </r>
  <r>
    <n v="1624"/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n v="1625"/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.33333333333331"/>
    <n v="112.01923076923077"/>
    <x v="4"/>
    <x v="11"/>
  </r>
  <r>
    <n v="1626"/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.18750000000001"/>
    <n v="74.953703703703709"/>
    <x v="4"/>
    <x v="11"/>
  </r>
  <r>
    <n v="1627"/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x v="4"/>
    <x v="11"/>
  </r>
  <r>
    <n v="1628"/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0.925"/>
    <n v="45.875"/>
    <x v="4"/>
    <x v="11"/>
  </r>
  <r>
    <n v="1629"/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3.66666666666666"/>
    <n v="75.853658536585371"/>
    <x v="4"/>
    <x v="11"/>
  </r>
  <r>
    <n v="1630"/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.25"/>
    <n v="84.206349206349202"/>
    <x v="4"/>
    <x v="11"/>
  </r>
  <r>
    <n v="1631"/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5.91"/>
    <n v="117.22556390977444"/>
    <x v="4"/>
    <x v="11"/>
  </r>
  <r>
    <n v="1632"/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1.62500000000001"/>
    <n v="86.489361702127653"/>
    <x v="4"/>
    <x v="11"/>
  </r>
  <r>
    <n v="1633"/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x v="4"/>
    <x v="11"/>
  </r>
  <r>
    <n v="1634"/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0.49999999999999"/>
    <n v="62.8125"/>
    <x v="4"/>
    <x v="11"/>
  </r>
  <r>
    <n v="1635"/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.29999999999998"/>
    <n v="67.729729729729726"/>
    <x v="4"/>
    <x v="11"/>
  </r>
  <r>
    <n v="1636"/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3.55555555555556"/>
    <n v="53.5632183908046"/>
    <x v="4"/>
    <x v="11"/>
  </r>
  <r>
    <n v="1637"/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3.8"/>
    <n v="34.6"/>
    <x v="4"/>
    <x v="11"/>
  </r>
  <r>
    <n v="1638"/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x v="4"/>
    <x v="11"/>
  </r>
  <r>
    <n v="1639"/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x v="4"/>
    <x v="11"/>
  </r>
  <r>
    <n v="1640"/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69.86"/>
    <n v="39.967058823529413"/>
    <x v="4"/>
    <x v="11"/>
  </r>
  <r>
    <n v="1641"/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.4"/>
    <n v="97.5"/>
    <x v="4"/>
    <x v="27"/>
  </r>
  <r>
    <n v="1642"/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x v="4"/>
    <x v="27"/>
  </r>
  <r>
    <n v="1643"/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4.70000000000002"/>
    <n v="168.51351351351352"/>
    <x v="4"/>
    <x v="27"/>
  </r>
  <r>
    <n v="1644"/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09.5"/>
    <n v="85.546875"/>
    <x v="4"/>
    <x v="27"/>
  </r>
  <r>
    <n v="1645"/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0.80000000000001"/>
    <n v="554"/>
    <x v="4"/>
    <x v="27"/>
  </r>
  <r>
    <n v="1646"/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.2"/>
    <n v="26.554216867469879"/>
    <x v="4"/>
    <x v="27"/>
  </r>
  <r>
    <n v="1647"/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4.71999999999998"/>
    <n v="113.82608695652173"/>
    <x v="4"/>
    <x v="27"/>
  </r>
  <r>
    <n v="1648"/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.26086956521738"/>
    <n v="32.011111111111113"/>
    <x v="4"/>
    <x v="27"/>
  </r>
  <r>
    <n v="1649"/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0.58763157894737"/>
    <n v="47.189259259259259"/>
    <x v="4"/>
    <x v="27"/>
  </r>
  <r>
    <n v="1650"/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1.55000000000001"/>
    <n v="88.46875"/>
    <x v="4"/>
    <x v="27"/>
  </r>
  <r>
    <n v="1651"/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0.75"/>
    <n v="100.75"/>
    <x v="4"/>
    <x v="27"/>
  </r>
  <r>
    <n v="1652"/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0.66666666666666"/>
    <n v="64.714285714285708"/>
    <x v="4"/>
    <x v="27"/>
  </r>
  <r>
    <n v="1653"/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.2304"/>
    <n v="51.854285714285716"/>
    <x v="4"/>
    <x v="27"/>
  </r>
  <r>
    <n v="1654"/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19.90909090909089"/>
    <n v="38.794117647058826"/>
    <x v="4"/>
    <x v="27"/>
  </r>
  <r>
    <n v="1655"/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2.86666666666667"/>
    <n v="44.645833333333336"/>
    <x v="4"/>
    <x v="27"/>
  </r>
  <r>
    <n v="1656"/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.33493333333334"/>
    <n v="156.77333333333334"/>
    <x v="4"/>
    <x v="27"/>
  </r>
  <r>
    <n v="1657"/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4.93380000000001"/>
    <n v="118.70339366515837"/>
    <x v="4"/>
    <x v="27"/>
  </r>
  <r>
    <n v="1658"/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.23333333333335"/>
    <n v="74.149532710280369"/>
    <x v="4"/>
    <x v="27"/>
  </r>
  <r>
    <n v="1659"/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2.79999999999998"/>
    <n v="12.533333333333333"/>
    <x v="4"/>
    <x v="27"/>
  </r>
  <r>
    <n v="1660"/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3.75"/>
    <n v="27.861111111111111"/>
    <x v="4"/>
    <x v="27"/>
  </r>
  <r>
    <n v="1661"/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2.50632911392405"/>
    <n v="80.178217821782184"/>
    <x v="4"/>
    <x v="27"/>
  </r>
  <r>
    <n v="1662"/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2.6375"/>
    <n v="132.43548387096774"/>
    <x v="4"/>
    <x v="27"/>
  </r>
  <r>
    <n v="1663"/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n v="1664"/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.40879999999999"/>
    <n v="34.384494382022467"/>
    <x v="4"/>
    <x v="27"/>
  </r>
  <r>
    <n v="1665"/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.45714285714286"/>
    <n v="44.956989247311824"/>
    <x v="4"/>
    <x v="27"/>
  </r>
  <r>
    <n v="1666"/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0.88"/>
    <n v="41.04081632653061"/>
    <x v="4"/>
    <x v="27"/>
  </r>
  <r>
    <n v="1667"/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6.85294117647059"/>
    <n v="52.597560975609753"/>
    <x v="4"/>
    <x v="27"/>
  </r>
  <r>
    <n v="1668"/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2.6375"/>
    <n v="70.784482758620683"/>
    <x v="4"/>
    <x v="27"/>
  </r>
  <r>
    <n v="1669"/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39.75"/>
    <n v="53.75"/>
    <x v="4"/>
    <x v="27"/>
  </r>
  <r>
    <n v="1670"/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2.60000000000001"/>
    <n v="44.608695652173914"/>
    <x v="4"/>
    <x v="27"/>
  </r>
  <r>
    <n v="1671"/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0.67349999999999"/>
    <n v="26.148961038961041"/>
    <x v="4"/>
    <x v="27"/>
  </r>
  <r>
    <n v="1672"/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2.94117647058823"/>
    <n v="39.183673469387756"/>
    <x v="4"/>
    <x v="27"/>
  </r>
  <r>
    <n v="1673"/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.09523809523807"/>
    <n v="45.593220338983052"/>
    <x v="4"/>
    <x v="27"/>
  </r>
  <r>
    <n v="1674"/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1.7"/>
    <n v="89.247787610619469"/>
    <x v="4"/>
    <x v="27"/>
  </r>
  <r>
    <n v="1675"/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.416"/>
    <n v="40.416470588235299"/>
    <x v="4"/>
    <x v="27"/>
  </r>
  <r>
    <n v="1676"/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.33333333333333"/>
    <n v="82.38095238095238"/>
    <x v="4"/>
    <x v="27"/>
  </r>
  <r>
    <n v="1677"/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1.66666666666667"/>
    <n v="159.52380952380952"/>
    <x v="4"/>
    <x v="27"/>
  </r>
  <r>
    <n v="1678"/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.39999999999999"/>
    <n v="36.244897959183675"/>
    <x v="4"/>
    <x v="27"/>
  </r>
  <r>
    <n v="1679"/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n v="1680"/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7.5"/>
    <n v="47"/>
    <x v="4"/>
    <x v="27"/>
  </r>
  <r>
    <n v="1681"/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.42212307692309"/>
    <n v="74.575090497737563"/>
    <x v="4"/>
    <x v="28"/>
  </r>
  <r>
    <n v="1682"/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s v="N/A"/>
    <x v="4"/>
    <x v="28"/>
  </r>
  <r>
    <n v="1683"/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1.714285714285715"/>
    <n v="76"/>
    <x v="4"/>
    <x v="28"/>
  </r>
  <r>
    <n v="1684"/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.125"/>
    <n v="86.43564356435644"/>
    <x v="4"/>
    <x v="28"/>
  </r>
  <r>
    <n v="1685"/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2.85714285714285"/>
    <n v="24"/>
    <x v="4"/>
    <x v="28"/>
  </r>
  <r>
    <n v="1686"/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.36"/>
    <n v="18"/>
    <x v="4"/>
    <x v="28"/>
  </r>
  <r>
    <n v="1687"/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.25"/>
    <n v="80.128205128205124"/>
    <x v="4"/>
    <x v="28"/>
  </r>
  <r>
    <n v="1688"/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.3"/>
    <n v="253.14285714285714"/>
    <x v="4"/>
    <x v="28"/>
  </r>
  <r>
    <n v="1689"/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x v="4"/>
    <x v="28"/>
  </r>
  <r>
    <n v="1690"/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.4"/>
    <n v="57.727272727272727"/>
    <x v="4"/>
    <x v="28"/>
  </r>
  <r>
    <n v="1691"/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.473333333333329"/>
    <n v="264.26315789473682"/>
    <x v="4"/>
    <x v="28"/>
  </r>
  <r>
    <n v="1692"/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7.8"/>
    <n v="159.33333333333334"/>
    <x v="4"/>
    <x v="28"/>
  </r>
  <r>
    <n v="1693"/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9"/>
    <n v="35"/>
    <x v="4"/>
    <x v="28"/>
  </r>
  <r>
    <n v="1694"/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.05"/>
    <n v="5"/>
    <x v="4"/>
    <x v="28"/>
  </r>
  <r>
    <n v="1695"/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1.708333333333334"/>
    <n v="61.086956521739133"/>
    <x v="4"/>
    <x v="28"/>
  </r>
  <r>
    <n v="1696"/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s v="N/A"/>
    <x v="4"/>
    <x v="28"/>
  </r>
  <r>
    <n v="1697"/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.208000000000002"/>
    <n v="114.81818181818181"/>
    <x v="4"/>
    <x v="28"/>
  </r>
  <r>
    <n v="1698"/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s v="N/A"/>
    <x v="4"/>
    <x v="28"/>
  </r>
  <r>
    <n v="1699"/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5"/>
    <n v="54"/>
    <x v="4"/>
    <x v="28"/>
  </r>
  <r>
    <n v="1700"/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.06"/>
    <n v="65.974683544303801"/>
    <x v="4"/>
    <x v="28"/>
  </r>
  <r>
    <n v="1701"/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.19801980198019803"/>
    <n v="5"/>
    <x v="4"/>
    <x v="28"/>
  </r>
  <r>
    <n v="1702"/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6E-3"/>
    <n v="1"/>
    <x v="4"/>
    <x v="28"/>
  </r>
  <r>
    <n v="1703"/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"/>
    <n v="25.5"/>
    <x v="4"/>
    <x v="28"/>
  </r>
  <r>
    <n v="1704"/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.100000000000009"/>
    <n v="118.36363636363636"/>
    <x v="4"/>
    <x v="28"/>
  </r>
  <r>
    <n v="1705"/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s v="N/A"/>
    <x v="4"/>
    <x v="28"/>
  </r>
  <r>
    <n v="1706"/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s v="N/A"/>
    <x v="4"/>
    <x v="28"/>
  </r>
  <r>
    <n v="1707"/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"/>
    <n v="54.111111111111114"/>
    <x v="4"/>
    <x v="28"/>
  </r>
  <r>
    <n v="1708"/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s v="N/A"/>
    <x v="4"/>
    <x v="28"/>
  </r>
  <r>
    <n v="1709"/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68"/>
    <n v="21.25"/>
    <x v="4"/>
    <x v="28"/>
  </r>
  <r>
    <n v="1710"/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0.67999999999999994"/>
    <n v="34"/>
    <x v="4"/>
    <x v="28"/>
  </r>
  <r>
    <n v="1711"/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0.5"/>
    <n v="525"/>
    <x v="4"/>
    <x v="28"/>
  </r>
  <r>
    <n v="1712"/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s v="N/A"/>
    <x v="4"/>
    <x v="28"/>
  </r>
  <r>
    <n v="1713"/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7"/>
    <n v="50"/>
    <x v="4"/>
    <x v="28"/>
  </r>
  <r>
    <n v="1714"/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0000000000003"/>
    <n v="115.70588235294117"/>
    <x v="4"/>
    <x v="28"/>
  </r>
  <r>
    <n v="1715"/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.22"/>
    <n v="5.5"/>
    <x v="4"/>
    <x v="28"/>
  </r>
  <r>
    <n v="1716"/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5"/>
    <n v="50"/>
    <x v="4"/>
    <x v="28"/>
  </r>
  <r>
    <n v="1717"/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2.725880551301685"/>
    <n v="34.024390243902438"/>
    <x v="4"/>
    <x v="28"/>
  </r>
  <r>
    <n v="1718"/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.2142857142857143"/>
    <n v="37.5"/>
    <x v="4"/>
    <x v="28"/>
  </r>
  <r>
    <n v="1719"/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0.87500000000000011"/>
    <n v="11.666666666666666"/>
    <x v="4"/>
    <x v="28"/>
  </r>
  <r>
    <n v="1720"/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"/>
    <n v="28.125"/>
    <x v="4"/>
    <x v="28"/>
  </r>
  <r>
    <n v="1721"/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s v="N/A"/>
    <x v="4"/>
    <x v="28"/>
  </r>
  <r>
    <n v="1722"/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2"/>
    <n v="1"/>
    <x v="4"/>
    <x v="28"/>
  </r>
  <r>
    <n v="1723"/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"/>
    <n v="216.66666666666666"/>
    <x v="4"/>
    <x v="28"/>
  </r>
  <r>
    <n v="1724"/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0.58333333333333337"/>
    <n v="8.75"/>
    <x v="4"/>
    <x v="28"/>
  </r>
  <r>
    <n v="1725"/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.181818181818182"/>
    <n v="62.222222222222221"/>
    <x v="4"/>
    <x v="28"/>
  </r>
  <r>
    <n v="1726"/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3.784615384615385"/>
    <n v="137.25"/>
    <x v="4"/>
    <x v="28"/>
  </r>
  <r>
    <n v="1727"/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3E-2"/>
    <n v="1"/>
    <x v="4"/>
    <x v="28"/>
  </r>
  <r>
    <n v="1728"/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.400000000000006"/>
    <n v="122.14285714285714"/>
    <x v="4"/>
    <x v="28"/>
  </r>
  <r>
    <n v="1729"/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s v="N/A"/>
    <x v="4"/>
    <x v="28"/>
  </r>
  <r>
    <n v="1730"/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s v="N/A"/>
    <x v="4"/>
    <x v="28"/>
  </r>
  <r>
    <n v="1731"/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s v="N/A"/>
    <x v="4"/>
    <x v="28"/>
  </r>
  <r>
    <n v="1732"/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s v="N/A"/>
    <x v="4"/>
    <x v="28"/>
  </r>
  <r>
    <n v="1733"/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s v="N/A"/>
    <x v="4"/>
    <x v="28"/>
  </r>
  <r>
    <n v="1734"/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2"/>
    <n v="1"/>
    <x v="4"/>
    <x v="28"/>
  </r>
  <r>
    <n v="1735"/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n v="1736"/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0.73333333333333328"/>
    <n v="22"/>
    <x v="4"/>
    <x v="28"/>
  </r>
  <r>
    <n v="1737"/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.25"/>
    <n v="56.666666666666664"/>
    <x v="4"/>
    <x v="28"/>
  </r>
  <r>
    <n v="1738"/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.4"/>
    <n v="20"/>
    <x v="4"/>
    <x v="28"/>
  </r>
  <r>
    <n v="1739"/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.1"/>
    <n v="1"/>
    <x v="4"/>
    <x v="28"/>
  </r>
  <r>
    <n v="1740"/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s v="N/A"/>
    <x v="4"/>
    <x v="28"/>
  </r>
  <r>
    <n v="1741"/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0.83333333333334"/>
    <n v="25.576923076923077"/>
    <x v="8"/>
    <x v="20"/>
  </r>
  <r>
    <n v="1742"/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8.74999999999999"/>
    <n v="63.970588235294116"/>
    <x v="8"/>
    <x v="20"/>
  </r>
  <r>
    <n v="1743"/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.41666666666667"/>
    <n v="89.925373134328353"/>
    <x v="8"/>
    <x v="20"/>
  </r>
  <r>
    <n v="1744"/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.45454545454545"/>
    <n v="93.071428571428569"/>
    <x v="8"/>
    <x v="20"/>
  </r>
  <r>
    <n v="1745"/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.01428571428571"/>
    <n v="89.674157303370791"/>
    <x v="8"/>
    <x v="20"/>
  </r>
  <r>
    <n v="1746"/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.10000000000002"/>
    <n v="207.61682242990653"/>
    <x v="8"/>
    <x v="20"/>
  </r>
  <r>
    <n v="1747"/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4.95555555555556"/>
    <n v="59.408805031446541"/>
    <x v="8"/>
    <x v="20"/>
  </r>
  <r>
    <n v="1748"/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29.94800000000001"/>
    <n v="358.97237569060775"/>
    <x v="8"/>
    <x v="20"/>
  </r>
  <r>
    <n v="1749"/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.48756218905473"/>
    <n v="94.736641221374043"/>
    <x v="8"/>
    <x v="20"/>
  </r>
  <r>
    <n v="1750"/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1.62"/>
    <n v="80.647999999999996"/>
    <x v="8"/>
    <x v="20"/>
  </r>
  <r>
    <n v="1751"/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2.89999999999999"/>
    <n v="168.68852459016392"/>
    <x v="8"/>
    <x v="20"/>
  </r>
  <r>
    <n v="1752"/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.16666666666663"/>
    <n v="34.68888888888889"/>
    <x v="8"/>
    <x v="20"/>
  </r>
  <r>
    <n v="1753"/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x v="8"/>
    <x v="20"/>
  </r>
  <r>
    <n v="1754"/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0.52941176470587"/>
    <n v="104.38888888888889"/>
    <x v="8"/>
    <x v="20"/>
  </r>
  <r>
    <n v="1755"/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n v="1756"/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2.82909090909091"/>
    <n v="47.13"/>
    <x v="8"/>
    <x v="20"/>
  </r>
  <r>
    <n v="1757"/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5.99999999999999"/>
    <n v="414.28571428571428"/>
    <x v="8"/>
    <x v="20"/>
  </r>
  <r>
    <n v="1758"/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4.7"/>
    <n v="42.481481481481481"/>
    <x v="8"/>
    <x v="20"/>
  </r>
  <r>
    <n v="1759"/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6.60000000000001"/>
    <n v="108.77551020408163"/>
    <x v="8"/>
    <x v="20"/>
  </r>
  <r>
    <n v="1760"/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.44"/>
    <n v="81.098039215686271"/>
    <x v="8"/>
    <x v="20"/>
  </r>
  <r>
    <n v="1761"/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x v="8"/>
    <x v="20"/>
  </r>
  <r>
    <n v="1762"/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n v="1763"/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1.90833333333333"/>
    <n v="103.63559322033899"/>
    <x v="8"/>
    <x v="20"/>
  </r>
  <r>
    <n v="1764"/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19.600000000000001"/>
    <n v="55.282051282051285"/>
    <x v="8"/>
    <x v="20"/>
  </r>
  <r>
    <n v="1765"/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.467839999999995"/>
    <n v="72.16970873786407"/>
    <x v="8"/>
    <x v="20"/>
  </r>
  <r>
    <n v="1766"/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s v="N/A"/>
    <x v="8"/>
    <x v="20"/>
  </r>
  <r>
    <n v="1767"/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5.72"/>
    <n v="58.615384615384613"/>
    <x v="8"/>
    <x v="20"/>
  </r>
  <r>
    <n v="1768"/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"/>
    <n v="12.466666666666667"/>
    <x v="8"/>
    <x v="20"/>
  </r>
  <r>
    <n v="1769"/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000000000001"/>
    <n v="49.136363636363633"/>
    <x v="8"/>
    <x v="20"/>
  </r>
  <r>
    <n v="1770"/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6.51428571428572"/>
    <n v="150.5"/>
    <x v="8"/>
    <x v="20"/>
  </r>
  <r>
    <n v="1771"/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.30952380952381"/>
    <n v="35.799999999999997"/>
    <x v="8"/>
    <x v="20"/>
  </r>
  <r>
    <n v="1772"/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5.6"/>
    <n v="45.157894736842103"/>
    <x v="8"/>
    <x v="20"/>
  </r>
  <r>
    <n v="1773"/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7"/>
    <n v="98.78947368421052"/>
    <x v="8"/>
    <x v="20"/>
  </r>
  <r>
    <n v="1774"/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5.92"/>
    <n v="88.307692307692307"/>
    <x v="8"/>
    <x v="20"/>
  </r>
  <r>
    <n v="1775"/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.101538461538468"/>
    <n v="170.62903225806451"/>
    <x v="8"/>
    <x v="20"/>
  </r>
  <r>
    <n v="1776"/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"/>
    <n v="83.75"/>
    <x v="8"/>
    <x v="20"/>
  </r>
  <r>
    <n v="1777"/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3.5625"/>
    <n v="65.099999999999994"/>
    <x v="8"/>
    <x v="20"/>
  </r>
  <r>
    <n v="1778"/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2"/>
    <n v="66.333333333333329"/>
    <x v="8"/>
    <x v="20"/>
  </r>
  <r>
    <n v="1779"/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.236363636363642"/>
    <n v="104.89473684210526"/>
    <x v="8"/>
    <x v="20"/>
  </r>
  <r>
    <n v="1780"/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39.743333333333339"/>
    <n v="78.440789473684205"/>
    <x v="8"/>
    <x v="20"/>
  </r>
  <r>
    <n v="1781"/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5.763636363636365"/>
    <n v="59.041666666666664"/>
    <x v="8"/>
    <x v="20"/>
  </r>
  <r>
    <n v="1782"/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.491428571428573"/>
    <n v="71.34210526315789"/>
    <x v="8"/>
    <x v="20"/>
  </r>
  <r>
    <n v="1783"/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3.692499999999999"/>
    <n v="51.227027027027027"/>
    <x v="8"/>
    <x v="20"/>
  </r>
  <r>
    <n v="1784"/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39.76"/>
    <n v="60.242424242424242"/>
    <x v="8"/>
    <x v="20"/>
  </r>
  <r>
    <n v="1785"/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.220833333333331"/>
    <n v="44.935185185185183"/>
    <x v="8"/>
    <x v="20"/>
  </r>
  <r>
    <n v="1786"/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7.631578947368418"/>
    <n v="31.206896551724139"/>
    <x v="8"/>
    <x v="20"/>
  </r>
  <r>
    <n v="1787"/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.329999999999998"/>
    <n v="63.875"/>
    <x v="8"/>
    <x v="20"/>
  </r>
  <r>
    <n v="1788"/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"/>
    <n v="19"/>
    <x v="8"/>
    <x v="20"/>
  </r>
  <r>
    <n v="1789"/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0.5"/>
    <n v="10"/>
    <x v="8"/>
    <x v="20"/>
  </r>
  <r>
    <n v="1790"/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8"/>
    <n v="109.06666666666666"/>
    <x v="8"/>
    <x v="20"/>
  </r>
  <r>
    <n v="1791"/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4"/>
    <n v="26.75"/>
    <x v="8"/>
    <x v="20"/>
  </r>
  <r>
    <n v="1792"/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.124000000000002"/>
    <n v="109.93525179856115"/>
    <x v="8"/>
    <x v="20"/>
  </r>
  <r>
    <n v="1793"/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5"/>
    <n v="20"/>
    <x v="8"/>
    <x v="20"/>
  </r>
  <r>
    <n v="1794"/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.077777777777778"/>
    <n v="55.388888888888886"/>
    <x v="8"/>
    <x v="20"/>
  </r>
  <r>
    <n v="1795"/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8.735714285714288"/>
    <n v="133.90123456790124"/>
    <x v="8"/>
    <x v="20"/>
  </r>
  <r>
    <n v="1796"/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.05263157894737"/>
    <n v="48.720930232558139"/>
    <x v="8"/>
    <x v="20"/>
  </r>
  <r>
    <n v="1797"/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7.55"/>
    <n v="48.25"/>
    <x v="8"/>
    <x v="20"/>
  </r>
  <r>
    <n v="1798"/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3.637499999999999"/>
    <n v="58.972972972972975"/>
    <x v="8"/>
    <x v="20"/>
  </r>
  <r>
    <n v="1799"/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"/>
    <n v="11.638333333333334"/>
    <x v="8"/>
    <x v="20"/>
  </r>
  <r>
    <n v="1800"/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.44963251188932"/>
    <n v="83.716814159292042"/>
    <x v="8"/>
    <x v="20"/>
  </r>
  <r>
    <n v="1801"/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3.852941176470587"/>
    <n v="63.648648648648646"/>
    <x v="8"/>
    <x v="20"/>
  </r>
  <r>
    <n v="1802"/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.485714285714288"/>
    <n v="94.277777777777771"/>
    <x v="8"/>
    <x v="20"/>
  </r>
  <r>
    <n v="1803"/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0.8"/>
    <n v="71.86666666666666"/>
    <x v="8"/>
    <x v="20"/>
  </r>
  <r>
    <n v="1804"/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.174193548387095"/>
    <n v="104.84615384615384"/>
    <x v="8"/>
    <x v="20"/>
  </r>
  <r>
    <n v="1805"/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.404444444444444"/>
    <n v="67.139344262295083"/>
    <x v="8"/>
    <x v="20"/>
  </r>
  <r>
    <n v="1806"/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0000000000001"/>
    <n v="73.875"/>
    <x v="8"/>
    <x v="20"/>
  </r>
  <r>
    <n v="1807"/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.06"/>
    <n v="69.125"/>
    <x v="8"/>
    <x v="20"/>
  </r>
  <r>
    <n v="1808"/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.407142857142858"/>
    <n v="120.77083333333333"/>
    <x v="8"/>
    <x v="20"/>
  </r>
  <r>
    <n v="1809"/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0.857142857142858"/>
    <n v="42.222222222222221"/>
    <x v="8"/>
    <x v="20"/>
  </r>
  <r>
    <n v="1810"/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5"/>
    <n v="7.5"/>
    <x v="8"/>
    <x v="20"/>
  </r>
  <r>
    <n v="1811"/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2"/>
    <n v="1.5384615384615385"/>
    <x v="8"/>
    <x v="20"/>
  </r>
  <r>
    <n v="1812"/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.307692307692307"/>
    <n v="37.608695652173914"/>
    <x v="8"/>
    <x v="20"/>
  </r>
  <r>
    <n v="1813"/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s v="N/A"/>
    <x v="8"/>
    <x v="20"/>
  </r>
  <r>
    <n v="1814"/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.183333333333337"/>
    <n v="42.157142857142858"/>
    <x v="8"/>
    <x v="20"/>
  </r>
  <r>
    <n v="1815"/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s v="N/A"/>
    <x v="8"/>
    <x v="20"/>
  </r>
  <r>
    <n v="1816"/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"/>
    <n v="84.833333333333329"/>
    <x v="8"/>
    <x v="20"/>
  </r>
  <r>
    <n v="1817"/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.327777777777776"/>
    <n v="94.19"/>
    <x v="8"/>
    <x v="20"/>
  </r>
  <r>
    <n v="1818"/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s v="N/A"/>
    <x v="8"/>
    <x v="20"/>
  </r>
  <r>
    <n v="1819"/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"/>
    <n v="6.25"/>
    <x v="8"/>
    <x v="20"/>
  </r>
  <r>
    <n v="1820"/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"/>
    <n v="213.375"/>
    <x v="8"/>
    <x v="20"/>
  </r>
  <r>
    <n v="1821"/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4.88999999999999"/>
    <n v="59.162280701754383"/>
    <x v="4"/>
    <x v="11"/>
  </r>
  <r>
    <n v="1822"/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x v="4"/>
    <x v="11"/>
  </r>
  <r>
    <n v="1823"/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5.85714285714286"/>
    <n v="24.575757575757574"/>
    <x v="4"/>
    <x v="11"/>
  </r>
  <r>
    <n v="1824"/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.06666666666666"/>
    <n v="75.05"/>
    <x v="4"/>
    <x v="11"/>
  </r>
  <r>
    <n v="1825"/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.05"/>
    <n v="42.02"/>
    <x v="4"/>
    <x v="11"/>
  </r>
  <r>
    <n v="1826"/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x v="4"/>
    <x v="11"/>
  </r>
  <r>
    <n v="1827"/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0.66250000000001"/>
    <n v="83.885416666666671"/>
    <x v="4"/>
    <x v="11"/>
  </r>
  <r>
    <n v="1828"/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.16000000000001"/>
    <n v="417.33333333333331"/>
    <x v="4"/>
    <x v="11"/>
  </r>
  <r>
    <n v="1829"/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6.68333333333334"/>
    <n v="75.765151515151516"/>
    <x v="4"/>
    <x v="11"/>
  </r>
  <r>
    <n v="1830"/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1.53333333333335"/>
    <n v="67.389380530973455"/>
    <x v="4"/>
    <x v="11"/>
  </r>
  <r>
    <n v="1831"/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x v="4"/>
    <x v="11"/>
  </r>
  <r>
    <n v="1832"/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2.85714285714286"/>
    <n v="25"/>
    <x v="4"/>
    <x v="11"/>
  </r>
  <r>
    <n v="1833"/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2.5"/>
    <n v="42"/>
    <x v="4"/>
    <x v="11"/>
  </r>
  <r>
    <n v="1834"/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.05000000000001"/>
    <n v="131.16666666666666"/>
    <x v="4"/>
    <x v="11"/>
  </r>
  <r>
    <n v="1835"/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x v="4"/>
    <x v="11"/>
  </r>
  <r>
    <n v="1836"/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.34"/>
    <n v="182.12727272727273"/>
    <x v="4"/>
    <x v="11"/>
  </r>
  <r>
    <n v="1837"/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6.83333333333331"/>
    <n v="61.366666666666667"/>
    <x v="4"/>
    <x v="11"/>
  </r>
  <r>
    <n v="1838"/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.149"/>
    <n v="35.767499999999998"/>
    <x v="4"/>
    <x v="11"/>
  </r>
  <r>
    <n v="1839"/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.29999999999998"/>
    <n v="45.62222222222222"/>
    <x v="4"/>
    <x v="11"/>
  </r>
  <r>
    <n v="1840"/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8.88888888888889"/>
    <n v="75.384615384615387"/>
    <x v="4"/>
    <x v="11"/>
  </r>
  <r>
    <n v="1841"/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1.75"/>
    <n v="50.875"/>
    <x v="4"/>
    <x v="11"/>
  </r>
  <r>
    <n v="1842"/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.25"/>
    <n v="119.28571428571429"/>
    <x v="4"/>
    <x v="11"/>
  </r>
  <r>
    <n v="1843"/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.0061"/>
    <n v="92.541865671641801"/>
    <x v="4"/>
    <x v="11"/>
  </r>
  <r>
    <n v="1844"/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.4"/>
    <n v="76.05"/>
    <x v="4"/>
    <x v="11"/>
  </r>
  <r>
    <n v="1845"/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x v="4"/>
    <x v="11"/>
  </r>
  <r>
    <n v="1846"/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7.92666666666668"/>
    <n v="98.990430622009569"/>
    <x v="4"/>
    <x v="11"/>
  </r>
  <r>
    <n v="1847"/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0.88000000000001"/>
    <n v="79.526315789473685"/>
    <x v="4"/>
    <x v="11"/>
  </r>
  <r>
    <n v="1848"/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.36666666666667"/>
    <n v="134.20833333333334"/>
    <x v="4"/>
    <x v="11"/>
  </r>
  <r>
    <n v="1849"/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.33333333333334"/>
    <n v="37.625"/>
    <x v="4"/>
    <x v="11"/>
  </r>
  <r>
    <n v="1850"/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1.52222222222223"/>
    <n v="51.044692737430168"/>
    <x v="4"/>
    <x v="11"/>
  </r>
  <r>
    <n v="1851"/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.07692307692308"/>
    <n v="50.03846153846154"/>
    <x v="4"/>
    <x v="11"/>
  </r>
  <r>
    <n v="1852"/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6.96666666666667"/>
    <n v="133.93129770992365"/>
    <x v="4"/>
    <x v="11"/>
  </r>
  <r>
    <n v="1853"/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1.875"/>
    <n v="58.214285714285715"/>
    <x v="4"/>
    <x v="11"/>
  </r>
  <r>
    <n v="1854"/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.12366666666665"/>
    <n v="88.037643678160919"/>
    <x v="4"/>
    <x v="11"/>
  </r>
  <r>
    <n v="1855"/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.05897142857143"/>
    <n v="70.576753926701571"/>
    <x v="4"/>
    <x v="11"/>
  </r>
  <r>
    <n v="1856"/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.25"/>
    <n v="53.289473684210527"/>
    <x v="4"/>
    <x v="11"/>
  </r>
  <r>
    <n v="1857"/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x v="4"/>
    <x v="11"/>
  </r>
  <r>
    <n v="1858"/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8.74800874800874"/>
    <n v="40.547315436241611"/>
    <x v="4"/>
    <x v="11"/>
  </r>
  <r>
    <n v="1859"/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1.83333333333334"/>
    <n v="70.625"/>
    <x v="4"/>
    <x v="11"/>
  </r>
  <r>
    <n v="1860"/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.46666666666667"/>
    <n v="52.684210526315788"/>
    <x v="4"/>
    <x v="11"/>
  </r>
  <r>
    <n v="1861"/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s v="N/A"/>
    <x v="6"/>
    <x v="18"/>
  </r>
  <r>
    <n v="1862"/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1"/>
    <n v="90.9375"/>
    <x v="6"/>
    <x v="18"/>
  </r>
  <r>
    <n v="1863"/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.4"/>
    <n v="5"/>
    <x v="6"/>
    <x v="18"/>
  </r>
  <r>
    <n v="1864"/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2.892307692307689"/>
    <n v="58.083333333333336"/>
    <x v="6"/>
    <x v="18"/>
  </r>
  <r>
    <n v="1865"/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3"/>
    <n v="2"/>
    <x v="6"/>
    <x v="18"/>
  </r>
  <r>
    <n v="1866"/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0.5"/>
    <n v="62.5"/>
    <x v="6"/>
    <x v="18"/>
  </r>
  <r>
    <n v="1867"/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.05"/>
    <n v="10"/>
    <x v="6"/>
    <x v="18"/>
  </r>
  <r>
    <n v="1868"/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3"/>
    <n v="71.588235294117652"/>
    <x v="6"/>
    <x v="18"/>
  </r>
  <r>
    <n v="1869"/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s v="N/A"/>
    <x v="6"/>
    <x v="18"/>
  </r>
  <r>
    <n v="1870"/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.314285714285715"/>
    <n v="32.81818181818182"/>
    <x v="6"/>
    <x v="18"/>
  </r>
  <r>
    <n v="1871"/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1.784615384615378"/>
    <n v="49.11578947368421"/>
    <x v="6"/>
    <x v="18"/>
  </r>
  <r>
    <n v="1872"/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"/>
    <n v="16.307692307692307"/>
    <x v="6"/>
    <x v="18"/>
  </r>
  <r>
    <n v="1873"/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.44999999999999996"/>
    <n v="18"/>
    <x v="6"/>
    <x v="18"/>
  </r>
  <r>
    <n v="1874"/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50000000000001E-2"/>
    <n v="13"/>
    <x v="6"/>
    <x v="18"/>
  </r>
  <r>
    <n v="1875"/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0.51"/>
    <n v="17"/>
    <x v="6"/>
    <x v="18"/>
  </r>
  <r>
    <n v="1876"/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s v="N/A"/>
    <x v="6"/>
    <x v="18"/>
  </r>
  <r>
    <n v="1877"/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s v="N/A"/>
    <x v="6"/>
    <x v="18"/>
  </r>
  <r>
    <n v="1878"/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s v="N/A"/>
    <x v="6"/>
    <x v="18"/>
  </r>
  <r>
    <n v="1879"/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.12"/>
    <n v="3"/>
    <x v="6"/>
    <x v="18"/>
  </r>
  <r>
    <n v="1880"/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.080000000000002"/>
    <n v="41.833333333333336"/>
    <x v="6"/>
    <x v="18"/>
  </r>
  <r>
    <n v="1881"/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2.68449999999999"/>
    <n v="49.338428571428572"/>
    <x v="4"/>
    <x v="14"/>
  </r>
  <r>
    <n v="1882"/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0.8955223880597"/>
    <n v="41.728395061728392"/>
    <x v="4"/>
    <x v="14"/>
  </r>
  <r>
    <n v="1883"/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4.8048048048048"/>
    <n v="32.71875"/>
    <x v="4"/>
    <x v="14"/>
  </r>
  <r>
    <n v="1884"/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.1"/>
    <n v="51.96153846153846"/>
    <x v="4"/>
    <x v="14"/>
  </r>
  <r>
    <n v="1885"/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.32786885245903"/>
    <n v="50.685714285714283"/>
    <x v="4"/>
    <x v="14"/>
  </r>
  <r>
    <n v="1886"/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.08333333333333"/>
    <n v="42.241379310344826"/>
    <x v="4"/>
    <x v="14"/>
  </r>
  <r>
    <n v="1887"/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.16666666666666"/>
    <n v="416.875"/>
    <x v="4"/>
    <x v="14"/>
  </r>
  <r>
    <n v="1888"/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.08"/>
    <n v="46.651685393258425"/>
    <x v="4"/>
    <x v="14"/>
  </r>
  <r>
    <n v="1889"/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6.60000000000001"/>
    <n v="48.454545454545453"/>
    <x v="4"/>
    <x v="14"/>
  </r>
  <r>
    <n v="1890"/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4.58441666666667"/>
    <n v="70.5289837398374"/>
    <x v="4"/>
    <x v="14"/>
  </r>
  <r>
    <n v="1891"/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5.55000000000001"/>
    <n v="87.958333333333329"/>
    <x v="4"/>
    <x v="14"/>
  </r>
  <r>
    <n v="1892"/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6.60000000000002"/>
    <n v="26.26923076923077"/>
    <x v="4"/>
    <x v="14"/>
  </r>
  <r>
    <n v="1893"/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x v="4"/>
    <x v="14"/>
  </r>
  <r>
    <n v="1894"/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4.5"/>
    <n v="57.25"/>
    <x v="4"/>
    <x v="14"/>
  </r>
  <r>
    <n v="1895"/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1.71957671957672"/>
    <n v="196.34042553191489"/>
    <x v="4"/>
    <x v="14"/>
  </r>
  <r>
    <n v="1896"/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3.94678492239468"/>
    <n v="43"/>
    <x v="4"/>
    <x v="14"/>
  </r>
  <r>
    <n v="1897"/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.45669291338582"/>
    <n v="35.551912568306008"/>
    <x v="4"/>
    <x v="14"/>
  </r>
  <r>
    <n v="1898"/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4.5"/>
    <n v="68.80952380952381"/>
    <x v="4"/>
    <x v="14"/>
  </r>
  <r>
    <n v="1899"/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.33333333333331"/>
    <n v="28.571428571428573"/>
    <x v="4"/>
    <x v="14"/>
  </r>
  <r>
    <n v="1900"/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.3644"/>
    <n v="50.631666666666668"/>
    <x v="4"/>
    <x v="14"/>
  </r>
  <r>
    <n v="1901"/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68"/>
    <n v="106.8"/>
    <x v="2"/>
    <x v="29"/>
  </r>
  <r>
    <n v="1902"/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"/>
    <n v="4"/>
    <x v="2"/>
    <x v="29"/>
  </r>
  <r>
    <n v="1903"/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6.6"/>
    <n v="34.097560975609753"/>
    <x v="2"/>
    <x v="29"/>
  </r>
  <r>
    <n v="1904"/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.1"/>
    <n v="25"/>
    <x v="2"/>
    <x v="29"/>
  </r>
  <r>
    <n v="1905"/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.16800000000000001"/>
    <n v="10.5"/>
    <x v="2"/>
    <x v="29"/>
  </r>
  <r>
    <n v="1906"/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2.76"/>
    <n v="215.95959595959596"/>
    <x v="2"/>
    <x v="29"/>
  </r>
  <r>
    <n v="1907"/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.28333333333333333"/>
    <n v="21.25"/>
    <x v="2"/>
    <x v="29"/>
  </r>
  <r>
    <n v="1908"/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8"/>
    <n v="108.25"/>
    <x v="2"/>
    <x v="29"/>
  </r>
  <r>
    <n v="1909"/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.111428571428572"/>
    <n v="129.97368421052633"/>
    <x v="2"/>
    <x v="29"/>
  </r>
  <r>
    <n v="1910"/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.395294117647055"/>
    <n v="117.49473684210527"/>
    <x v="2"/>
    <x v="29"/>
  </r>
  <r>
    <n v="1911"/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2E-2"/>
    <n v="10"/>
    <x v="2"/>
    <x v="29"/>
  </r>
  <r>
    <n v="1912"/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.3"/>
    <n v="70.595238095238102"/>
    <x v="2"/>
    <x v="29"/>
  </r>
  <r>
    <n v="1913"/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"/>
    <n v="24.5"/>
    <x v="2"/>
    <x v="29"/>
  </r>
  <r>
    <n v="1914"/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94"/>
    <n v="30"/>
    <x v="2"/>
    <x v="29"/>
  </r>
  <r>
    <n v="1915"/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"/>
    <n v="2"/>
    <x v="2"/>
    <x v="29"/>
  </r>
  <r>
    <n v="1916"/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0.51"/>
    <n v="17"/>
    <x v="2"/>
    <x v="29"/>
  </r>
  <r>
    <n v="1917"/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2.570512820512818"/>
    <n v="2928.9285714285716"/>
    <x v="2"/>
    <x v="29"/>
  </r>
  <r>
    <n v="1918"/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"/>
    <n v="28.888888888888889"/>
    <x v="2"/>
    <x v="29"/>
  </r>
  <r>
    <n v="1919"/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.4"/>
    <n v="29.625"/>
    <x v="2"/>
    <x v="29"/>
  </r>
  <r>
    <n v="1920"/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.03"/>
    <n v="40.980952380952381"/>
    <x v="2"/>
    <x v="29"/>
  </r>
  <r>
    <n v="1921"/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6.80000000000001"/>
    <n v="54"/>
    <x v="4"/>
    <x v="14"/>
  </r>
  <r>
    <n v="1922"/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5.55"/>
    <n v="36.109375"/>
    <x v="4"/>
    <x v="14"/>
  </r>
  <r>
    <n v="1923"/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0.79999999999998"/>
    <n v="23.153846153846153"/>
    <x v="4"/>
    <x v="14"/>
  </r>
  <r>
    <n v="1924"/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.39999999999999"/>
    <n v="104"/>
    <x v="4"/>
    <x v="14"/>
  </r>
  <r>
    <n v="1925"/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.33333333333333"/>
    <n v="31.826923076923077"/>
    <x v="4"/>
    <x v="14"/>
  </r>
  <r>
    <n v="1926"/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.37933333333334"/>
    <n v="27.3896261682243"/>
    <x v="4"/>
    <x v="14"/>
  </r>
  <r>
    <n v="1927"/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.33333333333334"/>
    <n v="56.363636363636367"/>
    <x v="4"/>
    <x v="14"/>
  </r>
  <r>
    <n v="1928"/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.1372549019608"/>
    <n v="77.352941176470594"/>
    <x v="4"/>
    <x v="14"/>
  </r>
  <r>
    <n v="1929"/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.3125"/>
    <n v="42.8"/>
    <x v="4"/>
    <x v="14"/>
  </r>
  <r>
    <n v="1930"/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x v="4"/>
    <x v="14"/>
  </r>
  <r>
    <n v="1931"/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0.601"/>
    <n v="48.240400000000001"/>
    <x v="4"/>
    <x v="14"/>
  </r>
  <r>
    <n v="1932"/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6.99047619047619"/>
    <n v="70.212500000000006"/>
    <x v="4"/>
    <x v="14"/>
  </r>
  <r>
    <n v="1933"/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.43333333333334"/>
    <n v="94.054545454545448"/>
    <x v="4"/>
    <x v="14"/>
  </r>
  <r>
    <n v="1934"/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3.61999999999999"/>
    <n v="80.272727272727266"/>
    <x v="4"/>
    <x v="14"/>
  </r>
  <r>
    <n v="1935"/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.4"/>
    <n v="54.2"/>
    <x v="4"/>
    <x v="14"/>
  </r>
  <r>
    <n v="1936"/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6.52013333333333"/>
    <n v="60.26903448275862"/>
    <x v="4"/>
    <x v="14"/>
  </r>
  <r>
    <n v="1937"/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.245"/>
    <n v="38.740344827586206"/>
    <x v="4"/>
    <x v="14"/>
  </r>
  <r>
    <n v="1938"/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5.93333333333334"/>
    <n v="152.54385964912279"/>
    <x v="4"/>
    <x v="14"/>
  </r>
  <r>
    <n v="1939"/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0.7"/>
    <n v="115.3125"/>
    <x v="4"/>
    <x v="14"/>
  </r>
  <r>
    <n v="1940"/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0.92307692307693"/>
    <n v="35.838709677419352"/>
    <x v="4"/>
    <x v="14"/>
  </r>
  <r>
    <n v="1941"/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.11835600000001"/>
    <n v="64.570118779438872"/>
    <x v="2"/>
    <x v="30"/>
  </r>
  <r>
    <n v="1942"/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.44033333333334"/>
    <n v="87.436000000000007"/>
    <x v="2"/>
    <x v="30"/>
  </r>
  <r>
    <n v="1943"/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.2499999999998"/>
    <n v="68.815577078288939"/>
    <x v="2"/>
    <x v="30"/>
  </r>
  <r>
    <n v="1944"/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.05550000000005"/>
    <n v="176.200223588597"/>
    <x v="2"/>
    <x v="30"/>
  </r>
  <r>
    <n v="1945"/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.01799999999997"/>
    <n v="511.79117647058825"/>
    <x v="2"/>
    <x v="30"/>
  </r>
  <r>
    <n v="1946"/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49.74666666666667"/>
    <n v="160.44285714285715"/>
    <x v="2"/>
    <x v="30"/>
  </r>
  <r>
    <n v="1947"/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0.63375000000001"/>
    <n v="35.003043478260871"/>
    <x v="2"/>
    <x v="30"/>
  </r>
  <r>
    <n v="1948"/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.21100000000001"/>
    <n v="188.50671378091872"/>
    <x v="2"/>
    <x v="30"/>
  </r>
  <r>
    <n v="1949"/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.00260000000002"/>
    <n v="56.204984093319197"/>
    <x v="2"/>
    <x v="30"/>
  </r>
  <r>
    <n v="1950"/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0.51866666666669"/>
    <n v="51.3054157782516"/>
    <x v="2"/>
    <x v="30"/>
  </r>
  <r>
    <n v="1951"/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.44399999999999"/>
    <n v="127.36450839328538"/>
    <x v="2"/>
    <x v="30"/>
  </r>
  <r>
    <n v="1952"/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.47237142857145"/>
    <n v="101.85532258064516"/>
    <x v="2"/>
    <x v="30"/>
  </r>
  <r>
    <n v="1953"/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5.94666666666666"/>
    <n v="230.55782312925169"/>
    <x v="2"/>
    <x v="30"/>
  </r>
  <r>
    <n v="1954"/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8.94800000000009"/>
    <n v="842.10602409638557"/>
    <x v="2"/>
    <x v="30"/>
  </r>
  <r>
    <n v="1955"/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8.59528571428569"/>
    <n v="577.27593103448271"/>
    <x v="2"/>
    <x v="30"/>
  </r>
  <r>
    <n v="1956"/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.0333333333333"/>
    <n v="483.34246575342468"/>
    <x v="2"/>
    <x v="30"/>
  </r>
  <r>
    <n v="1957"/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7.50470000000001"/>
    <n v="76.138500000000008"/>
    <x v="2"/>
    <x v="30"/>
  </r>
  <r>
    <n v="1958"/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5.5717142857143"/>
    <n v="74.107684365781708"/>
    <x v="2"/>
    <x v="30"/>
  </r>
  <r>
    <n v="1959"/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6.73439999999999"/>
    <n v="36.965660377358489"/>
    <x v="2"/>
    <x v="30"/>
  </r>
  <r>
    <n v="1960"/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7.90285714285716"/>
    <n v="2500.969696969697"/>
    <x v="2"/>
    <x v="30"/>
  </r>
  <r>
    <n v="1961"/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.3811999999998"/>
    <n v="67.690214329454989"/>
    <x v="2"/>
    <x v="30"/>
  </r>
  <r>
    <n v="1962"/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2.92499999999998"/>
    <n v="63.04738562091503"/>
    <x v="2"/>
    <x v="30"/>
  </r>
  <r>
    <n v="1963"/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6.8842105263158"/>
    <n v="117.6"/>
    <x v="2"/>
    <x v="30"/>
  </r>
  <r>
    <n v="1964"/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59.57748878923763"/>
    <n v="180.75185011709601"/>
    <x v="2"/>
    <x v="30"/>
  </r>
  <r>
    <n v="1965"/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.27999999999997"/>
    <n v="127.32038834951456"/>
    <x v="2"/>
    <x v="30"/>
  </r>
  <r>
    <n v="1966"/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6.74309000000002"/>
    <n v="136.6444745538665"/>
    <x v="2"/>
    <x v="30"/>
  </r>
  <r>
    <n v="1967"/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.13"/>
    <n v="182.78024691358024"/>
    <x v="2"/>
    <x v="30"/>
  </r>
  <r>
    <n v="1968"/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4.96600000000001"/>
    <n v="279.37843137254902"/>
    <x v="2"/>
    <x v="30"/>
  </r>
  <r>
    <n v="1969"/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.08000000000004"/>
    <n v="61.375728669846318"/>
    <x v="2"/>
    <x v="30"/>
  </r>
  <r>
    <n v="1970"/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1.8"/>
    <n v="80.727532097004286"/>
    <x v="2"/>
    <x v="30"/>
  </r>
  <r>
    <n v="1971"/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.02771750000005"/>
    <n v="272.35590732591254"/>
    <x v="2"/>
    <x v="30"/>
  </r>
  <r>
    <n v="1972"/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.48"/>
    <n v="70.848739495798313"/>
    <x v="2"/>
    <x v="30"/>
  </r>
  <r>
    <n v="1973"/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6.83081313131316"/>
    <n v="247.94003412969283"/>
    <x v="2"/>
    <x v="30"/>
  </r>
  <r>
    <n v="1974"/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.49599999999998"/>
    <n v="186.81393034825871"/>
    <x v="2"/>
    <x v="30"/>
  </r>
  <r>
    <n v="1975"/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8.70837499999996"/>
    <n v="131.98948616600788"/>
    <x v="2"/>
    <x v="30"/>
  </r>
  <r>
    <n v="1976"/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6.6"/>
    <n v="29.310782241014799"/>
    <x v="2"/>
    <x v="30"/>
  </r>
  <r>
    <n v="1977"/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.33"/>
    <n v="245.02436053593178"/>
    <x v="2"/>
    <x v="30"/>
  </r>
  <r>
    <n v="1978"/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6.8451399999999"/>
    <n v="1323.2540463917526"/>
    <x v="2"/>
    <x v="30"/>
  </r>
  <r>
    <n v="1979"/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4.901155"/>
    <n v="282.65966789667897"/>
    <x v="2"/>
    <x v="30"/>
  </r>
  <r>
    <n v="1980"/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4.82402000000002"/>
    <n v="91.214401028277635"/>
    <x v="2"/>
    <x v="30"/>
  </r>
  <r>
    <n v="1981"/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8"/>
    <n v="31.75"/>
    <x v="8"/>
    <x v="31"/>
  </r>
  <r>
    <n v="1982"/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s v="N/A"/>
    <x v="8"/>
    <x v="31"/>
  </r>
  <r>
    <n v="1983"/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3"/>
    <n v="88.6875"/>
    <x v="8"/>
    <x v="31"/>
  </r>
  <r>
    <n v="1984"/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.146666666666665"/>
    <n v="453.14285714285717"/>
    <x v="8"/>
    <x v="31"/>
  </r>
  <r>
    <n v="1985"/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"/>
    <n v="12.75"/>
    <x v="8"/>
    <x v="31"/>
  </r>
  <r>
    <n v="1986"/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.05"/>
    <n v="1"/>
    <x v="8"/>
    <x v="31"/>
  </r>
  <r>
    <n v="1987"/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.472727272727276"/>
    <n v="83.428571428571431"/>
    <x v="8"/>
    <x v="31"/>
  </r>
  <r>
    <n v="1988"/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.41666666666666669"/>
    <n v="25"/>
    <x v="8"/>
    <x v="31"/>
  </r>
  <r>
    <n v="1989"/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n v="1990"/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6.966666666666665"/>
    <n v="101.8"/>
    <x v="8"/>
    <x v="31"/>
  </r>
  <r>
    <n v="1991"/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9"/>
    <n v="46.666666666666664"/>
    <x v="8"/>
    <x v="31"/>
  </r>
  <r>
    <n v="1992"/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.13333333333333333"/>
    <n v="1"/>
    <x v="8"/>
    <x v="31"/>
  </r>
  <r>
    <n v="1993"/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s v="N/A"/>
    <x v="8"/>
    <x v="31"/>
  </r>
  <r>
    <n v="1994"/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s v="N/A"/>
    <x v="8"/>
    <x v="31"/>
  </r>
  <r>
    <n v="1995"/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"/>
    <n v="26"/>
    <x v="8"/>
    <x v="31"/>
  </r>
  <r>
    <n v="1996"/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s v="N/A"/>
    <x v="8"/>
    <x v="31"/>
  </r>
  <r>
    <n v="1997"/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s v="N/A"/>
    <x v="8"/>
    <x v="31"/>
  </r>
  <r>
    <n v="1998"/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.200000000000003"/>
    <n v="218.33333333333334"/>
    <x v="8"/>
    <x v="31"/>
  </r>
  <r>
    <n v="1999"/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0.76129032258064511"/>
    <n v="33.714285714285715"/>
    <x v="8"/>
    <x v="31"/>
  </r>
  <r>
    <n v="2000"/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2.5"/>
    <n v="25"/>
    <x v="8"/>
    <x v="31"/>
  </r>
  <r>
    <n v="2001"/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.12909090909091"/>
    <n v="128.38790470372632"/>
    <x v="2"/>
    <x v="30"/>
  </r>
  <r>
    <n v="2002"/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6.79422000000002"/>
    <n v="78.834261818181815"/>
    <x v="2"/>
    <x v="30"/>
  </r>
  <r>
    <n v="2003"/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x v="2"/>
    <x v="30"/>
  </r>
  <r>
    <n v="2004"/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.42048"/>
    <n v="331.10237288135596"/>
    <x v="2"/>
    <x v="30"/>
  </r>
  <r>
    <n v="2005"/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3.68010000000001"/>
    <n v="194.26193717277485"/>
    <x v="2"/>
    <x v="30"/>
  </r>
  <r>
    <n v="2006"/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7.84"/>
    <n v="408.97689768976898"/>
    <x v="2"/>
    <x v="30"/>
  </r>
  <r>
    <n v="2007"/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5.7092"/>
    <n v="84.459270072992695"/>
    <x v="2"/>
    <x v="30"/>
  </r>
  <r>
    <n v="2008"/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.07484768810599"/>
    <n v="44.853658536585364"/>
    <x v="2"/>
    <x v="30"/>
  </r>
  <r>
    <n v="2009"/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.15800000000002"/>
    <n v="383.3643216080402"/>
    <x v="2"/>
    <x v="30"/>
  </r>
  <r>
    <n v="2010"/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.05299999999994"/>
    <n v="55.276856649395505"/>
    <x v="2"/>
    <x v="30"/>
  </r>
  <r>
    <n v="2011"/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19.56399999999996"/>
    <n v="422.02059732234807"/>
    <x v="2"/>
    <x v="30"/>
  </r>
  <r>
    <n v="2012"/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4.90000000000003"/>
    <n v="64.180327868852459"/>
    <x v="2"/>
    <x v="30"/>
  </r>
  <r>
    <n v="2013"/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4.91374999999999"/>
    <n v="173.57781674704077"/>
    <x v="2"/>
    <x v="30"/>
  </r>
  <r>
    <n v="2014"/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3.7822333333334"/>
    <n v="88.601680840609291"/>
    <x v="2"/>
    <x v="30"/>
  </r>
  <r>
    <n v="2015"/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.00013888888888"/>
    <n v="50.222283950617282"/>
    <x v="2"/>
    <x v="30"/>
  </r>
  <r>
    <n v="2016"/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1.54219999999998"/>
    <n v="192.38876826722338"/>
    <x v="2"/>
    <x v="30"/>
  </r>
  <r>
    <n v="2017"/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.10239999999999"/>
    <n v="73.416901408450698"/>
    <x v="2"/>
    <x v="30"/>
  </r>
  <r>
    <n v="2018"/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.24343076923077"/>
    <n v="147.68495555555555"/>
    <x v="2"/>
    <x v="30"/>
  </r>
  <r>
    <n v="2019"/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4.90975000000003"/>
    <n v="108.96848314606741"/>
    <x v="2"/>
    <x v="30"/>
  </r>
  <r>
    <n v="2020"/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.33333333333334"/>
    <n v="23.647540983606557"/>
    <x v="2"/>
    <x v="30"/>
  </r>
  <r>
    <n v="2021"/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.10000000000002"/>
    <n v="147.94736842105263"/>
    <x v="2"/>
    <x v="30"/>
  </r>
  <r>
    <n v="2022"/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.13700000000001"/>
    <n v="385.03692307692307"/>
    <x v="2"/>
    <x v="30"/>
  </r>
  <r>
    <n v="2023"/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.459"/>
    <n v="457.39093484419266"/>
    <x v="2"/>
    <x v="30"/>
  </r>
  <r>
    <n v="2024"/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.35"/>
    <n v="222.99047619047619"/>
    <x v="2"/>
    <x v="30"/>
  </r>
  <r>
    <n v="2025"/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.14999999999998"/>
    <n v="220.74074074074073"/>
    <x v="2"/>
    <x v="30"/>
  </r>
  <r>
    <n v="2026"/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.48307999999997"/>
    <n v="73.503898678414089"/>
    <x v="2"/>
    <x v="30"/>
  </r>
  <r>
    <n v="2027"/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.24900000000001"/>
    <n v="223.09647495361781"/>
    <x v="2"/>
    <x v="30"/>
  </r>
  <r>
    <n v="2028"/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.16666666666667"/>
    <n v="47.911392405063289"/>
    <x v="2"/>
    <x v="30"/>
  </r>
  <r>
    <n v="2029"/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.2"/>
    <n v="96.063829787234042"/>
    <x v="2"/>
    <x v="30"/>
  </r>
  <r>
    <n v="2030"/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.239013671875"/>
    <n v="118.6144"/>
    <x v="2"/>
    <x v="30"/>
  </r>
  <r>
    <n v="2031"/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.35"/>
    <n v="118.45472440944881"/>
    <x v="2"/>
    <x v="30"/>
  </r>
  <r>
    <n v="2032"/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.18799999999999"/>
    <n v="143.21468926553672"/>
    <x v="2"/>
    <x v="30"/>
  </r>
  <r>
    <n v="2033"/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8.67599999999999"/>
    <n v="282.71518987341773"/>
    <x v="2"/>
    <x v="30"/>
  </r>
  <r>
    <n v="2034"/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6.81998717948721"/>
    <n v="593.93620078740162"/>
    <x v="2"/>
    <x v="30"/>
  </r>
  <r>
    <n v="2035"/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.03642500000004"/>
    <n v="262.15704968944101"/>
    <x v="2"/>
    <x v="30"/>
  </r>
  <r>
    <n v="2036"/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1.66833333333335"/>
    <n v="46.580778301886795"/>
    <x v="2"/>
    <x v="30"/>
  </r>
  <r>
    <n v="2037"/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.47639999999996"/>
    <n v="70.041118881118877"/>
    <x v="2"/>
    <x v="30"/>
  </r>
  <r>
    <n v="2038"/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0.51249999999999"/>
    <n v="164.90686274509804"/>
    <x v="2"/>
    <x v="30"/>
  </r>
  <r>
    <n v="2039"/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.21680000000001"/>
    <n v="449.26385224274406"/>
    <x v="2"/>
    <x v="30"/>
  </r>
  <r>
    <n v="2040"/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.17133333333334"/>
    <n v="27.472841328413285"/>
    <x v="2"/>
    <x v="30"/>
  </r>
  <r>
    <n v="2041"/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1.86315789473684"/>
    <n v="143.97499999999999"/>
    <x v="2"/>
    <x v="30"/>
  </r>
  <r>
    <n v="2042"/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3.53"/>
    <n v="88.23571428571428"/>
    <x v="2"/>
    <x v="30"/>
  </r>
  <r>
    <n v="2043"/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.20938628158842"/>
    <n v="36.326424870466319"/>
    <x v="2"/>
    <x v="30"/>
  </r>
  <r>
    <n v="2044"/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.21333333333334"/>
    <n v="90.177777777777777"/>
    <x v="2"/>
    <x v="30"/>
  </r>
  <r>
    <n v="2045"/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.18387755102037"/>
    <n v="152.62361216730039"/>
    <x v="2"/>
    <x v="30"/>
  </r>
  <r>
    <n v="2046"/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.10000000000001"/>
    <n v="55.806451612903224"/>
    <x v="2"/>
    <x v="30"/>
  </r>
  <r>
    <n v="2047"/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2.99897959183673"/>
    <n v="227.85327313769753"/>
    <x v="2"/>
    <x v="30"/>
  </r>
  <r>
    <n v="2048"/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.33229411764705"/>
    <n v="91.82989803350327"/>
    <x v="2"/>
    <x v="30"/>
  </r>
  <r>
    <n v="2049"/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.19070000000001"/>
    <n v="80.991037735849048"/>
    <x v="2"/>
    <x v="30"/>
  </r>
  <r>
    <n v="2050"/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.27000000000004"/>
    <n v="278.39411764705881"/>
    <x v="2"/>
    <x v="30"/>
  </r>
  <r>
    <n v="2051"/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.36250000000001"/>
    <n v="43.095041322314053"/>
    <x v="2"/>
    <x v="30"/>
  </r>
  <r>
    <n v="2052"/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.048"/>
    <n v="326.29205175600737"/>
    <x v="2"/>
    <x v="30"/>
  </r>
  <r>
    <n v="2053"/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.02"/>
    <n v="41.743801652892564"/>
    <x v="2"/>
    <x v="30"/>
  </r>
  <r>
    <n v="2054"/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3.59142857142857"/>
    <n v="64.020933977455712"/>
    <x v="2"/>
    <x v="30"/>
  </r>
  <r>
    <n v="2055"/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.41666666666666"/>
    <n v="99.455445544554451"/>
    <x v="2"/>
    <x v="30"/>
  </r>
  <r>
    <n v="2056"/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.452"/>
    <n v="138.49458483754512"/>
    <x v="2"/>
    <x v="30"/>
  </r>
  <r>
    <n v="2057"/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.23220000000001"/>
    <n v="45.547792792792798"/>
    <x v="2"/>
    <x v="30"/>
  </r>
  <r>
    <n v="2058"/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.28125"/>
    <n v="10.507317073170732"/>
    <x v="2"/>
    <x v="30"/>
  </r>
  <r>
    <n v="2059"/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.45666666666668"/>
    <n v="114.76533333333333"/>
    <x v="2"/>
    <x v="30"/>
  </r>
  <r>
    <n v="2060"/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.4"/>
    <n v="35.997067448680355"/>
    <x v="2"/>
    <x v="30"/>
  </r>
  <r>
    <n v="2061"/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7.91999999999999"/>
    <n v="154.17142857142858"/>
    <x v="2"/>
    <x v="30"/>
  </r>
  <r>
    <n v="2062"/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4.97699999999999"/>
    <n v="566.38916256157631"/>
    <x v="2"/>
    <x v="30"/>
  </r>
  <r>
    <n v="2063"/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.04999999999998"/>
    <n v="120.85714285714286"/>
    <x v="2"/>
    <x v="30"/>
  </r>
  <r>
    <n v="2064"/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.16676082790633"/>
    <n v="86.163845492085343"/>
    <x v="2"/>
    <x v="30"/>
  </r>
  <r>
    <n v="2065"/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.215125"/>
    <n v="51.212114395886893"/>
    <x v="2"/>
    <x v="30"/>
  </r>
  <r>
    <n v="2066"/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8.6"/>
    <n v="67.261538461538464"/>
    <x v="2"/>
    <x v="30"/>
  </r>
  <r>
    <n v="2067"/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6.86868686868686"/>
    <n v="62.8"/>
    <x v="2"/>
    <x v="30"/>
  </r>
  <r>
    <n v="2068"/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.22388000000001"/>
    <n v="346.13118421052633"/>
    <x v="2"/>
    <x v="30"/>
  </r>
  <r>
    <n v="2069"/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.40666000000002"/>
    <n v="244.11912547528519"/>
    <x v="2"/>
    <x v="30"/>
  </r>
  <r>
    <n v="2070"/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.3272"/>
    <n v="259.25424836601309"/>
    <x v="2"/>
    <x v="30"/>
  </r>
  <r>
    <n v="2071"/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0.73"/>
    <n v="201.96402877697841"/>
    <x v="2"/>
    <x v="30"/>
  </r>
  <r>
    <n v="2072"/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0.73146853146854"/>
    <n v="226.20857142857142"/>
    <x v="2"/>
    <x v="30"/>
  </r>
  <r>
    <n v="2073"/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2.60429999999999"/>
    <n v="324.69"/>
    <x v="2"/>
    <x v="30"/>
  </r>
  <r>
    <n v="2074"/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2.49999999999999"/>
    <n v="205"/>
    <x v="2"/>
    <x v="30"/>
  </r>
  <r>
    <n v="2075"/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.3738373837384"/>
    <n v="20.465926829268295"/>
    <x v="2"/>
    <x v="30"/>
  </r>
  <r>
    <n v="2076"/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.349156424581"/>
    <n v="116.35303146309367"/>
    <x v="2"/>
    <x v="30"/>
  </r>
  <r>
    <n v="2077"/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5.50800000000001"/>
    <n v="307.20212765957444"/>
    <x v="2"/>
    <x v="30"/>
  </r>
  <r>
    <n v="2078"/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.20499999999998"/>
    <n v="546.6875"/>
    <x v="2"/>
    <x v="30"/>
  </r>
  <r>
    <n v="2079"/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.17"/>
    <n v="47.474464579901152"/>
    <x v="2"/>
    <x v="30"/>
  </r>
  <r>
    <n v="2080"/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7.8"/>
    <n v="101.56"/>
    <x v="2"/>
    <x v="30"/>
  </r>
  <r>
    <n v="2081"/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4.57142857142857"/>
    <n v="72.909090909090907"/>
    <x v="4"/>
    <x v="14"/>
  </r>
  <r>
    <n v="2082"/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0.73333333333333"/>
    <n v="43.710526315789473"/>
    <x v="4"/>
    <x v="14"/>
  </r>
  <r>
    <n v="2083"/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.33333333333333"/>
    <n v="34"/>
    <x v="4"/>
    <x v="14"/>
  </r>
  <r>
    <n v="2084"/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.33333333333333"/>
    <n v="70.652173913043484"/>
    <x v="4"/>
    <x v="14"/>
  </r>
  <r>
    <n v="2085"/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3.53333333333335"/>
    <n v="89.301204819277103"/>
    <x v="4"/>
    <x v="14"/>
  </r>
  <r>
    <n v="2086"/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0.69999999999999"/>
    <n v="115.08571428571429"/>
    <x v="4"/>
    <x v="14"/>
  </r>
  <r>
    <n v="2087"/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3.53333333333335"/>
    <n v="62.12"/>
    <x v="4"/>
    <x v="14"/>
  </r>
  <r>
    <n v="2088"/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5.51066666666668"/>
    <n v="46.204266666666669"/>
    <x v="4"/>
    <x v="14"/>
  </r>
  <r>
    <n v="2089"/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.4004"/>
    <n v="48.54854838709678"/>
    <x v="4"/>
    <x v="14"/>
  </r>
  <r>
    <n v="2090"/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.040375"/>
    <n v="57.520187499999999"/>
    <x v="4"/>
    <x v="14"/>
  </r>
  <r>
    <n v="2091"/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.46777777777777"/>
    <n v="88.147154471544724"/>
    <x v="4"/>
    <x v="14"/>
  </r>
  <r>
    <n v="2092"/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.28333333333333"/>
    <n v="110.49090909090908"/>
    <x v="4"/>
    <x v="14"/>
  </r>
  <r>
    <n v="2093"/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.46666666666667"/>
    <n v="66.826086956521735"/>
    <x v="4"/>
    <x v="14"/>
  </r>
  <r>
    <n v="2094"/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0.54285714285714"/>
    <n v="58.597222222222221"/>
    <x v="4"/>
    <x v="14"/>
  </r>
  <r>
    <n v="2095"/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x v="4"/>
    <x v="14"/>
  </r>
  <r>
    <n v="2096"/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1.66666666666666"/>
    <n v="43.571428571428569"/>
    <x v="4"/>
    <x v="14"/>
  </r>
  <r>
    <n v="2097"/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x v="4"/>
    <x v="14"/>
  </r>
  <r>
    <n v="2098"/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.33333333333334"/>
    <n v="188.125"/>
    <x v="4"/>
    <x v="14"/>
  </r>
  <r>
    <n v="2099"/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.36666666666667"/>
    <n v="63.031746031746032"/>
    <x v="4"/>
    <x v="14"/>
  </r>
  <r>
    <n v="2100"/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6.66666666666666"/>
    <n v="30.37037037037037"/>
    <x v="4"/>
    <x v="14"/>
  </r>
  <r>
    <n v="2101"/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.25"/>
    <n v="51.477272727272727"/>
    <x v="4"/>
    <x v="14"/>
  </r>
  <r>
    <n v="2102"/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x v="4"/>
    <x v="14"/>
  </r>
  <r>
    <n v="2103"/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.12318374694613"/>
    <n v="98.817391304347822"/>
    <x v="4"/>
    <x v="14"/>
  </r>
  <r>
    <n v="2104"/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29.5"/>
    <n v="28"/>
    <x v="4"/>
    <x v="14"/>
  </r>
  <r>
    <n v="2105"/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x v="4"/>
    <x v="14"/>
  </r>
  <r>
    <n v="2106"/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.04545454545456"/>
    <n v="53.522727272727273"/>
    <x v="4"/>
    <x v="14"/>
  </r>
  <r>
    <n v="2107"/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7.73299999999999"/>
    <n v="37.149310344827583"/>
    <x v="4"/>
    <x v="14"/>
  </r>
  <r>
    <n v="2108"/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.31250000000001"/>
    <n v="89.895287958115176"/>
    <x v="4"/>
    <x v="14"/>
  </r>
  <r>
    <n v="2109"/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6.52500000000001"/>
    <n v="106.52500000000001"/>
    <x v="4"/>
    <x v="14"/>
  </r>
  <r>
    <n v="2110"/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.35000000000001"/>
    <n v="52.815789473684212"/>
    <x v="4"/>
    <x v="14"/>
  </r>
  <r>
    <n v="2111"/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6.5"/>
    <n v="54.615384615384613"/>
    <x v="4"/>
    <x v="14"/>
  </r>
  <r>
    <n v="2112"/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x v="4"/>
    <x v="14"/>
  </r>
  <r>
    <n v="2113"/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4.85714285714285"/>
    <n v="68.598130841121488"/>
    <x v="4"/>
    <x v="14"/>
  </r>
  <r>
    <n v="2114"/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4.69999999999999"/>
    <n v="35.612244897959187"/>
    <x v="4"/>
    <x v="14"/>
  </r>
  <r>
    <n v="2115"/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5.66666666666669"/>
    <n v="94.027777777777771"/>
    <x v="4"/>
    <x v="14"/>
  </r>
  <r>
    <n v="2116"/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0.90416666666667"/>
    <n v="526.45652173913038"/>
    <x v="4"/>
    <x v="14"/>
  </r>
  <r>
    <n v="2117"/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7.75"/>
    <n v="50.657142857142858"/>
    <x v="4"/>
    <x v="14"/>
  </r>
  <r>
    <n v="2118"/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4.61099999999999"/>
    <n v="79.182941176470578"/>
    <x v="4"/>
    <x v="14"/>
  </r>
  <r>
    <n v="2119"/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0.75"/>
    <n v="91.590909090909093"/>
    <x v="4"/>
    <x v="14"/>
  </r>
  <r>
    <n v="2120"/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0.880375"/>
    <n v="116.96275362318841"/>
    <x v="4"/>
    <x v="14"/>
  </r>
  <r>
    <n v="2121"/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0.56800000000000006"/>
    <n v="28.4"/>
    <x v="6"/>
    <x v="17"/>
  </r>
  <r>
    <n v="2122"/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.38750000000000001"/>
    <n v="103.33333333333333"/>
    <x v="6"/>
    <x v="17"/>
  </r>
  <r>
    <n v="2123"/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n v="2124"/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.454545454545453"/>
    <n v="23"/>
    <x v="6"/>
    <x v="17"/>
  </r>
  <r>
    <n v="2125"/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2"/>
    <n v="31.555555555555557"/>
    <x v="6"/>
    <x v="17"/>
  </r>
  <r>
    <n v="2126"/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.05"/>
    <n v="5"/>
    <x v="6"/>
    <x v="17"/>
  </r>
  <r>
    <n v="2127"/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8.842857142857142"/>
    <n v="34.220338983050844"/>
    <x v="6"/>
    <x v="17"/>
  </r>
  <r>
    <n v="2128"/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.16666666666666669"/>
    <n v="25"/>
    <x v="6"/>
    <x v="17"/>
  </r>
  <r>
    <n v="2129"/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1.799999999999999"/>
    <n v="19.666666666666668"/>
    <x v="6"/>
    <x v="17"/>
  </r>
  <r>
    <n v="2130"/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.20238095238095236"/>
    <n v="21.25"/>
    <x v="6"/>
    <x v="17"/>
  </r>
  <r>
    <n v="2131"/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x v="6"/>
    <x v="17"/>
  </r>
  <r>
    <n v="2132"/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5"/>
    <n v="21.34333333333333"/>
    <x v="6"/>
    <x v="17"/>
  </r>
  <r>
    <n v="2133"/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"/>
    <n v="5.333333333333333"/>
    <x v="6"/>
    <x v="17"/>
  </r>
  <r>
    <n v="2134"/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2"/>
    <n v="34.666666666666664"/>
    <x v="6"/>
    <x v="17"/>
  </r>
  <r>
    <n v="2135"/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"/>
    <n v="21.727272727272727"/>
    <x v="6"/>
    <x v="17"/>
  </r>
  <r>
    <n v="2136"/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9E-2"/>
    <n v="11.922499999999999"/>
    <x v="6"/>
    <x v="17"/>
  </r>
  <r>
    <n v="2137"/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.405999999999999"/>
    <n v="26.59737827715356"/>
    <x v="6"/>
    <x v="17"/>
  </r>
  <r>
    <n v="2138"/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2.8"/>
    <n v="10.666666666666666"/>
    <x v="6"/>
    <x v="17"/>
  </r>
  <r>
    <n v="2139"/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2"/>
    <n v="29.035714285714285"/>
    <x v="6"/>
    <x v="17"/>
  </r>
  <r>
    <n v="2140"/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.11199999999999999"/>
    <n v="50.909090909090907"/>
    <x v="6"/>
    <x v="17"/>
  </r>
  <r>
    <n v="2141"/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s v="N/A"/>
    <x v="6"/>
    <x v="17"/>
  </r>
  <r>
    <n v="2142"/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39"/>
    <n v="50.083333333333336"/>
    <x v="6"/>
    <x v="17"/>
  </r>
  <r>
    <n v="2143"/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.25"/>
    <n v="45"/>
    <x v="6"/>
    <x v="17"/>
  </r>
  <r>
    <n v="2144"/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6"/>
    <n v="25.291666666666668"/>
    <x v="6"/>
    <x v="17"/>
  </r>
  <r>
    <n v="2145"/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.433333333333334"/>
    <n v="51.292134831460672"/>
    <x v="6"/>
    <x v="17"/>
  </r>
  <r>
    <n v="2146"/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.02"/>
    <n v="1"/>
    <x v="6"/>
    <x v="17"/>
  </r>
  <r>
    <n v="2147"/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0.69641025641025645"/>
    <n v="49.381818181818183"/>
    <x v="6"/>
    <x v="17"/>
  </r>
  <r>
    <n v="2148"/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n v="2149"/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s v="N/A"/>
    <x v="6"/>
    <x v="17"/>
  </r>
  <r>
    <n v="2150"/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0.80999999999999994"/>
    <n v="101.25"/>
    <x v="6"/>
    <x v="17"/>
  </r>
  <r>
    <n v="2151"/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.26222222222222225"/>
    <n v="19.666666666666668"/>
    <x v="6"/>
    <x v="17"/>
  </r>
  <r>
    <n v="2152"/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.16666666666666669"/>
    <n v="12.5"/>
    <x v="6"/>
    <x v="17"/>
  </r>
  <r>
    <n v="2153"/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6E-3"/>
    <n v="8.5"/>
    <x v="6"/>
    <x v="17"/>
  </r>
  <r>
    <n v="2154"/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0.8"/>
    <n v="1"/>
    <x v="6"/>
    <x v="17"/>
  </r>
  <r>
    <n v="2155"/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2999999999999998"/>
    <n v="23"/>
    <x v="6"/>
    <x v="17"/>
  </r>
  <r>
    <n v="2156"/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2"/>
    <n v="17.987951807228917"/>
    <x v="6"/>
    <x v="17"/>
  </r>
  <r>
    <n v="2157"/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.192"/>
    <n v="370.94736842105266"/>
    <x v="6"/>
    <x v="17"/>
  </r>
  <r>
    <n v="2158"/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72"/>
    <n v="63.569485530546629"/>
    <x v="6"/>
    <x v="17"/>
  </r>
  <r>
    <n v="2159"/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0.72222222222222221"/>
    <n v="13"/>
    <x v="6"/>
    <x v="17"/>
  </r>
  <r>
    <n v="2160"/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0.85000000000000009"/>
    <n v="5.3125"/>
    <x v="6"/>
    <x v="17"/>
  </r>
  <r>
    <n v="2161"/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5.75"/>
    <n v="35.615384615384613"/>
    <x v="4"/>
    <x v="11"/>
  </r>
  <r>
    <n v="2162"/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.26666666666667"/>
    <n v="87.103448275862064"/>
    <x v="4"/>
    <x v="11"/>
  </r>
  <r>
    <n v="2163"/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.20000000000002"/>
    <n v="75.11363636363636"/>
    <x v="4"/>
    <x v="11"/>
  </r>
  <r>
    <n v="2164"/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2.63636363636364"/>
    <n v="68.01204819277109"/>
    <x v="4"/>
    <x v="11"/>
  </r>
  <r>
    <n v="2165"/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8.64000000000001"/>
    <n v="29.623931623931625"/>
    <x v="4"/>
    <x v="11"/>
  </r>
  <r>
    <n v="2166"/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6.6"/>
    <n v="91.625"/>
    <x v="4"/>
    <x v="11"/>
  </r>
  <r>
    <n v="2167"/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n v="2168"/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1.5816111111111"/>
    <n v="64.366735294117646"/>
    <x v="4"/>
    <x v="11"/>
  </r>
  <r>
    <n v="2169"/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x v="4"/>
    <x v="11"/>
  </r>
  <r>
    <n v="2170"/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0.85714285714286"/>
    <n v="33.315789473684212"/>
    <x v="4"/>
    <x v="11"/>
  </r>
  <r>
    <n v="2171"/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.075"/>
    <n v="90.276595744680847"/>
    <x v="4"/>
    <x v="11"/>
  </r>
  <r>
    <n v="2172"/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x v="4"/>
    <x v="11"/>
  </r>
  <r>
    <n v="2173"/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6.92857142857143"/>
    <n v="59.233333333333334"/>
    <x v="4"/>
    <x v="11"/>
  </r>
  <r>
    <n v="2174"/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2.97499999999999"/>
    <n v="65.38095238095238"/>
    <x v="4"/>
    <x v="11"/>
  </r>
  <r>
    <n v="2175"/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x v="4"/>
    <x v="11"/>
  </r>
  <r>
    <n v="2176"/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.02"/>
    <n v="88.74647887323944"/>
    <x v="4"/>
    <x v="11"/>
  </r>
  <r>
    <n v="2177"/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.12"/>
    <n v="65.868421052631575"/>
    <x v="4"/>
    <x v="11"/>
  </r>
  <r>
    <n v="2178"/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8.64000000000001"/>
    <n v="40.349243306169967"/>
    <x v="4"/>
    <x v="11"/>
  </r>
  <r>
    <n v="2179"/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.4"/>
    <n v="76.857142857142861"/>
    <x v="4"/>
    <x v="11"/>
  </r>
  <r>
    <n v="2180"/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.18419999999999"/>
    <n v="68.707820512820518"/>
    <x v="4"/>
    <x v="11"/>
  </r>
  <r>
    <n v="2181"/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.1"/>
    <n v="57.773584905660378"/>
    <x v="6"/>
    <x v="32"/>
  </r>
  <r>
    <n v="2182"/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.16666666666663"/>
    <n v="44.171348314606739"/>
    <x v="6"/>
    <x v="32"/>
  </r>
  <r>
    <n v="2183"/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.27777777777777"/>
    <n v="31.566308243727597"/>
    <x v="6"/>
    <x v="32"/>
  </r>
  <r>
    <n v="2184"/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4.74"/>
    <n v="107.04511278195488"/>
    <x v="6"/>
    <x v="32"/>
  </r>
  <r>
    <n v="2185"/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6.97"/>
    <n v="149.03451043338683"/>
    <x v="6"/>
    <x v="32"/>
  </r>
  <r>
    <n v="2186"/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09.67499999999998"/>
    <n v="55.956632653061227"/>
    <x v="6"/>
    <x v="32"/>
  </r>
  <r>
    <n v="2187"/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4.6425"/>
    <n v="56.970381807973048"/>
    <x v="6"/>
    <x v="32"/>
  </r>
  <r>
    <n v="2188"/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.17692027666544"/>
    <n v="44.056420233463037"/>
    <x v="6"/>
    <x v="32"/>
  </r>
  <r>
    <n v="2189"/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.25"/>
    <n v="68.625"/>
    <x v="6"/>
    <x v="32"/>
  </r>
  <r>
    <n v="2190"/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4.61052631578946"/>
    <n v="65.318435754189949"/>
    <x v="6"/>
    <x v="32"/>
  </r>
  <r>
    <n v="2191"/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19.73333333333333"/>
    <n v="35.92"/>
    <x v="6"/>
    <x v="32"/>
  </r>
  <r>
    <n v="2192"/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.2401666666667"/>
    <n v="40.070667078443485"/>
    <x v="6"/>
    <x v="32"/>
  </r>
  <r>
    <n v="2193"/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.37333333333333"/>
    <n v="75.647714604236342"/>
    <x v="6"/>
    <x v="32"/>
  </r>
  <r>
    <n v="2194"/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.37"/>
    <n v="61.203872437357631"/>
    <x v="6"/>
    <x v="32"/>
  </r>
  <r>
    <n v="2195"/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.32608695652173"/>
    <n v="48.130434782608695"/>
    <x v="6"/>
    <x v="32"/>
  </r>
  <r>
    <n v="2196"/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3.83571428571429"/>
    <n v="68.106837606837601"/>
    <x v="6"/>
    <x v="32"/>
  </r>
  <r>
    <n v="2197"/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.03109999999992"/>
    <n v="65.891300230946882"/>
    <x v="6"/>
    <x v="32"/>
  </r>
  <r>
    <n v="2198"/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2.89249999999998"/>
    <n v="81.654377880184327"/>
    <x v="6"/>
    <x v="32"/>
  </r>
  <r>
    <n v="2199"/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6.97777777777779"/>
    <n v="52.701195219123505"/>
    <x v="6"/>
    <x v="32"/>
  </r>
  <r>
    <n v="2200"/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.15"/>
    <n v="41.228136882129277"/>
    <x v="6"/>
    <x v="32"/>
  </r>
  <r>
    <n v="2201"/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2.71818181818185"/>
    <n v="15.035357142857142"/>
    <x v="4"/>
    <x v="15"/>
  </r>
  <r>
    <n v="2202"/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.18124999999998"/>
    <n v="39.066920943134534"/>
    <x v="4"/>
    <x v="15"/>
  </r>
  <r>
    <n v="2203"/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09.55"/>
    <n v="43.82"/>
    <x v="4"/>
    <x v="15"/>
  </r>
  <r>
    <n v="2204"/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2.86666666666667"/>
    <n v="27.301369863013697"/>
    <x v="4"/>
    <x v="15"/>
  </r>
  <r>
    <n v="2205"/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x v="4"/>
    <x v="15"/>
  </r>
  <r>
    <n v="2206"/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2.72727272727273"/>
    <n v="33.235294117647058"/>
    <x v="4"/>
    <x v="15"/>
  </r>
  <r>
    <n v="2207"/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x v="4"/>
    <x v="15"/>
  </r>
  <r>
    <n v="2208"/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1.6"/>
    <n v="42.333333333333336"/>
    <x v="4"/>
    <x v="15"/>
  </r>
  <r>
    <n v="2209"/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0.80000000000001"/>
    <n v="50.266666666666666"/>
    <x v="4"/>
    <x v="15"/>
  </r>
  <r>
    <n v="2210"/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.425"/>
    <n v="61.902777777777779"/>
    <x v="4"/>
    <x v="15"/>
  </r>
  <r>
    <n v="2211"/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5.6"/>
    <n v="40.75"/>
    <x v="4"/>
    <x v="15"/>
  </r>
  <r>
    <n v="2212"/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.38333333333333"/>
    <n v="55.796747967479675"/>
    <x v="4"/>
    <x v="15"/>
  </r>
  <r>
    <n v="2213"/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n v="2214"/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2.50166666666667"/>
    <n v="73.125416666666666"/>
    <x v="4"/>
    <x v="15"/>
  </r>
  <r>
    <n v="2215"/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.36363636363637"/>
    <n v="26.060606060606062"/>
    <x v="4"/>
    <x v="15"/>
  </r>
  <r>
    <n v="2216"/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5.66666666666666"/>
    <n v="22.642857142857142"/>
    <x v="4"/>
    <x v="15"/>
  </r>
  <r>
    <n v="2217"/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.19047619047619"/>
    <n v="47.222222222222221"/>
    <x v="4"/>
    <x v="15"/>
  </r>
  <r>
    <n v="2218"/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2.833"/>
    <n v="32.324473684210524"/>
    <x v="4"/>
    <x v="15"/>
  </r>
  <r>
    <n v="2219"/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1.49999999999999"/>
    <n v="53.421052631578945"/>
    <x v="4"/>
    <x v="15"/>
  </r>
  <r>
    <n v="2220"/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.14285714285714"/>
    <n v="51.304347826086953"/>
    <x v="4"/>
    <x v="15"/>
  </r>
  <r>
    <n v="2221"/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.11999999999999"/>
    <n v="37.197247706422019"/>
    <x v="6"/>
    <x v="32"/>
  </r>
  <r>
    <n v="2222"/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2.6"/>
    <n v="27.1"/>
    <x v="6"/>
    <x v="32"/>
  </r>
  <r>
    <n v="2223"/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5.80000000000001"/>
    <n v="206.31"/>
    <x v="6"/>
    <x v="32"/>
  </r>
  <r>
    <n v="2224"/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.15000000000003"/>
    <n v="82.145270270270274"/>
    <x v="6"/>
    <x v="32"/>
  </r>
  <r>
    <n v="2225"/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4.83338095238094"/>
    <n v="164.79651993355483"/>
    <x v="6"/>
    <x v="32"/>
  </r>
  <r>
    <n v="2226"/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.46283333333334"/>
    <n v="60.820280373831778"/>
    <x v="6"/>
    <x v="32"/>
  </r>
  <r>
    <n v="2227"/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.37692307692308"/>
    <n v="67.970099667774093"/>
    <x v="6"/>
    <x v="32"/>
  </r>
  <r>
    <n v="2228"/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.49"/>
    <n v="81.561805555555551"/>
    <x v="6"/>
    <x v="32"/>
  </r>
  <r>
    <n v="2229"/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.04755366949576"/>
    <n v="25.42547309833024"/>
    <x v="6"/>
    <x v="32"/>
  </r>
  <r>
    <n v="2230"/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5.95294117647057"/>
    <n v="21.497991967871485"/>
    <x v="6"/>
    <x v="32"/>
  </r>
  <r>
    <n v="2231"/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.1296000000002"/>
    <n v="27.226630727762803"/>
    <x v="6"/>
    <x v="32"/>
  </r>
  <r>
    <n v="2232"/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5.8"/>
    <n v="25.091093117408906"/>
    <x v="6"/>
    <x v="32"/>
  </r>
  <r>
    <n v="2233"/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.03999999999996"/>
    <n v="21.230179028132991"/>
    <x v="6"/>
    <x v="32"/>
  </r>
  <r>
    <n v="2234"/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x v="6"/>
    <x v="32"/>
  </r>
  <r>
    <n v="2235"/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.3153846153846"/>
    <n v="135.58503401360545"/>
    <x v="6"/>
    <x v="32"/>
  </r>
  <r>
    <n v="2236"/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.10714285714289"/>
    <n v="22.116176470588236"/>
    <x v="6"/>
    <x v="32"/>
  </r>
  <r>
    <n v="2237"/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2.92777777777775"/>
    <n v="64.625635808748726"/>
    <x v="6"/>
    <x v="32"/>
  </r>
  <r>
    <n v="2238"/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.4"/>
    <n v="69.569620253164558"/>
    <x v="6"/>
    <x v="32"/>
  </r>
  <r>
    <n v="2239"/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.02668"/>
    <n v="75.133028169014082"/>
    <x v="6"/>
    <x v="32"/>
  </r>
  <r>
    <n v="2240"/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0.68"/>
    <n v="140.97916666666666"/>
    <x v="6"/>
    <x v="32"/>
  </r>
  <r>
    <n v="2241"/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.4"/>
    <n v="49.472392638036808"/>
    <x v="6"/>
    <x v="32"/>
  </r>
  <r>
    <n v="2242"/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.0976000000001"/>
    <n v="53.865251485148519"/>
    <x v="6"/>
    <x v="32"/>
  </r>
  <r>
    <n v="2243"/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x v="6"/>
    <x v="32"/>
  </r>
  <r>
    <n v="2244"/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.02"/>
    <n v="65.00344827586207"/>
    <x v="6"/>
    <x v="32"/>
  </r>
  <r>
    <n v="2245"/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.0250000000001"/>
    <n v="53.475252525252522"/>
    <x v="6"/>
    <x v="32"/>
  </r>
  <r>
    <n v="2246"/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.12"/>
    <n v="43.912280701754383"/>
    <x v="6"/>
    <x v="32"/>
  </r>
  <r>
    <n v="2247"/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.45405405405405"/>
    <n v="50.852631578947367"/>
    <x v="6"/>
    <x v="32"/>
  </r>
  <r>
    <n v="2248"/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.21428571428571"/>
    <n v="58.6328125"/>
    <x v="6"/>
    <x v="32"/>
  </r>
  <r>
    <n v="2249"/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8.77142857142857"/>
    <n v="32.81666666666667"/>
    <x v="6"/>
    <x v="32"/>
  </r>
  <r>
    <n v="2250"/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.11200000000008"/>
    <n v="426.93169877408059"/>
    <x v="6"/>
    <x v="32"/>
  </r>
  <r>
    <n v="2251"/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.44929411764704"/>
    <n v="23.808729166666669"/>
    <x v="6"/>
    <x v="32"/>
  </r>
  <r>
    <n v="2252"/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.27777777777777"/>
    <n v="98.413654618473899"/>
    <x v="6"/>
    <x v="32"/>
  </r>
  <r>
    <n v="2253"/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2.6875"/>
    <n v="107.32142857142857"/>
    <x v="6"/>
    <x v="32"/>
  </r>
  <r>
    <n v="2254"/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59.8"/>
    <n v="11.67005076142132"/>
    <x v="6"/>
    <x v="32"/>
  </r>
  <r>
    <n v="2255"/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6.65822784810126"/>
    <n v="41.782287822878232"/>
    <x v="6"/>
    <x v="32"/>
  </r>
  <r>
    <n v="2256"/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2.70833333333334"/>
    <n v="21.38"/>
    <x v="6"/>
    <x v="32"/>
  </r>
  <r>
    <n v="2257"/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.14"/>
    <n v="94.103550295857985"/>
    <x v="6"/>
    <x v="32"/>
  </r>
  <r>
    <n v="2258"/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6.5"/>
    <n v="15.721951219512196"/>
    <x v="6"/>
    <x v="32"/>
  </r>
  <r>
    <n v="2259"/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.1"/>
    <n v="90.635922330097088"/>
    <x v="6"/>
    <x v="32"/>
  </r>
  <r>
    <n v="2260"/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6.92"/>
    <n v="97.297619047619051"/>
    <x v="6"/>
    <x v="32"/>
  </r>
  <r>
    <n v="2261"/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79.5"/>
    <n v="37.11904761904762"/>
    <x v="6"/>
    <x v="32"/>
  </r>
  <r>
    <n v="2262"/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.15151515151516"/>
    <n v="28.104972375690608"/>
    <x v="6"/>
    <x v="32"/>
  </r>
  <r>
    <n v="2263"/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5.54666666666667"/>
    <n v="144.43333333333334"/>
    <x v="6"/>
    <x v="32"/>
  </r>
  <r>
    <n v="2264"/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.03333333333333"/>
    <n v="24.274157303370785"/>
    <x v="6"/>
    <x v="32"/>
  </r>
  <r>
    <n v="2265"/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8.5"/>
    <n v="35.117647058823529"/>
    <x v="6"/>
    <x v="32"/>
  </r>
  <r>
    <n v="2266"/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.26666666666665"/>
    <n v="24.762886597938145"/>
    <x v="6"/>
    <x v="32"/>
  </r>
  <r>
    <n v="2267"/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0.52499999999998"/>
    <n v="188.37871287128712"/>
    <x v="6"/>
    <x v="32"/>
  </r>
  <r>
    <n v="2268"/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2.60000000000001"/>
    <n v="148.08247422680412"/>
    <x v="6"/>
    <x v="32"/>
  </r>
  <r>
    <n v="2269"/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1.64"/>
    <n v="49.934589800443462"/>
    <x v="6"/>
    <x v="32"/>
  </r>
  <r>
    <n v="2270"/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.24800000000005"/>
    <n v="107.82155688622754"/>
    <x v="6"/>
    <x v="32"/>
  </r>
  <r>
    <n v="2271"/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.09000000000003"/>
    <n v="42.63403614457831"/>
    <x v="6"/>
    <x v="32"/>
  </r>
  <r>
    <n v="2272"/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6.6000000000001"/>
    <n v="14.370762711864407"/>
    <x v="6"/>
    <x v="32"/>
  </r>
  <r>
    <n v="2273"/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.35999999999999"/>
    <n v="37.476190476190474"/>
    <x v="6"/>
    <x v="32"/>
  </r>
  <r>
    <n v="2274"/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19.6"/>
    <n v="30.202020202020201"/>
    <x v="6"/>
    <x v="32"/>
  </r>
  <r>
    <n v="2275"/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7.76923076923077"/>
    <n v="33.550632911392405"/>
    <x v="6"/>
    <x v="32"/>
  </r>
  <r>
    <n v="2276"/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5.81826105905425"/>
    <n v="64.74666666666667"/>
    <x v="6"/>
    <x v="32"/>
  </r>
  <r>
    <n v="2277"/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.08235294117648"/>
    <n v="57.932367149758456"/>
    <x v="6"/>
    <x v="32"/>
  </r>
  <r>
    <n v="2278"/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0.7"/>
    <n v="53.078431372549019"/>
    <x v="6"/>
    <x v="32"/>
  </r>
  <r>
    <n v="2279"/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3.80000000000001"/>
    <n v="48.0625"/>
    <x v="6"/>
    <x v="32"/>
  </r>
  <r>
    <n v="2280"/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3.57653061224488"/>
    <n v="82.396874999999994"/>
    <x v="6"/>
    <x v="32"/>
  </r>
  <r>
    <n v="2281"/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x v="4"/>
    <x v="11"/>
  </r>
  <r>
    <n v="2282"/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.33333333333331"/>
    <n v="115.83333333333333"/>
    <x v="4"/>
    <x v="11"/>
  </r>
  <r>
    <n v="2283"/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0.85533333333332"/>
    <n v="63.03458333333333"/>
    <x v="4"/>
    <x v="11"/>
  </r>
  <r>
    <n v="2284"/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.22116666666668"/>
    <n v="108.02152542372882"/>
    <x v="4"/>
    <x v="11"/>
  </r>
  <r>
    <n v="2285"/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.36666666666667"/>
    <n v="46.088607594936711"/>
    <x v="4"/>
    <x v="11"/>
  </r>
  <r>
    <n v="2286"/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.06666666666666"/>
    <n v="107.21428571428571"/>
    <x v="4"/>
    <x v="11"/>
  </r>
  <r>
    <n v="2287"/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19.97755555555555"/>
    <n v="50.9338679245283"/>
    <x v="4"/>
    <x v="11"/>
  </r>
  <r>
    <n v="2288"/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.1"/>
    <n v="40.04"/>
    <x v="4"/>
    <x v="11"/>
  </r>
  <r>
    <n v="2289"/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.4"/>
    <n v="64.44"/>
    <x v="4"/>
    <x v="11"/>
  </r>
  <r>
    <n v="2290"/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.06666666666666"/>
    <n v="53.827586206896555"/>
    <x v="4"/>
    <x v="11"/>
  </r>
  <r>
    <n v="2291"/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2.8"/>
    <n v="100.46511627906976"/>
    <x v="4"/>
    <x v="11"/>
  </r>
  <r>
    <n v="2292"/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.2505"/>
    <n v="46.630652173913049"/>
    <x v="4"/>
    <x v="11"/>
  </r>
  <r>
    <n v="2293"/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.23529411764706"/>
    <n v="34.074074074074076"/>
    <x v="4"/>
    <x v="11"/>
  </r>
  <r>
    <n v="2294"/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.08079999999998"/>
    <n v="65.214642857142863"/>
    <x v="4"/>
    <x v="11"/>
  </r>
  <r>
    <n v="2295"/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.25"/>
    <n v="44.205882352941174"/>
    <x v="4"/>
    <x v="11"/>
  </r>
  <r>
    <n v="2296"/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.07142857142856"/>
    <n v="71.965517241379317"/>
    <x v="4"/>
    <x v="11"/>
  </r>
  <r>
    <n v="2297"/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0.6"/>
    <n v="52.94736842105263"/>
    <x v="4"/>
    <x v="11"/>
  </r>
  <r>
    <n v="2298"/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.07333333333332"/>
    <n v="109.45138888888889"/>
    <x v="4"/>
    <x v="11"/>
  </r>
  <r>
    <n v="2299"/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.16666666666663"/>
    <n v="75.035714285714292"/>
    <x v="4"/>
    <x v="11"/>
  </r>
  <r>
    <n v="2300"/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.25"/>
    <n v="115.71428571428571"/>
    <x v="4"/>
    <x v="11"/>
  </r>
  <r>
    <n v="2301"/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3.6044"/>
    <n v="31.659810426540286"/>
    <x v="4"/>
    <x v="14"/>
  </r>
  <r>
    <n v="2302"/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0.65217391304347"/>
    <n v="46.176470588235297"/>
    <x v="4"/>
    <x v="14"/>
  </r>
  <r>
    <n v="2303"/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.35829457364341"/>
    <n v="68.481650485436887"/>
    <x v="4"/>
    <x v="14"/>
  </r>
  <r>
    <n v="2304"/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0.70033333333335"/>
    <n v="53.469203539823013"/>
    <x v="4"/>
    <x v="14"/>
  </r>
  <r>
    <n v="2305"/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.22777777777779"/>
    <n v="109.10778443113773"/>
    <x v="4"/>
    <x v="14"/>
  </r>
  <r>
    <n v="2306"/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6.75857142857143"/>
    <n v="51.185616438356163"/>
    <x v="4"/>
    <x v="14"/>
  </r>
  <r>
    <n v="2307"/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6.65777537961894"/>
    <n v="27.936800000000002"/>
    <x v="4"/>
    <x v="14"/>
  </r>
  <r>
    <n v="2308"/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.30622"/>
    <n v="82.496921824104234"/>
    <x v="4"/>
    <x v="14"/>
  </r>
  <r>
    <n v="2309"/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6.67450000000001"/>
    <n v="59.817476635514019"/>
    <x v="4"/>
    <x v="14"/>
  </r>
  <r>
    <n v="2310"/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8.83978378378379"/>
    <n v="64.816470588235291"/>
    <x v="4"/>
    <x v="14"/>
  </r>
  <r>
    <n v="2311"/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.11111111111111"/>
    <n v="90.09615384615384"/>
    <x v="4"/>
    <x v="14"/>
  </r>
  <r>
    <n v="2312"/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7.86666666666666"/>
    <n v="40.962025316455694"/>
    <x v="4"/>
    <x v="14"/>
  </r>
  <r>
    <n v="2313"/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5.84040000000002"/>
    <n v="56.000127388535034"/>
    <x v="4"/>
    <x v="14"/>
  </r>
  <r>
    <n v="2314"/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6.97"/>
    <n v="37.672800000000002"/>
    <x v="4"/>
    <x v="14"/>
  </r>
  <r>
    <n v="2315"/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2.60000000000001"/>
    <n v="40.078125"/>
    <x v="4"/>
    <x v="14"/>
  </r>
  <r>
    <n v="2316"/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.04266666666666"/>
    <n v="78.031999999999996"/>
    <x v="4"/>
    <x v="14"/>
  </r>
  <r>
    <n v="2317"/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x v="4"/>
    <x v="14"/>
  </r>
  <r>
    <n v="2318"/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.05999999999999"/>
    <n v="37.134969325153371"/>
    <x v="4"/>
    <x v="14"/>
  </r>
  <r>
    <n v="2319"/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7.69999999999999"/>
    <n v="41.961038961038959"/>
    <x v="4"/>
    <x v="14"/>
  </r>
  <r>
    <n v="2320"/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8.66"/>
    <n v="61.044943820224717"/>
    <x v="4"/>
    <x v="14"/>
  </r>
  <r>
    <n v="2321"/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.120962394619681"/>
    <n v="64.53125"/>
    <x v="7"/>
    <x v="33"/>
  </r>
  <r>
    <n v="2322"/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9"/>
    <n v="21.25"/>
    <x v="7"/>
    <x v="33"/>
  </r>
  <r>
    <n v="2323"/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n v="2324"/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0.733333333333334"/>
    <n v="25.491803278688526"/>
    <x v="7"/>
    <x v="33"/>
  </r>
  <r>
    <n v="2325"/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x v="7"/>
    <x v="33"/>
  </r>
  <r>
    <n v="2326"/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0.72"/>
    <n v="108"/>
    <x v="7"/>
    <x v="33"/>
  </r>
  <r>
    <n v="2327"/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.09431428571429"/>
    <n v="54.883162444113267"/>
    <x v="7"/>
    <x v="33"/>
  </r>
  <r>
    <n v="2328"/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.45000000000002"/>
    <n v="47.383612662942269"/>
    <x v="7"/>
    <x v="33"/>
  </r>
  <r>
    <n v="2329"/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5.91999999999999"/>
    <n v="211.84"/>
    <x v="7"/>
    <x v="33"/>
  </r>
  <r>
    <n v="2330"/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.42285714285715"/>
    <n v="219.92638036809817"/>
    <x v="7"/>
    <x v="33"/>
  </r>
  <r>
    <n v="2331"/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.31375"/>
    <n v="40.795406360424032"/>
    <x v="7"/>
    <x v="33"/>
  </r>
  <r>
    <n v="2332"/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.30800000000001"/>
    <n v="75.502840909090907"/>
    <x v="7"/>
    <x v="33"/>
  </r>
  <r>
    <n v="2333"/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.16666666666666"/>
    <n v="13.542553191489361"/>
    <x v="7"/>
    <x v="33"/>
  </r>
  <r>
    <n v="2334"/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1.95"/>
    <n v="60.865671641791046"/>
    <x v="7"/>
    <x v="33"/>
  </r>
  <r>
    <n v="2335"/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.27200000000001"/>
    <n v="115.69230769230769"/>
    <x v="7"/>
    <x v="33"/>
  </r>
  <r>
    <n v="2336"/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0.73254999999995"/>
    <n v="48.104623556581984"/>
    <x v="7"/>
    <x v="33"/>
  </r>
  <r>
    <n v="2337"/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0.65833333333333"/>
    <n v="74.184357541899445"/>
    <x v="7"/>
    <x v="33"/>
  </r>
  <r>
    <n v="2338"/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.14333333333335"/>
    <n v="123.34552845528455"/>
    <x v="7"/>
    <x v="33"/>
  </r>
  <r>
    <n v="2339"/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.20799999999997"/>
    <n v="66.623188405797094"/>
    <x v="7"/>
    <x v="33"/>
  </r>
  <r>
    <n v="2340"/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5.77749999999999"/>
    <n v="104.99007444168734"/>
    <x v="7"/>
    <x v="33"/>
  </r>
  <r>
    <n v="2341"/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s v="N/A"/>
    <x v="2"/>
    <x v="7"/>
  </r>
  <r>
    <n v="2342"/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s v="N/A"/>
    <x v="2"/>
    <x v="7"/>
  </r>
  <r>
    <n v="2343"/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n v="2344"/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.1"/>
    <n v="1"/>
    <x v="2"/>
    <x v="7"/>
  </r>
  <r>
    <n v="2345"/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s v="N/A"/>
    <x v="2"/>
    <x v="7"/>
  </r>
  <r>
    <n v="2346"/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5000000000000002E-2"/>
    <n v="13"/>
    <x v="2"/>
    <x v="7"/>
  </r>
  <r>
    <n v="2347"/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5"/>
    <n v="15"/>
    <x v="2"/>
    <x v="7"/>
  </r>
  <r>
    <n v="2348"/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.38571428571428573"/>
    <n v="54"/>
    <x v="2"/>
    <x v="7"/>
  </r>
  <r>
    <n v="2349"/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s v="N/A"/>
    <x v="2"/>
    <x v="7"/>
  </r>
  <r>
    <n v="2350"/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s v="N/A"/>
    <x v="2"/>
    <x v="7"/>
  </r>
  <r>
    <n v="2351"/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0.5714285714285714"/>
    <n v="15.428571428571429"/>
    <x v="2"/>
    <x v="7"/>
  </r>
  <r>
    <n v="2352"/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s v="N/A"/>
    <x v="2"/>
    <x v="7"/>
  </r>
  <r>
    <n v="2353"/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s v="N/A"/>
    <x v="2"/>
    <x v="7"/>
  </r>
  <r>
    <n v="2354"/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5E-2"/>
    <n v="25"/>
    <x v="2"/>
    <x v="7"/>
  </r>
  <r>
    <n v="2355"/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0.6875"/>
    <n v="27.5"/>
    <x v="2"/>
    <x v="7"/>
  </r>
  <r>
    <n v="2356"/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s v="N/A"/>
    <x v="2"/>
    <x v="7"/>
  </r>
  <r>
    <n v="2357"/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s v="N/A"/>
    <x v="2"/>
    <x v="7"/>
  </r>
  <r>
    <n v="2358"/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s v="N/A"/>
    <x v="2"/>
    <x v="7"/>
  </r>
  <r>
    <n v="2359"/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4.680000000000001"/>
    <n v="367"/>
    <x v="2"/>
    <x v="7"/>
  </r>
  <r>
    <n v="2360"/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.04"/>
    <n v="2"/>
    <x v="2"/>
    <x v="7"/>
  </r>
  <r>
    <n v="2361"/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s v="N/A"/>
    <x v="2"/>
    <x v="7"/>
  </r>
  <r>
    <n v="2362"/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8.571428571428569"/>
    <n v="60"/>
    <x v="2"/>
    <x v="7"/>
  </r>
  <r>
    <n v="2363"/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s v="N/A"/>
    <x v="2"/>
    <x v="7"/>
  </r>
  <r>
    <n v="2364"/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s v="N/A"/>
    <x v="2"/>
    <x v="7"/>
  </r>
  <r>
    <n v="2365"/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s v="N/A"/>
    <x v="2"/>
    <x v="7"/>
  </r>
  <r>
    <n v="2366"/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0.52"/>
    <n v="97.407407407407405"/>
    <x v="2"/>
    <x v="7"/>
  </r>
  <r>
    <n v="2367"/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"/>
    <n v="47.857142857142854"/>
    <x v="2"/>
    <x v="7"/>
  </r>
  <r>
    <n v="2368"/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.25"/>
    <n v="50"/>
    <x v="2"/>
    <x v="7"/>
  </r>
  <r>
    <n v="2369"/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s v="N/A"/>
    <x v="2"/>
    <x v="7"/>
  </r>
  <r>
    <n v="2370"/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.32800000000000001"/>
    <n v="20.5"/>
    <x v="2"/>
    <x v="7"/>
  </r>
  <r>
    <n v="2371"/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s v="N/A"/>
    <x v="2"/>
    <x v="7"/>
  </r>
  <r>
    <n v="2372"/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29"/>
    <n v="30"/>
    <x v="2"/>
    <x v="7"/>
  </r>
  <r>
    <n v="2373"/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5E-3"/>
    <n v="50"/>
    <x v="2"/>
    <x v="7"/>
  </r>
  <r>
    <n v="2374"/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6E-2"/>
    <n v="10"/>
    <x v="2"/>
    <x v="7"/>
  </r>
  <r>
    <n v="2375"/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s v="N/A"/>
    <x v="2"/>
    <x v="7"/>
  </r>
  <r>
    <n v="2376"/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0.877666666666666"/>
    <n v="81.582499999999996"/>
    <x v="2"/>
    <x v="7"/>
  </r>
  <r>
    <n v="2377"/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s v="N/A"/>
    <x v="2"/>
    <x v="7"/>
  </r>
  <r>
    <n v="2378"/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s v="N/A"/>
    <x v="2"/>
    <x v="7"/>
  </r>
  <r>
    <n v="2379"/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s v="N/A"/>
    <x v="2"/>
    <x v="7"/>
  </r>
  <r>
    <n v="2380"/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.36666666666666664"/>
    <n v="18.333333333333332"/>
    <x v="2"/>
    <x v="7"/>
  </r>
  <r>
    <n v="2381"/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"/>
    <n v="224.42857142857142"/>
    <x v="2"/>
    <x v="7"/>
  </r>
  <r>
    <n v="2382"/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"/>
    <n v="37.5"/>
    <x v="2"/>
    <x v="7"/>
  </r>
  <r>
    <n v="2383"/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6"/>
    <n v="145"/>
    <x v="2"/>
    <x v="7"/>
  </r>
  <r>
    <n v="2384"/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0.8"/>
    <n v="1"/>
    <x v="2"/>
    <x v="7"/>
  </r>
  <r>
    <n v="2385"/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3"/>
    <n v="112.57142857142857"/>
    <x v="2"/>
    <x v="7"/>
  </r>
  <r>
    <n v="2386"/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s v="N/A"/>
    <x v="2"/>
    <x v="7"/>
  </r>
  <r>
    <n v="2387"/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0.68399999999999994"/>
    <n v="342"/>
    <x v="2"/>
    <x v="7"/>
  </r>
  <r>
    <n v="2388"/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2"/>
    <n v="57.875"/>
    <x v="2"/>
    <x v="7"/>
  </r>
  <r>
    <n v="2389"/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.1875"/>
    <n v="30"/>
    <x v="2"/>
    <x v="7"/>
  </r>
  <r>
    <n v="2390"/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s v="N/A"/>
    <x v="2"/>
    <x v="7"/>
  </r>
  <r>
    <n v="2391"/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.125"/>
    <n v="25"/>
    <x v="2"/>
    <x v="7"/>
  </r>
  <r>
    <n v="2392"/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s v="N/A"/>
    <x v="2"/>
    <x v="7"/>
  </r>
  <r>
    <n v="2393"/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.05"/>
    <n v="50"/>
    <x v="2"/>
    <x v="7"/>
  </r>
  <r>
    <n v="2394"/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.06"/>
    <n v="1.5"/>
    <x v="2"/>
    <x v="7"/>
  </r>
  <r>
    <n v="2395"/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s v="N/A"/>
    <x v="2"/>
    <x v="7"/>
  </r>
  <r>
    <n v="2396"/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.2"/>
    <n v="10"/>
    <x v="2"/>
    <x v="7"/>
  </r>
  <r>
    <n v="2397"/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s v="N/A"/>
    <x v="2"/>
    <x v="7"/>
  </r>
  <r>
    <n v="2398"/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s v="N/A"/>
    <x v="2"/>
    <x v="7"/>
  </r>
  <r>
    <n v="2399"/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s v="N/A"/>
    <x v="2"/>
    <x v="7"/>
  </r>
  <r>
    <n v="2400"/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s v="N/A"/>
    <x v="2"/>
    <x v="7"/>
  </r>
  <r>
    <n v="2401"/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0.71785714285714286"/>
    <n v="22.333333333333332"/>
    <x v="7"/>
    <x v="19"/>
  </r>
  <r>
    <n v="2402"/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.43333333333333329"/>
    <n v="52"/>
    <x v="7"/>
    <x v="19"/>
  </r>
  <r>
    <n v="2403"/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6.833333333333332"/>
    <n v="16.833333333333332"/>
    <x v="7"/>
    <x v="19"/>
  </r>
  <r>
    <n v="2404"/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s v="N/A"/>
    <x v="7"/>
    <x v="19"/>
  </r>
  <r>
    <n v="2405"/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2.52"/>
    <n v="56.3"/>
    <x v="7"/>
    <x v="19"/>
  </r>
  <r>
    <n v="2406"/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.384615384615387"/>
    <n v="84.0625"/>
    <x v="7"/>
    <x v="19"/>
  </r>
  <r>
    <n v="2407"/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.259090909090908"/>
    <n v="168.39393939393941"/>
    <x v="7"/>
    <x v="19"/>
  </r>
  <r>
    <n v="2408"/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.2"/>
    <n v="15"/>
    <x v="7"/>
    <x v="19"/>
  </r>
  <r>
    <n v="2409"/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399999999999999"/>
    <n v="76.666666666666671"/>
    <x v="7"/>
    <x v="19"/>
  </r>
  <r>
    <n v="2410"/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s v="N/A"/>
    <x v="7"/>
    <x v="19"/>
  </r>
  <r>
    <n v="2411"/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0.60399999999999998"/>
    <n v="50.333333333333336"/>
    <x v="7"/>
    <x v="19"/>
  </r>
  <r>
    <n v="2412"/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s v="N/A"/>
    <x v="7"/>
    <x v="19"/>
  </r>
  <r>
    <n v="2413"/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0.83333333333333337"/>
    <n v="8.3333333333333339"/>
    <x v="7"/>
    <x v="19"/>
  </r>
  <r>
    <n v="2414"/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4"/>
    <n v="35.384615384615387"/>
    <x v="7"/>
    <x v="19"/>
  </r>
  <r>
    <n v="2415"/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0.55833333333333335"/>
    <n v="55.833333333333336"/>
    <x v="7"/>
    <x v="19"/>
  </r>
  <r>
    <n v="2416"/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2"/>
    <n v="5"/>
    <x v="7"/>
    <x v="19"/>
  </r>
  <r>
    <n v="2417"/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s v="N/A"/>
    <x v="7"/>
    <x v="19"/>
  </r>
  <r>
    <n v="2418"/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.02"/>
    <n v="1"/>
    <x v="7"/>
    <x v="19"/>
  </r>
  <r>
    <n v="2419"/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s v="N/A"/>
    <x v="7"/>
    <x v="19"/>
  </r>
  <r>
    <n v="2420"/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4.825133372851216"/>
    <n v="69.472222222222229"/>
    <x v="7"/>
    <x v="19"/>
  </r>
  <r>
    <n v="2421"/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2"/>
    <n v="1"/>
    <x v="7"/>
    <x v="19"/>
  </r>
  <r>
    <n v="2422"/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.2"/>
    <n v="1"/>
    <x v="7"/>
    <x v="19"/>
  </r>
  <r>
    <n v="2423"/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2"/>
    <n v="8"/>
    <x v="7"/>
    <x v="19"/>
  </r>
  <r>
    <n v="2424"/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"/>
    <n v="34.444444444444443"/>
    <x v="7"/>
    <x v="19"/>
  </r>
  <r>
    <n v="2425"/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2"/>
    <n v="1"/>
    <x v="7"/>
    <x v="19"/>
  </r>
  <r>
    <n v="2426"/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s v="N/A"/>
    <x v="7"/>
    <x v="19"/>
  </r>
  <r>
    <n v="2427"/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E-3"/>
    <n v="1"/>
    <x v="7"/>
    <x v="19"/>
  </r>
  <r>
    <n v="2428"/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3"/>
    <n v="1"/>
    <x v="7"/>
    <x v="19"/>
  </r>
  <r>
    <n v="2429"/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"/>
    <n v="501.25"/>
    <x v="7"/>
    <x v="19"/>
  </r>
  <r>
    <n v="2430"/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0.70000000000000007"/>
    <n v="10.5"/>
    <x v="7"/>
    <x v="19"/>
  </r>
  <r>
    <n v="2431"/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E-3"/>
    <n v="1"/>
    <x v="7"/>
    <x v="19"/>
  </r>
  <r>
    <n v="2432"/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2"/>
    <n v="1"/>
    <x v="7"/>
    <x v="19"/>
  </r>
  <r>
    <n v="2433"/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s v="N/A"/>
    <x v="7"/>
    <x v="19"/>
  </r>
  <r>
    <n v="2434"/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.13"/>
    <n v="13"/>
    <x v="7"/>
    <x v="19"/>
  </r>
  <r>
    <n v="2435"/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.48960000000000004"/>
    <n v="306"/>
    <x v="7"/>
    <x v="19"/>
  </r>
  <r>
    <n v="2436"/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4E-2"/>
    <n v="22.5"/>
    <x v="7"/>
    <x v="19"/>
  </r>
  <r>
    <n v="2437"/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s v="N/A"/>
    <x v="7"/>
    <x v="19"/>
  </r>
  <r>
    <n v="2438"/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.33333333333333337"/>
    <n v="50"/>
    <x v="7"/>
    <x v="19"/>
  </r>
  <r>
    <n v="2439"/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s v="N/A"/>
    <x v="7"/>
    <x v="19"/>
  </r>
  <r>
    <n v="2440"/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.2"/>
    <n v="5"/>
    <x v="7"/>
    <x v="19"/>
  </r>
  <r>
    <n v="2441"/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7.88"/>
    <n v="74.22935779816514"/>
    <x v="7"/>
    <x v="33"/>
  </r>
  <r>
    <n v="2442"/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5.94166666666666"/>
    <n v="81.252688172043008"/>
    <x v="7"/>
    <x v="33"/>
  </r>
  <r>
    <n v="2443"/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2.51495"/>
    <n v="130.23469453376205"/>
    <x v="7"/>
    <x v="33"/>
  </r>
  <r>
    <n v="2444"/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8.60000000000001"/>
    <n v="53.409836065573771"/>
    <x v="7"/>
    <x v="33"/>
  </r>
  <r>
    <n v="2445"/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2.8"/>
    <n v="75.130434782608702"/>
    <x v="7"/>
    <x v="33"/>
  </r>
  <r>
    <n v="2446"/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7.98"/>
    <n v="75.666666666666671"/>
    <x v="7"/>
    <x v="33"/>
  </r>
  <r>
    <n v="2447"/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.20000000000005"/>
    <n v="31.691394658753708"/>
    <x v="7"/>
    <x v="33"/>
  </r>
  <r>
    <n v="2448"/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7.5"/>
    <n v="47.777777777777779"/>
    <x v="7"/>
    <x v="33"/>
  </r>
  <r>
    <n v="2449"/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n v="2450"/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1.53353333333335"/>
    <n v="149.31401960784314"/>
    <x v="7"/>
    <x v="33"/>
  </r>
  <r>
    <n v="2451"/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.45"/>
    <n v="62.06989247311828"/>
    <x v="7"/>
    <x v="33"/>
  </r>
  <r>
    <n v="2452"/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3.5"/>
    <n v="53.4"/>
    <x v="7"/>
    <x v="33"/>
  </r>
  <r>
    <n v="2453"/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4.69999999999999"/>
    <n v="69.268656716417908"/>
    <x v="7"/>
    <x v="33"/>
  </r>
  <r>
    <n v="2454"/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0.84571428571429"/>
    <n v="271.50769230769231"/>
    <x v="7"/>
    <x v="33"/>
  </r>
  <r>
    <n v="2455"/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x v="7"/>
    <x v="33"/>
  </r>
  <r>
    <n v="2456"/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0.86666666666667"/>
    <n v="40.492537313432834"/>
    <x v="7"/>
    <x v="33"/>
  </r>
  <r>
    <n v="2457"/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.30434782608695"/>
    <n v="189.75806451612902"/>
    <x v="7"/>
    <x v="33"/>
  </r>
  <r>
    <n v="2458"/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.17999999999999"/>
    <n v="68.862499999999997"/>
    <x v="7"/>
    <x v="33"/>
  </r>
  <r>
    <n v="2459"/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.25"/>
    <n v="108.77659574468085"/>
    <x v="7"/>
    <x v="33"/>
  </r>
  <r>
    <n v="2460"/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0.78823529411764"/>
    <n v="125.98529411764706"/>
    <x v="7"/>
    <x v="33"/>
  </r>
  <r>
    <n v="2461"/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3.8"/>
    <n v="90.523255813953483"/>
    <x v="4"/>
    <x v="14"/>
  </r>
  <r>
    <n v="2462"/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0.70833333333334"/>
    <n v="28.880434782608695"/>
    <x v="4"/>
    <x v="14"/>
  </r>
  <r>
    <n v="2463"/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.25000000000001"/>
    <n v="31"/>
    <x v="4"/>
    <x v="14"/>
  </r>
  <r>
    <n v="2464"/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.1"/>
    <n v="51.674418604651166"/>
    <x v="4"/>
    <x v="14"/>
  </r>
  <r>
    <n v="2465"/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.14285714285714"/>
    <n v="26.270833333333332"/>
    <x v="4"/>
    <x v="14"/>
  </r>
  <r>
    <n v="2466"/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x v="4"/>
    <x v="14"/>
  </r>
  <r>
    <n v="2467"/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8.5"/>
    <n v="27.558139534883722"/>
    <x v="4"/>
    <x v="14"/>
  </r>
  <r>
    <n v="2468"/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.21700000000001"/>
    <n v="36.97137931034483"/>
    <x v="4"/>
    <x v="14"/>
  </r>
  <r>
    <n v="2469"/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3.66666666666667"/>
    <n v="29.021276595744681"/>
    <x v="4"/>
    <x v="14"/>
  </r>
  <r>
    <n v="2470"/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.16400000000002"/>
    <n v="28.65666666666667"/>
    <x v="4"/>
    <x v="14"/>
  </r>
  <r>
    <n v="2471"/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x v="4"/>
    <x v="14"/>
  </r>
  <r>
    <n v="2472"/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5.76026666666667"/>
    <n v="97.904038461538462"/>
    <x v="4"/>
    <x v="14"/>
  </r>
  <r>
    <n v="2473"/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x v="4"/>
    <x v="14"/>
  </r>
  <r>
    <n v="2474"/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.00360000000002"/>
    <n v="131.58368421052631"/>
    <x v="4"/>
    <x v="14"/>
  </r>
  <r>
    <n v="2475"/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4.71999999999998"/>
    <n v="32.320987654320987"/>
    <x v="4"/>
    <x v="14"/>
  </r>
  <r>
    <n v="2476"/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.02249999999999"/>
    <n v="61.103999999999999"/>
    <x v="4"/>
    <x v="14"/>
  </r>
  <r>
    <n v="2477"/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.33333333333334"/>
    <n v="31.341463414634145"/>
    <x v="4"/>
    <x v="14"/>
  </r>
  <r>
    <n v="2478"/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7.49999999999999"/>
    <n v="129.1139240506329"/>
    <x v="4"/>
    <x v="14"/>
  </r>
  <r>
    <n v="2479"/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.44333333333333"/>
    <n v="25.020624999999999"/>
    <x v="4"/>
    <x v="14"/>
  </r>
  <r>
    <n v="2480"/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n v="2481"/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2.91099999999999"/>
    <n v="47.541473684210523"/>
    <x v="4"/>
    <x v="14"/>
  </r>
  <r>
    <n v="2482"/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.1"/>
    <n v="40.04"/>
    <x v="4"/>
    <x v="14"/>
  </r>
  <r>
    <n v="2483"/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3.72727272727272"/>
    <n v="65.84210526315789"/>
    <x v="4"/>
    <x v="14"/>
  </r>
  <r>
    <n v="2484"/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.31742857142855"/>
    <n v="46.401222222222216"/>
    <x v="4"/>
    <x v="14"/>
  </r>
  <r>
    <n v="2485"/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.25"/>
    <n v="50.365853658536587"/>
    <x v="4"/>
    <x v="14"/>
  </r>
  <r>
    <n v="2486"/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5.66666666666669"/>
    <n v="26.566666666666666"/>
    <x v="4"/>
    <x v="14"/>
  </r>
  <r>
    <n v="2487"/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.05066666666667"/>
    <n v="39.493684210526318"/>
    <x v="4"/>
    <x v="14"/>
  </r>
  <r>
    <n v="2488"/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6.69999999999999"/>
    <n v="49.246153846153845"/>
    <x v="4"/>
    <x v="14"/>
  </r>
  <r>
    <n v="2489"/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3.67142857142858"/>
    <n v="62.38"/>
    <x v="4"/>
    <x v="14"/>
  </r>
  <r>
    <n v="2490"/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.39999999999999"/>
    <n v="37.9375"/>
    <x v="4"/>
    <x v="14"/>
  </r>
  <r>
    <n v="2491"/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.2"/>
    <n v="51.6"/>
    <x v="4"/>
    <x v="14"/>
  </r>
  <r>
    <n v="2492"/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x v="4"/>
    <x v="14"/>
  </r>
  <r>
    <n v="2493"/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8.69999999999999"/>
    <n v="99.382239382239376"/>
    <x v="4"/>
    <x v="14"/>
  </r>
  <r>
    <n v="2494"/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.00533333333333"/>
    <n v="38.848205128205123"/>
    <x v="4"/>
    <x v="14"/>
  </r>
  <r>
    <n v="2495"/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7.53666666666665"/>
    <n v="45.548809523809524"/>
    <x v="4"/>
    <x v="14"/>
  </r>
  <r>
    <n v="2496"/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n v="2497"/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2.7715"/>
    <n v="80.551071428571419"/>
    <x v="4"/>
    <x v="14"/>
  </r>
  <r>
    <n v="2498"/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5.60000000000001"/>
    <n v="52.8"/>
    <x v="4"/>
    <x v="14"/>
  </r>
  <r>
    <n v="2499"/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2.625"/>
    <n v="47.676470588235297"/>
    <x v="4"/>
    <x v="14"/>
  </r>
  <r>
    <n v="2500"/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.33333333333333"/>
    <n v="23.448275862068964"/>
    <x v="4"/>
    <x v="14"/>
  </r>
  <r>
    <n v="2501"/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7"/>
    <n v="40.142857142857146"/>
    <x v="7"/>
    <x v="34"/>
  </r>
  <r>
    <n v="2502"/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6E-2"/>
    <n v="17.2"/>
    <x v="7"/>
    <x v="34"/>
  </r>
  <r>
    <n v="2503"/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s v="N/A"/>
    <x v="7"/>
    <x v="34"/>
  </r>
  <r>
    <n v="2504"/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s v="N/A"/>
    <x v="7"/>
    <x v="34"/>
  </r>
  <r>
    <n v="2505"/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s v="N/A"/>
    <x v="7"/>
    <x v="34"/>
  </r>
  <r>
    <n v="2506"/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0.6"/>
    <n v="15"/>
    <x v="7"/>
    <x v="34"/>
  </r>
  <r>
    <n v="2507"/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s v="N/A"/>
    <x v="7"/>
    <x v="34"/>
  </r>
  <r>
    <n v="2508"/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s v="N/A"/>
    <x v="7"/>
    <x v="34"/>
  </r>
  <r>
    <n v="2509"/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"/>
    <n v="35.714285714285715"/>
    <x v="7"/>
    <x v="34"/>
  </r>
  <r>
    <n v="2510"/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.15"/>
    <n v="37.5"/>
    <x v="7"/>
    <x v="34"/>
  </r>
  <r>
    <n v="2511"/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s v="N/A"/>
    <x v="7"/>
    <x v="34"/>
  </r>
  <r>
    <n v="2512"/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s v="N/A"/>
    <x v="7"/>
    <x v="34"/>
  </r>
  <r>
    <n v="2513"/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s v="N/A"/>
    <x v="7"/>
    <x v="34"/>
  </r>
  <r>
    <n v="2514"/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"/>
    <n v="52.5"/>
    <x v="7"/>
    <x v="34"/>
  </r>
  <r>
    <n v="2515"/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8.600000000000001"/>
    <n v="77.5"/>
    <x v="7"/>
    <x v="34"/>
  </r>
  <r>
    <n v="2516"/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s v="N/A"/>
    <x v="7"/>
    <x v="34"/>
  </r>
  <r>
    <n v="2517"/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4"/>
    <n v="53.545454545454547"/>
    <x v="7"/>
    <x v="34"/>
  </r>
  <r>
    <n v="2518"/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s v="N/A"/>
    <x v="7"/>
    <x v="34"/>
  </r>
  <r>
    <n v="2519"/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5E-2"/>
    <n v="16.25"/>
    <x v="7"/>
    <x v="34"/>
  </r>
  <r>
    <n v="2520"/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s v="N/A"/>
    <x v="7"/>
    <x v="34"/>
  </r>
  <r>
    <n v="2521"/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.48792"/>
    <n v="103.68174242424243"/>
    <x v="4"/>
    <x v="35"/>
  </r>
  <r>
    <n v="2522"/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x v="4"/>
    <x v="35"/>
  </r>
  <r>
    <n v="2523"/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.44444444444446"/>
    <n v="54.153846153846153"/>
    <x v="4"/>
    <x v="35"/>
  </r>
  <r>
    <n v="2524"/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1.6"/>
    <n v="177.2093023255814"/>
    <x v="4"/>
    <x v="35"/>
  </r>
  <r>
    <n v="2525"/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.325"/>
    <n v="100.325"/>
    <x v="4"/>
    <x v="35"/>
  </r>
  <r>
    <n v="2526"/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2.94999999999999"/>
    <n v="136.90909090909091"/>
    <x v="4"/>
    <x v="35"/>
  </r>
  <r>
    <n v="2527"/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.125"/>
    <n v="57.535211267605632"/>
    <x v="4"/>
    <x v="35"/>
  </r>
  <r>
    <n v="2528"/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.24974999999999"/>
    <n v="52.962839506172834"/>
    <x v="4"/>
    <x v="35"/>
  </r>
  <r>
    <n v="2529"/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.28333333333333"/>
    <n v="82.328947368421055"/>
    <x v="4"/>
    <x v="35"/>
  </r>
  <r>
    <n v="2530"/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x v="4"/>
    <x v="35"/>
  </r>
  <r>
    <n v="2531"/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.4"/>
    <n v="74.06557377049181"/>
    <x v="4"/>
    <x v="35"/>
  </r>
  <r>
    <n v="2532"/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.125"/>
    <n v="84.083333333333329"/>
    <x v="4"/>
    <x v="35"/>
  </r>
  <r>
    <n v="2533"/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0.66666666666667"/>
    <n v="61.029411764705884"/>
    <x v="4"/>
    <x v="35"/>
  </r>
  <r>
    <n v="2534"/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n v="2535"/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3.77499999999999"/>
    <n v="266.08974358974359"/>
    <x v="4"/>
    <x v="35"/>
  </r>
  <r>
    <n v="2536"/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5.99999999999999"/>
    <n v="7.25"/>
    <x v="4"/>
    <x v="35"/>
  </r>
  <r>
    <n v="2537"/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.00000000000001"/>
    <n v="100"/>
    <x v="4"/>
    <x v="35"/>
  </r>
  <r>
    <n v="2538"/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.01761111111111"/>
    <n v="109.96308108108107"/>
    <x v="4"/>
    <x v="35"/>
  </r>
  <r>
    <n v="2539"/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.25"/>
    <n v="169.91525423728814"/>
    <x v="4"/>
    <x v="35"/>
  </r>
  <r>
    <n v="2540"/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.4"/>
    <n v="95.740740740740748"/>
    <x v="4"/>
    <x v="35"/>
  </r>
  <r>
    <n v="2541"/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.02857142857142"/>
    <n v="59.460317460317462"/>
    <x v="4"/>
    <x v="35"/>
  </r>
  <r>
    <n v="2542"/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3.57142857142858"/>
    <n v="55.769230769230766"/>
    <x v="4"/>
    <x v="35"/>
  </r>
  <r>
    <n v="2543"/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.4"/>
    <n v="30.076923076923077"/>
    <x v="4"/>
    <x v="35"/>
  </r>
  <r>
    <n v="2544"/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0.82"/>
    <n v="88.438596491228068"/>
    <x v="4"/>
    <x v="35"/>
  </r>
  <r>
    <n v="2545"/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.3"/>
    <n v="64.032786885245898"/>
    <x v="4"/>
    <x v="35"/>
  </r>
  <r>
    <n v="2546"/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1.71428571428572"/>
    <n v="60.153846153846153"/>
    <x v="4"/>
    <x v="35"/>
  </r>
  <r>
    <n v="2547"/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19.85454545454546"/>
    <n v="49.194029850746269"/>
    <x v="4"/>
    <x v="35"/>
  </r>
  <r>
    <n v="2548"/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1.85"/>
    <n v="165.16216216216216"/>
    <x v="4"/>
    <x v="35"/>
  </r>
  <r>
    <n v="2549"/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2.80254777070064"/>
    <n v="43.621621621621621"/>
    <x v="4"/>
    <x v="35"/>
  </r>
  <r>
    <n v="2550"/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0.84615384615385"/>
    <n v="43.7"/>
    <x v="4"/>
    <x v="35"/>
  </r>
  <r>
    <n v="2551"/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2.73469387755102"/>
    <n v="67.419642857142861"/>
    <x v="4"/>
    <x v="35"/>
  </r>
  <r>
    <n v="2552"/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6.5"/>
    <n v="177.5"/>
    <x v="4"/>
    <x v="35"/>
  </r>
  <r>
    <n v="2553"/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5.53333333333333"/>
    <n v="38.883333333333333"/>
    <x v="4"/>
    <x v="35"/>
  </r>
  <r>
    <n v="2554"/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2.8"/>
    <n v="54.985074626865675"/>
    <x v="4"/>
    <x v="35"/>
  </r>
  <r>
    <n v="2555"/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.35"/>
    <n v="61.342857142857142"/>
    <x v="4"/>
    <x v="35"/>
  </r>
  <r>
    <n v="2556"/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5.50335570469798"/>
    <n v="23.117647058823529"/>
    <x v="4"/>
    <x v="35"/>
  </r>
  <r>
    <n v="2557"/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.44444444444444"/>
    <n v="29.611111111111111"/>
    <x v="4"/>
    <x v="35"/>
  </r>
  <r>
    <n v="2558"/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8.88"/>
    <n v="75.611111111111114"/>
    <x v="4"/>
    <x v="35"/>
  </r>
  <r>
    <n v="2559"/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.25"/>
    <n v="35.6"/>
    <x v="4"/>
    <x v="35"/>
  </r>
  <r>
    <n v="2560"/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.1"/>
    <n v="143"/>
    <x v="4"/>
    <x v="35"/>
  </r>
  <r>
    <n v="2561"/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s v="N/A"/>
    <x v="7"/>
    <x v="19"/>
  </r>
  <r>
    <n v="2562"/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0.75"/>
    <n v="25"/>
    <x v="7"/>
    <x v="19"/>
  </r>
  <r>
    <n v="2563"/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s v="N/A"/>
    <x v="7"/>
    <x v="19"/>
  </r>
  <r>
    <n v="2564"/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s v="N/A"/>
    <x v="7"/>
    <x v="19"/>
  </r>
  <r>
    <n v="2565"/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n v="2566"/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s v="N/A"/>
    <x v="7"/>
    <x v="19"/>
  </r>
  <r>
    <n v="2567"/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.26666666666666666"/>
    <n v="60"/>
    <x v="7"/>
    <x v="19"/>
  </r>
  <r>
    <n v="2568"/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0.5"/>
    <n v="50"/>
    <x v="7"/>
    <x v="19"/>
  </r>
  <r>
    <n v="2569"/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8"/>
    <n v="72.5"/>
    <x v="7"/>
    <x v="19"/>
  </r>
  <r>
    <n v="2570"/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0.84285714285714297"/>
    <n v="29.5"/>
    <x v="7"/>
    <x v="19"/>
  </r>
  <r>
    <n v="2571"/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.25"/>
    <n v="62.5"/>
    <x v="7"/>
    <x v="19"/>
  </r>
  <r>
    <n v="2572"/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s v="N/A"/>
    <x v="7"/>
    <x v="19"/>
  </r>
  <r>
    <n v="2573"/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s v="N/A"/>
    <x v="7"/>
    <x v="19"/>
  </r>
  <r>
    <n v="2574"/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s v="N/A"/>
    <x v="7"/>
    <x v="19"/>
  </r>
  <r>
    <n v="2575"/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s v="N/A"/>
    <x v="7"/>
    <x v="19"/>
  </r>
  <r>
    <n v="2576"/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s v="N/A"/>
    <x v="7"/>
    <x v="19"/>
  </r>
  <r>
    <n v="2577"/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s v="N/A"/>
    <x v="7"/>
    <x v="19"/>
  </r>
  <r>
    <n v="2578"/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s v="N/A"/>
    <x v="7"/>
    <x v="19"/>
  </r>
  <r>
    <n v="2579"/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.13849999999999998"/>
    <n v="23.083333333333332"/>
    <x v="7"/>
    <x v="19"/>
  </r>
  <r>
    <n v="2580"/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0.6"/>
    <n v="25.5"/>
    <x v="7"/>
    <x v="19"/>
  </r>
  <r>
    <n v="2581"/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0.6"/>
    <n v="48.18181818181818"/>
    <x v="7"/>
    <x v="19"/>
  </r>
  <r>
    <n v="2582"/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1E-3"/>
    <n v="1"/>
    <x v="7"/>
    <x v="19"/>
  </r>
  <r>
    <n v="2583"/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0.5"/>
    <n v="1"/>
    <x v="7"/>
    <x v="19"/>
  </r>
  <r>
    <n v="2584"/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s v="N/A"/>
    <x v="7"/>
    <x v="19"/>
  </r>
  <r>
    <n v="2585"/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.16666666666666669"/>
    <n v="50"/>
    <x v="7"/>
    <x v="19"/>
  </r>
  <r>
    <n v="2586"/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.16666666666666669"/>
    <n v="5"/>
    <x v="7"/>
    <x v="19"/>
  </r>
  <r>
    <n v="2587"/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2"/>
    <n v="202.83333333333334"/>
    <x v="7"/>
    <x v="19"/>
  </r>
  <r>
    <n v="2588"/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29"/>
    <n v="29.125"/>
    <x v="7"/>
    <x v="19"/>
  </r>
  <r>
    <n v="2589"/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.01"/>
    <n v="5"/>
    <x v="7"/>
    <x v="19"/>
  </r>
  <r>
    <n v="2590"/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s v="N/A"/>
    <x v="7"/>
    <x v="19"/>
  </r>
  <r>
    <n v="2591"/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2"/>
    <n v="13"/>
    <x v="7"/>
    <x v="19"/>
  </r>
  <r>
    <n v="2592"/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.16666666666666669"/>
    <n v="50"/>
    <x v="7"/>
    <x v="19"/>
  </r>
  <r>
    <n v="2593"/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s v="N/A"/>
    <x v="7"/>
    <x v="19"/>
  </r>
  <r>
    <n v="2594"/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E-3"/>
    <n v="1"/>
    <x v="7"/>
    <x v="19"/>
  </r>
  <r>
    <n v="2595"/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.166666666666668"/>
    <n v="96.05263157894737"/>
    <x v="7"/>
    <x v="19"/>
  </r>
  <r>
    <n v="2596"/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3.588571428571427"/>
    <n v="305.77777777777777"/>
    <x v="7"/>
    <x v="19"/>
  </r>
  <r>
    <n v="2597"/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1"/>
    <n v="12.142857142857142"/>
    <x v="7"/>
    <x v="19"/>
  </r>
  <r>
    <n v="2598"/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x v="7"/>
    <x v="19"/>
  </r>
  <r>
    <n v="2599"/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0.99546510341776351"/>
    <n v="18"/>
    <x v="7"/>
    <x v="19"/>
  </r>
  <r>
    <n v="2600"/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4"/>
    <n v="115.53333333333333"/>
    <x v="7"/>
    <x v="19"/>
  </r>
  <r>
    <n v="2601"/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.4"/>
    <n v="21.900662251655628"/>
    <x v="2"/>
    <x v="36"/>
  </r>
  <r>
    <n v="2602"/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.0916666666667"/>
    <n v="80.022494887525568"/>
    <x v="2"/>
    <x v="36"/>
  </r>
  <r>
    <n v="2603"/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.48571428571429"/>
    <n v="35.520000000000003"/>
    <x v="2"/>
    <x v="36"/>
  </r>
  <r>
    <n v="2604"/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.21799999999999"/>
    <n v="64.933333333333323"/>
    <x v="2"/>
    <x v="36"/>
  </r>
  <r>
    <n v="2605"/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.42157000000002"/>
    <n v="60.965703745743475"/>
    <x v="2"/>
    <x v="36"/>
  </r>
  <r>
    <n v="2606"/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.05454545454545"/>
    <n v="31.444155844155844"/>
    <x v="2"/>
    <x v="36"/>
  </r>
  <r>
    <n v="2607"/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7.7"/>
    <n v="81.949748743718587"/>
    <x v="2"/>
    <x v="36"/>
  </r>
  <r>
    <n v="2608"/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3.92500000000001"/>
    <n v="58.92763157894737"/>
    <x v="2"/>
    <x v="36"/>
  </r>
  <r>
    <n v="2609"/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3.80111428571428"/>
    <n v="157.29347633136095"/>
    <x v="2"/>
    <x v="36"/>
  </r>
  <r>
    <n v="2610"/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.3251043268175"/>
    <n v="55.758509532062391"/>
    <x v="2"/>
    <x v="36"/>
  </r>
  <r>
    <n v="2611"/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0.6363636363635"/>
    <n v="83.802893802893806"/>
    <x v="2"/>
    <x v="36"/>
  </r>
  <r>
    <n v="2612"/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1.76130000000001"/>
    <n v="58.422210884353746"/>
    <x v="2"/>
    <x v="36"/>
  </r>
  <r>
    <n v="2613"/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.01333333333334"/>
    <n v="270.57142857142856"/>
    <x v="2"/>
    <x v="36"/>
  </r>
  <r>
    <n v="2614"/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n v="2615"/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69.76511744127936"/>
    <n v="47.180555555555557"/>
    <x v="2"/>
    <x v="36"/>
  </r>
  <r>
    <n v="2616"/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4.53400000000001"/>
    <n v="120.30882352941177"/>
    <x v="2"/>
    <x v="36"/>
  </r>
  <r>
    <n v="2617"/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7.6"/>
    <n v="27.59748427672956"/>
    <x v="2"/>
    <x v="36"/>
  </r>
  <r>
    <n v="2618"/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.38666666666667"/>
    <n v="205.2987012987013"/>
    <x v="2"/>
    <x v="36"/>
  </r>
  <r>
    <n v="2619"/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.39999999999998"/>
    <n v="35.547169811320757"/>
    <x v="2"/>
    <x v="36"/>
  </r>
  <r>
    <n v="2620"/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3.65230769230772"/>
    <n v="74.639488409272587"/>
    <x v="2"/>
    <x v="36"/>
  </r>
  <r>
    <n v="2621"/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5.88"/>
    <n v="47.058064516129029"/>
    <x v="2"/>
    <x v="36"/>
  </r>
  <r>
    <n v="2622"/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.184"/>
    <n v="26.591351351351353"/>
    <x v="2"/>
    <x v="36"/>
  </r>
  <r>
    <n v="2623"/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3.99999999999999"/>
    <n v="36.774193548387096"/>
    <x v="2"/>
    <x v="36"/>
  </r>
  <r>
    <n v="2624"/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.4206249999997"/>
    <n v="31.820544982698959"/>
    <x v="2"/>
    <x v="36"/>
  </r>
  <r>
    <n v="2625"/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x v="2"/>
    <x v="36"/>
  </r>
  <r>
    <n v="2626"/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.00000000000001"/>
    <n v="56"/>
    <x v="2"/>
    <x v="36"/>
  </r>
  <r>
    <n v="2627"/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6.66666666666663"/>
    <n v="21.555555555555557"/>
    <x v="2"/>
    <x v="36"/>
  </r>
  <r>
    <n v="2628"/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.36948748510132"/>
    <n v="44.095238095238095"/>
    <x v="2"/>
    <x v="36"/>
  </r>
  <r>
    <n v="2629"/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7.74000000000001"/>
    <n v="63.87"/>
    <x v="2"/>
    <x v="36"/>
  </r>
  <r>
    <n v="2630"/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7.9"/>
    <n v="38.987654320987652"/>
    <x v="2"/>
    <x v="36"/>
  </r>
  <r>
    <n v="2631"/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4.66525000000001"/>
    <n v="80.185489510489504"/>
    <x v="2"/>
    <x v="36"/>
  </r>
  <r>
    <n v="2632"/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.00934579439252"/>
    <n v="34.904761904761905"/>
    <x v="2"/>
    <x v="36"/>
  </r>
  <r>
    <n v="2633"/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4.62"/>
    <n v="89.100502512562812"/>
    <x v="2"/>
    <x v="36"/>
  </r>
  <r>
    <n v="2634"/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.02150537634409"/>
    <n v="39.44"/>
    <x v="2"/>
    <x v="36"/>
  </r>
  <r>
    <n v="2635"/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x v="2"/>
    <x v="36"/>
  </r>
  <r>
    <n v="2636"/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.3"/>
    <n v="37.46"/>
    <x v="2"/>
    <x v="36"/>
  </r>
  <r>
    <n v="2637"/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.2"/>
    <n v="31.96153846153846"/>
    <x v="2"/>
    <x v="36"/>
  </r>
  <r>
    <n v="2638"/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1.72910662824208"/>
    <n v="25.214285714285715"/>
    <x v="2"/>
    <x v="36"/>
  </r>
  <r>
    <n v="2639"/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x v="2"/>
    <x v="36"/>
  </r>
  <r>
    <n v="2640"/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5.66666666666666"/>
    <n v="45.94202898550725"/>
    <x v="2"/>
    <x v="36"/>
  </r>
  <r>
    <n v="2641"/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n v="2642"/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s v="N/A"/>
    <x v="2"/>
    <x v="36"/>
  </r>
  <r>
    <n v="2643"/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3.559730999999999"/>
    <n v="223.58248500999335"/>
    <x v="2"/>
    <x v="36"/>
  </r>
  <r>
    <n v="2644"/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29999999999999"/>
    <n v="39.480769230769234"/>
    <x v="2"/>
    <x v="36"/>
  </r>
  <r>
    <n v="2645"/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0.5"/>
    <n v="91.304347826086953"/>
    <x v="2"/>
    <x v="36"/>
  </r>
  <r>
    <n v="2646"/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40000000004"/>
    <n v="78.666205607476627"/>
    <x v="2"/>
    <x v="36"/>
  </r>
  <r>
    <n v="2647"/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"/>
    <n v="12"/>
    <x v="2"/>
    <x v="36"/>
  </r>
  <r>
    <n v="2648"/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0.88333333333333341"/>
    <n v="17.666666666666668"/>
    <x v="2"/>
    <x v="36"/>
  </r>
  <r>
    <n v="2649"/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1E-2"/>
    <n v="41.333333333333336"/>
    <x v="2"/>
    <x v="36"/>
  </r>
  <r>
    <n v="2650"/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0.59666666666666668"/>
    <n v="71.599999999999994"/>
    <x v="2"/>
    <x v="36"/>
  </r>
  <r>
    <n v="2651"/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5"/>
    <n v="307.8235294117647"/>
    <x v="2"/>
    <x v="36"/>
  </r>
  <r>
    <n v="2652"/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0.88500000000000001"/>
    <n v="80.454545454545453"/>
    <x v="2"/>
    <x v="36"/>
  </r>
  <r>
    <n v="2653"/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1.52156862745098"/>
    <n v="83.942857142857136"/>
    <x v="2"/>
    <x v="36"/>
  </r>
  <r>
    <n v="2654"/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2"/>
    <n v="8.5"/>
    <x v="2"/>
    <x v="36"/>
  </r>
  <r>
    <n v="2655"/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.033333333333335"/>
    <n v="73.372093023255815"/>
    <x v="2"/>
    <x v="36"/>
  </r>
  <r>
    <n v="2656"/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.436666666666667"/>
    <n v="112.86184210526316"/>
    <x v="2"/>
    <x v="36"/>
  </r>
  <r>
    <n v="2657"/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8.737933333333334"/>
    <n v="95.277627118644077"/>
    <x v="2"/>
    <x v="36"/>
  </r>
  <r>
    <n v="2658"/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6E-2"/>
    <n v="22.75"/>
    <x v="2"/>
    <x v="36"/>
  </r>
  <r>
    <n v="2659"/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1"/>
    <n v="133.30000000000001"/>
    <x v="2"/>
    <x v="36"/>
  </r>
  <r>
    <n v="2660"/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000000000000001E-2"/>
    <n v="3.8"/>
    <x v="2"/>
    <x v="36"/>
  </r>
  <r>
    <n v="2661"/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2.89999999999999"/>
    <n v="85.75"/>
    <x v="2"/>
    <x v="37"/>
  </r>
  <r>
    <n v="2662"/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6.80000000000001"/>
    <n v="267"/>
    <x v="2"/>
    <x v="37"/>
  </r>
  <r>
    <n v="2663"/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4.59625"/>
    <n v="373.55803571428572"/>
    <x v="2"/>
    <x v="37"/>
  </r>
  <r>
    <n v="2664"/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.42857142857143"/>
    <n v="174.03846153846155"/>
    <x v="2"/>
    <x v="37"/>
  </r>
  <r>
    <n v="2665"/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.14285714285715"/>
    <n v="93.695652173913047"/>
    <x v="2"/>
    <x v="37"/>
  </r>
  <r>
    <n v="2666"/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.29509999999999"/>
    <n v="77.327718446601949"/>
    <x v="2"/>
    <x v="37"/>
  </r>
  <r>
    <n v="2667"/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0.66666666666667"/>
    <n v="92.222222222222229"/>
    <x v="2"/>
    <x v="37"/>
  </r>
  <r>
    <n v="2668"/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0.70000000000002"/>
    <n v="60.964285714285715"/>
    <x v="2"/>
    <x v="37"/>
  </r>
  <r>
    <n v="2669"/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.125"/>
    <n v="91"/>
    <x v="2"/>
    <x v="37"/>
  </r>
  <r>
    <n v="2670"/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1"/>
    <n v="41.583333333333336"/>
    <x v="2"/>
    <x v="37"/>
  </r>
  <r>
    <n v="2671"/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.343999999999999"/>
    <n v="33.761904761904759"/>
    <x v="2"/>
    <x v="37"/>
  </r>
  <r>
    <n v="2672"/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.19"/>
    <n v="70.61702127659575"/>
    <x v="2"/>
    <x v="37"/>
  </r>
  <r>
    <n v="2673"/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7.58"/>
    <n v="167.15151515151516"/>
    <x v="2"/>
    <x v="37"/>
  </r>
  <r>
    <n v="2674"/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2.839999999999996"/>
    <n v="128.61988304093566"/>
    <x v="2"/>
    <x v="37"/>
  </r>
  <r>
    <n v="2675"/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1"/>
    <n v="65.41379310344827"/>
    <x v="2"/>
    <x v="37"/>
  </r>
  <r>
    <n v="2676"/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.38095238095238"/>
    <n v="117.55555555555556"/>
    <x v="2"/>
    <x v="37"/>
  </r>
  <r>
    <n v="2677"/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7.512820512820511"/>
    <n v="126.48148148148148"/>
    <x v="2"/>
    <x v="37"/>
  </r>
  <r>
    <n v="2678"/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E-2"/>
    <n v="550"/>
    <x v="2"/>
    <x v="37"/>
  </r>
  <r>
    <n v="2679"/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.33"/>
    <n v="44"/>
    <x v="2"/>
    <x v="37"/>
  </r>
  <r>
    <n v="2680"/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0.86250000000000004"/>
    <n v="69"/>
    <x v="2"/>
    <x v="37"/>
  </r>
  <r>
    <n v="2681"/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0.6875"/>
    <n v="27.5"/>
    <x v="7"/>
    <x v="19"/>
  </r>
  <r>
    <n v="2682"/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.299999999999997"/>
    <n v="84.9"/>
    <x v="7"/>
    <x v="19"/>
  </r>
  <r>
    <n v="2683"/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.24"/>
    <n v="12"/>
    <x v="7"/>
    <x v="19"/>
  </r>
  <r>
    <n v="2684"/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8"/>
    <n v="200"/>
    <x v="7"/>
    <x v="19"/>
  </r>
  <r>
    <n v="2685"/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.02"/>
    <n v="10"/>
    <x v="7"/>
    <x v="19"/>
  </r>
  <r>
    <n v="2686"/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s v="N/A"/>
    <x v="7"/>
    <x v="19"/>
  </r>
  <r>
    <n v="2687"/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s v="N/A"/>
    <x v="7"/>
    <x v="19"/>
  </r>
  <r>
    <n v="2688"/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.14799999999999999"/>
    <n v="5.2857142857142856"/>
    <x v="7"/>
    <x v="19"/>
  </r>
  <r>
    <n v="2689"/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3"/>
    <n v="1"/>
    <x v="7"/>
    <x v="19"/>
  </r>
  <r>
    <n v="2690"/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0.7325"/>
    <n v="72.762711864406782"/>
    <x v="7"/>
    <x v="19"/>
  </r>
  <r>
    <n v="2691"/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2E-2"/>
    <n v="17.5"/>
    <x v="7"/>
    <x v="19"/>
  </r>
  <r>
    <n v="2692"/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0.7142857142857143"/>
    <n v="25"/>
    <x v="7"/>
    <x v="19"/>
  </r>
  <r>
    <n v="2693"/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0.8"/>
    <n v="13.333333333333334"/>
    <x v="7"/>
    <x v="19"/>
  </r>
  <r>
    <n v="2694"/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3"/>
    <n v="1"/>
    <x v="7"/>
    <x v="19"/>
  </r>
  <r>
    <n v="2695"/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.47333333333333333"/>
    <n v="23.666666666666668"/>
    <x v="7"/>
    <x v="19"/>
  </r>
  <r>
    <n v="2696"/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"/>
    <n v="89.21052631578948"/>
    <x v="7"/>
    <x v="19"/>
  </r>
  <r>
    <n v="2697"/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.35217391304348"/>
    <n v="116.55769230769231"/>
    <x v="7"/>
    <x v="19"/>
  </r>
  <r>
    <n v="2698"/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.325125"/>
    <n v="13.005000000000001"/>
    <x v="7"/>
    <x v="19"/>
  </r>
  <r>
    <n v="2699"/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s v="N/A"/>
    <x v="7"/>
    <x v="19"/>
  </r>
  <r>
    <n v="2700"/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0.7000700070007001"/>
    <n v="17.5"/>
    <x v="7"/>
    <x v="19"/>
  </r>
  <r>
    <n v="2701"/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.176470588235297"/>
    <n v="34.130434782608695"/>
    <x v="1"/>
    <x v="38"/>
  </r>
  <r>
    <n v="2702"/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.410000000000004"/>
    <n v="132.34615384615384"/>
    <x v="1"/>
    <x v="38"/>
  </r>
  <r>
    <n v="2703"/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3.75000000000001"/>
    <n v="922.22222222222217"/>
    <x v="1"/>
    <x v="38"/>
  </r>
  <r>
    <n v="2704"/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1"/>
    <n v="163.57142857142858"/>
    <x v="1"/>
    <x v="38"/>
  </r>
  <r>
    <n v="2705"/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0.539393939393939"/>
    <n v="217.375"/>
    <x v="1"/>
    <x v="38"/>
  </r>
  <r>
    <n v="2706"/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.29714285714284"/>
    <n v="149.44486692015209"/>
    <x v="1"/>
    <x v="38"/>
  </r>
  <r>
    <n v="2707"/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0.84462500000001"/>
    <n v="71.237487309644663"/>
    <x v="1"/>
    <x v="38"/>
  </r>
  <r>
    <n v="2708"/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.21535"/>
    <n v="44.464318398474738"/>
    <x v="1"/>
    <x v="38"/>
  </r>
  <r>
    <n v="2709"/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1.60599999999999"/>
    <n v="164.94480519480518"/>
    <x v="1"/>
    <x v="38"/>
  </r>
  <r>
    <n v="2710"/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3.90035000000003"/>
    <n v="84.871516544117654"/>
    <x v="1"/>
    <x v="38"/>
  </r>
  <r>
    <n v="2711"/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0.7161125319693"/>
    <n v="53.945205479452056"/>
    <x v="1"/>
    <x v="38"/>
  </r>
  <r>
    <n v="2712"/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.38181818181818"/>
    <n v="50.531468531468533"/>
    <x v="1"/>
    <x v="38"/>
  </r>
  <r>
    <n v="2713"/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.24133333333334"/>
    <n v="108.00140845070422"/>
    <x v="1"/>
    <x v="38"/>
  </r>
  <r>
    <n v="2714"/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.35599999999999"/>
    <n v="95.373770491803285"/>
    <x v="1"/>
    <x v="38"/>
  </r>
  <r>
    <n v="2715"/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4.62241666666665"/>
    <n v="57.631016333938291"/>
    <x v="1"/>
    <x v="38"/>
  </r>
  <r>
    <n v="2716"/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19.98010000000001"/>
    <n v="64.160481283422456"/>
    <x v="1"/>
    <x v="38"/>
  </r>
  <r>
    <n v="2717"/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.10400000000001"/>
    <n v="92.387692307692305"/>
    <x v="1"/>
    <x v="38"/>
  </r>
  <r>
    <n v="2718"/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3.58333333333334"/>
    <n v="125.97972972972973"/>
    <x v="1"/>
    <x v="38"/>
  </r>
  <r>
    <n v="2719"/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8.83333333333334"/>
    <n v="94.637681159420296"/>
    <x v="1"/>
    <x v="38"/>
  </r>
  <r>
    <n v="2720"/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.12400000000001"/>
    <n v="170.69942196531792"/>
    <x v="1"/>
    <x v="38"/>
  </r>
  <r>
    <n v="2721"/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x v="2"/>
    <x v="30"/>
  </r>
  <r>
    <n v="2722"/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2.54"/>
    <n v="68.254054054054052"/>
    <x v="2"/>
    <x v="30"/>
  </r>
  <r>
    <n v="2723"/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.05000000000001"/>
    <n v="95.48863636363636"/>
    <x v="2"/>
    <x v="30"/>
  </r>
  <r>
    <n v="2724"/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6.87520259319291"/>
    <n v="7.1902649656526005"/>
    <x v="2"/>
    <x v="30"/>
  </r>
  <r>
    <n v="2725"/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4.54249999999999"/>
    <n v="511.65486725663715"/>
    <x v="2"/>
    <x v="30"/>
  </r>
  <r>
    <n v="2726"/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5.745"/>
    <n v="261.74504950495049"/>
    <x v="2"/>
    <x v="30"/>
  </r>
  <r>
    <n v="2727"/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.21000000000004"/>
    <n v="69.760961810466767"/>
    <x v="2"/>
    <x v="30"/>
  </r>
  <r>
    <n v="2728"/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1.82666666666668"/>
    <n v="77.229591836734699"/>
    <x v="2"/>
    <x v="30"/>
  </r>
  <r>
    <n v="2729"/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.44"/>
    <n v="340.56521739130437"/>
    <x v="2"/>
    <x v="30"/>
  </r>
  <r>
    <n v="2730"/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.29262962962963"/>
    <n v="67.417903225806455"/>
    <x v="2"/>
    <x v="30"/>
  </r>
  <r>
    <n v="2731"/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.30333333333333"/>
    <n v="845.70270270270271"/>
    <x v="2"/>
    <x v="30"/>
  </r>
  <r>
    <n v="2732"/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.25000000000001"/>
    <n v="97.191780821917803"/>
    <x v="2"/>
    <x v="30"/>
  </r>
  <r>
    <n v="2733"/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7.538"/>
    <n v="451.84033613445376"/>
    <x v="2"/>
    <x v="30"/>
  </r>
  <r>
    <n v="2734"/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x v="2"/>
    <x v="30"/>
  </r>
  <r>
    <n v="2735"/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.13466666666682"/>
    <n v="21.640147492625371"/>
    <x v="2"/>
    <x v="30"/>
  </r>
  <r>
    <n v="2736"/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2.9"/>
    <n v="169.51724137931035"/>
    <x v="2"/>
    <x v="30"/>
  </r>
  <r>
    <n v="2737"/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.0608"/>
    <n v="161.88210526315791"/>
    <x v="2"/>
    <x v="30"/>
  </r>
  <r>
    <n v="2738"/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7.94"/>
    <n v="493.13333333333333"/>
    <x v="2"/>
    <x v="30"/>
  </r>
  <r>
    <n v="2739"/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.09090909090907"/>
    <n v="22.120418848167539"/>
    <x v="2"/>
    <x v="30"/>
  </r>
  <r>
    <n v="2740"/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.33333333333334"/>
    <n v="18.235294117647058"/>
    <x v="2"/>
    <x v="30"/>
  </r>
  <r>
    <n v="2741"/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.43750000000000006"/>
    <n v="8.75"/>
    <x v="3"/>
    <x v="39"/>
  </r>
  <r>
    <n v="2742"/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.24"/>
    <n v="40.611111111111114"/>
    <x v="3"/>
    <x v="39"/>
  </r>
  <r>
    <n v="2743"/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s v="N/A"/>
    <x v="3"/>
    <x v="39"/>
  </r>
  <r>
    <n v="2744"/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5"/>
    <n v="37.954545454545453"/>
    <x v="3"/>
    <x v="39"/>
  </r>
  <r>
    <n v="2745"/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1.887499999999999"/>
    <n v="35.734693877551024"/>
    <x v="3"/>
    <x v="39"/>
  </r>
  <r>
    <n v="2746"/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6.700000000000003"/>
    <n v="42.157894736842103"/>
    <x v="3"/>
    <x v="39"/>
  </r>
  <r>
    <n v="2747"/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.000000000000004"/>
    <n v="35"/>
    <x v="3"/>
    <x v="39"/>
  </r>
  <r>
    <n v="2748"/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"/>
    <n v="13.25"/>
    <x v="3"/>
    <x v="39"/>
  </r>
  <r>
    <n v="2749"/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"/>
    <n v="55"/>
    <x v="3"/>
    <x v="39"/>
  </r>
  <r>
    <n v="2750"/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s v="N/A"/>
    <x v="3"/>
    <x v="39"/>
  </r>
  <r>
    <n v="2751"/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s v="N/A"/>
    <x v="3"/>
    <x v="39"/>
  </r>
  <r>
    <n v="2752"/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.458333333333332"/>
    <n v="39.285714285714285"/>
    <x v="3"/>
    <x v="39"/>
  </r>
  <r>
    <n v="2753"/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n v="2754"/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s v="N/A"/>
    <x v="3"/>
    <x v="39"/>
  </r>
  <r>
    <n v="2755"/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x v="3"/>
    <x v="39"/>
  </r>
  <r>
    <n v="2756"/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.48"/>
    <n v="31.757575757575758"/>
    <x v="3"/>
    <x v="39"/>
  </r>
  <r>
    <n v="2757"/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0.66666666666666674"/>
    <n v="5"/>
    <x v="3"/>
    <x v="39"/>
  </r>
  <r>
    <n v="2758"/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1.700000000000001"/>
    <n v="39"/>
    <x v="3"/>
    <x v="39"/>
  </r>
  <r>
    <n v="2759"/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0.5"/>
    <n v="52.5"/>
    <x v="3"/>
    <x v="39"/>
  </r>
  <r>
    <n v="2760"/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s v="N/A"/>
    <x v="3"/>
    <x v="39"/>
  </r>
  <r>
    <n v="2761"/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0.72"/>
    <n v="9"/>
    <x v="3"/>
    <x v="39"/>
  </r>
  <r>
    <n v="2762"/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0.76923076923076927"/>
    <n v="25"/>
    <x v="3"/>
    <x v="39"/>
  </r>
  <r>
    <n v="2763"/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.22842639593908631"/>
    <n v="30"/>
    <x v="3"/>
    <x v="39"/>
  </r>
  <r>
    <n v="2764"/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"/>
    <n v="11.25"/>
    <x v="3"/>
    <x v="39"/>
  </r>
  <r>
    <n v="2765"/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s v="N/A"/>
    <x v="3"/>
    <x v="39"/>
  </r>
  <r>
    <n v="2766"/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n v="2767"/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0.85000000000000009"/>
    <n v="11.333333333333334"/>
    <x v="3"/>
    <x v="39"/>
  </r>
  <r>
    <n v="2768"/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.314285714285715"/>
    <n v="29.470588235294116"/>
    <x v="3"/>
    <x v="39"/>
  </r>
  <r>
    <n v="2769"/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.25"/>
    <n v="1"/>
    <x v="3"/>
    <x v="39"/>
  </r>
  <r>
    <n v="2770"/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.411249999999999"/>
    <n v="63.098484848484851"/>
    <x v="3"/>
    <x v="39"/>
  </r>
  <r>
    <n v="2771"/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s v="N/A"/>
    <x v="3"/>
    <x v="39"/>
  </r>
  <r>
    <n v="2772"/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s v="N/A"/>
    <x v="3"/>
    <x v="39"/>
  </r>
  <r>
    <n v="2773"/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.18867924528301888"/>
    <n v="1"/>
    <x v="3"/>
    <x v="39"/>
  </r>
  <r>
    <n v="2774"/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.249999999999998"/>
    <n v="43.846153846153847"/>
    <x v="3"/>
    <x v="39"/>
  </r>
  <r>
    <n v="2775"/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n v="2776"/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4"/>
    <n v="45.972222222222221"/>
    <x v="3"/>
    <x v="39"/>
  </r>
  <r>
    <n v="2777"/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.33333333333333337"/>
    <n v="10"/>
    <x v="3"/>
    <x v="39"/>
  </r>
  <r>
    <n v="2778"/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5.545454545454543"/>
    <n v="93.666666666666671"/>
    <x v="3"/>
    <x v="39"/>
  </r>
  <r>
    <n v="2779"/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"/>
    <n v="53"/>
    <x v="3"/>
    <x v="39"/>
  </r>
  <r>
    <n v="2780"/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s v="N/A"/>
    <x v="3"/>
    <x v="39"/>
  </r>
  <r>
    <n v="2781"/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.28"/>
    <n v="47"/>
    <x v="1"/>
    <x v="6"/>
  </r>
  <r>
    <n v="2782"/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x v="1"/>
    <x v="6"/>
  </r>
  <r>
    <n v="2783"/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4.5"/>
    <n v="18.770491803278688"/>
    <x v="1"/>
    <x v="6"/>
  </r>
  <r>
    <n v="2784"/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x v="1"/>
    <x v="6"/>
  </r>
  <r>
    <n v="2785"/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4.67999999999999"/>
    <n v="36.859154929577464"/>
    <x v="1"/>
    <x v="6"/>
  </r>
  <r>
    <n v="2786"/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7.83999999999999"/>
    <n v="39.810810810810814"/>
    <x v="1"/>
    <x v="6"/>
  </r>
  <r>
    <n v="2787"/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19.7"/>
    <n v="31.5"/>
    <x v="1"/>
    <x v="6"/>
  </r>
  <r>
    <n v="2788"/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2.49999999999999"/>
    <n v="102.5"/>
    <x v="1"/>
    <x v="6"/>
  </r>
  <r>
    <n v="2789"/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.16666666666667"/>
    <n v="126.45833333333333"/>
    <x v="1"/>
    <x v="6"/>
  </r>
  <r>
    <n v="2790"/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.33333333333333"/>
    <n v="47.878787878787875"/>
    <x v="1"/>
    <x v="6"/>
  </r>
  <r>
    <n v="2791"/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2.49999999999999"/>
    <n v="73.214285714285708"/>
    <x v="1"/>
    <x v="6"/>
  </r>
  <r>
    <n v="2792"/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7.60000000000001"/>
    <n v="89.666666666666671"/>
    <x v="1"/>
    <x v="6"/>
  </r>
  <r>
    <n v="2793"/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0.5675"/>
    <n v="151.4623287671233"/>
    <x v="1"/>
    <x v="6"/>
  </r>
  <r>
    <n v="2794"/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n v="2795"/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.28571428571429"/>
    <n v="36.5"/>
    <x v="1"/>
    <x v="6"/>
  </r>
  <r>
    <n v="2796"/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5.5"/>
    <n v="44"/>
    <x v="1"/>
    <x v="6"/>
  </r>
  <r>
    <n v="2797"/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2.64512500000001"/>
    <n v="87.357553191489373"/>
    <x v="1"/>
    <x v="6"/>
  </r>
  <r>
    <n v="2798"/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.4"/>
    <n v="36.474820143884891"/>
    <x v="1"/>
    <x v="6"/>
  </r>
  <r>
    <n v="2799"/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6.6348"/>
    <n v="44.859538461538463"/>
    <x v="1"/>
    <x v="6"/>
  </r>
  <r>
    <n v="2800"/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x v="1"/>
    <x v="6"/>
  </r>
  <r>
    <n v="2801"/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.20000000000002"/>
    <n v="51.230769230769234"/>
    <x v="1"/>
    <x v="6"/>
  </r>
  <r>
    <n v="2802"/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1.83333333333333"/>
    <n v="33.944444444444443"/>
    <x v="1"/>
    <x v="6"/>
  </r>
  <r>
    <n v="2803"/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7.95"/>
    <n v="90.744680851063833"/>
    <x v="1"/>
    <x v="6"/>
  </r>
  <r>
    <n v="2804"/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4.99999999999999"/>
    <n v="50"/>
    <x v="1"/>
    <x v="6"/>
  </r>
  <r>
    <n v="2805"/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.00000000000001"/>
    <n v="24.444444444444443"/>
    <x v="1"/>
    <x v="6"/>
  </r>
  <r>
    <n v="2806"/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.1"/>
    <n v="44.25"/>
    <x v="1"/>
    <x v="6"/>
  </r>
  <r>
    <n v="2807"/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x v="1"/>
    <x v="6"/>
  </r>
  <r>
    <n v="2808"/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.24444444444444"/>
    <n v="65.376811594202906"/>
    <x v="1"/>
    <x v="6"/>
  </r>
  <r>
    <n v="2809"/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.4"/>
    <n v="121.9047619047619"/>
    <x v="1"/>
    <x v="6"/>
  </r>
  <r>
    <n v="2810"/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.2"/>
    <n v="47.456140350877192"/>
    <x v="1"/>
    <x v="6"/>
  </r>
  <r>
    <n v="2811"/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.27"/>
    <n v="92.842592592592595"/>
    <x v="1"/>
    <x v="6"/>
  </r>
  <r>
    <n v="2812"/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.3"/>
    <n v="68.253012048192772"/>
    <x v="1"/>
    <x v="6"/>
  </r>
  <r>
    <n v="2813"/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7.57571428571428"/>
    <n v="37.209583333333335"/>
    <x v="1"/>
    <x v="6"/>
  </r>
  <r>
    <n v="2814"/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7.73333333333332"/>
    <n v="25.25"/>
    <x v="1"/>
    <x v="6"/>
  </r>
  <r>
    <n v="2815"/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x v="1"/>
    <x v="6"/>
  </r>
  <r>
    <n v="2816"/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1.56666666666666"/>
    <n v="25.130177514792898"/>
    <x v="1"/>
    <x v="6"/>
  </r>
  <r>
    <n v="2817"/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x v="1"/>
    <x v="6"/>
  </r>
  <r>
    <n v="2818"/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.03"/>
    <n v="103.95098039215686"/>
    <x v="1"/>
    <x v="6"/>
  </r>
  <r>
    <n v="2819"/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4.80000000000001"/>
    <n v="50.384615384615387"/>
    <x v="1"/>
    <x v="6"/>
  </r>
  <r>
    <n v="2820"/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n v="2821"/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x v="1"/>
    <x v="6"/>
  </r>
  <r>
    <n v="2822"/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x v="1"/>
    <x v="6"/>
  </r>
  <r>
    <n v="2823"/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x v="1"/>
    <x v="6"/>
  </r>
  <r>
    <n v="2824"/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6.92307692307693"/>
    <n v="50.666666666666664"/>
    <x v="1"/>
    <x v="6"/>
  </r>
  <r>
    <n v="2825"/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.33333333333334"/>
    <n v="60.784313725490193"/>
    <x v="1"/>
    <x v="6"/>
  </r>
  <r>
    <n v="2826"/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7.74999999999999"/>
    <n v="113.42105263157895"/>
    <x v="1"/>
    <x v="6"/>
  </r>
  <r>
    <n v="2827"/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.24999999999999"/>
    <n v="104.56521739130434"/>
    <x v="1"/>
    <x v="6"/>
  </r>
  <r>
    <n v="2828"/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.37894736842105"/>
    <n v="98.30927835051547"/>
    <x v="1"/>
    <x v="6"/>
  </r>
  <r>
    <n v="2829"/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6.52"/>
    <n v="35.039473684210527"/>
    <x v="1"/>
    <x v="6"/>
  </r>
  <r>
    <n v="2830"/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x v="1"/>
    <x v="6"/>
  </r>
  <r>
    <n v="2831"/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0.66666666666667"/>
    <n v="63.846153846153847"/>
    <x v="1"/>
    <x v="6"/>
  </r>
  <r>
    <n v="2832"/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4.71959999999999"/>
    <n v="30.189368421052631"/>
    <x v="1"/>
    <x v="6"/>
  </r>
  <r>
    <n v="2833"/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.25925925925925"/>
    <n v="83.51428571428572"/>
    <x v="1"/>
    <x v="6"/>
  </r>
  <r>
    <n v="2834"/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x v="1"/>
    <x v="6"/>
  </r>
  <r>
    <n v="2835"/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.09899999999999"/>
    <n v="20.118172043010752"/>
    <x v="1"/>
    <x v="6"/>
  </r>
  <r>
    <n v="2836"/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7.77777777777777"/>
    <n v="44.090909090909093"/>
    <x v="1"/>
    <x v="6"/>
  </r>
  <r>
    <n v="2837"/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x v="1"/>
    <x v="6"/>
  </r>
  <r>
    <n v="2838"/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.24999999999999"/>
    <n v="44.537037037037038"/>
    <x v="1"/>
    <x v="6"/>
  </r>
  <r>
    <n v="2839"/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.42857142857143"/>
    <n v="125.80645161290323"/>
    <x v="1"/>
    <x v="6"/>
  </r>
  <r>
    <n v="2840"/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x v="1"/>
    <x v="6"/>
  </r>
  <r>
    <n v="2841"/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n v="2842"/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s v="N/A"/>
    <x v="1"/>
    <x v="6"/>
  </r>
  <r>
    <n v="2843"/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s v="N/A"/>
    <x v="1"/>
    <x v="6"/>
  </r>
  <r>
    <n v="2844"/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1"/>
    <n v="30"/>
    <x v="1"/>
    <x v="6"/>
  </r>
  <r>
    <n v="2845"/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1.546666666666667"/>
    <n v="60.666666666666664"/>
    <x v="1"/>
    <x v="6"/>
  </r>
  <r>
    <n v="2846"/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s v="N/A"/>
    <x v="1"/>
    <x v="6"/>
  </r>
  <r>
    <n v="2847"/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s v="N/A"/>
    <x v="1"/>
    <x v="6"/>
  </r>
  <r>
    <n v="2848"/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.2"/>
    <n v="23.333333333333332"/>
    <x v="1"/>
    <x v="6"/>
  </r>
  <r>
    <n v="2849"/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n v="2850"/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000000000002"/>
    <n v="23.923076923076923"/>
    <x v="1"/>
    <x v="6"/>
  </r>
  <r>
    <n v="2851"/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s v="N/A"/>
    <x v="1"/>
    <x v="6"/>
  </r>
  <r>
    <n v="2852"/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"/>
    <n v="15.833333333333334"/>
    <x v="1"/>
    <x v="6"/>
  </r>
  <r>
    <n v="2853"/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s v="N/A"/>
    <x v="1"/>
    <x v="6"/>
  </r>
  <r>
    <n v="2854"/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1.699999999999996"/>
    <n v="29.785714285714285"/>
    <x v="1"/>
    <x v="6"/>
  </r>
  <r>
    <n v="2855"/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n v="2856"/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3"/>
    <n v="24.333333333333332"/>
    <x v="1"/>
    <x v="6"/>
  </r>
  <r>
    <n v="2857"/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19.736842105263158"/>
    <n v="500"/>
    <x v="1"/>
    <x v="6"/>
  </r>
  <r>
    <n v="2858"/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s v="N/A"/>
    <x v="1"/>
    <x v="6"/>
  </r>
  <r>
    <n v="2859"/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"/>
    <n v="35"/>
    <x v="1"/>
    <x v="6"/>
  </r>
  <r>
    <n v="2860"/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"/>
    <n v="29.555555555555557"/>
    <x v="1"/>
    <x v="6"/>
  </r>
  <r>
    <n v="2861"/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x v="1"/>
    <x v="6"/>
  </r>
  <r>
    <n v="2862"/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.43307086614173229"/>
    <n v="18.333333333333332"/>
    <x v="1"/>
    <x v="6"/>
  </r>
  <r>
    <n v="2863"/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.04"/>
    <n v="20"/>
    <x v="1"/>
    <x v="6"/>
  </r>
  <r>
    <n v="2864"/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"/>
    <n v="13.333333333333334"/>
    <x v="1"/>
    <x v="6"/>
  </r>
  <r>
    <n v="2865"/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s v="N/A"/>
    <x v="1"/>
    <x v="6"/>
  </r>
  <r>
    <n v="2866"/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0.89999999999999991"/>
    <n v="22.5"/>
    <x v="1"/>
    <x v="6"/>
  </r>
  <r>
    <n v="2867"/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.16"/>
    <n v="50.4"/>
    <x v="1"/>
    <x v="6"/>
  </r>
  <r>
    <n v="2868"/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.011733333333332"/>
    <n v="105.02933333333334"/>
    <x v="1"/>
    <x v="6"/>
  </r>
  <r>
    <n v="2869"/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0.88500000000000001"/>
    <n v="35.4"/>
    <x v="1"/>
    <x v="6"/>
  </r>
  <r>
    <n v="2870"/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x v="1"/>
    <x v="6"/>
  </r>
  <r>
    <n v="2871"/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7"/>
    <n v="35.92307692307692"/>
    <x v="1"/>
    <x v="6"/>
  </r>
  <r>
    <n v="2872"/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s v="N/A"/>
    <x v="1"/>
    <x v="6"/>
  </r>
  <r>
    <n v="2873"/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.119999999999997"/>
    <n v="119.125"/>
    <x v="1"/>
    <x v="6"/>
  </r>
  <r>
    <n v="2874"/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2"/>
    <n v="90.333333333333329"/>
    <x v="1"/>
    <x v="6"/>
  </r>
  <r>
    <n v="2875"/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4999999999999996E-2"/>
    <n v="2.3333333333333335"/>
    <x v="1"/>
    <x v="6"/>
  </r>
  <r>
    <n v="2876"/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s v="N/A"/>
    <x v="1"/>
    <x v="6"/>
  </r>
  <r>
    <n v="2877"/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0.833333333333334"/>
    <n v="108.33333333333333"/>
    <x v="1"/>
    <x v="6"/>
  </r>
  <r>
    <n v="2878"/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"/>
    <n v="15.75"/>
    <x v="1"/>
    <x v="6"/>
  </r>
  <r>
    <n v="2879"/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.2589285714285714"/>
    <n v="29"/>
    <x v="1"/>
    <x v="6"/>
  </r>
  <r>
    <n v="2880"/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.333333333333332"/>
    <n v="96.551724137931032"/>
    <x v="1"/>
    <x v="6"/>
  </r>
  <r>
    <n v="2881"/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s v="N/A"/>
    <x v="1"/>
    <x v="6"/>
  </r>
  <r>
    <n v="2882"/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3.6"/>
    <n v="63"/>
    <x v="1"/>
    <x v="6"/>
  </r>
  <r>
    <n v="2883"/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.079999999999998"/>
    <n v="381.6"/>
    <x v="1"/>
    <x v="6"/>
  </r>
  <r>
    <n v="2884"/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.41111111111111115"/>
    <n v="46.25"/>
    <x v="1"/>
    <x v="6"/>
  </r>
  <r>
    <n v="2885"/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2.5"/>
    <n v="26"/>
    <x v="1"/>
    <x v="6"/>
  </r>
  <r>
    <n v="2886"/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n v="2887"/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.16666666666666669"/>
    <n v="5"/>
    <x v="1"/>
    <x v="6"/>
  </r>
  <r>
    <n v="2888"/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s v="N/A"/>
    <x v="1"/>
    <x v="6"/>
  </r>
  <r>
    <n v="2889"/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.066666666666663"/>
    <n v="81.571428571428569"/>
    <x v="1"/>
    <x v="6"/>
  </r>
  <r>
    <n v="2890"/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"/>
    <n v="7"/>
    <x v="1"/>
    <x v="6"/>
  </r>
  <r>
    <n v="2891"/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"/>
    <n v="27.3"/>
    <x v="1"/>
    <x v="6"/>
  </r>
  <r>
    <n v="2892"/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7"/>
    <n v="29.411764705882351"/>
    <x v="1"/>
    <x v="6"/>
  </r>
  <r>
    <n v="2893"/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0.5"/>
    <n v="12.5"/>
    <x v="1"/>
    <x v="6"/>
  </r>
  <r>
    <n v="2894"/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s v="N/A"/>
    <x v="1"/>
    <x v="6"/>
  </r>
  <r>
    <n v="2895"/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6"/>
    <n v="5.75"/>
    <x v="1"/>
    <x v="6"/>
  </r>
  <r>
    <n v="2896"/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0.833333333333336"/>
    <n v="52.083333333333336"/>
    <x v="1"/>
    <x v="6"/>
  </r>
  <r>
    <n v="2897"/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"/>
    <n v="183.33333333333334"/>
    <x v="1"/>
    <x v="6"/>
  </r>
  <r>
    <n v="2898"/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8"/>
    <n v="26.333333333333332"/>
    <x v="1"/>
    <x v="6"/>
  </r>
  <r>
    <n v="2899"/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s v="N/A"/>
    <x v="1"/>
    <x v="6"/>
  </r>
  <r>
    <n v="2900"/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1.909090909090914"/>
    <n v="486.42857142857144"/>
    <x v="1"/>
    <x v="6"/>
  </r>
  <r>
    <n v="2901"/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0.8"/>
    <n v="3"/>
    <x v="1"/>
    <x v="6"/>
  </r>
  <r>
    <n v="2902"/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2"/>
    <n v="25"/>
    <x v="1"/>
    <x v="6"/>
  </r>
  <r>
    <n v="2903"/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0.77999999999999992"/>
    <n v="9.75"/>
    <x v="1"/>
    <x v="6"/>
  </r>
  <r>
    <n v="2904"/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n v="2905"/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7.771428571428572"/>
    <n v="36.588235294117645"/>
    <x v="1"/>
    <x v="6"/>
  </r>
  <r>
    <n v="2906"/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1"/>
    <n v="80.714285714285708"/>
    <x v="1"/>
    <x v="6"/>
  </r>
  <r>
    <n v="2907"/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.08"/>
    <n v="1"/>
    <x v="1"/>
    <x v="6"/>
  </r>
  <r>
    <n v="2908"/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"/>
    <n v="52.8"/>
    <x v="1"/>
    <x v="6"/>
  </r>
  <r>
    <n v="2909"/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2"/>
    <n v="20"/>
    <x v="1"/>
    <x v="6"/>
  </r>
  <r>
    <n v="2910"/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3"/>
    <n v="1"/>
    <x v="1"/>
    <x v="6"/>
  </r>
  <r>
    <n v="2911"/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6.5"/>
    <n v="46.928571428571431"/>
    <x v="1"/>
    <x v="6"/>
  </r>
  <r>
    <n v="2912"/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.058171745152354"/>
    <n v="78.07692307692308"/>
    <x v="1"/>
    <x v="6"/>
  </r>
  <r>
    <n v="2913"/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.02"/>
    <n v="1"/>
    <x v="1"/>
    <x v="6"/>
  </r>
  <r>
    <n v="2914"/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1E-3"/>
    <n v="1"/>
    <x v="1"/>
    <x v="6"/>
  </r>
  <r>
    <n v="2915"/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.1"/>
    <n v="203.66666666666666"/>
    <x v="1"/>
    <x v="6"/>
  </r>
  <r>
    <n v="2916"/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6"/>
    <n v="20.714285714285715"/>
    <x v="1"/>
    <x v="6"/>
  </r>
  <r>
    <n v="2917"/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1.85"/>
    <n v="48.555555555555557"/>
    <x v="1"/>
    <x v="6"/>
  </r>
  <r>
    <n v="2918"/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.24"/>
    <n v="68.099999999999994"/>
    <x v="1"/>
    <x v="6"/>
  </r>
  <r>
    <n v="2919"/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"/>
    <n v="8.5"/>
    <x v="1"/>
    <x v="6"/>
  </r>
  <r>
    <n v="2920"/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6.840000000000003"/>
    <n v="51.615384615384613"/>
    <x v="1"/>
    <x v="6"/>
  </r>
  <r>
    <n v="2921"/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n v="2922"/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x v="1"/>
    <x v="40"/>
  </r>
  <r>
    <n v="2923"/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n v="2924"/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.2"/>
    <n v="175.51020408163265"/>
    <x v="1"/>
    <x v="40"/>
  </r>
  <r>
    <n v="2925"/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.44597777777777"/>
    <n v="231.66175879396985"/>
    <x v="1"/>
    <x v="40"/>
  </r>
  <r>
    <n v="2926"/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n v="2927"/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0.83333333333334"/>
    <n v="112.14285714285714"/>
    <x v="1"/>
    <x v="40"/>
  </r>
  <r>
    <n v="2928"/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x v="1"/>
    <x v="40"/>
  </r>
  <r>
    <n v="2929"/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.06937499999999"/>
    <n v="255.17343750000001"/>
    <x v="1"/>
    <x v="40"/>
  </r>
  <r>
    <n v="2930"/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0.92000000000002"/>
    <n v="162.7741935483871"/>
    <x v="1"/>
    <x v="40"/>
  </r>
  <r>
    <n v="2931"/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x v="1"/>
    <x v="40"/>
  </r>
  <r>
    <n v="2932"/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.0967741935484"/>
    <n v="85.736842105263165"/>
    <x v="1"/>
    <x v="40"/>
  </r>
  <r>
    <n v="2933"/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2.76"/>
    <n v="47.574074074074076"/>
    <x v="1"/>
    <x v="40"/>
  </r>
  <r>
    <n v="2934"/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x v="1"/>
    <x v="40"/>
  </r>
  <r>
    <n v="2935"/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0.88571428571429"/>
    <n v="90.538461538461533"/>
    <x v="1"/>
    <x v="40"/>
  </r>
  <r>
    <n v="2936"/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x v="1"/>
    <x v="40"/>
  </r>
  <r>
    <n v="2937"/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.33333333333331"/>
    <n v="36.363636363636367"/>
    <x v="1"/>
    <x v="40"/>
  </r>
  <r>
    <n v="2938"/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.375"/>
    <n v="126.71875"/>
    <x v="1"/>
    <x v="40"/>
  </r>
  <r>
    <n v="2939"/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2.875"/>
    <n v="329.2"/>
    <x v="1"/>
    <x v="40"/>
  </r>
  <r>
    <n v="2940"/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.24000000000001"/>
    <n v="81.242424242424249"/>
    <x v="1"/>
    <x v="40"/>
  </r>
  <r>
    <n v="2941"/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1E-3"/>
    <n v="1"/>
    <x v="1"/>
    <x v="38"/>
  </r>
  <r>
    <n v="2942"/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.424999999999997"/>
    <n v="202.22772277227722"/>
    <x v="1"/>
    <x v="38"/>
  </r>
  <r>
    <n v="2943"/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s v="N/A"/>
    <x v="1"/>
    <x v="38"/>
  </r>
  <r>
    <n v="2944"/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n v="2945"/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s v="N/A"/>
    <x v="1"/>
    <x v="38"/>
  </r>
  <r>
    <n v="2946"/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.1"/>
    <n v="1"/>
    <x v="1"/>
    <x v="38"/>
  </r>
  <r>
    <n v="2947"/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3"/>
    <n v="82.461538461538467"/>
    <x v="1"/>
    <x v="38"/>
  </r>
  <r>
    <n v="2948"/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4E-3"/>
    <n v="2.6666666666666665"/>
    <x v="1"/>
    <x v="38"/>
  </r>
  <r>
    <n v="2949"/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"/>
    <n v="12.5"/>
    <x v="1"/>
    <x v="38"/>
  </r>
  <r>
    <n v="2950"/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s v="N/A"/>
    <x v="1"/>
    <x v="38"/>
  </r>
  <r>
    <n v="2951"/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7"/>
    <n v="18.896551724137932"/>
    <x v="1"/>
    <x v="38"/>
  </r>
  <r>
    <n v="2952"/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4"/>
    <n v="200.625"/>
    <x v="1"/>
    <x v="38"/>
  </r>
  <r>
    <n v="2953"/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.15125"/>
    <n v="201.66666666666666"/>
    <x v="1"/>
    <x v="38"/>
  </r>
  <r>
    <n v="2954"/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s v="N/A"/>
    <x v="1"/>
    <x v="38"/>
  </r>
  <r>
    <n v="2955"/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59.583333333333336"/>
    <n v="65"/>
    <x v="1"/>
    <x v="38"/>
  </r>
  <r>
    <n v="2956"/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6.734177215189874"/>
    <n v="66.099999999999994"/>
    <x v="1"/>
    <x v="38"/>
  </r>
  <r>
    <n v="2957"/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9"/>
    <n v="93.333333333333329"/>
    <x v="1"/>
    <x v="38"/>
  </r>
  <r>
    <n v="2958"/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s v="N/A"/>
    <x v="1"/>
    <x v="38"/>
  </r>
  <r>
    <n v="2959"/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s v="N/A"/>
    <x v="1"/>
    <x v="38"/>
  </r>
  <r>
    <n v="2960"/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s v="N/A"/>
    <x v="1"/>
    <x v="38"/>
  </r>
  <r>
    <n v="2961"/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09.62"/>
    <n v="50.75"/>
    <x v="1"/>
    <x v="6"/>
  </r>
  <r>
    <n v="2962"/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1.8"/>
    <n v="60.9"/>
    <x v="1"/>
    <x v="6"/>
  </r>
  <r>
    <n v="2963"/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6.85"/>
    <n v="109.03061224489795"/>
    <x v="1"/>
    <x v="6"/>
  </r>
  <r>
    <n v="2964"/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0.71379999999999"/>
    <n v="25.692295918367346"/>
    <x v="1"/>
    <x v="6"/>
  </r>
  <r>
    <n v="2965"/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.00000000000001"/>
    <n v="41.92307692307692"/>
    <x v="1"/>
    <x v="6"/>
  </r>
  <r>
    <n v="2966"/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3.63000000000001"/>
    <n v="88.7734375"/>
    <x v="1"/>
    <x v="6"/>
  </r>
  <r>
    <n v="2967"/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3.92"/>
    <n v="80.225352112676063"/>
    <x v="1"/>
    <x v="6"/>
  </r>
  <r>
    <n v="2968"/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x v="1"/>
    <x v="6"/>
  </r>
  <r>
    <n v="2969"/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2.5"/>
    <n v="95.588235294117652"/>
    <x v="1"/>
    <x v="6"/>
  </r>
  <r>
    <n v="2970"/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x v="1"/>
    <x v="6"/>
  </r>
  <r>
    <n v="2971"/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.15624999999999"/>
    <n v="74.534883720930239"/>
    <x v="1"/>
    <x v="6"/>
  </r>
  <r>
    <n v="2972"/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.35000000000001"/>
    <n v="123.94117647058823"/>
    <x v="1"/>
    <x v="6"/>
  </r>
  <r>
    <n v="2973"/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4.8"/>
    <n v="264.84848484848487"/>
    <x v="1"/>
    <x v="6"/>
  </r>
  <r>
    <n v="2974"/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x v="1"/>
    <x v="6"/>
  </r>
  <r>
    <n v="2975"/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.125"/>
    <n v="70.884955752212392"/>
    <x v="1"/>
    <x v="6"/>
  </r>
  <r>
    <n v="2976"/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.42857142857142"/>
    <n v="8.5714285714285712"/>
    <x v="1"/>
    <x v="6"/>
  </r>
  <r>
    <n v="2977"/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3.56666666666666"/>
    <n v="113.56666666666666"/>
    <x v="1"/>
    <x v="6"/>
  </r>
  <r>
    <n v="2978"/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.46666666666667"/>
    <n v="60.6875"/>
    <x v="1"/>
    <x v="6"/>
  </r>
  <r>
    <n v="2979"/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.4"/>
    <n v="110.21739130434783"/>
    <x v="1"/>
    <x v="6"/>
  </r>
  <r>
    <n v="2980"/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.16666666666666"/>
    <n v="136.45833333333334"/>
    <x v="1"/>
    <x v="6"/>
  </r>
  <r>
    <n v="2981"/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8.92500000000001"/>
    <n v="53.164948453608247"/>
    <x v="1"/>
    <x v="38"/>
  </r>
  <r>
    <n v="2982"/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.06"/>
    <n v="86.491525423728817"/>
    <x v="1"/>
    <x v="38"/>
  </r>
  <r>
    <n v="2983"/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6.53957758620692"/>
    <n v="155.23827397260274"/>
    <x v="1"/>
    <x v="38"/>
  </r>
  <r>
    <n v="2984"/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.352"/>
    <n v="115.08256880733946"/>
    <x v="1"/>
    <x v="38"/>
  </r>
  <r>
    <n v="2985"/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1.64999999999999"/>
    <n v="109.5945945945946"/>
    <x v="1"/>
    <x v="38"/>
  </r>
  <r>
    <n v="2986"/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5.5"/>
    <n v="45.214285714285715"/>
    <x v="1"/>
    <x v="38"/>
  </r>
  <r>
    <n v="2987"/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.4008"/>
    <n v="104.15169811320754"/>
    <x v="1"/>
    <x v="38"/>
  </r>
  <r>
    <n v="2988"/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x v="1"/>
    <x v="38"/>
  </r>
  <r>
    <n v="2989"/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6.535"/>
    <n v="96.997252747252745"/>
    <x v="1"/>
    <x v="38"/>
  </r>
  <r>
    <n v="2990"/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x v="1"/>
    <x v="38"/>
  </r>
  <r>
    <n v="2991"/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.29411764705883"/>
    <n v="94.408602150537632"/>
    <x v="1"/>
    <x v="38"/>
  </r>
  <r>
    <n v="2992"/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4.5"/>
    <n v="48.984375"/>
    <x v="1"/>
    <x v="38"/>
  </r>
  <r>
    <n v="2993"/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.29999999999998"/>
    <n v="45.590909090909093"/>
    <x v="1"/>
    <x v="38"/>
  </r>
  <r>
    <n v="2994"/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7.74666666666673"/>
    <n v="23.275254237288134"/>
    <x v="1"/>
    <x v="38"/>
  </r>
  <r>
    <n v="2995"/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4.96000000000001"/>
    <n v="63.2289156626506"/>
    <x v="1"/>
    <x v="38"/>
  </r>
  <r>
    <n v="2996"/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1.94285714285715"/>
    <n v="153.5204081632653"/>
    <x v="1"/>
    <x v="38"/>
  </r>
  <r>
    <n v="2997"/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3.73000000000002"/>
    <n v="90.2"/>
    <x v="1"/>
    <x v="38"/>
  </r>
  <r>
    <n v="2998"/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.029"/>
    <n v="118.97113163972287"/>
    <x v="1"/>
    <x v="38"/>
  </r>
  <r>
    <n v="2999"/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8.88888888888889"/>
    <n v="80.25"/>
    <x v="1"/>
    <x v="38"/>
  </r>
  <r>
    <n v="3000"/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n v="3001"/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8.69988910451895"/>
    <n v="131.37719999999999"/>
    <x v="1"/>
    <x v="38"/>
  </r>
  <r>
    <n v="3002"/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8.50614285714286"/>
    <n v="73.032980769230775"/>
    <x v="1"/>
    <x v="38"/>
  </r>
  <r>
    <n v="3003"/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.16666666666667"/>
    <n v="178.52941176470588"/>
    <x v="1"/>
    <x v="38"/>
  </r>
  <r>
    <n v="3004"/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2.815"/>
    <n v="162.90974729241879"/>
    <x v="1"/>
    <x v="38"/>
  </r>
  <r>
    <n v="3005"/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.49622641509434"/>
    <n v="108.24237288135593"/>
    <x v="1"/>
    <x v="38"/>
  </r>
  <r>
    <n v="3006"/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7.74999999999999"/>
    <n v="88.865979381443296"/>
    <x v="1"/>
    <x v="38"/>
  </r>
  <r>
    <n v="3007"/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n v="3008"/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.16666666666667"/>
    <n v="116.73076923076923"/>
    <x v="1"/>
    <x v="38"/>
  </r>
  <r>
    <n v="3009"/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19.756"/>
    <n v="233.8984375"/>
    <x v="1"/>
    <x v="38"/>
  </r>
  <r>
    <n v="3010"/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n v="3011"/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3.66666666666666"/>
    <n v="14.84"/>
    <x v="1"/>
    <x v="38"/>
  </r>
  <r>
    <n v="3012"/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.12499999999999"/>
    <n v="85.181818181818187"/>
    <x v="1"/>
    <x v="38"/>
  </r>
  <r>
    <n v="3013"/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6.96"/>
    <n v="146.69158878504672"/>
    <x v="1"/>
    <x v="38"/>
  </r>
  <r>
    <n v="3014"/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.104"/>
    <n v="50.764811490125673"/>
    <x v="1"/>
    <x v="38"/>
  </r>
  <r>
    <n v="3015"/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.17647058823529"/>
    <n v="87.7"/>
    <x v="1"/>
    <x v="38"/>
  </r>
  <r>
    <n v="3016"/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2.61176470588236"/>
    <n v="242.27777777777777"/>
    <x v="1"/>
    <x v="38"/>
  </r>
  <r>
    <n v="3017"/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5.84090909090908"/>
    <n v="146.44654088050314"/>
    <x v="1"/>
    <x v="38"/>
  </r>
  <r>
    <n v="3018"/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0.71428571428571"/>
    <n v="103.17073170731707"/>
    <x v="1"/>
    <x v="38"/>
  </r>
  <r>
    <n v="3019"/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.23333333333332"/>
    <n v="80.464601769911511"/>
    <x v="1"/>
    <x v="38"/>
  </r>
  <r>
    <n v="3020"/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0.57142857142858"/>
    <n v="234.66666666666666"/>
    <x v="1"/>
    <x v="38"/>
  </r>
  <r>
    <n v="3021"/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.02222222222223"/>
    <n v="50.689320388349515"/>
    <x v="1"/>
    <x v="38"/>
  </r>
  <r>
    <n v="3022"/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0.88"/>
    <n v="162.70967741935485"/>
    <x v="1"/>
    <x v="38"/>
  </r>
  <r>
    <n v="3023"/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x v="1"/>
    <x v="38"/>
  </r>
  <r>
    <n v="3024"/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.42"/>
    <n v="67.697802197802204"/>
    <x v="1"/>
    <x v="38"/>
  </r>
  <r>
    <n v="3025"/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.2"/>
    <n v="52.103448275862071"/>
    <x v="1"/>
    <x v="38"/>
  </r>
  <r>
    <n v="3026"/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.33333333333334"/>
    <n v="51.6"/>
    <x v="1"/>
    <x v="38"/>
  </r>
  <r>
    <n v="3027"/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.44"/>
    <n v="164.3"/>
    <x v="1"/>
    <x v="38"/>
  </r>
  <r>
    <n v="3028"/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.01999999999998"/>
    <n v="84.858585858585855"/>
    <x v="1"/>
    <x v="38"/>
  </r>
  <r>
    <n v="3029"/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09.67666666666666"/>
    <n v="94.548850574712645"/>
    <x v="1"/>
    <x v="38"/>
  </r>
  <r>
    <n v="3030"/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6.6857142857143"/>
    <n v="45.536585365853661"/>
    <x v="1"/>
    <x v="38"/>
  </r>
  <r>
    <n v="3031"/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x v="1"/>
    <x v="38"/>
  </r>
  <r>
    <n v="3032"/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.2"/>
    <n v="50.88"/>
    <x v="1"/>
    <x v="38"/>
  </r>
  <r>
    <n v="3033"/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6.53333333333333"/>
    <n v="191.13043478260869"/>
    <x v="1"/>
    <x v="38"/>
  </r>
  <r>
    <n v="3034"/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2.53599999999999"/>
    <n v="89.314285714285717"/>
    <x v="1"/>
    <x v="38"/>
  </r>
  <r>
    <n v="3035"/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8.78684000000001"/>
    <n v="88.588631921824103"/>
    <x v="1"/>
    <x v="38"/>
  </r>
  <r>
    <n v="3036"/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6.732"/>
    <n v="96.300911854103347"/>
    <x v="1"/>
    <x v="38"/>
  </r>
  <r>
    <n v="3037"/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.20000000000002"/>
    <n v="33.3125"/>
    <x v="1"/>
    <x v="38"/>
  </r>
  <r>
    <n v="3038"/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0.49999999999999"/>
    <n v="37.222222222222221"/>
    <x v="1"/>
    <x v="38"/>
  </r>
  <r>
    <n v="3039"/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8.71389999999998"/>
    <n v="92.130423728813554"/>
    <x v="1"/>
    <x v="38"/>
  </r>
  <r>
    <n v="3040"/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7.5"/>
    <n v="76.785714285714292"/>
    <x v="1"/>
    <x v="38"/>
  </r>
  <r>
    <n v="3041"/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.48192771084338"/>
    <n v="96.526315789473685"/>
    <x v="1"/>
    <x v="38"/>
  </r>
  <r>
    <n v="3042"/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x v="1"/>
    <x v="38"/>
  </r>
  <r>
    <n v="3043"/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.00666666666667"/>
    <n v="128.9140625"/>
    <x v="1"/>
    <x v="38"/>
  </r>
  <r>
    <n v="3044"/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.34166666666667"/>
    <n v="84.108974358974365"/>
    <x v="1"/>
    <x v="38"/>
  </r>
  <r>
    <n v="3045"/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2.70650000000001"/>
    <n v="82.941562500000003"/>
    <x v="1"/>
    <x v="38"/>
  </r>
  <r>
    <n v="3046"/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0.84810126582278"/>
    <n v="259.94827586206895"/>
    <x v="1"/>
    <x v="38"/>
  </r>
  <r>
    <n v="3047"/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n v="3048"/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.4"/>
    <n v="177.02127659574469"/>
    <x v="1"/>
    <x v="38"/>
  </r>
  <r>
    <n v="3049"/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6.66666666666667"/>
    <n v="74.074074074074076"/>
    <x v="1"/>
    <x v="38"/>
  </r>
  <r>
    <n v="3050"/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x v="1"/>
    <x v="38"/>
  </r>
  <r>
    <n v="3051"/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3.62857142857143"/>
    <n v="23.62857142857143"/>
    <x v="1"/>
    <x v="38"/>
  </r>
  <r>
    <n v="3052"/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.15"/>
    <n v="37.5"/>
    <x v="1"/>
    <x v="38"/>
  </r>
  <r>
    <n v="3053"/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.4"/>
    <n v="13.333333333333334"/>
    <x v="1"/>
    <x v="38"/>
  </r>
  <r>
    <n v="3054"/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s v="N/A"/>
    <x v="1"/>
    <x v="38"/>
  </r>
  <r>
    <n v="3055"/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1E-3"/>
    <n v="1"/>
    <x v="1"/>
    <x v="38"/>
  </r>
  <r>
    <n v="3056"/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s v="N/A"/>
    <x v="1"/>
    <x v="38"/>
  </r>
  <r>
    <n v="3057"/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s v="N/A"/>
    <x v="1"/>
    <x v="38"/>
  </r>
  <r>
    <n v="3058"/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2"/>
    <n v="1"/>
    <x v="1"/>
    <x v="38"/>
  </r>
  <r>
    <n v="3059"/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4"/>
    <n v="41"/>
    <x v="1"/>
    <x v="38"/>
  </r>
  <r>
    <n v="3060"/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.15227272727272728"/>
    <n v="55.833333333333336"/>
    <x v="1"/>
    <x v="38"/>
  </r>
  <r>
    <n v="3061"/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s v="N/A"/>
    <x v="1"/>
    <x v="38"/>
  </r>
  <r>
    <n v="3062"/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6.84"/>
    <n v="99.761194029850742"/>
    <x v="1"/>
    <x v="38"/>
  </r>
  <r>
    <n v="3063"/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19.566666666666666"/>
    <n v="25.521739130434781"/>
    <x v="1"/>
    <x v="38"/>
  </r>
  <r>
    <n v="3064"/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.294666666666666"/>
    <n v="117.65277777777777"/>
    <x v="1"/>
    <x v="38"/>
  </r>
  <r>
    <n v="3065"/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.04"/>
    <n v="5"/>
    <x v="1"/>
    <x v="38"/>
  </r>
  <r>
    <n v="3066"/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1.985714285714286"/>
    <n v="2796.6666666666665"/>
    <x v="1"/>
    <x v="38"/>
  </r>
  <r>
    <n v="3067"/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"/>
    <n v="200"/>
    <x v="1"/>
    <x v="38"/>
  </r>
  <r>
    <n v="3068"/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3E-2"/>
    <n v="87.5"/>
    <x v="1"/>
    <x v="38"/>
  </r>
  <r>
    <n v="3069"/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.099999999999998"/>
    <n v="20.142857142857142"/>
    <x v="1"/>
    <x v="38"/>
  </r>
  <r>
    <n v="3070"/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4"/>
    <n v="20.875"/>
    <x v="1"/>
    <x v="38"/>
  </r>
  <r>
    <n v="3071"/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59.774999999999999"/>
    <n v="61.307692307692307"/>
    <x v="1"/>
    <x v="38"/>
  </r>
  <r>
    <n v="3072"/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2"/>
    <n v="1"/>
    <x v="1"/>
    <x v="38"/>
  </r>
  <r>
    <n v="3073"/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4E-2"/>
    <n v="92.142857142857139"/>
    <x v="1"/>
    <x v="38"/>
  </r>
  <r>
    <n v="3074"/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9E-2"/>
    <n v="7.333333333333333"/>
    <x v="1"/>
    <x v="38"/>
  </r>
  <r>
    <n v="3075"/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"/>
    <n v="64.8"/>
    <x v="1"/>
    <x v="38"/>
  </r>
  <r>
    <n v="3076"/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.06"/>
    <n v="30.12"/>
    <x v="1"/>
    <x v="38"/>
  </r>
  <r>
    <n v="3077"/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.47727272727272729"/>
    <n v="52.5"/>
    <x v="1"/>
    <x v="38"/>
  </r>
  <r>
    <n v="3078"/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.11833333333333333"/>
    <n v="23.666666666666668"/>
    <x v="1"/>
    <x v="38"/>
  </r>
  <r>
    <n v="3079"/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0.8417399858735245"/>
    <n v="415.77777777777777"/>
    <x v="1"/>
    <x v="38"/>
  </r>
  <r>
    <n v="3080"/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7E-2"/>
    <n v="53.714285714285715"/>
    <x v="1"/>
    <x v="38"/>
  </r>
  <r>
    <n v="3081"/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.21029999999999999"/>
    <n v="420.6"/>
    <x v="1"/>
    <x v="38"/>
  </r>
  <r>
    <n v="3082"/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s v="N/A"/>
    <x v="1"/>
    <x v="38"/>
  </r>
  <r>
    <n v="3083"/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.27999999999999997"/>
    <n v="18.666666666666668"/>
    <x v="1"/>
    <x v="38"/>
  </r>
  <r>
    <n v="3084"/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1.57920670115792"/>
    <n v="78.333333333333329"/>
    <x v="1"/>
    <x v="38"/>
  </r>
  <r>
    <n v="3085"/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"/>
    <n v="67.777777777777771"/>
    <x v="1"/>
    <x v="38"/>
  </r>
  <r>
    <n v="3086"/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.25"/>
    <n v="16.666666666666668"/>
    <x v="1"/>
    <x v="38"/>
  </r>
  <r>
    <n v="3087"/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0.625"/>
    <n v="62.5"/>
    <x v="1"/>
    <x v="38"/>
  </r>
  <r>
    <n v="3088"/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.19384615384615383"/>
    <n v="42"/>
    <x v="1"/>
    <x v="38"/>
  </r>
  <r>
    <n v="3089"/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.416"/>
    <n v="130.0888888888889"/>
    <x v="1"/>
    <x v="38"/>
  </r>
  <r>
    <n v="3090"/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86"/>
    <n v="1270.2222222222222"/>
    <x v="1"/>
    <x v="38"/>
  </r>
  <r>
    <n v="3091"/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5.920000000000002"/>
    <n v="88.444444444444443"/>
    <x v="1"/>
    <x v="38"/>
  </r>
  <r>
    <n v="3092"/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2"/>
    <n v="56.342380952380957"/>
    <x v="1"/>
    <x v="38"/>
  </r>
  <r>
    <n v="3093"/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2.75"/>
    <n v="53.529411764705884"/>
    <x v="1"/>
    <x v="38"/>
  </r>
  <r>
    <n v="3094"/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2"/>
    <n v="25"/>
    <x v="1"/>
    <x v="38"/>
  </r>
  <r>
    <n v="3095"/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.33512064343163539"/>
    <n v="50"/>
    <x v="1"/>
    <x v="38"/>
  </r>
  <r>
    <n v="3096"/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"/>
    <n v="56.785714285714285"/>
    <x v="1"/>
    <x v="38"/>
  </r>
  <r>
    <n v="3097"/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.150000000000002"/>
    <n v="40.833333333333336"/>
    <x v="1"/>
    <x v="38"/>
  </r>
  <r>
    <n v="3098"/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2"/>
    <n v="65.111111111111114"/>
    <x v="1"/>
    <x v="38"/>
  </r>
  <r>
    <n v="3099"/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3.900000000000002"/>
    <n v="55.6"/>
    <x v="1"/>
    <x v="38"/>
  </r>
  <r>
    <n v="3100"/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.225"/>
    <n v="140.53846153846155"/>
    <x v="1"/>
    <x v="38"/>
  </r>
  <r>
    <n v="3101"/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n v="3102"/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.112499999999997"/>
    <n v="69.533333333333331"/>
    <x v="1"/>
    <x v="38"/>
  </r>
  <r>
    <n v="3103"/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.26829268292682928"/>
    <n v="5.5"/>
    <x v="1"/>
    <x v="38"/>
  </r>
  <r>
    <n v="3104"/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29.625"/>
    <n v="237"/>
    <x v="1"/>
    <x v="38"/>
  </r>
  <r>
    <n v="3105"/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.360992301112063"/>
    <n v="79.870967741935488"/>
    <x v="1"/>
    <x v="38"/>
  </r>
  <r>
    <n v="3106"/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5"/>
    <n v="10.25"/>
    <x v="1"/>
    <x v="38"/>
  </r>
  <r>
    <n v="3107"/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19.762499999999999"/>
    <n v="272.58620689655174"/>
    <x v="1"/>
    <x v="38"/>
  </r>
  <r>
    <n v="3108"/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8E-2"/>
    <n v="13"/>
    <x v="1"/>
    <x v="38"/>
  </r>
  <r>
    <n v="3109"/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.030188679245285"/>
    <n v="58.184210526315788"/>
    <x v="1"/>
    <x v="38"/>
  </r>
  <r>
    <n v="3110"/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.04"/>
    <n v="10"/>
    <x v="1"/>
    <x v="38"/>
  </r>
  <r>
    <n v="3111"/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6.640000000000004"/>
    <n v="70.10526315789474"/>
    <x v="1"/>
    <x v="38"/>
  </r>
  <r>
    <n v="3112"/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3"/>
    <n v="57.888888888888886"/>
    <x v="1"/>
    <x v="38"/>
  </r>
  <r>
    <n v="3113"/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49"/>
    <n v="125.27027027027027"/>
    <x v="1"/>
    <x v="38"/>
  </r>
  <r>
    <n v="3114"/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s v="N/A"/>
    <x v="1"/>
    <x v="38"/>
  </r>
  <r>
    <n v="3115"/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n v="3116"/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.333333333333336"/>
    <n v="43"/>
    <x v="1"/>
    <x v="38"/>
  </r>
  <r>
    <n v="3117"/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.1"/>
    <n v="1"/>
    <x v="1"/>
    <x v="38"/>
  </r>
  <r>
    <n v="3118"/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.31"/>
    <n v="775"/>
    <x v="1"/>
    <x v="38"/>
  </r>
  <r>
    <n v="3119"/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.05"/>
    <n v="5"/>
    <x v="1"/>
    <x v="38"/>
  </r>
  <r>
    <n v="3120"/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5E-3"/>
    <n v="12.8"/>
    <x v="1"/>
    <x v="38"/>
  </r>
  <r>
    <n v="3121"/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0.66666666666666674"/>
    <n v="10"/>
    <x v="1"/>
    <x v="38"/>
  </r>
  <r>
    <n v="3122"/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.291457286432156"/>
    <n v="58"/>
    <x v="1"/>
    <x v="38"/>
  </r>
  <r>
    <n v="3123"/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.153599999999997"/>
    <n v="244.80459770114942"/>
    <x v="1"/>
    <x v="38"/>
  </r>
  <r>
    <n v="3124"/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9E-3"/>
    <n v="6.5"/>
    <x v="1"/>
    <x v="38"/>
  </r>
  <r>
    <n v="3125"/>
    <s v="N/A (Canceled)"/>
    <s v="N/A"/>
    <n v="1500000"/>
    <n v="0"/>
    <x v="1"/>
    <x v="0"/>
    <s v="USD"/>
    <n v="1452142672"/>
    <n v="1449550672"/>
    <b v="0"/>
    <n v="0"/>
    <b v="0"/>
    <s v="theater/spaces"/>
    <n v="0"/>
    <s v="N/A"/>
    <x v="1"/>
    <x v="38"/>
  </r>
  <r>
    <n v="3126"/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6"/>
    <n v="61.176470588235297"/>
    <x v="1"/>
    <x v="38"/>
  </r>
  <r>
    <n v="3127"/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s v="N/A"/>
    <x v="1"/>
    <x v="38"/>
  </r>
  <r>
    <n v="3128"/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8.60666666666667"/>
    <n v="139.23931623931625"/>
    <x v="1"/>
    <x v="6"/>
  </r>
  <r>
    <n v="3129"/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0.8"/>
    <n v="10"/>
    <x v="1"/>
    <x v="6"/>
  </r>
  <r>
    <n v="3130"/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5"/>
    <n v="93.75"/>
    <x v="1"/>
    <x v="6"/>
  </r>
  <r>
    <n v="3131"/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5.731707317073171"/>
    <n v="53.75"/>
    <x v="1"/>
    <x v="6"/>
  </r>
  <r>
    <n v="3132"/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3E-2"/>
    <n v="10"/>
    <x v="1"/>
    <x v="6"/>
  </r>
  <r>
    <n v="3133"/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n v="3134"/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2.5"/>
    <n v="18.75"/>
    <x v="1"/>
    <x v="6"/>
  </r>
  <r>
    <n v="3135"/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0.849420849420849"/>
    <n v="23.142857142857142"/>
    <x v="1"/>
    <x v="6"/>
  </r>
  <r>
    <n v="3136"/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7.8"/>
    <n v="29.045454545454547"/>
    <x v="1"/>
    <x v="6"/>
  </r>
  <r>
    <n v="3137"/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5"/>
    <n v="50"/>
    <x v="1"/>
    <x v="6"/>
  </r>
  <r>
    <n v="3138"/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s v="N/A"/>
    <x v="1"/>
    <x v="6"/>
  </r>
  <r>
    <n v="3139"/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4"/>
    <n v="450"/>
    <x v="1"/>
    <x v="6"/>
  </r>
  <r>
    <n v="3140"/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0.96"/>
    <n v="24"/>
    <x v="1"/>
    <x v="6"/>
  </r>
  <r>
    <n v="3141"/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1.6"/>
    <n v="32.25"/>
    <x v="1"/>
    <x v="6"/>
  </r>
  <r>
    <n v="3142"/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"/>
    <n v="15"/>
    <x v="1"/>
    <x v="6"/>
  </r>
  <r>
    <n v="3143"/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s v="N/A"/>
    <x v="1"/>
    <x v="6"/>
  </r>
  <r>
    <n v="3144"/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.400000000000006"/>
    <n v="251.33333333333334"/>
    <x v="1"/>
    <x v="6"/>
  </r>
  <r>
    <n v="3145"/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s v="N/A"/>
    <x v="1"/>
    <x v="6"/>
  </r>
  <r>
    <n v="3146"/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0.5"/>
    <n v="437.5"/>
    <x v="1"/>
    <x v="6"/>
  </r>
  <r>
    <n v="3147"/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7.52499999999999"/>
    <n v="110.35211267605634"/>
    <x v="1"/>
    <x v="6"/>
  </r>
  <r>
    <n v="3148"/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.16666666666669"/>
    <n v="41.421052631578945"/>
    <x v="1"/>
    <x v="6"/>
  </r>
  <r>
    <n v="3149"/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n v="3150"/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x v="1"/>
    <x v="6"/>
  </r>
  <r>
    <n v="3151"/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.4"/>
    <n v="103.35294117647059"/>
    <x v="1"/>
    <x v="6"/>
  </r>
  <r>
    <n v="3152"/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5.95454545454545"/>
    <n v="34.791044776119406"/>
    <x v="1"/>
    <x v="6"/>
  </r>
  <r>
    <n v="3153"/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5.58333333333337"/>
    <n v="41.773858921161825"/>
    <x v="1"/>
    <x v="6"/>
  </r>
  <r>
    <n v="3154"/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2.92857142857142"/>
    <n v="64.268292682926827"/>
    <x v="1"/>
    <x v="6"/>
  </r>
  <r>
    <n v="3155"/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8.50460000000001"/>
    <n v="31.209370860927152"/>
    <x v="1"/>
    <x v="6"/>
  </r>
  <r>
    <n v="3156"/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1.81818181818181"/>
    <n v="62.921348314606739"/>
    <x v="1"/>
    <x v="6"/>
  </r>
  <r>
    <n v="3157"/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x v="1"/>
    <x v="6"/>
  </r>
  <r>
    <n v="3158"/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3.99999999999999"/>
    <n v="82.608695652173907"/>
    <x v="1"/>
    <x v="6"/>
  </r>
  <r>
    <n v="3159"/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.48133333333334"/>
    <n v="38.504230769230773"/>
    <x v="1"/>
    <x v="6"/>
  </r>
  <r>
    <n v="3160"/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1.53333333333335"/>
    <n v="80.15789473684211"/>
    <x v="1"/>
    <x v="6"/>
  </r>
  <r>
    <n v="3161"/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.1"/>
    <n v="28.405405405405407"/>
    <x v="1"/>
    <x v="6"/>
  </r>
  <r>
    <n v="3162"/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.15"/>
    <n v="80.730158730158735"/>
    <x v="1"/>
    <x v="6"/>
  </r>
  <r>
    <n v="3163"/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.15384615384616"/>
    <n v="200.69444444444446"/>
    <x v="1"/>
    <x v="6"/>
  </r>
  <r>
    <n v="3164"/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6.76"/>
    <n v="37.591549295774648"/>
    <x v="1"/>
    <x v="6"/>
  </r>
  <r>
    <n v="3165"/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2.66666666666666"/>
    <n v="58.095238095238095"/>
    <x v="1"/>
    <x v="6"/>
  </r>
  <r>
    <n v="3166"/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.22808571428573"/>
    <n v="60.300892473118282"/>
    <x v="1"/>
    <x v="6"/>
  </r>
  <r>
    <n v="3167"/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.16666666666666"/>
    <n v="63.363636363636367"/>
    <x v="1"/>
    <x v="6"/>
  </r>
  <r>
    <n v="3168"/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.2"/>
    <n v="50.901639344262293"/>
    <x v="1"/>
    <x v="6"/>
  </r>
  <r>
    <n v="3169"/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.01249999999999"/>
    <n v="100.5"/>
    <x v="1"/>
    <x v="6"/>
  </r>
  <r>
    <n v="3170"/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.25"/>
    <n v="31.619718309859156"/>
    <x v="1"/>
    <x v="6"/>
  </r>
  <r>
    <n v="3171"/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8.8142857142857"/>
    <n v="65.102564102564102"/>
    <x v="1"/>
    <x v="6"/>
  </r>
  <r>
    <n v="3172"/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4.99999999999999"/>
    <n v="79.310344827586206"/>
    <x v="1"/>
    <x v="6"/>
  </r>
  <r>
    <n v="3173"/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x v="1"/>
    <x v="6"/>
  </r>
  <r>
    <n v="3174"/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.13333333333334"/>
    <n v="131.91304347826087"/>
    <x v="1"/>
    <x v="6"/>
  </r>
  <r>
    <n v="3175"/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09.55999999999999"/>
    <n v="91.3"/>
    <x v="1"/>
    <x v="6"/>
  </r>
  <r>
    <n v="3176"/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4.8421052631579"/>
    <n v="39.672727272727272"/>
    <x v="1"/>
    <x v="6"/>
  </r>
  <r>
    <n v="3177"/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.39999999999999"/>
    <n v="57.549019607843135"/>
    <x v="1"/>
    <x v="6"/>
  </r>
  <r>
    <n v="3178"/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1.73333333333335"/>
    <n v="33.025641025641029"/>
    <x v="1"/>
    <x v="6"/>
  </r>
  <r>
    <n v="3179"/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.16238095238094"/>
    <n v="77.335806451612896"/>
    <x v="1"/>
    <x v="6"/>
  </r>
  <r>
    <n v="3180"/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19.75"/>
    <n v="31.933333333333334"/>
    <x v="1"/>
    <x v="6"/>
  </r>
  <r>
    <n v="3181"/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.00000000000001"/>
    <n v="36.333333333333336"/>
    <x v="1"/>
    <x v="6"/>
  </r>
  <r>
    <n v="3182"/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0.88571428571429"/>
    <n v="46.768211920529801"/>
    <x v="1"/>
    <x v="6"/>
  </r>
  <r>
    <n v="3183"/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.00000000000001"/>
    <n v="40.073529411764703"/>
    <x v="1"/>
    <x v="6"/>
  </r>
  <r>
    <n v="3184"/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.20930232558139"/>
    <n v="100.21739130434783"/>
    <x v="1"/>
    <x v="6"/>
  </r>
  <r>
    <n v="3185"/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x v="1"/>
    <x v="6"/>
  </r>
  <r>
    <n v="3186"/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.18750000000001"/>
    <n v="46.714285714285715"/>
    <x v="1"/>
    <x v="6"/>
  </r>
  <r>
    <n v="3187"/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.29333333333334"/>
    <n v="71.491803278688522"/>
    <x v="1"/>
    <x v="6"/>
  </r>
  <r>
    <n v="3188"/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x v="1"/>
    <x v="40"/>
  </r>
  <r>
    <n v="3189"/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.327272727272726"/>
    <n v="356.84210526315792"/>
    <x v="1"/>
    <x v="40"/>
  </r>
  <r>
    <n v="3190"/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s v="N/A"/>
    <x v="1"/>
    <x v="40"/>
  </r>
  <r>
    <n v="3191"/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4"/>
    <n v="37.75"/>
    <x v="1"/>
    <x v="40"/>
  </r>
  <r>
    <n v="3192"/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"/>
    <n v="12.75"/>
    <x v="1"/>
    <x v="40"/>
  </r>
  <r>
    <n v="3193"/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1.74"/>
    <n v="24.458333333333332"/>
    <x v="1"/>
    <x v="40"/>
  </r>
  <r>
    <n v="3194"/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s v="N/A"/>
    <x v="1"/>
    <x v="40"/>
  </r>
  <r>
    <n v="3195"/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.142857142857139"/>
    <n v="53.07692307692308"/>
    <x v="1"/>
    <x v="40"/>
  </r>
  <r>
    <n v="3196"/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.06"/>
    <n v="300"/>
    <x v="1"/>
    <x v="40"/>
  </r>
  <r>
    <n v="3197"/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.450000000000001"/>
    <n v="286.25"/>
    <x v="1"/>
    <x v="40"/>
  </r>
  <r>
    <n v="3198"/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.36666666666666664"/>
    <n v="36.666666666666664"/>
    <x v="1"/>
    <x v="40"/>
  </r>
  <r>
    <n v="3199"/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.16"/>
    <n v="49.20754716981132"/>
    <x v="1"/>
    <x v="40"/>
  </r>
  <r>
    <n v="3200"/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E-3"/>
    <n v="1"/>
    <x v="1"/>
    <x v="40"/>
  </r>
  <r>
    <n v="3201"/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"/>
    <n v="12.5"/>
    <x v="1"/>
    <x v="40"/>
  </r>
  <r>
    <n v="3202"/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4.52"/>
    <n v="109.04"/>
    <x v="1"/>
    <x v="40"/>
  </r>
  <r>
    <n v="3203"/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x v="1"/>
    <x v="40"/>
  </r>
  <r>
    <n v="3204"/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s v="N/A"/>
    <x v="1"/>
    <x v="40"/>
  </r>
  <r>
    <n v="3205"/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1"/>
    <n v="22.75"/>
    <x v="1"/>
    <x v="40"/>
  </r>
  <r>
    <n v="3206"/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s v="N/A"/>
    <x v="1"/>
    <x v="40"/>
  </r>
  <r>
    <n v="3207"/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.36363636363636"/>
    <n v="70.833333333333329"/>
    <x v="1"/>
    <x v="40"/>
  </r>
  <r>
    <n v="3208"/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3.49999999999999"/>
    <n v="63.109756097560975"/>
    <x v="1"/>
    <x v="6"/>
  </r>
  <r>
    <n v="3209"/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.32315789473684"/>
    <n v="50.157964601769912"/>
    <x v="1"/>
    <x v="6"/>
  </r>
  <r>
    <n v="3210"/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5.76666666666667"/>
    <n v="62.883333333333333"/>
    <x v="1"/>
    <x v="6"/>
  </r>
  <r>
    <n v="3211"/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19.74347826086958"/>
    <n v="85.531055900621112"/>
    <x v="1"/>
    <x v="6"/>
  </r>
  <r>
    <n v="3212"/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.25"/>
    <n v="53.723404255319146"/>
    <x v="1"/>
    <x v="6"/>
  </r>
  <r>
    <n v="3213"/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.11666666666667"/>
    <n v="127.80851063829788"/>
    <x v="1"/>
    <x v="6"/>
  </r>
  <r>
    <n v="3214"/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.13333333333334"/>
    <n v="106.57391304347826"/>
    <x v="1"/>
    <x v="6"/>
  </r>
  <r>
    <n v="3215"/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.35142857142858"/>
    <n v="262.11194029850748"/>
    <x v="1"/>
    <x v="6"/>
  </r>
  <r>
    <n v="3216"/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.05"/>
    <n v="57.171428571428571"/>
    <x v="1"/>
    <x v="6"/>
  </r>
  <r>
    <n v="3217"/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.02222222222223"/>
    <n v="50.20192307692308"/>
    <x v="1"/>
    <x v="6"/>
  </r>
  <r>
    <n v="3218"/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.1"/>
    <n v="66.586956521739125"/>
    <x v="1"/>
    <x v="6"/>
  </r>
  <r>
    <n v="3219"/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.11000000000001"/>
    <n v="168.25210084033614"/>
    <x v="1"/>
    <x v="6"/>
  </r>
  <r>
    <n v="3220"/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0.84"/>
    <n v="256.37288135593218"/>
    <x v="1"/>
    <x v="6"/>
  </r>
  <r>
    <n v="3221"/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.42499999999998"/>
    <n v="36.610619469026545"/>
    <x v="1"/>
    <x v="6"/>
  </r>
  <r>
    <n v="3222"/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4.8"/>
    <n v="37.142857142857146"/>
    <x v="1"/>
    <x v="6"/>
  </r>
  <r>
    <n v="3223"/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09.51612903225806"/>
    <n v="45.878378378378379"/>
    <x v="1"/>
    <x v="6"/>
  </r>
  <r>
    <n v="3224"/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.03333333333333"/>
    <n v="141.71296296296296"/>
    <x v="1"/>
    <x v="6"/>
  </r>
  <r>
    <n v="3225"/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.35000000000001"/>
    <n v="52.487179487179489"/>
    <x v="1"/>
    <x v="6"/>
  </r>
  <r>
    <n v="3226"/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.16666666666667"/>
    <n v="59.523809523809526"/>
    <x v="1"/>
    <x v="6"/>
  </r>
  <r>
    <n v="3227"/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n v="3228"/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.34285714285714"/>
    <n v="193.62162162162161"/>
    <x v="1"/>
    <x v="6"/>
  </r>
  <r>
    <n v="3229"/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7.86500000000001"/>
    <n v="106.79702970297029"/>
    <x v="1"/>
    <x v="6"/>
  </r>
  <r>
    <n v="3230"/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09.88461538461539"/>
    <n v="77.21621621621621"/>
    <x v="1"/>
    <x v="6"/>
  </r>
  <r>
    <n v="3231"/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n v="3232"/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.20000000000002"/>
    <n v="50.46153846153846"/>
    <x v="1"/>
    <x v="6"/>
  </r>
  <r>
    <n v="3233"/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8.8"/>
    <n v="97.377049180327873"/>
    <x v="1"/>
    <x v="6"/>
  </r>
  <r>
    <n v="3234"/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.39275000000001"/>
    <n v="34.91921739130435"/>
    <x v="1"/>
    <x v="6"/>
  </r>
  <r>
    <n v="3235"/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.20666666666666"/>
    <n v="85.530386740331494"/>
    <x v="1"/>
    <x v="6"/>
  </r>
  <r>
    <n v="3236"/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0.6"/>
    <n v="182.90909090909091"/>
    <x v="1"/>
    <x v="6"/>
  </r>
  <r>
    <n v="3237"/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0.78754285714287"/>
    <n v="131.13620817843866"/>
    <x v="1"/>
    <x v="6"/>
  </r>
  <r>
    <n v="3238"/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.32142857142857"/>
    <n v="39.810126582278478"/>
    <x v="1"/>
    <x v="6"/>
  </r>
  <r>
    <n v="3239"/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5.91914022517912"/>
    <n v="59.701730769230764"/>
    <x v="1"/>
    <x v="6"/>
  </r>
  <r>
    <n v="3240"/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0.56666666666668"/>
    <n v="88.735294117647058"/>
    <x v="1"/>
    <x v="6"/>
  </r>
  <r>
    <n v="3241"/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.30588235294117"/>
    <n v="58.688622754491021"/>
    <x v="1"/>
    <x v="6"/>
  </r>
  <r>
    <n v="3242"/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.30419999999999"/>
    <n v="69.56513661202186"/>
    <x v="1"/>
    <x v="6"/>
  </r>
  <r>
    <n v="3243"/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2.83750000000001"/>
    <n v="115.87323943661971"/>
    <x v="1"/>
    <x v="6"/>
  </r>
  <r>
    <n v="3244"/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2.9375"/>
    <n v="23.869565217391305"/>
    <x v="1"/>
    <x v="6"/>
  </r>
  <r>
    <n v="3245"/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.3047619047619"/>
    <n v="81.125925925925927"/>
    <x v="1"/>
    <x v="6"/>
  </r>
  <r>
    <n v="3246"/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.22000000000001"/>
    <n v="57.626943005181346"/>
    <x v="1"/>
    <x v="6"/>
  </r>
  <r>
    <n v="3247"/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5.86"/>
    <n v="46.429824561403507"/>
    <x v="1"/>
    <x v="6"/>
  </r>
  <r>
    <n v="3248"/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0.79166666666666"/>
    <n v="60.475000000000001"/>
    <x v="1"/>
    <x v="6"/>
  </r>
  <r>
    <n v="3249"/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4.92727272727274"/>
    <n v="65.579545454545453"/>
    <x v="1"/>
    <x v="6"/>
  </r>
  <r>
    <n v="3250"/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1.55199999999999"/>
    <n v="119.1924882629108"/>
    <x v="1"/>
    <x v="6"/>
  </r>
  <r>
    <n v="3251"/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0.73333333333333"/>
    <n v="83.05"/>
    <x v="1"/>
    <x v="6"/>
  </r>
  <r>
    <n v="3252"/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7.82222222222221"/>
    <n v="57.52"/>
    <x v="1"/>
    <x v="6"/>
  </r>
  <r>
    <n v="3253"/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1.82500000000002"/>
    <n v="177.08695652173913"/>
    <x v="1"/>
    <x v="6"/>
  </r>
  <r>
    <n v="3254"/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.25769230769231"/>
    <n v="70.771505376344081"/>
    <x v="1"/>
    <x v="6"/>
  </r>
  <r>
    <n v="3255"/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x v="1"/>
    <x v="6"/>
  </r>
  <r>
    <n v="3256"/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.06"/>
    <n v="72.76136363636364"/>
    <x v="1"/>
    <x v="6"/>
  </r>
  <r>
    <n v="3257"/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.29949999999999"/>
    <n v="51.853414634146333"/>
    <x v="1"/>
    <x v="6"/>
  </r>
  <r>
    <n v="3258"/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.21428571428571"/>
    <n v="98.2"/>
    <x v="1"/>
    <x v="6"/>
  </r>
  <r>
    <n v="3259"/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.16782608695652"/>
    <n v="251.7381443298969"/>
    <x v="1"/>
    <x v="6"/>
  </r>
  <r>
    <n v="3260"/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.24000000000001"/>
    <n v="74.821917808219183"/>
    <x v="1"/>
    <x v="6"/>
  </r>
  <r>
    <n v="3261"/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.45454545454547"/>
    <n v="67.65306122448979"/>
    <x v="1"/>
    <x v="6"/>
  </r>
  <r>
    <n v="3262"/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.04098360655738"/>
    <n v="93.81343283582089"/>
    <x v="1"/>
    <x v="6"/>
  </r>
  <r>
    <n v="3263"/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.1664"/>
    <n v="41.237647058823526"/>
    <x v="1"/>
    <x v="6"/>
  </r>
  <r>
    <n v="3264"/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x v="1"/>
    <x v="6"/>
  </r>
  <r>
    <n v="3265"/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x v="1"/>
    <x v="6"/>
  </r>
  <r>
    <n v="3266"/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.28333333333333"/>
    <n v="48.325153374233132"/>
    <x v="1"/>
    <x v="6"/>
  </r>
  <r>
    <n v="3267"/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.1"/>
    <n v="53.177083333333336"/>
    <x v="1"/>
    <x v="6"/>
  </r>
  <r>
    <n v="3268"/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x v="1"/>
    <x v="6"/>
  </r>
  <r>
    <n v="3269"/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1.49999999999999"/>
    <n v="116"/>
    <x v="1"/>
    <x v="6"/>
  </r>
  <r>
    <n v="3270"/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1.66666666666666"/>
    <n v="61"/>
    <x v="1"/>
    <x v="6"/>
  </r>
  <r>
    <n v="3271"/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x v="1"/>
    <x v="6"/>
  </r>
  <r>
    <n v="3272"/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.43"/>
    <n v="106.50344827586207"/>
    <x v="1"/>
    <x v="6"/>
  </r>
  <r>
    <n v="3273"/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.4"/>
    <n v="204.57142857142858"/>
    <x v="1"/>
    <x v="6"/>
  </r>
  <r>
    <n v="3274"/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.32258064516128"/>
    <n v="54.912587412587413"/>
    <x v="1"/>
    <x v="6"/>
  </r>
  <r>
    <n v="3275"/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.27777777777777"/>
    <n v="150.41666666666666"/>
    <x v="1"/>
    <x v="6"/>
  </r>
  <r>
    <n v="3276"/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6.84444444444443"/>
    <n v="52.58"/>
    <x v="1"/>
    <x v="6"/>
  </r>
  <r>
    <n v="3277"/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8.60000000000001"/>
    <n v="54.3"/>
    <x v="1"/>
    <x v="6"/>
  </r>
  <r>
    <n v="3278"/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.4"/>
    <n v="76.029411764705884"/>
    <x v="1"/>
    <x v="6"/>
  </r>
  <r>
    <n v="3279"/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.27586206896552"/>
    <n v="105.2063492063492"/>
    <x v="1"/>
    <x v="6"/>
  </r>
  <r>
    <n v="3280"/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x v="1"/>
    <x v="6"/>
  </r>
  <r>
    <n v="3281"/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1.6"/>
    <n v="129.36170212765958"/>
    <x v="1"/>
    <x v="6"/>
  </r>
  <r>
    <n v="3282"/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2.6467741935484"/>
    <n v="134.26371308016877"/>
    <x v="1"/>
    <x v="6"/>
  </r>
  <r>
    <n v="3283"/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4.75000000000001"/>
    <n v="17.829787234042552"/>
    <x v="1"/>
    <x v="6"/>
  </r>
  <r>
    <n v="3284"/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1.6"/>
    <n v="203.2"/>
    <x v="1"/>
    <x v="6"/>
  </r>
  <r>
    <n v="3285"/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.10242048409683"/>
    <n v="69.18518518518519"/>
    <x v="1"/>
    <x v="6"/>
  </r>
  <r>
    <n v="3286"/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1.76666666666667"/>
    <n v="125.12295081967213"/>
    <x v="1"/>
    <x v="6"/>
  </r>
  <r>
    <n v="3287"/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x v="1"/>
    <x v="6"/>
  </r>
  <r>
    <n v="3288"/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.26489999999998"/>
    <n v="48.437149758454105"/>
    <x v="1"/>
    <x v="6"/>
  </r>
  <r>
    <n v="3289"/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.04200000000003"/>
    <n v="26.608400000000003"/>
    <x v="1"/>
    <x v="6"/>
  </r>
  <r>
    <n v="3290"/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.2"/>
    <n v="33.666666666666664"/>
    <x v="1"/>
    <x v="6"/>
  </r>
  <r>
    <n v="3291"/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3.99999999999999"/>
    <n v="40.714285714285715"/>
    <x v="1"/>
    <x v="6"/>
  </r>
  <r>
    <n v="3292"/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.13861386138615"/>
    <n v="19.266666666666666"/>
    <x v="1"/>
    <x v="6"/>
  </r>
  <r>
    <n v="3293"/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.44444444444446"/>
    <n v="84.285714285714292"/>
    <x v="1"/>
    <x v="6"/>
  </r>
  <r>
    <n v="3294"/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.33333333333333"/>
    <n v="29.583333333333332"/>
    <x v="1"/>
    <x v="6"/>
  </r>
  <r>
    <n v="3295"/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2.85857142857142"/>
    <n v="26.667037037037037"/>
    <x v="1"/>
    <x v="6"/>
  </r>
  <r>
    <n v="3296"/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.06666666666666"/>
    <n v="45.978723404255319"/>
    <x v="1"/>
    <x v="6"/>
  </r>
  <r>
    <n v="3297"/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.07272727272726"/>
    <n v="125.09090909090909"/>
    <x v="1"/>
    <x v="6"/>
  </r>
  <r>
    <n v="3298"/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1.73"/>
    <n v="141.29166666666666"/>
    <x v="1"/>
    <x v="6"/>
  </r>
  <r>
    <n v="3299"/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.19999999999999"/>
    <n v="55.333333333333336"/>
    <x v="1"/>
    <x v="6"/>
  </r>
  <r>
    <n v="3300"/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.16666666666666"/>
    <n v="46.420454545454547"/>
    <x v="1"/>
    <x v="6"/>
  </r>
  <r>
    <n v="3301"/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.46666666666667"/>
    <n v="57.2"/>
    <x v="1"/>
    <x v="6"/>
  </r>
  <r>
    <n v="3302"/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.39285714285715"/>
    <n v="173.7"/>
    <x v="1"/>
    <x v="6"/>
  </r>
  <r>
    <n v="3303"/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5.88888888888889"/>
    <n v="59.6"/>
    <x v="1"/>
    <x v="6"/>
  </r>
  <r>
    <n v="3304"/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4.51666666666665"/>
    <n v="89.585714285714289"/>
    <x v="1"/>
    <x v="6"/>
  </r>
  <r>
    <n v="3305"/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.02500000000001"/>
    <n v="204.05"/>
    <x v="1"/>
    <x v="6"/>
  </r>
  <r>
    <n v="3306"/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.33333333333334"/>
    <n v="48.703703703703702"/>
    <x v="1"/>
    <x v="6"/>
  </r>
  <r>
    <n v="3307"/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6.67999999999999"/>
    <n v="53.339999999999996"/>
    <x v="1"/>
    <x v="6"/>
  </r>
  <r>
    <n v="3308"/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.28571428571429"/>
    <n v="75.087719298245617"/>
    <x v="1"/>
    <x v="6"/>
  </r>
  <r>
    <n v="3309"/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.42857142857144"/>
    <n v="18"/>
    <x v="1"/>
    <x v="6"/>
  </r>
  <r>
    <n v="3310"/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.07692307692308"/>
    <n v="209.83870967741936"/>
    <x v="1"/>
    <x v="6"/>
  </r>
  <r>
    <n v="3311"/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09.84"/>
    <n v="61.022222222222226"/>
    <x v="1"/>
    <x v="6"/>
  </r>
  <r>
    <n v="3312"/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.03999999999999"/>
    <n v="61"/>
    <x v="1"/>
    <x v="6"/>
  </r>
  <r>
    <n v="3313"/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.05000000000001"/>
    <n v="80.034482758620683"/>
    <x v="1"/>
    <x v="6"/>
  </r>
  <r>
    <n v="3314"/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0.75"/>
    <n v="29.068965517241381"/>
    <x v="1"/>
    <x v="6"/>
  </r>
  <r>
    <n v="3315"/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.00000000000001"/>
    <n v="49.438202247191015"/>
    <x v="1"/>
    <x v="6"/>
  </r>
  <r>
    <n v="3316"/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.08673425918037"/>
    <n v="93.977440000000001"/>
    <x v="1"/>
    <x v="6"/>
  </r>
  <r>
    <n v="3317"/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.19047619047619"/>
    <n v="61.944444444444443"/>
    <x v="1"/>
    <x v="6"/>
  </r>
  <r>
    <n v="3318"/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5.6"/>
    <n v="78.5"/>
    <x v="1"/>
    <x v="6"/>
  </r>
  <r>
    <n v="3319"/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n v="3320"/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x v="1"/>
    <x v="6"/>
  </r>
  <r>
    <n v="3321"/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.4"/>
    <n v="35.799999999999997"/>
    <x v="1"/>
    <x v="6"/>
  </r>
  <r>
    <n v="3322"/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1.51515151515152"/>
    <n v="145.65217391304347"/>
    <x v="1"/>
    <x v="6"/>
  </r>
  <r>
    <n v="3323"/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5.89999999999999"/>
    <n v="25.693877551020407"/>
    <x v="1"/>
    <x v="6"/>
  </r>
  <r>
    <n v="3324"/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1.66666666666666"/>
    <n v="152.5"/>
    <x v="1"/>
    <x v="6"/>
  </r>
  <r>
    <n v="3325"/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2.5"/>
    <n v="30"/>
    <x v="1"/>
    <x v="6"/>
  </r>
  <r>
    <n v="3326"/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.375"/>
    <n v="142.28070175438597"/>
    <x v="1"/>
    <x v="6"/>
  </r>
  <r>
    <n v="3327"/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.25"/>
    <n v="24.545454545454547"/>
    <x v="1"/>
    <x v="6"/>
  </r>
  <r>
    <n v="3328"/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.38888888888889"/>
    <n v="292.77777777777777"/>
    <x v="1"/>
    <x v="6"/>
  </r>
  <r>
    <n v="3329"/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6.8"/>
    <n v="44.92307692307692"/>
    <x v="1"/>
    <x v="6"/>
  </r>
  <r>
    <n v="3330"/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.26666666666667"/>
    <n v="23.10144927536232"/>
    <x v="1"/>
    <x v="6"/>
  </r>
  <r>
    <n v="3331"/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4.52"/>
    <n v="80.400000000000006"/>
    <x v="1"/>
    <x v="6"/>
  </r>
  <r>
    <n v="3332"/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x v="1"/>
    <x v="6"/>
  </r>
  <r>
    <n v="3333"/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4.57142857142858"/>
    <n v="32.972972972972975"/>
    <x v="1"/>
    <x v="6"/>
  </r>
  <r>
    <n v="3334"/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8.62051149573753"/>
    <n v="116.65217391304348"/>
    <x v="1"/>
    <x v="6"/>
  </r>
  <r>
    <n v="3335"/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.32000000000001"/>
    <n v="79.61904761904762"/>
    <x v="1"/>
    <x v="6"/>
  </r>
  <r>
    <n v="3336"/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x v="1"/>
    <x v="6"/>
  </r>
  <r>
    <n v="3337"/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.2"/>
    <n v="81.029411764705884"/>
    <x v="1"/>
    <x v="6"/>
  </r>
  <r>
    <n v="3338"/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.18"/>
    <n v="136.84821428571428"/>
    <x v="1"/>
    <x v="6"/>
  </r>
  <r>
    <n v="3339"/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.35000000000001"/>
    <n v="177.61702127659575"/>
    <x v="1"/>
    <x v="6"/>
  </r>
  <r>
    <n v="3340"/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.16666666666666"/>
    <n v="109.07894736842105"/>
    <x v="1"/>
    <x v="6"/>
  </r>
  <r>
    <n v="3341"/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x v="1"/>
    <x v="6"/>
  </r>
  <r>
    <n v="3342"/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1.66666666666666"/>
    <n v="78.205128205128204"/>
    <x v="1"/>
    <x v="6"/>
  </r>
  <r>
    <n v="3343"/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.42857142857142"/>
    <n v="52.173913043478258"/>
    <x v="1"/>
    <x v="6"/>
  </r>
  <r>
    <n v="3344"/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.44444444444444"/>
    <n v="114.125"/>
    <x v="1"/>
    <x v="6"/>
  </r>
  <r>
    <n v="3345"/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n v="3346"/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.00000000000001"/>
    <n v="91.666666666666671"/>
    <x v="1"/>
    <x v="6"/>
  </r>
  <r>
    <n v="3347"/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.44999999999999"/>
    <n v="108.59090909090909"/>
    <x v="1"/>
    <x v="6"/>
  </r>
  <r>
    <n v="3348"/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.2909090909091"/>
    <n v="69.822784810126578"/>
    <x v="1"/>
    <x v="6"/>
  </r>
  <r>
    <n v="3349"/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.4"/>
    <n v="109.57142857142857"/>
    <x v="1"/>
    <x v="6"/>
  </r>
  <r>
    <n v="3350"/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.42857142857143"/>
    <n v="71.666666666666671"/>
    <x v="1"/>
    <x v="6"/>
  </r>
  <r>
    <n v="3351"/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.1"/>
    <n v="93.611111111111114"/>
    <x v="1"/>
    <x v="6"/>
  </r>
  <r>
    <n v="3352"/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7.52"/>
    <n v="76.8"/>
    <x v="1"/>
    <x v="6"/>
  </r>
  <r>
    <n v="3353"/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x v="1"/>
    <x v="6"/>
  </r>
  <r>
    <n v="3354"/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1.93333333333334"/>
    <n v="55.6"/>
    <x v="1"/>
    <x v="6"/>
  </r>
  <r>
    <n v="3355"/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.28571428571429"/>
    <n v="147.33333333333334"/>
    <x v="1"/>
    <x v="6"/>
  </r>
  <r>
    <n v="3356"/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.4"/>
    <n v="56.333333333333336"/>
    <x v="1"/>
    <x v="6"/>
  </r>
  <r>
    <n v="3357"/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x v="1"/>
    <x v="6"/>
  </r>
  <r>
    <n v="3358"/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2.99000000000001"/>
    <n v="63.574074074074076"/>
    <x v="1"/>
    <x v="6"/>
  </r>
  <r>
    <n v="3359"/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.25"/>
    <n v="184.78260869565219"/>
    <x v="1"/>
    <x v="6"/>
  </r>
  <r>
    <n v="3360"/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.37777777777779"/>
    <n v="126.72222222222223"/>
    <x v="1"/>
    <x v="6"/>
  </r>
  <r>
    <n v="3361"/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.46000000000001"/>
    <n v="83.42647058823529"/>
    <x v="1"/>
    <x v="6"/>
  </r>
  <r>
    <n v="3362"/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.00000000000003"/>
    <n v="54.5"/>
    <x v="1"/>
    <x v="6"/>
  </r>
  <r>
    <n v="3363"/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.41935483870968"/>
    <n v="302.30769230769232"/>
    <x v="1"/>
    <x v="6"/>
  </r>
  <r>
    <n v="3364"/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5.93333333333332"/>
    <n v="44.138888888888886"/>
    <x v="1"/>
    <x v="6"/>
  </r>
  <r>
    <n v="3365"/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x v="1"/>
    <x v="6"/>
  </r>
  <r>
    <n v="3366"/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x v="1"/>
    <x v="6"/>
  </r>
  <r>
    <n v="3367"/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8.66666666666667"/>
    <n v="29.666666666666668"/>
    <x v="1"/>
    <x v="6"/>
  </r>
  <r>
    <n v="3368"/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4.60000000000001"/>
    <n v="45.478260869565219"/>
    <x v="1"/>
    <x v="6"/>
  </r>
  <r>
    <n v="3369"/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3.89999999999999"/>
    <n v="96.203703703703709"/>
    <x v="1"/>
    <x v="6"/>
  </r>
  <r>
    <n v="3370"/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7.73333333333333"/>
    <n v="67.92307692307692"/>
    <x v="1"/>
    <x v="6"/>
  </r>
  <r>
    <n v="3371"/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8.5"/>
    <n v="30.777777777777779"/>
    <x v="1"/>
    <x v="6"/>
  </r>
  <r>
    <n v="3372"/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3.49999999999999"/>
    <n v="38.333333333333336"/>
    <x v="1"/>
    <x v="6"/>
  </r>
  <r>
    <n v="3373"/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.25"/>
    <n v="66.833333333333329"/>
    <x v="1"/>
    <x v="6"/>
  </r>
  <r>
    <n v="3374"/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6.57142857142856"/>
    <n v="71.730769230769226"/>
    <x v="1"/>
    <x v="6"/>
  </r>
  <r>
    <n v="3375"/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x v="1"/>
    <x v="6"/>
  </r>
  <r>
    <n v="3376"/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.01249999999999"/>
    <n v="421.10526315789474"/>
    <x v="1"/>
    <x v="6"/>
  </r>
  <r>
    <n v="3377"/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.05"/>
    <n v="104.98701298701299"/>
    <x v="1"/>
    <x v="6"/>
  </r>
  <r>
    <n v="3378"/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7.63636363636364"/>
    <n v="28.19047619047619"/>
    <x v="1"/>
    <x v="6"/>
  </r>
  <r>
    <n v="3379"/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3.64999999999999"/>
    <n v="54.55263157894737"/>
    <x v="1"/>
    <x v="6"/>
  </r>
  <r>
    <n v="3380"/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.43333333333334"/>
    <n v="111.89285714285714"/>
    <x v="1"/>
    <x v="6"/>
  </r>
  <r>
    <n v="3381"/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.25"/>
    <n v="85.208333333333329"/>
    <x v="1"/>
    <x v="6"/>
  </r>
  <r>
    <n v="3382"/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0.74285714285713"/>
    <n v="76.652173913043484"/>
    <x v="1"/>
    <x v="6"/>
  </r>
  <r>
    <n v="3383"/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1.71428571428572"/>
    <n v="65.166666666666671"/>
    <x v="1"/>
    <x v="6"/>
  </r>
  <r>
    <n v="3384"/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.01100000000001"/>
    <n v="93.760312499999998"/>
    <x v="1"/>
    <x v="6"/>
  </r>
  <r>
    <n v="3385"/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x v="1"/>
    <x v="6"/>
  </r>
  <r>
    <n v="3386"/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x v="1"/>
    <x v="6"/>
  </r>
  <r>
    <n v="3387"/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6.86666666666667"/>
    <n v="100.17142857142858"/>
    <x v="1"/>
    <x v="6"/>
  </r>
  <r>
    <n v="3388"/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3.8"/>
    <n v="34.6"/>
    <x v="1"/>
    <x v="6"/>
  </r>
  <r>
    <n v="3389"/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4.5"/>
    <n v="184.67741935483872"/>
    <x v="1"/>
    <x v="6"/>
  </r>
  <r>
    <n v="3390"/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.4"/>
    <n v="69.818181818181813"/>
    <x v="1"/>
    <x v="6"/>
  </r>
  <r>
    <n v="3391"/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x v="1"/>
    <x v="6"/>
  </r>
  <r>
    <n v="3392"/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x v="1"/>
    <x v="6"/>
  </r>
  <r>
    <n v="3393"/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5.80000000000001"/>
    <n v="36.06818181818182"/>
    <x v="1"/>
    <x v="6"/>
  </r>
  <r>
    <n v="3394"/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.36363636363635"/>
    <n v="29"/>
    <x v="1"/>
    <x v="6"/>
  </r>
  <r>
    <n v="3395"/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x v="1"/>
    <x v="6"/>
  </r>
  <r>
    <n v="3396"/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.33333333333333"/>
    <n v="55.892857142857146"/>
    <x v="1"/>
    <x v="6"/>
  </r>
  <r>
    <n v="3397"/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.00000000000001"/>
    <n v="11.666666666666666"/>
    <x v="1"/>
    <x v="6"/>
  </r>
  <r>
    <n v="3398"/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.07499999999999"/>
    <n v="68.353846153846149"/>
    <x v="1"/>
    <x v="6"/>
  </r>
  <r>
    <n v="3399"/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3.75000000000001"/>
    <n v="27.065217391304348"/>
    <x v="1"/>
    <x v="6"/>
  </r>
  <r>
    <n v="3400"/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.41"/>
    <n v="118.12941176470588"/>
    <x v="1"/>
    <x v="6"/>
  </r>
  <r>
    <n v="3401"/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1.86206896551724"/>
    <n v="44.757575757575758"/>
    <x v="1"/>
    <x v="6"/>
  </r>
  <r>
    <n v="3402"/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09.76666666666665"/>
    <n v="99.787878787878782"/>
    <x v="1"/>
    <x v="6"/>
  </r>
  <r>
    <n v="3403"/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x v="1"/>
    <x v="6"/>
  </r>
  <r>
    <n v="3404"/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x v="1"/>
    <x v="6"/>
  </r>
  <r>
    <n v="3405"/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7.57142857142856"/>
    <n v="28.323529411764707"/>
    <x v="1"/>
    <x v="6"/>
  </r>
  <r>
    <n v="3406"/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.31000000000002"/>
    <n v="110.23076923076923"/>
    <x v="1"/>
    <x v="6"/>
  </r>
  <r>
    <n v="3407"/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.1"/>
    <n v="31.970149253731343"/>
    <x v="1"/>
    <x v="6"/>
  </r>
  <r>
    <n v="3408"/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x v="1"/>
    <x v="6"/>
  </r>
  <r>
    <n v="3409"/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3.6"/>
    <n v="29.428571428571427"/>
    <x v="1"/>
    <x v="6"/>
  </r>
  <r>
    <n v="3410"/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8.5"/>
    <n v="81.375"/>
    <x v="1"/>
    <x v="6"/>
  </r>
  <r>
    <n v="3411"/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3.56666666666668"/>
    <n v="199.16666666666666"/>
    <x v="1"/>
    <x v="6"/>
  </r>
  <r>
    <n v="3412"/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x v="1"/>
    <x v="6"/>
  </r>
  <r>
    <n v="3413"/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x v="1"/>
    <x v="6"/>
  </r>
  <r>
    <n v="3414"/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3.49999999999999"/>
    <n v="70.568181818181813"/>
    <x v="1"/>
    <x v="6"/>
  </r>
  <r>
    <n v="3415"/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x v="1"/>
    <x v="6"/>
  </r>
  <r>
    <n v="3416"/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19.6"/>
    <n v="159.46666666666667"/>
    <x v="1"/>
    <x v="6"/>
  </r>
  <r>
    <n v="3417"/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.00058823529412"/>
    <n v="37.777999999999999"/>
    <x v="1"/>
    <x v="6"/>
  </r>
  <r>
    <n v="3418"/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0.875"/>
    <n v="72.053571428571431"/>
    <x v="1"/>
    <x v="6"/>
  </r>
  <r>
    <n v="3419"/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6.54545454545455"/>
    <n v="63.695652173913047"/>
    <x v="1"/>
    <x v="6"/>
  </r>
  <r>
    <n v="3420"/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x v="1"/>
    <x v="6"/>
  </r>
  <r>
    <n v="3421"/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.15"/>
    <n v="103.21428571428571"/>
    <x v="1"/>
    <x v="6"/>
  </r>
  <r>
    <n v="3422"/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.1"/>
    <n v="71.152173913043484"/>
    <x v="1"/>
    <x v="6"/>
  </r>
  <r>
    <n v="3423"/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n v="3424"/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3.58333333333334"/>
    <n v="81.776315789473685"/>
    <x v="1"/>
    <x v="6"/>
  </r>
  <r>
    <n v="3425"/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2.97033333333331"/>
    <n v="297.02980769230766"/>
    <x v="1"/>
    <x v="6"/>
  </r>
  <r>
    <n v="3426"/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.13333333333333"/>
    <n v="46.609195402298852"/>
    <x v="1"/>
    <x v="6"/>
  </r>
  <r>
    <n v="3427"/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x v="1"/>
    <x v="6"/>
  </r>
  <r>
    <n v="3428"/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2.75000000000001"/>
    <n v="40.294117647058826"/>
    <x v="1"/>
    <x v="6"/>
  </r>
  <r>
    <n v="3429"/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n v="3430"/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8.54949999999999"/>
    <n v="30.152638888888887"/>
    <x v="1"/>
    <x v="6"/>
  </r>
  <r>
    <n v="3431"/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x v="1"/>
    <x v="6"/>
  </r>
  <r>
    <n v="3432"/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09.65"/>
    <n v="52.214285714285715"/>
    <x v="1"/>
    <x v="6"/>
  </r>
  <r>
    <n v="3433"/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.26315789473684"/>
    <n v="134.1549295774648"/>
    <x v="1"/>
    <x v="6"/>
  </r>
  <r>
    <n v="3434"/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5.55000000000001"/>
    <n v="62.827380952380949"/>
    <x v="1"/>
    <x v="6"/>
  </r>
  <r>
    <n v="3435"/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.00000000000001"/>
    <n v="58.94736842105263"/>
    <x v="1"/>
    <x v="6"/>
  </r>
  <r>
    <n v="3436"/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5.89999999999999"/>
    <n v="143.1081081081081"/>
    <x v="1"/>
    <x v="6"/>
  </r>
  <r>
    <n v="3437"/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x v="1"/>
    <x v="6"/>
  </r>
  <r>
    <n v="3438"/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.2"/>
    <n v="186.07142857142858"/>
    <x v="1"/>
    <x v="6"/>
  </r>
  <r>
    <n v="3439"/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4.67833333333334"/>
    <n v="89.785555555555561"/>
    <x v="1"/>
    <x v="6"/>
  </r>
  <r>
    <n v="3440"/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.2184"/>
    <n v="64.157560975609755"/>
    <x v="1"/>
    <x v="6"/>
  </r>
  <r>
    <n v="3441"/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2.60000000000001"/>
    <n v="59.651162790697676"/>
    <x v="1"/>
    <x v="6"/>
  </r>
  <r>
    <n v="3442"/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n v="3443"/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5.5"/>
    <n v="41.222222222222221"/>
    <x v="1"/>
    <x v="6"/>
  </r>
  <r>
    <n v="3444"/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n v="3445"/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x v="1"/>
    <x v="6"/>
  </r>
  <r>
    <n v="3446"/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.2"/>
    <n v="43.28"/>
    <x v="1"/>
    <x v="6"/>
  </r>
  <r>
    <n v="3447"/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7.80000000000001"/>
    <n v="77"/>
    <x v="1"/>
    <x v="6"/>
  </r>
  <r>
    <n v="3448"/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09.76190476190477"/>
    <n v="51.222222222222221"/>
    <x v="1"/>
    <x v="6"/>
  </r>
  <r>
    <n v="3449"/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0.625"/>
    <n v="68.25"/>
    <x v="1"/>
    <x v="6"/>
  </r>
  <r>
    <n v="3450"/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x v="1"/>
    <x v="6"/>
  </r>
  <r>
    <n v="3451"/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.23076923076924"/>
    <n v="41.125"/>
    <x v="1"/>
    <x v="6"/>
  </r>
  <r>
    <n v="3452"/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.19999999999999"/>
    <n v="41.405405405405403"/>
    <x v="1"/>
    <x v="6"/>
  </r>
  <r>
    <n v="3453"/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.33333333333334"/>
    <n v="27.5"/>
    <x v="1"/>
    <x v="6"/>
  </r>
  <r>
    <n v="3454"/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0.71428571428571"/>
    <n v="33.571428571428569"/>
    <x v="1"/>
    <x v="6"/>
  </r>
  <r>
    <n v="3455"/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0.64999999999999"/>
    <n v="145.86956521739131"/>
    <x v="1"/>
    <x v="6"/>
  </r>
  <r>
    <n v="3456"/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.3"/>
    <n v="358.6875"/>
    <x v="1"/>
    <x v="6"/>
  </r>
  <r>
    <n v="3457"/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.19999999999999"/>
    <n v="50.981818181818184"/>
    <x v="1"/>
    <x v="6"/>
  </r>
  <r>
    <n v="3458"/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.33537832310839"/>
    <n v="45.037037037037038"/>
    <x v="1"/>
    <x v="6"/>
  </r>
  <r>
    <n v="3459"/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.2"/>
    <n v="17.527777777777779"/>
    <x v="1"/>
    <x v="6"/>
  </r>
  <r>
    <n v="3460"/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n v="3461"/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x v="1"/>
    <x v="6"/>
  </r>
  <r>
    <n v="3462"/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x v="1"/>
    <x v="6"/>
  </r>
  <r>
    <n v="3463"/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.38000000000001"/>
    <n v="90.684210526315795"/>
    <x v="1"/>
    <x v="6"/>
  </r>
  <r>
    <n v="3464"/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.3236"/>
    <n v="55.012688172043013"/>
    <x v="1"/>
    <x v="6"/>
  </r>
  <r>
    <n v="3465"/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x v="1"/>
    <x v="6"/>
  </r>
  <r>
    <n v="3466"/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.14285714285714"/>
    <n v="72.950819672131146"/>
    <x v="1"/>
    <x v="6"/>
  </r>
  <r>
    <n v="3467"/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x v="1"/>
    <x v="6"/>
  </r>
  <r>
    <n v="3468"/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1.78"/>
    <n v="716.35294117647061"/>
    <x v="1"/>
    <x v="6"/>
  </r>
  <r>
    <n v="3469"/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.39285714285714"/>
    <n v="50.396825396825399"/>
    <x v="1"/>
    <x v="6"/>
  </r>
  <r>
    <n v="3470"/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x v="1"/>
    <x v="6"/>
  </r>
  <r>
    <n v="3471"/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4.6"/>
    <n v="35.766666666666666"/>
    <x v="1"/>
    <x v="6"/>
  </r>
  <r>
    <n v="3472"/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.05"/>
    <n v="88.739130434782609"/>
    <x v="1"/>
    <x v="6"/>
  </r>
  <r>
    <n v="3473"/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x v="1"/>
    <x v="6"/>
  </r>
  <r>
    <n v="3474"/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x v="1"/>
    <x v="6"/>
  </r>
  <r>
    <n v="3475"/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.33333333333333"/>
    <n v="20"/>
    <x v="1"/>
    <x v="6"/>
  </r>
  <r>
    <n v="3476"/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n v="3477"/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.33333333333333"/>
    <n v="53.230769230769234"/>
    <x v="1"/>
    <x v="6"/>
  </r>
  <r>
    <n v="3478"/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2.85000000000001"/>
    <n v="39.596491228070178"/>
    <x v="1"/>
    <x v="6"/>
  </r>
  <r>
    <n v="3479"/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7.86666666666666"/>
    <n v="34.25"/>
    <x v="1"/>
    <x v="6"/>
  </r>
  <r>
    <n v="3480"/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2.66666666666669"/>
    <n v="164.61538461538461"/>
    <x v="1"/>
    <x v="6"/>
  </r>
  <r>
    <n v="3481"/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8.8"/>
    <n v="125.05263157894737"/>
    <x v="1"/>
    <x v="6"/>
  </r>
  <r>
    <n v="3482"/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.33333333333334"/>
    <n v="51.875"/>
    <x v="1"/>
    <x v="6"/>
  </r>
  <r>
    <n v="3483"/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59.9402985074627"/>
    <n v="40.285714285714285"/>
    <x v="1"/>
    <x v="6"/>
  </r>
  <r>
    <n v="3484"/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.24000000000001"/>
    <n v="64.909090909090907"/>
    <x v="1"/>
    <x v="6"/>
  </r>
  <r>
    <n v="3485"/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0.60606060606061"/>
    <n v="55.333333333333336"/>
    <x v="1"/>
    <x v="6"/>
  </r>
  <r>
    <n v="3486"/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.20000000000002"/>
    <n v="83.142857142857139"/>
    <x v="1"/>
    <x v="6"/>
  </r>
  <r>
    <n v="3487"/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7.75000000000001"/>
    <n v="38.712121212121211"/>
    <x v="1"/>
    <x v="6"/>
  </r>
  <r>
    <n v="3488"/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.2"/>
    <n v="125.37931034482759"/>
    <x v="1"/>
    <x v="6"/>
  </r>
  <r>
    <n v="3489"/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2.7"/>
    <n v="78.263888888888886"/>
    <x v="1"/>
    <x v="6"/>
  </r>
  <r>
    <n v="3490"/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7.49999999999999"/>
    <n v="47.222222222222221"/>
    <x v="1"/>
    <x v="6"/>
  </r>
  <r>
    <n v="3491"/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.20000000000002"/>
    <n v="79.099999999999994"/>
    <x v="1"/>
    <x v="6"/>
  </r>
  <r>
    <n v="3492"/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.26894736842105"/>
    <n v="114.29199999999999"/>
    <x v="1"/>
    <x v="6"/>
  </r>
  <r>
    <n v="3493"/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x v="1"/>
    <x v="6"/>
  </r>
  <r>
    <n v="3494"/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x v="1"/>
    <x v="6"/>
  </r>
  <r>
    <n v="3495"/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6.86"/>
    <n v="74.208333333333329"/>
    <x v="1"/>
    <x v="6"/>
  </r>
  <r>
    <n v="3496"/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.4"/>
    <n v="47.846153846153847"/>
    <x v="1"/>
    <x v="6"/>
  </r>
  <r>
    <n v="3497"/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8.70406189555126"/>
    <n v="34.408163265306122"/>
    <x v="1"/>
    <x v="6"/>
  </r>
  <r>
    <n v="3498"/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.42424242424242"/>
    <n v="40.238095238095241"/>
    <x v="1"/>
    <x v="6"/>
  </r>
  <r>
    <n v="3499"/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5.5"/>
    <n v="60.285714285714285"/>
    <x v="1"/>
    <x v="6"/>
  </r>
  <r>
    <n v="3500"/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.3"/>
    <n v="25.30952380952381"/>
    <x v="1"/>
    <x v="6"/>
  </r>
  <r>
    <n v="3501"/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0.66666666666666"/>
    <n v="35.952380952380949"/>
    <x v="1"/>
    <x v="6"/>
  </r>
  <r>
    <n v="3502"/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.4"/>
    <n v="136"/>
    <x v="1"/>
    <x v="6"/>
  </r>
  <r>
    <n v="3503"/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7.55999999999999"/>
    <n v="70.763157894736835"/>
    <x v="1"/>
    <x v="6"/>
  </r>
  <r>
    <n v="3504"/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n v="3505"/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3.76"/>
    <n v="66.512820512820511"/>
    <x v="1"/>
    <x v="6"/>
  </r>
  <r>
    <n v="3506"/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1.49999999999999"/>
    <n v="105"/>
    <x v="1"/>
    <x v="6"/>
  </r>
  <r>
    <n v="3507"/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.4"/>
    <n v="145"/>
    <x v="1"/>
    <x v="6"/>
  </r>
  <r>
    <n v="3508"/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n v="3509"/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.33333333333333"/>
    <n v="96.666666666666671"/>
    <x v="1"/>
    <x v="6"/>
  </r>
  <r>
    <n v="3510"/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0.55555555555556"/>
    <n v="60.333333333333336"/>
    <x v="1"/>
    <x v="6"/>
  </r>
  <r>
    <n v="3511"/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.2"/>
    <n v="79.89473684210526"/>
    <x v="1"/>
    <x v="6"/>
  </r>
  <r>
    <n v="3512"/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x v="1"/>
    <x v="6"/>
  </r>
  <r>
    <n v="3513"/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.39285714285714"/>
    <n v="75.340909090909093"/>
    <x v="1"/>
    <x v="6"/>
  </r>
  <r>
    <n v="3514"/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.00000000000001"/>
    <n v="55"/>
    <x v="1"/>
    <x v="6"/>
  </r>
  <r>
    <n v="3515"/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2.66666666666666"/>
    <n v="66.956521739130437"/>
    <x v="1"/>
    <x v="6"/>
  </r>
  <r>
    <n v="3516"/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x v="1"/>
    <x v="6"/>
  </r>
  <r>
    <n v="3517"/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x v="1"/>
    <x v="6"/>
  </r>
  <r>
    <n v="3518"/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.04599999999999"/>
    <n v="50.020909090909093"/>
    <x v="1"/>
    <x v="6"/>
  </r>
  <r>
    <n v="3519"/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.35000000000001"/>
    <n v="72.392857142857139"/>
    <x v="1"/>
    <x v="6"/>
  </r>
  <r>
    <n v="3520"/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0.75"/>
    <n v="95.952380952380949"/>
    <x v="1"/>
    <x v="6"/>
  </r>
  <r>
    <n v="3521"/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.42857142857144"/>
    <n v="45.615384615384613"/>
    <x v="1"/>
    <x v="6"/>
  </r>
  <r>
    <n v="3522"/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x v="1"/>
    <x v="6"/>
  </r>
  <r>
    <n v="3523"/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3.65"/>
    <n v="56.825000000000003"/>
    <x v="1"/>
    <x v="6"/>
  </r>
  <r>
    <n v="3524"/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1.56"/>
    <n v="137.24324324324326"/>
    <x v="1"/>
    <x v="6"/>
  </r>
  <r>
    <n v="3525"/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x v="1"/>
    <x v="6"/>
  </r>
  <r>
    <n v="3526"/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n v="3527"/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6.91666666666667"/>
    <n v="81.569767441860463"/>
    <x v="1"/>
    <x v="6"/>
  </r>
  <r>
    <n v="3528"/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.15151515151514"/>
    <n v="45.108108108108105"/>
    <x v="1"/>
    <x v="6"/>
  </r>
  <r>
    <n v="3529"/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x v="1"/>
    <x v="6"/>
  </r>
  <r>
    <n v="3530"/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n v="3531"/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x v="1"/>
    <x v="6"/>
  </r>
  <r>
    <n v="3532"/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8.95833333333334"/>
    <n v="42.296296296296298"/>
    <x v="1"/>
    <x v="6"/>
  </r>
  <r>
    <n v="3533"/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.2"/>
    <n v="78.875"/>
    <x v="1"/>
    <x v="6"/>
  </r>
  <r>
    <n v="3534"/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.20000000000002"/>
    <n v="38.284313725490193"/>
    <x v="1"/>
    <x v="6"/>
  </r>
  <r>
    <n v="3535"/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.15"/>
    <n v="44.847826086956523"/>
    <x v="1"/>
    <x v="6"/>
  </r>
  <r>
    <n v="3536"/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.33333333333334"/>
    <n v="13.529411764705882"/>
    <x v="1"/>
    <x v="6"/>
  </r>
  <r>
    <n v="3537"/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.44444444444446"/>
    <n v="43.5"/>
    <x v="1"/>
    <x v="6"/>
  </r>
  <r>
    <n v="3538"/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.44999999999999"/>
    <n v="30.951807228915662"/>
    <x v="1"/>
    <x v="6"/>
  </r>
  <r>
    <n v="3539"/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19.66666666666667"/>
    <n v="55.230769230769234"/>
    <x v="1"/>
    <x v="6"/>
  </r>
  <r>
    <n v="3540"/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x v="1"/>
    <x v="6"/>
  </r>
  <r>
    <n v="3541"/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x v="1"/>
    <x v="6"/>
  </r>
  <r>
    <n v="3542"/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.23636363636363"/>
    <n v="66.152941176470591"/>
    <x v="1"/>
    <x v="6"/>
  </r>
  <r>
    <n v="3543"/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4.66666666666666"/>
    <n v="54.137931034482762"/>
    <x v="1"/>
    <x v="6"/>
  </r>
  <r>
    <n v="3544"/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x v="1"/>
    <x v="6"/>
  </r>
  <r>
    <n v="3545"/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.4"/>
    <n v="31.375"/>
    <x v="1"/>
    <x v="6"/>
  </r>
  <r>
    <n v="3546"/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.27272727272727"/>
    <n v="59.210526315789473"/>
    <x v="1"/>
    <x v="6"/>
  </r>
  <r>
    <n v="3547"/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.40928571428573"/>
    <n v="119.17633928571429"/>
    <x v="1"/>
    <x v="6"/>
  </r>
  <r>
    <n v="3548"/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1.9047619047619"/>
    <n v="164.61538461538461"/>
    <x v="1"/>
    <x v="6"/>
  </r>
  <r>
    <n v="3549"/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x v="1"/>
    <x v="6"/>
  </r>
  <r>
    <n v="3550"/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4.80000000000001"/>
    <n v="40.9375"/>
    <x v="1"/>
    <x v="6"/>
  </r>
  <r>
    <n v="3551"/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1.83333333333333"/>
    <n v="61.1"/>
    <x v="1"/>
    <x v="6"/>
  </r>
  <r>
    <n v="3552"/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n v="3553"/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.27272727272728"/>
    <n v="56.20192307692308"/>
    <x v="1"/>
    <x v="6"/>
  </r>
  <r>
    <n v="3554"/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.42219999999999"/>
    <n v="107.00207547169811"/>
    <x v="1"/>
    <x v="6"/>
  </r>
  <r>
    <n v="3555"/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x v="1"/>
    <x v="6"/>
  </r>
  <r>
    <n v="3556"/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.45454545454547"/>
    <n v="110.5"/>
    <x v="1"/>
    <x v="6"/>
  </r>
  <r>
    <n v="3557"/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.03599999999999"/>
    <n v="179.27598566308242"/>
    <x v="1"/>
    <x v="6"/>
  </r>
  <r>
    <n v="3558"/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x v="1"/>
    <x v="6"/>
  </r>
  <r>
    <n v="3559"/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3.49999999999999"/>
    <n v="43.125"/>
    <x v="1"/>
    <x v="6"/>
  </r>
  <r>
    <n v="3560"/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.43750000000001"/>
    <n v="46.891891891891895"/>
    <x v="1"/>
    <x v="6"/>
  </r>
  <r>
    <n v="3561"/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.4"/>
    <n v="47.407407407407405"/>
    <x v="1"/>
    <x v="6"/>
  </r>
  <r>
    <n v="3562"/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8.88888888888889"/>
    <n v="15.129032258064516"/>
    <x v="1"/>
    <x v="6"/>
  </r>
  <r>
    <n v="3563"/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.49000000000002"/>
    <n v="21.098000000000003"/>
    <x v="1"/>
    <x v="6"/>
  </r>
  <r>
    <n v="3564"/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0.49999999999999"/>
    <n v="59.117647058823529"/>
    <x v="1"/>
    <x v="6"/>
  </r>
  <r>
    <n v="3565"/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0.55555555555557"/>
    <n v="97.916666666666671"/>
    <x v="1"/>
    <x v="6"/>
  </r>
  <r>
    <n v="3566"/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4.75000000000001"/>
    <n v="55.131578947368418"/>
    <x v="1"/>
    <x v="6"/>
  </r>
  <r>
    <n v="3567"/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8.80000000000001"/>
    <n v="26.536585365853657"/>
    <x v="1"/>
    <x v="6"/>
  </r>
  <r>
    <n v="3568"/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.00000000000001"/>
    <n v="58.421052631578945"/>
    <x v="1"/>
    <x v="6"/>
  </r>
  <r>
    <n v="3569"/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.47999999999999"/>
    <n v="122.53658536585365"/>
    <x v="1"/>
    <x v="6"/>
  </r>
  <r>
    <n v="3570"/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.35"/>
    <n v="87.961538461538467"/>
    <x v="1"/>
    <x v="6"/>
  </r>
  <r>
    <n v="3571"/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.06666666666666"/>
    <n v="73.239999999999995"/>
    <x v="1"/>
    <x v="6"/>
  </r>
  <r>
    <n v="3572"/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x v="1"/>
    <x v="6"/>
  </r>
  <r>
    <n v="3573"/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2.8"/>
    <n v="39.53846153846154"/>
    <x v="1"/>
    <x v="6"/>
  </r>
  <r>
    <n v="3574"/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.12068965517241"/>
    <n v="136.77777777777777"/>
    <x v="1"/>
    <x v="6"/>
  </r>
  <r>
    <n v="3575"/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.33000000000001"/>
    <n v="99.343137254901961"/>
    <x v="1"/>
    <x v="6"/>
  </r>
  <r>
    <n v="3576"/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n v="3577"/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x v="1"/>
    <x v="6"/>
  </r>
  <r>
    <n v="3578"/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.01333333333334"/>
    <n v="40.545945945945945"/>
    <x v="1"/>
    <x v="6"/>
  </r>
  <r>
    <n v="3579"/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x v="1"/>
    <x v="6"/>
  </r>
  <r>
    <n v="3580"/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3.88888888888889"/>
    <n v="37.962962962962962"/>
    <x v="1"/>
    <x v="6"/>
  </r>
  <r>
    <n v="3581"/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x v="1"/>
    <x v="6"/>
  </r>
  <r>
    <n v="3582"/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x v="1"/>
    <x v="6"/>
  </r>
  <r>
    <n v="3583"/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8.5"/>
    <n v="135.625"/>
    <x v="1"/>
    <x v="6"/>
  </r>
  <r>
    <n v="3584"/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5.5"/>
    <n v="30.9375"/>
    <x v="1"/>
    <x v="6"/>
  </r>
  <r>
    <n v="3585"/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.11764705882352"/>
    <n v="176.08695652173913"/>
    <x v="1"/>
    <x v="6"/>
  </r>
  <r>
    <n v="3586"/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.42666666666668"/>
    <n v="151.9814814814815"/>
    <x v="1"/>
    <x v="6"/>
  </r>
  <r>
    <n v="3587"/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6.6"/>
    <n v="22.607142857142858"/>
    <x v="1"/>
    <x v="6"/>
  </r>
  <r>
    <n v="3588"/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0.49999999999999"/>
    <n v="18.272727272727273"/>
    <x v="1"/>
    <x v="6"/>
  </r>
  <r>
    <n v="3589"/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7.49999999999999"/>
    <n v="82.258064516129039"/>
    <x v="1"/>
    <x v="6"/>
  </r>
  <r>
    <n v="3590"/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.05999999999999"/>
    <n v="68.534246575342465"/>
    <x v="1"/>
    <x v="6"/>
  </r>
  <r>
    <n v="3591"/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x v="1"/>
    <x v="6"/>
  </r>
  <r>
    <n v="3592"/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.25"/>
    <n v="72.714285714285708"/>
    <x v="1"/>
    <x v="6"/>
  </r>
  <r>
    <n v="3593"/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0.63333333333334"/>
    <n v="77.186046511627907"/>
    <x v="1"/>
    <x v="6"/>
  </r>
  <r>
    <n v="3594"/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5.93749999999999"/>
    <n v="55.972222222222221"/>
    <x v="1"/>
    <x v="6"/>
  </r>
  <r>
    <n v="3595"/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8.5"/>
    <n v="49.693548387096776"/>
    <x v="1"/>
    <x v="6"/>
  </r>
  <r>
    <n v="3596"/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7.72727272727273"/>
    <n v="79"/>
    <x v="1"/>
    <x v="6"/>
  </r>
  <r>
    <n v="3597"/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2.60000000000001"/>
    <n v="77.727272727272734"/>
    <x v="1"/>
    <x v="6"/>
  </r>
  <r>
    <n v="3598"/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.1"/>
    <n v="40.777777777777779"/>
    <x v="1"/>
    <x v="6"/>
  </r>
  <r>
    <n v="3599"/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x v="1"/>
    <x v="6"/>
  </r>
  <r>
    <n v="3600"/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n v="3601"/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.35000000000001"/>
    <n v="39.377358490566039"/>
    <x v="1"/>
    <x v="6"/>
  </r>
  <r>
    <n v="3602"/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.05"/>
    <n v="81.673469387755105"/>
    <x v="1"/>
    <x v="6"/>
  </r>
  <r>
    <n v="3603"/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0.66666666666669"/>
    <n v="44.912280701754383"/>
    <x v="1"/>
    <x v="6"/>
  </r>
  <r>
    <n v="3604"/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2.83333333333334"/>
    <n v="49.05797101449275"/>
    <x v="1"/>
    <x v="6"/>
  </r>
  <r>
    <n v="3605"/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x v="1"/>
    <x v="6"/>
  </r>
  <r>
    <n v="3606"/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.26666666666665"/>
    <n v="61.0625"/>
    <x v="1"/>
    <x v="6"/>
  </r>
  <r>
    <n v="3607"/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.45454545454544"/>
    <n v="29"/>
    <x v="1"/>
    <x v="6"/>
  </r>
  <r>
    <n v="3608"/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x v="1"/>
    <x v="6"/>
  </r>
  <r>
    <n v="3609"/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.31632653061226"/>
    <n v="143.0952380952381"/>
    <x v="1"/>
    <x v="6"/>
  </r>
  <r>
    <n v="3610"/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.30000000000001"/>
    <n v="52.354838709677416"/>
    <x v="1"/>
    <x v="6"/>
  </r>
  <r>
    <n v="3611"/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x v="1"/>
    <x v="6"/>
  </r>
  <r>
    <n v="3612"/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.4"/>
    <n v="126.66666666666667"/>
    <x v="1"/>
    <x v="6"/>
  </r>
  <r>
    <n v="3613"/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n v="3614"/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0.8"/>
    <n v="35.492957746478872"/>
    <x v="1"/>
    <x v="6"/>
  </r>
  <r>
    <n v="3615"/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6.80000000000001"/>
    <n v="37.083333333333336"/>
    <x v="1"/>
    <x v="6"/>
  </r>
  <r>
    <n v="3616"/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4.8"/>
    <n v="69.333333333333329"/>
    <x v="1"/>
    <x v="6"/>
  </r>
  <r>
    <n v="3617"/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8.91891891891892"/>
    <n v="17.254901960784313"/>
    <x v="1"/>
    <x v="6"/>
  </r>
  <r>
    <n v="3618"/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x v="1"/>
    <x v="6"/>
  </r>
  <r>
    <n v="3619"/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2.99999999999999"/>
    <n v="66.470588235294116"/>
    <x v="1"/>
    <x v="6"/>
  </r>
  <r>
    <n v="3620"/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.19047619047619"/>
    <n v="56.065989847715734"/>
    <x v="1"/>
    <x v="6"/>
  </r>
  <r>
    <n v="3621"/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09.73333333333332"/>
    <n v="47.028571428571432"/>
    <x v="1"/>
    <x v="6"/>
  </r>
  <r>
    <n v="3622"/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.099"/>
    <n v="47.666190476190479"/>
    <x v="1"/>
    <x v="6"/>
  </r>
  <r>
    <n v="3623"/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x v="1"/>
    <x v="6"/>
  </r>
  <r>
    <n v="3624"/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4.93333333333332"/>
    <n v="80.717948717948715"/>
    <x v="1"/>
    <x v="6"/>
  </r>
  <r>
    <n v="3625"/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2.66666666666666"/>
    <n v="39.487179487179489"/>
    <x v="1"/>
    <x v="6"/>
  </r>
  <r>
    <n v="3626"/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1.82500000000002"/>
    <n v="84.854166666666671"/>
    <x v="1"/>
    <x v="6"/>
  </r>
  <r>
    <n v="3627"/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x v="1"/>
    <x v="6"/>
  </r>
  <r>
    <n v="3628"/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s v="N/A"/>
    <x v="1"/>
    <x v="40"/>
  </r>
  <r>
    <n v="3629"/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8E-4"/>
    <n v="1"/>
    <x v="1"/>
    <x v="40"/>
  </r>
  <r>
    <n v="3630"/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3E-2"/>
    <n v="1"/>
    <x v="1"/>
    <x v="40"/>
  </r>
  <r>
    <n v="3631"/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.023391812865491"/>
    <n v="147.88135593220338"/>
    <x v="1"/>
    <x v="40"/>
  </r>
  <r>
    <n v="3632"/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n v="3633"/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.24"/>
    <n v="56.838709677419352"/>
    <x v="1"/>
    <x v="40"/>
  </r>
  <r>
    <n v="3634"/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7"/>
    <n v="176.94444444444446"/>
    <x v="1"/>
    <x v="40"/>
  </r>
  <r>
    <n v="3635"/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.457142857142856"/>
    <n v="127.6"/>
    <x v="1"/>
    <x v="40"/>
  </r>
  <r>
    <n v="3636"/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s v="N/A"/>
    <x v="1"/>
    <x v="40"/>
  </r>
  <r>
    <n v="3637"/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0.866666666666664"/>
    <n v="66.142857142857139"/>
    <x v="1"/>
    <x v="40"/>
  </r>
  <r>
    <n v="3638"/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59"/>
    <n v="108"/>
    <x v="1"/>
    <x v="40"/>
  </r>
  <r>
    <n v="3639"/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1E-3"/>
    <n v="1"/>
    <x v="1"/>
    <x v="40"/>
  </r>
  <r>
    <n v="3640"/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"/>
    <n v="18.333333333333332"/>
    <x v="1"/>
    <x v="40"/>
  </r>
  <r>
    <n v="3641"/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s v="N/A"/>
    <x v="1"/>
    <x v="40"/>
  </r>
  <r>
    <n v="3642"/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8"/>
    <n v="7.5"/>
    <x v="1"/>
    <x v="40"/>
  </r>
  <r>
    <n v="3643"/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s v="N/A"/>
    <x v="1"/>
    <x v="40"/>
  </r>
  <r>
    <n v="3644"/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.420000000000002"/>
    <n v="68.416666666666671"/>
    <x v="1"/>
    <x v="40"/>
  </r>
  <r>
    <n v="3645"/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.1"/>
    <n v="1"/>
    <x v="1"/>
    <x v="40"/>
  </r>
  <r>
    <n v="3646"/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6"/>
    <n v="60.125"/>
    <x v="1"/>
    <x v="40"/>
  </r>
  <r>
    <n v="3647"/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n v="3648"/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.38249999999999"/>
    <n v="550.04109589041093"/>
    <x v="1"/>
    <x v="6"/>
  </r>
  <r>
    <n v="3649"/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n v="3650"/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x v="1"/>
    <x v="6"/>
  </r>
  <r>
    <n v="3651"/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x v="1"/>
    <x v="6"/>
  </r>
  <r>
    <n v="3652"/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0.66666666666669"/>
    <n v="44.235294117647058"/>
    <x v="1"/>
    <x v="6"/>
  </r>
  <r>
    <n v="3653"/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0.49999999999999"/>
    <n v="60.909090909090907"/>
    <x v="1"/>
    <x v="6"/>
  </r>
  <r>
    <n v="3654"/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.4"/>
    <n v="68.84210526315789"/>
    <x v="1"/>
    <x v="6"/>
  </r>
  <r>
    <n v="3655"/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.26"/>
    <n v="73.582278481012665"/>
    <x v="1"/>
    <x v="6"/>
  </r>
  <r>
    <n v="3656"/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5.82000000000001"/>
    <n v="115.02173913043478"/>
    <x v="1"/>
    <x v="6"/>
  </r>
  <r>
    <n v="3657"/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0.75"/>
    <n v="110.75"/>
    <x v="1"/>
    <x v="6"/>
  </r>
  <r>
    <n v="3658"/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0.66666666666666"/>
    <n v="75.5"/>
    <x v="1"/>
    <x v="6"/>
  </r>
  <r>
    <n v="3659"/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.03333333333333"/>
    <n v="235.46153846153845"/>
    <x v="1"/>
    <x v="6"/>
  </r>
  <r>
    <n v="3660"/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x v="1"/>
    <x v="6"/>
  </r>
  <r>
    <n v="3661"/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.00000000000001"/>
    <n v="92.5"/>
    <x v="1"/>
    <x v="6"/>
  </r>
  <r>
    <n v="3662"/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.42500000000001"/>
    <n v="202.85"/>
    <x v="1"/>
    <x v="6"/>
  </r>
  <r>
    <n v="3663"/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n v="3664"/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.375"/>
    <n v="46.05263157894737"/>
    <x v="1"/>
    <x v="6"/>
  </r>
  <r>
    <n v="3665"/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.16129032258064"/>
    <n v="51"/>
    <x v="1"/>
    <x v="6"/>
  </r>
  <r>
    <n v="3666"/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x v="1"/>
    <x v="6"/>
  </r>
  <r>
    <n v="3667"/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.17033333333335"/>
    <n v="53.363965517241382"/>
    <x v="1"/>
    <x v="6"/>
  </r>
  <r>
    <n v="3668"/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3.49999999999999"/>
    <n v="36.964285714285715"/>
    <x v="1"/>
    <x v="6"/>
  </r>
  <r>
    <n v="3669"/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.19999999999999"/>
    <n v="81.294117647058826"/>
    <x v="1"/>
    <x v="6"/>
  </r>
  <r>
    <n v="3670"/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09.54545454545455"/>
    <n v="20.083333333333332"/>
    <x v="1"/>
    <x v="6"/>
  </r>
  <r>
    <n v="3671"/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0.85714285714286"/>
    <n v="88.25"/>
    <x v="1"/>
    <x v="6"/>
  </r>
  <r>
    <n v="3672"/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1.53333333333335"/>
    <n v="53.438596491228068"/>
    <x v="1"/>
    <x v="6"/>
  </r>
  <r>
    <n v="3673"/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3.625"/>
    <n v="39.868421052631582"/>
    <x v="1"/>
    <x v="6"/>
  </r>
  <r>
    <n v="3674"/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x v="1"/>
    <x v="6"/>
  </r>
  <r>
    <n v="3675"/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x v="1"/>
    <x v="6"/>
  </r>
  <r>
    <n v="3676"/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8.75"/>
    <n v="64.375"/>
    <x v="1"/>
    <x v="6"/>
  </r>
  <r>
    <n v="3677"/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2.90416666666667"/>
    <n v="62.052763819095475"/>
    <x v="1"/>
    <x v="6"/>
  </r>
  <r>
    <n v="3678"/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2.49999999999999"/>
    <n v="66.129032258064512"/>
    <x v="1"/>
    <x v="6"/>
  </r>
  <r>
    <n v="3679"/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.1"/>
    <n v="73.400000000000006"/>
    <x v="1"/>
    <x v="6"/>
  </r>
  <r>
    <n v="3680"/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2.76666666666667"/>
    <n v="99.5"/>
    <x v="1"/>
    <x v="6"/>
  </r>
  <r>
    <n v="3681"/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1.9"/>
    <n v="62.166666666666664"/>
    <x v="1"/>
    <x v="6"/>
  </r>
  <r>
    <n v="3682"/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.19999999999999"/>
    <n v="62.328358208955223"/>
    <x v="1"/>
    <x v="6"/>
  </r>
  <r>
    <n v="3683"/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0.85714285714286"/>
    <n v="58.787878787878789"/>
    <x v="1"/>
    <x v="6"/>
  </r>
  <r>
    <n v="3684"/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.06666666666666"/>
    <n v="45.347826086956523"/>
    <x v="1"/>
    <x v="6"/>
  </r>
  <r>
    <n v="3685"/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5.69999999999999"/>
    <n v="41.944444444444443"/>
    <x v="1"/>
    <x v="6"/>
  </r>
  <r>
    <n v="3686"/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.42857142857142"/>
    <n v="59.166666666666664"/>
    <x v="1"/>
    <x v="6"/>
  </r>
  <r>
    <n v="3687"/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.245"/>
    <n v="200.49"/>
    <x v="1"/>
    <x v="6"/>
  </r>
  <r>
    <n v="3688"/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.16666666666666"/>
    <n v="83.974358974358978"/>
    <x v="1"/>
    <x v="6"/>
  </r>
  <r>
    <n v="3689"/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.33333333333333"/>
    <n v="57.258064516129032"/>
    <x v="1"/>
    <x v="6"/>
  </r>
  <r>
    <n v="3690"/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x v="1"/>
    <x v="6"/>
  </r>
  <r>
    <n v="3691"/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7.96000000000001"/>
    <n v="186.80291970802921"/>
    <x v="1"/>
    <x v="6"/>
  </r>
  <r>
    <n v="3692"/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x v="1"/>
    <x v="6"/>
  </r>
  <r>
    <n v="3693"/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.12912912912913"/>
    <n v="30.714285714285715"/>
    <x v="1"/>
    <x v="6"/>
  </r>
  <r>
    <n v="3694"/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.42857142857143"/>
    <n v="62.666666666666664"/>
    <x v="1"/>
    <x v="6"/>
  </r>
  <r>
    <n v="3695"/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.125"/>
    <n v="121.36363636363636"/>
    <x v="1"/>
    <x v="6"/>
  </r>
  <r>
    <n v="3696"/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x v="1"/>
    <x v="6"/>
  </r>
  <r>
    <n v="3697"/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n v="3698"/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0.52"/>
    <n v="40.632352941176471"/>
    <x v="1"/>
    <x v="6"/>
  </r>
  <r>
    <n v="3699"/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0.8"/>
    <n v="63"/>
    <x v="1"/>
    <x v="6"/>
  </r>
  <r>
    <n v="3700"/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.2"/>
    <n v="33.666666666666664"/>
    <x v="1"/>
    <x v="6"/>
  </r>
  <r>
    <n v="3701"/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.33333333333334"/>
    <n v="38.589743589743591"/>
    <x v="1"/>
    <x v="6"/>
  </r>
  <r>
    <n v="3702"/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.16666666666666"/>
    <n v="155.95238095238096"/>
    <x v="1"/>
    <x v="6"/>
  </r>
  <r>
    <n v="3703"/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.42857142857142"/>
    <n v="43.2"/>
    <x v="1"/>
    <x v="6"/>
  </r>
  <r>
    <n v="3704"/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.33666666666667"/>
    <n v="15.148518518518518"/>
    <x v="1"/>
    <x v="6"/>
  </r>
  <r>
    <n v="3705"/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.46657233816768"/>
    <n v="83.571428571428569"/>
    <x v="1"/>
    <x v="6"/>
  </r>
  <r>
    <n v="3706"/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.33333333333334"/>
    <n v="140"/>
    <x v="1"/>
    <x v="6"/>
  </r>
  <r>
    <n v="3707"/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x v="1"/>
    <x v="6"/>
  </r>
  <r>
    <n v="3708"/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x v="1"/>
    <x v="6"/>
  </r>
  <r>
    <n v="3709"/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.25"/>
    <n v="30.928571428571427"/>
    <x v="1"/>
    <x v="6"/>
  </r>
  <r>
    <n v="3710"/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.15384615384616"/>
    <n v="67.962962962962962"/>
    <x v="1"/>
    <x v="6"/>
  </r>
  <r>
    <n v="3711"/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3.99999999999999"/>
    <n v="27.142857142857142"/>
    <x v="1"/>
    <x v="6"/>
  </r>
  <r>
    <n v="3712"/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3.73333333333335"/>
    <n v="110.86538461538461"/>
    <x v="1"/>
    <x v="6"/>
  </r>
  <r>
    <n v="3713"/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1.49999999999999"/>
    <n v="106.84210526315789"/>
    <x v="1"/>
    <x v="6"/>
  </r>
  <r>
    <n v="3714"/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.35000000000001"/>
    <n v="105.51546391752578"/>
    <x v="1"/>
    <x v="6"/>
  </r>
  <r>
    <n v="3715"/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2.57142857142858"/>
    <n v="132.96296296296296"/>
    <x v="1"/>
    <x v="6"/>
  </r>
  <r>
    <n v="3716"/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5.75"/>
    <n v="51.916666666666664"/>
    <x v="1"/>
    <x v="6"/>
  </r>
  <r>
    <n v="3717"/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0.75"/>
    <n v="310"/>
    <x v="1"/>
    <x v="6"/>
  </r>
  <r>
    <n v="3718"/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.4"/>
    <n v="26.021739130434781"/>
    <x v="1"/>
    <x v="6"/>
  </r>
  <r>
    <n v="3719"/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n v="3720"/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4.51515151515152"/>
    <n v="86.224999999999994"/>
    <x v="1"/>
    <x v="6"/>
  </r>
  <r>
    <n v="3721"/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0.8"/>
    <n v="114.54545454545455"/>
    <x v="1"/>
    <x v="6"/>
  </r>
  <r>
    <n v="3722"/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.20000000000002"/>
    <n v="47.657142857142858"/>
    <x v="1"/>
    <x v="6"/>
  </r>
  <r>
    <n v="3723"/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.04444444444445"/>
    <n v="72.888888888888886"/>
    <x v="1"/>
    <x v="6"/>
  </r>
  <r>
    <n v="3724"/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2.54767441860466"/>
    <n v="49.545505617977533"/>
    <x v="1"/>
    <x v="6"/>
  </r>
  <r>
    <n v="3725"/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n v="3726"/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8.70588235294122"/>
    <n v="62.586956521739133"/>
    <x v="1"/>
    <x v="6"/>
  </r>
  <r>
    <n v="3727"/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0.75"/>
    <n v="61.060606060606062"/>
    <x v="1"/>
    <x v="6"/>
  </r>
  <r>
    <n v="3728"/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"/>
    <n v="60.064516129032256"/>
    <x v="1"/>
    <x v="6"/>
  </r>
  <r>
    <n v="3729"/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"/>
    <n v="72.400000000000006"/>
    <x v="1"/>
    <x v="6"/>
  </r>
  <r>
    <n v="3730"/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n v="3731"/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.272727272727273"/>
    <n v="51.666666666666664"/>
    <x v="1"/>
    <x v="6"/>
  </r>
  <r>
    <n v="3732"/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.411764705882353"/>
    <n v="32.75"/>
    <x v="1"/>
    <x v="6"/>
  </r>
  <r>
    <n v="3733"/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s v="N/A"/>
    <x v="1"/>
    <x v="6"/>
  </r>
  <r>
    <n v="3734"/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.466666666666669"/>
    <n v="61"/>
    <x v="1"/>
    <x v="6"/>
  </r>
  <r>
    <n v="3735"/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.333333333333334"/>
    <n v="10"/>
    <x v="1"/>
    <x v="6"/>
  </r>
  <r>
    <n v="3736"/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0.66666666666666674"/>
    <n v="10"/>
    <x v="1"/>
    <x v="6"/>
  </r>
  <r>
    <n v="3737"/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.428571428571427"/>
    <n v="37.5"/>
    <x v="1"/>
    <x v="6"/>
  </r>
  <r>
    <n v="3738"/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n v="3739"/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.125"/>
    <n v="100.625"/>
    <x v="1"/>
    <x v="6"/>
  </r>
  <r>
    <n v="3740"/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7.899999999999999"/>
    <n v="25.571428571428573"/>
    <x v="1"/>
    <x v="6"/>
  </r>
  <r>
    <n v="3741"/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s v="N/A"/>
    <x v="1"/>
    <x v="6"/>
  </r>
  <r>
    <n v="3742"/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n v="3743"/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s v="N/A"/>
    <x v="1"/>
    <x v="6"/>
  </r>
  <r>
    <n v="3744"/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s v="N/A"/>
    <x v="1"/>
    <x v="6"/>
  </r>
  <r>
    <n v="3745"/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n v="3746"/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"/>
    <n v="202"/>
    <x v="1"/>
    <x v="6"/>
  </r>
  <r>
    <n v="3747"/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n v="3748"/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3.52"/>
    <n v="99.538461538461533"/>
    <x v="1"/>
    <x v="40"/>
  </r>
  <r>
    <n v="3749"/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n v="3750"/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.44999999999999"/>
    <n v="215.25"/>
    <x v="1"/>
    <x v="40"/>
  </r>
  <r>
    <n v="3751"/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2.6"/>
    <n v="120.54545454545455"/>
    <x v="1"/>
    <x v="40"/>
  </r>
  <r>
    <n v="3752"/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2.99999999999999"/>
    <n v="37.666666666666664"/>
    <x v="1"/>
    <x v="40"/>
  </r>
  <r>
    <n v="3753"/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.34"/>
    <n v="172.23333333333332"/>
    <x v="1"/>
    <x v="40"/>
  </r>
  <r>
    <n v="3754"/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x v="1"/>
    <x v="40"/>
  </r>
  <r>
    <n v="3755"/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29.63636363636363"/>
    <n v="25.464285714285715"/>
    <x v="1"/>
    <x v="40"/>
  </r>
  <r>
    <n v="3756"/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.11111111111111"/>
    <n v="267.64705882352939"/>
    <x v="1"/>
    <x v="40"/>
  </r>
  <r>
    <n v="3757"/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8.51428571428572"/>
    <n v="75.959999999999994"/>
    <x v="1"/>
    <x v="40"/>
  </r>
  <r>
    <n v="3758"/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.33333333333334"/>
    <n v="59.03846153846154"/>
    <x v="1"/>
    <x v="40"/>
  </r>
  <r>
    <n v="3759"/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.24425000000002"/>
    <n v="50.111022727272733"/>
    <x v="1"/>
    <x v="40"/>
  </r>
  <r>
    <n v="3760"/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.0154"/>
    <n v="55.502967032967035"/>
    <x v="1"/>
    <x v="40"/>
  </r>
  <r>
    <n v="3761"/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x v="1"/>
    <x v="40"/>
  </r>
  <r>
    <n v="3762"/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.24"/>
    <n v="47.428571428571431"/>
    <x v="1"/>
    <x v="40"/>
  </r>
  <r>
    <n v="3763"/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x v="1"/>
    <x v="40"/>
  </r>
  <r>
    <n v="3764"/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x v="1"/>
    <x v="40"/>
  </r>
  <r>
    <n v="3765"/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.45714285714286"/>
    <n v="74.224299065420567"/>
    <x v="1"/>
    <x v="40"/>
  </r>
  <r>
    <n v="3766"/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2.65010000000001"/>
    <n v="106.9271875"/>
    <x v="1"/>
    <x v="40"/>
  </r>
  <r>
    <n v="3767"/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6.75"/>
    <n v="41.696428571428569"/>
    <x v="1"/>
    <x v="40"/>
  </r>
  <r>
    <n v="3768"/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7.65274999999998"/>
    <n v="74.243275862068955"/>
    <x v="1"/>
    <x v="40"/>
  </r>
  <r>
    <n v="3769"/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x v="1"/>
    <x v="40"/>
  </r>
  <r>
    <n v="3770"/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n v="3771"/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x v="1"/>
    <x v="40"/>
  </r>
  <r>
    <n v="3772"/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.2"/>
    <n v="166.96969696969697"/>
    <x v="1"/>
    <x v="40"/>
  </r>
  <r>
    <n v="3773"/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.2"/>
    <n v="94.912280701754383"/>
    <x v="1"/>
    <x v="40"/>
  </r>
  <r>
    <n v="3774"/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n v="3775"/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.25"/>
    <n v="143.21428571428572"/>
    <x v="1"/>
    <x v="40"/>
  </r>
  <r>
    <n v="3776"/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6.71250000000001"/>
    <n v="90.819148936170208"/>
    <x v="1"/>
    <x v="40"/>
  </r>
  <r>
    <n v="3777"/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.19999999999999"/>
    <n v="48.542372881355931"/>
    <x v="1"/>
    <x v="40"/>
  </r>
  <r>
    <n v="3778"/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.04166666666667"/>
    <n v="70.027777777777771"/>
    <x v="1"/>
    <x v="40"/>
  </r>
  <r>
    <n v="3779"/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3.98"/>
    <n v="135.62608695652173"/>
    <x v="1"/>
    <x v="40"/>
  </r>
  <r>
    <n v="3780"/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n v="3781"/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09.66666666666667"/>
    <n v="94.90384615384616"/>
    <x v="1"/>
    <x v="40"/>
  </r>
  <r>
    <n v="3782"/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1.75"/>
    <n v="75.370370370370367"/>
    <x v="1"/>
    <x v="40"/>
  </r>
  <r>
    <n v="3783"/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8.91666666666666"/>
    <n v="64.458333333333329"/>
    <x v="1"/>
    <x v="40"/>
  </r>
  <r>
    <n v="3784"/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4.99999999999999"/>
    <n v="115"/>
    <x v="1"/>
    <x v="40"/>
  </r>
  <r>
    <n v="3785"/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0.75"/>
    <n v="100.5"/>
    <x v="1"/>
    <x v="40"/>
  </r>
  <r>
    <n v="3786"/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0.96666666666665"/>
    <n v="93.774647887323937"/>
    <x v="1"/>
    <x v="40"/>
  </r>
  <r>
    <n v="3787"/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.28571428571429"/>
    <n v="35.1"/>
    <x v="1"/>
    <x v="40"/>
  </r>
  <r>
    <n v="3788"/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0.66666666666666674"/>
    <n v="500"/>
    <x v="1"/>
    <x v="40"/>
  </r>
  <r>
    <n v="3789"/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"/>
    <n v="29"/>
    <x v="1"/>
    <x v="40"/>
  </r>
  <r>
    <n v="3790"/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s v="N/A"/>
    <x v="1"/>
    <x v="40"/>
  </r>
  <r>
    <n v="3791"/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s v="N/A"/>
    <x v="1"/>
    <x v="40"/>
  </r>
  <r>
    <n v="3792"/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.27999999999999997"/>
    <n v="17.5"/>
    <x v="1"/>
    <x v="40"/>
  </r>
  <r>
    <n v="3793"/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59.657142857142851"/>
    <n v="174"/>
    <x v="1"/>
    <x v="40"/>
  </r>
  <r>
    <n v="3794"/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n v="3795"/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7"/>
    <n v="5"/>
    <x v="1"/>
    <x v="40"/>
  </r>
  <r>
    <n v="3796"/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4E-3"/>
    <n v="1"/>
    <x v="1"/>
    <x v="40"/>
  </r>
  <r>
    <n v="3797"/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89.666666666666657"/>
    <n v="145.40540540540542"/>
    <x v="1"/>
    <x v="40"/>
  </r>
  <r>
    <n v="3798"/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4"/>
    <n v="205"/>
    <x v="1"/>
    <x v="40"/>
  </r>
  <r>
    <n v="3799"/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199999999999996"/>
    <n v="100.5"/>
    <x v="1"/>
    <x v="40"/>
  </r>
  <r>
    <n v="3800"/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"/>
    <n v="55.0625"/>
    <x v="1"/>
    <x v="40"/>
  </r>
  <r>
    <n v="3801"/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2"/>
    <n v="47.333333333333336"/>
    <x v="1"/>
    <x v="40"/>
  </r>
  <r>
    <n v="3802"/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s v="N/A"/>
    <x v="1"/>
    <x v="40"/>
  </r>
  <r>
    <n v="3803"/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19.650000000000002"/>
    <n v="58.95"/>
    <x v="1"/>
    <x v="40"/>
  </r>
  <r>
    <n v="3804"/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s v="N/A"/>
    <x v="1"/>
    <x v="40"/>
  </r>
  <r>
    <n v="3805"/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E-3"/>
    <n v="1.5"/>
    <x v="1"/>
    <x v="40"/>
  </r>
  <r>
    <n v="3806"/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6E-2"/>
    <n v="5"/>
    <x v="1"/>
    <x v="40"/>
  </r>
  <r>
    <n v="3807"/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.333333333333336"/>
    <n v="50.555555555555557"/>
    <x v="1"/>
    <x v="40"/>
  </r>
  <r>
    <n v="3808"/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x v="1"/>
    <x v="6"/>
  </r>
  <r>
    <n v="3809"/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.25"/>
    <n v="53.289473684210527"/>
    <x v="1"/>
    <x v="6"/>
  </r>
  <r>
    <n v="3810"/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1.73333333333333"/>
    <n v="70.230769230769226"/>
    <x v="1"/>
    <x v="6"/>
  </r>
  <r>
    <n v="3811"/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x v="1"/>
    <x v="6"/>
  </r>
  <r>
    <n v="3812"/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09.55"/>
    <n v="199.18181818181819"/>
    <x v="1"/>
    <x v="6"/>
  </r>
  <r>
    <n v="3813"/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0.95190476190474"/>
    <n v="78.518148148148143"/>
    <x v="1"/>
    <x v="6"/>
  </r>
  <r>
    <n v="3814"/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.13333333333333"/>
    <n v="61.823529411764703"/>
    <x v="1"/>
    <x v="6"/>
  </r>
  <r>
    <n v="3815"/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.001"/>
    <n v="50.000500000000002"/>
    <x v="1"/>
    <x v="6"/>
  </r>
  <r>
    <n v="3816"/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.238"/>
    <n v="48.339729729729726"/>
    <x v="1"/>
    <x v="6"/>
  </r>
  <r>
    <n v="3817"/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.25"/>
    <n v="107.25"/>
    <x v="1"/>
    <x v="6"/>
  </r>
  <r>
    <n v="3818"/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7.99999999999997"/>
    <n v="57"/>
    <x v="1"/>
    <x v="6"/>
  </r>
  <r>
    <n v="3819"/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.4"/>
    <n v="40.92307692307692"/>
    <x v="1"/>
    <x v="6"/>
  </r>
  <r>
    <n v="3820"/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.33333333333334"/>
    <n v="21.5"/>
    <x v="1"/>
    <x v="6"/>
  </r>
  <r>
    <n v="3821"/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4.54285714285714"/>
    <n v="79.543478260869563"/>
    <x v="1"/>
    <x v="6"/>
  </r>
  <r>
    <n v="3822"/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.02000000000001"/>
    <n v="72.381578947368425"/>
    <x v="1"/>
    <x v="6"/>
  </r>
  <r>
    <n v="3823"/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x v="1"/>
    <x v="6"/>
  </r>
  <r>
    <n v="3824"/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x v="1"/>
    <x v="6"/>
  </r>
  <r>
    <n v="3825"/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.42"/>
    <n v="107.57142857142857"/>
    <x v="1"/>
    <x v="6"/>
  </r>
  <r>
    <n v="3826"/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.16666666666667"/>
    <n v="27.5"/>
    <x v="1"/>
    <x v="6"/>
  </r>
  <r>
    <n v="3827"/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2.66666666666666"/>
    <n v="70.461538461538467"/>
    <x v="1"/>
    <x v="6"/>
  </r>
  <r>
    <n v="3828"/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x v="1"/>
    <x v="6"/>
  </r>
  <r>
    <n v="3829"/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.2"/>
    <n v="62.625"/>
    <x v="1"/>
    <x v="6"/>
  </r>
  <r>
    <n v="3830"/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n v="3831"/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.02199999999999"/>
    <n v="58.901111111111113"/>
    <x v="1"/>
    <x v="6"/>
  </r>
  <r>
    <n v="3832"/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4.66666666666666"/>
    <n v="139.55555555555554"/>
    <x v="1"/>
    <x v="6"/>
  </r>
  <r>
    <n v="3833"/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6.66666666666667"/>
    <n v="70"/>
    <x v="1"/>
    <x v="6"/>
  </r>
  <r>
    <n v="3834"/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.03333333333333"/>
    <n v="57.385964912280699"/>
    <x v="1"/>
    <x v="6"/>
  </r>
  <r>
    <n v="3835"/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n v="3836"/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2.5"/>
    <n v="64.285714285714292"/>
    <x v="1"/>
    <x v="6"/>
  </r>
  <r>
    <n v="3837"/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.1"/>
    <n v="120.11764705882354"/>
    <x v="1"/>
    <x v="6"/>
  </r>
  <r>
    <n v="3838"/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0.824"/>
    <n v="1008.24"/>
    <x v="1"/>
    <x v="6"/>
  </r>
  <r>
    <n v="3839"/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.25"/>
    <n v="63.28125"/>
    <x v="1"/>
    <x v="6"/>
  </r>
  <r>
    <n v="3840"/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x v="1"/>
    <x v="6"/>
  </r>
  <r>
    <n v="3841"/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00000000000006"/>
    <n v="25.647058823529413"/>
    <x v="1"/>
    <x v="6"/>
  </r>
  <r>
    <n v="3842"/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1.94"/>
    <n v="47.695652173913047"/>
    <x v="1"/>
    <x v="6"/>
  </r>
  <r>
    <n v="3843"/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.3"/>
    <n v="56.05263157894737"/>
    <x v="1"/>
    <x v="6"/>
  </r>
  <r>
    <n v="3844"/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.489795918367342"/>
    <n v="81.319999999999993"/>
    <x v="1"/>
    <x v="6"/>
  </r>
  <r>
    <n v="3845"/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5"/>
    <n v="70.166666666666671"/>
    <x v="1"/>
    <x v="6"/>
  </r>
  <r>
    <n v="3846"/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"/>
    <n v="23.625"/>
    <x v="1"/>
    <x v="6"/>
  </r>
  <r>
    <n v="3847"/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.161904761904761"/>
    <n v="188.55555555555554"/>
    <x v="1"/>
    <x v="6"/>
  </r>
  <r>
    <n v="3848"/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.376923076923077"/>
    <n v="49.511627906976742"/>
    <x v="1"/>
    <x v="6"/>
  </r>
  <r>
    <n v="3849"/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"/>
    <n v="75.464285714285708"/>
    <x v="1"/>
    <x v="6"/>
  </r>
  <r>
    <n v="3850"/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8"/>
    <n v="9.5"/>
    <x v="1"/>
    <x v="6"/>
  </r>
  <r>
    <n v="3851"/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.08"/>
    <n v="35.5"/>
    <x v="1"/>
    <x v="6"/>
  </r>
  <r>
    <n v="3852"/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.2"/>
    <n v="10"/>
    <x v="1"/>
    <x v="6"/>
  </r>
  <r>
    <n v="3853"/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9E-2"/>
    <n v="13"/>
    <x v="1"/>
    <x v="6"/>
  </r>
  <r>
    <n v="3854"/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.254545454545454"/>
    <n v="89.4"/>
    <x v="1"/>
    <x v="6"/>
  </r>
  <r>
    <n v="3855"/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"/>
    <n v="25"/>
    <x v="1"/>
    <x v="6"/>
  </r>
  <r>
    <n v="3856"/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.02"/>
    <n v="1"/>
    <x v="1"/>
    <x v="6"/>
  </r>
  <r>
    <n v="3857"/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2"/>
    <n v="65"/>
    <x v="1"/>
    <x v="6"/>
  </r>
  <r>
    <n v="3858"/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n v="3859"/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.04"/>
    <n v="1"/>
    <x v="1"/>
    <x v="6"/>
  </r>
  <r>
    <n v="3860"/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7.666666666666668"/>
    <n v="81.538461538461533"/>
    <x v="1"/>
    <x v="6"/>
  </r>
  <r>
    <n v="3861"/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n v="3862"/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2"/>
    <n v="1"/>
    <x v="1"/>
    <x v="6"/>
  </r>
  <r>
    <n v="3863"/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s v="N/A"/>
    <x v="1"/>
    <x v="6"/>
  </r>
  <r>
    <n v="3864"/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"/>
    <n v="20"/>
    <x v="1"/>
    <x v="6"/>
  </r>
  <r>
    <n v="3865"/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6.937422295897225"/>
    <n v="46.428571428571431"/>
    <x v="1"/>
    <x v="6"/>
  </r>
  <r>
    <n v="3866"/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0.54999999999999993"/>
    <n v="5.5"/>
    <x v="1"/>
    <x v="6"/>
  </r>
  <r>
    <n v="3867"/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2.55"/>
    <n v="50.2"/>
    <x v="1"/>
    <x v="6"/>
  </r>
  <r>
    <n v="3868"/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.2"/>
    <n v="10"/>
    <x v="1"/>
    <x v="40"/>
  </r>
  <r>
    <n v="3869"/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01"/>
    <n v="30.133333333333333"/>
    <x v="1"/>
    <x v="40"/>
  </r>
  <r>
    <n v="3870"/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n v="3871"/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7"/>
    <n v="13.333333333333334"/>
    <x v="1"/>
    <x v="40"/>
  </r>
  <r>
    <n v="3872"/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s v="N/A"/>
    <x v="1"/>
    <x v="40"/>
  </r>
  <r>
    <n v="3873"/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s v="N/A"/>
    <x v="1"/>
    <x v="40"/>
  </r>
  <r>
    <n v="3874"/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s v="N/A"/>
    <x v="1"/>
    <x v="40"/>
  </r>
  <r>
    <n v="3875"/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s v="N/A"/>
    <x v="1"/>
    <x v="40"/>
  </r>
  <r>
    <n v="3876"/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2.794871794871788"/>
    <n v="44.760869565217391"/>
    <x v="1"/>
    <x v="40"/>
  </r>
  <r>
    <n v="3877"/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5"/>
    <n v="88.642857142857139"/>
    <x v="1"/>
    <x v="40"/>
  </r>
  <r>
    <n v="3878"/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2E-2"/>
    <n v="10"/>
    <x v="1"/>
    <x v="40"/>
  </r>
  <r>
    <n v="3879"/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s v="N/A"/>
    <x v="1"/>
    <x v="40"/>
  </r>
  <r>
    <n v="3880"/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.066666666666665"/>
    <n v="57.647058823529413"/>
    <x v="1"/>
    <x v="40"/>
  </r>
  <r>
    <n v="3881"/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n v="3882"/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s v="N/A"/>
    <x v="1"/>
    <x v="40"/>
  </r>
  <r>
    <n v="3883"/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s v="N/A"/>
    <x v="1"/>
    <x v="40"/>
  </r>
  <r>
    <n v="3884"/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s v="N/A"/>
    <x v="1"/>
    <x v="40"/>
  </r>
  <r>
    <n v="3885"/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s v="N/A"/>
    <x v="1"/>
    <x v="40"/>
  </r>
  <r>
    <n v="3886"/>
    <s v="a (Canceled)"/>
    <n v="1"/>
    <n v="10000"/>
    <n v="0"/>
    <x v="1"/>
    <x v="2"/>
    <s v="AUD"/>
    <n v="1418275702"/>
    <n v="1415683702"/>
    <b v="0"/>
    <n v="0"/>
    <b v="0"/>
    <s v="theater/musical"/>
    <n v="0"/>
    <s v="N/A"/>
    <x v="1"/>
    <x v="40"/>
  </r>
  <r>
    <n v="3887"/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"/>
    <n v="17.5"/>
    <x v="1"/>
    <x v="40"/>
  </r>
  <r>
    <n v="3888"/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.1"/>
    <n v="38.714285714285715"/>
    <x v="1"/>
    <x v="6"/>
  </r>
  <r>
    <n v="3889"/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"/>
    <n v="13.111111111111111"/>
    <x v="1"/>
    <x v="6"/>
  </r>
  <r>
    <n v="3890"/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6.826666666666668"/>
    <n v="315.5"/>
    <x v="1"/>
    <x v="6"/>
  </r>
  <r>
    <n v="3891"/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2.5"/>
    <n v="37.142857142857146"/>
    <x v="1"/>
    <x v="6"/>
  </r>
  <r>
    <n v="3892"/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s v="N/A"/>
    <x v="1"/>
    <x v="6"/>
  </r>
  <r>
    <n v="3893"/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1.55"/>
    <n v="128.27380952380952"/>
    <x v="1"/>
    <x v="6"/>
  </r>
  <r>
    <n v="3894"/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3"/>
    <n v="47.272727272727273"/>
    <x v="1"/>
    <x v="6"/>
  </r>
  <r>
    <n v="3895"/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n v="3896"/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0.625"/>
    <n v="42.5"/>
    <x v="1"/>
    <x v="6"/>
  </r>
  <r>
    <n v="3897"/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7.599999999999998"/>
    <n v="44"/>
    <x v="1"/>
    <x v="6"/>
  </r>
  <r>
    <n v="3898"/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2.56"/>
    <n v="50.875"/>
    <x v="1"/>
    <x v="6"/>
  </r>
  <r>
    <n v="3899"/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"/>
    <n v="62.5"/>
    <x v="1"/>
    <x v="6"/>
  </r>
  <r>
    <n v="3900"/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4"/>
    <n v="27"/>
    <x v="1"/>
    <x v="6"/>
  </r>
  <r>
    <n v="3901"/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0.83333333333333337"/>
    <n v="25"/>
    <x v="1"/>
    <x v="6"/>
  </r>
  <r>
    <n v="3902"/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8.833333333333336"/>
    <n v="47.258064516129032"/>
    <x v="1"/>
    <x v="6"/>
  </r>
  <r>
    <n v="3903"/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s v="N/A"/>
    <x v="1"/>
    <x v="6"/>
  </r>
  <r>
    <n v="3904"/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.03"/>
    <n v="1.5"/>
    <x v="1"/>
    <x v="6"/>
  </r>
  <r>
    <n v="3905"/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1.533333333333333"/>
    <n v="24.714285714285715"/>
    <x v="1"/>
    <x v="6"/>
  </r>
  <r>
    <n v="3906"/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.333333333333329"/>
    <n v="63.125"/>
    <x v="1"/>
    <x v="6"/>
  </r>
  <r>
    <n v="3907"/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.299999999999999"/>
    <n v="38.25"/>
    <x v="1"/>
    <x v="6"/>
  </r>
  <r>
    <n v="3908"/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9"/>
    <n v="16.25"/>
    <x v="1"/>
    <x v="6"/>
  </r>
  <r>
    <n v="3909"/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.22499999999999998"/>
    <n v="33.75"/>
    <x v="1"/>
    <x v="6"/>
  </r>
  <r>
    <n v="3910"/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5"/>
    <n v="61.666666666666664"/>
    <x v="1"/>
    <x v="6"/>
  </r>
  <r>
    <n v="3911"/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.412500000000001"/>
    <n v="83.138888888888886"/>
    <x v="1"/>
    <x v="6"/>
  </r>
  <r>
    <n v="3912"/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1E-3"/>
    <n v="1"/>
    <x v="1"/>
    <x v="6"/>
  </r>
  <r>
    <n v="3913"/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x v="1"/>
    <x v="6"/>
  </r>
  <r>
    <n v="3914"/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.36"/>
    <n v="33.666666666666664"/>
    <x v="1"/>
    <x v="6"/>
  </r>
  <r>
    <n v="3915"/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.33333333333333337"/>
    <n v="5"/>
    <x v="1"/>
    <x v="6"/>
  </r>
  <r>
    <n v="3916"/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s v="N/A"/>
    <x v="1"/>
    <x v="6"/>
  </r>
  <r>
    <n v="3917"/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.2857142857142857"/>
    <n v="10"/>
    <x v="1"/>
    <x v="6"/>
  </r>
  <r>
    <n v="3918"/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.2"/>
    <n v="40"/>
    <x v="1"/>
    <x v="6"/>
  </r>
  <r>
    <n v="3919"/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8"/>
    <n v="30"/>
    <x v="1"/>
    <x v="6"/>
  </r>
  <r>
    <n v="3920"/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4"/>
    <n v="45"/>
    <x v="1"/>
    <x v="6"/>
  </r>
  <r>
    <n v="3921"/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s v="N/A"/>
    <x v="1"/>
    <x v="6"/>
  </r>
  <r>
    <n v="3922"/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9"/>
    <n v="10.166666666666666"/>
    <x v="1"/>
    <x v="6"/>
  </r>
  <r>
    <n v="3923"/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.034782608695652"/>
    <n v="81.411764705882348"/>
    <x v="1"/>
    <x v="6"/>
  </r>
  <r>
    <n v="3924"/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.266666666666667"/>
    <n v="57.25"/>
    <x v="1"/>
    <x v="6"/>
  </r>
  <r>
    <n v="3925"/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n v="3926"/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.3"/>
    <n v="15"/>
    <x v="1"/>
    <x v="6"/>
  </r>
  <r>
    <n v="3927"/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n v="3928"/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.020000000000001"/>
    <n v="93"/>
    <x v="1"/>
    <x v="6"/>
  </r>
  <r>
    <n v="3929"/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0000000000001"/>
    <n v="32.357142857142854"/>
    <x v="1"/>
    <x v="6"/>
  </r>
  <r>
    <n v="3930"/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s v="N/A"/>
    <x v="1"/>
    <x v="6"/>
  </r>
  <r>
    <n v="3931"/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s v="N/A"/>
    <x v="1"/>
    <x v="6"/>
  </r>
  <r>
    <n v="3932"/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2E-3"/>
    <n v="1"/>
    <x v="1"/>
    <x v="6"/>
  </r>
  <r>
    <n v="3933"/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5.742857142857142"/>
    <n v="91.833333333333329"/>
    <x v="1"/>
    <x v="6"/>
  </r>
  <r>
    <n v="3934"/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x v="1"/>
    <x v="6"/>
  </r>
  <r>
    <n v="3935"/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3.833333333333336"/>
    <n v="57.173913043478258"/>
    <x v="1"/>
    <x v="6"/>
  </r>
  <r>
    <n v="3936"/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s v="N/A"/>
    <x v="1"/>
    <x v="6"/>
  </r>
  <r>
    <n v="3937"/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.135181975736558"/>
    <n v="248.5"/>
    <x v="1"/>
    <x v="6"/>
  </r>
  <r>
    <n v="3938"/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.196620583717358"/>
    <n v="79.400000000000006"/>
    <x v="1"/>
    <x v="6"/>
  </r>
  <r>
    <n v="3939"/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.1"/>
    <n v="5"/>
    <x v="1"/>
    <x v="6"/>
  </r>
  <r>
    <n v="3940"/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.22"/>
    <n v="5.5"/>
    <x v="1"/>
    <x v="6"/>
  </r>
  <r>
    <n v="3941"/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0.90909090909090906"/>
    <n v="25"/>
    <x v="1"/>
    <x v="6"/>
  </r>
  <r>
    <n v="3942"/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s v="N/A"/>
    <x v="1"/>
    <x v="6"/>
  </r>
  <r>
    <n v="3943"/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5.64"/>
    <n v="137.07692307692307"/>
    <x v="1"/>
    <x v="6"/>
  </r>
  <r>
    <n v="3944"/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s v="N/A"/>
    <x v="1"/>
    <x v="6"/>
  </r>
  <r>
    <n v="3945"/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.25"/>
    <n v="5"/>
    <x v="1"/>
    <x v="6"/>
  </r>
  <r>
    <n v="3946"/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"/>
    <n v="39"/>
    <x v="1"/>
    <x v="6"/>
  </r>
  <r>
    <n v="3947"/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3"/>
    <n v="50.5"/>
    <x v="1"/>
    <x v="6"/>
  </r>
  <r>
    <n v="3948"/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s v="N/A"/>
    <x v="1"/>
    <x v="6"/>
  </r>
  <r>
    <n v="3949"/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5.770000000000001"/>
    <n v="49.28125"/>
    <x v="1"/>
    <x v="6"/>
  </r>
  <r>
    <n v="3950"/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0.625"/>
    <n v="25"/>
    <x v="1"/>
    <x v="6"/>
  </r>
  <r>
    <n v="3951"/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1E-4"/>
    <n v="1"/>
    <x v="1"/>
    <x v="6"/>
  </r>
  <r>
    <n v="3952"/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2"/>
    <n v="25"/>
    <x v="1"/>
    <x v="6"/>
  </r>
  <r>
    <n v="3953"/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s v="N/A"/>
    <x v="1"/>
    <x v="6"/>
  </r>
  <r>
    <n v="3954"/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s v="N/A"/>
    <x v="1"/>
    <x v="6"/>
  </r>
  <r>
    <n v="3955"/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.285714285714285"/>
    <n v="53.125"/>
    <x v="1"/>
    <x v="6"/>
  </r>
  <r>
    <n v="3956"/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s v="N/A"/>
    <x v="1"/>
    <x v="6"/>
  </r>
  <r>
    <n v="3957"/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2"/>
    <n v="7"/>
    <x v="1"/>
    <x v="6"/>
  </r>
  <r>
    <n v="3958"/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.049999999999997"/>
    <n v="40.0625"/>
    <x v="1"/>
    <x v="6"/>
  </r>
  <r>
    <n v="3959"/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.333333333333336"/>
    <n v="24.333333333333332"/>
    <x v="1"/>
    <x v="6"/>
  </r>
  <r>
    <n v="3960"/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5"/>
    <n v="11.25"/>
    <x v="1"/>
    <x v="6"/>
  </r>
  <r>
    <n v="3961"/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.42"/>
    <n v="10.5"/>
    <x v="1"/>
    <x v="6"/>
  </r>
  <r>
    <n v="3962"/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"/>
    <n v="15"/>
    <x v="1"/>
    <x v="6"/>
  </r>
  <r>
    <n v="3963"/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s v="N/A"/>
    <x v="1"/>
    <x v="6"/>
  </r>
  <r>
    <n v="3964"/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"/>
    <n v="42"/>
    <x v="1"/>
    <x v="6"/>
  </r>
  <r>
    <n v="3965"/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.249999999999998"/>
    <n v="71.25"/>
    <x v="1"/>
    <x v="6"/>
  </r>
  <r>
    <n v="3966"/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0.6"/>
    <n v="22.5"/>
    <x v="1"/>
    <x v="6"/>
  </r>
  <r>
    <n v="3967"/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.117647058823529"/>
    <n v="41"/>
    <x v="1"/>
    <x v="6"/>
  </r>
  <r>
    <n v="3968"/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0.54"/>
    <n v="47.909090909090907"/>
    <x v="1"/>
    <x v="6"/>
  </r>
  <r>
    <n v="3969"/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4"/>
    <n v="35.166666666666664"/>
    <x v="1"/>
    <x v="6"/>
  </r>
  <r>
    <n v="3970"/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2"/>
    <n v="5.5"/>
    <x v="1"/>
    <x v="6"/>
  </r>
  <r>
    <n v="3971"/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0.97142857142857131"/>
    <n v="22.666666666666668"/>
    <x v="1"/>
    <x v="6"/>
  </r>
  <r>
    <n v="3972"/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.099999999999998"/>
    <n v="26.375"/>
    <x v="1"/>
    <x v="6"/>
  </r>
  <r>
    <n v="3973"/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.100000000000009"/>
    <n v="105.54054054054055"/>
    <x v="1"/>
    <x v="6"/>
  </r>
  <r>
    <n v="3974"/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x v="1"/>
    <x v="6"/>
  </r>
  <r>
    <n v="3975"/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s v="N/A"/>
    <x v="1"/>
    <x v="6"/>
  </r>
  <r>
    <n v="3976"/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7.692307692307693"/>
    <n v="62"/>
    <x v="1"/>
    <x v="6"/>
  </r>
  <r>
    <n v="3977"/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2"/>
    <n v="217.5"/>
    <x v="1"/>
    <x v="6"/>
  </r>
  <r>
    <n v="3978"/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0.7"/>
    <n v="26.75"/>
    <x v="1"/>
    <x v="6"/>
  </r>
  <r>
    <n v="3979"/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"/>
    <n v="18.333333333333332"/>
    <x v="1"/>
    <x v="6"/>
  </r>
  <r>
    <n v="3980"/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x v="1"/>
    <x v="6"/>
  </r>
  <r>
    <n v="3981"/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"/>
    <n v="175"/>
    <x v="1"/>
    <x v="6"/>
  </r>
  <r>
    <n v="3982"/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n v="3983"/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4.802513464991023"/>
    <n v="84.282608695652172"/>
    <x v="1"/>
    <x v="6"/>
  </r>
  <r>
    <n v="3984"/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"/>
    <n v="9.5"/>
    <x v="1"/>
    <x v="6"/>
  </r>
  <r>
    <n v="3985"/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.049999999999997"/>
    <n v="33.736842105263158"/>
    <x v="1"/>
    <x v="6"/>
  </r>
  <r>
    <n v="3986"/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"/>
    <n v="37.53846153846154"/>
    <x v="1"/>
    <x v="6"/>
  </r>
  <r>
    <n v="3987"/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7.75"/>
    <n v="11.615384615384615"/>
    <x v="1"/>
    <x v="6"/>
  </r>
  <r>
    <n v="3988"/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"/>
    <n v="8"/>
    <x v="1"/>
    <x v="6"/>
  </r>
  <r>
    <n v="3989"/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s v="N/A"/>
    <x v="1"/>
    <x v="6"/>
  </r>
  <r>
    <n v="3990"/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"/>
    <n v="23"/>
    <x v="1"/>
    <x v="6"/>
  </r>
  <r>
    <n v="3991"/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n v="3992"/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"/>
    <n v="60.111111111111114"/>
    <x v="1"/>
    <x v="6"/>
  </r>
  <r>
    <n v="3993"/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1E-3"/>
    <n v="3"/>
    <x v="1"/>
    <x v="6"/>
  </r>
  <r>
    <n v="3994"/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.25"/>
    <n v="5"/>
    <x v="1"/>
    <x v="6"/>
  </r>
  <r>
    <n v="3995"/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n v="3996"/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6.566666666666666"/>
    <n v="29.235294117647058"/>
    <x v="1"/>
    <x v="6"/>
  </r>
  <r>
    <n v="3997"/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s v="N/A"/>
    <x v="1"/>
    <x v="6"/>
  </r>
  <r>
    <n v="3998"/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.199999999999996"/>
    <n v="59.583333333333336"/>
    <x v="1"/>
    <x v="6"/>
  </r>
  <r>
    <n v="3999"/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6.514285714285716"/>
    <n v="82.571428571428569"/>
    <x v="1"/>
    <x v="6"/>
  </r>
  <r>
    <n v="4000"/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.125"/>
    <n v="10"/>
    <x v="1"/>
    <x v="6"/>
  </r>
  <r>
    <n v="4001"/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7.75"/>
    <n v="32.357142857142854"/>
    <x v="1"/>
    <x v="6"/>
  </r>
  <r>
    <n v="4002"/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399999999999999"/>
    <n v="5.75"/>
    <x v="1"/>
    <x v="6"/>
  </r>
  <r>
    <n v="4003"/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.050000000000001"/>
    <n v="100.5"/>
    <x v="1"/>
    <x v="6"/>
  </r>
  <r>
    <n v="4004"/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.2"/>
    <n v="1"/>
    <x v="1"/>
    <x v="6"/>
  </r>
  <r>
    <n v="4005"/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5"/>
    <n v="20"/>
    <x v="1"/>
    <x v="6"/>
  </r>
  <r>
    <n v="4006"/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1E-3"/>
    <n v="2"/>
    <x v="1"/>
    <x v="6"/>
  </r>
  <r>
    <n v="4007"/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.25"/>
    <n v="5"/>
    <x v="1"/>
    <x v="6"/>
  </r>
  <r>
    <n v="4008"/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n v="4009"/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6"/>
    <n v="25"/>
    <x v="1"/>
    <x v="6"/>
  </r>
  <r>
    <n v="4010"/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.194444444444443"/>
    <n v="45.842105263157897"/>
    <x v="1"/>
    <x v="6"/>
  </r>
  <r>
    <n v="4011"/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6"/>
    <n v="4.75"/>
    <x v="1"/>
    <x v="6"/>
  </r>
  <r>
    <n v="4012"/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s v="N/A"/>
    <x v="1"/>
    <x v="6"/>
  </r>
  <r>
    <n v="4013"/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3"/>
    <n v="13"/>
    <x v="1"/>
    <x v="6"/>
  </r>
  <r>
    <n v="4014"/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s v="N/A"/>
    <x v="1"/>
    <x v="6"/>
  </r>
  <r>
    <n v="4015"/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2"/>
    <n v="1"/>
    <x v="1"/>
    <x v="6"/>
  </r>
  <r>
    <n v="4016"/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.000000000000002"/>
    <n v="10"/>
    <x v="1"/>
    <x v="6"/>
  </r>
  <r>
    <n v="4017"/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"/>
    <n v="52.5"/>
    <x v="1"/>
    <x v="6"/>
  </r>
  <r>
    <n v="4018"/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9"/>
    <n v="32.5"/>
    <x v="1"/>
    <x v="6"/>
  </r>
  <r>
    <n v="4019"/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0.82857142857142851"/>
    <n v="7.25"/>
    <x v="1"/>
    <x v="6"/>
  </r>
  <r>
    <n v="4020"/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6.666666666666664"/>
    <n v="33.333333333333336"/>
    <x v="1"/>
    <x v="6"/>
  </r>
  <r>
    <n v="4021"/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0.83333333333333337"/>
    <n v="62.5"/>
    <x v="1"/>
    <x v="6"/>
  </r>
  <r>
    <n v="4022"/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69.561111111111103"/>
    <n v="63.558375634517766"/>
    <x v="1"/>
    <x v="6"/>
  </r>
  <r>
    <n v="4023"/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s v="N/A"/>
    <x v="1"/>
    <x v="6"/>
  </r>
  <r>
    <n v="4024"/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"/>
    <n v="10"/>
    <x v="1"/>
    <x v="6"/>
  </r>
  <r>
    <n v="4025"/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n v="4026"/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s v="N/A"/>
    <x v="1"/>
    <x v="6"/>
  </r>
  <r>
    <n v="4027"/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"/>
    <n v="30.714285714285715"/>
    <x v="1"/>
    <x v="6"/>
  </r>
  <r>
    <n v="4028"/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.050000000000004"/>
    <n v="51"/>
    <x v="1"/>
    <x v="6"/>
  </r>
  <r>
    <n v="4029"/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s v="N/A"/>
    <x v="1"/>
    <x v="6"/>
  </r>
  <r>
    <n v="4030"/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x v="1"/>
    <x v="6"/>
  </r>
  <r>
    <n v="4031"/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s v="N/A"/>
    <x v="1"/>
    <x v="6"/>
  </r>
  <r>
    <n v="4032"/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3"/>
    <n v="59"/>
    <x v="1"/>
    <x v="6"/>
  </r>
  <r>
    <n v="4033"/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5.698702928870294"/>
    <n v="65.340319148936175"/>
    <x v="1"/>
    <x v="6"/>
  </r>
  <r>
    <n v="4034"/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6"/>
    <n v="100"/>
    <x v="1"/>
    <x v="6"/>
  </r>
  <r>
    <n v="4035"/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6.85"/>
    <n v="147.4"/>
    <x v="1"/>
    <x v="6"/>
  </r>
  <r>
    <n v="4036"/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.05"/>
    <n v="166.05882352941177"/>
    <x v="1"/>
    <x v="6"/>
  </r>
  <r>
    <n v="4037"/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.428571428571429"/>
    <n v="40"/>
    <x v="1"/>
    <x v="6"/>
  </r>
  <r>
    <n v="4038"/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.04"/>
    <n v="75.25"/>
    <x v="1"/>
    <x v="6"/>
  </r>
  <r>
    <n v="4039"/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n v="4040"/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.25"/>
    <n v="1250"/>
    <x v="1"/>
    <x v="6"/>
  </r>
  <r>
    <n v="4041"/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.42"/>
    <n v="10.5"/>
    <x v="1"/>
    <x v="6"/>
  </r>
  <r>
    <n v="4042"/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.21"/>
    <n v="7"/>
    <x v="1"/>
    <x v="6"/>
  </r>
  <r>
    <n v="4043"/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s v="N/A"/>
    <x v="1"/>
    <x v="6"/>
  </r>
  <r>
    <n v="4044"/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7.5"/>
    <n v="56.25"/>
    <x v="1"/>
    <x v="6"/>
  </r>
  <r>
    <n v="4045"/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.02"/>
    <n v="1"/>
    <x v="1"/>
    <x v="6"/>
  </r>
  <r>
    <n v="4046"/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35"/>
    <n v="38.333333333333336"/>
    <x v="1"/>
    <x v="6"/>
  </r>
  <r>
    <n v="4047"/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7"/>
    <n v="27.5"/>
    <x v="1"/>
    <x v="6"/>
  </r>
  <r>
    <n v="4048"/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7.652941176470588"/>
    <n v="32.978021978021978"/>
    <x v="1"/>
    <x v="6"/>
  </r>
  <r>
    <n v="4049"/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.08"/>
    <n v="16"/>
    <x v="1"/>
    <x v="6"/>
  </r>
  <r>
    <n v="4050"/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6E-2"/>
    <n v="1"/>
    <x v="1"/>
    <x v="6"/>
  </r>
  <r>
    <n v="4051"/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s v="N/A"/>
    <x v="1"/>
    <x v="6"/>
  </r>
  <r>
    <n v="4052"/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7.533333333333339"/>
    <n v="86.615384615384613"/>
    <x v="1"/>
    <x v="6"/>
  </r>
  <r>
    <n v="4053"/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n v="4054"/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s v="N/A"/>
    <x v="1"/>
    <x v="6"/>
  </r>
  <r>
    <n v="4055"/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7.62"/>
    <n v="41.952380952380949"/>
    <x v="1"/>
    <x v="6"/>
  </r>
  <r>
    <n v="4056"/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x v="1"/>
    <x v="6"/>
  </r>
  <r>
    <n v="4057"/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.142857142857142"/>
    <n v="129.16666666666666"/>
    <x v="1"/>
    <x v="6"/>
  </r>
  <r>
    <n v="4058"/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2"/>
    <n v="23.75"/>
    <x v="1"/>
    <x v="6"/>
  </r>
  <r>
    <n v="4059"/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"/>
    <n v="35.714285714285715"/>
    <x v="1"/>
    <x v="6"/>
  </r>
  <r>
    <n v="4060"/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"/>
    <n v="57"/>
    <x v="1"/>
    <x v="6"/>
  </r>
  <r>
    <n v="4061"/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s v="N/A"/>
    <x v="1"/>
    <x v="6"/>
  </r>
  <r>
    <n v="4062"/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2"/>
    <n v="163.33333333333334"/>
    <x v="1"/>
    <x v="6"/>
  </r>
  <r>
    <n v="4063"/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3"/>
    <n v="15"/>
    <x v="1"/>
    <x v="6"/>
  </r>
  <r>
    <n v="4064"/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.25"/>
    <n v="64.166666666666671"/>
    <x v="1"/>
    <x v="6"/>
  </r>
  <r>
    <n v="4065"/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0.67500000000000004"/>
    <n v="6.75"/>
    <x v="1"/>
    <x v="6"/>
  </r>
  <r>
    <n v="4066"/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.16666666666666669"/>
    <n v="25"/>
    <x v="1"/>
    <x v="6"/>
  </r>
  <r>
    <n v="4067"/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0.9"/>
    <n v="179.11764705882354"/>
    <x v="1"/>
    <x v="6"/>
  </r>
  <r>
    <n v="4068"/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n v="4069"/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.4"/>
    <n v="33.07692307692308"/>
    <x v="1"/>
    <x v="6"/>
  </r>
  <r>
    <n v="4070"/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6.5"/>
    <n v="27.5"/>
    <x v="1"/>
    <x v="6"/>
  </r>
  <r>
    <n v="4071"/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s v="N/A"/>
    <x v="1"/>
    <x v="6"/>
  </r>
  <r>
    <n v="4072"/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.4"/>
    <n v="2"/>
    <x v="1"/>
    <x v="6"/>
  </r>
  <r>
    <n v="4073"/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"/>
    <n v="18.5"/>
    <x v="1"/>
    <x v="6"/>
  </r>
  <r>
    <n v="4074"/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6.727272727272727"/>
    <n v="35"/>
    <x v="1"/>
    <x v="6"/>
  </r>
  <r>
    <n v="4075"/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8.799999999999997"/>
    <n v="44.307692307692307"/>
    <x v="1"/>
    <x v="6"/>
  </r>
  <r>
    <n v="4076"/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s v="N/A"/>
    <x v="1"/>
    <x v="6"/>
  </r>
  <r>
    <n v="4077"/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9"/>
    <n v="222.5"/>
    <x v="1"/>
    <x v="6"/>
  </r>
  <r>
    <n v="4078"/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s v="N/A"/>
    <x v="1"/>
    <x v="6"/>
  </r>
  <r>
    <n v="4079"/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.16666666666666669"/>
    <n v="5"/>
    <x v="1"/>
    <x v="6"/>
  </r>
  <r>
    <n v="4080"/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s v="N/A"/>
    <x v="1"/>
    <x v="6"/>
  </r>
  <r>
    <n v="4081"/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5.737410071942445"/>
    <n v="29.166666666666668"/>
    <x v="1"/>
    <x v="6"/>
  </r>
  <r>
    <n v="4082"/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n v="4083"/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1.685714285714287"/>
    <n v="126.5"/>
    <x v="1"/>
    <x v="6"/>
  </r>
  <r>
    <n v="4084"/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.33333333333333337"/>
    <n v="10"/>
    <x v="1"/>
    <x v="6"/>
  </r>
  <r>
    <n v="4085"/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.2857142857142857"/>
    <n v="10"/>
    <x v="1"/>
    <x v="6"/>
  </r>
  <r>
    <n v="4086"/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"/>
    <n v="9.4"/>
    <x v="1"/>
    <x v="6"/>
  </r>
  <r>
    <n v="4087"/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s v="N/A"/>
    <x v="1"/>
    <x v="6"/>
  </r>
  <r>
    <n v="4088"/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0.8"/>
    <n v="72"/>
    <x v="1"/>
    <x v="6"/>
  </r>
  <r>
    <n v="4089"/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"/>
    <n v="30"/>
    <x v="1"/>
    <x v="6"/>
  </r>
  <r>
    <n v="4090"/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"/>
    <n v="10.666666666666666"/>
    <x v="1"/>
    <x v="6"/>
  </r>
  <r>
    <n v="4091"/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2.75"/>
    <n v="25.5"/>
    <x v="1"/>
    <x v="6"/>
  </r>
  <r>
    <n v="4092"/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2"/>
    <n v="20"/>
    <x v="1"/>
    <x v="6"/>
  </r>
  <r>
    <n v="4093"/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"/>
    <n v="15"/>
    <x v="1"/>
    <x v="6"/>
  </r>
  <r>
    <n v="4094"/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6.5"/>
    <n v="91.25"/>
    <x v="1"/>
    <x v="6"/>
  </r>
  <r>
    <n v="4095"/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7"/>
    <n v="800"/>
    <x v="1"/>
    <x v="6"/>
  </r>
  <r>
    <n v="4096"/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.428571428571429"/>
    <n v="80"/>
    <x v="1"/>
    <x v="6"/>
  </r>
  <r>
    <n v="4097"/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s v="N/A"/>
    <x v="1"/>
    <x v="6"/>
  </r>
  <r>
    <n v="4098"/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s v="N/A"/>
    <x v="1"/>
    <x v="6"/>
  </r>
  <r>
    <n v="4099"/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"/>
    <n v="50"/>
    <x v="1"/>
    <x v="6"/>
  </r>
  <r>
    <n v="4100"/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s v="N/A"/>
    <x v="1"/>
    <x v="6"/>
  </r>
  <r>
    <n v="4101"/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s v="N/A"/>
    <x v="1"/>
    <x v="6"/>
  </r>
  <r>
    <n v="4102"/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.400000000000002"/>
    <n v="22.833333333333332"/>
    <x v="1"/>
    <x v="6"/>
  </r>
  <r>
    <n v="4103"/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x v="1"/>
    <x v="6"/>
  </r>
  <r>
    <n v="4104"/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.366666666666667"/>
    <n v="45.785714285714285"/>
    <x v="1"/>
    <x v="6"/>
  </r>
  <r>
    <n v="4105"/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6"/>
    <n v="383.33333333333331"/>
    <x v="1"/>
    <x v="6"/>
  </r>
  <r>
    <n v="4106"/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0.599999999999994"/>
    <n v="106.96969696969697"/>
    <x v="1"/>
    <x v="6"/>
  </r>
  <r>
    <n v="4107"/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3"/>
    <n v="10.25"/>
    <x v="1"/>
    <x v="6"/>
  </r>
  <r>
    <n v="4108"/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"/>
    <n v="59"/>
    <x v="1"/>
    <x v="6"/>
  </r>
  <r>
    <n v="4109"/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s v="N/A"/>
    <x v="1"/>
    <x v="6"/>
  </r>
  <r>
    <n v="4110"/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8.666666666666668"/>
    <n v="14.333333333333334"/>
    <x v="1"/>
    <x v="6"/>
  </r>
  <r>
    <n v="4111"/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3"/>
    <n v="15.666666666666666"/>
    <x v="1"/>
    <x v="6"/>
  </r>
  <r>
    <n v="4112"/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.04"/>
    <n v="1"/>
    <x v="1"/>
    <x v="6"/>
  </r>
  <r>
    <n v="4113"/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.2"/>
    <n v="1"/>
    <x v="1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s v="GIRLS STATE a new musical comedy TV project"/>
    <s v="In this new TV show &quot;All Politics is Vocal&quot; as high school girls campaign, sing and cheer to be elected Governor of their summer camp."/>
    <n v="8500"/>
    <n v="11633"/>
    <x v="0"/>
    <x v="0"/>
    <s v="USD"/>
    <n v="1437620400"/>
    <n v="1434931811"/>
    <b v="0"/>
    <n v="182"/>
    <b v="1"/>
    <s v="film &amp; video/television"/>
    <n v="136.85882352941178"/>
    <n v="63.917582417582416"/>
    <x v="0"/>
    <x v="0"/>
  </r>
  <r>
    <s v="FannibalFest Fan Convention"/>
    <s v="A Hannibal TV Show Fan Convention and Art Collective"/>
    <n v="10275"/>
    <n v="14653"/>
    <x v="0"/>
    <x v="0"/>
    <s v="USD"/>
    <n v="1488464683"/>
    <n v="1485872683"/>
    <b v="0"/>
    <n v="79"/>
    <b v="1"/>
    <s v="film &amp; video/television"/>
    <n v="142.60827250608273"/>
    <n v="185.48101265822785"/>
    <x v="0"/>
    <x v="0"/>
  </r>
  <r>
    <s v="Charlie teaser completion"/>
    <s v="Completion fund for post-production for teaser of British crime/drama tv series about a girl who sells morals for money"/>
    <n v="500"/>
    <n v="525"/>
    <x v="0"/>
    <x v="1"/>
    <s v="GBP"/>
    <n v="1455555083"/>
    <n v="1454691083"/>
    <b v="0"/>
    <n v="35"/>
    <b v="1"/>
    <s v="film &amp; video/television"/>
    <n v="105"/>
    <n v="15"/>
    <x v="0"/>
    <x v="0"/>
  </r>
  <r>
    <s v="Unsure/Positive: A Dramedy Series About Life with HIV"/>
    <s v="We already produced the *very* beginning of this story. Help us to see it through?"/>
    <n v="10000"/>
    <n v="10390"/>
    <x v="0"/>
    <x v="0"/>
    <s v="USD"/>
    <n v="1407414107"/>
    <n v="1404822107"/>
    <b v="0"/>
    <n v="150"/>
    <b v="1"/>
    <s v="film &amp; video/television"/>
    <n v="103.89999999999999"/>
    <n v="69.266666666666666"/>
    <x v="0"/>
    <x v="0"/>
  </r>
  <r>
    <s v="Party Monsters"/>
    <s v="19th centuryâ€™s most notorious literary characters, out of step with the times, find comradery as roommates in modern day Los Angeles."/>
    <n v="44000"/>
    <n v="54116.28"/>
    <x v="0"/>
    <x v="0"/>
    <s v="USD"/>
    <n v="1450555279"/>
    <n v="1447963279"/>
    <b v="0"/>
    <n v="284"/>
    <b v="1"/>
    <s v="film &amp; video/television"/>
    <n v="122.99154545454545"/>
    <n v="190.55028169014085"/>
    <x v="0"/>
    <x v="0"/>
  </r>
  <r>
    <s v="Terry Matthews to be the NEXT star on the Network Television"/>
    <s v="The BBQ Daddy will be Filming the 1st episode of the Next Hit series to come to Network Television &quot;Bailout My Cookout&quot;"/>
    <n v="3999"/>
    <n v="4390"/>
    <x v="0"/>
    <x v="0"/>
    <s v="USD"/>
    <n v="1469770500"/>
    <n v="1468362207"/>
    <b v="0"/>
    <n v="47"/>
    <b v="1"/>
    <s v="film &amp; video/television"/>
    <n v="109.77744436109028"/>
    <n v="93.40425531914893"/>
    <x v="0"/>
    <x v="0"/>
  </r>
  <r>
    <s v="POINT HOPE"/>
    <s v="The story of &quot;Point Hope&quot; will honor, respect, and share the beauty and traditions of the Alaska Natives in Point Hope, AK: the Inupiat"/>
    <n v="8000"/>
    <n v="8519"/>
    <x v="0"/>
    <x v="0"/>
    <s v="USD"/>
    <n v="1402710250"/>
    <n v="1401846250"/>
    <b v="0"/>
    <n v="58"/>
    <b v="1"/>
    <s v="film &amp; video/television"/>
    <n v="106.4875"/>
    <n v="146.87931034482759"/>
    <x v="0"/>
    <x v="0"/>
  </r>
  <r>
    <s v="Skin: Film Production By 14 Year Old Aniya Wolfe"/>
    <s v="Secrets bond three unfortunate teens who are facing issues that are common among youth today. And for one, it becomes too much to bear."/>
    <n v="9000"/>
    <n v="9110"/>
    <x v="0"/>
    <x v="0"/>
    <s v="USD"/>
    <n v="1467680867"/>
    <n v="1464224867"/>
    <b v="0"/>
    <n v="57"/>
    <b v="1"/>
    <s v="film &amp; video/television"/>
    <n v="101.22222222222221"/>
    <n v="159.82456140350877"/>
    <x v="0"/>
    <x v="0"/>
  </r>
  <r>
    <s v="Sizzling in the Kitchen Flynn Style"/>
    <s v="Help us raise the funds to film our pilot episode!"/>
    <n v="3500"/>
    <n v="3501.52"/>
    <x v="0"/>
    <x v="0"/>
    <s v="USD"/>
    <n v="1460754000"/>
    <n v="1460155212"/>
    <b v="0"/>
    <n v="12"/>
    <b v="1"/>
    <s v="film &amp; video/television"/>
    <n v="100.04342857142856"/>
    <n v="291.79333333333335"/>
    <x v="0"/>
    <x v="0"/>
  </r>
  <r>
    <s v="The Academy: Mockumentary Sitcom TV Pilot"/>
    <s v="Capturing everyday life at Falkirk Academy, a fictitious elite private high school where &quot;everyday life&quot; is anything but normal."/>
    <n v="500"/>
    <n v="629.99"/>
    <x v="0"/>
    <x v="0"/>
    <s v="USD"/>
    <n v="1460860144"/>
    <n v="1458268144"/>
    <b v="0"/>
    <n v="20"/>
    <b v="1"/>
    <s v="film &amp; video/television"/>
    <n v="125.998"/>
    <n v="31.499500000000001"/>
    <x v="0"/>
    <x v="0"/>
  </r>
  <r>
    <s v="Big in Beijing. A reality tv show about eccentric Beijing."/>
    <s v="Making a reality show casting the real elites of China. They are fun, young, wild, and ambitious. Filmed in Beijing with real risks."/>
    <n v="3000"/>
    <n v="3015"/>
    <x v="0"/>
    <x v="0"/>
    <s v="USD"/>
    <n v="1403660279"/>
    <n v="1400636279"/>
    <b v="0"/>
    <n v="19"/>
    <b v="1"/>
    <s v="film &amp; video/television"/>
    <n v="100.49999999999999"/>
    <n v="158.68421052631578"/>
    <x v="0"/>
    <x v="0"/>
  </r>
  <r>
    <s v="2016 TAPR DCC Video on HamRadioNow"/>
    <s v="HamRadioNow will produce YouTube video of the complete 2016 ARRL &amp; TAPR Amateur Radio (Ham Radio) Digital Communications Conference"/>
    <n v="5000"/>
    <n v="6025"/>
    <x v="0"/>
    <x v="0"/>
    <s v="USD"/>
    <n v="1471834800"/>
    <n v="1469126462"/>
    <b v="0"/>
    <n v="75"/>
    <b v="1"/>
    <s v="film &amp; video/television"/>
    <n v="120.5"/>
    <n v="80.333333333333329"/>
    <x v="0"/>
    <x v="0"/>
  </r>
  <r>
    <s v="Spinward Traveller (T.V. Pilot)"/>
    <s v="Spinward Traveller is based on the award winning role-playing game. Launch your imagination into the Traveller universe at Jump 6."/>
    <n v="30000"/>
    <n v="49588"/>
    <x v="0"/>
    <x v="0"/>
    <s v="USD"/>
    <n v="1405479600"/>
    <n v="1401642425"/>
    <b v="0"/>
    <n v="827"/>
    <b v="1"/>
    <s v="film &amp; video/television"/>
    <n v="165.29333333333335"/>
    <n v="59.961305925030231"/>
    <x v="0"/>
    <x v="0"/>
  </r>
  <r>
    <s v="Can't Go Home"/>
    <s v="A travel series hosted by touring musicians that profiles a different American city in each episode."/>
    <n v="3500"/>
    <n v="5599"/>
    <x v="0"/>
    <x v="0"/>
    <s v="USD"/>
    <n v="1466713620"/>
    <n v="1463588109"/>
    <b v="0"/>
    <n v="51"/>
    <b v="1"/>
    <s v="film &amp; video/television"/>
    <n v="159.97142857142856"/>
    <n v="109.78431372549019"/>
    <x v="0"/>
    <x v="0"/>
  </r>
  <r>
    <s v="3010 | Sci-fi Series"/>
    <s v="A highly charged post apocalyptic sci fi series that pulls no punches!"/>
    <n v="6000"/>
    <n v="6056"/>
    <x v="0"/>
    <x v="2"/>
    <s v="AUD"/>
    <n v="1405259940"/>
    <n v="1403051888"/>
    <b v="0"/>
    <n v="41"/>
    <b v="1"/>
    <s v="film &amp; video/television"/>
    <n v="100.93333333333334"/>
    <n v="147.70731707317074"/>
    <x v="0"/>
    <x v="0"/>
  </r>
  <r>
    <s v="Cien&amp;Cia"/>
    <s v="Cien&amp;Cia es un proyecto transmedia para televisiÃ³n; la finalidad de la venta de camisetas es financiar el reality (Factual)."/>
    <n v="2000"/>
    <n v="2132"/>
    <x v="0"/>
    <x v="3"/>
    <s v="EUR"/>
    <n v="1443384840"/>
    <n v="1441790658"/>
    <b v="0"/>
    <n v="98"/>
    <b v="1"/>
    <s v="film &amp; video/television"/>
    <n v="106.60000000000001"/>
    <n v="21.755102040816325"/>
    <x v="0"/>
    <x v="0"/>
  </r>
  <r>
    <s v="ArtMoose TV Series"/>
    <s v="We want to create a Sizzle Reel to pitch a Reality TV Series to TV Executive starring artists Art Moose will use new artists each week."/>
    <n v="12000"/>
    <n v="12029"/>
    <x v="0"/>
    <x v="0"/>
    <s v="USD"/>
    <n v="1402896600"/>
    <n v="1398971211"/>
    <b v="0"/>
    <n v="70"/>
    <b v="1"/>
    <s v="film &amp; video/television"/>
    <n v="100.24166666666667"/>
    <n v="171.84285714285716"/>
    <x v="0"/>
    <x v="0"/>
  </r>
  <r>
    <s v="Humble Pie"/>
    <s v="Uplifting English sitcom, a love letter to youthful exuberance that proves once and for all that none of us are ready for real life."/>
    <n v="1500"/>
    <n v="1510"/>
    <x v="0"/>
    <x v="1"/>
    <s v="GBP"/>
    <n v="1415126022"/>
    <n v="1412530422"/>
    <b v="0"/>
    <n v="36"/>
    <b v="1"/>
    <s v="film &amp; video/television"/>
    <n v="100.66666666666666"/>
    <n v="41.944444444444443"/>
    <x v="0"/>
    <x v="0"/>
  </r>
  <r>
    <s v="Indian As Apple Pie TV"/>
    <s v="The Indian cooking show you crave: complete with cooking, travel to India, and loads of spicy inspiration with Anupy."/>
    <n v="30000"/>
    <n v="31896.33"/>
    <x v="0"/>
    <x v="0"/>
    <s v="USD"/>
    <n v="1410958856"/>
    <n v="1408366856"/>
    <b v="0"/>
    <n v="342"/>
    <b v="1"/>
    <s v="film &amp; video/television"/>
    <n v="106.32110000000002"/>
    <n v="93.264122807017543"/>
    <x v="0"/>
    <x v="0"/>
  </r>
  <r>
    <s v="Brouhaha (an Original Sitcom)"/>
    <s v="Brouhaha chronicles the adventures of aspiring comedian and prolific hedonist Jenny Carmichael as she works at a clickbait website."/>
    <n v="850"/>
    <n v="1235"/>
    <x v="0"/>
    <x v="0"/>
    <s v="USD"/>
    <n v="1437420934"/>
    <n v="1434828934"/>
    <b v="0"/>
    <n v="22"/>
    <b v="1"/>
    <s v="film &amp; video/television"/>
    <n v="145.29411764705881"/>
    <n v="56.136363636363633"/>
    <x v="0"/>
    <x v="0"/>
  </r>
  <r>
    <s v="Finding Kylie Hard Read Fund"/>
    <s v="Help us reach our goal &amp; pay the drama dept that is performing the hard read, which is set for October 2015."/>
    <n v="2000"/>
    <n v="2004"/>
    <x v="0"/>
    <x v="0"/>
    <s v="USD"/>
    <n v="1442167912"/>
    <n v="1436983912"/>
    <b v="0"/>
    <n v="25"/>
    <b v="1"/>
    <s v="film &amp; video/television"/>
    <n v="100.2"/>
    <n v="80.16"/>
    <x v="0"/>
    <x v="0"/>
  </r>
  <r>
    <s v="Life of an Ingredient: The Pilot Episode"/>
    <s v="â€œLIFE of an INGREDIENT,&quot; a series that tells the story of the greatest chef &amp; farm collaborators in todayâ€™s marketplace."/>
    <n v="18500"/>
    <n v="20190"/>
    <x v="0"/>
    <x v="0"/>
    <s v="USD"/>
    <n v="1411743789"/>
    <n v="1409151789"/>
    <b v="0"/>
    <n v="101"/>
    <b v="1"/>
    <s v="film &amp; video/television"/>
    <n v="109.13513513513513"/>
    <n v="199.9009900990099"/>
    <x v="0"/>
    <x v="0"/>
  </r>
  <r>
    <s v="CREATURES OF HABIT!"/>
    <s v="Meet Gary, and Troy: Two unlikely friends that investigate &quot;strange phenomenon&quot;."/>
    <n v="350"/>
    <n v="410"/>
    <x v="0"/>
    <x v="0"/>
    <s v="USD"/>
    <n v="1420099140"/>
    <n v="1418766740"/>
    <b v="0"/>
    <n v="8"/>
    <b v="1"/>
    <s v="film &amp; video/television"/>
    <n v="117.14285714285715"/>
    <n v="51.25"/>
    <x v="0"/>
    <x v="0"/>
  </r>
  <r>
    <s v="Bad Boy of Beauty and Bride Crashers!"/>
    <s v="Lois and Berlin are the Lucy and Ricky of reality. You will go on  journey to reinvent beauty from the inside out. Be the star !"/>
    <n v="2000"/>
    <n v="2370"/>
    <x v="0"/>
    <x v="0"/>
    <s v="USD"/>
    <n v="1430407200"/>
    <n v="1428086501"/>
    <b v="0"/>
    <n v="23"/>
    <b v="1"/>
    <s v="film &amp; video/television"/>
    <n v="118.5"/>
    <n v="103.04347826086956"/>
    <x v="0"/>
    <x v="0"/>
  </r>
  <r>
    <s v="Bring STL Up Late to TV"/>
    <s v="STL Up Late is a weekly late night comedy talk show for St. Louis television."/>
    <n v="35000"/>
    <n v="38082.69"/>
    <x v="0"/>
    <x v="0"/>
    <s v="USD"/>
    <n v="1442345940"/>
    <n v="1439494863"/>
    <b v="0"/>
    <n v="574"/>
    <b v="1"/>
    <s v="film &amp; video/television"/>
    <n v="108.80768571428572"/>
    <n v="66.346149825783982"/>
    <x v="0"/>
    <x v="0"/>
  </r>
  <r>
    <s v="RAM- An independent writer's breakthrough tv production"/>
    <s v="A dram-com television series revolved around memory and the hardships and revelations that come with its early turning point."/>
    <n v="600"/>
    <n v="800"/>
    <x v="0"/>
    <x v="0"/>
    <s v="USD"/>
    <n v="1452299761"/>
    <n v="1447115761"/>
    <b v="0"/>
    <n v="14"/>
    <b v="1"/>
    <s v="film &amp; video/television"/>
    <n v="133.33333333333331"/>
    <n v="57.142857142857146"/>
    <x v="0"/>
    <x v="0"/>
  </r>
  <r>
    <s v="You, Me &amp; Sicily:  Part I Editing"/>
    <s v="Highlighting Sicily's points of light: its extraordinary people. Editing phase is now underway!!!"/>
    <n v="1250"/>
    <n v="1940"/>
    <x v="0"/>
    <x v="0"/>
    <s v="USD"/>
    <n v="1408278144"/>
    <n v="1404822144"/>
    <b v="0"/>
    <n v="19"/>
    <b v="1"/>
    <s v="film &amp; video/television"/>
    <n v="155.20000000000002"/>
    <n v="102.10526315789474"/>
    <x v="0"/>
    <x v="0"/>
  </r>
  <r>
    <s v="B-Rabbit TV Comedy Pilot"/>
    <s v="B-Rabbit is a hilarious depiction of immigrating to New Zealand and the life you desperately tried to leave behind."/>
    <n v="20000"/>
    <n v="22345"/>
    <x v="0"/>
    <x v="4"/>
    <s v="NZD"/>
    <n v="1416113833"/>
    <n v="1413518233"/>
    <b v="0"/>
    <n v="150"/>
    <b v="1"/>
    <s v="film &amp; video/television"/>
    <n v="111.72500000000001"/>
    <n v="148.96666666666667"/>
    <x v="0"/>
    <x v="0"/>
  </r>
  <r>
    <s v="John Earle Dog Training Concept Development Reel"/>
    <s v="John and Brian are on a quest to change people's lives and rehabilitate dogs."/>
    <n v="12000"/>
    <n v="12042"/>
    <x v="0"/>
    <x v="0"/>
    <s v="USD"/>
    <n v="1450307284"/>
    <n v="1447715284"/>
    <b v="0"/>
    <n v="71"/>
    <b v="1"/>
    <s v="film &amp; video/television"/>
    <n v="100.35000000000001"/>
    <n v="169.6056338028169"/>
    <x v="0"/>
    <x v="0"/>
  </r>
  <r>
    <s v="The JOB Prelude."/>
    <s v="Genuine, no cliche Cop dramedy. Stories based on Adam's time as a Constable. What really goes on? Think you know the Police? Find out."/>
    <n v="3000"/>
    <n v="3700"/>
    <x v="0"/>
    <x v="1"/>
    <s v="GBP"/>
    <n v="1406045368"/>
    <n v="1403453368"/>
    <b v="0"/>
    <n v="117"/>
    <b v="1"/>
    <s v="film &amp; video/television"/>
    <n v="123.33333333333334"/>
    <n v="31.623931623931625"/>
    <x v="0"/>
    <x v="0"/>
  </r>
  <r>
    <s v="Introverts Web Series"/>
    <s v="Comedy series about three introverted roommates coping with single life, secret resentments, and loudmouthed extroverts."/>
    <n v="4000"/>
    <n v="4051.99"/>
    <x v="0"/>
    <x v="0"/>
    <s v="USD"/>
    <n v="1408604515"/>
    <n v="1406012515"/>
    <b v="0"/>
    <n v="53"/>
    <b v="1"/>
    <s v="film &amp; video/television"/>
    <n v="101.29975"/>
    <n v="76.45264150943396"/>
    <x v="0"/>
    <x v="0"/>
  </r>
  <r>
    <s v="The Alan Katz Show"/>
    <s v="After a two-year hiatus, The Alan Katz Show is coming back! But it can't unless we can get a 16gb flash drive valued at $12.71!"/>
    <n v="13"/>
    <n v="13"/>
    <x v="0"/>
    <x v="0"/>
    <s v="USD"/>
    <n v="1453748434"/>
    <n v="1452193234"/>
    <b v="0"/>
    <n v="1"/>
    <b v="1"/>
    <s v="film &amp; video/television"/>
    <n v="100"/>
    <n v="13"/>
    <x v="0"/>
    <x v="0"/>
  </r>
  <r>
    <s v="Over &amp; Out"/>
    <s v="Approaching a milestone birthday, Gail abandons her group of yuppie stay-at-home mom friends for the vibrant and rowdy gay community."/>
    <n v="28450"/>
    <n v="28520"/>
    <x v="0"/>
    <x v="0"/>
    <s v="USD"/>
    <n v="1463111940"/>
    <n v="1459523017"/>
    <b v="0"/>
    <n v="89"/>
    <b v="1"/>
    <s v="film &amp; video/television"/>
    <n v="100.24604569420035"/>
    <n v="320.44943820224717"/>
    <x v="0"/>
    <x v="0"/>
  </r>
  <r>
    <s v="Imaginary Problems"/>
    <s v="3 best friends balance their work, personal and private lives while finding time for their imaginary friends (who are 3 puppets)."/>
    <n v="5250"/>
    <n v="5360"/>
    <x v="0"/>
    <x v="0"/>
    <s v="USD"/>
    <n v="1447001501"/>
    <n v="1444405901"/>
    <b v="0"/>
    <n v="64"/>
    <b v="1"/>
    <s v="film &amp; video/television"/>
    <n v="102.0952380952381"/>
    <n v="83.75"/>
    <x v="0"/>
    <x v="0"/>
  </r>
  <r>
    <s v="#Josh: T.V. Show Sizzle Reel"/>
    <s v="A digitally dependent Josh, is forced to coexist with his promiscuous problematic cousin Wes, and face his fears of a human connection"/>
    <n v="2600"/>
    <n v="3392"/>
    <x v="0"/>
    <x v="0"/>
    <s v="USD"/>
    <n v="1407224601"/>
    <n v="1405928601"/>
    <b v="0"/>
    <n v="68"/>
    <b v="1"/>
    <s v="film &amp; video/television"/>
    <n v="130.46153846153845"/>
    <n v="49.882352941176471"/>
    <x v="0"/>
    <x v="0"/>
  </r>
  <r>
    <s v="Why Adam? A TV show about the science behind everyday life!"/>
    <s v="Why Adam? is an independent TV show that explores concepts of basic science in everyday life."/>
    <n v="1000"/>
    <n v="1665"/>
    <x v="0"/>
    <x v="0"/>
    <s v="USD"/>
    <n v="1430179200"/>
    <n v="1428130814"/>
    <b v="0"/>
    <n v="28"/>
    <b v="1"/>
    <s v="film &amp; video/television"/>
    <n v="166.5"/>
    <n v="59.464285714285715"/>
    <x v="0"/>
    <x v="0"/>
  </r>
  <r>
    <s v="THE LISTENING BOX"/>
    <s v="A modern day priest makes an unusual discovery, setting off a chain of events."/>
    <n v="6000"/>
    <n v="8529"/>
    <x v="0"/>
    <x v="0"/>
    <s v="USD"/>
    <n v="1428128525"/>
    <n v="1425540125"/>
    <b v="0"/>
    <n v="44"/>
    <b v="1"/>
    <s v="film &amp; video/television"/>
    <n v="142.15"/>
    <n v="193.84090909090909"/>
    <x v="0"/>
    <x v="0"/>
  </r>
  <r>
    <s v="The Journey"/>
    <s v="Take an unscripted, real-time journey with Greg Aiello to the planet's wildest and most iconic places on this adventure travel TV show."/>
    <n v="22000"/>
    <n v="40357"/>
    <x v="0"/>
    <x v="0"/>
    <s v="USD"/>
    <n v="1425055079"/>
    <n v="1422463079"/>
    <b v="0"/>
    <n v="253"/>
    <b v="1"/>
    <s v="film &amp; video/television"/>
    <n v="183.44090909090909"/>
    <n v="159.51383399209487"/>
    <x v="0"/>
    <x v="0"/>
  </r>
  <r>
    <s v="Brewz Brothers TV"/>
    <s v="A television show about three brothers from Chicago on a mission to discover and highlight the best breweries in America."/>
    <n v="2500"/>
    <n v="2751"/>
    <x v="0"/>
    <x v="0"/>
    <s v="USD"/>
    <n v="1368235344"/>
    <n v="1365643344"/>
    <b v="0"/>
    <n v="66"/>
    <b v="1"/>
    <s v="film &amp; video/television"/>
    <n v="110.04"/>
    <n v="41.68181818181818"/>
    <x v="0"/>
    <x v="0"/>
  </r>
  <r>
    <s v="Deep Cuts - Series"/>
    <s v="Mystery-Drama Series. Following a shocking event, residents of a remote woodland community learn that some wounds never heal..."/>
    <n v="25000"/>
    <n v="32745"/>
    <x v="0"/>
    <x v="1"/>
    <s v="GBP"/>
    <n v="1401058740"/>
    <n v="1398388068"/>
    <b v="0"/>
    <n v="217"/>
    <b v="1"/>
    <s v="film &amp; video/television"/>
    <n v="130.98000000000002"/>
    <n v="150.89861751152074"/>
    <x v="0"/>
    <x v="0"/>
  </r>
  <r>
    <s v="Regal Fare Season One"/>
    <s v="There is a cooking show in production that needs your help, a show about using local ingredients to create simple and elegant meals."/>
    <n v="2000"/>
    <n v="2027"/>
    <x v="0"/>
    <x v="0"/>
    <s v="USD"/>
    <n v="1403150400"/>
    <n v="1401426488"/>
    <b v="0"/>
    <n v="16"/>
    <b v="1"/>
    <s v="film &amp; video/television"/>
    <n v="101.35000000000001"/>
    <n v="126.6875"/>
    <x v="0"/>
    <x v="0"/>
  </r>
  <r>
    <s v="Up on High Ground TV series"/>
    <s v="A TV series that takes place in a high school setting with religions,morals,&amp; ethics as a guiding message for students &amp; their families"/>
    <n v="2000"/>
    <n v="2000"/>
    <x v="0"/>
    <x v="0"/>
    <s v="USD"/>
    <n v="1412516354"/>
    <n v="1409924354"/>
    <b v="0"/>
    <n v="19"/>
    <b v="1"/>
    <s v="film &amp; video/television"/>
    <n v="100"/>
    <n v="105.26315789473684"/>
    <x v="0"/>
    <x v="0"/>
  </r>
  <r>
    <s v="BROS TV Pilot (Iraq)"/>
    <s v="A show that explores the universal hospitality and shenanigans of BRO cultures in the most forbidden and unfamiliar places on earth!"/>
    <n v="14000"/>
    <n v="19860"/>
    <x v="0"/>
    <x v="0"/>
    <s v="USD"/>
    <n v="1419780026"/>
    <n v="1417188026"/>
    <b v="0"/>
    <n v="169"/>
    <b v="1"/>
    <s v="film &amp; video/television"/>
    <n v="141.85714285714286"/>
    <n v="117.51479289940828"/>
    <x v="0"/>
    <x v="0"/>
  </r>
  <r>
    <s v="Anglicon 2015: A Doctor Who &amp; British media fan convention"/>
    <s v="Anglicon is a fan-run British media convention with a focus on Doctor Who, returning to the Seattle area bigger and better than ever!"/>
    <n v="10000"/>
    <n v="30866"/>
    <x v="0"/>
    <x v="0"/>
    <s v="USD"/>
    <n v="1405209600"/>
    <n v="1402599486"/>
    <b v="0"/>
    <n v="263"/>
    <b v="1"/>
    <s v="film &amp; video/television"/>
    <n v="308.65999999999997"/>
    <n v="117.36121673003802"/>
    <x v="0"/>
    <x v="0"/>
  </r>
  <r>
    <s v="BIG WHISKEY TV Show"/>
    <s v="The Creator of the hit FOX show THE BOURBON LOUNGE brings you BIG WHISKEY. A new travel show exploring whiskey like you've never seen."/>
    <n v="2000"/>
    <n v="2000"/>
    <x v="0"/>
    <x v="0"/>
    <s v="USD"/>
    <n v="1412648537"/>
    <n v="1408760537"/>
    <b v="0"/>
    <n v="15"/>
    <b v="1"/>
    <s v="film &amp; video/television"/>
    <n v="100"/>
    <n v="133.33333333333334"/>
    <x v="0"/>
    <x v="0"/>
  </r>
  <r>
    <s v="The Art of the Lift"/>
    <s v="The Art of the Lift is a crime drama that follows an expert crew of pick-pockets and their attempt at breaking in a new recruit."/>
    <n v="5000"/>
    <n v="6000"/>
    <x v="0"/>
    <x v="0"/>
    <s v="USD"/>
    <n v="1461769107"/>
    <n v="1459177107"/>
    <b v="0"/>
    <n v="61"/>
    <b v="1"/>
    <s v="film &amp; video/television"/>
    <n v="120"/>
    <n v="98.360655737704917"/>
    <x v="0"/>
    <x v="0"/>
  </r>
  <r>
    <s v="New equipment for Joy's World!"/>
    <s v="The legendary community TV programme Joy's World is in dire need of new equipment! We are hoping you can help."/>
    <n v="8400"/>
    <n v="8750"/>
    <x v="0"/>
    <x v="2"/>
    <s v="AUD"/>
    <n v="1450220974"/>
    <n v="1447628974"/>
    <b v="0"/>
    <n v="45"/>
    <b v="1"/>
    <s v="film &amp; video/television"/>
    <n v="104.16666666666667"/>
    <n v="194.44444444444446"/>
    <x v="0"/>
    <x v="0"/>
  </r>
  <r>
    <s v="Jane Don't Date - TV pilot (sitcom)"/>
    <s v="Cursed with attracting odd men, an independent woman takes on the Chicago dating scene again with the help of her offbeat friends."/>
    <n v="5000"/>
    <n v="5380.55"/>
    <x v="0"/>
    <x v="0"/>
    <s v="USD"/>
    <n v="1419021607"/>
    <n v="1413834007"/>
    <b v="0"/>
    <n v="70"/>
    <b v="1"/>
    <s v="film &amp; video/television"/>
    <n v="107.61100000000002"/>
    <n v="76.865000000000009"/>
    <x v="0"/>
    <x v="0"/>
  </r>
  <r>
    <s v="'Noir' A New Independant Tech-Noir TV Pilot"/>
    <s v="With future neo-London as a backdrop to this new independent TV pilot, we investigate the bad and the corrupt that rule London."/>
    <n v="2000"/>
    <n v="2159"/>
    <x v="0"/>
    <x v="1"/>
    <s v="GBP"/>
    <n v="1425211200"/>
    <n v="1422534260"/>
    <b v="0"/>
    <n v="38"/>
    <b v="1"/>
    <s v="film &amp; video/television"/>
    <n v="107.94999999999999"/>
    <n v="56.815789473684212"/>
    <x v="0"/>
    <x v="0"/>
  </r>
  <r>
    <s v="Driving Jersey - Season Five"/>
    <s v="Driving Jersey is real people telling real stories."/>
    <n v="12000"/>
    <n v="12000"/>
    <x v="0"/>
    <x v="0"/>
    <s v="USD"/>
    <n v="1445660045"/>
    <n v="1443068045"/>
    <b v="0"/>
    <n v="87"/>
    <b v="1"/>
    <s v="film &amp; video/television"/>
    <n v="100"/>
    <n v="137.93103448275863"/>
    <x v="0"/>
    <x v="0"/>
  </r>
  <r>
    <s v="The Love Lounge"/>
    <s v="A brand new dating show which helps one lucky lady find her Mr Right with difficult decisions to make along the way."/>
    <n v="600"/>
    <n v="600"/>
    <x v="0"/>
    <x v="1"/>
    <s v="GBP"/>
    <n v="1422637200"/>
    <n v="1419271458"/>
    <b v="0"/>
    <n v="22"/>
    <b v="1"/>
    <s v="film &amp; video/television"/>
    <n v="100"/>
    <n v="27.272727272727273"/>
    <x v="0"/>
    <x v="0"/>
  </r>
  <r>
    <s v="SKY CITY HAYA"/>
    <s v="Please help us reach stretch goals of 16k, 26k, 41k for the soundtrack, extended scenes &amp; story development for our sci-fi TV series!"/>
    <n v="11000"/>
    <n v="14082"/>
    <x v="0"/>
    <x v="0"/>
    <s v="USD"/>
    <n v="1439245037"/>
    <n v="1436653037"/>
    <b v="0"/>
    <n v="119"/>
    <b v="1"/>
    <s v="film &amp; video/television"/>
    <n v="128.0181818181818"/>
    <n v="118.33613445378151"/>
    <x v="0"/>
    <x v="0"/>
  </r>
  <r>
    <s v="Kode Orange - New TV Series"/>
    <s v="Kode Orange is an original television series that follows the lives of two police officers who join a special unit in high-crime LA"/>
    <n v="10000"/>
    <n v="11621"/>
    <x v="0"/>
    <x v="0"/>
    <s v="USD"/>
    <n v="1405615846"/>
    <n v="1403023846"/>
    <b v="0"/>
    <n v="52"/>
    <b v="1"/>
    <s v="film &amp; video/television"/>
    <n v="116.21"/>
    <n v="223.48076923076923"/>
    <x v="0"/>
    <x v="0"/>
  </r>
  <r>
    <s v="Rolling out Vegan Mashup's Season 2"/>
    <s v="Delicious TV's Vegan Mashup launching season two on public television"/>
    <n v="3000"/>
    <n v="3289"/>
    <x v="0"/>
    <x v="0"/>
    <s v="USD"/>
    <n v="1396648800"/>
    <n v="1395407445"/>
    <b v="0"/>
    <n v="117"/>
    <b v="1"/>
    <s v="film &amp; video/television"/>
    <n v="109.63333333333334"/>
    <n v="28.111111111111111"/>
    <x v="0"/>
    <x v="0"/>
  </r>
  <r>
    <s v="&quot;Stand-In&quot; Television Pilot"/>
    <s v="TV stand-in Elizabeth was diagnosed BRCA+ as her mother was succumbing to cancer. This pilot navigates evolving modern female identity."/>
    <n v="10000"/>
    <n v="10100"/>
    <x v="0"/>
    <x v="0"/>
    <s v="USD"/>
    <n v="1451063221"/>
    <n v="1448471221"/>
    <b v="0"/>
    <n v="52"/>
    <b v="1"/>
    <s v="film &amp; video/television"/>
    <n v="101"/>
    <n v="194.23076923076923"/>
    <x v="0"/>
    <x v="0"/>
  </r>
  <r>
    <s v="Di FAMILY"/>
    <s v="A story of an Italian family who tried it the right way but realized things work better if they do it &quot;their&quot; way. Weekly Series PILOT"/>
    <n v="8600"/>
    <n v="11090"/>
    <x v="0"/>
    <x v="0"/>
    <s v="USD"/>
    <n v="1464390916"/>
    <n v="1462576516"/>
    <b v="0"/>
    <n v="86"/>
    <b v="1"/>
    <s v="film &amp; video/television"/>
    <n v="128.95348837209301"/>
    <n v="128.95348837209303"/>
    <x v="0"/>
    <x v="0"/>
  </r>
  <r>
    <s v="Voxwomen Cycling Show"/>
    <s v="We want to see more women's cycling on TV - and we need your help to make it happen!"/>
    <n v="8000"/>
    <n v="8581"/>
    <x v="0"/>
    <x v="1"/>
    <s v="GBP"/>
    <n v="1433779200"/>
    <n v="1432559424"/>
    <b v="0"/>
    <n v="174"/>
    <b v="1"/>
    <s v="film &amp; video/television"/>
    <n v="107.26249999999999"/>
    <n v="49.316091954022987"/>
    <x v="0"/>
    <x v="0"/>
  </r>
  <r>
    <s v="Our Gay Group - Quality Online Programming For the Gay Man"/>
    <s v="An entertainment network built with a focus of uniting our community with quality, relevant live and scripted entertainment."/>
    <n v="15000"/>
    <n v="15285"/>
    <x v="0"/>
    <x v="0"/>
    <s v="USD"/>
    <n v="1429991962"/>
    <n v="1427399962"/>
    <b v="0"/>
    <n v="69"/>
    <b v="1"/>
    <s v="film &amp; video/television"/>
    <n v="101.89999999999999"/>
    <n v="221.52173913043478"/>
    <x v="0"/>
    <x v="0"/>
  </r>
  <r>
    <s v="Gloaming"/>
    <s v="Alex thought he knew how the world worked. You live, you die and it's over. He was very, very wrong."/>
    <n v="10000"/>
    <n v="10291"/>
    <x v="0"/>
    <x v="0"/>
    <s v="USD"/>
    <n v="1416423172"/>
    <n v="1413827572"/>
    <b v="0"/>
    <n v="75"/>
    <b v="1"/>
    <s v="film &amp; video/television"/>
    <n v="102.91"/>
    <n v="137.21333333333334"/>
    <x v="0"/>
    <x v="0"/>
  </r>
  <r>
    <s v="&quot;Momentum&quot; - The Series"/>
    <s v="An electronic music producer stuck in his blue collar life has overnight success thrown at him when his music leaks on the internet."/>
    <n v="20000"/>
    <n v="20025.14"/>
    <x v="0"/>
    <x v="0"/>
    <s v="USD"/>
    <n v="1442264400"/>
    <n v="1439530776"/>
    <b v="0"/>
    <n v="33"/>
    <b v="1"/>
    <s v="film &amp; video/television"/>
    <n v="100.12570000000001"/>
    <n v="606.82242424242418"/>
    <x v="0"/>
    <x v="0"/>
  </r>
  <r>
    <s v="Ever Since - Short Film"/>
    <s v="Set in a beautiful but desolate world, we see how loneliness can lead to friendship in unconventional ways."/>
    <n v="4500"/>
    <n v="4648.33"/>
    <x v="0"/>
    <x v="1"/>
    <s v="GBP"/>
    <n v="1395532800"/>
    <n v="1393882717"/>
    <b v="0"/>
    <n v="108"/>
    <b v="1"/>
    <s v="film &amp; video/shorts"/>
    <n v="103.29622222222221"/>
    <n v="43.040092592592593"/>
    <x v="0"/>
    <x v="1"/>
  </r>
  <r>
    <s v="SPLITTING THE SYNAPSE"/>
    <s v="An exploration of the shadows that follow us from our past, the darkness that lives inside us and the ability to find our own freedom"/>
    <n v="5000"/>
    <n v="7415"/>
    <x v="0"/>
    <x v="0"/>
    <s v="USD"/>
    <n v="1370547157"/>
    <n v="1368646357"/>
    <b v="0"/>
    <n v="23"/>
    <b v="1"/>
    <s v="film &amp; video/shorts"/>
    <n v="148.30000000000001"/>
    <n v="322.39130434782606"/>
    <x v="0"/>
    <x v="1"/>
  </r>
  <r>
    <s v="SPECIMEN 0625c - Sci-Fi Thriller"/>
    <s v="A man is forced to repeatedly crawl through a mysterious maze not knowing who captured him or why, but he is determined to find out."/>
    <n v="3000"/>
    <n v="4642"/>
    <x v="0"/>
    <x v="0"/>
    <s v="USD"/>
    <n v="1362337878"/>
    <n v="1360177878"/>
    <b v="0"/>
    <n v="48"/>
    <b v="1"/>
    <s v="film &amp; video/shorts"/>
    <n v="154.73333333333332"/>
    <n v="96.708333333333329"/>
    <x v="0"/>
    <x v="1"/>
  </r>
  <r>
    <s v="The Attic"/>
    <s v="The Attic is my first short film.  Please help me with post production and distribution so that I can let it out into the world"/>
    <n v="2000"/>
    <n v="2270.37"/>
    <x v="0"/>
    <x v="0"/>
    <s v="USD"/>
    <n v="1388206740"/>
    <n v="1386194013"/>
    <b v="0"/>
    <n v="64"/>
    <b v="1"/>
    <s v="film &amp; video/shorts"/>
    <n v="113.51849999999999"/>
    <n v="35.474531249999998"/>
    <x v="0"/>
    <x v="1"/>
  </r>
  <r>
    <s v="Millennial, The Movie"/>
    <s v="At the dawn of the New Millennium, a group of teenagers battle the Y2K bug to save humanity from boredom. The 2nd film by and/or."/>
    <n v="1200"/>
    <n v="2080"/>
    <x v="0"/>
    <x v="0"/>
    <s v="USD"/>
    <n v="1373243181"/>
    <n v="1370651181"/>
    <b v="0"/>
    <n v="24"/>
    <b v="1"/>
    <s v="film &amp; video/shorts"/>
    <n v="173.33333333333334"/>
    <n v="86.666666666666671"/>
    <x v="0"/>
    <x v="1"/>
  </r>
  <r>
    <s v="Hello World - Post Production Funds"/>
    <s v="Help finish the short film Hello World. The story of an android in the broken home of a father &amp; son."/>
    <n v="7000"/>
    <n v="7527"/>
    <x v="0"/>
    <x v="5"/>
    <s v="CAD"/>
    <n v="1407736740"/>
    <n v="1405453354"/>
    <b v="0"/>
    <n v="57"/>
    <b v="1"/>
    <s v="film &amp; video/shorts"/>
    <n v="107.52857142857141"/>
    <n v="132.05263157894737"/>
    <x v="0"/>
    <x v="1"/>
  </r>
  <r>
    <s v="A Stagnant Fever: Short Film"/>
    <s v="A dark comedy set in the '60s about clinical depression and one night stands."/>
    <n v="2000"/>
    <n v="2372"/>
    <x v="0"/>
    <x v="0"/>
    <s v="USD"/>
    <n v="1468873420"/>
    <n v="1466281420"/>
    <b v="0"/>
    <n v="26"/>
    <b v="1"/>
    <s v="film &amp; video/shorts"/>
    <n v="118.6"/>
    <n v="91.230769230769226"/>
    <x v="0"/>
    <x v="1"/>
  </r>
  <r>
    <s v="You are a Priest Forever"/>
    <s v="The Ordination Mass of five Dominicans friars to the priesthood at the historic Saint Dominicâ€™s Church in Washington DC."/>
    <n v="2000"/>
    <n v="2325"/>
    <x v="0"/>
    <x v="0"/>
    <s v="USD"/>
    <n v="1342360804"/>
    <n v="1339768804"/>
    <b v="0"/>
    <n v="20"/>
    <b v="1"/>
    <s v="film &amp; video/shorts"/>
    <n v="116.25000000000001"/>
    <n v="116.25"/>
    <x v="0"/>
    <x v="1"/>
  </r>
  <r>
    <s v="King Eider: Short Film"/>
    <s v="Black Comedy by final year students at Leeds University. _x000a_'Bird watching, tea, seaside and murder. Just your average British holiday.'"/>
    <n v="600"/>
    <n v="763"/>
    <x v="0"/>
    <x v="1"/>
    <s v="GBP"/>
    <n v="1393162791"/>
    <n v="1390570791"/>
    <b v="0"/>
    <n v="36"/>
    <b v="1"/>
    <s v="film &amp; video/shorts"/>
    <n v="127.16666666666667"/>
    <n v="21.194444444444443"/>
    <x v="0"/>
    <x v="1"/>
  </r>
  <r>
    <s v="More Than A Drive"/>
    <s v="A breakthrough cinematic experience about more than just the carsâ€¦the people, lifestyle, enthusiasm, party, and the Leavenworth Drive."/>
    <n v="10000"/>
    <n v="11094.23"/>
    <x v="0"/>
    <x v="0"/>
    <s v="USD"/>
    <n v="1317538740"/>
    <n v="1314765025"/>
    <b v="0"/>
    <n v="178"/>
    <b v="1"/>
    <s v="film &amp; video/shorts"/>
    <n v="110.9423"/>
    <n v="62.327134831460668"/>
    <x v="0"/>
    <x v="1"/>
  </r>
  <r>
    <s v="Scraps"/>
    <s v="Maggie barely survives a deranged baptism by her mother only to be born again to a string of foster parents. Things can always be worse"/>
    <n v="500"/>
    <n v="636"/>
    <x v="0"/>
    <x v="0"/>
    <s v="USD"/>
    <n v="1315171845"/>
    <n v="1309987845"/>
    <b v="0"/>
    <n v="17"/>
    <b v="1"/>
    <s v="film &amp; video/shorts"/>
    <n v="127.2"/>
    <n v="37.411764705882355"/>
    <x v="0"/>
    <x v="1"/>
  </r>
  <r>
    <s v="Diggin Deep to help find &quot;A Man, Buried&quot;"/>
    <s v="A comedic tale about the duality of man set in a trailer park needs your help with sound design and getting it into film festivals"/>
    <n v="1800"/>
    <n v="2231"/>
    <x v="0"/>
    <x v="0"/>
    <s v="USD"/>
    <n v="1338186657"/>
    <n v="1333002657"/>
    <b v="0"/>
    <n v="32"/>
    <b v="1"/>
    <s v="film &amp; video/shorts"/>
    <n v="123.94444444444443"/>
    <n v="69.71875"/>
    <x v="0"/>
    <x v="1"/>
  </r>
  <r>
    <s v="Trickle"/>
    <s v="A young man forced to live back home after an automobile accident leaves him to rediscover what it means to be a part of his family."/>
    <n v="2200"/>
    <n v="2385"/>
    <x v="0"/>
    <x v="0"/>
    <s v="USD"/>
    <n v="1352937600"/>
    <n v="1351210481"/>
    <b v="0"/>
    <n v="41"/>
    <b v="1"/>
    <s v="film &amp; video/shorts"/>
    <n v="108.40909090909091"/>
    <n v="58.170731707317074"/>
    <x v="0"/>
    <x v="1"/>
  </r>
  <r>
    <s v="Project Z-6463 - a 3D short movie by Chris Eller"/>
    <s v="A scientist on the brink of a discovery that will revolutionize society sees her work destroyed in an experiment gone horribly wrong."/>
    <n v="900"/>
    <n v="900"/>
    <x v="0"/>
    <x v="0"/>
    <s v="USD"/>
    <n v="1304395140"/>
    <n v="1297620584"/>
    <b v="0"/>
    <n v="18"/>
    <b v="1"/>
    <s v="film &amp; video/shorts"/>
    <n v="100"/>
    <n v="50"/>
    <x v="0"/>
    <x v="1"/>
  </r>
  <r>
    <s v="L'oiseau la nuit - Court-mÃ©trage"/>
    <s v="La nuit est devenue le lieu de la terreur. Alors qu'un couvre-feu est imposÃ©, une petite fille est enlevÃ©e par un rapace nocturne."/>
    <n v="500"/>
    <n v="564.66"/>
    <x v="0"/>
    <x v="6"/>
    <s v="EUR"/>
    <n v="1453376495"/>
    <n v="1450784495"/>
    <b v="0"/>
    <n v="29"/>
    <b v="1"/>
    <s v="film &amp; video/shorts"/>
    <n v="112.93199999999999"/>
    <n v="19.471034482758618"/>
    <x v="0"/>
    <x v="1"/>
  </r>
  <r>
    <s v="&quot;DAD&quot; - A USC Short Film"/>
    <s v="A teenager named Charlie discovers something new about himself while coping with the loss of his father."/>
    <n v="3500"/>
    <n v="4040"/>
    <x v="0"/>
    <x v="0"/>
    <s v="USD"/>
    <n v="1366693272"/>
    <n v="1364101272"/>
    <b v="0"/>
    <n v="47"/>
    <b v="1"/>
    <s v="film &amp; video/shorts"/>
    <n v="115.42857142857143"/>
    <n v="85.957446808510639"/>
    <x v="0"/>
    <x v="1"/>
  </r>
  <r>
    <s v="Star Wars: Insidious"/>
    <s v="Karn A'Mor has awoken bloodied on a distant battlefield with no memory of his past! JOIN THE RESISTANCE and find out more..."/>
    <n v="300"/>
    <n v="460"/>
    <x v="0"/>
    <x v="0"/>
    <s v="USD"/>
    <n v="1325007358"/>
    <n v="1319819758"/>
    <b v="0"/>
    <n v="15"/>
    <b v="1"/>
    <s v="film &amp; video/shorts"/>
    <n v="153.33333333333334"/>
    <n v="30.666666666666668"/>
    <x v="0"/>
    <x v="1"/>
  </r>
  <r>
    <s v="Jonah and the Crab"/>
    <s v="A short film about a boy searching for companionship in a hermit crab he finds on the beach."/>
    <n v="400"/>
    <n v="1570"/>
    <x v="0"/>
    <x v="0"/>
    <s v="USD"/>
    <n v="1337569140"/>
    <n v="1332991717"/>
    <b v="0"/>
    <n v="26"/>
    <b v="1"/>
    <s v="film &amp; video/shorts"/>
    <n v="392.5"/>
    <n v="60.384615384615387"/>
    <x v="0"/>
    <x v="1"/>
  </r>
  <r>
    <s v="Daemon's scale up - Brieuc Le Meur _ Berlin"/>
    <s v="We reached our limits. Next steps are : 3 more shooting days + postproduction + cut + sound._x000a__x000a_We want to go to Cannes !_x000a__x000a_With you !"/>
    <n v="50"/>
    <n v="1351"/>
    <x v="0"/>
    <x v="6"/>
    <s v="EUR"/>
    <n v="1472751121"/>
    <n v="1471887121"/>
    <b v="0"/>
    <n v="35"/>
    <b v="1"/>
    <s v="film &amp; video/shorts"/>
    <n v="2702"/>
    <n v="38.6"/>
    <x v="0"/>
    <x v="1"/>
  </r>
  <r>
    <s v="Japanese/International Short Film &quot;Mtn.&quot;"/>
    <s v="A short film about life, achieving your dreams, and overcoming hardship. We all have our mountain to climb."/>
    <n v="1300"/>
    <n v="1651"/>
    <x v="0"/>
    <x v="1"/>
    <s v="GBP"/>
    <n v="1398451093"/>
    <n v="1395859093"/>
    <b v="0"/>
    <n v="41"/>
    <b v="1"/>
    <s v="film &amp; video/shorts"/>
    <n v="127"/>
    <n v="40.268292682926827"/>
    <x v="0"/>
    <x v="1"/>
  </r>
  <r>
    <s v="Swingers Anonymous"/>
    <s v="What would you do if you ended up at a swingers party with two dead bodies and $20,000 in drug money?"/>
    <n v="12000"/>
    <n v="12870"/>
    <x v="0"/>
    <x v="0"/>
    <s v="USD"/>
    <n v="1386640856"/>
    <n v="1383616856"/>
    <b v="0"/>
    <n v="47"/>
    <b v="1"/>
    <s v="film &amp; video/shorts"/>
    <n v="107.25"/>
    <n v="273.82978723404256"/>
    <x v="0"/>
    <x v="1"/>
  </r>
  <r>
    <s v="Carrying Place: A film of Maine hauntings"/>
    <s v="An elderly woman in rural Maine is haunted by figures seeking a sacrifice, but there are more forces at work than mere ghosts."/>
    <n v="750"/>
    <n v="1485"/>
    <x v="0"/>
    <x v="0"/>
    <s v="USD"/>
    <n v="1342234920"/>
    <n v="1341892127"/>
    <b v="0"/>
    <n v="28"/>
    <b v="1"/>
    <s v="film &amp; video/shorts"/>
    <n v="198"/>
    <n v="53.035714285714285"/>
    <x v="0"/>
    <x v="1"/>
  </r>
  <r>
    <s v="&quot;T IS FOR TANTRUM&quot; - HORROR/COMEDY"/>
    <s v="A short film about the tragically hilarious events that occur when a fearful and panicky 6-year old boy loses his first baby tooth."/>
    <n v="4000"/>
    <n v="4000.5"/>
    <x v="0"/>
    <x v="0"/>
    <s v="USD"/>
    <n v="1318189261"/>
    <n v="1315597261"/>
    <b v="0"/>
    <n v="100"/>
    <b v="1"/>
    <s v="film &amp; video/shorts"/>
    <n v="100.01249999999999"/>
    <n v="40.005000000000003"/>
    <x v="0"/>
    <x v="1"/>
  </r>
  <r>
    <s v="Sleep Lovers - By Daniel Modeste"/>
    <s v="Isaac, creator of the DreamMaker3000, finds love in his dreams with Mei his boss's wife who lives on the other side of the planet."/>
    <n v="200"/>
    <n v="205"/>
    <x v="0"/>
    <x v="1"/>
    <s v="GBP"/>
    <n v="1424604600"/>
    <n v="1423320389"/>
    <b v="0"/>
    <n v="13"/>
    <b v="1"/>
    <s v="film &amp; video/shorts"/>
    <n v="102.49999999999999"/>
    <n v="15.76923076923077"/>
    <x v="0"/>
    <x v="1"/>
  </r>
  <r>
    <s v="Redemption - Short Film"/>
    <s v="&quot;A sociopath crosses paths with the person he must confront about his wife's murder, it might be himself&quot;"/>
    <n v="500"/>
    <n v="500"/>
    <x v="0"/>
    <x v="0"/>
    <s v="USD"/>
    <n v="1305483086"/>
    <n v="1302891086"/>
    <b v="0"/>
    <n v="7"/>
    <b v="1"/>
    <s v="film &amp; video/shorts"/>
    <n v="100"/>
    <n v="71.428571428571431"/>
    <x v="0"/>
    <x v="1"/>
  </r>
  <r>
    <s v="In Her Voice: short film"/>
    <s v="A short film by Melissa Woodrow &amp; Mark Janiak about seeking forgiveness, embracing the past and memories with a loved one."/>
    <n v="1200"/>
    <n v="1506"/>
    <x v="0"/>
    <x v="0"/>
    <s v="USD"/>
    <n v="1316746837"/>
    <n v="1314154837"/>
    <b v="0"/>
    <n v="21"/>
    <b v="1"/>
    <s v="film &amp; video/shorts"/>
    <n v="125.49999999999999"/>
    <n v="71.714285714285708"/>
    <x v="0"/>
    <x v="1"/>
  </r>
  <r>
    <s v="SECOND CHANCE - DEUXIÃˆME CHANCE"/>
    <s v="Two women, two destinies connected by a letter. _x000a_Between Paris and Skopje a poetic outstanding story of true courage, love and hope."/>
    <n v="6000"/>
    <n v="6388"/>
    <x v="0"/>
    <x v="6"/>
    <s v="EUR"/>
    <n v="1451226045"/>
    <n v="1444828845"/>
    <b v="0"/>
    <n v="17"/>
    <b v="1"/>
    <s v="film &amp; video/shorts"/>
    <n v="106.46666666666667"/>
    <n v="375.76470588235293"/>
    <x v="0"/>
    <x v="1"/>
  </r>
  <r>
    <s v="Village Films Summer Project Fund (TK 2)"/>
    <s v="A father without work uses his daughter to con sympathy from strangers... sound familiar?  Help us make this film!"/>
    <n v="2500"/>
    <n v="2615"/>
    <x v="0"/>
    <x v="0"/>
    <s v="USD"/>
    <n v="1275529260"/>
    <n v="1274705803"/>
    <b v="0"/>
    <n v="25"/>
    <b v="1"/>
    <s v="film &amp; video/shorts"/>
    <n v="104.60000000000001"/>
    <n v="104.6"/>
    <x v="0"/>
    <x v="1"/>
  </r>
  <r>
    <s v="The Recursion Theorem (Short Film)"/>
    <s v="Imprisoned in an unfamiliar reality with strange new rules, Dan Everett struggles to find meaning and reason in this sci-fi noir short."/>
    <n v="3500"/>
    <n v="3600"/>
    <x v="0"/>
    <x v="0"/>
    <s v="USD"/>
    <n v="1403452131"/>
    <n v="1401205731"/>
    <b v="0"/>
    <n v="60"/>
    <b v="1"/>
    <s v="film &amp; video/shorts"/>
    <n v="102.85714285714285"/>
    <n v="60"/>
    <x v="0"/>
    <x v="1"/>
  </r>
  <r>
    <s v="The Southwest Chronicles"/>
    <s v="A chronicle of four very different stories concerning racism to the power of love, all set in the beauty of the Southwest."/>
    <n v="6000"/>
    <n v="6904"/>
    <x v="0"/>
    <x v="0"/>
    <s v="USD"/>
    <n v="1370196192"/>
    <n v="1368036192"/>
    <b v="0"/>
    <n v="56"/>
    <b v="1"/>
    <s v="film &amp; video/shorts"/>
    <n v="115.06666666666668"/>
    <n v="123.28571428571429"/>
    <x v="0"/>
    <x v="1"/>
  </r>
  <r>
    <s v="Help Get the Short Film Interior Design into Film Festivals!"/>
    <s v="We're looking for funding to help submit a short film to film festivals."/>
    <n v="500"/>
    <n v="502"/>
    <x v="0"/>
    <x v="0"/>
    <s v="USD"/>
    <n v="1310454499"/>
    <n v="1307862499"/>
    <b v="0"/>
    <n v="16"/>
    <b v="1"/>
    <s v="film &amp; video/shorts"/>
    <n v="100.4"/>
    <n v="31.375"/>
    <x v="0"/>
    <x v="1"/>
  </r>
  <r>
    <s v="OVERTIME: A Cerebral Horror Short Inspired by the Classics"/>
    <s v="&quot;Overtime&quot; is a 15 minute horror film about a man haunted by the memories of his past during a graveyard shift at his factory job."/>
    <n v="3000"/>
    <n v="3600"/>
    <x v="0"/>
    <x v="0"/>
    <s v="USD"/>
    <n v="1305625164"/>
    <n v="1300354764"/>
    <b v="0"/>
    <n v="46"/>
    <b v="1"/>
    <s v="film &amp; video/shorts"/>
    <n v="120"/>
    <n v="78.260869565217391"/>
    <x v="0"/>
    <x v="1"/>
  </r>
  <r>
    <s v="Euphoria"/>
    <s v="Euphoria is an adventure film that follows adrenaline filled athletes on their hunt for the sublime while balancing family and careers."/>
    <n v="5000"/>
    <n v="5260"/>
    <x v="0"/>
    <x v="5"/>
    <s v="CAD"/>
    <n v="1485936000"/>
    <n v="1481949983"/>
    <b v="0"/>
    <n v="43"/>
    <b v="1"/>
    <s v="film &amp; video/shorts"/>
    <n v="105.2"/>
    <n v="122.32558139534883"/>
    <x v="0"/>
    <x v="1"/>
  </r>
  <r>
    <s v="&quot;Someday Everyday&quot; Short Film"/>
    <s v="Someday Everyday is a short drama that navigates through the past and present of a young man's life, through his struggles and triumphs"/>
    <n v="1000"/>
    <n v="1106"/>
    <x v="0"/>
    <x v="0"/>
    <s v="USD"/>
    <n v="1341349200"/>
    <n v="1338928537"/>
    <b v="0"/>
    <n v="15"/>
    <b v="1"/>
    <s v="film &amp; video/shorts"/>
    <n v="110.60000000000001"/>
    <n v="73.733333333333334"/>
    <x v="0"/>
    <x v="1"/>
  </r>
  <r>
    <s v="&quot;Paper Chase&quot; Students can make family friendly short films."/>
    <s v="Nathan has his ideal job, the opportunity to see his dream girl on a daily basis. The local bully Jake aims to change all that."/>
    <n v="250"/>
    <n v="260"/>
    <x v="0"/>
    <x v="1"/>
    <s v="GBP"/>
    <n v="1396890822"/>
    <n v="1395162822"/>
    <b v="0"/>
    <n v="12"/>
    <b v="1"/>
    <s v="film &amp; video/shorts"/>
    <n v="104"/>
    <n v="21.666666666666668"/>
    <x v="0"/>
    <x v="1"/>
  </r>
  <r>
    <s v="Gotham Knight Terrors: Comedic Batman Short"/>
    <s v="The Batman's Rogues Gallery assembles for a meeting. Scarecrow's fear gas accidently goes off and fears of the villains start to arise."/>
    <n v="350"/>
    <n v="460"/>
    <x v="0"/>
    <x v="0"/>
    <s v="USD"/>
    <n v="1330214841"/>
    <n v="1327622841"/>
    <b v="0"/>
    <n v="21"/>
    <b v="1"/>
    <s v="film &amp; video/shorts"/>
    <n v="131.42857142857142"/>
    <n v="21.904761904761905"/>
    <x v="0"/>
    <x v="1"/>
  </r>
  <r>
    <s v="Ice Hockey"/>
    <s v="Danny is a defenseman for his high school hockey team. This is a day in his life: school, hockey, girls and his next-door neighbor, Ken Daneyko."/>
    <n v="1500"/>
    <n v="1720"/>
    <x v="0"/>
    <x v="0"/>
    <s v="USD"/>
    <n v="1280631600"/>
    <n v="1274889241"/>
    <b v="0"/>
    <n v="34"/>
    <b v="1"/>
    <s v="film &amp; video/shorts"/>
    <n v="114.66666666666667"/>
    <n v="50.588235294117645"/>
    <x v="0"/>
    <x v="1"/>
  </r>
  <r>
    <s v="Innsmouth at 9000 ft. A Short Horror Film Project"/>
    <s v="Innsmouth at 9000 ft. is a Short Film Project in the Spirit of H.P. Lovecraft, and created by Denver based visual artist  Jesse Farley."/>
    <n v="400"/>
    <n v="425"/>
    <x v="0"/>
    <x v="0"/>
    <s v="USD"/>
    <n v="1310440482"/>
    <n v="1307848482"/>
    <b v="0"/>
    <n v="8"/>
    <b v="1"/>
    <s v="film &amp; video/shorts"/>
    <n v="106.25"/>
    <n v="53.125"/>
    <x v="0"/>
    <x v="1"/>
  </r>
  <r>
    <s v="CUT OUT"/>
    <s v="&quot;Cut Out&quot; tells the story of a young woman who befriends a neighborhood teen and finds herself involved with gang violence."/>
    <n v="3200"/>
    <n v="3400"/>
    <x v="0"/>
    <x v="0"/>
    <s v="USD"/>
    <n v="1354923000"/>
    <n v="1351796674"/>
    <b v="0"/>
    <n v="60"/>
    <b v="1"/>
    <s v="film &amp; video/shorts"/>
    <n v="106.25"/>
    <n v="56.666666666666664"/>
    <x v="0"/>
    <x v="1"/>
  </r>
  <r>
    <s v="BEAT: An Original Short Film"/>
    <s v="A feminist tale of two girls finally giving a &quot;Nice Guy&quot; what he truly deserves. Also, dancing!"/>
    <n v="1500"/>
    <n v="1590.29"/>
    <x v="0"/>
    <x v="0"/>
    <s v="USD"/>
    <n v="1390426799"/>
    <n v="1387834799"/>
    <b v="0"/>
    <n v="39"/>
    <b v="1"/>
    <s v="film &amp; video/shorts"/>
    <n v="106.01933333333334"/>
    <n v="40.776666666666664"/>
    <x v="0"/>
    <x v="1"/>
  </r>
  <r>
    <s v="Two Sisters"/>
    <s v="Two sisters share a fragile relationship. When their mother dies and they inherit the family house, old problems rise to the surface."/>
    <n v="5000"/>
    <n v="5000"/>
    <x v="0"/>
    <x v="0"/>
    <s v="USD"/>
    <n v="1352055886"/>
    <n v="1350324286"/>
    <b v="0"/>
    <n v="26"/>
    <b v="1"/>
    <s v="film &amp; video/shorts"/>
    <n v="100"/>
    <n v="192.30769230769232"/>
    <x v="0"/>
    <x v="1"/>
  </r>
  <r>
    <s v="In Their Turn : A MFA Thesis Film"/>
    <s v="The spatiotemporal boundaries between a manâ€™s life, and that of his father dissolve. A reflection on experience, image, and memory."/>
    <n v="3500"/>
    <n v="3500"/>
    <x v="0"/>
    <x v="0"/>
    <s v="USD"/>
    <n v="1359052710"/>
    <n v="1356979110"/>
    <b v="0"/>
    <n v="35"/>
    <b v="1"/>
    <s v="film &amp; video/shorts"/>
    <n v="100"/>
    <n v="100"/>
    <x v="0"/>
    <x v="1"/>
  </r>
  <r>
    <s v="Dear God No!"/>
    <s v="A gang of outlaw bikers pull a home invasion on a disgraced Anthropologist hiding a secret locked in his cabin basement."/>
    <n v="6000"/>
    <n v="7665"/>
    <x v="0"/>
    <x v="0"/>
    <s v="USD"/>
    <n v="1293073733"/>
    <n v="1290481733"/>
    <b v="0"/>
    <n v="65"/>
    <b v="1"/>
    <s v="film &amp; video/shorts"/>
    <n v="127.75000000000001"/>
    <n v="117.92307692307692"/>
    <x v="0"/>
    <x v="1"/>
  </r>
  <r>
    <s v="I'M TWENTY SOMETHING"/>
    <s v="Three friends in their twenties are trying to do the impossible - have fun on a casual Friday night."/>
    <n v="1300"/>
    <n v="1367"/>
    <x v="0"/>
    <x v="1"/>
    <s v="GBP"/>
    <n v="1394220030"/>
    <n v="1392232830"/>
    <b v="0"/>
    <n v="49"/>
    <b v="1"/>
    <s v="film &amp; video/shorts"/>
    <n v="105.15384615384616"/>
    <n v="27.897959183673468"/>
    <x v="0"/>
    <x v="1"/>
  </r>
  <r>
    <s v="Good 'Ol Trumpet"/>
    <s v="UCF short film about an old man, his love for music, and his misplaced trumpet.  "/>
    <n v="500"/>
    <n v="600"/>
    <x v="0"/>
    <x v="0"/>
    <s v="USD"/>
    <n v="1301792400"/>
    <n v="1299775266"/>
    <b v="0"/>
    <n v="10"/>
    <b v="1"/>
    <s v="film &amp; video/shorts"/>
    <n v="120"/>
    <n v="60"/>
    <x v="0"/>
    <x v="1"/>
  </r>
  <r>
    <s v="Single Parent Date Night-A Comedic Short Film"/>
    <s v="Single Parent Date Night is a comedic short film about two single parents trying to reentering the dating pool."/>
    <n v="2200"/>
    <n v="2363"/>
    <x v="0"/>
    <x v="0"/>
    <s v="USD"/>
    <n v="1463184000"/>
    <n v="1461605020"/>
    <b v="0"/>
    <n v="60"/>
    <b v="1"/>
    <s v="film &amp; video/shorts"/>
    <n v="107.40909090909089"/>
    <n v="39.383333333333333"/>
    <x v="0"/>
    <x v="1"/>
  </r>
  <r>
    <s v="LOST WEEKEND"/>
    <s v="A Boy. A Girl. A Car. A Serial Killer."/>
    <n v="5000"/>
    <n v="5025"/>
    <x v="0"/>
    <x v="0"/>
    <s v="USD"/>
    <n v="1333391901"/>
    <n v="1332182301"/>
    <b v="0"/>
    <n v="27"/>
    <b v="1"/>
    <s v="film &amp; video/shorts"/>
    <n v="100.49999999999999"/>
    <n v="186.11111111111111"/>
    <x v="0"/>
    <x v="1"/>
  </r>
  <r>
    <s v="PRETTY LITTLE VICTIM - A Short Film by Paul Jones"/>
    <s v="PRETTY LITTLE VICTIM is a short film from the expanding community of independent Alaskan filmmakers, to be shot in Anchorage, AK"/>
    <n v="7500"/>
    <n v="7685"/>
    <x v="0"/>
    <x v="0"/>
    <s v="USD"/>
    <n v="1303688087"/>
    <n v="1301787287"/>
    <b v="0"/>
    <n v="69"/>
    <b v="1"/>
    <s v="film &amp; video/shorts"/>
    <n v="102.46666666666667"/>
    <n v="111.37681159420291"/>
    <x v="0"/>
    <x v="1"/>
  </r>
  <r>
    <s v="GLASS: A Love Story"/>
    <s v="When a man can't find love, his Google GLASS does the searching for him. A short film shot with Google Glass."/>
    <n v="1500"/>
    <n v="3700"/>
    <x v="0"/>
    <x v="0"/>
    <s v="USD"/>
    <n v="1370011370"/>
    <n v="1364827370"/>
    <b v="0"/>
    <n v="47"/>
    <b v="1"/>
    <s v="film &amp; video/shorts"/>
    <n v="246.66666666666669"/>
    <n v="78.723404255319153"/>
    <x v="0"/>
    <x v="1"/>
  </r>
  <r>
    <s v="Dapper Dan - &quot;Fly As I Wanna&quot; Music Video"/>
    <s v="This video may be bigger than you and it may be bigger than me but, itâ€™s not bigger than you and me! Can you dig it?"/>
    <n v="1000"/>
    <n v="2195"/>
    <x v="0"/>
    <x v="0"/>
    <s v="USD"/>
    <n v="1298680630"/>
    <n v="1296088630"/>
    <b v="0"/>
    <n v="47"/>
    <b v="1"/>
    <s v="film &amp; video/shorts"/>
    <n v="219.49999999999997"/>
    <n v="46.702127659574465"/>
    <x v="0"/>
    <x v="1"/>
  </r>
  <r>
    <s v="Earlids"/>
    <s v="Lee, an awkward teenager with sound-blocking earlids, must confront his self-isolation after a girl moves in next door."/>
    <n v="1300"/>
    <n v="1700"/>
    <x v="0"/>
    <x v="0"/>
    <s v="USD"/>
    <n v="1384408740"/>
    <n v="1381445253"/>
    <b v="0"/>
    <n v="26"/>
    <b v="1"/>
    <s v="film &amp; video/shorts"/>
    <n v="130.76923076923077"/>
    <n v="65.384615384615387"/>
    <x v="0"/>
    <x v="1"/>
  </r>
  <r>
    <s v="Judi Dench is Cool in Person"/>
    <s v="Two actors, one bookie and a very bad day.  Judi Dench is Cool in Person is fast, funny and only a little bit nasty."/>
    <n v="3500"/>
    <n v="5410"/>
    <x v="0"/>
    <x v="2"/>
    <s v="AUD"/>
    <n v="1433059187"/>
    <n v="1430467187"/>
    <b v="0"/>
    <n v="53"/>
    <b v="1"/>
    <s v="film &amp; video/shorts"/>
    <n v="154.57142857142858"/>
    <n v="102.0754716981132"/>
    <x v="0"/>
    <x v="1"/>
  </r>
  <r>
    <s v="MITOSIS | a short film"/>
    <s v="Only one choice can stop Anthony Oswald from fulfilling his destiny and saving millions of lives, and itâ€™s not his decision to make."/>
    <n v="5000"/>
    <n v="5200"/>
    <x v="0"/>
    <x v="0"/>
    <s v="USD"/>
    <n v="1397354400"/>
    <n v="1395277318"/>
    <b v="0"/>
    <n v="81"/>
    <b v="1"/>
    <s v="film &amp; video/shorts"/>
    <n v="104"/>
    <n v="64.197530864197532"/>
    <x v="0"/>
    <x v="1"/>
  </r>
  <r>
    <s v="&quot;The First Day&quot; by Julia Othmer- Music Video"/>
    <s v="A living memorial for all those dealing with trauma, grief and loss."/>
    <n v="5000"/>
    <n v="7050"/>
    <x v="0"/>
    <x v="0"/>
    <s v="USD"/>
    <n v="1312642800"/>
    <n v="1311963128"/>
    <b v="0"/>
    <n v="78"/>
    <b v="1"/>
    <s v="film &amp; video/shorts"/>
    <n v="141"/>
    <n v="90.384615384615387"/>
    <x v="0"/>
    <x v="1"/>
  </r>
  <r>
    <s v="l'esprit d'escalier-a senior film"/>
    <s v="This film explores the complicated nature that exists in all human relationships. A mother and a daughter seek to find happiness."/>
    <n v="3000"/>
    <n v="3100"/>
    <x v="0"/>
    <x v="0"/>
    <s v="USD"/>
    <n v="1326436488"/>
    <n v="1321252488"/>
    <b v="0"/>
    <n v="35"/>
    <b v="1"/>
    <s v="film &amp; video/shorts"/>
    <n v="103.33333333333334"/>
    <n v="88.571428571428569"/>
    <x v="0"/>
    <x v="1"/>
  </r>
  <r>
    <s v="The World's Greatest Lover"/>
    <s v="Never judge a book (or a lover) by their cover."/>
    <n v="450"/>
    <n v="632"/>
    <x v="0"/>
    <x v="0"/>
    <s v="USD"/>
    <n v="1328377444"/>
    <n v="1326217444"/>
    <b v="0"/>
    <n v="22"/>
    <b v="1"/>
    <s v="film &amp; video/shorts"/>
    <n v="140.44444444444443"/>
    <n v="28.727272727272727"/>
    <x v="0"/>
    <x v="1"/>
  </r>
  <r>
    <s v="Villanelle"/>
    <s v="Villanelle is a feature film that blends elements of classic, hardboiled Film Noir, with classic Horror and tells a great story to boot"/>
    <n v="3500"/>
    <n v="3978"/>
    <x v="0"/>
    <x v="0"/>
    <s v="USD"/>
    <n v="1302260155"/>
    <n v="1298289355"/>
    <b v="0"/>
    <n v="57"/>
    <b v="1"/>
    <s v="film &amp; video/shorts"/>
    <n v="113.65714285714286"/>
    <n v="69.78947368421052"/>
    <x v="0"/>
    <x v="1"/>
  </r>
  <r>
    <s v="Funding for Production of Short Dramedy 'Six Women'"/>
    <s v="Joel is writing a novel when his fiancÃ©e Helena dies. Believing his writing suffers when he is not in love, Joel ends up dating very different women."/>
    <n v="4500"/>
    <n v="4522.22"/>
    <x v="0"/>
    <x v="0"/>
    <s v="USD"/>
    <n v="1276110000"/>
    <n v="1268337744"/>
    <b v="0"/>
    <n v="27"/>
    <b v="1"/>
    <s v="film &amp; video/shorts"/>
    <n v="100.49377777777779"/>
    <n v="167.48962962962963"/>
    <x v="0"/>
    <x v="1"/>
  </r>
  <r>
    <s v="DENOUNCED - A Short Film"/>
    <s v="When a ruthless hit-man is 'denounced' from the mafia, his old enemies declare war."/>
    <n v="5000"/>
    <n v="5651.58"/>
    <x v="0"/>
    <x v="0"/>
    <s v="USD"/>
    <n v="1311902236"/>
    <n v="1309310236"/>
    <b v="0"/>
    <n v="39"/>
    <b v="1"/>
    <s v="film &amp; video/shorts"/>
    <n v="113.03159999999998"/>
    <n v="144.91230769230768"/>
    <x v="0"/>
    <x v="1"/>
  </r>
  <r>
    <s v="Inspire CANCER survivors to tell their STORIES"/>
    <s v="This short film will inspire young adult cancer survivors to share with others the wisdom they have gained from their cancer journey."/>
    <n v="3250"/>
    <n v="3398.1"/>
    <x v="0"/>
    <x v="0"/>
    <s v="USD"/>
    <n v="1313276400"/>
    <n v="1310693986"/>
    <b v="0"/>
    <n v="37"/>
    <b v="1"/>
    <s v="film &amp; video/shorts"/>
    <n v="104.55692307692308"/>
    <n v="91.840540540540545"/>
    <x v="0"/>
    <x v="1"/>
  </r>
  <r>
    <s v="Time Live: A short film (Canceled)"/>
    <s v="Now, you can chat with people from the history, by our sport cam with the time machine. However, the girl had some trouble to use it."/>
    <n v="70000"/>
    <n v="10"/>
    <x v="1"/>
    <x v="7"/>
    <s v="HKD"/>
    <n v="1475457107"/>
    <n v="1472865107"/>
    <b v="0"/>
    <n v="1"/>
    <b v="0"/>
    <s v="film &amp; video/science fiction"/>
    <n v="1.4285714285714287E-2"/>
    <n v="10"/>
    <x v="0"/>
    <x v="2"/>
  </r>
  <r>
    <s v="MICRO-MISSION"/>
    <s v="NAVY SEALS sent on a Area 51 Top-Secret rescue mission where they are shrunken and injected into an ET body, the immune system mutated."/>
    <n v="3000"/>
    <n v="1"/>
    <x v="1"/>
    <x v="0"/>
    <s v="USD"/>
    <n v="1429352160"/>
    <n v="1427993710"/>
    <b v="0"/>
    <n v="1"/>
    <b v="0"/>
    <s v="film &amp; video/science fiction"/>
    <n v="3.3333333333333333E-2"/>
    <n v="1"/>
    <x v="0"/>
    <x v="2"/>
  </r>
  <r>
    <s v="The Time Jumper (Canceled)"/>
    <s v="My ambition for this knows no bounds.  Seeing Sephoria in a live-action is a dream of mine."/>
    <n v="100000000"/>
    <n v="0"/>
    <x v="1"/>
    <x v="0"/>
    <s v="USD"/>
    <n v="1476094907"/>
    <n v="1470910907"/>
    <b v="0"/>
    <n v="0"/>
    <b v="0"/>
    <s v="film &amp; video/science fiction"/>
    <n v="0"/>
    <s v="N/A"/>
    <x v="0"/>
    <x v="2"/>
  </r>
  <r>
    <s v="Sentient - The Web Series (Canceled)"/>
    <s v="A group of scientists stumble upon an extraterrestrial virus that is self aware. They must stop it's spread in order to save humanity."/>
    <n v="55000"/>
    <n v="151"/>
    <x v="1"/>
    <x v="0"/>
    <s v="USD"/>
    <n v="1414533600"/>
    <n v="1411411564"/>
    <b v="0"/>
    <n v="6"/>
    <b v="0"/>
    <s v="film &amp; video/science fiction"/>
    <n v="0.27454545454545454"/>
    <n v="25.166666666666668"/>
    <x v="0"/>
    <x v="2"/>
  </r>
  <r>
    <s v="Blank Bodies - Post Production (Canceled)"/>
    <s v="An artificial man and woman discover love under the unsuspecting eyes of the four renowned artists who created them."/>
    <n v="4000"/>
    <n v="0"/>
    <x v="1"/>
    <x v="0"/>
    <s v="USD"/>
    <n v="1431728242"/>
    <n v="1429568242"/>
    <b v="0"/>
    <n v="0"/>
    <b v="0"/>
    <s v="film &amp; video/science fiction"/>
    <n v="0"/>
    <s v="N/A"/>
    <x v="0"/>
    <x v="2"/>
  </r>
  <r>
    <s v="Star Wars Fan Film (Canceled)"/>
    <s v="Due to my little sister finally having recovered from her surgery we can finally make our movie if we can get even a little help to pay"/>
    <n v="500"/>
    <n v="70"/>
    <x v="1"/>
    <x v="5"/>
    <s v="CAD"/>
    <n v="1486165880"/>
    <n v="1480981880"/>
    <b v="0"/>
    <n v="6"/>
    <b v="0"/>
    <s v="film &amp; video/science fiction"/>
    <n v="14.000000000000002"/>
    <n v="11.666666666666666"/>
    <x v="0"/>
    <x v="2"/>
  </r>
  <r>
    <s v="SPECTRUM &quot;Adventures in Light&quot; (Canceled)"/>
    <s v="A man learns the undiscovered laws of nature hidden in acts of weather &amp; light phenomena. He soon realizes these acts can be harnessed."/>
    <n v="25000"/>
    <n v="1387"/>
    <x v="1"/>
    <x v="0"/>
    <s v="USD"/>
    <n v="1433988000"/>
    <n v="1431353337"/>
    <b v="0"/>
    <n v="13"/>
    <b v="0"/>
    <s v="film &amp; video/science fiction"/>
    <n v="5.548"/>
    <n v="106.69230769230769"/>
    <x v="0"/>
    <x v="2"/>
  </r>
  <r>
    <s v="Human Evolution (Canceled)"/>
    <s v="An ambitious Sci-Fi/Action film that will have a big-budget feel with stunning visuals &amp; stunts starring a casting of up and comers."/>
    <n v="8000"/>
    <n v="190"/>
    <x v="1"/>
    <x v="0"/>
    <s v="USD"/>
    <n v="1428069541"/>
    <n v="1425481141"/>
    <b v="0"/>
    <n v="4"/>
    <b v="0"/>
    <s v="film &amp; video/science fiction"/>
    <n v="2.375"/>
    <n v="47.5"/>
    <x v="0"/>
    <x v="2"/>
  </r>
  <r>
    <s v="Ralphi3 (Canceled)"/>
    <s v="A Science Fiction film filled with entertainment and Excitement"/>
    <n v="100000"/>
    <n v="1867"/>
    <x v="1"/>
    <x v="0"/>
    <s v="USD"/>
    <n v="1476941293"/>
    <n v="1473917293"/>
    <b v="0"/>
    <n v="6"/>
    <b v="0"/>
    <s v="film &amp; video/science fiction"/>
    <n v="1.867"/>
    <n v="311.16666666666669"/>
    <x v="0"/>
    <x v="2"/>
  </r>
  <r>
    <s v="JUSTICE LEAGUE ORIGINS (Canceled)"/>
    <s v="HEY!!! I'm David House, and I am currently working on a film called Justice League Origins!!! non-profit based on DC Comics Characters."/>
    <n v="20000"/>
    <n v="0"/>
    <x v="1"/>
    <x v="0"/>
    <s v="USD"/>
    <n v="1414708183"/>
    <n v="1409524183"/>
    <b v="0"/>
    <n v="0"/>
    <b v="0"/>
    <s v="film &amp; video/science fiction"/>
    <n v="0"/>
    <s v="N/A"/>
    <x v="0"/>
    <x v="2"/>
  </r>
  <r>
    <s v="Blue in the Green (Canceled)"/>
    <s v="A journey down the rabbit hole into the dark future. A mix of reality and dreams of a world dependant on an oppressed by technology."/>
    <n v="600"/>
    <n v="0"/>
    <x v="1"/>
    <x v="1"/>
    <s v="GBP"/>
    <n v="1402949760"/>
    <n v="1400536692"/>
    <b v="0"/>
    <n v="0"/>
    <b v="0"/>
    <s v="film &amp; video/science fiction"/>
    <n v="0"/>
    <s v="N/A"/>
    <x v="0"/>
    <x v="2"/>
  </r>
  <r>
    <s v="I (Canceled)"/>
    <s v="I"/>
    <n v="1200"/>
    <n v="0"/>
    <x v="1"/>
    <x v="0"/>
    <s v="USD"/>
    <n v="1467763200"/>
    <n v="1466453161"/>
    <b v="0"/>
    <n v="0"/>
    <b v="0"/>
    <s v="film &amp; video/science fiction"/>
    <n v="0"/>
    <s v="N/A"/>
    <x v="0"/>
    <x v="2"/>
  </r>
  <r>
    <s v="The Message (Canceled)"/>
    <s v="An anime inspired sci-fi action short set in Tokyo, Japan by VFX veterans, Gerald Abraham, Kim Tran and sound engineer, Jeremy Corby."/>
    <n v="80000"/>
    <n v="7655"/>
    <x v="1"/>
    <x v="0"/>
    <s v="USD"/>
    <n v="1415392207"/>
    <n v="1411500607"/>
    <b v="0"/>
    <n v="81"/>
    <b v="0"/>
    <s v="film &amp; video/science fiction"/>
    <n v="9.5687499999999996"/>
    <n v="94.506172839506178"/>
    <x v="0"/>
    <x v="2"/>
  </r>
  <r>
    <s v="Demon Women from outer space (Canceled)"/>
    <s v="Invasion from outer space sights, to weird to imagine destruction too monstrous to escape"/>
    <n v="71764"/>
    <n v="0"/>
    <x v="1"/>
    <x v="0"/>
    <s v="USD"/>
    <n v="1464715860"/>
    <n v="1462130584"/>
    <b v="0"/>
    <n v="0"/>
    <b v="0"/>
    <s v="film &amp; video/science fiction"/>
    <n v="0"/>
    <s v="N/A"/>
    <x v="0"/>
    <x v="2"/>
  </r>
  <r>
    <s v="MARLEY'S GHOST (AMBASSADORS OF STEAM) (Canceled)"/>
    <s v="steampunk  remake of &quot;a Christmas carol&quot;"/>
    <n v="5000"/>
    <n v="0"/>
    <x v="1"/>
    <x v="0"/>
    <s v="USD"/>
    <n v="1441386000"/>
    <n v="1438811418"/>
    <b v="0"/>
    <n v="0"/>
    <b v="0"/>
    <s v="film &amp; video/science fiction"/>
    <n v="0"/>
    <s v="N/A"/>
    <x v="0"/>
    <x v="2"/>
  </r>
  <r>
    <s v="&quot;STUCK&quot; - Finishing Funds for a Sci-Fi Thriller Short Film"/>
    <s v="What would someone do if they suddenly discovered they could stop time? Join us on this clever sci-fi short film and find out!"/>
    <n v="3000"/>
    <n v="403"/>
    <x v="1"/>
    <x v="0"/>
    <s v="USD"/>
    <n v="1404241200"/>
    <n v="1401354597"/>
    <b v="0"/>
    <n v="5"/>
    <b v="0"/>
    <s v="film &amp; video/science fiction"/>
    <n v="13.433333333333334"/>
    <n v="80.599999999999994"/>
    <x v="0"/>
    <x v="2"/>
  </r>
  <r>
    <s v="MICRO-MISSION (Canceled)"/>
    <s v="NAVY SEALS sent on a Area 51 Top-Secret rescue mission where they are shrunken and injected into an ET body, the immune system mutated."/>
    <n v="3000"/>
    <n v="0"/>
    <x v="1"/>
    <x v="0"/>
    <s v="USD"/>
    <n v="1431771360"/>
    <n v="1427968234"/>
    <b v="0"/>
    <n v="0"/>
    <b v="0"/>
    <s v="film &amp; video/science fiction"/>
    <n v="0"/>
    <s v="N/A"/>
    <x v="0"/>
    <x v="2"/>
  </r>
  <r>
    <s v="Predator : Repentance (Canceled)"/>
    <s v="An unofficial sequel to the independent 2015 fan film Predator: Dark ages. Set in 2141 we follow the crew of the cargoship Centurion"/>
    <n v="55000"/>
    <n v="0"/>
    <x v="1"/>
    <x v="8"/>
    <s v="DKK"/>
    <n v="1444657593"/>
    <n v="1440337593"/>
    <b v="0"/>
    <n v="0"/>
    <b v="0"/>
    <s v="film &amp; video/science fiction"/>
    <n v="0"/>
    <s v="N/A"/>
    <x v="0"/>
    <x v="2"/>
  </r>
  <r>
    <s v="Thr33 Days Dead: The Sequ3l (Canceled)"/>
    <s v="This movie will be the S3qu3l to Thr33 Days Dead, which premiered on SyFy and was the focus of SyFy's &quot;Town of the Living Dead&quot;."/>
    <n v="150000"/>
    <n v="4712"/>
    <x v="1"/>
    <x v="0"/>
    <s v="USD"/>
    <n v="1438405140"/>
    <n v="1435731041"/>
    <b v="0"/>
    <n v="58"/>
    <b v="0"/>
    <s v="film &amp; video/science fiction"/>
    <n v="3.1413333333333333"/>
    <n v="81.241379310344826"/>
    <x v="0"/>
    <x v="2"/>
  </r>
  <r>
    <s v="Roman Dead (Canceled)"/>
    <s v="When  Rome is infected with a zombie plague, Lucius Agrippa and a small group fights for survival"/>
    <n v="500"/>
    <n v="500"/>
    <x v="1"/>
    <x v="0"/>
    <s v="USD"/>
    <n v="1436738772"/>
    <n v="1435874772"/>
    <b v="0"/>
    <n v="1"/>
    <b v="0"/>
    <s v="film &amp; video/science fiction"/>
    <n v="100"/>
    <n v="500"/>
    <x v="0"/>
    <x v="2"/>
  </r>
  <r>
    <s v="Rome of the Dead (Canceled)"/>
    <s v="A Gladiator fights for his freedom to be reunited with his Family, he's one fight away, when Rome is infected with a Zombie Virus"/>
    <n v="200000"/>
    <n v="0"/>
    <x v="1"/>
    <x v="0"/>
    <s v="USD"/>
    <n v="1426823132"/>
    <n v="1424234732"/>
    <b v="0"/>
    <n v="0"/>
    <b v="0"/>
    <s v="film &amp; video/science fiction"/>
    <n v="0"/>
    <s v="N/A"/>
    <x v="0"/>
    <x v="2"/>
  </r>
  <r>
    <s v="Catherine Kimbridge Chronicles - Live-Action SciFi TV Series"/>
    <s v="Join us creating a Science Fiction TV Series based upon the popular novels -The Catherine Kimbridge Chronicles."/>
    <n v="12000"/>
    <n v="1293"/>
    <x v="1"/>
    <x v="0"/>
    <s v="USD"/>
    <n v="1433043623"/>
    <n v="1429155623"/>
    <b v="0"/>
    <n v="28"/>
    <b v="0"/>
    <s v="film &amp; video/science fiction"/>
    <n v="10.775"/>
    <n v="46.178571428571431"/>
    <x v="0"/>
    <x v="2"/>
  </r>
  <r>
    <s v="SAMANTHA  SHADOW (Canceled)"/>
    <s v="A science fiction series about a women trying to stave off a mysterious appearance of monsters from getting out of a dark alley."/>
    <n v="3000"/>
    <n v="10"/>
    <x v="1"/>
    <x v="0"/>
    <s v="USD"/>
    <n v="1416176778"/>
    <n v="1414358778"/>
    <b v="0"/>
    <n v="1"/>
    <b v="0"/>
    <s v="film &amp; video/science fiction"/>
    <n v="0.33333333333333337"/>
    <n v="10"/>
    <x v="0"/>
    <x v="2"/>
  </r>
  <r>
    <s v="CATTLE - AN AWESOME SCI-FI SHORT (Canceled)"/>
    <s v="A young woman learns she is one of few women left bred like cattle in order to control a deadly disease and the world populace"/>
    <n v="5500"/>
    <n v="0"/>
    <x v="1"/>
    <x v="2"/>
    <s v="AUD"/>
    <n v="1472882100"/>
    <n v="1467941542"/>
    <b v="0"/>
    <n v="0"/>
    <b v="0"/>
    <s v="film &amp; video/science fiction"/>
    <n v="0"/>
    <s v="N/A"/>
    <x v="0"/>
    <x v="2"/>
  </r>
  <r>
    <s v="The Great Fear - Post Production Funds (Canceled)"/>
    <s v="A film about a collapsing food industry, a lonely farmer and a lonely botanist needs your help to finish post-production!"/>
    <n v="7500"/>
    <n v="2070"/>
    <x v="1"/>
    <x v="5"/>
    <s v="CAD"/>
    <n v="1428945472"/>
    <n v="1423765072"/>
    <b v="0"/>
    <n v="37"/>
    <b v="0"/>
    <s v="film &amp; video/science fiction"/>
    <n v="27.6"/>
    <n v="55.945945945945944"/>
    <x v="0"/>
    <x v="2"/>
  </r>
  <r>
    <s v="Threshold (Canceled)"/>
    <s v="Film-Makers Ricky Comuniello &amp; Ian Weeks are at it again - for the 1st time. We need your support for a modern Sci-Fiction short film"/>
    <n v="4500"/>
    <n v="338"/>
    <x v="1"/>
    <x v="0"/>
    <s v="USD"/>
    <n v="1439298052"/>
    <n v="1436965252"/>
    <b v="0"/>
    <n v="9"/>
    <b v="0"/>
    <s v="film &amp; video/science fiction"/>
    <n v="7.5111111111111111"/>
    <n v="37.555555555555557"/>
    <x v="0"/>
    <x v="2"/>
  </r>
  <r>
    <s v="#CalExit...War of 2020 (Canceled)"/>
    <s v="California and the west have declared their refusal to support the election of a staunch conservative president. Will it be Civil War?"/>
    <n v="20000"/>
    <n v="115"/>
    <x v="1"/>
    <x v="0"/>
    <s v="USD"/>
    <n v="1484698998"/>
    <n v="1479514998"/>
    <b v="0"/>
    <n v="3"/>
    <b v="0"/>
    <s v="film &amp; video/science fiction"/>
    <n v="0.57499999999999996"/>
    <n v="38.333333333333336"/>
    <x v="0"/>
    <x v="2"/>
  </r>
  <r>
    <s v="Consumed (Static Air) (Canceled)"/>
    <s v="Film makers catch live footage beyond their wildest dreams."/>
    <n v="7000"/>
    <n v="0"/>
    <x v="1"/>
    <x v="1"/>
    <s v="GBP"/>
    <n v="1420741080"/>
    <n v="1417026340"/>
    <b v="0"/>
    <n v="0"/>
    <b v="0"/>
    <s v="film &amp; video/science fiction"/>
    <n v="0"/>
    <s v="N/A"/>
    <x v="0"/>
    <x v="2"/>
  </r>
  <r>
    <s v="Space Gangstars (Canceled)"/>
    <s v="An aspiring pilot decides to take his Dad's ship for a joyride, and learns it was the biggest mistake of his life in this Sci-Fi comedy"/>
    <n v="50000"/>
    <n v="40"/>
    <x v="1"/>
    <x v="0"/>
    <s v="USD"/>
    <n v="1456555536"/>
    <n v="1453963536"/>
    <b v="0"/>
    <n v="2"/>
    <b v="0"/>
    <s v="film &amp; video/science fiction"/>
    <n v="0.08"/>
    <n v="20"/>
    <x v="0"/>
    <x v="2"/>
  </r>
  <r>
    <s v="Dichotomy (Canceled)"/>
    <s v="A provocatively mind-bending sci-fi thriller, this short film project examines opposites and the balance of the universe. #Dichotomy"/>
    <n v="10000"/>
    <n v="92"/>
    <x v="1"/>
    <x v="0"/>
    <s v="USD"/>
    <n v="1419494400"/>
    <n v="1416888470"/>
    <b v="0"/>
    <n v="6"/>
    <b v="0"/>
    <s v="film &amp; video/science fiction"/>
    <n v="0.91999999999999993"/>
    <n v="15.333333333333334"/>
    <x v="0"/>
    <x v="2"/>
  </r>
  <r>
    <s v="Star Trek First Frontier (Canceled)"/>
    <s v="The untold story of Captain Robert April and the first launching of the starship U.S.S. Enterprise,  NCC-1701"/>
    <n v="130000"/>
    <n v="30112"/>
    <x v="1"/>
    <x v="0"/>
    <s v="USD"/>
    <n v="1432612382"/>
    <n v="1427428382"/>
    <b v="0"/>
    <n v="67"/>
    <b v="0"/>
    <s v="film &amp; video/science fiction"/>
    <n v="23.163076923076922"/>
    <n v="449.43283582089555"/>
    <x v="0"/>
    <x v="2"/>
  </r>
  <r>
    <s v="THE ASCENDENCE SHIFT Feature Film (Canceled)"/>
    <s v="The age of a race to the finish between the higher &amp; lower dimensional realms, A fight for consciousness &amp; freedom,THE NEW HUMAN"/>
    <n v="250000"/>
    <n v="140"/>
    <x v="1"/>
    <x v="2"/>
    <s v="AUD"/>
    <n v="1434633191"/>
    <n v="1429449191"/>
    <b v="0"/>
    <n v="5"/>
    <b v="0"/>
    <s v="film &amp; video/science fiction"/>
    <n v="5.5999999999999994E-2"/>
    <n v="28"/>
    <x v="0"/>
    <x v="2"/>
  </r>
  <r>
    <s v="The Great Dark (Canceled)"/>
    <s v="The Great Dark is a journey through the unimaginable...and un foreseeable..."/>
    <n v="380000"/>
    <n v="30"/>
    <x v="1"/>
    <x v="0"/>
    <s v="USD"/>
    <n v="1411437100"/>
    <n v="1408845100"/>
    <b v="0"/>
    <n v="2"/>
    <b v="0"/>
    <s v="film &amp; video/science fiction"/>
    <n v="7.8947368421052634E-3"/>
    <n v="15"/>
    <x v="0"/>
    <x v="2"/>
  </r>
  <r>
    <s v="Awakening (Canceled)"/>
    <s v="What would you do if you face something beyond your understanding? If someone you loved disappeared without a trace?"/>
    <n v="50000"/>
    <n v="359"/>
    <x v="1"/>
    <x v="0"/>
    <s v="USD"/>
    <n v="1417532644"/>
    <n v="1413900244"/>
    <b v="0"/>
    <n v="10"/>
    <b v="0"/>
    <s v="film &amp; video/science fiction"/>
    <n v="0.71799999999999997"/>
    <n v="35.9"/>
    <x v="0"/>
    <x v="2"/>
  </r>
  <r>
    <s v="Quantum Alterations: Sci-fi, Stop Motion &amp; Fantasy Fan Film"/>
    <s v="Fiction Becomes Reality in this non-profit science fiction, stop motion, and fantasy fan film."/>
    <n v="1500"/>
    <n v="40"/>
    <x v="1"/>
    <x v="0"/>
    <s v="USD"/>
    <n v="1433336895"/>
    <n v="1429621695"/>
    <b v="0"/>
    <n v="3"/>
    <b v="0"/>
    <s v="film &amp; video/science fiction"/>
    <n v="2.666666666666667"/>
    <n v="13.333333333333334"/>
    <x v="0"/>
    <x v="2"/>
  </r>
  <r>
    <s v="The Last Armada (Canceled)"/>
    <s v="While a shadow of peace was on the horizon,humankind was being threatened by its past.Whispers of threat was being heard from the North"/>
    <n v="1350000"/>
    <n v="81"/>
    <x v="1"/>
    <x v="0"/>
    <s v="USD"/>
    <n v="1437657935"/>
    <n v="1434201935"/>
    <b v="0"/>
    <n v="4"/>
    <b v="0"/>
    <s v="film &amp; video/science fiction"/>
    <n v="6.0000000000000001E-3"/>
    <n v="20.25"/>
    <x v="0"/>
    <x v="2"/>
  </r>
  <r>
    <s v="Mosaics (Canceled)"/>
    <s v="A short science-fiction film about an underground network of human-animal hybrids &amp; their struggle with oppression &amp; marginalization."/>
    <n v="35000"/>
    <n v="1785"/>
    <x v="1"/>
    <x v="5"/>
    <s v="CAD"/>
    <n v="1407034796"/>
    <n v="1401850796"/>
    <b v="0"/>
    <n v="15"/>
    <b v="0"/>
    <s v="film &amp; video/science fiction"/>
    <n v="5.0999999999999996"/>
    <n v="119"/>
    <x v="0"/>
    <x v="2"/>
  </r>
  <r>
    <s v="Forever Man (short film) (Canceled)"/>
    <s v="Man's cryogenic chamber and his soulmate's time travel from the distant future allows them to meet in the middle."/>
    <n v="2995"/>
    <n v="8"/>
    <x v="1"/>
    <x v="0"/>
    <s v="USD"/>
    <n v="1456523572"/>
    <n v="1453931572"/>
    <b v="0"/>
    <n v="2"/>
    <b v="0"/>
    <s v="film &amp; video/science fiction"/>
    <n v="0.26711185308848079"/>
    <n v="4"/>
    <x v="0"/>
    <x v="2"/>
  </r>
  <r>
    <s v="In The Dark POST Production Fund Request (Canceled)"/>
    <s v="ITD a is thriller about a female college student house sitting for her boss &amp; encountering a dark evil force that dwells in the shadows"/>
    <n v="5000"/>
    <n v="0"/>
    <x v="1"/>
    <x v="0"/>
    <s v="USD"/>
    <n v="1413942628"/>
    <n v="1411350628"/>
    <b v="0"/>
    <n v="0"/>
    <b v="0"/>
    <s v="film &amp; video/science fiction"/>
    <n v="0"/>
    <s v="N/A"/>
    <x v="0"/>
    <x v="2"/>
  </r>
  <r>
    <s v="Rosette: Sci-Fi/Action Feature Film to Cast Hollywood Talent"/>
    <s v="Love, Robots... and Time Travel._x000a_Rosette: A Sci-Fi/Action/Adventure Feature Film, set to cast three A-list Hollywood actors."/>
    <n v="500000"/>
    <n v="10"/>
    <x v="1"/>
    <x v="0"/>
    <s v="USD"/>
    <n v="1467541545"/>
    <n v="1464085545"/>
    <b v="0"/>
    <n v="1"/>
    <b v="0"/>
    <s v="film &amp; video/science fiction"/>
    <n v="2E-3"/>
    <n v="10"/>
    <x v="0"/>
    <x v="2"/>
  </r>
  <r>
    <s v="Con Todo mi Corazon: With all of my Heart."/>
    <s v="The title might seem cheesy, but my father says that to my mother every time they say I love you.     This story is dedicated to them."/>
    <n v="5000"/>
    <n v="0"/>
    <x v="2"/>
    <x v="0"/>
    <s v="USD"/>
    <n v="1439675691"/>
    <n v="1434491691"/>
    <b v="0"/>
    <n v="0"/>
    <b v="0"/>
    <s v="film &amp; video/drama"/>
    <n v="0"/>
    <s v="N/A"/>
    <x v="0"/>
    <x v="3"/>
  </r>
  <r>
    <s v="Midway: The Turning Point"/>
    <s v="Step 1 (script editing) to produce a dramatic film about the air/sea battle of WWII that turned the tide of victory for the US."/>
    <n v="50000"/>
    <n v="5"/>
    <x v="2"/>
    <x v="0"/>
    <s v="USD"/>
    <n v="1404318595"/>
    <n v="1401726595"/>
    <b v="0"/>
    <n v="1"/>
    <b v="0"/>
    <s v="film &amp; video/drama"/>
    <n v="0.01"/>
    <n v="5"/>
    <x v="0"/>
    <x v="3"/>
  </r>
  <r>
    <s v="See It My Way"/>
    <s v="This film follows a young man who has had only a troubled family life. He turns to all the wrong things and life falls apart."/>
    <n v="2800"/>
    <n v="435"/>
    <x v="2"/>
    <x v="0"/>
    <s v="USD"/>
    <n v="1408232520"/>
    <n v="1405393356"/>
    <b v="0"/>
    <n v="10"/>
    <b v="0"/>
    <s v="film &amp; video/drama"/>
    <n v="15.535714285714286"/>
    <n v="43.5"/>
    <x v="0"/>
    <x v="3"/>
  </r>
  <r>
    <s v="UNDIVIDED (Working Title)"/>
    <s v="Over 2.5 million Black men registered for the draft in World War II. _x000a_This will be the most comprehensive portrayal EVER of US. THEN."/>
    <n v="2000000"/>
    <n v="0"/>
    <x v="2"/>
    <x v="0"/>
    <s v="USD"/>
    <n v="1443657600"/>
    <n v="1440716654"/>
    <b v="0"/>
    <n v="0"/>
    <b v="0"/>
    <s v="film &amp; video/drama"/>
    <n v="0"/>
    <s v="N/A"/>
    <x v="0"/>
    <x v="3"/>
  </r>
  <r>
    <s v="Angelix"/>
    <s v="Two cousins are caught up in the private war between warrior class angels and demons. You may be caught up too and not realize it yet."/>
    <n v="120000"/>
    <n v="640"/>
    <x v="2"/>
    <x v="0"/>
    <s v="USD"/>
    <n v="1411150701"/>
    <n v="1405966701"/>
    <b v="0"/>
    <n v="7"/>
    <b v="0"/>
    <s v="film &amp; video/drama"/>
    <n v="0.53333333333333333"/>
    <n v="91.428571428571431"/>
    <x v="0"/>
    <x v="3"/>
  </r>
  <r>
    <s v="NET"/>
    <s v="A teacher. A boy. The beach and a heatwave that drove them all insane."/>
    <n v="17000"/>
    <n v="0"/>
    <x v="2"/>
    <x v="1"/>
    <s v="GBP"/>
    <n v="1452613724"/>
    <n v="1450021724"/>
    <b v="0"/>
    <n v="0"/>
    <b v="0"/>
    <s v="film &amp; video/drama"/>
    <n v="0"/>
    <s v="N/A"/>
    <x v="0"/>
    <x v="3"/>
  </r>
  <r>
    <s v="Pressure"/>
    <s v="A young teen makes a bad decision after joining gang and the film expresses his choices that led him to that point."/>
    <n v="5000"/>
    <n v="3000"/>
    <x v="2"/>
    <x v="0"/>
    <s v="USD"/>
    <n v="1484531362"/>
    <n v="1481939362"/>
    <b v="0"/>
    <n v="1"/>
    <b v="0"/>
    <s v="film &amp; video/drama"/>
    <n v="60"/>
    <n v="3000"/>
    <x v="0"/>
    <x v="3"/>
  </r>
  <r>
    <s v="Past"/>
    <s v="A young man experiences a tragedy and has the opportunity to go back and learn from his mistakes and find out his true self."/>
    <n v="110000"/>
    <n v="11"/>
    <x v="2"/>
    <x v="0"/>
    <s v="USD"/>
    <n v="1438726535"/>
    <n v="1433542535"/>
    <b v="0"/>
    <n v="2"/>
    <b v="0"/>
    <s v="film &amp; video/drama"/>
    <n v="0.01"/>
    <n v="5.5"/>
    <x v="0"/>
    <x v="3"/>
  </r>
  <r>
    <s v="Moving On"/>
    <s v="A homeless Gulf War 2 vet, and Congressional Medal of Honor recipient fights for his sanity on the mean streets of Albuquerque."/>
    <n v="8000"/>
    <n v="325"/>
    <x v="2"/>
    <x v="0"/>
    <s v="USD"/>
    <n v="1426791770"/>
    <n v="1424203370"/>
    <b v="0"/>
    <n v="3"/>
    <b v="0"/>
    <s v="film &amp; video/drama"/>
    <n v="4.0625"/>
    <n v="108.33333333333333"/>
    <x v="0"/>
    <x v="3"/>
  </r>
  <r>
    <s v="Family"/>
    <s v="Family is a short film about a father and son and two brothers who were separated by the Korean war and finally reunite after 60 years."/>
    <n v="2500"/>
    <n v="560"/>
    <x v="2"/>
    <x v="1"/>
    <s v="GBP"/>
    <n v="1413634059"/>
    <n v="1411042059"/>
    <b v="0"/>
    <n v="10"/>
    <b v="0"/>
    <s v="film &amp; video/drama"/>
    <n v="22.400000000000002"/>
    <n v="56"/>
    <x v="0"/>
    <x v="3"/>
  </r>
  <r>
    <s v="Letters to Daniel"/>
    <s v="Amy &amp; Missy survive Amy's bipolar disorder and go on to become award winning &amp; bestselling authors, screenwriters &amp; filmmakers"/>
    <n v="10000"/>
    <n v="325"/>
    <x v="2"/>
    <x v="0"/>
    <s v="USD"/>
    <n v="1440912480"/>
    <n v="1438385283"/>
    <b v="0"/>
    <n v="10"/>
    <b v="0"/>
    <s v="film &amp; video/drama"/>
    <n v="3.25"/>
    <n v="32.5"/>
    <x v="0"/>
    <x v="3"/>
  </r>
  <r>
    <s v="IRL: Gamers Unite"/>
    <s v="Team Mayhem, a local small town gang of gamers who are enlisted   to save the world from the new great evil known as Prowler."/>
    <n v="50000"/>
    <n v="1"/>
    <x v="2"/>
    <x v="0"/>
    <s v="USD"/>
    <n v="1470975614"/>
    <n v="1465791614"/>
    <b v="0"/>
    <n v="1"/>
    <b v="0"/>
    <s v="film &amp; video/drama"/>
    <n v="2E-3"/>
    <n v="1"/>
    <x v="0"/>
    <x v="3"/>
  </r>
  <r>
    <s v="The Blind Dolphin Story"/>
    <s v="A short film on the rarest mammal and the second most endangered freshwater river dolphin, in Pakistan."/>
    <n v="95000"/>
    <n v="0"/>
    <x v="2"/>
    <x v="0"/>
    <s v="USD"/>
    <n v="1426753723"/>
    <n v="1423733323"/>
    <b v="0"/>
    <n v="0"/>
    <b v="0"/>
    <s v="film &amp; video/drama"/>
    <n v="0"/>
    <s v="N/A"/>
    <x v="0"/>
    <x v="3"/>
  </r>
  <r>
    <s v="7 Sins"/>
    <s v="This is a film inspired by Quentin Tarantino, I want to make a film thats entertaining yet gritty. 7 Sins is in pre-production."/>
    <n v="1110"/>
    <n v="0"/>
    <x v="2"/>
    <x v="1"/>
    <s v="GBP"/>
    <n v="1425131108"/>
    <n v="1422539108"/>
    <b v="0"/>
    <n v="0"/>
    <b v="0"/>
    <s v="film &amp; video/drama"/>
    <n v="0"/>
    <s v="N/A"/>
    <x v="0"/>
    <x v="3"/>
  </r>
  <r>
    <s v="I Am Forgotten"/>
    <s v="An international short film project. It is about loneliness, wich is caused by the current compulsion to check your Facebook every day."/>
    <n v="6000"/>
    <n v="0"/>
    <x v="2"/>
    <x v="9"/>
    <s v="EUR"/>
    <n v="1431108776"/>
    <n v="1425924776"/>
    <b v="0"/>
    <n v="0"/>
    <b v="0"/>
    <s v="film &amp; video/drama"/>
    <n v="0"/>
    <s v="N/A"/>
    <x v="0"/>
    <x v="3"/>
  </r>
  <r>
    <s v="Gooseberry Fool - Feature Film"/>
    <s v="To heal her scars Olivia must take a journey back to her roots, where an unresolved conflict stands between her and musical success."/>
    <n v="20000"/>
    <n v="1297"/>
    <x v="2"/>
    <x v="1"/>
    <s v="GBP"/>
    <n v="1409337611"/>
    <n v="1407177611"/>
    <b v="0"/>
    <n v="26"/>
    <b v="0"/>
    <s v="film &amp; video/drama"/>
    <n v="6.4850000000000003"/>
    <n v="49.884615384615387"/>
    <x v="0"/>
    <x v="3"/>
  </r>
  <r>
    <s v="Silent Monster"/>
    <s v="I'm seeking funding to finish my short film, Silent Monster, to bring awareness to teenage bullying as well as teenage violence."/>
    <n v="1500"/>
    <n v="0"/>
    <x v="2"/>
    <x v="0"/>
    <s v="USD"/>
    <n v="1438803999"/>
    <n v="1436211999"/>
    <b v="0"/>
    <n v="0"/>
    <b v="0"/>
    <s v="film &amp; video/drama"/>
    <n v="0"/>
    <s v="N/A"/>
    <x v="0"/>
    <x v="3"/>
  </r>
  <r>
    <s v="The Good Samaritan"/>
    <s v="I'm making a modern day version of the bible story &quot; The Good Samaritan&quot;"/>
    <n v="450"/>
    <n v="180"/>
    <x v="2"/>
    <x v="0"/>
    <s v="USD"/>
    <n v="1427155726"/>
    <n v="1425690526"/>
    <b v="0"/>
    <n v="7"/>
    <b v="0"/>
    <s v="film &amp; video/drama"/>
    <n v="40"/>
    <n v="25.714285714285715"/>
    <x v="0"/>
    <x v="3"/>
  </r>
  <r>
    <s v="El viaje de LucÃ­a"/>
    <s v="El viaje de LucÃ­a es un largometraje de ficciÃ³n con temÃ¡tica sobre el cÃ¡ncer infantil."/>
    <n v="500000"/>
    <n v="0"/>
    <x v="2"/>
    <x v="3"/>
    <s v="EUR"/>
    <n v="1448582145"/>
    <n v="1445986545"/>
    <b v="0"/>
    <n v="0"/>
    <b v="0"/>
    <s v="film &amp; video/drama"/>
    <n v="0"/>
    <s v="N/A"/>
    <x v="0"/>
    <x v="3"/>
  </r>
  <r>
    <s v="Sustain: A Film About Survival"/>
    <s v="A feature-length film about how three people survive in a diseased world."/>
    <n v="1000"/>
    <n v="200"/>
    <x v="2"/>
    <x v="0"/>
    <s v="USD"/>
    <n v="1457056555"/>
    <n v="1454464555"/>
    <b v="0"/>
    <n v="2"/>
    <b v="0"/>
    <s v="film &amp; video/drama"/>
    <n v="20"/>
    <n v="100"/>
    <x v="0"/>
    <x v="3"/>
  </r>
  <r>
    <s v="The Rest of Us Mini-Series"/>
    <s v="The Rest of Us follows a survivor of an outbreak that nearly destroyed the earth as he travels to find some form of humanity."/>
    <n v="1200"/>
    <n v="401"/>
    <x v="2"/>
    <x v="1"/>
    <s v="GBP"/>
    <n v="1428951600"/>
    <n v="1425512843"/>
    <b v="0"/>
    <n v="13"/>
    <b v="0"/>
    <s v="film &amp; video/drama"/>
    <n v="33.416666666666664"/>
    <n v="30.846153846153847"/>
    <x v="0"/>
    <x v="3"/>
  </r>
  <r>
    <s v="Immemorial"/>
    <s v="Christina has been suffering with flash backs and some very disturbing nightmares and realises that it is more than just nightmares."/>
    <n v="3423"/>
    <n v="722"/>
    <x v="2"/>
    <x v="1"/>
    <s v="GBP"/>
    <n v="1434995295"/>
    <n v="1432403295"/>
    <b v="0"/>
    <n v="4"/>
    <b v="0"/>
    <s v="film &amp; video/drama"/>
    <n v="21.092608822670172"/>
    <n v="180.5"/>
    <x v="0"/>
    <x v="3"/>
  </r>
  <r>
    <s v="ABU Pakistani Independent Feature Film"/>
    <s v="I'm Faraz, and I am raising money for my feature film called ABU. This one is for our parents, and our responsibilities towards them."/>
    <n v="1000"/>
    <n v="0"/>
    <x v="2"/>
    <x v="0"/>
    <s v="USD"/>
    <n v="1483748232"/>
    <n v="1481156232"/>
    <b v="0"/>
    <n v="0"/>
    <b v="0"/>
    <s v="film &amp; video/drama"/>
    <n v="0"/>
    <s v="N/A"/>
    <x v="0"/>
    <x v="3"/>
  </r>
  <r>
    <s v="Three Little Words"/>
    <s v="Don't kill me until I meet my Dad"/>
    <n v="12500"/>
    <n v="4482"/>
    <x v="2"/>
    <x v="1"/>
    <s v="GBP"/>
    <n v="1417033610"/>
    <n v="1414438010"/>
    <b v="0"/>
    <n v="12"/>
    <b v="0"/>
    <s v="film &amp; video/drama"/>
    <n v="35.856000000000002"/>
    <n v="373.5"/>
    <x v="0"/>
    <x v="3"/>
  </r>
  <r>
    <s v="Lana - Short film"/>
    <s v="&quot;Lana&quot; is an horror/dramatic short film, written by myself, about a young woman fighting the darkness in her, but it might be too late."/>
    <n v="1500"/>
    <n v="51"/>
    <x v="2"/>
    <x v="5"/>
    <s v="CAD"/>
    <n v="1409543940"/>
    <n v="1404586762"/>
    <b v="0"/>
    <n v="2"/>
    <b v="0"/>
    <s v="film &amp; video/drama"/>
    <n v="3.4000000000000004"/>
    <n v="25.5"/>
    <x v="0"/>
    <x v="3"/>
  </r>
  <r>
    <s v="BLANK Short Movie"/>
    <s v="Love has no boundaries!"/>
    <n v="40000"/>
    <n v="2200"/>
    <x v="2"/>
    <x v="10"/>
    <s v="NOK"/>
    <n v="1471557139"/>
    <n v="1468965139"/>
    <b v="0"/>
    <n v="10"/>
    <b v="0"/>
    <s v="film &amp; video/drama"/>
    <n v="5.5"/>
    <n v="220"/>
    <x v="0"/>
    <x v="3"/>
  </r>
  <r>
    <s v="Feature Film: The Wolfes"/>
    <s v="My film is about a boy who discovers the truth about his fathers dissapearance through the dark secrets of his mothers past."/>
    <n v="5000"/>
    <n v="0"/>
    <x v="2"/>
    <x v="0"/>
    <s v="USD"/>
    <n v="1488571200"/>
    <n v="1485977434"/>
    <b v="0"/>
    <n v="0"/>
    <b v="0"/>
    <s v="film &amp; video/drama"/>
    <n v="0"/>
    <s v="N/A"/>
    <x v="0"/>
    <x v="3"/>
  </r>
  <r>
    <s v="The Imbalanced Heart of a Symmetric Mind (film)"/>
    <s v="A young man suffering from a severe case of OCD embarks on a road trip to find peace of mind."/>
    <n v="5000"/>
    <n v="800"/>
    <x v="2"/>
    <x v="0"/>
    <s v="USD"/>
    <n v="1437461940"/>
    <n v="1435383457"/>
    <b v="0"/>
    <n v="5"/>
    <b v="0"/>
    <s v="film &amp; video/drama"/>
    <n v="16"/>
    <n v="160"/>
    <x v="0"/>
    <x v="3"/>
  </r>
  <r>
    <s v="Mariano (A Screenplay)"/>
    <s v="Mariano Messini, an aspiring musician, indebted to the mafia must put his life on the line to escape their grasp and pursue his dream."/>
    <n v="1500"/>
    <n v="0"/>
    <x v="2"/>
    <x v="0"/>
    <s v="USD"/>
    <n v="1409891015"/>
    <n v="1407299015"/>
    <b v="0"/>
    <n v="0"/>
    <b v="0"/>
    <s v="film &amp; video/drama"/>
    <n v="0"/>
    <s v="N/A"/>
    <x v="0"/>
    <x v="3"/>
  </r>
  <r>
    <s v="A GOOD MAN'S DECISION"/>
    <s v="Jack Barlow's wife and daughter shot in cold blood at a gun confiscation station in Texas, he sets out to save his family &amp; neighbors."/>
    <n v="500000"/>
    <n v="345"/>
    <x v="2"/>
    <x v="0"/>
    <s v="USD"/>
    <n v="1472920477"/>
    <n v="1467736477"/>
    <b v="0"/>
    <n v="5"/>
    <b v="0"/>
    <s v="film &amp; video/drama"/>
    <n v="6.8999999999999992E-2"/>
    <n v="69"/>
    <x v="0"/>
    <x v="3"/>
  </r>
  <r>
    <s v="REGIONRAT, the movie"/>
    <s v="Because hope can be a 4 letter word"/>
    <n v="12000"/>
    <n v="50"/>
    <x v="2"/>
    <x v="0"/>
    <s v="USD"/>
    <n v="1466091446"/>
    <n v="1465227446"/>
    <b v="0"/>
    <n v="1"/>
    <b v="0"/>
    <s v="film &amp; video/drama"/>
    <n v="0.41666666666666669"/>
    <n v="50"/>
    <x v="0"/>
    <x v="3"/>
  </r>
  <r>
    <s v="Trillion: Feature Film"/>
    <s v="A young boy passionate about Astronomy and Chemistry tracks down an astroid that scientists said would never hit earth."/>
    <n v="5000"/>
    <n v="250"/>
    <x v="2"/>
    <x v="2"/>
    <s v="AUD"/>
    <n v="1443782138"/>
    <n v="1440326138"/>
    <b v="0"/>
    <n v="3"/>
    <b v="0"/>
    <s v="film &amp; video/drama"/>
    <n v="5"/>
    <n v="83.333333333333329"/>
    <x v="0"/>
    <x v="3"/>
  </r>
  <r>
    <s v="&quot;SHADY BIZZNESS' The Eminem Movie Beyond 8 Mile&quot;"/>
    <s v="This Eminem Tell All details the good times, hardships, drug abuse, domestic violence, scandals, sex, near-death experiences and murder"/>
    <n v="1000000"/>
    <n v="17"/>
    <x v="2"/>
    <x v="0"/>
    <s v="USD"/>
    <n v="1413572432"/>
    <n v="1410980432"/>
    <b v="0"/>
    <n v="3"/>
    <b v="0"/>
    <s v="film &amp; video/drama"/>
    <n v="1.6999999999999999E-3"/>
    <n v="5.666666666666667"/>
    <x v="0"/>
    <x v="3"/>
  </r>
  <r>
    <s v="Help Towards a New PC for Editing Media College Productions!"/>
    <s v="I am in need of a new PC for my Media Production course so i can pursue my dream of creating CGI based sci-fi productions for everyone"/>
    <n v="1000"/>
    <n v="0"/>
    <x v="2"/>
    <x v="1"/>
    <s v="GBP"/>
    <n v="1417217166"/>
    <n v="1412029566"/>
    <b v="0"/>
    <n v="0"/>
    <b v="0"/>
    <s v="film &amp; video/drama"/>
    <n v="0"/>
    <s v="N/A"/>
    <x v="0"/>
    <x v="3"/>
  </r>
  <r>
    <s v="Desperation Short Film"/>
    <s v="Northern Irish Original Short Film based on the desperation of love and survival and taking a risk that may change everything."/>
    <n v="2500"/>
    <n v="3"/>
    <x v="2"/>
    <x v="1"/>
    <s v="GBP"/>
    <n v="1457308531"/>
    <n v="1452124531"/>
    <b v="0"/>
    <n v="3"/>
    <b v="0"/>
    <s v="film &amp; video/drama"/>
    <n v="0.12"/>
    <n v="1"/>
    <x v="0"/>
    <x v="3"/>
  </r>
  <r>
    <s v="37 U.S. Navy Sailors Murdered, an American story"/>
    <s v="A film project based on my auto-biography, a military conflict with no media attention, this story depicts war and its aftermath."/>
    <n v="2000000"/>
    <n v="0"/>
    <x v="2"/>
    <x v="0"/>
    <s v="USD"/>
    <n v="1436544332"/>
    <n v="1431360332"/>
    <b v="0"/>
    <n v="0"/>
    <b v="0"/>
    <s v="film &amp; video/drama"/>
    <n v="0"/>
    <s v="N/A"/>
    <x v="0"/>
    <x v="3"/>
  </r>
  <r>
    <s v="Thunder Under Control"/>
    <s v="A moving short film about a retired female boxer who develops a relationship with a young journalist who idolises her"/>
    <n v="3500"/>
    <n v="1465"/>
    <x v="2"/>
    <x v="1"/>
    <s v="GBP"/>
    <n v="1444510800"/>
    <n v="1442062898"/>
    <b v="0"/>
    <n v="19"/>
    <b v="0"/>
    <s v="film &amp; video/drama"/>
    <n v="41.857142857142861"/>
    <n v="77.10526315789474"/>
    <x v="0"/>
    <x v="3"/>
  </r>
  <r>
    <s v="Cole - A Short Film."/>
    <s v="â€œAfter a terrifying ordeal, a young woman is left in a depressive state and abandoned to cope with a distressing account of revengeâ€"/>
    <n v="2500"/>
    <n v="262"/>
    <x v="2"/>
    <x v="1"/>
    <s v="GBP"/>
    <n v="1487365200"/>
    <n v="1483734100"/>
    <b v="0"/>
    <n v="8"/>
    <b v="0"/>
    <s v="film &amp; video/drama"/>
    <n v="10.48"/>
    <n v="32.75"/>
    <x v="0"/>
    <x v="3"/>
  </r>
  <r>
    <s v="Nine Lives"/>
    <s v="Nine Lives is a story of one woman's survival of EIGHT near deaths and her love for one man as an influence to fight for the NINTH."/>
    <n v="25000"/>
    <n v="279"/>
    <x v="2"/>
    <x v="0"/>
    <s v="USD"/>
    <n v="1412500322"/>
    <n v="1409908322"/>
    <b v="0"/>
    <n v="6"/>
    <b v="0"/>
    <s v="film &amp; video/drama"/>
    <n v="1.1159999999999999"/>
    <n v="46.5"/>
    <x v="0"/>
    <x v="3"/>
  </r>
  <r>
    <s v="Independent Feature Film for Film Festivals &quot;BLUE&quot;"/>
    <s v="We're filming a feature film that we can put in numerous film festivals across the country. My dream is to compete in every single one."/>
    <n v="10000"/>
    <n v="0"/>
    <x v="2"/>
    <x v="0"/>
    <s v="USD"/>
    <n v="1472698702"/>
    <n v="1470106702"/>
    <b v="0"/>
    <n v="0"/>
    <b v="0"/>
    <s v="film &amp; video/drama"/>
    <n v="0"/>
    <s v="N/A"/>
    <x v="0"/>
    <x v="3"/>
  </r>
  <r>
    <s v="The Crossing Shore"/>
    <s v="A film dedicated to an AAF Pilot's struggle to survive behind enemy lines during WWII."/>
    <n v="6000"/>
    <n v="1571.55"/>
    <x v="2"/>
    <x v="0"/>
    <s v="USD"/>
    <n v="1410746403"/>
    <n v="1408154403"/>
    <b v="0"/>
    <n v="18"/>
    <b v="0"/>
    <s v="film &amp; video/drama"/>
    <n v="26.192500000000003"/>
    <n v="87.308333333333337"/>
    <x v="0"/>
    <x v="3"/>
  </r>
  <r>
    <s v="Life of Change"/>
    <s v="Everyone has a choice. Can two college students get past their differences to save the life of a man whom they've never met before?"/>
    <n v="650"/>
    <n v="380"/>
    <x v="2"/>
    <x v="0"/>
    <s v="USD"/>
    <n v="1423424329"/>
    <n v="1421696329"/>
    <b v="0"/>
    <n v="7"/>
    <b v="0"/>
    <s v="film &amp; video/drama"/>
    <n v="58.461538461538467"/>
    <n v="54.285714285714285"/>
    <x v="0"/>
    <x v="3"/>
  </r>
  <r>
    <s v="Modern Gangsters"/>
    <s v="new web series created by jonney terry"/>
    <n v="6000"/>
    <n v="0"/>
    <x v="2"/>
    <x v="0"/>
    <s v="USD"/>
    <n v="1444337940"/>
    <n v="1441750564"/>
    <b v="0"/>
    <n v="0"/>
    <b v="0"/>
    <s v="film &amp; video/drama"/>
    <n v="0"/>
    <s v="N/A"/>
    <x v="0"/>
    <x v="3"/>
  </r>
  <r>
    <s v="TheM"/>
    <s v="We are aiming to make a Web Series based on Youth Culture and the misrepresentation of socially stereotyped people."/>
    <n v="2500"/>
    <n v="746"/>
    <x v="2"/>
    <x v="1"/>
    <s v="GBP"/>
    <n v="1422562864"/>
    <n v="1417378864"/>
    <b v="0"/>
    <n v="8"/>
    <b v="0"/>
    <s v="film &amp; video/drama"/>
    <n v="29.84"/>
    <n v="93.25"/>
    <x v="0"/>
    <x v="3"/>
  </r>
  <r>
    <s v="WHERE IS DANIEL? The feature film"/>
    <s v="A feature film based on the true story of Bruce and Denise Morcombe and their battle for justice for their missing son Daniel."/>
    <n v="300000"/>
    <n v="152165"/>
    <x v="2"/>
    <x v="2"/>
    <s v="AUD"/>
    <n v="1470319203"/>
    <n v="1467727203"/>
    <b v="0"/>
    <n v="1293"/>
    <b v="0"/>
    <s v="film &amp; video/drama"/>
    <n v="50.721666666666664"/>
    <n v="117.68368136117556"/>
    <x v="0"/>
    <x v="3"/>
  </r>
  <r>
    <s v="KISS ME GOODBYE - A REFRESHING VOICE IN INDIE FILMMAKING"/>
    <s v="A martyr faces execution at the hands of the State, while enduring the horrors and alienation of a new world order."/>
    <n v="8000"/>
    <n v="1300"/>
    <x v="2"/>
    <x v="0"/>
    <s v="USD"/>
    <n v="1444144222"/>
    <n v="1441120222"/>
    <b v="0"/>
    <n v="17"/>
    <b v="0"/>
    <s v="film &amp; video/drama"/>
    <n v="16.25"/>
    <n v="76.470588235294116"/>
    <x v="0"/>
    <x v="3"/>
  </r>
  <r>
    <s v="Blood Bond Movie Development"/>
    <s v="A love story featuring adoption,struggle,dysfunction,grace, healing, and restoration."/>
    <n v="12700"/>
    <n v="0"/>
    <x v="2"/>
    <x v="0"/>
    <s v="USD"/>
    <n v="1470441983"/>
    <n v="1468627583"/>
    <b v="0"/>
    <n v="0"/>
    <b v="0"/>
    <s v="film &amp; video/drama"/>
    <n v="0"/>
    <s v="N/A"/>
    <x v="0"/>
    <x v="3"/>
  </r>
  <r>
    <s v="M39 - Action film / Drama"/>
    <s v="To avoid bankruptcy, Vincent, a passionate young entrepreneur embarks  on an illicit affair in order to save his dream business."/>
    <n v="14000"/>
    <n v="2130"/>
    <x v="2"/>
    <x v="5"/>
    <s v="CAD"/>
    <n v="1420346638"/>
    <n v="1417754638"/>
    <b v="0"/>
    <n v="13"/>
    <b v="0"/>
    <s v="film &amp; video/drama"/>
    <n v="15.214285714285714"/>
    <n v="163.84615384615384"/>
    <x v="0"/>
    <x v="3"/>
  </r>
  <r>
    <s v="OLIVIA"/>
    <s v="A young woman's journey from Africa to Australia where she finds heaven on earth, love and tragedy. Within her tragedy she saves lives."/>
    <n v="50000"/>
    <n v="0"/>
    <x v="2"/>
    <x v="2"/>
    <s v="AUD"/>
    <n v="1418719967"/>
    <n v="1416127967"/>
    <b v="0"/>
    <n v="0"/>
    <b v="0"/>
    <s v="film &amp; video/drama"/>
    <n v="0"/>
    <s v="N/A"/>
    <x v="0"/>
    <x v="3"/>
  </r>
  <r>
    <s v="&quot;A Brighter Day&quot;"/>
    <s v="&quot;A Brighter Day&quot; is the first episode of a television series about an ex-hustler that becomes a school teacher to help at risk youth."/>
    <n v="25000"/>
    <n v="0"/>
    <x v="2"/>
    <x v="0"/>
    <s v="USD"/>
    <n v="1436566135"/>
    <n v="1433974135"/>
    <b v="0"/>
    <n v="0"/>
    <b v="0"/>
    <s v="film &amp; video/drama"/>
    <n v="0"/>
    <s v="N/A"/>
    <x v="0"/>
    <x v="3"/>
  </r>
  <r>
    <s v="Like Son, Like Father"/>
    <s v="A tender short film about a young man who needs advice from  someone he had no intention of ever meeting, his biological father."/>
    <n v="12000"/>
    <n v="3030"/>
    <x v="2"/>
    <x v="0"/>
    <s v="USD"/>
    <n v="1443675600"/>
    <n v="1441157592"/>
    <b v="0"/>
    <n v="33"/>
    <b v="0"/>
    <s v="film &amp; video/drama"/>
    <n v="25.25"/>
    <n v="91.818181818181813"/>
    <x v="0"/>
    <x v="3"/>
  </r>
  <r>
    <s v="Pre-production - The Heart of A Woman &amp; The Heart of A Man"/>
    <s v="The Heart of a Woman and The Heart of a Man is a feature film written by Jennie Marie Pacelli, based on real people and true events"/>
    <n v="5000"/>
    <n v="2230"/>
    <x v="2"/>
    <x v="0"/>
    <s v="USD"/>
    <n v="1442634617"/>
    <n v="1440042617"/>
    <b v="0"/>
    <n v="12"/>
    <b v="0"/>
    <s v="film &amp; video/drama"/>
    <n v="44.6"/>
    <n v="185.83333333333334"/>
    <x v="0"/>
    <x v="3"/>
  </r>
  <r>
    <s v="The Ecstasy of Vengeance - Feature Length Film"/>
    <s v="This film is a fictional crime drama following the events of a heist that ended in bloodshed."/>
    <n v="6300"/>
    <n v="1"/>
    <x v="2"/>
    <x v="0"/>
    <s v="USD"/>
    <n v="1460837320"/>
    <n v="1455656920"/>
    <b v="0"/>
    <n v="1"/>
    <b v="0"/>
    <s v="film &amp; video/drama"/>
    <n v="1.5873015873015872E-2"/>
    <n v="1"/>
    <x v="0"/>
    <x v="3"/>
  </r>
  <r>
    <s v="Hart Blvd. A feature film by Andrew Greve"/>
    <s v="A family dramedy about a grandfather  and grandson who are both on their path to redemption."/>
    <n v="50000"/>
    <n v="20"/>
    <x v="2"/>
    <x v="0"/>
    <s v="USD"/>
    <n v="1439734001"/>
    <n v="1437142547"/>
    <b v="0"/>
    <n v="1"/>
    <b v="0"/>
    <s v="film &amp; video/drama"/>
    <n v="0.04"/>
    <n v="20"/>
    <x v="0"/>
    <x v="3"/>
  </r>
  <r>
    <s v="The Man Who Loved Dinosaurs. Based on a true story."/>
    <s v="A screenplay based upon the true story of a man with Asperger Syndrome who falls through the cracks of the criminal justice system."/>
    <n v="12500"/>
    <n v="1"/>
    <x v="2"/>
    <x v="0"/>
    <s v="USD"/>
    <n v="1425655349"/>
    <n v="1420471349"/>
    <b v="0"/>
    <n v="1"/>
    <b v="0"/>
    <s v="film &amp; video/drama"/>
    <n v="8.0000000000000002E-3"/>
    <n v="1"/>
    <x v="0"/>
    <x v="3"/>
  </r>
  <r>
    <s v="Invisible Scars"/>
    <s v="A short drama based on a true events. Story of a British Soldier who comes back home suffering from Post Traumatic Stress Disorder."/>
    <n v="4400"/>
    <n v="10"/>
    <x v="2"/>
    <x v="1"/>
    <s v="GBP"/>
    <n v="1455753540"/>
    <n v="1452058282"/>
    <b v="0"/>
    <n v="1"/>
    <b v="0"/>
    <s v="film &amp; video/drama"/>
    <n v="0.22727272727272727"/>
    <n v="10"/>
    <x v="0"/>
    <x v="3"/>
  </r>
  <r>
    <s v="Another Brick In The Wall - Feature Film"/>
    <s v="A nostalgic film about the unorthodox teacher we all wish we had, the girl we all fell for, and the friend we didn't expect to make."/>
    <n v="50000"/>
    <n v="27849.22"/>
    <x v="2"/>
    <x v="0"/>
    <s v="USD"/>
    <n v="1429740037"/>
    <n v="1425423637"/>
    <b v="0"/>
    <n v="84"/>
    <b v="0"/>
    <s v="film &amp; video/drama"/>
    <n v="55.698440000000005"/>
    <n v="331.53833333333336"/>
    <x v="0"/>
    <x v="3"/>
  </r>
  <r>
    <s v="Bitch"/>
    <s v="A roadmovie by paw"/>
    <n v="100000"/>
    <n v="11943"/>
    <x v="2"/>
    <x v="11"/>
    <s v="SEK"/>
    <n v="1419780149"/>
    <n v="1417101749"/>
    <b v="0"/>
    <n v="38"/>
    <b v="0"/>
    <s v="film &amp; video/drama"/>
    <n v="11.943"/>
    <n v="314.28947368421052"/>
    <x v="0"/>
    <x v="3"/>
  </r>
  <r>
    <s v="Charmaine (Daughter of Charlotte)"/>
    <s v="A sassy talking spider named Charmaine, joins forces with an abused young boy.  She stages off bullies and help fight an abusive father"/>
    <n v="5000"/>
    <n v="100"/>
    <x v="2"/>
    <x v="0"/>
    <s v="USD"/>
    <n v="1431702289"/>
    <n v="1426518289"/>
    <b v="0"/>
    <n v="1"/>
    <b v="0"/>
    <s v="film &amp; video/drama"/>
    <n v="2"/>
    <n v="100"/>
    <x v="0"/>
    <x v="3"/>
  </r>
  <r>
    <s v="True Colors"/>
    <s v="An hour-long pilot about a group of suburban LGBT teens coming of age in the early 90's."/>
    <n v="50000"/>
    <n v="8815"/>
    <x v="2"/>
    <x v="0"/>
    <s v="USD"/>
    <n v="1459493940"/>
    <n v="1456732225"/>
    <b v="0"/>
    <n v="76"/>
    <b v="0"/>
    <s v="film &amp; video/drama"/>
    <n v="17.630000000000003"/>
    <n v="115.98684210526316"/>
    <x v="0"/>
    <x v="3"/>
  </r>
  <r>
    <s v="LA VIE"/>
    <s v="A Freelancer abandons everything to chase after his dream of being &quot;great&quot; escape to Bangkok and return to his home-world."/>
    <n v="50000"/>
    <n v="360"/>
    <x v="2"/>
    <x v="0"/>
    <s v="USD"/>
    <n v="1440101160"/>
    <n v="1436542030"/>
    <b v="0"/>
    <n v="3"/>
    <b v="0"/>
    <s v="film &amp; video/drama"/>
    <n v="0.72"/>
    <n v="120"/>
    <x v="0"/>
    <x v="3"/>
  </r>
  <r>
    <s v="Archetypes"/>
    <s v="Film about Schizophrenia with Surreal Twists!"/>
    <n v="50000"/>
    <n v="0"/>
    <x v="2"/>
    <x v="0"/>
    <s v="USD"/>
    <n v="1427569564"/>
    <n v="1422389164"/>
    <b v="0"/>
    <n v="0"/>
    <b v="0"/>
    <s v="film &amp; video/drama"/>
    <n v="0"/>
    <s v="N/A"/>
    <x v="0"/>
    <x v="3"/>
  </r>
  <r>
    <s v="SICKNESS 2014 Build Killian's Bike"/>
    <s v="Killian leader of an outlaw bike gang doesnâ€™t have a bike yet and here is your chance to help design and build his machine."/>
    <n v="1000"/>
    <n v="130"/>
    <x v="2"/>
    <x v="0"/>
    <s v="USD"/>
    <n v="1427423940"/>
    <n v="1422383318"/>
    <b v="0"/>
    <n v="2"/>
    <b v="0"/>
    <s v="film &amp; video/drama"/>
    <n v="13"/>
    <n v="65"/>
    <x v="0"/>
    <x v="3"/>
  </r>
  <r>
    <s v="The Pass"/>
    <s v="An old man, a U.S Marine Corps veteran remembers his combat experience in the battle of Toktong Pass 1950, during the Korean War."/>
    <n v="1500000"/>
    <n v="0"/>
    <x v="2"/>
    <x v="0"/>
    <s v="USD"/>
    <n v="1463879100"/>
    <n v="1461287350"/>
    <b v="0"/>
    <n v="0"/>
    <b v="0"/>
    <s v="film &amp; video/drama"/>
    <n v="0"/>
    <s v="N/A"/>
    <x v="0"/>
    <x v="3"/>
  </r>
  <r>
    <s v="Legend of the Stolen Guitar -- (Zimbabwe film)"/>
    <s v="African Hollywood production, from the people who brought you Spiderman 1&amp;2, Star Trek 1&amp;2, Mission Impossible 3&amp;4 and Star Wars Ep7"/>
    <n v="6000000"/>
    <n v="0"/>
    <x v="2"/>
    <x v="2"/>
    <s v="AUD"/>
    <n v="1436506726"/>
    <n v="1431322726"/>
    <b v="0"/>
    <n v="0"/>
    <b v="0"/>
    <s v="film &amp; video/drama"/>
    <n v="0"/>
    <s v="N/A"/>
    <x v="0"/>
    <x v="3"/>
  </r>
  <r>
    <s v="Backpage Shawty"/>
    <s v="I'm creating a &quot;Lifetime&quot; type drama film about a girl who uses backpage for money, but trying to turn her life around."/>
    <n v="200"/>
    <n v="0"/>
    <x v="2"/>
    <x v="0"/>
    <s v="USD"/>
    <n v="1460153054"/>
    <n v="1457564654"/>
    <b v="0"/>
    <n v="0"/>
    <b v="0"/>
    <s v="film &amp; video/drama"/>
    <n v="0"/>
    <s v="N/A"/>
    <x v="0"/>
    <x v="3"/>
  </r>
  <r>
    <s v="MAGGIE Film"/>
    <s v="A TRUE STORY OF DOMESTIC VILOLENCE THAT SEEKS TO OFFER THE VIEWER OUTLEST OF SUPPORT."/>
    <n v="29000"/>
    <n v="250"/>
    <x v="2"/>
    <x v="1"/>
    <s v="GBP"/>
    <n v="1433064540"/>
    <n v="1428854344"/>
    <b v="0"/>
    <n v="2"/>
    <b v="0"/>
    <s v="film &amp; video/drama"/>
    <n v="0.86206896551724133"/>
    <n v="125"/>
    <x v="0"/>
    <x v="3"/>
  </r>
  <r>
    <s v="The Chance of Freedom Short Film"/>
    <s v="Imagine your life is full is nothing but pain and darkness. One day, you had the chance to be free from it all. Would you take it?"/>
    <n v="28000"/>
    <n v="0"/>
    <x v="2"/>
    <x v="0"/>
    <s v="USD"/>
    <n v="1436477241"/>
    <n v="1433885241"/>
    <b v="0"/>
    <n v="0"/>
    <b v="0"/>
    <s v="film &amp; video/drama"/>
    <n v="0"/>
    <s v="N/A"/>
    <x v="0"/>
    <x v="3"/>
  </r>
  <r>
    <s v="Facets of a Geek life"/>
    <s v="I am making a film from one one of my books called facets of a Geek life."/>
    <n v="8000"/>
    <n v="0"/>
    <x v="2"/>
    <x v="1"/>
    <s v="GBP"/>
    <n v="1433176105"/>
    <n v="1427992105"/>
    <b v="0"/>
    <n v="0"/>
    <b v="0"/>
    <s v="film &amp; video/drama"/>
    <n v="0"/>
    <s v="N/A"/>
    <x v="0"/>
    <x v="3"/>
  </r>
  <r>
    <s v="The Perfect Plan"/>
    <s v="I teenage girl that wants to go around the system. She does all she can to cheat and finds herself in a bad position when she messesup"/>
    <n v="3000"/>
    <n v="0"/>
    <x v="2"/>
    <x v="12"/>
    <s v="EUR"/>
    <n v="1455402297"/>
    <n v="1452810297"/>
    <b v="0"/>
    <n v="0"/>
    <b v="0"/>
    <s v="film &amp; video/drama"/>
    <n v="0"/>
    <s v="N/A"/>
    <x v="0"/>
    <x v="3"/>
  </r>
  <r>
    <s v="In Love There's War"/>
    <s v="In Love There's War is a spicy web series that will have viewers at the edge of their seats as deception and hidden secrecies unravel."/>
    <n v="15000"/>
    <n v="60"/>
    <x v="2"/>
    <x v="0"/>
    <s v="USD"/>
    <n v="1433443151"/>
    <n v="1430851151"/>
    <b v="0"/>
    <n v="2"/>
    <b v="0"/>
    <s v="film &amp; video/drama"/>
    <n v="0.4"/>
    <n v="30"/>
    <x v="0"/>
    <x v="3"/>
  </r>
  <r>
    <s v="FAREWELL TO FREEDOM a modern day western by Anita Waggoner"/>
    <s v="Farewell to Freedom the screenplay portrays  a vulnerable divorce'  who falls for a hard-luck cowboy she meets in Las Vegas."/>
    <n v="1500000"/>
    <n v="0"/>
    <x v="2"/>
    <x v="0"/>
    <s v="USD"/>
    <n v="1451775651"/>
    <n v="1449183651"/>
    <b v="0"/>
    <n v="0"/>
    <b v="0"/>
    <s v="film &amp; video/drama"/>
    <n v="0"/>
    <s v="N/A"/>
    <x v="0"/>
    <x v="3"/>
  </r>
  <r>
    <s v="#noblurredlines"/>
    <s v="A high-impact, high-quality resource to address, for young people and youth-related professionals, the issue of sexual consent."/>
    <n v="4000"/>
    <n v="110"/>
    <x v="2"/>
    <x v="1"/>
    <s v="GBP"/>
    <n v="1425066546"/>
    <n v="1422474546"/>
    <b v="0"/>
    <n v="7"/>
    <b v="0"/>
    <s v="film &amp; video/drama"/>
    <n v="2.75"/>
    <n v="15.714285714285714"/>
    <x v="0"/>
    <x v="3"/>
  </r>
  <r>
    <s v="Area 4 - The Film"/>
    <s v="â€œArea 4â€ revolves around Frank Hammond, a counselor at a high school, who discovers the scandals that took place."/>
    <n v="350000"/>
    <n v="0"/>
    <x v="2"/>
    <x v="0"/>
    <s v="USD"/>
    <n v="1475185972"/>
    <n v="1472593972"/>
    <b v="0"/>
    <n v="0"/>
    <b v="0"/>
    <s v="film &amp; video/drama"/>
    <n v="0"/>
    <s v="N/A"/>
    <x v="0"/>
    <x v="3"/>
  </r>
  <r>
    <s v="The Interviewer (Charity Movie)"/>
    <s v="The Interviewer is a dramatic short film about second chances. If a murderer can get a second chance then uneducated children can too."/>
    <n v="1000"/>
    <n v="401"/>
    <x v="2"/>
    <x v="0"/>
    <s v="USD"/>
    <n v="1434847859"/>
    <n v="1431391859"/>
    <b v="0"/>
    <n v="5"/>
    <b v="0"/>
    <s v="film &amp; video/drama"/>
    <n v="40.1"/>
    <n v="80.2"/>
    <x v="0"/>
    <x v="3"/>
  </r>
  <r>
    <s v="Film about help homeless child to live a better life."/>
    <s v="Taking people on a deep emotional trip with a story about sometimes those who have less, give more."/>
    <n v="10000"/>
    <n v="0"/>
    <x v="2"/>
    <x v="0"/>
    <s v="USD"/>
    <n v="1436478497"/>
    <n v="1433886497"/>
    <b v="0"/>
    <n v="0"/>
    <b v="0"/>
    <s v="film &amp; video/drama"/>
    <n v="0"/>
    <s v="N/A"/>
    <x v="0"/>
    <x v="3"/>
  </r>
  <r>
    <s v="NYPD Internal Affairs bureau (IAB)(pilot) tv drama"/>
    <s v="Real cases from IAB investigations. Good cops taking down the bad cops. Police misconduct, obsessive force, drug trafficking etc."/>
    <n v="150000"/>
    <n v="0"/>
    <x v="2"/>
    <x v="0"/>
    <s v="USD"/>
    <n v="1451952000"/>
    <n v="1447380099"/>
    <b v="0"/>
    <n v="0"/>
    <b v="0"/>
    <s v="film &amp; video/drama"/>
    <n v="0"/>
    <s v="N/A"/>
    <x v="0"/>
    <x v="3"/>
  </r>
  <r>
    <s v="Making The Choice"/>
    <s v="Making The Choice is a christian short film series."/>
    <n v="15000"/>
    <n v="50"/>
    <x v="2"/>
    <x v="0"/>
    <s v="USD"/>
    <n v="1457445069"/>
    <n v="1452261069"/>
    <b v="0"/>
    <n v="1"/>
    <b v="0"/>
    <s v="film &amp; video/drama"/>
    <n v="0.33333333333333337"/>
    <n v="50"/>
    <x v="0"/>
    <x v="3"/>
  </r>
  <r>
    <s v="Within The Threshold"/>
    <s v="A film to stop society from judging others and get along. Life is not about discrimination! Donate for this Thrilling Drama Series!!!!"/>
    <n v="26000"/>
    <n v="0"/>
    <x v="2"/>
    <x v="0"/>
    <s v="USD"/>
    <n v="1483088400"/>
    <n v="1481324760"/>
    <b v="0"/>
    <n v="0"/>
    <b v="0"/>
    <s v="film &amp; video/drama"/>
    <n v="0"/>
    <s v="N/A"/>
    <x v="0"/>
    <x v="3"/>
  </r>
  <r>
    <s v="Filthy - Short Film"/>
    <s v="Lovers Clint and Eli convey their conflicting perspectives of guilt and remorse while in the desolate Australian bush."/>
    <n v="1000"/>
    <n v="250"/>
    <x v="2"/>
    <x v="2"/>
    <s v="AUD"/>
    <n v="1446984000"/>
    <n v="1445308730"/>
    <b v="0"/>
    <n v="5"/>
    <b v="0"/>
    <s v="film &amp; video/drama"/>
    <n v="25"/>
    <n v="50"/>
    <x v="0"/>
    <x v="3"/>
  </r>
  <r>
    <s v="Hackers in Uganda: A Documentary"/>
    <s v="&quot;Hackers in Uganda&quot; is the story of a group of humanitarian computer hackers providing technological education and services in Uganda."/>
    <n v="15000"/>
    <n v="16145.12"/>
    <x v="0"/>
    <x v="0"/>
    <s v="USD"/>
    <n v="1367773211"/>
    <n v="1363885211"/>
    <b v="1"/>
    <n v="137"/>
    <b v="1"/>
    <s v="film &amp; video/documentary"/>
    <n v="107.63413333333334"/>
    <n v="117.84759124087591"/>
    <x v="0"/>
    <x v="4"/>
  </r>
  <r>
    <s v="&quot;LESLIE&quot;"/>
    <s v="&quot;LESLIE&quot; explores the unapologetic life of Leslie Cochran, the thong-clad homeless man turned cultural icon in the heart of Texas."/>
    <n v="36400"/>
    <n v="41000"/>
    <x v="0"/>
    <x v="0"/>
    <s v="USD"/>
    <n v="1419180304"/>
    <n v="1415292304"/>
    <b v="1"/>
    <n v="376"/>
    <b v="1"/>
    <s v="film &amp; video/documentary"/>
    <n v="112.63736263736264"/>
    <n v="109.04255319148936"/>
    <x v="0"/>
    <x v="4"/>
  </r>
  <r>
    <s v="Hardwater"/>
    <s v="An unprecedented feature-length documentary film about Maine's tribal, oft-misunderstood ice fishing sub-culture."/>
    <n v="13000"/>
    <n v="14750"/>
    <x v="0"/>
    <x v="0"/>
    <s v="USD"/>
    <n v="1324381790"/>
    <n v="1321357790"/>
    <b v="1"/>
    <n v="202"/>
    <b v="1"/>
    <s v="film &amp; video/documentary"/>
    <n v="113.46153846153845"/>
    <n v="73.019801980198025"/>
    <x v="0"/>
    <x v="4"/>
  </r>
  <r>
    <s v="Following Boruch"/>
    <s v="A Hasidic man reaches a turning point in his recovery from mental illness and addiction, and is determined to start a new life."/>
    <n v="25000"/>
    <n v="25648"/>
    <x v="0"/>
    <x v="0"/>
    <s v="USD"/>
    <n v="1393031304"/>
    <n v="1390439304"/>
    <b v="1"/>
    <n v="328"/>
    <b v="1"/>
    <s v="film &amp; video/documentary"/>
    <n v="102.592"/>
    <n v="78.195121951219505"/>
    <x v="0"/>
    <x v="4"/>
  </r>
  <r>
    <d v="2008-11-04T00:00:00"/>
    <s v="A transmedia-project to amass a library of footage shot the day Obama was elected, for (1) a feature documentary, (2) an interactive web history"/>
    <n v="3500"/>
    <n v="3981.5"/>
    <x v="0"/>
    <x v="0"/>
    <s v="USD"/>
    <n v="1268723160"/>
    <n v="1265269559"/>
    <b v="1"/>
    <n v="84"/>
    <b v="1"/>
    <s v="film &amp; video/documentary"/>
    <n v="113.75714285714287"/>
    <n v="47.398809523809526"/>
    <x v="0"/>
    <x v="4"/>
  </r>
  <r>
    <s v="We Lived Alone: The Connie Converse Documentary"/>
    <s v="&quot;Human society fascinates me &amp; awes me &amp; fills me with grief &amp; joy; I just can't find my place to plug into it.&quot; - C. Converse, 8/10/74"/>
    <n v="5000"/>
    <n v="5186"/>
    <x v="0"/>
    <x v="0"/>
    <s v="USD"/>
    <n v="1345079785"/>
    <n v="1342487785"/>
    <b v="1"/>
    <n v="96"/>
    <b v="1"/>
    <s v="film &amp; video/documentary"/>
    <n v="103.71999999999998"/>
    <n v="54.020833333333336"/>
    <x v="0"/>
    <x v="4"/>
  </r>
  <r>
    <s v="LEAVING ATLANTA THE FILM"/>
    <s v="From 1979 to 1981 twenty-nine Black children in Atlanta were murdered and the others terrified. This is our story..."/>
    <n v="5000"/>
    <n v="15273"/>
    <x v="0"/>
    <x v="0"/>
    <s v="USD"/>
    <n v="1292665405"/>
    <n v="1288341805"/>
    <b v="1"/>
    <n v="223"/>
    <b v="1"/>
    <s v="film &amp; video/documentary"/>
    <n v="305.46000000000004"/>
    <n v="68.488789237668158"/>
    <x v="0"/>
    <x v="4"/>
  </r>
  <r>
    <s v="Deja-Vu: Dissecting Memory on Camera"/>
    <s v="A young neuroscientist attempts to reconnect with his ailing father by obsessively studying old family footage._x000a_"/>
    <n v="5000"/>
    <n v="6705"/>
    <x v="0"/>
    <x v="0"/>
    <s v="USD"/>
    <n v="1287200340"/>
    <n v="1284042614"/>
    <b v="1"/>
    <n v="62"/>
    <b v="1"/>
    <s v="film &amp; video/documentary"/>
    <n v="134.1"/>
    <n v="108.14516129032258"/>
    <x v="0"/>
    <x v="4"/>
  </r>
  <r>
    <s v="Far Out Isn't Far Enough: The Tomi Ungerer Story"/>
    <s v="FAR OUT ISN'T FAR ENOUGH depicts one man's wild, lifelong adventure of testing societal boundaries through his use of subversive art."/>
    <n v="85000"/>
    <n v="86133"/>
    <x v="0"/>
    <x v="0"/>
    <s v="USD"/>
    <n v="1325961309"/>
    <n v="1322073309"/>
    <b v="1"/>
    <n v="146"/>
    <b v="1"/>
    <s v="film &amp; video/documentary"/>
    <n v="101.33294117647058"/>
    <n v="589.95205479452056"/>
    <x v="0"/>
    <x v="4"/>
  </r>
  <r>
    <s v="Bee the Change National Campaign - Vanishing of the Bees documentary"/>
    <s v="Bee The Change Campaign utilizes the documentary Vanishing of the Bees to raise awareness about bees and our environment, inspiring people into action"/>
    <n v="10000"/>
    <n v="11292"/>
    <x v="0"/>
    <x v="0"/>
    <s v="USD"/>
    <n v="1282498800"/>
    <n v="1275603020"/>
    <b v="1"/>
    <n v="235"/>
    <b v="1"/>
    <s v="film &amp; video/documentary"/>
    <n v="112.92"/>
    <n v="48.051063829787232"/>
    <x v="0"/>
    <x v="4"/>
  </r>
  <r>
    <s v="BOONE- THE DOCUMENTARY"/>
    <s v="Three young farmers risk land and friendship to stand up to the USDA. An experiential film about living a life of self reliance."/>
    <n v="30000"/>
    <n v="31675"/>
    <x v="0"/>
    <x v="0"/>
    <s v="USD"/>
    <n v="1370525691"/>
    <n v="1367933691"/>
    <b v="1"/>
    <n v="437"/>
    <b v="1"/>
    <s v="film &amp; video/documentary"/>
    <n v="105.58333333333334"/>
    <n v="72.482837528604122"/>
    <x v="0"/>
    <x v="4"/>
  </r>
  <r>
    <s v="The Way Back to Yarasquin: A Coffee Pilgrimage"/>
    <s v="Remarkably devoted, Mayra is single-handedly sourcing small farm, single-origin coffee from her rural village in Honduras."/>
    <n v="3500"/>
    <n v="4395"/>
    <x v="0"/>
    <x v="0"/>
    <s v="USD"/>
    <n v="1337194800"/>
    <n v="1334429646"/>
    <b v="1"/>
    <n v="77"/>
    <b v="1"/>
    <s v="film &amp; video/documentary"/>
    <n v="125.57142857142858"/>
    <n v="57.077922077922075"/>
    <x v="0"/>
    <x v="4"/>
  </r>
  <r>
    <s v="Good Grief: Making CARTOON COLLEGE - a documentary about comics"/>
    <s v="The definitive story of indie comics and the foremost institution of higher learning for those who draw them."/>
    <n v="5000"/>
    <n v="9228"/>
    <x v="0"/>
    <x v="0"/>
    <s v="USD"/>
    <n v="1275364740"/>
    <n v="1269878058"/>
    <b v="1"/>
    <n v="108"/>
    <b v="1"/>
    <s v="film &amp; video/documentary"/>
    <n v="184.56"/>
    <n v="85.444444444444443"/>
    <x v="0"/>
    <x v="4"/>
  </r>
  <r>
    <s v="Leon Claxton's HARLEM IN HAVANA"/>
    <s v="A so-called â€œJig Showâ€ innovates music and theatre and gives birth to entertainment icons that would one day write American pop culture"/>
    <n v="1500"/>
    <n v="1511"/>
    <x v="0"/>
    <x v="0"/>
    <s v="USD"/>
    <n v="1329320235"/>
    <n v="1326728235"/>
    <b v="1"/>
    <n v="7"/>
    <b v="1"/>
    <s v="film &amp; video/documentary"/>
    <n v="100.73333333333335"/>
    <n v="215.85714285714286"/>
    <x v="0"/>
    <x v="4"/>
  </r>
  <r>
    <s v="&quot;I Clown You&quot; Documentary"/>
    <s v="&quot;I Clown You&quot; is a documentary about Israeli medical clowns and clowning as an art of challenging the norm."/>
    <n v="24000"/>
    <n v="28067.34"/>
    <x v="0"/>
    <x v="0"/>
    <s v="USD"/>
    <n v="1445047200"/>
    <n v="1442443910"/>
    <b v="1"/>
    <n v="314"/>
    <b v="1"/>
    <s v="film &amp; video/documentary"/>
    <n v="116.94725"/>
    <n v="89.38643312101911"/>
    <x v="0"/>
    <x v="4"/>
  </r>
  <r>
    <s v="xoxosms: a documentary about love in the 21st century"/>
    <s v="xoxosms is a documentary about first love, long distance and Skype."/>
    <n v="8000"/>
    <n v="8538.66"/>
    <x v="0"/>
    <x v="0"/>
    <s v="USD"/>
    <n v="1300275482"/>
    <n v="1297687082"/>
    <b v="1"/>
    <n v="188"/>
    <b v="1"/>
    <s v="film &amp; video/documentary"/>
    <n v="106.73325"/>
    <n v="45.418404255319146"/>
    <x v="0"/>
    <x v="4"/>
  </r>
  <r>
    <s v="POW WOW: Share the arts community of Hawaii"/>
    <s v="Help share the art and community of Pow Wow, a contemporary art movement in Hawaii, with the rest of the world. #powwowhawaii"/>
    <n v="13000"/>
    <n v="18083"/>
    <x v="0"/>
    <x v="0"/>
    <s v="USD"/>
    <n v="1363458467"/>
    <n v="1360866467"/>
    <b v="1"/>
    <n v="275"/>
    <b v="1"/>
    <s v="film &amp; video/documentary"/>
    <n v="139.1"/>
    <n v="65.756363636363631"/>
    <x v="0"/>
    <x v="4"/>
  </r>
  <r>
    <s v="Mother to Earth - A Documentary about Earthbound Beginnings"/>
    <s v="A documentary about a formerly Japan-only Nintendo game, its international release, and the secret black market of unreleased games."/>
    <n v="35000"/>
    <n v="37354.269999999997"/>
    <x v="0"/>
    <x v="0"/>
    <s v="USD"/>
    <n v="1463670162"/>
    <n v="1461078162"/>
    <b v="1"/>
    <n v="560"/>
    <b v="1"/>
    <s v="film &amp; video/documentary"/>
    <n v="106.72648571428572"/>
    <n v="66.70405357142856"/>
    <x v="0"/>
    <x v="4"/>
  </r>
  <r>
    <s v="HOW TO START A REVOLUTION a new documentary film"/>
    <s v="This film reveals the story of the modern revolution, the power of people to change their world and the man behind it all, Gene Sharp."/>
    <n v="30000"/>
    <n v="57342"/>
    <x v="0"/>
    <x v="0"/>
    <s v="USD"/>
    <n v="1308359666"/>
    <n v="1305767666"/>
    <b v="1"/>
    <n v="688"/>
    <b v="1"/>
    <s v="film &amp; video/documentary"/>
    <n v="191.14"/>
    <n v="83.345930232558146"/>
    <x v="0"/>
    <x v="4"/>
  </r>
  <r>
    <s v="The Colossus Of Destiny - A Melvins Tale"/>
    <s v="A tale about a band who have journeyed through time, dodging hype and mediocrity, and still managed to survive even stronger than ever."/>
    <n v="75000"/>
    <n v="98953.42"/>
    <x v="0"/>
    <x v="0"/>
    <s v="USD"/>
    <n v="1428514969"/>
    <n v="1425922969"/>
    <b v="1"/>
    <n v="942"/>
    <b v="1"/>
    <s v="film &amp; video/documentary"/>
    <n v="131.93789333333334"/>
    <n v="105.04609341825902"/>
    <x v="0"/>
    <x v="4"/>
  </r>
  <r>
    <s v="Escaramuza: Riding from the Heart (a feature documentary)"/>
    <s v="In the traditional world of Mexican Rodeo, a team of first-generation California girls does it their way."/>
    <n v="10000"/>
    <n v="10640"/>
    <x v="0"/>
    <x v="0"/>
    <s v="USD"/>
    <n v="1279360740"/>
    <n v="1275415679"/>
    <b v="1"/>
    <n v="88"/>
    <b v="1"/>
    <s v="film &amp; video/documentary"/>
    <n v="106.4"/>
    <n v="120.90909090909091"/>
    <x v="0"/>
    <x v="4"/>
  </r>
  <r>
    <s v="Empires: The Film"/>
    <s v="Empires explores the impact of networks on histories and philosophies of political thought."/>
    <n v="20000"/>
    <n v="21480"/>
    <x v="0"/>
    <x v="0"/>
    <s v="USD"/>
    <n v="1339080900"/>
    <n v="1334783704"/>
    <b v="1"/>
    <n v="220"/>
    <b v="1"/>
    <s v="film &amp; video/documentary"/>
    <n v="107.4"/>
    <n v="97.63636363636364"/>
    <x v="0"/>
    <x v="4"/>
  </r>
  <r>
    <s v="The Last Cosmonaut"/>
    <s v="He can never die. He will live forever. He is the last cosmonaut, and this is his story."/>
    <n v="2500"/>
    <n v="6000"/>
    <x v="0"/>
    <x v="0"/>
    <s v="USD"/>
    <n v="1298699828"/>
    <n v="1294811828"/>
    <b v="1"/>
    <n v="145"/>
    <b v="1"/>
    <s v="film &amp; video/documentary"/>
    <n v="240"/>
    <n v="41.379310344827587"/>
    <x v="0"/>
    <x v="4"/>
  </r>
  <r>
    <s v="AMERICAN WINTER: A Documentary Film"/>
    <s v="We need $75,000 to finish this film on families struggling in the worst_x000a_economy in 80 years, while facing huge cuts to social services."/>
    <n v="25000"/>
    <n v="29520.27"/>
    <x v="0"/>
    <x v="0"/>
    <s v="USD"/>
    <n v="1348786494"/>
    <n v="1346194494"/>
    <b v="1"/>
    <n v="963"/>
    <b v="1"/>
    <s v="film &amp; video/documentary"/>
    <n v="118.08108"/>
    <n v="30.654485981308412"/>
    <x v="0"/>
    <x v="4"/>
  </r>
  <r>
    <s v="A Moment in Her Story,  1970s Boston Women's Movement"/>
    <s v="The U.S. women's movement changed the social and cultural dialog_x000a_in this country and Boston was one of the centers of this movement."/>
    <n v="5000"/>
    <n v="5910"/>
    <x v="0"/>
    <x v="0"/>
    <s v="USD"/>
    <n v="1336747995"/>
    <n v="1334155995"/>
    <b v="1"/>
    <n v="91"/>
    <b v="1"/>
    <s v="film &amp; video/documentary"/>
    <n v="118.19999999999999"/>
    <n v="64.945054945054949"/>
    <x v="0"/>
    <x v="4"/>
  </r>
  <r>
    <s v="The Garden Summer"/>
    <s v="A documentary: a summer garden and communities of local food exchange. The integration of old and new, beauty and function, growth and sustainability."/>
    <n v="5000"/>
    <n v="5555"/>
    <x v="0"/>
    <x v="0"/>
    <s v="USD"/>
    <n v="1273522560"/>
    <n v="1269928430"/>
    <b v="1"/>
    <n v="58"/>
    <b v="1"/>
    <s v="film &amp; video/documentary"/>
    <n v="111.1"/>
    <n v="95.775862068965523"/>
    <x v="0"/>
    <x v="4"/>
  </r>
  <r>
    <s v="The Eventful Life of Al Hawkes"/>
    <s v="The Eventful Life of Al Hawkes is a documentary film about New England country music, told through the story of a Maine record label and its founder."/>
    <n v="1000"/>
    <n v="1455"/>
    <x v="0"/>
    <x v="0"/>
    <s v="USD"/>
    <n v="1271994660"/>
    <n v="1264565507"/>
    <b v="1"/>
    <n v="36"/>
    <b v="1"/>
    <s v="film &amp; video/documentary"/>
    <n v="145.5"/>
    <n v="40.416666666666664"/>
    <x v="0"/>
    <x v="4"/>
  </r>
  <r>
    <s v="Uncharted Amazon"/>
    <s v="A visually stunning, feature length film chronicling life's challenges in the remote depths of the Amazon rainforest."/>
    <n v="9850"/>
    <n v="12965.44"/>
    <x v="0"/>
    <x v="1"/>
    <s v="GBP"/>
    <n v="1403693499"/>
    <n v="1401101499"/>
    <b v="1"/>
    <n v="165"/>
    <b v="1"/>
    <s v="film &amp; video/documentary"/>
    <n v="131.62883248730967"/>
    <n v="78.578424242424248"/>
    <x v="0"/>
    <x v="4"/>
  </r>
  <r>
    <s v="La Tierra de los Adioses"/>
    <s v="Help us finish a documentary about four teens coming-of-age in a small, rural Mexican town that has suffered 50% migration to the U.S."/>
    <n v="5000"/>
    <n v="5570"/>
    <x v="0"/>
    <x v="0"/>
    <s v="USD"/>
    <n v="1320640778"/>
    <n v="1316749178"/>
    <b v="1"/>
    <n v="111"/>
    <b v="1"/>
    <s v="film &amp; video/documentary"/>
    <n v="111.4"/>
    <n v="50.18018018018018"/>
    <x v="0"/>
    <x v="4"/>
  </r>
  <r>
    <s v="Islam and the Future of Tolerance: The Movie"/>
    <s v="This documentary tells the story of an unlikely conversation on a topic of grave importance, and how it changed two foes into friends."/>
    <n v="100000"/>
    <n v="147233.76999999999"/>
    <x v="0"/>
    <x v="2"/>
    <s v="AUD"/>
    <n v="1487738622"/>
    <n v="1485146622"/>
    <b v="1"/>
    <n v="1596"/>
    <b v="1"/>
    <s v="film &amp; video/documentary"/>
    <n v="147.23376999999999"/>
    <n v="92.251735588972423"/>
    <x v="0"/>
    <x v="4"/>
  </r>
  <r>
    <s v="rock on: inside the archive of an unlikely rock photographer"/>
    <s v="Journey behind the lens of the legendary Jini Dellaccio, one of the first women rock â€˜nâ€™ roll photographers."/>
    <n v="2300"/>
    <n v="3510"/>
    <x v="0"/>
    <x v="0"/>
    <s v="USD"/>
    <n v="1306296000"/>
    <n v="1301950070"/>
    <b v="1"/>
    <n v="61"/>
    <b v="1"/>
    <s v="film &amp; video/documentary"/>
    <n v="152.60869565217391"/>
    <n v="57.540983606557376"/>
    <x v="0"/>
    <x v="4"/>
  </r>
  <r>
    <s v="The Mathare Project"/>
    <s v="A documentary shot over 12 years about the hopes and dreams of five orphans struggling to reach adulthood in Kenya's Mathare slum."/>
    <n v="30000"/>
    <n v="31404"/>
    <x v="0"/>
    <x v="0"/>
    <s v="USD"/>
    <n v="1388649600"/>
    <n v="1386123861"/>
    <b v="1"/>
    <n v="287"/>
    <b v="1"/>
    <s v="film &amp; video/documentary"/>
    <n v="104.67999999999999"/>
    <n v="109.42160278745645"/>
    <x v="0"/>
    <x v="4"/>
  </r>
  <r>
    <s v="Do It Again... Promoting the Film About My Irrational Quest to Reunite the Kinks"/>
    <s v="We made 'Do It Again,' a film about my quest to reunite the '60s rock band, The Kinks. Now we need help to show the film off at festivals."/>
    <n v="3000"/>
    <n v="5323.01"/>
    <x v="0"/>
    <x v="0"/>
    <s v="USD"/>
    <n v="1272480540"/>
    <n v="1267220191"/>
    <b v="1"/>
    <n v="65"/>
    <b v="1"/>
    <s v="film &amp; video/documentary"/>
    <n v="177.43366666666668"/>
    <n v="81.892461538461546"/>
    <x v="0"/>
    <x v="4"/>
  </r>
  <r>
    <s v="The Man Who Ate New Orleans (and rebuilt it too!)"/>
    <s v="Man vs. Food meets Extreme Home Makeover! A celebration of the food, music, and rebuilding of New Orleans, and a history-making quest."/>
    <n v="5000"/>
    <n v="5388.79"/>
    <x v="0"/>
    <x v="0"/>
    <s v="USD"/>
    <n v="1309694266"/>
    <n v="1307102266"/>
    <b v="1"/>
    <n v="118"/>
    <b v="1"/>
    <s v="film &amp; video/documentary"/>
    <n v="107.7758"/>
    <n v="45.667711864406776"/>
    <x v="0"/>
    <x v="4"/>
  </r>
  <r>
    <s v="In Search of Nabad (Documentary Film)"/>
    <s v="An intimate documentary sharing the powerful voices of Seattle's Somali refugees and their search for peace in their new home."/>
    <n v="4000"/>
    <n v="6240"/>
    <x v="0"/>
    <x v="0"/>
    <s v="USD"/>
    <n v="1333609140"/>
    <n v="1330638829"/>
    <b v="1"/>
    <n v="113"/>
    <b v="1"/>
    <s v="film &amp; video/documentary"/>
    <n v="156"/>
    <n v="55.221238938053098"/>
    <x v="0"/>
    <x v="4"/>
  </r>
  <r>
    <s v="Finding the Funk"/>
    <s v="A journey through the origins and influence of funk music from James Brown to D'Angelo we are FINDING THE FUNK!"/>
    <n v="20000"/>
    <n v="21679"/>
    <x v="0"/>
    <x v="0"/>
    <s v="USD"/>
    <n v="1352511966"/>
    <n v="1349916366"/>
    <b v="1"/>
    <n v="332"/>
    <b v="1"/>
    <s v="film &amp; video/documentary"/>
    <n v="108.395"/>
    <n v="65.298192771084331"/>
    <x v="0"/>
    <x v="4"/>
  </r>
  <r>
    <s v="Abalimi"/>
    <s v="A film about Xhosa women in townships of South Africa micro-farming to fight extreme poverty, gain health, and create food security."/>
    <n v="4000"/>
    <n v="5904"/>
    <x v="0"/>
    <x v="0"/>
    <s v="USD"/>
    <n v="1335574674"/>
    <n v="1330394274"/>
    <b v="1"/>
    <n v="62"/>
    <b v="1"/>
    <s v="film &amp; video/documentary"/>
    <n v="147.6"/>
    <n v="95.225806451612897"/>
    <x v="0"/>
    <x v="4"/>
  </r>
  <r>
    <s v="Pressing On: The Letterpress Film"/>
    <s v="A documentary about the survival of letterpress and the remarkable printers who preserve the history and knowledge of the craft."/>
    <n v="65000"/>
    <n v="71748"/>
    <x v="0"/>
    <x v="0"/>
    <s v="USD"/>
    <n v="1432416219"/>
    <n v="1429824219"/>
    <b v="1"/>
    <n v="951"/>
    <b v="1"/>
    <s v="film &amp; video/documentary"/>
    <n v="110.38153846153847"/>
    <n v="75.444794952681391"/>
    <x v="0"/>
    <x v="4"/>
  </r>
  <r>
    <s v="The Babushkas of Chernobyl"/>
    <s v="An unlikely story of spirit, defiance and beauty from the most contaminated place on Earth"/>
    <n v="27000"/>
    <n v="40594"/>
    <x v="0"/>
    <x v="0"/>
    <s v="USD"/>
    <n v="1350003539"/>
    <n v="1347411539"/>
    <b v="1"/>
    <n v="415"/>
    <b v="1"/>
    <s v="film &amp; video/documentary"/>
    <n v="150.34814814814814"/>
    <n v="97.816867469879512"/>
    <x v="0"/>
    <x v="4"/>
  </r>
  <r>
    <s v="Instructions on Parting"/>
    <s v="This documentary film is an intimate portrait of love and loss that observes family and nature undergoing the cycle of birth to death."/>
    <n v="17000"/>
    <n v="26744.11"/>
    <x v="0"/>
    <x v="0"/>
    <s v="USD"/>
    <n v="1488160860"/>
    <n v="1485237096"/>
    <b v="1"/>
    <n v="305"/>
    <b v="1"/>
    <s v="film &amp; video/documentary"/>
    <n v="157.31829411764707"/>
    <n v="87.685606557377056"/>
    <x v="0"/>
    <x v="4"/>
  </r>
  <r>
    <s v="Korengal Theatrical Release"/>
    <s v="My latest film Korengal, takes us back to the same valley with the same troops as in my Academy AwardÂ® nominated film Restrepo."/>
    <n v="75000"/>
    <n v="117108"/>
    <x v="0"/>
    <x v="0"/>
    <s v="USD"/>
    <n v="1401459035"/>
    <n v="1397571035"/>
    <b v="1"/>
    <n v="2139"/>
    <b v="1"/>
    <s v="film &amp; video/documentary"/>
    <n v="156.14400000000001"/>
    <n v="54.748948106591868"/>
    <x v="0"/>
    <x v="4"/>
  </r>
  <r>
    <s v="Do It Again: One Man's Quest to Reunite the Kinks"/>
    <s v="Last May, I created my mission: To reunite the brilliant but (in my opinion) under-appreciated band, the Kinks. I decided to make..."/>
    <n v="5500"/>
    <n v="6632.32"/>
    <x v="0"/>
    <x v="0"/>
    <s v="USD"/>
    <n v="1249932360"/>
    <n v="1242532513"/>
    <b v="1"/>
    <n v="79"/>
    <b v="1"/>
    <s v="film &amp; video/documentary"/>
    <n v="120.58763636363636"/>
    <n v="83.953417721518989"/>
    <x v="0"/>
    <x v="4"/>
  </r>
  <r>
    <s v="Greenlight the PATROL BASE JAKER Movie"/>
    <s v="See US Marines make counter-insurgency work in Helmand Province--the Taliban's stronghold in Afghanistan."/>
    <n v="45000"/>
    <n v="45535"/>
    <x v="0"/>
    <x v="0"/>
    <s v="USD"/>
    <n v="1266876000"/>
    <n v="1263679492"/>
    <b v="1"/>
    <n v="179"/>
    <b v="1"/>
    <s v="film &amp; video/documentary"/>
    <n v="101.18888888888888"/>
    <n v="254.38547486033519"/>
    <x v="0"/>
    <x v="4"/>
  </r>
  <r>
    <s v="SOLE SURVIVOR"/>
    <s v="What is the impact of survivorship on the human condition?"/>
    <n v="18000"/>
    <n v="20569.05"/>
    <x v="0"/>
    <x v="0"/>
    <s v="USD"/>
    <n v="1306904340"/>
    <n v="1305219744"/>
    <b v="1"/>
    <n v="202"/>
    <b v="1"/>
    <s v="film &amp; video/documentary"/>
    <n v="114.27249999999999"/>
    <n v="101.8269801980198"/>
    <x v="0"/>
    <x v="4"/>
  </r>
  <r>
    <s v="Wisconsin Rising"/>
    <s v="A film documenting WI Gov.Scott Walker's attack on working families and how it is reanimating the American labor movement."/>
    <n v="40000"/>
    <n v="41850.46"/>
    <x v="0"/>
    <x v="0"/>
    <s v="USD"/>
    <n v="1327167780"/>
    <n v="1325007780"/>
    <b v="1"/>
    <n v="760"/>
    <b v="1"/>
    <s v="film &amp; video/documentary"/>
    <n v="104.62615"/>
    <n v="55.066394736842106"/>
    <x v="0"/>
    <x v="4"/>
  </r>
  <r>
    <s v="The Phantom Tollbooth: Beyond Expectations - Final Push"/>
    <s v="A documentary about the classic children's book, its creators, and the lasting impact over half a century and beyond."/>
    <n v="14000"/>
    <n v="32035.51"/>
    <x v="0"/>
    <x v="0"/>
    <s v="USD"/>
    <n v="1379614128"/>
    <n v="1377022128"/>
    <b v="1"/>
    <n v="563"/>
    <b v="1"/>
    <s v="film &amp; video/documentary"/>
    <n v="228.82507142857142"/>
    <n v="56.901438721136763"/>
    <x v="0"/>
    <x v="4"/>
  </r>
  <r>
    <s v="George Tice: Seeing Beyond the Moment"/>
    <s v="A documentary film on the life of legendary photographer George Tice by Peter Bosco, Bruce Wodder and Douglas Underdahl."/>
    <n v="15000"/>
    <n v="16373"/>
    <x v="0"/>
    <x v="0"/>
    <s v="USD"/>
    <n v="1364236524"/>
    <n v="1360352124"/>
    <b v="1"/>
    <n v="135"/>
    <b v="1"/>
    <s v="film &amp; video/documentary"/>
    <n v="109.15333333333332"/>
    <n v="121.28148148148148"/>
    <x v="0"/>
    <x v="4"/>
  </r>
  <r>
    <s v="In Country: A Documentary Film (POSTPRODUCTION)"/>
    <s v="War is hell. Why would anyone want to spend their weekends there?"/>
    <n v="15000"/>
    <n v="26445"/>
    <x v="0"/>
    <x v="0"/>
    <s v="USD"/>
    <n v="1351828800"/>
    <n v="1349160018"/>
    <b v="1"/>
    <n v="290"/>
    <b v="1"/>
    <s v="film &amp; video/documentary"/>
    <n v="176.29999999999998"/>
    <n v="91.189655172413794"/>
    <x v="0"/>
    <x v="4"/>
  </r>
  <r>
    <s v="Oxyana - A Feature Documentary Directed by Sean Dunne"/>
    <s v="A portrait of Oceana, WV, an old coal mining town that has become the epicenter of the Oxycontin epidemic, earning the nickname Oxyana."/>
    <n v="50000"/>
    <n v="51605.31"/>
    <x v="0"/>
    <x v="0"/>
    <s v="USD"/>
    <n v="1340683393"/>
    <n v="1337659393"/>
    <b v="1"/>
    <n v="447"/>
    <b v="1"/>
    <s v="film &amp; video/documentary"/>
    <n v="103.21061999999999"/>
    <n v="115.44812080536913"/>
    <x v="0"/>
    <x v="4"/>
  </r>
  <r>
    <s v="Audience Unlock: &quot;The UK Gold&quot;"/>
    <s v="A campaign to unlock an award winning film that exposes for the first time the modern British Empire ... and it's terrible cost."/>
    <n v="15000"/>
    <n v="15723"/>
    <x v="0"/>
    <x v="1"/>
    <s v="GBP"/>
    <n v="1383389834"/>
    <n v="1380797834"/>
    <b v="1"/>
    <n v="232"/>
    <b v="1"/>
    <s v="film &amp; video/documentary"/>
    <n v="104.82000000000001"/>
    <n v="67.771551724137936"/>
    <x v="0"/>
    <x v="4"/>
  </r>
  <r>
    <s v="INTOTHEWOODS.TV â€“ Music Media from the Pacific Northwest"/>
    <s v="Help INTOTHEWOODS.TV purchase audio and video gear, lighting and BACK UP HARD DRIVES"/>
    <n v="4500"/>
    <n v="4800.8"/>
    <x v="0"/>
    <x v="0"/>
    <s v="USD"/>
    <n v="1296633540"/>
    <n v="1292316697"/>
    <b v="1"/>
    <n v="168"/>
    <b v="1"/>
    <s v="film &amp; video/documentary"/>
    <n v="106.68444444444445"/>
    <n v="28.576190476190476"/>
    <x v="0"/>
    <x v="4"/>
  </r>
  <r>
    <s v="Zoe Goes Running - The Film: Running The Tour De France"/>
    <s v="ZoÃ« Romano will be the first person to RUN the route of the Tour de France. I will join her to document that adventure."/>
    <n v="5000"/>
    <n v="6001"/>
    <x v="0"/>
    <x v="0"/>
    <s v="USD"/>
    <n v="1367366460"/>
    <n v="1365791246"/>
    <b v="1"/>
    <n v="128"/>
    <b v="1"/>
    <s v="film &amp; video/documentary"/>
    <n v="120.02"/>
    <n v="46.8828125"/>
    <x v="0"/>
    <x v="4"/>
  </r>
  <r>
    <s v="The Undocumented"/>
    <s v="THE UNDOCUMENTED is a 90 cinema verite documentary that exposes a little known consequence of current U. S. immigration policy."/>
    <n v="75000"/>
    <n v="76130.2"/>
    <x v="0"/>
    <x v="0"/>
    <s v="USD"/>
    <n v="1319860740"/>
    <n v="1317064599"/>
    <b v="1"/>
    <n v="493"/>
    <b v="1"/>
    <s v="film &amp; video/documentary"/>
    <n v="101.50693333333334"/>
    <n v="154.42231237322514"/>
    <x v="0"/>
    <x v="4"/>
  </r>
  <r>
    <s v="NELL SHIPMAN:GIRL FROM GOD'S COUNTRY FILM"/>
    <s v="The untold story of the first action-adventure heroine who left Hollywood with 70 abused animal actors to make  her films in Idaho"/>
    <n v="26000"/>
    <n v="26360"/>
    <x v="0"/>
    <x v="0"/>
    <s v="USD"/>
    <n v="1398009714"/>
    <n v="1395417714"/>
    <b v="1"/>
    <n v="131"/>
    <b v="1"/>
    <s v="film &amp; video/documentary"/>
    <n v="101.38461538461539"/>
    <n v="201.22137404580153"/>
    <x v="0"/>
    <x v="4"/>
  </r>
  <r>
    <s v="Spectacular Movements documentary film"/>
    <s v="An amazing journey in Bolivia in a theater-truck._x000a_The creative soul of social movements re-imagined._x000a_The art of the youth of Teatro Trono in action."/>
    <n v="5000"/>
    <n v="5000"/>
    <x v="0"/>
    <x v="0"/>
    <s v="USD"/>
    <n v="1279555200"/>
    <n v="1276480894"/>
    <b v="1"/>
    <n v="50"/>
    <b v="1"/>
    <s v="film &amp; video/documentary"/>
    <n v="100"/>
    <n v="100"/>
    <x v="0"/>
    <x v="4"/>
  </r>
  <r>
    <s v="Rocky Horror Saved My Life - A Fan Documentary"/>
    <s v="A documentary on the fans, collectors, and live performers of &quot;The Rocky Horror Picture Show&quot;, as the film nears its 40th Anniversary."/>
    <n v="50000"/>
    <n v="66554.559999999998"/>
    <x v="0"/>
    <x v="0"/>
    <s v="USD"/>
    <n v="1383264000"/>
    <n v="1378080409"/>
    <b v="1"/>
    <n v="665"/>
    <b v="1"/>
    <s v="film &amp; video/documentary"/>
    <n v="133.10911999999999"/>
    <n v="100.08204511278196"/>
    <x v="0"/>
    <x v="4"/>
  </r>
  <r>
    <s v="Bel Borba Is Here!"/>
    <s v="Bel Borba is Here is a feature film about the most inspiring Brazilian artist you've never heard of... until now."/>
    <n v="25000"/>
    <n v="29681.55"/>
    <x v="0"/>
    <x v="0"/>
    <s v="USD"/>
    <n v="1347017083"/>
    <n v="1344857083"/>
    <b v="1"/>
    <n v="129"/>
    <b v="1"/>
    <s v="film &amp; video/documentary"/>
    <n v="118.72620000000001"/>
    <n v="230.08953488372092"/>
    <x v="0"/>
    <x v="4"/>
  </r>
  <r>
    <s v="Who Owns Yoga?"/>
    <s v="Who Owns Yoga? is a feature length documentary film that explores the changing nature of yoga in the modern world."/>
    <n v="20000"/>
    <n v="20128"/>
    <x v="0"/>
    <x v="0"/>
    <s v="USD"/>
    <n v="1430452740"/>
    <n v="1427390901"/>
    <b v="1"/>
    <n v="142"/>
    <b v="1"/>
    <s v="film &amp; video/documentary"/>
    <n v="100.64"/>
    <n v="141.74647887323943"/>
    <x v="0"/>
    <x v="4"/>
  </r>
  <r>
    <s v="DisHonesty - A Documentary Feature Film"/>
    <s v="The truth is, we all lie - and by &quot;we,&quot; we mean everyone!"/>
    <n v="126000"/>
    <n v="137254.84"/>
    <x v="0"/>
    <x v="0"/>
    <s v="USD"/>
    <n v="1399669200"/>
    <n v="1394536048"/>
    <b v="1"/>
    <n v="2436"/>
    <b v="1"/>
    <s v="film &amp; video/documentary"/>
    <n v="108.93241269841269"/>
    <n v="56.344351395730705"/>
    <x v="0"/>
    <x v="4"/>
  </r>
  <r>
    <s v="ReMade: The Rebirth of the Maker Movement"/>
    <s v="We are currently filming a documentary called ReMade that explores the state and direction of the DIY and Hackerspace movement in America."/>
    <n v="10000"/>
    <n v="17895.25"/>
    <x v="0"/>
    <x v="0"/>
    <s v="USD"/>
    <n v="1289975060"/>
    <n v="1287379460"/>
    <b v="1"/>
    <n v="244"/>
    <b v="1"/>
    <s v="film &amp; video/documentary"/>
    <n v="178.95250000000001"/>
    <n v="73.341188524590166"/>
    <x v="0"/>
    <x v="4"/>
  </r>
  <r>
    <s v="The Bus "/>
    <s v="THE BUS is a feature-length documentary film celebrating one of the most iconic and beloved vehicles ever produced, the Volkswagen Bus."/>
    <n v="25000"/>
    <n v="25430.66"/>
    <x v="0"/>
    <x v="0"/>
    <s v="USD"/>
    <n v="1303686138"/>
    <n v="1301007738"/>
    <b v="1"/>
    <n v="298"/>
    <b v="1"/>
    <s v="film &amp; video/documentary"/>
    <n v="101.72264"/>
    <n v="85.337785234899329"/>
    <x v="0"/>
    <x v="4"/>
  </r>
  <r>
    <s v="WORLD FAIR"/>
    <s v="A film about personal memory, amateur cinematography, and visions of the future at the 1939 New York World's Fair."/>
    <n v="13000"/>
    <n v="15435.55"/>
    <x v="0"/>
    <x v="0"/>
    <s v="USD"/>
    <n v="1363711335"/>
    <n v="1360258935"/>
    <b v="1"/>
    <n v="251"/>
    <b v="1"/>
    <s v="film &amp; video/documentary"/>
    <n v="118.73499999999999"/>
    <n v="61.496215139442228"/>
    <x v="0"/>
    <x v="4"/>
  </r>
  <r>
    <s v="(UN)CUT"/>
    <s v="(UN)CUT explores circumcisionâ€™s medical, sexual &amp; religious complexities against the backdrop of San Franciscoâ€™s latest ban controversy"/>
    <n v="10000"/>
    <n v="10046"/>
    <x v="0"/>
    <x v="0"/>
    <s v="USD"/>
    <n v="1330115638"/>
    <n v="1327523638"/>
    <b v="1"/>
    <n v="108"/>
    <b v="1"/>
    <s v="film &amp; video/documentary"/>
    <n v="100.46"/>
    <n v="93.018518518518519"/>
    <x v="0"/>
    <x v="4"/>
  </r>
  <r>
    <s v="The Forest for the Trees"/>
    <s v="The story of Jadab Payeng, an Indian man who single handedly planted nearly 1400 acres of forest to save his island, Majuli."/>
    <n v="3000"/>
    <n v="4124"/>
    <x v="0"/>
    <x v="0"/>
    <s v="USD"/>
    <n v="1338601346"/>
    <n v="1336009346"/>
    <b v="1"/>
    <n v="82"/>
    <b v="1"/>
    <s v="film &amp; video/documentary"/>
    <n v="137.46666666666667"/>
    <n v="50.292682926829265"/>
    <x v="0"/>
    <x v="4"/>
  </r>
  <r>
    <s v="Beyond Iconic: Distribution for film on Dennis Stock"/>
    <s v="A portrait of a life fully realized and a look at what it takes to make great photography."/>
    <n v="3400"/>
    <n v="7876"/>
    <x v="0"/>
    <x v="0"/>
    <s v="USD"/>
    <n v="1346464800"/>
    <n v="1343096197"/>
    <b v="1"/>
    <n v="74"/>
    <b v="1"/>
    <s v="film &amp; video/documentary"/>
    <n v="231.64705882352939"/>
    <n v="106.43243243243244"/>
    <x v="0"/>
    <x v="4"/>
  </r>
  <r>
    <s v="My Friend Mott-ly"/>
    <s v="A documentary that I am making about the difficult, but inspiring, life of a late friend of mine."/>
    <n v="7500"/>
    <n v="9775"/>
    <x v="0"/>
    <x v="0"/>
    <s v="USD"/>
    <n v="1331392049"/>
    <n v="1328800049"/>
    <b v="1"/>
    <n v="189"/>
    <b v="1"/>
    <s v="film &amp; video/documentary"/>
    <n v="130.33333333333331"/>
    <n v="51.719576719576722"/>
    <x v="0"/>
    <x v="4"/>
  </r>
  <r>
    <s v="Escape/Artist: The Jason Escape Documentary"/>
    <s v="A feature-length documentary on the life of Boston escape artist Jason Escape."/>
    <n v="1000"/>
    <n v="2929"/>
    <x v="0"/>
    <x v="0"/>
    <s v="USD"/>
    <n v="1363806333"/>
    <n v="1362081933"/>
    <b v="1"/>
    <n v="80"/>
    <b v="1"/>
    <s v="film &amp; video/documentary"/>
    <n v="292.89999999999998"/>
    <n v="36.612499999999997"/>
    <x v="0"/>
    <x v="4"/>
  </r>
  <r>
    <s v="Grammar Revolution"/>
    <s v="Why is grammar important?"/>
    <n v="22000"/>
    <n v="24490"/>
    <x v="0"/>
    <x v="0"/>
    <s v="USD"/>
    <n v="1360276801"/>
    <n v="1357684801"/>
    <b v="1"/>
    <n v="576"/>
    <b v="1"/>
    <s v="film &amp; video/documentary"/>
    <n v="111.31818181818183"/>
    <n v="42.517361111111114"/>
    <x v="0"/>
    <x v="4"/>
  </r>
  <r>
    <s v="Before Us - a Feature Length Documentary about Adoption"/>
    <s v="A documentary about discovering my two older sisters who were born on a CA commune in the 60's and placed for adoption."/>
    <n v="12000"/>
    <n v="12668"/>
    <x v="0"/>
    <x v="0"/>
    <s v="USD"/>
    <n v="1299775210"/>
    <n v="1295887210"/>
    <b v="1"/>
    <n v="202"/>
    <b v="1"/>
    <s v="film &amp; video/documentary"/>
    <n v="105.56666666666668"/>
    <n v="62.712871287128714"/>
    <x v="0"/>
    <x v="4"/>
  </r>
  <r>
    <s v="SOLE SURVIVOR FILM - Finishing Funds"/>
    <s v="A first glimpse into the lives of sole survivors of commercial plane crashes as they struggle to understand their perplexing fate."/>
    <n v="18000"/>
    <n v="21410"/>
    <x v="0"/>
    <x v="0"/>
    <s v="USD"/>
    <n v="1346695334"/>
    <n v="1344880934"/>
    <b v="1"/>
    <n v="238"/>
    <b v="1"/>
    <s v="film &amp; video/documentary"/>
    <n v="118.94444444444446"/>
    <n v="89.957983193277315"/>
    <x v="0"/>
    <x v="4"/>
  </r>
  <r>
    <s v="Feels Like Coming Home Tour"/>
    <s v="30 day tour to release a compilation CD with 16 original songs about hometowns.  Webisodes and documentary to follow."/>
    <n v="1000"/>
    <n v="1041.29"/>
    <x v="0"/>
    <x v="0"/>
    <s v="USD"/>
    <n v="1319076000"/>
    <n v="1317788623"/>
    <b v="1"/>
    <n v="36"/>
    <b v="1"/>
    <s v="film &amp; video/documentary"/>
    <n v="104.129"/>
    <n v="28.924722222222222"/>
    <x v="0"/>
    <x v="4"/>
  </r>
  <r>
    <s v="The Sticking Place Interactive Documentary"/>
    <s v="An imaginative interactive documentary about Leah Callahan, a freestyle wrestler and Olympic hopeful."/>
    <n v="20000"/>
    <n v="20820.330000000002"/>
    <x v="0"/>
    <x v="0"/>
    <s v="USD"/>
    <n v="1325404740"/>
    <n v="1321852592"/>
    <b v="1"/>
    <n v="150"/>
    <b v="1"/>
    <s v="film &amp; video/documentary"/>
    <n v="104.10165000000001"/>
    <n v="138.8022"/>
    <x v="0"/>
    <x v="4"/>
  </r>
  <r>
    <s v="SparkTruck: stories from a cross-country maker journey"/>
    <s v="The Kickstarter-funded SparkTruck has completed its 15,323 mile roadtrip. Now itâ€™s time to share the story through a short documentary."/>
    <n v="8000"/>
    <n v="8950"/>
    <x v="0"/>
    <x v="0"/>
    <s v="USD"/>
    <n v="1365973432"/>
    <n v="1363381432"/>
    <b v="1"/>
    <n v="146"/>
    <b v="1"/>
    <s v="film &amp; video/documentary"/>
    <n v="111.87499999999999"/>
    <n v="61.301369863013697"/>
    <x v="0"/>
    <x v="4"/>
  </r>
  <r>
    <s v="DEVIL MAY CARE"/>
    <s v="Most people have heard Bob Dorough's music over the past 50 years without knowing it. Until now. A story for every artist who refuses to give up."/>
    <n v="17000"/>
    <n v="17805"/>
    <x v="0"/>
    <x v="0"/>
    <s v="USD"/>
    <n v="1281542340"/>
    <n v="1277702894"/>
    <b v="1"/>
    <n v="222"/>
    <b v="1"/>
    <s v="film &amp; video/documentary"/>
    <n v="104.73529411764706"/>
    <n v="80.202702702702709"/>
    <x v="0"/>
    <x v="4"/>
  </r>
  <r>
    <s v="Making Mail: A Documentary"/>
    <s v="A documentary about artists who embrace the antiquated postal service and use it to send beautiful pieces of mail art across the globe."/>
    <n v="1000"/>
    <n v="3851.5"/>
    <x v="0"/>
    <x v="0"/>
    <s v="USD"/>
    <n v="1362167988"/>
    <n v="1359575988"/>
    <b v="1"/>
    <n v="120"/>
    <b v="1"/>
    <s v="film &amp; video/documentary"/>
    <n v="385.15000000000003"/>
    <n v="32.095833333333331"/>
    <x v="0"/>
    <x v="4"/>
  </r>
  <r>
    <s v="Arias With A Twist: The Docufantasy"/>
    <s v="A documentary that explores  the magical collaboration between performance artist Joey Arias and puppeteer Basil Twist."/>
    <n v="25000"/>
    <n v="25312"/>
    <x v="0"/>
    <x v="0"/>
    <s v="USD"/>
    <n v="1345660334"/>
    <n v="1343068334"/>
    <b v="1"/>
    <n v="126"/>
    <b v="1"/>
    <s v="film &amp; video/documentary"/>
    <n v="101.248"/>
    <n v="200.88888888888889"/>
    <x v="0"/>
    <x v="4"/>
  </r>
  <r>
    <s v="THE SECRET TRIAL 5 - GRASSROOTS CROSS-CANADA TOUR"/>
    <s v="Award winning documentary The Secret Trial 5 needs your help for a Cross-Canada Tour!"/>
    <n v="15000"/>
    <n v="17066"/>
    <x v="0"/>
    <x v="5"/>
    <s v="CAD"/>
    <n v="1418273940"/>
    <n v="1415398197"/>
    <b v="1"/>
    <n v="158"/>
    <b v="1"/>
    <s v="film &amp; video/documentary"/>
    <n v="113.77333333333333"/>
    <n v="108.01265822784811"/>
    <x v="0"/>
    <x v="4"/>
  </r>
  <r>
    <s v="Good Men, Bad Men, and a Few Rowdy Ladies"/>
    <s v="The story of a cowboy town with a prison problem, and the colorful characters who call it home."/>
    <n v="30000"/>
    <n v="30241"/>
    <x v="0"/>
    <x v="0"/>
    <s v="USD"/>
    <n v="1386778483"/>
    <n v="1384186483"/>
    <b v="1"/>
    <n v="316"/>
    <b v="1"/>
    <s v="film &amp; video/documentary"/>
    <n v="100.80333333333333"/>
    <n v="95.699367088607602"/>
    <x v="0"/>
    <x v="4"/>
  </r>
  <r>
    <s v="Friend Request: Accepted"/>
    <s v="Photographer, Ty Morin, pays a visit to every single one of his Facebook friends to take their portrait...all 788 of them."/>
    <n v="5000"/>
    <n v="14166"/>
    <x v="0"/>
    <x v="0"/>
    <s v="USD"/>
    <n v="1364342151"/>
    <n v="1361753751"/>
    <b v="1"/>
    <n v="284"/>
    <b v="1"/>
    <s v="film &amp; video/documentary"/>
    <n v="283.32"/>
    <n v="49.880281690140848"/>
    <x v="0"/>
    <x v="4"/>
  </r>
  <r>
    <s v="EDIBLE CITY - a movie in the making"/>
    <s v="A journey through the Bay Area food movement following farmers, cooks, activists, and educators who are fighting for food justice in their communities"/>
    <n v="5000"/>
    <n v="5634"/>
    <x v="0"/>
    <x v="0"/>
    <s v="USD"/>
    <n v="1265097540"/>
    <n v="1257538029"/>
    <b v="1"/>
    <n v="51"/>
    <b v="1"/>
    <s v="film &amp; video/documentary"/>
    <n v="112.68"/>
    <n v="110.47058823529412"/>
    <x v="0"/>
    <x v="4"/>
  </r>
  <r>
    <s v="FOREVER PURE: A team spiralling out of control. DOCUMENTARY"/>
    <s v="Two Muslim football players transfer to the Jewish oriented Beitar Jerusalem F.C. leading to the most racist campaign in Israeli sport"/>
    <n v="20000"/>
    <n v="21316"/>
    <x v="0"/>
    <x v="1"/>
    <s v="GBP"/>
    <n v="1450825200"/>
    <n v="1448284433"/>
    <b v="1"/>
    <n v="158"/>
    <b v="1"/>
    <s v="film &amp; video/documentary"/>
    <n v="106.58000000000001"/>
    <n v="134.91139240506328"/>
    <x v="0"/>
    <x v="4"/>
  </r>
  <r>
    <s v="An Impossible Project"/>
    <s v="The more digital the world, the more analog our dreams._x000a_A feature documentary shot on 35mm film."/>
    <n v="35000"/>
    <n v="35932"/>
    <x v="0"/>
    <x v="12"/>
    <s v="EUR"/>
    <n v="1478605386"/>
    <n v="1475577786"/>
    <b v="1"/>
    <n v="337"/>
    <b v="1"/>
    <s v="film &amp; video/documentary"/>
    <n v="102.66285714285715"/>
    <n v="106.62314540059347"/>
    <x v="0"/>
    <x v="4"/>
  </r>
  <r>
    <s v="Last of the Big Tuskers"/>
    <s v="A documentary film about the largest elephants on earth and what is being done to ensure their survival."/>
    <n v="25000"/>
    <n v="26978"/>
    <x v="0"/>
    <x v="0"/>
    <s v="USD"/>
    <n v="1463146848"/>
    <n v="1460554848"/>
    <b v="1"/>
    <n v="186"/>
    <b v="1"/>
    <s v="film &amp; video/documentary"/>
    <n v="107.91200000000001"/>
    <n v="145.04301075268816"/>
    <x v="0"/>
    <x v="4"/>
  </r>
  <r>
    <s v="White Ravens: A feature-length documentary film"/>
    <s v="A documentary focusing on the Haida Nation's resurgence in the wake of colonization and Canada's Indian Residential Schools."/>
    <n v="5400"/>
    <n v="6646"/>
    <x v="0"/>
    <x v="0"/>
    <s v="USD"/>
    <n v="1482307140"/>
    <n v="1479886966"/>
    <b v="1"/>
    <n v="58"/>
    <b v="1"/>
    <s v="film &amp; video/documentary"/>
    <n v="123.07407407407408"/>
    <n v="114.58620689655173"/>
    <x v="0"/>
    <x v="4"/>
  </r>
  <r>
    <s v="KEEP MOVING FORWARD - Documentary Film"/>
    <s v="A documentary about a Vietnam veteran who finds peace from his PTSD through Disney, rather than medication."/>
    <n v="8500"/>
    <n v="8636"/>
    <x v="0"/>
    <x v="0"/>
    <s v="USD"/>
    <n v="1438441308"/>
    <n v="1435590108"/>
    <b v="1"/>
    <n v="82"/>
    <b v="1"/>
    <s v="film &amp; video/documentary"/>
    <n v="101.6"/>
    <n v="105.3170731707317"/>
    <x v="0"/>
    <x v="4"/>
  </r>
  <r>
    <s v="NETIZENS - a documentary about women and online harassment"/>
    <s v="NETIZENS follows targets of online harassment as they confront digital abuse and strive for equality and justice online."/>
    <n v="50000"/>
    <n v="52198"/>
    <x v="0"/>
    <x v="0"/>
    <s v="USD"/>
    <n v="1482208233"/>
    <n v="1479184233"/>
    <b v="1"/>
    <n v="736"/>
    <b v="1"/>
    <s v="film &amp; video/documentary"/>
    <n v="104.396"/>
    <n v="70.921195652173907"/>
    <x v="0"/>
    <x v="4"/>
  </r>
  <r>
    <s v="Love Letters for My Children - The Maggie Doyne Documentary."/>
    <s v="An inspiring story of love and resilience after tragedy strikes humanitarian Maggie Doyne, mother to 49 Nepali children."/>
    <n v="150000"/>
    <n v="169394.6"/>
    <x v="0"/>
    <x v="0"/>
    <s v="USD"/>
    <n v="1489532220"/>
    <n v="1486625606"/>
    <b v="1"/>
    <n v="1151"/>
    <b v="1"/>
    <s v="film &amp; video/documentary"/>
    <n v="112.92973333333333"/>
    <n v="147.17167680278018"/>
    <x v="0"/>
    <x v="4"/>
  </r>
  <r>
    <s v="Finding Beauty In the Rubble"/>
    <s v="A short film documenting the inspirational life of Mrs. Fukuoka, a tsunami survivor helping to bring hope back to her community."/>
    <n v="4000"/>
    <n v="5456"/>
    <x v="0"/>
    <x v="0"/>
    <s v="USD"/>
    <n v="1427011200"/>
    <n v="1424669929"/>
    <b v="1"/>
    <n v="34"/>
    <b v="1"/>
    <s v="film &amp; video/documentary"/>
    <n v="136.4"/>
    <n v="160.47058823529412"/>
    <x v="0"/>
    <x v="4"/>
  </r>
  <r>
    <s v="Edgar Allan Poe: Buried Alive"/>
    <s v="A documentary that tells the real story of the misunderstood author, and explores the iconic status he still commands today."/>
    <n v="75000"/>
    <n v="77710.8"/>
    <x v="0"/>
    <x v="0"/>
    <s v="USD"/>
    <n v="1446350400"/>
    <n v="1443739388"/>
    <b v="1"/>
    <n v="498"/>
    <b v="1"/>
    <s v="film &amp; video/documentary"/>
    <n v="103.61439999999999"/>
    <n v="156.04578313253012"/>
    <x v="0"/>
    <x v="4"/>
  </r>
  <r>
    <s v="Struggle &amp; Hope - Documentary Film Music Soundtrack"/>
    <s v="Our documentary about Oklahoma's all-black towns needs a soundtrack that is authentic. Help us make it happen."/>
    <n v="10000"/>
    <n v="10550"/>
    <x v="0"/>
    <x v="0"/>
    <s v="USD"/>
    <n v="1446868800"/>
    <n v="1444821127"/>
    <b v="1"/>
    <n v="167"/>
    <b v="1"/>
    <s v="film &amp; video/documentary"/>
    <n v="105.5"/>
    <n v="63.17365269461078"/>
    <x v="0"/>
    <x v="4"/>
  </r>
  <r>
    <s v="The Power of Place"/>
    <s v="A film project that will compel decision makers to conserve iconic NH landscapes at risk due to an electricity transmission project."/>
    <n v="35000"/>
    <n v="35640"/>
    <x v="0"/>
    <x v="0"/>
    <s v="USD"/>
    <n v="1368763140"/>
    <n v="1366028563"/>
    <b v="1"/>
    <n v="340"/>
    <b v="1"/>
    <s v="film &amp; video/documentary"/>
    <n v="101.82857142857142"/>
    <n v="104.82352941176471"/>
    <x v="0"/>
    <x v="4"/>
  </r>
  <r>
    <s v="Living On Soul: The Family Daptone"/>
    <s v="A hybrid music documentary/concert film featuring Sharon Jones, Charles Bradley and the rest of the Daptone Records family."/>
    <n v="40000"/>
    <n v="42642"/>
    <x v="0"/>
    <x v="0"/>
    <s v="USD"/>
    <n v="1466171834"/>
    <n v="1463493434"/>
    <b v="1"/>
    <n v="438"/>
    <b v="1"/>
    <s v="film &amp; video/documentary"/>
    <n v="106.60499999999999"/>
    <n v="97.356164383561648"/>
    <x v="0"/>
    <x v="4"/>
  </r>
  <r>
    <s v="Changing of the Gods"/>
    <s v="A groundbreaking new film by Kenny Ausubel &amp; Louie Schwartzberg, featuring John Cleese, based on the work of Richard Tarnas."/>
    <n v="100000"/>
    <n v="113015"/>
    <x v="0"/>
    <x v="0"/>
    <s v="USD"/>
    <n v="1446019200"/>
    <n v="1442420377"/>
    <b v="1"/>
    <n v="555"/>
    <b v="1"/>
    <s v="film &amp; video/documentary"/>
    <n v="113.015"/>
    <n v="203.63063063063063"/>
    <x v="0"/>
    <x v="4"/>
  </r>
  <r>
    <s v="CUBAN FOOD STORIES - A Feature Documentary"/>
    <s v="Enter a unique world of flavors, passion, resourcefulness and breathtaking locations. Join us on this unprecedented journey!"/>
    <n v="40000"/>
    <n v="50091"/>
    <x v="0"/>
    <x v="0"/>
    <s v="USD"/>
    <n v="1460038591"/>
    <n v="1457450191"/>
    <b v="1"/>
    <n v="266"/>
    <b v="1"/>
    <s v="film &amp; video/documentary"/>
    <n v="125.22750000000001"/>
    <n v="188.31203007518798"/>
    <x v="0"/>
    <x v="4"/>
  </r>
  <r>
    <s v="The Little Girl with the Big Voice"/>
    <s v="An unapologetic portrait of the iconic, pioneering entertainer Mary Small whose voice comforted millions through the Depression &amp; WWII"/>
    <n v="10000"/>
    <n v="10119"/>
    <x v="0"/>
    <x v="0"/>
    <s v="USD"/>
    <n v="1431716400"/>
    <n v="1428423757"/>
    <b v="1"/>
    <n v="69"/>
    <b v="1"/>
    <s v="film &amp; video/documentary"/>
    <n v="101.19"/>
    <n v="146.65217391304347"/>
    <x v="0"/>
    <x v="4"/>
  </r>
  <r>
    <s v="New Mo' Cut: David Peoples' lost film of Moe's Books"/>
    <s v="Oscar-nominated screenwriter David Peoples' lost film of Moe's Books is recycled into the hands of Moe's daughter, fifty years later."/>
    <n v="8500"/>
    <n v="8735"/>
    <x v="0"/>
    <x v="0"/>
    <s v="USD"/>
    <n v="1431122400"/>
    <n v="1428428515"/>
    <b v="1"/>
    <n v="80"/>
    <b v="1"/>
    <s v="film &amp; video/documentary"/>
    <n v="102.76470588235294"/>
    <n v="109.1875"/>
    <x v="0"/>
    <x v="4"/>
  </r>
  <r>
    <s v="Celluloid Wizards in the Video Wasteland"/>
    <s v="An epic documentary about the dramatic rise and fall of Empire Pictures, the most ambitious B-movie studio of the 1980â€™s."/>
    <n v="25000"/>
    <n v="29209.78"/>
    <x v="0"/>
    <x v="0"/>
    <s v="USD"/>
    <n v="1447427918"/>
    <n v="1444832318"/>
    <b v="1"/>
    <n v="493"/>
    <b v="1"/>
    <s v="film &amp; video/documentary"/>
    <n v="116.83911999999998"/>
    <n v="59.249046653144013"/>
    <x v="0"/>
    <x v="4"/>
  </r>
  <r>
    <s v="Slingers - A Documentary about Small Town Beekeepers."/>
    <s v="A documentary that tells the story of local beekeepers. Specifically one family who turns their annual harvest into a community event."/>
    <n v="3000"/>
    <n v="3035.05"/>
    <x v="0"/>
    <x v="0"/>
    <s v="USD"/>
    <n v="1426298708"/>
    <n v="1423710308"/>
    <b v="1"/>
    <n v="31"/>
    <b v="1"/>
    <s v="film &amp; video/documentary"/>
    <n v="101.16833333333335"/>
    <n v="97.904838709677421"/>
    <x v="0"/>
    <x v="4"/>
  </r>
  <r>
    <s v="Queer Genius"/>
    <s v="&quot;Queer Genius&quot; explores the lives of four visionary queer artists: Eileen Myles, Barbara Hammer, Jibz Cameron and Shannon Funchess"/>
    <n v="15000"/>
    <n v="16520.04"/>
    <x v="0"/>
    <x v="0"/>
    <s v="USD"/>
    <n v="1472864400"/>
    <n v="1468001290"/>
    <b v="1"/>
    <n v="236"/>
    <b v="1"/>
    <s v="film &amp; video/documentary"/>
    <n v="110.13360000000002"/>
    <n v="70.000169491525426"/>
    <x v="0"/>
    <x v="4"/>
  </r>
  <r>
    <s v="A Man, A Plan, A Palindrome (Feature)"/>
    <s v="A documentary film following the world's greatest palindromists leading up to the 2017 World Palindrome Championship."/>
    <n v="6000"/>
    <n v="6485"/>
    <x v="0"/>
    <x v="0"/>
    <s v="USD"/>
    <n v="1430331268"/>
    <n v="1427739268"/>
    <b v="1"/>
    <n v="89"/>
    <b v="1"/>
    <s v="film &amp; video/documentary"/>
    <n v="108.08333333333333"/>
    <n v="72.865168539325836"/>
    <x v="0"/>
    <x v="4"/>
  </r>
  <r>
    <s v="Somaliland: The Abaarso Story"/>
    <s v="Feature-length documentary about five Somali Muslim students pursuing dreams of education in America"/>
    <n v="35000"/>
    <n v="43758"/>
    <x v="0"/>
    <x v="0"/>
    <s v="USD"/>
    <n v="1489006800"/>
    <n v="1486397007"/>
    <b v="1"/>
    <n v="299"/>
    <b v="1"/>
    <s v="film &amp; video/documentary"/>
    <n v="125.02285714285715"/>
    <n v="146.34782608695653"/>
    <x v="0"/>
    <x v="4"/>
  </r>
  <r>
    <s v="Video of Connections: A Mural"/>
    <s v="Documentary: Creation of large-scale outdoor mural by young artists. Time lapse. From blank concrete wall to colorful, visual story."/>
    <n v="3500"/>
    <n v="3735"/>
    <x v="0"/>
    <x v="0"/>
    <s v="USD"/>
    <n v="1412135940"/>
    <n v="1410555998"/>
    <b v="1"/>
    <n v="55"/>
    <b v="1"/>
    <s v="film &amp; video/documentary"/>
    <n v="106.71428571428572"/>
    <n v="67.909090909090907"/>
    <x v="0"/>
    <x v="4"/>
  </r>
  <r>
    <s v="BREAKING A MONSTER a film about the band Unlocking The Truth"/>
    <s v="BREAKING A MONSTER needs your help to play in THEATERS!"/>
    <n v="55000"/>
    <n v="55201.52"/>
    <x v="0"/>
    <x v="0"/>
    <s v="USD"/>
    <n v="1461955465"/>
    <n v="1459363465"/>
    <b v="1"/>
    <n v="325"/>
    <b v="1"/>
    <s v="film &amp; video/documentary"/>
    <n v="100.36639999999998"/>
    <n v="169.85083076923075"/>
    <x v="0"/>
    <x v="4"/>
  </r>
  <r>
    <s v="Royalty Free: The Music of Kevin MacLeod"/>
    <s v="A documentary on a composer who releases his music for free and ended up in millions of videos, thousands of films, &amp; many odd places."/>
    <n v="30000"/>
    <n v="30608.59"/>
    <x v="0"/>
    <x v="0"/>
    <s v="USD"/>
    <n v="1415934000"/>
    <n v="1413308545"/>
    <b v="1"/>
    <n v="524"/>
    <b v="1"/>
    <s v="film &amp; video/documentary"/>
    <n v="102.02863333333335"/>
    <n v="58.413339694656486"/>
    <x v="0"/>
    <x v="4"/>
  </r>
  <r>
    <s v="AMONG WOLVES â€¢ Doc film about wild horses &amp; bikers"/>
    <s v="In the mountains where they once fought, Bosnian veterans defend a herd of wild horses and find a new kind of freedom for themselves."/>
    <n v="33500"/>
    <n v="34198"/>
    <x v="0"/>
    <x v="0"/>
    <s v="USD"/>
    <n v="1433125200"/>
    <n v="1429312694"/>
    <b v="1"/>
    <n v="285"/>
    <b v="1"/>
    <s v="film &amp; video/documentary"/>
    <n v="102.08358208955224"/>
    <n v="119.99298245614035"/>
    <x v="0"/>
    <x v="4"/>
  </r>
  <r>
    <s v="Red Wolf Revival: An Uncertain Tomorrow"/>
    <s v="With the fate of the red wolves at stake, we explore if they can still survive in their last wild home in North Carolina."/>
    <n v="14500"/>
    <n v="17875"/>
    <x v="0"/>
    <x v="0"/>
    <s v="USD"/>
    <n v="1432161590"/>
    <n v="1429569590"/>
    <b v="1"/>
    <n v="179"/>
    <b v="1"/>
    <s v="film &amp; video/documentary"/>
    <n v="123.27586206896552"/>
    <n v="99.860335195530723"/>
    <x v="0"/>
    <x v="4"/>
  </r>
  <r>
    <s v="THE ABILITY EXCHANGE - a documentary"/>
    <s v="Engineering students and adults with cerebral palsy learn to communicate, connect and cultivate their abilities by making movies."/>
    <n v="10000"/>
    <n v="17028.88"/>
    <x v="0"/>
    <x v="0"/>
    <s v="USD"/>
    <n v="1444824021"/>
    <n v="1442232021"/>
    <b v="1"/>
    <n v="188"/>
    <b v="1"/>
    <s v="film &amp; video/documentary"/>
    <n v="170.28880000000001"/>
    <n v="90.579148936170213"/>
    <x v="0"/>
    <x v="4"/>
  </r>
  <r>
    <s v="&quot;Getting Naked: A Burlesque Story&quot;"/>
    <s v="&quot;Getting Naked&quot; tells the story of current-day burlesque in New York City through the on and off-stage lives of several performers."/>
    <n v="40000"/>
    <n v="44636.2"/>
    <x v="0"/>
    <x v="0"/>
    <s v="USD"/>
    <n v="1447505609"/>
    <n v="1444910009"/>
    <b v="1"/>
    <n v="379"/>
    <b v="1"/>
    <s v="film &amp; video/documentary"/>
    <n v="111.59049999999999"/>
    <n v="117.77361477572559"/>
    <x v="0"/>
    <x v="4"/>
  </r>
  <r>
    <s v="Priced Out: Gentrification beyond black and white"/>
    <s v="Documentary about the complexities and contradictions of gentrification as one woman grapples with life after &quot;the Ghetto.&quot;"/>
    <n v="10000"/>
    <n v="10300"/>
    <x v="0"/>
    <x v="0"/>
    <s v="USD"/>
    <n v="1440165916"/>
    <n v="1437573916"/>
    <b v="1"/>
    <n v="119"/>
    <b v="1"/>
    <s v="film &amp; video/documentary"/>
    <n v="103"/>
    <n v="86.554621848739501"/>
    <x v="0"/>
    <x v="4"/>
  </r>
  <r>
    <s v="Strangers To Peace: A Documentary"/>
    <s v="After 52 years of war, FARC guerrilla soldiers rejoin Colombian society to forge new lives of peace."/>
    <n v="11260"/>
    <n v="12007.18"/>
    <x v="0"/>
    <x v="0"/>
    <s v="USD"/>
    <n v="1487937508"/>
    <n v="1485345508"/>
    <b v="1"/>
    <n v="167"/>
    <b v="1"/>
    <s v="film &amp; video/documentary"/>
    <n v="106.63570159857905"/>
    <n v="71.899281437125751"/>
    <x v="0"/>
    <x v="4"/>
  </r>
  <r>
    <s v="Mr. Chibbs (Documentary about NBA great Kenny Anderson)"/>
    <s v="NBA All-Star Kenny Anderson's mid-life crisis prompts him to examine his past, as he searches for relevancy in his future."/>
    <n v="25000"/>
    <n v="28690"/>
    <x v="0"/>
    <x v="0"/>
    <s v="USD"/>
    <n v="1473566340"/>
    <n v="1470274509"/>
    <b v="1"/>
    <n v="221"/>
    <b v="1"/>
    <s v="film &amp; video/documentary"/>
    <n v="114.75999999999999"/>
    <n v="129.81900452488688"/>
    <x v="0"/>
    <x v="4"/>
  </r>
  <r>
    <s v="YO GALGO â€œA documentary film about the Spanish sighthoundâ€"/>
    <s v="A documentary film about the glory and misfortunes of the Spanish sighthound, the Galgo. Probably the most mistreated dog of all."/>
    <n v="34000"/>
    <n v="43296"/>
    <x v="0"/>
    <x v="3"/>
    <s v="EUR"/>
    <n v="1460066954"/>
    <n v="1456614554"/>
    <b v="1"/>
    <n v="964"/>
    <b v="1"/>
    <s v="film &amp; video/documentary"/>
    <n v="127.34117647058822"/>
    <n v="44.912863070539416"/>
    <x v="0"/>
    <x v="4"/>
  </r>
  <r>
    <s v="Art Therapy: The Movie - The Final Push"/>
    <s v="An epic journey around the world, exploring the power of the human spirit and how art can be used to inspire a lifetime."/>
    <n v="10000"/>
    <n v="11656"/>
    <x v="0"/>
    <x v="0"/>
    <s v="USD"/>
    <n v="1412740868"/>
    <n v="1410148868"/>
    <b v="1"/>
    <n v="286"/>
    <b v="1"/>
    <s v="film &amp; video/documentary"/>
    <n v="116.56"/>
    <n v="40.755244755244753"/>
    <x v="0"/>
    <x v="4"/>
  </r>
  <r>
    <s v="The S Word - a film that changes how we talk about suicide"/>
    <s v="A suicide attempt survivor is on a mission to find fellow survivors and document their stories of unguarded courage, insight and humor."/>
    <n v="58425"/>
    <n v="63460.18"/>
    <x v="0"/>
    <x v="0"/>
    <s v="USD"/>
    <n v="1447963219"/>
    <n v="1445367619"/>
    <b v="1"/>
    <n v="613"/>
    <b v="1"/>
    <s v="film &amp; video/documentary"/>
    <n v="108.61819426615318"/>
    <n v="103.52394779771615"/>
    <x v="0"/>
    <x v="4"/>
  </r>
  <r>
    <s v="The Carousel - 2016 Tribeca Film Festival Official Selection"/>
    <s v="A carousel has spun since 1925 in a small town in NY. It once inspired Rod Serling and has since become a portal into the Twilight Zone"/>
    <n v="3500"/>
    <n v="3638"/>
    <x v="0"/>
    <x v="0"/>
    <s v="USD"/>
    <n v="1460141521"/>
    <n v="1457553121"/>
    <b v="1"/>
    <n v="29"/>
    <b v="1"/>
    <s v="film &amp; video/documentary"/>
    <n v="103.94285714285714"/>
    <n v="125.44827586206897"/>
    <x v="0"/>
    <x v="4"/>
  </r>
  <r>
    <s v="REZA ABDOH -Theatre Visionary"/>
    <s v="A documentary film about the late REZA ABDOH and his performance company DAR A LUZ."/>
    <n v="35000"/>
    <n v="40690"/>
    <x v="0"/>
    <x v="0"/>
    <s v="USD"/>
    <n v="1417420994"/>
    <n v="1414738994"/>
    <b v="1"/>
    <n v="165"/>
    <b v="1"/>
    <s v="film &amp; video/documentary"/>
    <n v="116.25714285714285"/>
    <n v="246.60606060606059"/>
    <x v="0"/>
    <x v="4"/>
  </r>
  <r>
    <s v="43 and 80"/>
    <s v="A documentary about halibut conservation and how it impacts communities of Southeast Alaska."/>
    <n v="7500"/>
    <n v="7701.93"/>
    <x v="0"/>
    <x v="0"/>
    <s v="USD"/>
    <n v="1458152193"/>
    <n v="1455563793"/>
    <b v="1"/>
    <n v="97"/>
    <b v="1"/>
    <s v="film &amp; video/documentary"/>
    <n v="102.69239999999999"/>
    <n v="79.401340206185566"/>
    <x v="0"/>
    <x v="4"/>
  </r>
  <r>
    <s v="JOURNEY OM: Into the Heart of India â€¢ A Cinematic Pilgrimage"/>
    <s v="The last few hours to be part of this immersive film that touches the eternal. We have stretched our goal for editing and sound design."/>
    <n v="15000"/>
    <n v="26100"/>
    <x v="0"/>
    <x v="0"/>
    <s v="USD"/>
    <n v="1429852797"/>
    <n v="1426396797"/>
    <b v="1"/>
    <n v="303"/>
    <b v="1"/>
    <s v="film &amp; video/documentary"/>
    <n v="174"/>
    <n v="86.138613861386133"/>
    <x v="0"/>
    <x v="4"/>
  </r>
  <r>
    <s v="Nobody Knows Anything (except William Goldman)"/>
    <s v="Screenwriter. Novelist. Playwright. The inside story of famed writer William Goldman. As only he can tell it."/>
    <n v="50000"/>
    <n v="51544"/>
    <x v="0"/>
    <x v="0"/>
    <s v="USD"/>
    <n v="1466002800"/>
    <n v="1463517521"/>
    <b v="1"/>
    <n v="267"/>
    <b v="1"/>
    <s v="film &amp; video/documentary"/>
    <n v="103.08800000000001"/>
    <n v="193.04868913857678"/>
    <x v="0"/>
    <x v="4"/>
  </r>
  <r>
    <s v="Us, Naked: Trixie &amp; Monkey â€” World Premiere"/>
    <s v="Circus burlesque innovators, Trixie and Monkey seek to balance love and life while pursuing new creative heights."/>
    <n v="24200"/>
    <n v="25375"/>
    <x v="0"/>
    <x v="0"/>
    <s v="USD"/>
    <n v="1415941920"/>
    <n v="1414028490"/>
    <b v="1"/>
    <n v="302"/>
    <b v="1"/>
    <s v="film &amp; video/documentary"/>
    <n v="104.85537190082646"/>
    <n v="84.023178807947019"/>
    <x v="0"/>
    <x v="4"/>
  </r>
  <r>
    <s v="Faith: A Documentary"/>
    <s v="A brave woman takes her wife and son from New York to visit her hometown in Kenya, where she was persecuted for being a lesbian."/>
    <n v="12000"/>
    <n v="12165"/>
    <x v="0"/>
    <x v="0"/>
    <s v="USD"/>
    <n v="1437621060"/>
    <n v="1433799180"/>
    <b v="0"/>
    <n v="87"/>
    <b v="1"/>
    <s v="film &amp; video/documentary"/>
    <n v="101.375"/>
    <n v="139.82758620689654"/>
    <x v="0"/>
    <x v="4"/>
  </r>
  <r>
    <s v="Bleeding Audio: A Doc About The Matches &amp; The Music Industry"/>
    <s v="An indie documentary seeking production funds to capture The Matches reunion tour &amp; interviews with music industry professionals."/>
    <n v="35000"/>
    <n v="38876.949999999997"/>
    <x v="0"/>
    <x v="0"/>
    <s v="USD"/>
    <n v="1416704506"/>
    <n v="1414108906"/>
    <b v="0"/>
    <n v="354"/>
    <b v="1"/>
    <s v="film &amp; video/documentary"/>
    <n v="111.07699999999998"/>
    <n v="109.82189265536722"/>
    <x v="0"/>
    <x v="4"/>
  </r>
  <r>
    <s v="THE RIDGE: TEN FOR THIRTY"/>
    <s v="A SHORT FILM celebrating ONE RACE: the Bridger Ridge Run. TEN RUNNERS: the movie-stars. THIRTY YEARS: running wild in the mountains."/>
    <n v="9665"/>
    <n v="12000"/>
    <x v="0"/>
    <x v="0"/>
    <s v="USD"/>
    <n v="1407456000"/>
    <n v="1405573391"/>
    <b v="0"/>
    <n v="86"/>
    <b v="1"/>
    <s v="film &amp; video/documentary"/>
    <n v="124.15933781686496"/>
    <n v="139.53488372093022"/>
    <x v="0"/>
    <x v="4"/>
  </r>
  <r>
    <s v="&quot;Sherpa Stew&quot; - A documentary about  Sherpas from Nepal living in New York City"/>
    <s v="This documentary chronicles the lives of two mountaineers from Nepal who have left the high Himalaya in search of &quot;success&quot; in New York City."/>
    <n v="8925"/>
    <n v="9044"/>
    <x v="0"/>
    <x v="0"/>
    <s v="USD"/>
    <n v="1272828120"/>
    <n v="1268934736"/>
    <b v="0"/>
    <n v="26"/>
    <b v="1"/>
    <s v="film &amp; video/documentary"/>
    <n v="101.33333333333334"/>
    <n v="347.84615384615387"/>
    <x v="0"/>
    <x v="4"/>
  </r>
  <r>
    <s v="Wild Familyâ€”Connecting to Your Calling in Your Family Life."/>
    <s v="This family-focused documentary explores the ways parents connect with the wild inside themselves and their kids. Ow-ow-oWoo!"/>
    <n v="7000"/>
    <n v="7711.3"/>
    <x v="0"/>
    <x v="0"/>
    <s v="USD"/>
    <n v="1403323140"/>
    <n v="1400704672"/>
    <b v="0"/>
    <n v="113"/>
    <b v="1"/>
    <s v="film &amp; video/documentary"/>
    <n v="110.16142857142856"/>
    <n v="68.24159292035398"/>
    <x v="0"/>
    <x v="4"/>
  </r>
  <r>
    <s v="A QUEER COUNTRY"/>
    <s v="Please help us finish this documentary about how Tel Aviv in Israel became a gay friendly liberal hub in a religious state"/>
    <n v="15000"/>
    <n v="15596"/>
    <x v="0"/>
    <x v="1"/>
    <s v="GBP"/>
    <n v="1393597999"/>
    <n v="1391005999"/>
    <b v="0"/>
    <n v="65"/>
    <b v="1"/>
    <s v="film &amp; video/documentary"/>
    <n v="103.97333333333334"/>
    <n v="239.93846153846152"/>
    <x v="0"/>
    <x v="4"/>
  </r>
  <r>
    <s v="A BUSHMAN ODYSSEY"/>
    <s v="One Bushman familyâ€™s struggle to survive genocide, dispossession and post-apartheid freedom in South Africa."/>
    <n v="38000"/>
    <n v="38500"/>
    <x v="0"/>
    <x v="0"/>
    <s v="USD"/>
    <n v="1337540518"/>
    <n v="1334948518"/>
    <b v="0"/>
    <n v="134"/>
    <b v="1"/>
    <s v="film &amp; video/documentary"/>
    <n v="101.31578947368421"/>
    <n v="287.31343283582089"/>
    <x v="0"/>
    <x v="4"/>
  </r>
  <r>
    <s v="Game Changer: Lithuania's Nonviolent Revolution"/>
    <s v="This film relates how one country's burning desire for independence unified a diverse nation into a successful nonviolent revolution."/>
    <n v="10000"/>
    <n v="10335.01"/>
    <x v="0"/>
    <x v="0"/>
    <s v="USD"/>
    <n v="1367384340"/>
    <n v="1363960278"/>
    <b v="0"/>
    <n v="119"/>
    <b v="1"/>
    <s v="film &amp; video/documentary"/>
    <n v="103.3501"/>
    <n v="86.84882352941176"/>
    <x v="0"/>
    <x v="4"/>
  </r>
  <r>
    <s v="Swimming with Byron: A Documentary Film"/>
    <s v="Were the Romantics the first backpackers? This film follows them and explores the huge part geography played in their lives and works."/>
    <n v="12500"/>
    <n v="13014"/>
    <x v="0"/>
    <x v="0"/>
    <s v="USD"/>
    <n v="1426426322"/>
    <n v="1423405922"/>
    <b v="0"/>
    <n v="159"/>
    <b v="1"/>
    <s v="film &amp; video/documentary"/>
    <n v="104.11200000000001"/>
    <n v="81.84905660377359"/>
    <x v="0"/>
    <x v="4"/>
  </r>
  <r>
    <s v="Alpine Zone"/>
    <s v="A documentary of one woman's attempt at solo hiking 2,000 miles, in an effort to understand herself and societal expectations."/>
    <n v="6500"/>
    <n v="7160.12"/>
    <x v="0"/>
    <x v="0"/>
    <s v="USD"/>
    <n v="1326633269"/>
    <n v="1324041269"/>
    <b v="0"/>
    <n v="167"/>
    <b v="1"/>
    <s v="film &amp; video/documentary"/>
    <n v="110.15569230769231"/>
    <n v="42.874970059880241"/>
    <x v="0"/>
    <x v="4"/>
  </r>
  <r>
    <s v="Hola Mohalla: Festival of Soldier Saints"/>
    <s v="An exploration of what Sikhism is, through the journey of eight pilgrims at Hola Mohalla, a religious festival in Anandpur Sahib, India"/>
    <n v="25000"/>
    <n v="30505"/>
    <x v="0"/>
    <x v="0"/>
    <s v="USD"/>
    <n v="1483729500"/>
    <n v="1481137500"/>
    <b v="0"/>
    <n v="43"/>
    <b v="1"/>
    <s v="film &amp; video/documentary"/>
    <n v="122.02"/>
    <n v="709.41860465116281"/>
    <x v="0"/>
    <x v="4"/>
  </r>
  <r>
    <s v="Unbranded"/>
    <s v="3,000 Miles. 18 Wild Horses. 6 Months. 5 States. 4 men. A documentary about Conservation, Exploration, and Wild Mustangs."/>
    <n v="150000"/>
    <n v="171253"/>
    <x v="0"/>
    <x v="0"/>
    <s v="USD"/>
    <n v="1359743139"/>
    <n v="1355855139"/>
    <b v="0"/>
    <n v="1062"/>
    <b v="1"/>
    <s v="film &amp; video/documentary"/>
    <n v="114.16866666666667"/>
    <n v="161.25517890772127"/>
    <x v="0"/>
    <x v="4"/>
  </r>
  <r>
    <s v="Wild Equus"/>
    <s v="A short documentary exploring the uses of 'Natural Horsemanship' across Europe"/>
    <n v="300"/>
    <n v="376"/>
    <x v="0"/>
    <x v="1"/>
    <s v="GBP"/>
    <n v="1459872000"/>
    <n v="1456408244"/>
    <b v="0"/>
    <n v="9"/>
    <b v="1"/>
    <s v="film &amp; video/documentary"/>
    <n v="125.33333333333334"/>
    <n v="41.777777777777779"/>
    <x v="0"/>
    <x v="4"/>
  </r>
  <r>
    <s v="The Boing Heard 'Round the World"/>
    <s v="A feature documentary about UPA Pictures, the little studio that changed the course of animation around the world"/>
    <n v="7500"/>
    <n v="8000"/>
    <x v="0"/>
    <x v="0"/>
    <s v="USD"/>
    <n v="1342648398"/>
    <n v="1340056398"/>
    <b v="0"/>
    <n v="89"/>
    <b v="1"/>
    <s v="film &amp; video/documentary"/>
    <n v="106.66666666666667"/>
    <n v="89.887640449438209"/>
    <x v="0"/>
    <x v="4"/>
  </r>
  <r>
    <s v="Bird Language with Jon Young; an instructional video"/>
    <s v="Bird Language with Jon Young is a 2 disk DVD set teaching you all you need to know to start learning bird language and start a group."/>
    <n v="6000"/>
    <n v="7839"/>
    <x v="0"/>
    <x v="0"/>
    <s v="USD"/>
    <n v="1316208031"/>
    <n v="1312320031"/>
    <b v="0"/>
    <n v="174"/>
    <b v="1"/>
    <s v="film &amp; video/documentary"/>
    <n v="130.65"/>
    <n v="45.051724137931032"/>
    <x v="0"/>
    <x v="4"/>
  </r>
  <r>
    <s v="Project Reconnect: WHERE WE ARE NOW"/>
    <s v="As the videocam &quot;Enrique de Malaca&quot; circumnavigates the globe, it captures stories of friends who have set foot on other lands."/>
    <n v="500"/>
    <n v="600"/>
    <x v="0"/>
    <x v="0"/>
    <s v="USD"/>
    <n v="1393694280"/>
    <n v="1390088311"/>
    <b v="0"/>
    <n v="14"/>
    <b v="1"/>
    <s v="film &amp; video/documentary"/>
    <n v="120"/>
    <n v="42.857142857142854"/>
    <x v="0"/>
    <x v="4"/>
  </r>
  <r>
    <s v="Quintessential: The Journey"/>
    <s v="A film about the cosmetics industry. Everything you need to know about the ingredients being used and what alternatives are out there."/>
    <n v="2450"/>
    <n v="2596"/>
    <x v="0"/>
    <x v="1"/>
    <s v="GBP"/>
    <n v="1472122316"/>
    <n v="1469443916"/>
    <b v="0"/>
    <n v="48"/>
    <b v="1"/>
    <s v="film &amp; video/documentary"/>
    <n v="105.9591836734694"/>
    <n v="54.083333333333336"/>
    <x v="0"/>
    <x v="4"/>
  </r>
  <r>
    <s v="PIN UP! THE MOVIE The documentary with vintage style"/>
    <s v="Dangerous. Sexy. All-American Girl. You know the look. Now meet the women who are making retro style modern."/>
    <n v="12000"/>
    <n v="13728"/>
    <x v="0"/>
    <x v="0"/>
    <s v="USD"/>
    <n v="1447484460"/>
    <n v="1444888868"/>
    <b v="0"/>
    <n v="133"/>
    <b v="1"/>
    <s v="film &amp; video/documentary"/>
    <n v="114.39999999999999"/>
    <n v="103.21804511278195"/>
    <x v="0"/>
    <x v="4"/>
  </r>
  <r>
    <s v="Where is Home?"/>
    <s v="Ugandan Filmmaker and Activist Kamoga Hassan's new documentary follows Ugandan LGBT asylum seekers asking the question &quot;Where is home?&quot;"/>
    <n v="3000"/>
    <n v="3353"/>
    <x v="0"/>
    <x v="5"/>
    <s v="CAD"/>
    <n v="1453765920"/>
    <n v="1451655808"/>
    <b v="0"/>
    <n v="83"/>
    <b v="1"/>
    <s v="film &amp; video/documentary"/>
    <n v="111.76666666666665"/>
    <n v="40.397590361445786"/>
    <x v="0"/>
    <x v="4"/>
  </r>
  <r>
    <s v="The Unknowns"/>
    <s v="The U.S. Army has granted us permission to film a documentary at America's most sacred shrine: The Tomb of the Unknown Soldier."/>
    <n v="15000"/>
    <n v="17412"/>
    <x v="0"/>
    <x v="0"/>
    <s v="USD"/>
    <n v="1336062672"/>
    <n v="1332174672"/>
    <b v="0"/>
    <n v="149"/>
    <b v="1"/>
    <s v="film &amp; video/documentary"/>
    <n v="116.08000000000001"/>
    <n v="116.85906040268456"/>
    <x v="0"/>
    <x v="4"/>
  </r>
  <r>
    <s v="Steamboat Springs Van Clan"/>
    <s v="The Steamboat Van Clan is a group of three young ski competitors following their dreams and documenting their adventures along the way."/>
    <n v="4000"/>
    <n v="5660"/>
    <x v="0"/>
    <x v="0"/>
    <s v="USD"/>
    <n v="1453569392"/>
    <n v="1451409392"/>
    <b v="0"/>
    <n v="49"/>
    <b v="1"/>
    <s v="film &amp; video/documentary"/>
    <n v="141.5"/>
    <n v="115.51020408163265"/>
    <x v="0"/>
    <x v="4"/>
  </r>
  <r>
    <s v="Clearwater"/>
    <s v="Set in the ancient waters of the Puget Sound, Clearwater is a universal story about the need to adapt to change."/>
    <n v="25000"/>
    <n v="26182.5"/>
    <x v="0"/>
    <x v="0"/>
    <s v="USD"/>
    <n v="1343624400"/>
    <n v="1340642717"/>
    <b v="0"/>
    <n v="251"/>
    <b v="1"/>
    <s v="film &amp; video/documentary"/>
    <n v="104.72999999999999"/>
    <n v="104.31274900398407"/>
    <x v="0"/>
    <x v="4"/>
  </r>
  <r>
    <s v="99% Declaration Mini-Doc"/>
    <s v="I went to Philadelphia to find out if The 99% Declaration could take the ideas of OccupyWallSt. and make change from within the system."/>
    <n v="600"/>
    <n v="1535"/>
    <x v="0"/>
    <x v="0"/>
    <s v="USD"/>
    <n v="1346950900"/>
    <n v="1345741300"/>
    <b v="0"/>
    <n v="22"/>
    <b v="1"/>
    <s v="film &amp; video/documentary"/>
    <n v="255.83333333333331"/>
    <n v="69.772727272727266"/>
    <x v="0"/>
    <x v="4"/>
  </r>
  <r>
    <s v="Tornado Pursuit: 2014 Storm Chasing Web Series"/>
    <s v="An independent documentary web series about storm chasing in tornado alley that features the chase team TornadoRaiders.com"/>
    <n v="999"/>
    <n v="2065"/>
    <x v="0"/>
    <x v="0"/>
    <s v="USD"/>
    <n v="1400467759"/>
    <n v="1398480559"/>
    <b v="0"/>
    <n v="48"/>
    <b v="1"/>
    <s v="film &amp; video/documentary"/>
    <n v="206.70670670670671"/>
    <n v="43.020833333333336"/>
    <x v="0"/>
    <x v="4"/>
  </r>
  <r>
    <s v="Nurse Mare Foals: Born to Die"/>
    <s v="This documentary is about Last Chance Corral in Athens, Ohio and their heroic work saving nurse mare foals from imminent death."/>
    <n v="20000"/>
    <n v="22421"/>
    <x v="0"/>
    <x v="0"/>
    <s v="USD"/>
    <n v="1420569947"/>
    <n v="1417977947"/>
    <b v="0"/>
    <n v="383"/>
    <b v="1"/>
    <s v="film &amp; video/documentary"/>
    <n v="112.105"/>
    <n v="58.540469973890339"/>
    <x v="0"/>
    <x v="4"/>
  </r>
  <r>
    <s v="Luke and Jedi"/>
    <s v="A documentary following the incredible story of a brave little boy and his service dog, fighting Type 1 Diabetes one day at a time."/>
    <n v="25000"/>
    <n v="26495.5"/>
    <x v="0"/>
    <x v="0"/>
    <s v="USD"/>
    <n v="1416582101"/>
    <n v="1413986501"/>
    <b v="0"/>
    <n v="237"/>
    <b v="1"/>
    <s v="film &amp; video/documentary"/>
    <n v="105.982"/>
    <n v="111.79535864978902"/>
    <x v="0"/>
    <x v="4"/>
  </r>
  <r>
    <s v="Submarine: Diving Away From Adulthood"/>
    <s v="Eight friends reunite to achieve their childhood dream of designing, constructing, and launching a homemade submarine."/>
    <n v="600"/>
    <n v="601"/>
    <x v="0"/>
    <x v="0"/>
    <s v="USD"/>
    <n v="1439246991"/>
    <n v="1437950991"/>
    <b v="0"/>
    <n v="13"/>
    <b v="1"/>
    <s v="film &amp; video/documentary"/>
    <n v="100.16666666666667"/>
    <n v="46.230769230769234"/>
    <x v="0"/>
    <x v="4"/>
  </r>
  <r>
    <s v="On the Back of a Tiger"/>
    <s v="The workings of life revised: Pioneering scientists &amp; health-seekers challenge our understanding of disease, aging and consciousness."/>
    <n v="38000"/>
    <n v="81316"/>
    <x v="0"/>
    <x v="0"/>
    <s v="USD"/>
    <n v="1439618400"/>
    <n v="1436976858"/>
    <b v="0"/>
    <n v="562"/>
    <b v="1"/>
    <s v="film &amp; video/documentary"/>
    <n v="213.98947368421051"/>
    <n v="144.69039145907473"/>
    <x v="0"/>
    <x v="4"/>
  </r>
  <r>
    <s v="Another Man's Treasure documentary"/>
    <s v="A documentary film featuring the World's Largest Rummage Sale and rumination on the Power and Pleasures of Possessions."/>
    <n v="5000"/>
    <n v="6308"/>
    <x v="0"/>
    <x v="0"/>
    <s v="USD"/>
    <n v="1469670580"/>
    <n v="1467078580"/>
    <b v="0"/>
    <n v="71"/>
    <b v="1"/>
    <s v="film &amp; video/documentary"/>
    <n v="126.16000000000001"/>
    <n v="88.845070422535215"/>
    <x v="0"/>
    <x v="4"/>
  </r>
  <r>
    <s v="The Food Cure"/>
    <s v="What difference can food really make? A documentary film about six people who make the radical choice to face cancer with their plates."/>
    <n v="68000"/>
    <n v="123444.12"/>
    <x v="0"/>
    <x v="0"/>
    <s v="USD"/>
    <n v="1394233140"/>
    <n v="1391477450"/>
    <b v="0"/>
    <n v="1510"/>
    <b v="1"/>
    <s v="film &amp; video/documentary"/>
    <n v="181.53547058823528"/>
    <n v="81.75107284768211"/>
    <x v="0"/>
    <x v="4"/>
  </r>
  <r>
    <s v="Built by UCF: St. Vincent and the Grenadines Chapter"/>
    <s v="Join UCF as they dive into the creative and community outreach for the families in St. Vincent and the Grenadines."/>
    <n v="1000"/>
    <n v="1000"/>
    <x v="0"/>
    <x v="0"/>
    <s v="USD"/>
    <n v="1431046372"/>
    <n v="1429318372"/>
    <b v="0"/>
    <n v="14"/>
    <b v="1"/>
    <s v="film &amp; video/documentary"/>
    <n v="100"/>
    <n v="71.428571428571431"/>
    <x v="0"/>
    <x v="4"/>
  </r>
  <r>
    <s v="Science, Sex and the Ladies"/>
    <s v="Too many women feel confused about their orgasm and shame about their desire. This movie aims to change that."/>
    <n v="20000"/>
    <n v="20122"/>
    <x v="0"/>
    <x v="0"/>
    <s v="USD"/>
    <n v="1324169940"/>
    <n v="1321578051"/>
    <b v="0"/>
    <n v="193"/>
    <b v="1"/>
    <s v="film &amp; video/documentary"/>
    <n v="100.61"/>
    <n v="104.25906735751295"/>
    <x v="0"/>
    <x v="4"/>
  </r>
  <r>
    <s v="More than Gold: The Rhino Rescue Project"/>
    <s v="Rhinos are the most endangered large animal in the world today, and an epic, global battle is being waged to ensure their survival."/>
    <n v="18500"/>
    <n v="18667"/>
    <x v="0"/>
    <x v="0"/>
    <s v="USD"/>
    <n v="1315450800"/>
    <n v="1312823571"/>
    <b v="0"/>
    <n v="206"/>
    <b v="1"/>
    <s v="film &amp; video/documentary"/>
    <n v="100.9027027027027"/>
    <n v="90.616504854368927"/>
    <x v="0"/>
    <x v="4"/>
  </r>
  <r>
    <s v="THE PENGUIN COUNTERS Documentary Film"/>
    <s v="This is a story thatâ€™s never been told, about tackling climate change one penguin at a timeâ€¦"/>
    <n v="50000"/>
    <n v="55223"/>
    <x v="0"/>
    <x v="0"/>
    <s v="USD"/>
    <n v="1381424452"/>
    <n v="1378746052"/>
    <b v="0"/>
    <n v="351"/>
    <b v="1"/>
    <s v="film &amp; video/documentary"/>
    <n v="110.446"/>
    <n v="157.33048433048432"/>
    <x v="0"/>
    <x v="4"/>
  </r>
  <r>
    <s v="Light in Taranto (Luce di Taranto) feature-length film"/>
    <s v="A sweeping portrait of daily life in Taranto in an effort to raise awareness and preserve its cultural and architectural heritage."/>
    <n v="4700"/>
    <n v="5259"/>
    <x v="0"/>
    <x v="3"/>
    <s v="EUR"/>
    <n v="1460918282"/>
    <n v="1455737882"/>
    <b v="0"/>
    <n v="50"/>
    <b v="1"/>
    <s v="film &amp; video/documentary"/>
    <n v="111.8936170212766"/>
    <n v="105.18"/>
    <x v="0"/>
    <x v="4"/>
  </r>
  <r>
    <s v="The Peace Agency Documentary Kickstarter Campaign!"/>
    <s v="When the war ends, a woman's fight begins. Bringing to life the most untapped resources in peace making between faiths."/>
    <n v="10000"/>
    <n v="10804.45"/>
    <x v="0"/>
    <x v="0"/>
    <s v="USD"/>
    <n v="1335562320"/>
    <n v="1332452960"/>
    <b v="0"/>
    <n v="184"/>
    <b v="1"/>
    <s v="film &amp; video/documentary"/>
    <n v="108.04450000000001"/>
    <n v="58.719836956521746"/>
    <x v="0"/>
    <x v="4"/>
  </r>
  <r>
    <s v="No Act of Ours Film"/>
    <s v="Loyalty and morality are questioned as we follow the struggles of Penn State students in wake of the child sexual abuse scandal."/>
    <n v="15000"/>
    <n v="16000"/>
    <x v="0"/>
    <x v="0"/>
    <s v="USD"/>
    <n v="1341668006"/>
    <n v="1340372006"/>
    <b v="0"/>
    <n v="196"/>
    <b v="1"/>
    <s v="film &amp; video/documentary"/>
    <n v="106.66666666666667"/>
    <n v="81.632653061224488"/>
    <x v="0"/>
    <x v="4"/>
  </r>
  <r>
    <s v="Nam Holtz's maiden voyage back to S. Korea: a documentary film exploring adoption"/>
    <s v="A documentary film about Nam's first visit back to Korea since her adoption at 6 months in 1976, about the kids in the orphanages now and about Korea."/>
    <n v="12444"/>
    <n v="12929.35"/>
    <x v="0"/>
    <x v="0"/>
    <s v="USD"/>
    <n v="1283312640"/>
    <n v="1279651084"/>
    <b v="0"/>
    <n v="229"/>
    <b v="1"/>
    <s v="film &amp; video/documentary"/>
    <n v="103.90027322404372"/>
    <n v="56.460043668122275"/>
    <x v="0"/>
    <x v="4"/>
  </r>
  <r>
    <s v="Picking Up the Pieces: Child Holocaust Survivors Rebuild"/>
    <s v="My film tells the stories of Jewish Child Holocaust Survivors and how they rebuilt their lives. STRETCH GOALS ADDED!"/>
    <n v="7500"/>
    <n v="9387"/>
    <x v="0"/>
    <x v="0"/>
    <s v="USD"/>
    <n v="1430334126"/>
    <n v="1426446126"/>
    <b v="0"/>
    <n v="67"/>
    <b v="1"/>
    <s v="film &amp; video/documentary"/>
    <n v="125.16000000000001"/>
    <n v="140.1044776119403"/>
    <x v="0"/>
    <x v="4"/>
  </r>
  <r>
    <s v="Green School Stories: a film to inspire change in education"/>
    <s v="What do we want for our kids? An independent film bringing ideas out of the jungle about a radically different approach to learning."/>
    <n v="20000"/>
    <n v="21361"/>
    <x v="0"/>
    <x v="1"/>
    <s v="GBP"/>
    <n v="1481716800"/>
    <n v="1479070867"/>
    <b v="0"/>
    <n v="95"/>
    <b v="1"/>
    <s v="film &amp; video/documentary"/>
    <n v="106.80499999999999"/>
    <n v="224.85263157894738"/>
    <x v="0"/>
    <x v="4"/>
  </r>
  <r>
    <s v="From Two Sticks - the fight against hunger and malnutrition"/>
    <s v="A documentary film on a sustainable, grassroots effort to fight malnutrition in Indonesia.  And it's organic!"/>
    <n v="10000"/>
    <n v="11230.25"/>
    <x v="0"/>
    <x v="0"/>
    <s v="USD"/>
    <n v="1400297400"/>
    <n v="1397661347"/>
    <b v="0"/>
    <n v="62"/>
    <b v="1"/>
    <s v="film &amp; video/documentary"/>
    <n v="112.30249999999999"/>
    <n v="181.13306451612902"/>
    <x v="0"/>
    <x v="4"/>
  </r>
  <r>
    <s v="Present and Unaccounted For: Black Women in Medicine"/>
    <s v="Join us as we explore their humanity, intellect and legacy, demonstrating to young women around the world that all things are possible."/>
    <n v="50000"/>
    <n v="51906"/>
    <x v="0"/>
    <x v="0"/>
    <s v="USD"/>
    <n v="1312747970"/>
    <n v="1310155970"/>
    <b v="0"/>
    <n v="73"/>
    <b v="1"/>
    <s v="film &amp; video/documentary"/>
    <n v="103.812"/>
    <n v="711.04109589041093"/>
    <x v="0"/>
    <x v="4"/>
  </r>
  <r>
    <s v="DVD Jesus Alive Again: From the Last Supper to the Ascension"/>
    <s v="Help create a new holiday classic -  _x000a_a film that takes us back in time to experience what the apostles witnessed, Jesus Alive Again."/>
    <n v="2000"/>
    <n v="2833"/>
    <x v="0"/>
    <x v="0"/>
    <s v="USD"/>
    <n v="1446731817"/>
    <n v="1444913817"/>
    <b v="0"/>
    <n v="43"/>
    <b v="1"/>
    <s v="film &amp; video/documentary"/>
    <n v="141.65"/>
    <n v="65.883720930232556"/>
    <x v="0"/>
    <x v="4"/>
  </r>
  <r>
    <s v="MONDO BANANA"/>
    <s v="A documentary adventure about bananas - and people. Your round-trip ticket into the heart of banana-cultures!!"/>
    <n v="5000"/>
    <n v="5263"/>
    <x v="0"/>
    <x v="0"/>
    <s v="USD"/>
    <n v="1312960080"/>
    <n v="1308900441"/>
    <b v="0"/>
    <n v="70"/>
    <b v="1"/>
    <s v="film &amp; video/documentary"/>
    <n v="105.25999999999999"/>
    <n v="75.185714285714283"/>
    <x v="0"/>
    <x v="4"/>
  </r>
  <r>
    <s v="The Last One: Unfolding the AIDS MEMORIAL QUILT"/>
    <s v="A feature length documentary, exploring the many lives memorialized by the iconic AIDS Memorial Quilt."/>
    <n v="35000"/>
    <n v="36082"/>
    <x v="0"/>
    <x v="0"/>
    <s v="USD"/>
    <n v="1391641440"/>
    <n v="1389107062"/>
    <b v="0"/>
    <n v="271"/>
    <b v="1"/>
    <s v="film &amp; video/documentary"/>
    <n v="103.09142857142857"/>
    <n v="133.14391143911439"/>
    <x v="0"/>
    <x v="4"/>
  </r>
  <r>
    <s v="The Healing Effect Movie"/>
    <s v="Come, join our movie movement.  A new documentary about the healing power of food."/>
    <n v="2820"/>
    <n v="3036"/>
    <x v="0"/>
    <x v="0"/>
    <s v="USD"/>
    <n v="1394071339"/>
    <n v="1391479339"/>
    <b v="0"/>
    <n v="55"/>
    <b v="1"/>
    <s v="film &amp; video/documentary"/>
    <n v="107.65957446808511"/>
    <n v="55.2"/>
    <x v="0"/>
    <x v="4"/>
  </r>
  <r>
    <s v="The Desert River Bends"/>
    <s v="The Desert River Bends is a short documentary following the alternative lifestyles of three middle-age river guides in Moab UT."/>
    <n v="2800"/>
    <n v="3015.73"/>
    <x v="0"/>
    <x v="0"/>
    <s v="USD"/>
    <n v="1304920740"/>
    <n v="1301975637"/>
    <b v="0"/>
    <n v="35"/>
    <b v="1"/>
    <s v="film &amp; video/documentary"/>
    <n v="107.70464285714286"/>
    <n v="86.163714285714292"/>
    <x v="0"/>
    <x v="4"/>
  </r>
  <r>
    <s v="Haymarket Documentary"/>
    <s v="The story of the 1886 Haymarket Riot explored through the history of the Haymarket Police Memorial Statue."/>
    <n v="2000"/>
    <n v="2031"/>
    <x v="0"/>
    <x v="0"/>
    <s v="USD"/>
    <n v="1321739650"/>
    <n v="1316552050"/>
    <b v="0"/>
    <n v="22"/>
    <b v="1"/>
    <s v="film &amp; video/documentary"/>
    <n v="101.55000000000001"/>
    <n v="92.318181818181813"/>
    <x v="0"/>
    <x v="4"/>
  </r>
  <r>
    <s v="Reverence: A Documentary Short on Branded Yarmulkes"/>
    <s v="A documentary exploring the phenomenon of custom and branded yarmulkes in Jewish-American communities."/>
    <n v="6000"/>
    <n v="6086.26"/>
    <x v="0"/>
    <x v="0"/>
    <s v="USD"/>
    <n v="1383676790"/>
    <n v="1380217190"/>
    <b v="0"/>
    <n v="38"/>
    <b v="1"/>
    <s v="film &amp; video/documentary"/>
    <n v="101.43766666666667"/>
    <n v="160.16473684210527"/>
    <x v="0"/>
    <x v="4"/>
  </r>
  <r>
    <s v="The Lost Generation"/>
    <s v="I am working on a project that explores the relationship between education to work for youth within the European Union."/>
    <n v="500"/>
    <n v="684"/>
    <x v="0"/>
    <x v="1"/>
    <s v="GBP"/>
    <n v="1469220144"/>
    <n v="1466628144"/>
    <b v="0"/>
    <n v="15"/>
    <b v="1"/>
    <s v="film &amp; video/documentary"/>
    <n v="136.80000000000001"/>
    <n v="45.6"/>
    <x v="0"/>
    <x v="4"/>
  </r>
  <r>
    <s v="January's Story - A One Of A Kind Transgender Woman"/>
    <s v="January was a mentor, advocate, and friend.  Her life tragically came to an end in September 2012.  This film is her story."/>
    <n v="1000"/>
    <n v="1283"/>
    <x v="0"/>
    <x v="5"/>
    <s v="CAD"/>
    <n v="1434670397"/>
    <n v="1429486397"/>
    <b v="0"/>
    <n v="7"/>
    <b v="1"/>
    <s v="film &amp; video/documentary"/>
    <n v="128.29999999999998"/>
    <n v="183.28571428571428"/>
    <x v="0"/>
    <x v="4"/>
  </r>
  <r>
    <s v="GO FAR: The Christopher Rush Story (4)"/>
    <s v="An inspirational feature-length documentary that will help those with disabilities achieve their goals despite the obstacles."/>
    <n v="30000"/>
    <n v="30315"/>
    <x v="0"/>
    <x v="0"/>
    <s v="USD"/>
    <n v="1387688400"/>
    <n v="1384920804"/>
    <b v="0"/>
    <n v="241"/>
    <b v="1"/>
    <s v="film &amp; video/documentary"/>
    <n v="101.05"/>
    <n v="125.78838174273859"/>
    <x v="0"/>
    <x v="4"/>
  </r>
  <r>
    <s v="Southern Oregon VS. LNG"/>
    <s v="A short film about property rights, salmon, and ratepayers in the controversy over exporting natural gas through southern Oregon"/>
    <n v="2500"/>
    <n v="3171"/>
    <x v="0"/>
    <x v="0"/>
    <s v="USD"/>
    <n v="1343238578"/>
    <n v="1341856178"/>
    <b v="0"/>
    <n v="55"/>
    <b v="1"/>
    <s v="film &amp; video/documentary"/>
    <n v="126.84"/>
    <n v="57.654545454545456"/>
    <x v="0"/>
    <x v="4"/>
  </r>
  <r>
    <s v="Through the Fire: Rebuilding Somalia"/>
    <s v="A journey to discover how Somalis are rebuilding their shattered nation, with a focus on the role that women are playing."/>
    <n v="12800"/>
    <n v="13451"/>
    <x v="0"/>
    <x v="0"/>
    <s v="USD"/>
    <n v="1342731811"/>
    <n v="1340139811"/>
    <b v="0"/>
    <n v="171"/>
    <b v="1"/>
    <s v="film &amp; video/documentary"/>
    <n v="105.0859375"/>
    <n v="78.660818713450297"/>
    <x v="0"/>
    <x v="4"/>
  </r>
  <r>
    <s v="thisisstuttering: A Documentary"/>
    <s v="thisisstuttering is a found-footage doc that has already changed lives. It is completely done; we need your help to get it out there."/>
    <n v="18500"/>
    <n v="19028"/>
    <x v="0"/>
    <x v="0"/>
    <s v="USD"/>
    <n v="1381541465"/>
    <n v="1378949465"/>
    <b v="0"/>
    <n v="208"/>
    <b v="1"/>
    <s v="film &amp; video/documentary"/>
    <n v="102.85405405405406"/>
    <n v="91.480769230769226"/>
    <x v="0"/>
    <x v="4"/>
  </r>
  <r>
    <s v="Ben &amp; Bill Down Under: 2 Canadians Tour America"/>
    <s v="Two Canadians document their comic misadventures South of the border seeking the American Dream, trivial pursuits and giant breakfasts!"/>
    <n v="1400"/>
    <n v="1430.06"/>
    <x v="0"/>
    <x v="5"/>
    <s v="CAD"/>
    <n v="1413547200"/>
    <n v="1411417602"/>
    <b v="0"/>
    <n v="21"/>
    <b v="1"/>
    <s v="film &amp; video/documentary"/>
    <n v="102.14714285714285"/>
    <n v="68.09809523809524"/>
    <x v="0"/>
    <x v="4"/>
  </r>
  <r>
    <s v="Fire in the Heart of the City"/>
    <s v="35,000 pounds of food to a city. Highlighting the &quot;Convoy New Britain&quot; event from birth to beyond."/>
    <n v="1000"/>
    <n v="1202.17"/>
    <x v="0"/>
    <x v="0"/>
    <s v="USD"/>
    <n v="1391851831"/>
    <n v="1389259831"/>
    <b v="0"/>
    <n v="25"/>
    <b v="1"/>
    <s v="film &amp; video/documentary"/>
    <n v="120.21700000000001"/>
    <n v="48.086800000000004"/>
    <x v="0"/>
    <x v="4"/>
  </r>
  <r>
    <s v="Cycle of Life"/>
    <s v="An unexpected kidney donor acts on faith in order to rescue a fellow cyclist from his failing body. The true story of Pete and Kelly."/>
    <n v="10500"/>
    <n v="10526"/>
    <x v="0"/>
    <x v="0"/>
    <s v="USD"/>
    <n v="1365395580"/>
    <n v="1364426260"/>
    <b v="0"/>
    <n v="52"/>
    <b v="1"/>
    <s v="film &amp; video/documentary"/>
    <n v="100.24761904761905"/>
    <n v="202.42307692307693"/>
    <x v="0"/>
    <x v="4"/>
  </r>
  <r>
    <s v="Swim for the Reef"/>
    <s v="A Texas grandfather's extraordinary quest to protect the coral reefs and his challenge to humanity to take care of the things we love."/>
    <n v="22400"/>
    <n v="22542"/>
    <x v="0"/>
    <x v="0"/>
    <s v="USD"/>
    <n v="1437633997"/>
    <n v="1435041997"/>
    <b v="0"/>
    <n v="104"/>
    <b v="1"/>
    <s v="film &amp; video/documentary"/>
    <n v="100.63392857142857"/>
    <n v="216.75"/>
    <x v="0"/>
    <x v="4"/>
  </r>
  <r>
    <s v="BEYOND LOCAL"/>
    <s v="Beyond Local is a personal journey through an art-centric and musically talented community that fosters creativity."/>
    <n v="8000"/>
    <n v="8035"/>
    <x v="0"/>
    <x v="0"/>
    <s v="USD"/>
    <n v="1372536787"/>
    <n v="1367352787"/>
    <b v="0"/>
    <n v="73"/>
    <b v="1"/>
    <s v="film &amp; video/documentary"/>
    <n v="100.4375"/>
    <n v="110.06849315068493"/>
    <x v="0"/>
    <x v="4"/>
  </r>
  <r>
    <s v="PROJECT OLIVE OYL:  10 VOICE-OVER &quot;POPEYE&quot; Demo Series"/>
    <s v="I wish to professionally voice 10 old-school &quot;POPEYE&quot; tv clips, have my voice edited in as Olive Oyl, then post the demo series online."/>
    <n v="3300"/>
    <n v="14.5"/>
    <x v="2"/>
    <x v="0"/>
    <s v="USD"/>
    <n v="1394772031"/>
    <n v="1392183631"/>
    <b v="0"/>
    <n v="3"/>
    <b v="0"/>
    <s v="film &amp; video/animation"/>
    <n v="0.43939393939393934"/>
    <n v="4.833333333333333"/>
    <x v="0"/>
    <x v="5"/>
  </r>
  <r>
    <s v="The monster Inside"/>
    <s v="An artistic project that will act as my final animation project and first feature film written, directed, animated, and produced by me"/>
    <n v="15000"/>
    <n v="301"/>
    <x v="2"/>
    <x v="0"/>
    <s v="USD"/>
    <n v="1440157656"/>
    <n v="1434973656"/>
    <b v="0"/>
    <n v="6"/>
    <b v="0"/>
    <s v="film &amp; video/animation"/>
    <n v="2.0066666666666668"/>
    <n v="50.166666666666664"/>
    <x v="0"/>
    <x v="5"/>
  </r>
  <r>
    <s v="Catsville High the Movie (Anti-Bullying) Teaser Trailer"/>
    <s v="Screen writers look to create animated trailer about Anti-Bullying and seek to produce an on-going series that addresses teen issues."/>
    <n v="40000"/>
    <n v="430"/>
    <x v="2"/>
    <x v="0"/>
    <s v="USD"/>
    <n v="1410416097"/>
    <n v="1407824097"/>
    <b v="0"/>
    <n v="12"/>
    <b v="0"/>
    <s v="film &amp; video/animation"/>
    <n v="1.075"/>
    <n v="35.833333333333336"/>
    <x v="0"/>
    <x v="5"/>
  </r>
  <r>
    <s v="The Dark Brotherhood  (from the makers of COPS: Skyrim)"/>
    <s v="from the makers of COPS: Skyrim comes the Dark Brotherhood. a dramatic series created with Skyrim machinima."/>
    <n v="20000"/>
    <n v="153"/>
    <x v="2"/>
    <x v="0"/>
    <s v="USD"/>
    <n v="1370470430"/>
    <n v="1367878430"/>
    <b v="0"/>
    <n v="13"/>
    <b v="0"/>
    <s v="film &amp; video/animation"/>
    <n v="0.76500000000000001"/>
    <n v="11.76923076923077"/>
    <x v="0"/>
    <x v="5"/>
  </r>
  <r>
    <s v="Drowning -Short animated Film"/>
    <s v="A short film about a gay teenage boy who is bullied to the point where he is willing to commit suicide. Only he can save himself."/>
    <n v="3000"/>
    <n v="203.9"/>
    <x v="2"/>
    <x v="0"/>
    <s v="USD"/>
    <n v="1332748899"/>
    <n v="1327568499"/>
    <b v="0"/>
    <n v="5"/>
    <b v="0"/>
    <s v="film &amp; video/animation"/>
    <n v="6.7966666666666677"/>
    <n v="40.78"/>
    <x v="0"/>
    <x v="5"/>
  </r>
  <r>
    <s v="Patch Bo - Organic toons"/>
    <s v="Support new organic, gluten free cartoon! You'll enjoy this funny story about fruits &amp; vegies and will be able to see new episodes!"/>
    <n v="50000"/>
    <n v="6"/>
    <x v="2"/>
    <x v="0"/>
    <s v="USD"/>
    <n v="1448660404"/>
    <n v="1443472804"/>
    <b v="0"/>
    <n v="2"/>
    <b v="0"/>
    <s v="film &amp; video/animation"/>
    <n v="1.2E-2"/>
    <n v="3"/>
    <x v="0"/>
    <x v="5"/>
  </r>
  <r>
    <s v="Dewey Does 110 Animation"/>
    <s v="The first ever, Dewey Does 110 animation, teaches kids good values, how to succeed in life and maintaining a 110% state-of-mind."/>
    <n v="10000"/>
    <n v="133"/>
    <x v="2"/>
    <x v="0"/>
    <s v="USD"/>
    <n v="1456851914"/>
    <n v="1454259914"/>
    <b v="0"/>
    <n v="8"/>
    <b v="0"/>
    <s v="film &amp; video/animation"/>
    <n v="1.3299999999999998"/>
    <n v="16.625"/>
    <x v="0"/>
    <x v="5"/>
  </r>
  <r>
    <s v="Hard Times Charles Video Book"/>
    <s v="Iâ€™m raising funds to produce a professional Hard Times Charles animated video book, including hiring animators and voice-over talent."/>
    <n v="6500"/>
    <n v="0"/>
    <x v="2"/>
    <x v="0"/>
    <s v="USD"/>
    <n v="1445540340"/>
    <n v="1444340940"/>
    <b v="0"/>
    <n v="0"/>
    <b v="0"/>
    <s v="film &amp; video/animation"/>
    <n v="0"/>
    <s v="N/A"/>
    <x v="0"/>
    <x v="5"/>
  </r>
  <r>
    <s v="Little Clay Bible - Zacchaeus"/>
    <s v="Fresh, fun, entertaining Bible stories on YouTube, stop-motion style."/>
    <n v="12000"/>
    <n v="676"/>
    <x v="2"/>
    <x v="0"/>
    <s v="USD"/>
    <n v="1402956000"/>
    <n v="1400523845"/>
    <b v="0"/>
    <n v="13"/>
    <b v="0"/>
    <s v="film &amp; video/animation"/>
    <n v="5.6333333333333329"/>
    <n v="52"/>
    <x v="0"/>
    <x v="5"/>
  </r>
  <r>
    <s v="THE FUTURE"/>
    <s v="THE FUTURE is a short animated film created entirely by autistic and developmentally disabled artists from the L.A.N.D. program in Brooklyn, New York."/>
    <n v="5000"/>
    <n v="0"/>
    <x v="2"/>
    <x v="0"/>
    <s v="USD"/>
    <n v="1259297940"/>
    <n v="1252964282"/>
    <b v="0"/>
    <n v="0"/>
    <b v="0"/>
    <s v="film &amp; video/animation"/>
    <n v="0"/>
    <s v="N/A"/>
    <x v="0"/>
    <x v="5"/>
  </r>
  <r>
    <s v="&quot;I'll Take You Back&quot; Animated Music Video"/>
    <s v="Freddy Flint is creating an animated music video to the new &quot;Buttonpusher&quot; single, &quot;I'll Take You Back&quot;"/>
    <n v="1000"/>
    <n v="24"/>
    <x v="2"/>
    <x v="0"/>
    <s v="USD"/>
    <n v="1378866867"/>
    <n v="1377570867"/>
    <b v="0"/>
    <n v="5"/>
    <b v="0"/>
    <s v="film &amp; video/animation"/>
    <n v="2.4"/>
    <n v="4.8"/>
    <x v="0"/>
    <x v="5"/>
  </r>
  <r>
    <s v="Bump in the road short stop motion animation"/>
    <s v="A short stop motion animated film of a man on his way home when strange goings on start to happen on his journey."/>
    <n v="3000"/>
    <n v="415"/>
    <x v="2"/>
    <x v="1"/>
    <s v="GBP"/>
    <n v="1467752083"/>
    <n v="1465160083"/>
    <b v="0"/>
    <n v="8"/>
    <b v="0"/>
    <s v="film &amp; video/animation"/>
    <n v="13.833333333333334"/>
    <n v="51.875"/>
    <x v="0"/>
    <x v="5"/>
  </r>
  <r>
    <s v="The Zombie Next Door"/>
    <s v="A teenage zombie named Jeff and his mad scientist mother adapt to life in the town of Serendipity, where the supernatural occurs daily."/>
    <n v="6000"/>
    <n v="570"/>
    <x v="2"/>
    <x v="0"/>
    <s v="USD"/>
    <n v="1445448381"/>
    <n v="1440264381"/>
    <b v="0"/>
    <n v="8"/>
    <b v="0"/>
    <s v="film &amp; video/animation"/>
    <n v="9.5"/>
    <n v="71.25"/>
    <x v="0"/>
    <x v="5"/>
  </r>
  <r>
    <s v="Le Legend of le Dragon Slayers"/>
    <s v="A 3D Animation._x000a_3 Main characters: Josh, Jessie, and Rosa._x000a_Genre: Action/eerie/adventure/suspense_x000a_Setting: Desert ruins/Deep Dungeon"/>
    <n v="3000"/>
    <n v="0"/>
    <x v="2"/>
    <x v="0"/>
    <s v="USD"/>
    <n v="1444576022"/>
    <n v="1439392022"/>
    <b v="0"/>
    <n v="0"/>
    <b v="0"/>
    <s v="film &amp; video/animation"/>
    <n v="0"/>
    <s v="N/A"/>
    <x v="0"/>
    <x v="5"/>
  </r>
  <r>
    <s v="Trumpy and Viola take to the Big Apple"/>
    <s v="A campaign to share their love on the silver screen and make possible a street musicianâ€™s dream to play them at the same time."/>
    <n v="2500"/>
    <n v="125"/>
    <x v="2"/>
    <x v="0"/>
    <s v="USD"/>
    <n v="1385931702"/>
    <n v="1383076902"/>
    <b v="0"/>
    <n v="2"/>
    <b v="0"/>
    <s v="film &amp; video/animation"/>
    <n v="5"/>
    <n v="62.5"/>
    <x v="0"/>
    <x v="5"/>
  </r>
  <r>
    <s v="Planet Earth Superheroes"/>
    <s v="Be a part of the Planet Earth Superheroes legacy by supporting the project. Mike and friends gain powers to save endangered animals."/>
    <n v="110000"/>
    <n v="3"/>
    <x v="2"/>
    <x v="0"/>
    <s v="USD"/>
    <n v="1379094980"/>
    <n v="1376502980"/>
    <b v="0"/>
    <n v="3"/>
    <b v="0"/>
    <s v="film &amp; video/animation"/>
    <n v="2.7272727272727275E-3"/>
    <n v="1"/>
    <x v="0"/>
    <x v="5"/>
  </r>
  <r>
    <s v="Blinky"/>
    <s v="Blinky is the story of a naÃ¯ve simpleton who suddenly finds himself struggling to adapt to changes within his environment."/>
    <n v="1000"/>
    <n v="0"/>
    <x v="2"/>
    <x v="0"/>
    <s v="USD"/>
    <n v="1375260113"/>
    <n v="1372668113"/>
    <b v="0"/>
    <n v="0"/>
    <b v="0"/>
    <s v="film &amp; video/animation"/>
    <n v="0"/>
    <s v="N/A"/>
    <x v="0"/>
    <x v="5"/>
  </r>
  <r>
    <s v="&quot;Johny and Jasper&quot; educational series"/>
    <s v="This is an educational adventure series for kids about a baby owl and an alien. Physics, science, adventures, drama and joy!"/>
    <n v="7000"/>
    <n v="0"/>
    <x v="2"/>
    <x v="5"/>
    <s v="CAD"/>
    <n v="1475912326"/>
    <n v="1470728326"/>
    <b v="0"/>
    <n v="0"/>
    <b v="0"/>
    <s v="film &amp; video/animation"/>
    <n v="0"/>
    <s v="N/A"/>
    <x v="0"/>
    <x v="5"/>
  </r>
  <r>
    <s v="In Game: The Animated Series"/>
    <s v="As Smyton pushes himself to become respected, he unlocks secrets about himself and the world around him."/>
    <n v="20000"/>
    <n v="1876"/>
    <x v="2"/>
    <x v="0"/>
    <s v="USD"/>
    <n v="1447830958"/>
    <n v="1445235358"/>
    <b v="0"/>
    <n v="11"/>
    <b v="0"/>
    <s v="film &amp; video/animation"/>
    <n v="9.379999999999999"/>
    <n v="170.54545454545453"/>
    <x v="0"/>
    <x v="5"/>
  </r>
  <r>
    <s v="Starting a cartoon series"/>
    <s v="Hi everyone, I'm trying to begin a cartoon series. It's a show about space bounty hunters and their adventures as they travel around."/>
    <n v="450"/>
    <n v="0"/>
    <x v="2"/>
    <x v="0"/>
    <s v="USD"/>
    <n v="1413569818"/>
    <n v="1412705818"/>
    <b v="0"/>
    <n v="0"/>
    <b v="0"/>
    <s v="film &amp; video/animation"/>
    <n v="0"/>
    <s v="N/A"/>
    <x v="0"/>
    <x v="5"/>
  </r>
  <r>
    <s v="Consumed"/>
    <s v="A stop-motion animation made by a one girl team, with a camera, creativity, and a lot of determination."/>
    <n v="5000"/>
    <n v="5"/>
    <x v="2"/>
    <x v="0"/>
    <s v="USD"/>
    <n v="1458859153"/>
    <n v="1456270753"/>
    <b v="0"/>
    <n v="1"/>
    <b v="0"/>
    <s v="film &amp; video/animation"/>
    <n v="0.1"/>
    <n v="5"/>
    <x v="0"/>
    <x v="5"/>
  </r>
  <r>
    <s v="Wolf Squad Lego Stop Motion"/>
    <s v="A group of specialist clones called Wolf Squad are the only clones left after order 66 and are searching the galaxy for survivors!"/>
    <n v="400"/>
    <n v="0"/>
    <x v="2"/>
    <x v="1"/>
    <s v="GBP"/>
    <n v="1383418996"/>
    <n v="1380826996"/>
    <b v="0"/>
    <n v="0"/>
    <b v="0"/>
    <s v="film &amp; video/animation"/>
    <n v="0"/>
    <s v="N/A"/>
    <x v="0"/>
    <x v="5"/>
  </r>
  <r>
    <s v="The Paranormal Idiot"/>
    <s v="Doomsday is here"/>
    <n v="17000"/>
    <n v="6691"/>
    <x v="2"/>
    <x v="0"/>
    <s v="USD"/>
    <n v="1424380783"/>
    <n v="1421788783"/>
    <b v="0"/>
    <n v="17"/>
    <b v="0"/>
    <s v="film &amp; video/animation"/>
    <n v="39.358823529411765"/>
    <n v="393.58823529411762"/>
    <x v="0"/>
    <x v="5"/>
  </r>
  <r>
    <s v="Bad Teddy Studios"/>
    <s v="We love cartoons!! We want to make more but it costs money to so. Be apart of your daily dose of WTF!?! Pledge now!!"/>
    <n v="10000"/>
    <n v="10"/>
    <x v="2"/>
    <x v="5"/>
    <s v="CAD"/>
    <n v="1391991701"/>
    <n v="1389399701"/>
    <b v="0"/>
    <n v="2"/>
    <b v="0"/>
    <s v="film &amp; video/animation"/>
    <n v="0.1"/>
    <n v="5"/>
    <x v="0"/>
    <x v="5"/>
  </r>
  <r>
    <s v="Discovering the Other Woman"/>
    <s v="An upcoming animated web sitcom series centered around dealing with life, love, and relationships."/>
    <n v="1000"/>
    <n v="50"/>
    <x v="2"/>
    <x v="0"/>
    <s v="USD"/>
    <n v="1329342361"/>
    <n v="1324158361"/>
    <b v="0"/>
    <n v="1"/>
    <b v="0"/>
    <s v="film &amp; video/animation"/>
    <n v="5"/>
    <n v="50"/>
    <x v="0"/>
    <x v="5"/>
  </r>
  <r>
    <s v="Shutupsystems.com Innapropriate Cartoon and Comics Dvd set"/>
    <s v="We're ready to officially launch our website with a collectable dvd and comic package. Three shows and a double comic."/>
    <n v="60000"/>
    <n v="2"/>
    <x v="2"/>
    <x v="0"/>
    <s v="USD"/>
    <n v="1432195375"/>
    <n v="1430899375"/>
    <b v="0"/>
    <n v="2"/>
    <b v="0"/>
    <s v="film &amp; video/animation"/>
    <n v="3.3333333333333335E-3"/>
    <n v="1"/>
    <x v="0"/>
    <x v="5"/>
  </r>
  <r>
    <s v="DisChord"/>
    <s v="A faith based animated short. (The same guy who said a picture is worth a thousand words also said a cartoon is worth two thousand.)"/>
    <n v="10500"/>
    <n v="766"/>
    <x v="2"/>
    <x v="0"/>
    <s v="USD"/>
    <n v="1425434420"/>
    <n v="1422842420"/>
    <b v="0"/>
    <n v="16"/>
    <b v="0"/>
    <s v="film &amp; video/animation"/>
    <n v="7.2952380952380951"/>
    <n v="47.875"/>
    <x v="0"/>
    <x v="5"/>
  </r>
  <r>
    <s v="Fat Rich Bastards Animated videos"/>
    <s v="10 tracks have been professionally recorded by CGI supergroup, The Fat Rich Bastards. Funding required for 10 animated music videos."/>
    <n v="30000"/>
    <n v="5"/>
    <x v="2"/>
    <x v="1"/>
    <s v="GBP"/>
    <n v="1364041163"/>
    <n v="1361884763"/>
    <b v="0"/>
    <n v="1"/>
    <b v="0"/>
    <s v="film &amp; video/animation"/>
    <n v="1.6666666666666666E-2"/>
    <n v="5"/>
    <x v="0"/>
    <x v="5"/>
  </r>
  <r>
    <s v="The Last Mice"/>
    <s v="Max is a pessimistic mouse, always fantasizing about the end of the world. In The Last Mice, Max's fantasy becomes a real nightmare."/>
    <n v="2500"/>
    <n v="82.01"/>
    <x v="2"/>
    <x v="0"/>
    <s v="USD"/>
    <n v="1400091095"/>
    <n v="1398363095"/>
    <b v="0"/>
    <n v="4"/>
    <b v="0"/>
    <s v="film &amp; video/animation"/>
    <n v="3.2804000000000002"/>
    <n v="20.502500000000001"/>
    <x v="0"/>
    <x v="5"/>
  </r>
  <r>
    <s v="Shell &amp; Paddy"/>
    <s v="Shell &amp; Paddy is a 2D animation cartoon with 4 minutes of slapstick surreal humour staring two animal characters in weird, wacky world."/>
    <n v="2000"/>
    <n v="45"/>
    <x v="2"/>
    <x v="1"/>
    <s v="GBP"/>
    <n v="1382017085"/>
    <n v="1379425085"/>
    <b v="0"/>
    <n v="5"/>
    <b v="0"/>
    <s v="film &amp; video/animation"/>
    <n v="2.25"/>
    <n v="9"/>
    <x v="0"/>
    <x v="5"/>
  </r>
  <r>
    <s v="DreamAfrica"/>
    <s v="Why do the moon and stars receive their light from the sun? Africa has a story to tell. Ananse and Kweku appear in this great folktale."/>
    <n v="50000"/>
    <n v="396"/>
    <x v="2"/>
    <x v="0"/>
    <s v="USD"/>
    <n v="1392417800"/>
    <n v="1389825800"/>
    <b v="0"/>
    <n v="7"/>
    <b v="0"/>
    <s v="film &amp; video/animation"/>
    <n v="0.79200000000000004"/>
    <n v="56.571428571428569"/>
    <x v="0"/>
    <x v="5"/>
  </r>
  <r>
    <s v="The Gangbangers"/>
    <s v="This comedy follows two devils who discover a magical boombox to become musicians after an 80s rapture enchants earth with fairy-tales."/>
    <n v="20000"/>
    <n v="0"/>
    <x v="2"/>
    <x v="0"/>
    <s v="USD"/>
    <n v="1390669791"/>
    <n v="1388077791"/>
    <b v="0"/>
    <n v="0"/>
    <b v="0"/>
    <s v="film &amp; video/animation"/>
    <n v="0"/>
    <s v="N/A"/>
    <x v="0"/>
    <x v="5"/>
  </r>
  <r>
    <s v="Lost in the Shadows"/>
    <s v="A man must find his way out of the depths of the shadows by using the aid of a little girl."/>
    <n v="750"/>
    <n v="480"/>
    <x v="2"/>
    <x v="0"/>
    <s v="USD"/>
    <n v="1431536015"/>
    <n v="1428944015"/>
    <b v="0"/>
    <n v="12"/>
    <b v="0"/>
    <s v="film &amp; video/animation"/>
    <n v="64"/>
    <n v="40"/>
    <x v="0"/>
    <x v="5"/>
  </r>
  <r>
    <s v="Jamboni Brothers Pizza Pilot"/>
    <s v="A 7 minute broadcast-quality web pilot (in 3D animation) of Jamboni Brothers Pizza {the ultimate goal being a cartoon TV series}."/>
    <n v="94875"/>
    <n v="26"/>
    <x v="2"/>
    <x v="0"/>
    <s v="USD"/>
    <n v="1424375279"/>
    <n v="1422992879"/>
    <b v="0"/>
    <n v="2"/>
    <b v="0"/>
    <s v="film &amp; video/animation"/>
    <n v="2.7404479578392621E-2"/>
    <n v="13"/>
    <x v="0"/>
    <x v="5"/>
  </r>
  <r>
    <s v="Super Hi-Speed Road Strikers"/>
    <s v="Itâ€™s an Action/Adventure Anime for The Yuusha Brave series, G1 Transformer, and the Fast and the Furious Fans!"/>
    <n v="10000"/>
    <n v="82"/>
    <x v="2"/>
    <x v="0"/>
    <s v="USD"/>
    <n v="1417007640"/>
    <n v="1414343571"/>
    <b v="0"/>
    <n v="5"/>
    <b v="0"/>
    <s v="film &amp; video/animation"/>
    <n v="0.82000000000000006"/>
    <n v="16.399999999999999"/>
    <x v="0"/>
    <x v="5"/>
  </r>
  <r>
    <s v="The FunBunch Cartoon!!!"/>
    <s v="Goal The FunBunch characters animated on TV: Fun entertainment for kids just like other authors before us (ex.Arthur,Clifford,Dr Seuss)"/>
    <n v="65000"/>
    <n v="45"/>
    <x v="2"/>
    <x v="0"/>
    <s v="USD"/>
    <n v="1334622660"/>
    <n v="1330733022"/>
    <b v="0"/>
    <n v="2"/>
    <b v="0"/>
    <s v="film &amp; video/animation"/>
    <n v="6.9230769230769221E-2"/>
    <n v="22.5"/>
    <x v="0"/>
    <x v="5"/>
  </r>
  <r>
    <s v="Sideways Mohawk vs This Guy ( Comic eBook &amp; Cartoon Movie )"/>
    <s v="Sideways Mohawk vs This Guy a special project combining th two stories into a Comic eBook &amp; full length Cartoon Movie homemade goodness"/>
    <n v="8888"/>
    <n v="61"/>
    <x v="2"/>
    <x v="0"/>
    <s v="USD"/>
    <n v="1382414340"/>
    <n v="1380559201"/>
    <b v="0"/>
    <n v="3"/>
    <b v="0"/>
    <s v="film &amp; video/animation"/>
    <n v="0.68631863186318631"/>
    <n v="20.333333333333332"/>
    <x v="0"/>
    <x v="5"/>
  </r>
  <r>
    <s v="phenix heart 3D animation"/>
    <s v="from my photo work, pyro techniques, aqua technitque and more , i will take the pricipale personnage to the lost land of phenix where ."/>
    <n v="20000"/>
    <n v="0"/>
    <x v="2"/>
    <x v="5"/>
    <s v="CAD"/>
    <n v="1408213512"/>
    <n v="1405621512"/>
    <b v="0"/>
    <n v="0"/>
    <b v="0"/>
    <s v="film &amp; video/animation"/>
    <n v="0"/>
    <s v="N/A"/>
    <x v="0"/>
    <x v="5"/>
  </r>
  <r>
    <s v="DE_dust2: Hacker's Wrath"/>
    <s v="An animated parody of the game, Counter-Strike. The sequel to the very popular Counter-Strike: DE_dust2. Hacker is back!"/>
    <n v="10000"/>
    <n v="821"/>
    <x v="2"/>
    <x v="1"/>
    <s v="GBP"/>
    <n v="1368550060"/>
    <n v="1365958060"/>
    <b v="0"/>
    <n v="49"/>
    <b v="0"/>
    <s v="film &amp; video/animation"/>
    <n v="8.2100000000000009"/>
    <n v="16.755102040816325"/>
    <x v="0"/>
    <x v="5"/>
  </r>
  <r>
    <s v="Little Lamb Kidz - multi-faith characters in their 1st DVD"/>
    <s v="Little Lamb Kidz is a first of its kind set of multi-faith children's characters that will come to life in this 21 minute animated DVD."/>
    <n v="39000"/>
    <n v="25"/>
    <x v="2"/>
    <x v="0"/>
    <s v="USD"/>
    <n v="1321201327"/>
    <n v="1316013727"/>
    <b v="0"/>
    <n v="1"/>
    <b v="0"/>
    <s v="film &amp; video/animation"/>
    <n v="6.4102564102564097E-2"/>
    <n v="25"/>
    <x v="0"/>
    <x v="5"/>
  </r>
  <r>
    <s v="Darwin's Kiss"/>
    <s v="An animated web series about biological evolution gone haywire."/>
    <n v="8500"/>
    <n v="25"/>
    <x v="2"/>
    <x v="0"/>
    <s v="USD"/>
    <n v="1401595200"/>
    <n v="1398862875"/>
    <b v="0"/>
    <n v="2"/>
    <b v="0"/>
    <s v="film &amp; video/animation"/>
    <n v="0.29411764705882354"/>
    <n v="12.5"/>
    <x v="0"/>
    <x v="5"/>
  </r>
  <r>
    <s v="Machinima film project : Open 24/7"/>
    <s v="A machinima based film, displaying the effects of todays financial crisis the world faces, and the explossive consequences it carries."/>
    <n v="550"/>
    <n v="0"/>
    <x v="2"/>
    <x v="1"/>
    <s v="GBP"/>
    <n v="1370204367"/>
    <n v="1368476367"/>
    <b v="0"/>
    <n v="0"/>
    <b v="0"/>
    <s v="film &amp; video/animation"/>
    <n v="0"/>
    <s v="N/A"/>
    <x v="0"/>
    <x v="5"/>
  </r>
  <r>
    <s v="THE FORGOTTEN LAND"/>
    <s v="A prince who becomes a slave, suffers of amnesia far away from his land. Slowly he recovers memory and returns where all started."/>
    <n v="100000"/>
    <n v="0"/>
    <x v="2"/>
    <x v="0"/>
    <s v="USD"/>
    <n v="1312945341"/>
    <n v="1307761341"/>
    <b v="0"/>
    <n v="0"/>
    <b v="0"/>
    <s v="film &amp; video/animation"/>
    <n v="0"/>
    <s v="N/A"/>
    <x v="0"/>
    <x v="5"/>
  </r>
  <r>
    <s v="Tuskegee Redtails"/>
    <s v="Depicts the contribution the Tuskegee airmen made in certain historical events that helped turn the tide in World War II."/>
    <n v="55000"/>
    <n v="1250"/>
    <x v="2"/>
    <x v="0"/>
    <s v="USD"/>
    <n v="1316883753"/>
    <n v="1311699753"/>
    <b v="0"/>
    <n v="11"/>
    <b v="0"/>
    <s v="film &amp; video/animation"/>
    <n v="2.2727272727272729"/>
    <n v="113.63636363636364"/>
    <x v="0"/>
    <x v="5"/>
  </r>
  <r>
    <s v="PokÃ©Movie - A PokÃ©monâ„¢ school project"/>
    <s v="We are three students that want to make a short PokÃ©mon movie as a school project!"/>
    <n v="1010"/>
    <n v="1"/>
    <x v="2"/>
    <x v="12"/>
    <s v="EUR"/>
    <n v="1463602935"/>
    <n v="1461874935"/>
    <b v="0"/>
    <n v="1"/>
    <b v="0"/>
    <s v="film &amp; video/animation"/>
    <n v="9.9009900990099015E-2"/>
    <n v="1"/>
    <x v="0"/>
    <x v="5"/>
  </r>
  <r>
    <s v="&quot;Amp&quot; A Story About a Robot"/>
    <s v="&quot;Amp&quot; is a short film about a robot with needs."/>
    <n v="512"/>
    <n v="138"/>
    <x v="2"/>
    <x v="0"/>
    <s v="USD"/>
    <n v="1403837574"/>
    <n v="1402455174"/>
    <b v="0"/>
    <n v="8"/>
    <b v="0"/>
    <s v="film &amp; video/animation"/>
    <n v="26.953125"/>
    <n v="17.25"/>
    <x v="0"/>
    <x v="5"/>
  </r>
  <r>
    <s v="The Legend Of The Crimson Knight"/>
    <s v="(Working storyboard for animated project) A multi-generational Knight that wages war on criminals and corrupt governments"/>
    <n v="10000"/>
    <n v="76"/>
    <x v="2"/>
    <x v="0"/>
    <s v="USD"/>
    <n v="1347057464"/>
    <n v="1344465464"/>
    <b v="0"/>
    <n v="5"/>
    <b v="0"/>
    <s v="film &amp; video/animation"/>
    <n v="0.76"/>
    <n v="15.2"/>
    <x v="0"/>
    <x v="5"/>
  </r>
  <r>
    <s v="&quot;The Kris and Berman Show&quot; Adult Animated Series Pilot"/>
    <s v="Unfiltered + uncensored radio hosts Kris and Berman, create an adult animated series based on the mock lives of prank call characters."/>
    <n v="20000"/>
    <n v="4315"/>
    <x v="2"/>
    <x v="0"/>
    <s v="USD"/>
    <n v="1348849134"/>
    <n v="1344961134"/>
    <b v="0"/>
    <n v="39"/>
    <b v="0"/>
    <s v="film &amp; video/animation"/>
    <n v="21.574999999999999"/>
    <n v="110.64102564102564"/>
    <x v="0"/>
    <x v="5"/>
  </r>
  <r>
    <s v="Storyville: Return of the Vodou Queen"/>
    <s v="After the devastation of a massive Hurricane, main character that has strong's ties to the city returns to find everything in ruins. As"/>
    <n v="7500"/>
    <n v="0"/>
    <x v="2"/>
    <x v="0"/>
    <s v="USD"/>
    <n v="1341978665"/>
    <n v="1336795283"/>
    <b v="0"/>
    <n v="0"/>
    <b v="0"/>
    <s v="film &amp; video/animation"/>
    <n v="0"/>
    <s v="N/A"/>
    <x v="0"/>
    <x v="5"/>
  </r>
  <r>
    <s v="Dreamland PERSONALISED Animated Shorts Film"/>
    <s v="Create a personalised animation film using your child's name and photo."/>
    <n v="6000"/>
    <n v="0"/>
    <x v="2"/>
    <x v="1"/>
    <s v="GBP"/>
    <n v="1409960724"/>
    <n v="1404776724"/>
    <b v="0"/>
    <n v="0"/>
    <b v="0"/>
    <s v="film &amp; video/animation"/>
    <n v="0"/>
    <s v="N/A"/>
    <x v="0"/>
    <x v="5"/>
  </r>
  <r>
    <s v="Glippets: The Aliens next door -  Animation from Comic Strip"/>
    <s v="Glippets is a fun comic strip and animation that features cute aliens taking up residence next door!   See the strip at glippets.com"/>
    <n v="5000"/>
    <n v="51"/>
    <x v="2"/>
    <x v="0"/>
    <s v="USD"/>
    <n v="1389844800"/>
    <n v="1385524889"/>
    <b v="0"/>
    <n v="2"/>
    <b v="0"/>
    <s v="film &amp; video/animation"/>
    <n v="1.02"/>
    <n v="25.5"/>
    <x v="0"/>
    <x v="5"/>
  </r>
  <r>
    <s v="Red Origins"/>
    <s v="Three kids try to stop Mazi Mbe's plan to restore Africa to its original state where Tricksters &amp; Spirits ruled_x000a_and Juju was law."/>
    <n v="55000"/>
    <n v="6541"/>
    <x v="2"/>
    <x v="0"/>
    <s v="USD"/>
    <n v="1397924379"/>
    <n v="1394039979"/>
    <b v="0"/>
    <n v="170"/>
    <b v="0"/>
    <s v="film &amp; video/animation"/>
    <n v="11.892727272727273"/>
    <n v="38.476470588235294"/>
    <x v="0"/>
    <x v="5"/>
  </r>
  <r>
    <s v="3D Animation Story of an Ancient Hero: Fly Forward"/>
    <s v="The animated film &quot;Fly Forward&quot; is an original story which humorously describes the life experiences of the Hero A-Fei in his Childhood"/>
    <n v="800"/>
    <n v="141"/>
    <x v="2"/>
    <x v="0"/>
    <s v="USD"/>
    <n v="1408831718"/>
    <n v="1406239718"/>
    <b v="0"/>
    <n v="5"/>
    <b v="0"/>
    <s v="film &amp; video/animation"/>
    <n v="17.625"/>
    <n v="28.2"/>
    <x v="0"/>
    <x v="5"/>
  </r>
  <r>
    <s v="QUANTUM KIDZ - 3D animated pilot - THE ULTIMATE GOAL"/>
    <s v="Quantum Kidz follows a young girlâ€™s journey becoming a superhero and dealing with alien threats against the Earth!"/>
    <n v="30000"/>
    <n v="861"/>
    <x v="2"/>
    <x v="0"/>
    <s v="USD"/>
    <n v="1410972319"/>
    <n v="1408380319"/>
    <b v="0"/>
    <n v="14"/>
    <b v="0"/>
    <s v="film &amp; video/animation"/>
    <n v="2.87"/>
    <n v="61.5"/>
    <x v="0"/>
    <x v="5"/>
  </r>
  <r>
    <s v="TAO Mr. Fantastic!!"/>
    <s v="Time travel the light Mr. Fantastic!  Spin the dimensions toward other continuums and worlds.  Hold onto your panties."/>
    <n v="3300"/>
    <n v="1"/>
    <x v="2"/>
    <x v="0"/>
    <s v="USD"/>
    <n v="1487318029"/>
    <n v="1484726029"/>
    <b v="0"/>
    <n v="1"/>
    <b v="0"/>
    <s v="film &amp; video/animation"/>
    <n v="3.0303030303030304E-2"/>
    <n v="1"/>
    <x v="0"/>
    <x v="5"/>
  </r>
  <r>
    <s v="Tropiki-Meet the Tikis animated/cartoon series-Monkey Tiki"/>
    <s v="Tropiki-Meet the Tikis-childrens animated/cartoon series.Fun  cartoon shorts with quirky humor and a positive uplifting message"/>
    <n v="2000"/>
    <n v="0"/>
    <x v="2"/>
    <x v="0"/>
    <s v="USD"/>
    <n v="1430877843"/>
    <n v="1428285843"/>
    <b v="0"/>
    <n v="0"/>
    <b v="0"/>
    <s v="film &amp; video/animation"/>
    <n v="0"/>
    <s v="N/A"/>
    <x v="0"/>
    <x v="5"/>
  </r>
  <r>
    <s v="Sight Word Music Videos"/>
    <s v="Animated Music Videos that teach kids how to read."/>
    <n v="220000"/>
    <n v="4906.59"/>
    <x v="2"/>
    <x v="0"/>
    <s v="USD"/>
    <n v="1401767940"/>
    <n v="1398727441"/>
    <b v="0"/>
    <n v="124"/>
    <b v="0"/>
    <s v="film &amp; video/animation"/>
    <n v="2.230268181818182"/>
    <n v="39.569274193548388"/>
    <x v="0"/>
    <x v="5"/>
  </r>
  <r>
    <s v="Hymn of Unity"/>
    <s v="A Comedy-drama animation revolving around a man who finds a problematic pair of headphones that literally take over his whole life."/>
    <n v="1500"/>
    <n v="0"/>
    <x v="2"/>
    <x v="0"/>
    <s v="USD"/>
    <n v="1337371334"/>
    <n v="1332187334"/>
    <b v="0"/>
    <n v="0"/>
    <b v="0"/>
    <s v="film &amp; video/animation"/>
    <n v="0"/>
    <s v="N/A"/>
    <x v="0"/>
    <x v="5"/>
  </r>
  <r>
    <s v="BABY HUEY IN A FEATURE FILM /  &quot;LUCKY DUCK&quot;"/>
    <s v="this is an animated full length film of an old classic with new life to it. That gigantic and naive duckling we all love  ."/>
    <n v="10000"/>
    <n v="0"/>
    <x v="2"/>
    <x v="0"/>
    <s v="USD"/>
    <n v="1427921509"/>
    <n v="1425333109"/>
    <b v="0"/>
    <n v="0"/>
    <b v="0"/>
    <s v="film &amp; video/animation"/>
    <n v="0"/>
    <s v="N/A"/>
    <x v="0"/>
    <x v="5"/>
  </r>
  <r>
    <s v="Harvard Math 55A and Stanford Math 51H Animated!"/>
    <s v="ANIMATING the most INFAMOUS Math Courses in America and TRANSLATING them for the mathematical underdog!"/>
    <n v="15000"/>
    <n v="4884"/>
    <x v="2"/>
    <x v="0"/>
    <s v="USD"/>
    <n v="1416566835"/>
    <n v="1411379235"/>
    <b v="0"/>
    <n v="55"/>
    <b v="0"/>
    <s v="film &amp; video/animation"/>
    <n v="32.56"/>
    <n v="88.8"/>
    <x v="0"/>
    <x v="5"/>
  </r>
  <r>
    <s v="The CafÃ©"/>
    <s v="To court his muse, an artist must first outsmart her dog.  A short animated film collaboration by Dana and Terrence Masson."/>
    <n v="40000"/>
    <n v="7764"/>
    <x v="2"/>
    <x v="0"/>
    <s v="USD"/>
    <n v="1376049615"/>
    <n v="1373457615"/>
    <b v="0"/>
    <n v="140"/>
    <b v="0"/>
    <s v="film &amp; video/animation"/>
    <n v="19.41"/>
    <n v="55.457142857142856"/>
    <x v="0"/>
    <x v="5"/>
  </r>
  <r>
    <s v="ERA"/>
    <s v="The year is 2043. Test subject David Beck has been augmented with psychokinetic abilities. He uses his newfound gifts to thwart evil."/>
    <n v="30000"/>
    <n v="1830"/>
    <x v="2"/>
    <x v="0"/>
    <s v="USD"/>
    <n v="1349885289"/>
    <n v="1347293289"/>
    <b v="0"/>
    <n v="21"/>
    <b v="0"/>
    <s v="film &amp; video/animation"/>
    <n v="6.1"/>
    <n v="87.142857142857139"/>
    <x v="0"/>
    <x v="5"/>
  </r>
  <r>
    <s v="Animated Stand-up Routines Shenanigans"/>
    <s v="Help me quit my day job and also create animated Stand-up routines from local up and coming comedians."/>
    <n v="10000"/>
    <n v="10"/>
    <x v="2"/>
    <x v="0"/>
    <s v="USD"/>
    <n v="1460644440"/>
    <n v="1458336690"/>
    <b v="0"/>
    <n v="1"/>
    <b v="0"/>
    <s v="film &amp; video/animation"/>
    <n v="0.1"/>
    <n v="10"/>
    <x v="0"/>
    <x v="5"/>
  </r>
  <r>
    <s v="Misri Bunch: Names of Allah series 2"/>
    <s v="Help to fund a children's animation Series. Teaching good morals and conduct. Also includes simplified teachings about Islam and Allah."/>
    <n v="15000"/>
    <n v="7530"/>
    <x v="2"/>
    <x v="1"/>
    <s v="GBP"/>
    <n v="1359434672"/>
    <n v="1354250672"/>
    <b v="0"/>
    <n v="147"/>
    <b v="0"/>
    <s v="film &amp; video/animation"/>
    <n v="50.2"/>
    <n v="51.224489795918366"/>
    <x v="0"/>
    <x v="5"/>
  </r>
  <r>
    <s v="The Diddlys &quot;Steam powered Superheroes&quot;"/>
    <s v="The Diddlys are steam powered superheroes,transforming into spaceships,submarines or whatever it takes to complete their secret mission"/>
    <n v="80000"/>
    <n v="149"/>
    <x v="2"/>
    <x v="1"/>
    <s v="GBP"/>
    <n v="1446766372"/>
    <n v="1443220372"/>
    <b v="0"/>
    <n v="11"/>
    <b v="0"/>
    <s v="film &amp; video/animation"/>
    <n v="0.18625"/>
    <n v="13.545454545454545"/>
    <x v="0"/>
    <x v="5"/>
  </r>
  <r>
    <s v="The Lighthouse and the Lock cartoon - funny stuff for kids."/>
    <s v="Last few days to make this toon a reality! 5 funny toons for YOU! See the pilot episode here!"/>
    <n v="37956"/>
    <n v="8315.01"/>
    <x v="2"/>
    <x v="1"/>
    <s v="GBP"/>
    <n v="1368792499"/>
    <n v="1366200499"/>
    <b v="0"/>
    <n v="125"/>
    <b v="0"/>
    <s v="film &amp; video/animation"/>
    <n v="21.906971229845084"/>
    <n v="66.520080000000007"/>
    <x v="0"/>
    <x v="5"/>
  </r>
  <r>
    <s v="'WORLD FRIENDS' - Changing the way children learn and play !"/>
    <s v="&quot;Today's Toys Build Tomorrow&quot;  A feature film backed major toy project. Children learn about life while they play and have fun."/>
    <n v="550000"/>
    <n v="50"/>
    <x v="2"/>
    <x v="2"/>
    <s v="AUD"/>
    <n v="1401662239"/>
    <n v="1399070239"/>
    <b v="0"/>
    <n v="1"/>
    <b v="0"/>
    <s v="film &amp; video/animation"/>
    <n v="9.0909090909090905E-3"/>
    <n v="50"/>
    <x v="0"/>
    <x v="5"/>
  </r>
  <r>
    <s v="The Adventures of Daryl and Straight Man"/>
    <s v="Hey everyone we are producing a new show called The Adventures of Daryl and Straight Man. It is an animated comedy web series."/>
    <n v="50000"/>
    <n v="0"/>
    <x v="2"/>
    <x v="5"/>
    <s v="CAD"/>
    <n v="1482678994"/>
    <n v="1477491394"/>
    <b v="0"/>
    <n v="0"/>
    <b v="0"/>
    <s v="film &amp; video/animation"/>
    <n v="0"/>
    <s v="N/A"/>
    <x v="0"/>
    <x v="5"/>
  </r>
  <r>
    <s v="City Animals independent cartoon series"/>
    <s v="When humans left the earth, the animals took over the city. What could go wrong? Well...everything!"/>
    <n v="12000"/>
    <n v="0"/>
    <x v="2"/>
    <x v="0"/>
    <s v="USD"/>
    <n v="1483924700"/>
    <n v="1481332700"/>
    <b v="0"/>
    <n v="0"/>
    <b v="0"/>
    <s v="film &amp; video/animation"/>
    <n v="0"/>
    <s v="N/A"/>
    <x v="0"/>
    <x v="5"/>
  </r>
  <r>
    <s v="THE GUINEAS SHOW"/>
    <s v="Help America's favorite dysfunctional immigrant family THE GUINEAS launch the first season of their animated web series."/>
    <n v="74997"/>
    <n v="215"/>
    <x v="2"/>
    <x v="0"/>
    <s v="USD"/>
    <n v="1325763180"/>
    <n v="1323084816"/>
    <b v="0"/>
    <n v="3"/>
    <b v="0"/>
    <s v="film &amp; video/animation"/>
    <n v="0.28667813379201834"/>
    <n v="71.666666666666671"/>
    <x v="0"/>
    <x v="5"/>
  </r>
  <r>
    <s v="PROJECT IS CANCELLED"/>
    <s v="Cancelled"/>
    <n v="1000"/>
    <n v="0"/>
    <x v="2"/>
    <x v="0"/>
    <s v="USD"/>
    <n v="1345677285"/>
    <n v="1343085285"/>
    <b v="0"/>
    <n v="0"/>
    <b v="0"/>
    <s v="film &amp; video/animation"/>
    <n v="0"/>
    <s v="N/A"/>
    <x v="0"/>
    <x v="5"/>
  </r>
  <r>
    <s v="Guess What? Gus"/>
    <s v="&quot;Guess What? Gus&quot; is a magical animated comedy that follow a new kid who playful antics for attention make the news."/>
    <n v="10000"/>
    <n v="0"/>
    <x v="2"/>
    <x v="0"/>
    <s v="USD"/>
    <n v="1453937699"/>
    <n v="1451345699"/>
    <b v="0"/>
    <n v="0"/>
    <b v="0"/>
    <s v="film &amp; video/animation"/>
    <n v="0"/>
    <s v="N/A"/>
    <x v="0"/>
    <x v="5"/>
  </r>
  <r>
    <s v="Project: eXelcius - Next Generation Movie"/>
    <s v="This project aims to create a 3D animated movie that is created by it's fans, it's content and plot will be driven by it's followers."/>
    <n v="10000000"/>
    <n v="0"/>
    <x v="2"/>
    <x v="11"/>
    <s v="SEK"/>
    <n v="1476319830"/>
    <n v="1471135830"/>
    <b v="0"/>
    <n v="0"/>
    <b v="0"/>
    <s v="film &amp; video/animation"/>
    <n v="0"/>
    <s v="N/A"/>
    <x v="0"/>
    <x v="5"/>
  </r>
  <r>
    <s v="Joc Barrera The Chupacabra Hunter"/>
    <s v="The Chupacabra is not a myth and one man is on a mission to prove its existence no matter what, his name is Joc Barrera."/>
    <n v="30000"/>
    <n v="0"/>
    <x v="2"/>
    <x v="1"/>
    <s v="GBP"/>
    <n v="1432142738"/>
    <n v="1429550738"/>
    <b v="0"/>
    <n v="0"/>
    <b v="0"/>
    <s v="film &amp; video/animation"/>
    <n v="0"/>
    <s v="N/A"/>
    <x v="0"/>
    <x v="5"/>
  </r>
  <r>
    <s v="The Grigori"/>
    <s v="Angels come to Earth in human disguise to deceive mankind, rule the Earth as gods, create a hybrid army &amp; destroy all who oppose them."/>
    <n v="20000"/>
    <n v="31"/>
    <x v="2"/>
    <x v="0"/>
    <s v="USD"/>
    <n v="1404356400"/>
    <n v="1402343765"/>
    <b v="0"/>
    <n v="3"/>
    <b v="0"/>
    <s v="film &amp; video/animation"/>
    <n v="0.155"/>
    <n v="10.333333333333334"/>
    <x v="0"/>
    <x v="5"/>
  </r>
  <r>
    <s v="Average Heroes pilot"/>
    <s v="two friends set out to conquer and reach the level cap of the quest watch, how will they do it when they're 2 teenage idiots"/>
    <n v="7000"/>
    <n v="0"/>
    <x v="2"/>
    <x v="0"/>
    <s v="USD"/>
    <n v="1437076305"/>
    <n v="1434484305"/>
    <b v="0"/>
    <n v="0"/>
    <b v="0"/>
    <s v="film &amp; video/animation"/>
    <n v="0"/>
    <s v="N/A"/>
    <x v="0"/>
    <x v="5"/>
  </r>
  <r>
    <s v="Airships and Anatasia: The Movie"/>
    <s v="The movie is about the adventures of Ethan, Danna, The mysterious inventor and more."/>
    <n v="60000"/>
    <n v="1"/>
    <x v="2"/>
    <x v="0"/>
    <s v="USD"/>
    <n v="1392070874"/>
    <n v="1386886874"/>
    <b v="0"/>
    <n v="1"/>
    <b v="0"/>
    <s v="film &amp; video/animation"/>
    <n v="1.6666666666666668E-3"/>
    <n v="1"/>
    <x v="0"/>
    <x v="5"/>
  </r>
  <r>
    <s v="Galaxy Probe Kids"/>
    <s v="live-action/animated series pilot."/>
    <n v="4480"/>
    <n v="30"/>
    <x v="2"/>
    <x v="0"/>
    <s v="USD"/>
    <n v="1419483600"/>
    <n v="1414889665"/>
    <b v="0"/>
    <n v="3"/>
    <b v="0"/>
    <s v="film &amp; video/animation"/>
    <n v="0.6696428571428571"/>
    <n v="10"/>
    <x v="0"/>
    <x v="5"/>
  </r>
  <r>
    <s v="ANGAL TENTARA and The Root of All Evil"/>
    <s v="AT is an Interactive Animation made for the iPad where the user becomes part of the story. It's a fantastic journey of discovery!"/>
    <n v="65108"/>
    <n v="2994"/>
    <x v="2"/>
    <x v="0"/>
    <s v="USD"/>
    <n v="1324664249"/>
    <n v="1321035449"/>
    <b v="0"/>
    <n v="22"/>
    <b v="0"/>
    <s v="film &amp; video/animation"/>
    <n v="4.5985132395404564"/>
    <n v="136.09090909090909"/>
    <x v="0"/>
    <x v="5"/>
  </r>
  <r>
    <s v="Broadway Melodies: A Rock &amp; Roll Mystery Musical - Animated Feature Film"/>
    <s v="A Feature Length Animated Film Noir Musical with a modern twist. _x000d__x000a_Animation and music melded into edge-of-your-seat entertainment."/>
    <n v="20000"/>
    <n v="1910"/>
    <x v="2"/>
    <x v="0"/>
    <s v="USD"/>
    <n v="1255381140"/>
    <n v="1250630968"/>
    <b v="0"/>
    <n v="26"/>
    <b v="0"/>
    <s v="film &amp; video/animation"/>
    <n v="9.5500000000000007"/>
    <n v="73.461538461538467"/>
    <x v="0"/>
    <x v="5"/>
  </r>
  <r>
    <s v="Stephen Colbert animated video"/>
    <s v="This animated dark comedy video highlights Stephen Colbert as a super hero-like figure within a corrupt and sinister world manipulated by the media."/>
    <n v="6500"/>
    <n v="215"/>
    <x v="2"/>
    <x v="0"/>
    <s v="USD"/>
    <n v="1273356960"/>
    <n v="1268255751"/>
    <b v="0"/>
    <n v="4"/>
    <b v="0"/>
    <s v="film &amp; video/animation"/>
    <n v="3.3076923076923079"/>
    <n v="53.75"/>
    <x v="0"/>
    <x v="5"/>
  </r>
  <r>
    <s v="World War 4"/>
    <s v="Based on the invention portfolio of a patented inventor World War Four is a look into the future of warfare and humanity as a whole"/>
    <n v="10000"/>
    <n v="0"/>
    <x v="2"/>
    <x v="0"/>
    <s v="USD"/>
    <n v="1310189851"/>
    <n v="1307597851"/>
    <b v="0"/>
    <n v="0"/>
    <b v="0"/>
    <s v="film &amp; video/animation"/>
    <n v="0"/>
    <s v="N/A"/>
    <x v="0"/>
    <x v="5"/>
  </r>
  <r>
    <s v="Strawberry Bowl"/>
    <s v="This Strawberry Bowl concept is the 1st of many episodes.  These episodes will be released in accordance with the harvest of the month."/>
    <n v="20000"/>
    <n v="230"/>
    <x v="2"/>
    <x v="0"/>
    <s v="USD"/>
    <n v="1332073025"/>
    <n v="1329484625"/>
    <b v="0"/>
    <n v="4"/>
    <b v="0"/>
    <s v="film &amp; video/animation"/>
    <n v="1.1499999999999999"/>
    <n v="57.5"/>
    <x v="0"/>
    <x v="5"/>
  </r>
  <r>
    <s v="Jimmy There and Back - Documentary Animation"/>
    <s v="Jimmy wants to live life and see his grandchildren grow up, but alcoholism threatens to curtail everything he dreams of."/>
    <n v="6500"/>
    <n v="114"/>
    <x v="2"/>
    <x v="1"/>
    <s v="GBP"/>
    <n v="1421498303"/>
    <n v="1418906303"/>
    <b v="0"/>
    <n v="9"/>
    <b v="0"/>
    <s v="film &amp; video/animation"/>
    <n v="1.7538461538461538"/>
    <n v="12.666666666666666"/>
    <x v="0"/>
    <x v="5"/>
  </r>
  <r>
    <s v="Woodsy Owl Animation: Cartoons That Give A Hoot!"/>
    <s v="An animated DVD starring Woodsy Owl that entertains children while  showing them how they can help create a cleaner, greener planet."/>
    <n v="24500"/>
    <n v="335"/>
    <x v="2"/>
    <x v="0"/>
    <s v="USD"/>
    <n v="1334097387"/>
    <n v="1328916987"/>
    <b v="0"/>
    <n v="5"/>
    <b v="0"/>
    <s v="film &amp; video/animation"/>
    <n v="1.3673469387755102"/>
    <n v="67"/>
    <x v="0"/>
    <x v="5"/>
  </r>
  <r>
    <s v="MY4FACES THE ANIMATED MOVIE"/>
    <s v="This wonderful movie will tells the story of two adorable aliens who crash land into a familyâ€™s backyard, and travel the Earth."/>
    <n v="12000"/>
    <n v="52"/>
    <x v="2"/>
    <x v="0"/>
    <s v="USD"/>
    <n v="1451010086"/>
    <n v="1447122086"/>
    <b v="0"/>
    <n v="14"/>
    <b v="0"/>
    <s v="film &amp; video/animation"/>
    <n v="0.43333333333333329"/>
    <n v="3.7142857142857144"/>
    <x v="0"/>
    <x v="5"/>
  </r>
  <r>
    <s v="Age of Spirit: The Battle in Heaven"/>
    <s v="A feature-length 3D animation that depicts what happened when the Son of the Morning rebelled against God."/>
    <n v="200000"/>
    <n v="250"/>
    <x v="2"/>
    <x v="0"/>
    <s v="USD"/>
    <n v="1376140520"/>
    <n v="1373548520"/>
    <b v="0"/>
    <n v="1"/>
    <b v="0"/>
    <s v="film &amp; video/animation"/>
    <n v="0.125"/>
    <n v="250"/>
    <x v="0"/>
    <x v="5"/>
  </r>
  <r>
    <s v="Code Monkeys"/>
    <s v="&quot;Code Monkey(s)&quot; is a short animated-series about life from the perspective of an engineer who feels like an actual &quot;Code Monkey&quot;."/>
    <n v="20000"/>
    <n v="640"/>
    <x v="2"/>
    <x v="0"/>
    <s v="USD"/>
    <n v="1350687657"/>
    <n v="1346799657"/>
    <b v="0"/>
    <n v="10"/>
    <b v="0"/>
    <s v="film &amp; video/animation"/>
    <n v="3.2"/>
    <n v="64"/>
    <x v="0"/>
    <x v="5"/>
  </r>
  <r>
    <s v="Heroes Faith II (Superior Soldier)"/>
    <s v="A stop-motion animated action packed adventure. Telling a great story with an even greater message. Join me and lets change the world."/>
    <n v="50000"/>
    <n v="400"/>
    <x v="2"/>
    <x v="0"/>
    <s v="USD"/>
    <n v="1337955240"/>
    <n v="1332808501"/>
    <b v="0"/>
    <n v="3"/>
    <b v="0"/>
    <s v="film &amp; video/animation"/>
    <n v="0.8"/>
    <n v="133.33333333333334"/>
    <x v="0"/>
    <x v="5"/>
  </r>
  <r>
    <s v="Indian in Chelsea - Web Animated series"/>
    <s v="A hilarious comedy podcast being turned into an animated series  about an indian servant and his boss."/>
    <n v="5000"/>
    <n v="10"/>
    <x v="2"/>
    <x v="1"/>
    <s v="GBP"/>
    <n v="1435504170"/>
    <n v="1432912170"/>
    <b v="0"/>
    <n v="1"/>
    <b v="0"/>
    <s v="film &amp; video/animation"/>
    <n v="0.2"/>
    <n v="10"/>
    <x v="0"/>
    <x v="5"/>
  </r>
  <r>
    <s v="TPI Episode 2: Doomsday Dean"/>
    <s v="A mile below the Franco-Swiss border Dean manages to break the Large Hadron Collider and triggers the end of the world."/>
    <n v="14000"/>
    <n v="0"/>
    <x v="2"/>
    <x v="0"/>
    <s v="USD"/>
    <n v="1456805639"/>
    <n v="1454213639"/>
    <b v="0"/>
    <n v="0"/>
    <b v="0"/>
    <s v="film &amp; video/animation"/>
    <n v="0"/>
    <s v="N/A"/>
    <x v="0"/>
    <x v="5"/>
  </r>
  <r>
    <s v="Stuck On An Eyeland"/>
    <s v="A project that incorporates animation and comic art into a relevant story. 4 boys, 1 eyeland, and a whole lot of drama!!!"/>
    <n v="5000"/>
    <n v="150"/>
    <x v="2"/>
    <x v="0"/>
    <s v="USD"/>
    <n v="1365228982"/>
    <n v="1362640582"/>
    <b v="0"/>
    <n v="5"/>
    <b v="0"/>
    <s v="film &amp; video/animation"/>
    <n v="3"/>
    <n v="30"/>
    <x v="0"/>
    <x v="5"/>
  </r>
  <r>
    <s v="Otherkin The Animated Series"/>
    <s v="We have a fully developed 2D animated series that requires more professional animation. Our first 2 home-animated eps are up online."/>
    <n v="8000"/>
    <n v="11"/>
    <x v="2"/>
    <x v="0"/>
    <s v="USD"/>
    <n v="1479667727"/>
    <n v="1475776127"/>
    <b v="0"/>
    <n v="2"/>
    <b v="0"/>
    <s v="film &amp; video/animation"/>
    <n v="0.13749999999999998"/>
    <n v="5.5"/>
    <x v="0"/>
    <x v="5"/>
  </r>
  <r>
    <s v="Paradigm Spiral - The Animated Series"/>
    <s v="A sci-fi fantasy 2.5D anime styled series about some guys trying to save the world, probably..."/>
    <n v="50000"/>
    <n v="6962"/>
    <x v="2"/>
    <x v="0"/>
    <s v="USD"/>
    <n v="1471244400"/>
    <n v="1467387705"/>
    <b v="0"/>
    <n v="68"/>
    <b v="0"/>
    <s v="film &amp; video/animation"/>
    <n v="13.923999999999999"/>
    <n v="102.38235294117646"/>
    <x v="0"/>
    <x v="5"/>
  </r>
  <r>
    <s v="I'm Sticking With You."/>
    <s v="A film created entirely out of paper, visual effects and found objects depicts how one man created a new life for himself."/>
    <n v="1500"/>
    <n v="50"/>
    <x v="2"/>
    <x v="5"/>
    <s v="CAD"/>
    <n v="1407595447"/>
    <n v="1405003447"/>
    <b v="0"/>
    <n v="3"/>
    <b v="0"/>
    <s v="film &amp; video/animation"/>
    <n v="3.3333333333333335"/>
    <n v="16.666666666666668"/>
    <x v="0"/>
    <x v="5"/>
  </r>
  <r>
    <s v="A Tale of Faith - An Animated Short Film"/>
    <s v="A Tale of Faith is an animated short film based on the heartwarming tale by Rebbe Nachman of Breslov."/>
    <n v="97000"/>
    <n v="24651"/>
    <x v="2"/>
    <x v="0"/>
    <s v="USD"/>
    <n v="1451389601"/>
    <n v="1447933601"/>
    <b v="0"/>
    <n v="34"/>
    <b v="0"/>
    <s v="film &amp; video/animation"/>
    <n v="25.41340206185567"/>
    <n v="725.02941176470586"/>
    <x v="0"/>
    <x v="5"/>
  </r>
  <r>
    <s v="Shipmates"/>
    <s v="A big brother style comedy animation series starring famous seafarers"/>
    <n v="5000"/>
    <n v="0"/>
    <x v="2"/>
    <x v="1"/>
    <s v="GBP"/>
    <n v="1432752080"/>
    <n v="1427568080"/>
    <b v="0"/>
    <n v="0"/>
    <b v="0"/>
    <s v="film &amp; video/animation"/>
    <n v="0"/>
    <s v="N/A"/>
    <x v="0"/>
    <x v="5"/>
  </r>
  <r>
    <s v="Honeybee: The Animated Series Trailer"/>
    <s v="Honeybee is a cartoon about a girl who can talk to bugs, and her quest to save the bees! Adventure, humor, and lots of fun characters."/>
    <n v="15000"/>
    <n v="205"/>
    <x v="2"/>
    <x v="0"/>
    <s v="USD"/>
    <n v="1486046761"/>
    <n v="1483454761"/>
    <b v="0"/>
    <n v="3"/>
    <b v="0"/>
    <s v="film &amp; video/animation"/>
    <n v="1.3666666666666667"/>
    <n v="68.333333333333329"/>
    <x v="0"/>
    <x v="5"/>
  </r>
  <r>
    <s v="Somorrah"/>
    <s v="The community of Somorrah is peaceful and unblemished until &quot;The Boss&quot; power and money starts to diminish &amp; plans to gain it all back!"/>
    <n v="7175"/>
    <n v="0"/>
    <x v="2"/>
    <x v="0"/>
    <s v="USD"/>
    <n v="1441550760"/>
    <n v="1438958824"/>
    <b v="0"/>
    <n v="0"/>
    <b v="0"/>
    <s v="film &amp; video/animation"/>
    <n v="0"/>
    <s v="N/A"/>
    <x v="0"/>
    <x v="5"/>
  </r>
  <r>
    <s v="M dot Strange's &quot;I am Nightmare&quot;"/>
    <s v="&quot;When the dream of childhood is stolen... a nightmare is born&quot; A dark animated fantasy film by indie filmmaker M dot Strange."/>
    <n v="12001"/>
    <n v="2746"/>
    <x v="2"/>
    <x v="0"/>
    <s v="USD"/>
    <n v="1354699421"/>
    <n v="1352107421"/>
    <b v="0"/>
    <n v="70"/>
    <b v="0"/>
    <s v="film &amp; video/animation"/>
    <n v="22.881426547787683"/>
    <n v="39.228571428571428"/>
    <x v="0"/>
    <x v="5"/>
  </r>
  <r>
    <s v="Darktales The Play"/>
    <s v="Tim Arthur's 21st anniversary sell-out production of his 'chilling' and 'sinister' ghostly thriller returns to the Edinburgh Fringe!"/>
    <n v="5000"/>
    <n v="5105"/>
    <x v="0"/>
    <x v="1"/>
    <s v="GBP"/>
    <n v="1449766261"/>
    <n v="1447174261"/>
    <b v="0"/>
    <n v="34"/>
    <b v="1"/>
    <s v="theater/plays"/>
    <n v="102.1"/>
    <n v="150.14705882352942"/>
    <x v="1"/>
    <x v="6"/>
  </r>
  <r>
    <s v="U.S. Premiere of &quot;dirty butterfly&quot; by debbie tucker green"/>
    <s v="The Blind Owl in co-production with Halcyon Theatre will stage &quot;dirty butterfly&quot; a voyeuristic drama by Britain's debbie tucker green."/>
    <n v="5000"/>
    <n v="5232"/>
    <x v="0"/>
    <x v="0"/>
    <s v="USD"/>
    <n v="1477976340"/>
    <n v="1475460819"/>
    <b v="0"/>
    <n v="56"/>
    <b v="1"/>
    <s v="theater/plays"/>
    <n v="104.64"/>
    <n v="93.428571428571431"/>
    <x v="1"/>
    <x v="6"/>
  </r>
  <r>
    <s v="COMPASS PLAYERS"/>
    <s v="*** TO MAKE DONATIONS IN THE FUTURE                                   GO TO OUR WEBSITE: www.compassplayers.com ***"/>
    <n v="3000"/>
    <n v="3440"/>
    <x v="0"/>
    <x v="0"/>
    <s v="USD"/>
    <n v="1458518325"/>
    <n v="1456793925"/>
    <b v="0"/>
    <n v="31"/>
    <b v="1"/>
    <s v="theater/plays"/>
    <n v="114.66666666666667"/>
    <n v="110.96774193548387"/>
    <x v="1"/>
    <x v="6"/>
  </r>
  <r>
    <s v="&quot;The Star on My Heart&quot; Original Play Project on Holocaust"/>
    <s v="The Star on My Heart, an original play based on a survivor of the Terezin concentration camp, with community outreach for all ages."/>
    <n v="5000"/>
    <n v="6030"/>
    <x v="0"/>
    <x v="0"/>
    <s v="USD"/>
    <n v="1442805076"/>
    <n v="1440213076"/>
    <b v="0"/>
    <n v="84"/>
    <b v="1"/>
    <s v="theater/plays"/>
    <n v="120.6"/>
    <n v="71.785714285714292"/>
    <x v="1"/>
    <x v="6"/>
  </r>
  <r>
    <s v="Zero Down"/>
    <s v="Angel on the Corner need YOUR help to raise Â£3,500 to take Zero Down by Sarah Hehir to the Edinburgh Fringe Festival this August!"/>
    <n v="3500"/>
    <n v="3803.55"/>
    <x v="0"/>
    <x v="1"/>
    <s v="GBP"/>
    <n v="1464801169"/>
    <n v="1462209169"/>
    <b v="0"/>
    <n v="130"/>
    <b v="1"/>
    <s v="theater/plays"/>
    <n v="108.67285714285715"/>
    <n v="29.258076923076924"/>
    <x v="1"/>
    <x v="6"/>
  </r>
  <r>
    <s v="EUPHORIA! A New Play by John Corigliano"/>
    <s v="EUPHORIA! is a new play about the decriminalization of drugs, and its profound effect on both the criminals in prison and &quot;The Man.&quot;"/>
    <n v="12000"/>
    <n v="12000"/>
    <x v="0"/>
    <x v="0"/>
    <s v="USD"/>
    <n v="1410601041"/>
    <n v="1406713041"/>
    <b v="0"/>
    <n v="12"/>
    <b v="1"/>
    <s v="theater/plays"/>
    <n v="100"/>
    <n v="1000"/>
    <x v="1"/>
    <x v="6"/>
  </r>
  <r>
    <s v="Victory by Madicken Malm"/>
    <s v="We have a brand new play. We urgently need your help to fund our production, which opens at Theatre503 on August 18th."/>
    <n v="1500"/>
    <n v="1710"/>
    <x v="0"/>
    <x v="1"/>
    <s v="GBP"/>
    <n v="1438966800"/>
    <n v="1436278344"/>
    <b v="0"/>
    <n v="23"/>
    <b v="1"/>
    <s v="theater/plays"/>
    <n v="113.99999999999999"/>
    <n v="74.347826086956516"/>
    <x v="1"/>
    <x v="6"/>
  </r>
  <r>
    <s v="Omega Kids - a new play"/>
    <s v="OMEGA KIDS, a new play by Noah Mease, directed by Jay Stull &amp; produced by New Light Theater Project in association with Access Theater."/>
    <n v="10000"/>
    <n v="10085"/>
    <x v="0"/>
    <x v="0"/>
    <s v="USD"/>
    <n v="1487347500"/>
    <n v="1484715366"/>
    <b v="0"/>
    <n v="158"/>
    <b v="1"/>
    <s v="theater/plays"/>
    <n v="100.85"/>
    <n v="63.829113924050631"/>
    <x v="1"/>
    <x v="6"/>
  </r>
  <r>
    <s v="Devastated No Matter What"/>
    <s v="A Festival Backed Production of a Full-Length Play."/>
    <n v="1150"/>
    <n v="1330"/>
    <x v="0"/>
    <x v="0"/>
    <s v="USD"/>
    <n v="1434921600"/>
    <n v="1433109907"/>
    <b v="0"/>
    <n v="30"/>
    <b v="1"/>
    <s v="theater/plays"/>
    <n v="115.65217391304347"/>
    <n v="44.333333333333336"/>
    <x v="1"/>
    <x v="6"/>
  </r>
  <r>
    <s v="Snowglobe Theatre presents: &quot;Much Ado about Nothing&quot;"/>
    <s v="Snowglobe Theatre, a new Montreal company, will be presenting Shakespeare's &quot;Much Ado about Nothing&quot; at Mainline Theatre in January"/>
    <n v="1200"/>
    <n v="1565"/>
    <x v="0"/>
    <x v="5"/>
    <s v="CAD"/>
    <n v="1484110800"/>
    <n v="1482281094"/>
    <b v="0"/>
    <n v="18"/>
    <b v="1"/>
    <s v="theater/plays"/>
    <n v="130.41666666666666"/>
    <n v="86.944444444444443"/>
    <x v="1"/>
    <x v="6"/>
  </r>
  <r>
    <s v="Corners Grove"/>
    <s v="Corners Grove is a coming-of-age play about leaving home, gender identity and the death of Whitney Houston; will benefit Win NYC."/>
    <n v="3405"/>
    <n v="3670"/>
    <x v="0"/>
    <x v="0"/>
    <s v="USD"/>
    <n v="1435111200"/>
    <n v="1433254268"/>
    <b v="0"/>
    <n v="29"/>
    <b v="1"/>
    <s v="theater/plays"/>
    <n v="107.78267254038178"/>
    <n v="126.55172413793103"/>
    <x v="1"/>
    <x v="6"/>
  </r>
  <r>
    <s v="COMPASS PLAYERS presents SYLVIA by A. R. Gurney"/>
    <s v="SYLVIA is a modern romantic comedy about a marriage and a talking dog. Directed by Jeanna Michaels. January 12 through January 29, 2017"/>
    <n v="4000"/>
    <n v="4000"/>
    <x v="0"/>
    <x v="0"/>
    <s v="USD"/>
    <n v="1481957940"/>
    <n v="1478050429"/>
    <b v="0"/>
    <n v="31"/>
    <b v="1"/>
    <s v="theater/plays"/>
    <n v="100"/>
    <n v="129.03225806451613"/>
    <x v="1"/>
    <x v="6"/>
  </r>
  <r>
    <s v="Walken On Sunshine"/>
    <s v="A fast paced, comedic play about an anxiety-ridden filmmaker who lies to investors about having Christopher Walken in his film."/>
    <n v="10000"/>
    <n v="12325"/>
    <x v="0"/>
    <x v="0"/>
    <s v="USD"/>
    <n v="1463098208"/>
    <n v="1460506208"/>
    <b v="0"/>
    <n v="173"/>
    <b v="1"/>
    <s v="theater/plays"/>
    <n v="123.25"/>
    <n v="71.242774566473983"/>
    <x v="1"/>
    <x v="6"/>
  </r>
  <r>
    <s v="Foresight"/>
    <s v="New writing â€¢ Twisty-turny magical realist retro sci-fi â€¢ Human lives â€¢ Storytelling â€¢ The slope our society slips down..."/>
    <n v="2000"/>
    <n v="2004"/>
    <x v="0"/>
    <x v="1"/>
    <s v="GBP"/>
    <n v="1463394365"/>
    <n v="1461320765"/>
    <b v="0"/>
    <n v="17"/>
    <b v="1"/>
    <s v="theater/plays"/>
    <n v="100.2"/>
    <n v="117.88235294117646"/>
    <x v="1"/>
    <x v="6"/>
  </r>
  <r>
    <s v="Theatre for restorative justice - help us get to Belgium!"/>
    <s v="We're a zero-budget, non-profit theatre group based in Oslo and have been invited to perform at a conference in Belgium. Help!"/>
    <n v="15000"/>
    <n v="15700"/>
    <x v="0"/>
    <x v="10"/>
    <s v="NOK"/>
    <n v="1446418800"/>
    <n v="1443036470"/>
    <b v="0"/>
    <n v="48"/>
    <b v="1"/>
    <s v="theater/plays"/>
    <n v="104.66666666666666"/>
    <n v="327.08333333333331"/>
    <x v="1"/>
    <x v="6"/>
  </r>
  <r>
    <s v="Astronauts of Hartlepool: a Brexit sci-fi for VAULT 2017"/>
    <s v="Weâ€™re producing a Northern Brexit sci-fi play for VAULT festival 2017 and we need your help!"/>
    <n v="2000"/>
    <n v="2050"/>
    <x v="0"/>
    <x v="1"/>
    <s v="GBP"/>
    <n v="1483707905"/>
    <n v="1481115905"/>
    <b v="0"/>
    <n v="59"/>
    <b v="1"/>
    <s v="theater/plays"/>
    <n v="102.49999999999999"/>
    <n v="34.745762711864408"/>
    <x v="1"/>
    <x v="6"/>
  </r>
  <r>
    <s v="Much Further Out Than You Thought @ Edinburgh Fringe 2015"/>
    <s v="A new one-man play by Giles Roberts, shining a different light on the very human cost of war *IDEASTAP UNDERBELLY AWARD WINNER 2015*"/>
    <n v="3300"/>
    <n v="3902.5"/>
    <x v="0"/>
    <x v="1"/>
    <s v="GBP"/>
    <n v="1438624800"/>
    <n v="1435133807"/>
    <b v="0"/>
    <n v="39"/>
    <b v="1"/>
    <s v="theater/plays"/>
    <n v="118.25757575757576"/>
    <n v="100.06410256410257"/>
    <x v="1"/>
    <x v="6"/>
  </r>
  <r>
    <s v="Be A Buddy Not A Bully (Anti-Bullying Stage Play TOUR)"/>
    <s v="Transforming bystanders into anti-bullies since 2012 thru inclusive learning environments.  Together we can take back our classrooms."/>
    <n v="2000"/>
    <n v="2410"/>
    <x v="0"/>
    <x v="0"/>
    <s v="USD"/>
    <n v="1446665191"/>
    <n v="1444069591"/>
    <b v="0"/>
    <n v="59"/>
    <b v="1"/>
    <s v="theater/plays"/>
    <n v="120.5"/>
    <n v="40.847457627118644"/>
    <x v="1"/>
    <x v="6"/>
  </r>
  <r>
    <s v="Shakespeare Orange County's HAMLET: Match This!"/>
    <s v="SOC produces affordable and accessible theatre in the heart of Orange County, CA, and we need your help to match a $5,000 grant!"/>
    <n v="5000"/>
    <n v="15121"/>
    <x v="0"/>
    <x v="0"/>
    <s v="USD"/>
    <n v="1463166263"/>
    <n v="1460574263"/>
    <b v="0"/>
    <n v="60"/>
    <b v="1"/>
    <s v="theater/plays"/>
    <n v="302.42"/>
    <n v="252.01666666666668"/>
    <x v="1"/>
    <x v="6"/>
  </r>
  <r>
    <s v="&quot;The Tale of The Cockatrice&quot; by Peafrog Puppetry"/>
    <s v="A brand new show that unites puppetry, live music and storytelling to bring a forgotten English legend back to life!"/>
    <n v="500"/>
    <n v="503.22"/>
    <x v="0"/>
    <x v="1"/>
    <s v="GBP"/>
    <n v="1467681107"/>
    <n v="1465866707"/>
    <b v="0"/>
    <n v="20"/>
    <b v="1"/>
    <s v="theater/plays"/>
    <n v="100.64400000000001"/>
    <n v="25.161000000000001"/>
    <x v="1"/>
    <x v="6"/>
  </r>
  <r>
    <s v="hap's- Whats the program?"/>
    <s v="There are so many dilemmas in life- what to do, where to go? _x000a_Let us solve it - search our preference based entertainment calendar"/>
    <n v="15000"/>
    <n v="1"/>
    <x v="2"/>
    <x v="0"/>
    <s v="USD"/>
    <n v="1423078606"/>
    <n v="1420486606"/>
    <b v="0"/>
    <n v="1"/>
    <b v="0"/>
    <s v="technology/web"/>
    <n v="6.6666666666666671E-3"/>
    <n v="1"/>
    <x v="2"/>
    <x v="7"/>
  </r>
  <r>
    <s v="Deviations"/>
    <s v="A website dedicated to local Kink Communities; to find others with matching interests and bring them together."/>
    <n v="4500"/>
    <n v="25"/>
    <x v="2"/>
    <x v="0"/>
    <s v="USD"/>
    <n v="1446080834"/>
    <n v="1443488834"/>
    <b v="0"/>
    <n v="1"/>
    <b v="0"/>
    <s v="technology/web"/>
    <n v="0.55555555555555558"/>
    <n v="25"/>
    <x v="2"/>
    <x v="7"/>
  </r>
  <r>
    <s v="Chronicles - History by us, as we tell it, as we share it"/>
    <s v="The platform to record visual, audio and text memory of the common man - as we experienced history when it brushed us by"/>
    <n v="250000"/>
    <n v="1"/>
    <x v="2"/>
    <x v="0"/>
    <s v="USD"/>
    <n v="1462293716"/>
    <n v="1457113316"/>
    <b v="0"/>
    <n v="1"/>
    <b v="0"/>
    <s v="technology/web"/>
    <n v="3.9999999999999996E-4"/>
    <n v="1"/>
    <x v="2"/>
    <x v="7"/>
  </r>
  <r>
    <s v="Allergy Friendly Restaurant Finder and Review Site"/>
    <s v="I want to make it easy for those with food allergies to know where they can safely, and happily eat out with friends and family."/>
    <n v="22000"/>
    <n v="70"/>
    <x v="2"/>
    <x v="2"/>
    <s v="AUD"/>
    <n v="1414807962"/>
    <n v="1412215962"/>
    <b v="0"/>
    <n v="2"/>
    <b v="0"/>
    <s v="technology/web"/>
    <n v="0.31818181818181818"/>
    <n v="35"/>
    <x v="2"/>
    <x v="7"/>
  </r>
  <r>
    <s v="Favowear - Shopping for your favorite clothes made simple"/>
    <s v="Do you have a favorite shirt? So does everyone else. Favowear is creating a platform to share the best clothes and shopping sources."/>
    <n v="500"/>
    <n v="6"/>
    <x v="2"/>
    <x v="0"/>
    <s v="USD"/>
    <n v="1467647160"/>
    <n v="1465055160"/>
    <b v="0"/>
    <n v="2"/>
    <b v="0"/>
    <s v="technology/web"/>
    <n v="1.2"/>
    <n v="3"/>
    <x v="2"/>
    <x v="7"/>
  </r>
  <r>
    <s v="Speedwapp - The best webdesign tool for Wordpress, Bootstrap"/>
    <s v="1st collaborative webdesign tool to create professional websites with WordPress, Bootstrap and other open source technologies."/>
    <n v="50000"/>
    <n v="13692"/>
    <x v="2"/>
    <x v="6"/>
    <s v="EUR"/>
    <n v="1447600389"/>
    <n v="1444140789"/>
    <b v="0"/>
    <n v="34"/>
    <b v="0"/>
    <s v="technology/web"/>
    <n v="27.383999999999997"/>
    <n v="402.70588235294116"/>
    <x v="2"/>
    <x v="7"/>
  </r>
  <r>
    <s v="Lift Up Missions a Global Christian Online Platform"/>
    <s v="Build a Christian Network Platform to connect and collaborate projects, events, missions and support online to fulfill the call."/>
    <n v="60000"/>
    <n v="52"/>
    <x v="2"/>
    <x v="0"/>
    <s v="USD"/>
    <n v="1445097715"/>
    <n v="1441209715"/>
    <b v="0"/>
    <n v="2"/>
    <b v="0"/>
    <s v="technology/web"/>
    <n v="8.666666666666667E-2"/>
    <n v="26"/>
    <x v="2"/>
    <x v="7"/>
  </r>
  <r>
    <s v="Secure Email and Document sharing"/>
    <s v="We are looking to build a secure email / document sharing system for companies needing to send sensitive information to clients."/>
    <n v="7500"/>
    <n v="0"/>
    <x v="2"/>
    <x v="1"/>
    <s v="GBP"/>
    <n v="1455122564"/>
    <n v="1452530564"/>
    <b v="0"/>
    <n v="0"/>
    <b v="0"/>
    <s v="technology/web"/>
    <n v="0"/>
    <s v="N/A"/>
    <x v="2"/>
    <x v="7"/>
  </r>
  <r>
    <s v="Langwiser - video lessons with native speaking teachers"/>
    <s v="Teach your native language online or study a foreign language with native speaking teachers. Social Web service and apps."/>
    <n v="10000"/>
    <n v="9"/>
    <x v="2"/>
    <x v="1"/>
    <s v="GBP"/>
    <n v="1446154848"/>
    <n v="1443562848"/>
    <b v="0"/>
    <n v="1"/>
    <b v="0"/>
    <s v="technology/web"/>
    <n v="0.09"/>
    <n v="9"/>
    <x v="2"/>
    <x v="7"/>
  </r>
  <r>
    <s v="Keyup.in - The gaming community that gives back."/>
    <s v="The project idea came from game keys, gamers give out game keys on insecure forums and websites, we want to change that and make it fun"/>
    <n v="2500"/>
    <n v="68"/>
    <x v="2"/>
    <x v="1"/>
    <s v="GBP"/>
    <n v="1436368622"/>
    <n v="1433776622"/>
    <b v="0"/>
    <n v="8"/>
    <b v="0"/>
    <s v="technology/web"/>
    <n v="2.7199999999999998"/>
    <n v="8.5"/>
    <x v="2"/>
    <x v="7"/>
  </r>
  <r>
    <s v="Business &amp; Event Directory in Kingston, Ontario"/>
    <s v="Help us shine the spotlight on our local businesses and contractors by providing a cost-effective ecommerce &amp; marketing platform"/>
    <n v="5000"/>
    <n v="35"/>
    <x v="2"/>
    <x v="5"/>
    <s v="CAD"/>
    <n v="1485838800"/>
    <n v="1484756245"/>
    <b v="0"/>
    <n v="4"/>
    <b v="0"/>
    <s v="technology/web"/>
    <n v="0.70000000000000007"/>
    <n v="8.75"/>
    <x v="2"/>
    <x v="7"/>
  </r>
  <r>
    <s v="ALIBI X Nation - The Digital Black Wall Street"/>
    <s v="AX Nation's goal is to develop, highlight, and connect black business leaders across the diaspora with skilled software developers."/>
    <n v="75000"/>
    <n v="3781"/>
    <x v="2"/>
    <x v="0"/>
    <s v="USD"/>
    <n v="1438451580"/>
    <n v="1434609424"/>
    <b v="0"/>
    <n v="28"/>
    <b v="0"/>
    <s v="technology/web"/>
    <n v="5.0413333333333332"/>
    <n v="135.03571428571428"/>
    <x v="2"/>
    <x v="7"/>
  </r>
  <r>
    <s v="Spinnable Social Media"/>
    <s v="Axoral is a 3d interactive social media interface, with the potential to be so much more, but we need your help!"/>
    <n v="45000"/>
    <n v="0"/>
    <x v="2"/>
    <x v="5"/>
    <s v="CAD"/>
    <n v="1452350896"/>
    <n v="1447166896"/>
    <b v="0"/>
    <n v="0"/>
    <b v="0"/>
    <s v="technology/web"/>
    <n v="0"/>
    <s v="N/A"/>
    <x v="2"/>
    <x v="7"/>
  </r>
  <r>
    <s v="sellorshopusa.com"/>
    <s v="Groundbreaking New Classifieds Website Grows Into Largest Nationwide Coverage By Turning Users Into Entrepreneurs"/>
    <n v="25000"/>
    <n v="123"/>
    <x v="2"/>
    <x v="0"/>
    <s v="USD"/>
    <n v="1415988991"/>
    <n v="1413393391"/>
    <b v="0"/>
    <n v="6"/>
    <b v="0"/>
    <s v="technology/web"/>
    <n v="0.49199999999999999"/>
    <n v="20.5"/>
    <x v="2"/>
    <x v="7"/>
  </r>
  <r>
    <s v="grplife, private social network for non-profit organizations"/>
    <s v="grplife helps non-profit and community groups engage their members while upholding an attitude of responsibility for their information"/>
    <n v="3870"/>
    <n v="1416"/>
    <x v="2"/>
    <x v="0"/>
    <s v="USD"/>
    <n v="1413735972"/>
    <n v="1411143972"/>
    <b v="0"/>
    <n v="22"/>
    <b v="0"/>
    <s v="technology/web"/>
    <n v="36.589147286821706"/>
    <n v="64.36363636363636"/>
    <x v="2"/>
    <x v="7"/>
  </r>
  <r>
    <s v="Marketing campaign for Show-Skill.net website"/>
    <s v="Show-Skill.net helps to promote young football talents for free. It's the best place to show what you've got! Just post your videos :)"/>
    <n v="7500"/>
    <n v="0"/>
    <x v="2"/>
    <x v="1"/>
    <s v="GBP"/>
    <n v="1465720143"/>
    <n v="1463128143"/>
    <b v="0"/>
    <n v="0"/>
    <b v="0"/>
    <s v="technology/web"/>
    <n v="0"/>
    <s v="N/A"/>
    <x v="2"/>
    <x v="7"/>
  </r>
  <r>
    <s v="Braille Academy"/>
    <s v="An educational platform for learning Unified English Braille Code"/>
    <n v="8000"/>
    <n v="200"/>
    <x v="2"/>
    <x v="0"/>
    <s v="USD"/>
    <n v="1452112717"/>
    <n v="1449520717"/>
    <b v="0"/>
    <n v="1"/>
    <b v="0"/>
    <s v="technology/web"/>
    <n v="2.5"/>
    <n v="200"/>
    <x v="2"/>
    <x v="7"/>
  </r>
  <r>
    <s v="Interactive Global Domestic Violence Platform"/>
    <s v="The world's first interactive global domestic violence platform which connects victims, NGO's, policy-makers and researchers."/>
    <n v="150000"/>
    <n v="1366"/>
    <x v="2"/>
    <x v="12"/>
    <s v="EUR"/>
    <n v="1480721803"/>
    <n v="1478126203"/>
    <b v="0"/>
    <n v="20"/>
    <b v="0"/>
    <s v="technology/web"/>
    <n v="0.91066666666666674"/>
    <n v="68.3"/>
    <x v="2"/>
    <x v="7"/>
  </r>
  <r>
    <s v="Southwest Louisville Online A Local Social Network"/>
    <s v="A community website with news, classifieds, photo albums, business reviews and a calendar for the local community to share."/>
    <n v="750"/>
    <n v="0"/>
    <x v="2"/>
    <x v="0"/>
    <s v="USD"/>
    <n v="1427227905"/>
    <n v="1424639505"/>
    <b v="0"/>
    <n v="0"/>
    <b v="0"/>
    <s v="technology/web"/>
    <n v="0"/>
    <s v="N/A"/>
    <x v="2"/>
    <x v="7"/>
  </r>
  <r>
    <s v="MADE online media platform for artists and creatives"/>
    <s v="The words most comprehensive platform for creatives &amp; artists. Develop &amp; showcase user talent &amp; link them to business &amp; brands globally"/>
    <n v="240000"/>
    <n v="50"/>
    <x v="2"/>
    <x v="0"/>
    <s v="USD"/>
    <n v="1449989260"/>
    <n v="1447397260"/>
    <b v="0"/>
    <n v="1"/>
    <b v="0"/>
    <s v="technology/web"/>
    <n v="2.0833333333333336E-2"/>
    <n v="50"/>
    <x v="2"/>
    <x v="7"/>
  </r>
  <r>
    <s v="DOWNLOAD THE INTERNET,...."/>
    <s v="In the future the possibility exists that the internet it's self could be felled, we have world seed banks, it's time for a net bank,.."/>
    <n v="100000"/>
    <n v="12"/>
    <x v="2"/>
    <x v="5"/>
    <s v="CAD"/>
    <n v="1418841045"/>
    <n v="1416249045"/>
    <b v="0"/>
    <n v="3"/>
    <b v="0"/>
    <s v="technology/web"/>
    <n v="1.2E-2"/>
    <n v="4"/>
    <x v="2"/>
    <x v="7"/>
  </r>
  <r>
    <s v="CheckMate Careers"/>
    <s v="A marketplace for talent and employers to match. Using intuitive technology we match &amp; place talent with the best career position."/>
    <n v="15000"/>
    <n v="55"/>
    <x v="2"/>
    <x v="0"/>
    <s v="USD"/>
    <n v="1445874513"/>
    <n v="1442850513"/>
    <b v="0"/>
    <n v="2"/>
    <b v="0"/>
    <s v="technology/web"/>
    <n v="0.36666666666666664"/>
    <n v="27.5"/>
    <x v="2"/>
    <x v="7"/>
  </r>
  <r>
    <s v="International/Domestic Student room platform"/>
    <s v="i would like to develop an international free platform for domestic and international students to find accomodation in all countries"/>
    <n v="50000"/>
    <n v="0"/>
    <x v="2"/>
    <x v="9"/>
    <s v="EUR"/>
    <n v="1482052815"/>
    <n v="1479460815"/>
    <b v="0"/>
    <n v="0"/>
    <b v="0"/>
    <s v="technology/web"/>
    <n v="0"/>
    <s v="N/A"/>
    <x v="2"/>
    <x v="7"/>
  </r>
  <r>
    <s v="time-care.com - Helping People Remember The Simple Things"/>
    <s v="I want to help people who have trouble remembering the simple things in life, like what day it is and what they need to do today."/>
    <n v="75000"/>
    <n v="68"/>
    <x v="2"/>
    <x v="2"/>
    <s v="AUD"/>
    <n v="1424137247"/>
    <n v="1421545247"/>
    <b v="0"/>
    <n v="2"/>
    <b v="0"/>
    <s v="technology/web"/>
    <n v="9.0666666666666659E-2"/>
    <n v="34"/>
    <x v="2"/>
    <x v="7"/>
  </r>
  <r>
    <s v="TOC TOC TROC"/>
    <s v="Plateforme de troc gratuit et d'Ã©changes en tous genres par nature. Mieux s'entraider, Ã©changer, de donner, louer ou vendre Ã  distance."/>
    <n v="18000"/>
    <n v="1"/>
    <x v="2"/>
    <x v="6"/>
    <s v="EUR"/>
    <n v="1457822275"/>
    <n v="1455230275"/>
    <b v="0"/>
    <n v="1"/>
    <b v="0"/>
    <s v="technology/web"/>
    <n v="5.5555555555555558E-3"/>
    <n v="1"/>
    <x v="2"/>
    <x v="7"/>
  </r>
  <r>
    <s v="EasyLearnings"/>
    <s v="Our objective is to provide a platform which helps teachers to provide courses to leaners in wide range of locations including Africa."/>
    <n v="25000"/>
    <n v="0"/>
    <x v="2"/>
    <x v="1"/>
    <s v="GBP"/>
    <n v="1436554249"/>
    <n v="1433962249"/>
    <b v="0"/>
    <n v="0"/>
    <b v="0"/>
    <s v="technology/web"/>
    <n v="0"/>
    <s v="N/A"/>
    <x v="2"/>
    <x v="7"/>
  </r>
  <r>
    <s v="RummageCity.com - Rummage sailing made easy!"/>
    <s v="I am creating a website that will make it easier for people to promote or find rummage sales utilizing the power of Google Maps"/>
    <n v="5000"/>
    <n v="1"/>
    <x v="2"/>
    <x v="0"/>
    <s v="USD"/>
    <n v="1468513533"/>
    <n v="1465921533"/>
    <b v="0"/>
    <n v="1"/>
    <b v="0"/>
    <s v="technology/web"/>
    <n v="0.02"/>
    <n v="1"/>
    <x v="2"/>
    <x v="7"/>
  </r>
  <r>
    <s v="UnimeTV - Revolutionizing Anime"/>
    <s v="UnimeTV's goal to revolutionize the way anime lovers interact with one another. Connect with others around the globe like never before!"/>
    <n v="10000"/>
    <n v="0"/>
    <x v="2"/>
    <x v="0"/>
    <s v="USD"/>
    <n v="1420143194"/>
    <n v="1417551194"/>
    <b v="0"/>
    <n v="0"/>
    <b v="0"/>
    <s v="technology/web"/>
    <n v="0"/>
    <s v="N/A"/>
    <x v="2"/>
    <x v="7"/>
  </r>
  <r>
    <s v="Planet Snow Kids - an online global family of snow lovers."/>
    <s v="A million snow lovers from all over the planet, connected to each other with a common goal. &quot;To have the best snow experiences _x000a_ever.&quot;"/>
    <n v="24500"/>
    <n v="245"/>
    <x v="2"/>
    <x v="4"/>
    <s v="NZD"/>
    <n v="1452942000"/>
    <n v="1449785223"/>
    <b v="0"/>
    <n v="5"/>
    <b v="0"/>
    <s v="technology/web"/>
    <n v="1"/>
    <n v="49"/>
    <x v="2"/>
    <x v="7"/>
  </r>
  <r>
    <s v="Mioti"/>
    <s v="Mioti is an indie game marketplace that doubles as a community for developers to join networks and discuss projects."/>
    <n v="2500"/>
    <n v="20"/>
    <x v="2"/>
    <x v="5"/>
    <s v="CAD"/>
    <n v="1451679612"/>
    <n v="1449087612"/>
    <b v="0"/>
    <n v="1"/>
    <b v="0"/>
    <s v="technology/web"/>
    <n v="0.8"/>
    <n v="20"/>
    <x v="2"/>
    <x v="7"/>
  </r>
  <r>
    <s v="Relaunching in May"/>
    <s v="Humans have AM/FM/Satellite radio, kids have radio Disney, pets have DogCatRadio."/>
    <n v="85000"/>
    <n v="142"/>
    <x v="2"/>
    <x v="0"/>
    <s v="USD"/>
    <n v="1455822569"/>
    <n v="1453230569"/>
    <b v="0"/>
    <n v="1"/>
    <b v="0"/>
    <s v="technology/web"/>
    <n v="0.16705882352941176"/>
    <n v="142"/>
    <x v="2"/>
    <x v="7"/>
  </r>
  <r>
    <s v="Snag-A-Slip"/>
    <s v="Snag-A-Slip is an online platform that connects boaters with awesome marinas and available boat slips so that they can book with ease."/>
    <n v="25000"/>
    <n v="106"/>
    <x v="2"/>
    <x v="0"/>
    <s v="USD"/>
    <n v="1437969540"/>
    <n v="1436297723"/>
    <b v="0"/>
    <n v="2"/>
    <b v="0"/>
    <s v="technology/web"/>
    <n v="0.42399999999999999"/>
    <n v="53"/>
    <x v="2"/>
    <x v="7"/>
  </r>
  <r>
    <s v="FairwayJockey.com Custom Golf Equipment"/>
    <s v="FairwayJockey.com is a web platform to make high quality custom tour golf equipment available at a lower cost to the consumer."/>
    <n v="2500"/>
    <n v="0"/>
    <x v="2"/>
    <x v="0"/>
    <s v="USD"/>
    <n v="1446660688"/>
    <n v="1444065088"/>
    <b v="0"/>
    <n v="0"/>
    <b v="0"/>
    <s v="technology/web"/>
    <n v="0"/>
    <s v="N/A"/>
    <x v="2"/>
    <x v="7"/>
  </r>
  <r>
    <s v="Welcome to the Future! &quot;UMEOS&quot; the Internet's You, Me, O.S."/>
    <s v="Dive into 3D fractal star fields of web browsing, social networking, and project/contact management. Your YOUniverse of data #UMEOS"/>
    <n v="88888"/>
    <n v="346"/>
    <x v="2"/>
    <x v="0"/>
    <s v="USD"/>
    <n v="1421543520"/>
    <n v="1416445931"/>
    <b v="0"/>
    <n v="9"/>
    <b v="0"/>
    <s v="technology/web"/>
    <n v="0.38925389253892539"/>
    <n v="38.444444444444443"/>
    <x v="2"/>
    <x v="7"/>
  </r>
  <r>
    <s v="Unity, A Content Creators Toolkit"/>
    <s v="Grow your YouTube channel and increase your audience by allowing multi uploads, shares and interaction from a single simple interface."/>
    <n v="11180"/>
    <n v="80"/>
    <x v="2"/>
    <x v="1"/>
    <s v="GBP"/>
    <n v="1476873507"/>
    <n v="1474281507"/>
    <b v="0"/>
    <n v="4"/>
    <b v="0"/>
    <s v="technology/web"/>
    <n v="0.7155635062611807"/>
    <n v="20"/>
    <x v="2"/>
    <x v="7"/>
  </r>
  <r>
    <s v="Uscore - Am PC spielerisch forschen und dafÃ¼r belohnt werden"/>
    <s v="Wird der PC nicht genutzt, belohnt Gridcoin Rechenleistung fÃ¼r wissenschaftlichen Fortschritt - Uscore macht diese Forschung zum Spiel!"/>
    <n v="60000"/>
    <n v="259"/>
    <x v="2"/>
    <x v="12"/>
    <s v="EUR"/>
    <n v="1434213443"/>
    <n v="1431621443"/>
    <b v="0"/>
    <n v="4"/>
    <b v="0"/>
    <s v="technology/web"/>
    <n v="0.43166666666666664"/>
    <n v="64.75"/>
    <x v="2"/>
    <x v="7"/>
  </r>
  <r>
    <s v="Uthtopia"/>
    <s v="UthTopia Is a social media organization that believes in positive online usage, youth mentorship, and youth empowerment."/>
    <n v="80000"/>
    <n v="1"/>
    <x v="2"/>
    <x v="0"/>
    <s v="USD"/>
    <n v="1427537952"/>
    <n v="1422357552"/>
    <b v="0"/>
    <n v="1"/>
    <b v="0"/>
    <s v="technology/web"/>
    <n v="1.25E-3"/>
    <n v="1"/>
    <x v="2"/>
    <x v="7"/>
  </r>
  <r>
    <s v="everydayrelay"/>
    <s v="Emails are one of pervasively used mode of communication today. However, emails can be personal and sometimes discretion is needed."/>
    <n v="5000"/>
    <n v="10"/>
    <x v="2"/>
    <x v="0"/>
    <s v="USD"/>
    <n v="1463753302"/>
    <n v="1458569302"/>
    <b v="0"/>
    <n v="1"/>
    <b v="0"/>
    <s v="technology/web"/>
    <n v="0.2"/>
    <n v="10"/>
    <x v="2"/>
    <x v="7"/>
  </r>
  <r>
    <s v="weBuy Crowdsourced Shopping"/>
    <s v="weBuy trade built on technology and Crowd Sourced Power"/>
    <n v="125000"/>
    <n v="14"/>
    <x v="2"/>
    <x v="1"/>
    <s v="GBP"/>
    <n v="1441633993"/>
    <n v="1439560393"/>
    <b v="0"/>
    <n v="7"/>
    <b v="0"/>
    <s v="technology/web"/>
    <n v="1.12E-2"/>
    <n v="2"/>
    <x v="2"/>
    <x v="7"/>
  </r>
  <r>
    <s v="Course: Learn Cryptography"/>
    <s v="Learn classic and public key cryptography with a full proof-of-concept system in JavaScript."/>
    <n v="12000"/>
    <n v="175"/>
    <x v="2"/>
    <x v="0"/>
    <s v="USD"/>
    <n v="1419539223"/>
    <n v="1416947223"/>
    <b v="0"/>
    <n v="5"/>
    <b v="0"/>
    <s v="technology/web"/>
    <n v="1.4583333333333333"/>
    <n v="35"/>
    <x v="2"/>
    <x v="7"/>
  </r>
  <r>
    <s v="Talented Minds â­ï¸"/>
    <s v="I Want To Create A Website That Helps Young Inventors Of Today Broadcast Their Talents &amp; Help Get The Reconigition They Deserve"/>
    <n v="3000"/>
    <n v="1"/>
    <x v="2"/>
    <x v="0"/>
    <s v="USD"/>
    <n v="1474580867"/>
    <n v="1471988867"/>
    <b v="0"/>
    <n v="1"/>
    <b v="0"/>
    <s v="technology/web"/>
    <n v="3.3333333333333333E-2"/>
    <n v="1"/>
    <x v="2"/>
    <x v="7"/>
  </r>
  <r>
    <s v="A Poets Domain"/>
    <s v="Help me raise funds so that I can be able to give passionate young poets a chance to earn money weekly for their writing &amp; spoken word."/>
    <n v="400"/>
    <n v="0"/>
    <x v="2"/>
    <x v="0"/>
    <s v="USD"/>
    <n v="1438474704"/>
    <n v="1435882704"/>
    <b v="0"/>
    <n v="0"/>
    <b v="0"/>
    <s v="technology/web"/>
    <n v="0"/>
    <s v="N/A"/>
    <x v="2"/>
    <x v="7"/>
  </r>
  <r>
    <s v="&quot;We the People...&quot;"/>
    <s v="A community-driven online system which promotes self-governance.  Level up by adding content; civic agendas and private associations."/>
    <n v="100000"/>
    <n v="0"/>
    <x v="2"/>
    <x v="0"/>
    <s v="USD"/>
    <n v="1426442400"/>
    <n v="1424454319"/>
    <b v="0"/>
    <n v="0"/>
    <b v="0"/>
    <s v="technology/web"/>
    <n v="0"/>
    <s v="N/A"/>
    <x v="2"/>
    <x v="7"/>
  </r>
  <r>
    <s v="HackersArchive.com"/>
    <s v="HackersArchive.com will help rid the web of viruses and scams found everywhere else you look!"/>
    <n v="9000"/>
    <n v="1"/>
    <x v="2"/>
    <x v="0"/>
    <s v="USD"/>
    <n v="1426800687"/>
    <n v="1424212287"/>
    <b v="0"/>
    <n v="1"/>
    <b v="0"/>
    <s v="technology/web"/>
    <n v="1.1111111111111112E-2"/>
    <n v="1"/>
    <x v="2"/>
    <x v="7"/>
  </r>
  <r>
    <s v="scriptCall - The Personal Presentation Platform"/>
    <s v="Script Call takes your presentation from the wall to your audience; from your device to theirs."/>
    <n v="1000"/>
    <n v="10"/>
    <x v="2"/>
    <x v="0"/>
    <s v="USD"/>
    <n v="1426522316"/>
    <n v="1423933916"/>
    <b v="0"/>
    <n v="2"/>
    <b v="0"/>
    <s v="technology/web"/>
    <n v="1"/>
    <n v="5"/>
    <x v="2"/>
    <x v="7"/>
  </r>
  <r>
    <s v="Link Card"/>
    <s v="SAVE UP TO 40% WHEN YOU SPEND!_x000a__x000a_PRE-ORDER YOUR LINK CARD TODAY"/>
    <n v="9000"/>
    <n v="0"/>
    <x v="2"/>
    <x v="1"/>
    <s v="GBP"/>
    <n v="1448928000"/>
    <n v="1444123377"/>
    <b v="0"/>
    <n v="0"/>
    <b v="0"/>
    <s v="technology/web"/>
    <n v="0"/>
    <s v="N/A"/>
    <x v="2"/>
    <x v="7"/>
  </r>
  <r>
    <s v="Employ College 2K"/>
    <s v="Employ College is a movement for companies to hire college graduates from their respected institutions."/>
    <n v="10000"/>
    <n v="56"/>
    <x v="2"/>
    <x v="0"/>
    <s v="USD"/>
    <n v="1424032207"/>
    <n v="1421440207"/>
    <b v="0"/>
    <n v="4"/>
    <b v="0"/>
    <s v="technology/web"/>
    <n v="0.55999999999999994"/>
    <n v="14"/>
    <x v="2"/>
    <x v="7"/>
  </r>
  <r>
    <s v="Waitresses.com"/>
    <s v="Waitresses.com is an online community devoted to servers around the world. Learn. Connect. Work. Travel. Share._x000a__x000a_Make a pledge today!"/>
    <n v="30000"/>
    <n v="2725"/>
    <x v="2"/>
    <x v="5"/>
    <s v="CAD"/>
    <n v="1429207833"/>
    <n v="1426615833"/>
    <b v="0"/>
    <n v="7"/>
    <b v="0"/>
    <s v="technology/web"/>
    <n v="9.0833333333333339"/>
    <n v="389.28571428571428"/>
    <x v="2"/>
    <x v="7"/>
  </r>
  <r>
    <s v="TiTraGO! your personal driver"/>
    <s v="Offrire un &quot;TRAGO&quot;, ossia un passaggio con autista che ti segue e ti aspetta mentre concludi i tuoi affari, quando non puoi guidare"/>
    <n v="9000"/>
    <n v="301"/>
    <x v="2"/>
    <x v="13"/>
    <s v="EUR"/>
    <n v="1479410886"/>
    <n v="1474223286"/>
    <b v="0"/>
    <n v="2"/>
    <b v="0"/>
    <s v="technology/web"/>
    <n v="3.3444444444444441"/>
    <n v="150.5"/>
    <x v="2"/>
    <x v="7"/>
  </r>
  <r>
    <s v="Get Neighborly"/>
    <s v="Services closer than you think..."/>
    <n v="7500"/>
    <n v="1"/>
    <x v="2"/>
    <x v="0"/>
    <s v="USD"/>
    <n v="1436366699"/>
    <n v="1435070699"/>
    <b v="0"/>
    <n v="1"/>
    <b v="0"/>
    <s v="technology/web"/>
    <n v="1.3333333333333334E-2"/>
    <n v="1"/>
    <x v="2"/>
    <x v="7"/>
  </r>
  <r>
    <s v="Build a Search Engine and more - Web Engineering Course"/>
    <s v="Learn the skills needed to be a successful web engineer. Create your own complex web applications, deploy servers, use data and more."/>
    <n v="5000"/>
    <n v="223"/>
    <x v="2"/>
    <x v="1"/>
    <s v="GBP"/>
    <n v="1454936460"/>
    <n v="1452259131"/>
    <b v="0"/>
    <n v="9"/>
    <b v="0"/>
    <s v="technology/web"/>
    <n v="4.46"/>
    <n v="24.777777777777779"/>
    <x v="2"/>
    <x v="7"/>
  </r>
  <r>
    <s v="Kid's Connect (Connecting kids with sickness' together)"/>
    <s v="Kid's Connect is a brand new social media website that is built specifically for kids to connect with other kids sick just like them."/>
    <n v="100000"/>
    <n v="61"/>
    <x v="2"/>
    <x v="0"/>
    <s v="USD"/>
    <n v="1437570130"/>
    <n v="1434978130"/>
    <b v="0"/>
    <n v="2"/>
    <b v="0"/>
    <s v="technology/web"/>
    <n v="6.0999999999999999E-2"/>
    <n v="30.5"/>
    <x v="2"/>
    <x v="7"/>
  </r>
  <r>
    <s v="Go Start A Biz"/>
    <s v="Together, we can build a FREE, business start-up system that will help aspiring entrepreneurs change their economic circumstances."/>
    <n v="7500"/>
    <n v="250"/>
    <x v="2"/>
    <x v="0"/>
    <s v="USD"/>
    <n v="1417584860"/>
    <n v="1414992860"/>
    <b v="0"/>
    <n v="1"/>
    <b v="0"/>
    <s v="technology/web"/>
    <n v="3.3333333333333335"/>
    <n v="250"/>
    <x v="2"/>
    <x v="7"/>
  </r>
  <r>
    <s v="Step-By-Step Guide On How To Stay Secure &amp; Anonymous Online"/>
    <s v="One Day Your Life May Just Depend on Staying Anonymous Online.  Or You Just May Not Want Google, Amazon Or The NSA Knowing Your Details"/>
    <n v="500"/>
    <n v="115"/>
    <x v="2"/>
    <x v="1"/>
    <s v="GBP"/>
    <n v="1428333345"/>
    <n v="1425744945"/>
    <b v="0"/>
    <n v="7"/>
    <b v="0"/>
    <s v="technology/web"/>
    <n v="23"/>
    <n v="16.428571428571427"/>
    <x v="2"/>
    <x v="7"/>
  </r>
  <r>
    <s v="Unleashed Fitness"/>
    <s v="Creating a fitness site that will change the fitness game forever!"/>
    <n v="25000"/>
    <n v="26"/>
    <x v="2"/>
    <x v="0"/>
    <s v="USD"/>
    <n v="1460832206"/>
    <n v="1458240206"/>
    <b v="0"/>
    <n v="2"/>
    <b v="0"/>
    <s v="technology/web"/>
    <n v="0.104"/>
    <n v="13"/>
    <x v="2"/>
    <x v="7"/>
  </r>
  <r>
    <s v="MyBestInterest.org"/>
    <s v="MyBestInterest.org elminates election research by quickly identifying the candidates that will best represent your interests."/>
    <n v="100000"/>
    <n v="426"/>
    <x v="2"/>
    <x v="0"/>
    <s v="USD"/>
    <n v="1430703638"/>
    <n v="1426815638"/>
    <b v="0"/>
    <n v="8"/>
    <b v="0"/>
    <s v="technology/web"/>
    <n v="0.42599999999999999"/>
    <n v="53.25"/>
    <x v="2"/>
    <x v="7"/>
  </r>
  <r>
    <s v="DigitaliBook free library"/>
    <s v="We present digitaibook,com site which can become a free electronic library with your help,"/>
    <n v="20000"/>
    <n v="6"/>
    <x v="2"/>
    <x v="0"/>
    <s v="USD"/>
    <n v="1478122292"/>
    <n v="1475530292"/>
    <b v="0"/>
    <n v="2"/>
    <b v="0"/>
    <s v="technology/web"/>
    <n v="0.03"/>
    <n v="3"/>
    <x v="2"/>
    <x v="7"/>
  </r>
  <r>
    <s v="Rolodex: One Contact List to Rule Them All"/>
    <s v="Rolodex is a web application that strives to nurture business to business relationships by connecting users via email."/>
    <n v="7500"/>
    <n v="20"/>
    <x v="2"/>
    <x v="0"/>
    <s v="USD"/>
    <n v="1469980800"/>
    <n v="1466787335"/>
    <b v="0"/>
    <n v="2"/>
    <b v="0"/>
    <s v="technology/web"/>
    <n v="0.26666666666666666"/>
    <n v="10"/>
    <x v="2"/>
    <x v="7"/>
  </r>
  <r>
    <s v="Goals not creeds"/>
    <s v="This is a project to create a crowd-funding site for Urantia Book readers worldwide."/>
    <n v="2500"/>
    <n v="850"/>
    <x v="2"/>
    <x v="0"/>
    <s v="USD"/>
    <n v="1417737781"/>
    <n v="1415145781"/>
    <b v="0"/>
    <n v="7"/>
    <b v="0"/>
    <s v="technology/web"/>
    <n v="34"/>
    <n v="121.42857142857143"/>
    <x v="2"/>
    <x v="7"/>
  </r>
  <r>
    <s v="Mail 4 Jail"/>
    <s v="We send care packages to incarcerated individuals throughout the country that include specific items hand picked by the sender."/>
    <n v="50000"/>
    <n v="31"/>
    <x v="2"/>
    <x v="0"/>
    <s v="USD"/>
    <n v="1425827760"/>
    <n v="1423769402"/>
    <b v="0"/>
    <n v="2"/>
    <b v="0"/>
    <s v="technology/web"/>
    <n v="6.2E-2"/>
    <n v="15.5"/>
    <x v="2"/>
    <x v="7"/>
  </r>
  <r>
    <s v="Anaheim California here we come but we need your help."/>
    <s v="Science Technology Engineering and Math + youth = a brighter tomorrow."/>
    <n v="5000"/>
    <n v="100"/>
    <x v="1"/>
    <x v="0"/>
    <s v="USD"/>
    <n v="1431198562"/>
    <n v="1426014562"/>
    <b v="0"/>
    <n v="1"/>
    <b v="0"/>
    <s v="technology/web"/>
    <n v="2"/>
    <n v="100"/>
    <x v="2"/>
    <x v="7"/>
  </r>
  <r>
    <s v="Privster.net - Privacy anywhere, whenever for free."/>
    <s v="In today's day and age every website tracks your IP Address and information, it's time to keep your information private and secure."/>
    <n v="10000"/>
    <n v="140"/>
    <x v="1"/>
    <x v="5"/>
    <s v="CAD"/>
    <n v="1419626139"/>
    <n v="1417034139"/>
    <b v="0"/>
    <n v="6"/>
    <b v="0"/>
    <s v="technology/web"/>
    <n v="1.4000000000000001"/>
    <n v="23.333333333333332"/>
    <x v="2"/>
    <x v="7"/>
  </r>
  <r>
    <s v="EZDoctor Reports a &quot;CarFax&quot; type report on Doctors."/>
    <s v="A &quot;CarFax&quot; type of report for Doctors. We have the right to make informed decisions about who we choose to be our doctor!"/>
    <n v="70000"/>
    <n v="0"/>
    <x v="1"/>
    <x v="0"/>
    <s v="USD"/>
    <n v="1434654215"/>
    <n v="1432062215"/>
    <b v="0"/>
    <n v="0"/>
    <b v="0"/>
    <s v="technology/web"/>
    <n v="0"/>
    <s v="N/A"/>
    <x v="2"/>
    <x v="7"/>
  </r>
  <r>
    <s v="Randompics.net - Make It Fan Owned And Updated! (Canceled)"/>
    <s v="The admin for Randompics has announced they will be shutting down. I want to run, and improve, this great site!"/>
    <n v="15000"/>
    <n v="590.02"/>
    <x v="1"/>
    <x v="0"/>
    <s v="USD"/>
    <n v="1408029623"/>
    <n v="1405437623"/>
    <b v="0"/>
    <n v="13"/>
    <b v="0"/>
    <s v="technology/web"/>
    <n v="3.9334666666666664"/>
    <n v="45.386153846153846"/>
    <x v="2"/>
    <x v="7"/>
  </r>
  <r>
    <s v="Don't Shoot the Messenger Chick (Canceled)"/>
    <s v="Bad news is our business. We deliver the news you don't want to and soften the blow with custom designed gifts and personalized verse."/>
    <n v="1500"/>
    <n v="0"/>
    <x v="1"/>
    <x v="0"/>
    <s v="USD"/>
    <n v="1409187056"/>
    <n v="1406595056"/>
    <b v="0"/>
    <n v="0"/>
    <b v="0"/>
    <s v="technology/web"/>
    <n v="0"/>
    <s v="N/A"/>
    <x v="2"/>
    <x v="7"/>
  </r>
  <r>
    <s v="Teach Your Parents iPad (Canceled)"/>
    <s v="An iPad support care package for your parents / seniors."/>
    <n v="5000"/>
    <n v="131"/>
    <x v="1"/>
    <x v="0"/>
    <s v="USD"/>
    <n v="1440318908"/>
    <n v="1436430908"/>
    <b v="0"/>
    <n v="8"/>
    <b v="0"/>
    <s v="technology/web"/>
    <n v="2.62"/>
    <n v="16.375"/>
    <x v="2"/>
    <x v="7"/>
  </r>
  <r>
    <s v="All in One Cloud Business Management - Extendix Panel"/>
    <s v="No more expensive, difficult and seperated packages for your business management. It's time for an All-in-One solution for your company"/>
    <n v="5000"/>
    <n v="10"/>
    <x v="1"/>
    <x v="9"/>
    <s v="EUR"/>
    <n v="1432479600"/>
    <n v="1428507409"/>
    <b v="0"/>
    <n v="1"/>
    <b v="0"/>
    <s v="technology/web"/>
    <n v="0.2"/>
    <n v="10"/>
    <x v="2"/>
    <x v="7"/>
  </r>
  <r>
    <s v="An Online Music Venue Awaits (Canceled)"/>
    <s v="Gritty, upfront reality going the distance hard with a proven track record of insatiable artist. Broadcasted live on the Web."/>
    <n v="250"/>
    <n v="0"/>
    <x v="1"/>
    <x v="0"/>
    <s v="USD"/>
    <n v="1448225336"/>
    <n v="1445629736"/>
    <b v="0"/>
    <n v="0"/>
    <b v="0"/>
    <s v="technology/web"/>
    <n v="0"/>
    <s v="N/A"/>
    <x v="2"/>
    <x v="7"/>
  </r>
  <r>
    <s v="Mise En Abyme Cloud Computers - PC inside a Website"/>
    <s v="A website that hosts virtual desktops. Simply log in and the cloud will enhance the power of your local computer or smart device"/>
    <n v="150000"/>
    <n v="1461"/>
    <x v="1"/>
    <x v="0"/>
    <s v="USD"/>
    <n v="1434405980"/>
    <n v="1431813980"/>
    <b v="0"/>
    <n v="5"/>
    <b v="0"/>
    <s v="technology/web"/>
    <n v="0.97400000000000009"/>
    <n v="292.2"/>
    <x v="2"/>
    <x v="7"/>
  </r>
  <r>
    <s v="Swap Anything (Canceled)"/>
    <s v="Can we swap, please? - everybody's said it. I want to create a website that enables anybody to trade their items, without money hassle."/>
    <n v="780"/>
    <n v="5"/>
    <x v="1"/>
    <x v="1"/>
    <s v="GBP"/>
    <n v="1448761744"/>
    <n v="1446166144"/>
    <b v="0"/>
    <n v="1"/>
    <b v="0"/>
    <s v="technology/web"/>
    <n v="0.64102564102564097"/>
    <n v="5"/>
    <x v="2"/>
    <x v="7"/>
  </r>
  <r>
    <s v="UniteChrist (Canceled)"/>
    <s v="We are creating a Christian social network to empower, educate, and connect Christians all over the world."/>
    <n v="13803"/>
    <n v="0"/>
    <x v="1"/>
    <x v="0"/>
    <s v="USD"/>
    <n v="1429732586"/>
    <n v="1427140586"/>
    <b v="0"/>
    <n v="0"/>
    <b v="0"/>
    <s v="technology/web"/>
    <n v="0"/>
    <s v="N/A"/>
    <x v="2"/>
    <x v="7"/>
  </r>
  <r>
    <s v="Securivente (Canceled)"/>
    <s v="Finie la peur de vendre ou acheter d'occasion Ã  un inconnu ! Colis ouverts, photographiÃ©s et testÃ©s. Paiements en ligne sÃ©curisÃ©s."/>
    <n v="80000"/>
    <n v="0"/>
    <x v="1"/>
    <x v="6"/>
    <s v="EUR"/>
    <n v="1453210037"/>
    <n v="1448026037"/>
    <b v="0"/>
    <n v="0"/>
    <b v="0"/>
    <s v="technology/web"/>
    <n v="0"/>
    <s v="N/A"/>
    <x v="2"/>
    <x v="7"/>
  </r>
  <r>
    <s v="Web Streaming 2.0 (Canceled)"/>
    <s v="A Fast and Reliable new Web platform to stream videos from Internet"/>
    <n v="10000"/>
    <n v="0"/>
    <x v="1"/>
    <x v="13"/>
    <s v="EUR"/>
    <n v="1472777146"/>
    <n v="1470185146"/>
    <b v="0"/>
    <n v="0"/>
    <b v="0"/>
    <s v="technology/web"/>
    <n v="0"/>
    <s v="N/A"/>
    <x v="2"/>
    <x v="7"/>
  </r>
  <r>
    <s v="storieChild: technology + art = your child's storybook"/>
    <s v="A storybook for your child in 15 minutes, exclusively through Kickstarter (pre-sales, not a donation) starting at $15 for a softcover."/>
    <n v="60000"/>
    <n v="12818"/>
    <x v="1"/>
    <x v="0"/>
    <s v="USD"/>
    <n v="1443675540"/>
    <n v="1441022120"/>
    <b v="0"/>
    <n v="121"/>
    <b v="0"/>
    <s v="technology/web"/>
    <n v="21.363333333333333"/>
    <n v="105.93388429752066"/>
    <x v="2"/>
    <x v="7"/>
  </r>
  <r>
    <s v="Lets Reinvent Our Election Process (Canceled)"/>
    <s v="Something is wrong when your choices are between a &quot;giant douche and a turd sandwich.&quot;  So, lets make it better."/>
    <n v="10000"/>
    <n v="0"/>
    <x v="1"/>
    <x v="0"/>
    <s v="USD"/>
    <n v="1466731740"/>
    <n v="1464139740"/>
    <b v="0"/>
    <n v="0"/>
    <b v="0"/>
    <s v="technology/web"/>
    <n v="0"/>
    <s v="N/A"/>
    <x v="2"/>
    <x v="7"/>
  </r>
  <r>
    <s v="PixlDir.com - Simple and fast image hosting. (Canceled)"/>
    <s v="The aim of PixlDir is to deliver the most simple, and fast experience when it comes to uploading images to the web."/>
    <n v="515"/>
    <n v="0"/>
    <x v="1"/>
    <x v="4"/>
    <s v="NZD"/>
    <n v="1443149759"/>
    <n v="1440557759"/>
    <b v="0"/>
    <n v="0"/>
    <b v="0"/>
    <s v="technology/web"/>
    <n v="0"/>
    <s v="N/A"/>
    <x v="2"/>
    <x v="7"/>
  </r>
  <r>
    <s v="S'time Soirees (Canceled)"/>
    <s v="Hormis la similitude envers d'autres rÃ©seaux socials, celui-ci vous permettra d'organiser / participer Ã  des soirÃ©es trÃ¨s facilement !"/>
    <n v="5000"/>
    <n v="0"/>
    <x v="1"/>
    <x v="6"/>
    <s v="EUR"/>
    <n v="1488013307"/>
    <n v="1485421307"/>
    <b v="0"/>
    <n v="0"/>
    <b v="0"/>
    <s v="technology/web"/>
    <n v="0"/>
    <s v="N/A"/>
    <x v="2"/>
    <x v="7"/>
  </r>
  <r>
    <s v="Get Affordable Website with Premium Hosting and Domain"/>
    <s v="At beSpider you can create and publish you websites within minutes. 100s of pre-build templates, free domain, free cloud base hosting."/>
    <n v="2000"/>
    <n v="60"/>
    <x v="1"/>
    <x v="1"/>
    <s v="GBP"/>
    <n v="1431072843"/>
    <n v="1427184843"/>
    <b v="0"/>
    <n v="3"/>
    <b v="0"/>
    <s v="technology/web"/>
    <n v="3"/>
    <n v="20"/>
    <x v="2"/>
    <x v="7"/>
  </r>
  <r>
    <s v="Y2Y Tutors (Canceled)"/>
    <s v="With the cost of education seemingly always on the rise, Y2Y aims to ensure that no student will be left behind through peer tutoring."/>
    <n v="400"/>
    <n v="0"/>
    <x v="1"/>
    <x v="0"/>
    <s v="USD"/>
    <n v="1449689203"/>
    <n v="1447097203"/>
    <b v="0"/>
    <n v="0"/>
    <b v="0"/>
    <s v="technology/web"/>
    <n v="0"/>
    <s v="N/A"/>
    <x v="2"/>
    <x v="7"/>
  </r>
  <r>
    <s v="Big Data (Canceled)"/>
    <s v="Big Data Sets for researchers interested in improving the quality of life."/>
    <n v="2500000"/>
    <n v="1"/>
    <x v="1"/>
    <x v="0"/>
    <s v="USD"/>
    <n v="1416933390"/>
    <n v="1411745790"/>
    <b v="0"/>
    <n v="1"/>
    <b v="0"/>
    <s v="technology/web"/>
    <n v="3.9999999999999996E-5"/>
    <n v="1"/>
    <x v="2"/>
    <x v="7"/>
  </r>
  <r>
    <s v="iShopGreen.ca - the green product marketplace (Canceled)"/>
    <s v="iShopGreen.ca is an online marketplace that connects consumers and suppliers with green products &amp; services"/>
    <n v="30000"/>
    <n v="300"/>
    <x v="1"/>
    <x v="5"/>
    <s v="CAD"/>
    <n v="1408986738"/>
    <n v="1405098738"/>
    <b v="0"/>
    <n v="1"/>
    <b v="0"/>
    <s v="technology/web"/>
    <n v="1"/>
    <n v="300"/>
    <x v="2"/>
    <x v="7"/>
  </r>
  <r>
    <s v="We CAN End Police Violence Against Our Dog's (Canceled)"/>
    <s v="Creating a web portal to train law enforcement departments on how to handle dogs and a directory and profile system for our dog's."/>
    <n v="25000"/>
    <n v="261"/>
    <x v="1"/>
    <x v="0"/>
    <s v="USD"/>
    <n v="1467934937"/>
    <n v="1465342937"/>
    <b v="0"/>
    <n v="3"/>
    <b v="0"/>
    <s v="technology/web"/>
    <n v="1.044"/>
    <n v="87"/>
    <x v="2"/>
    <x v="7"/>
  </r>
  <r>
    <s v="The Animal Shelter Network website (Canceled)"/>
    <s v="The Animal Shelter Network is a free website for collaboration and communication between animal shelters, rescues and humane societies."/>
    <n v="6000"/>
    <n v="341"/>
    <x v="1"/>
    <x v="0"/>
    <s v="USD"/>
    <n v="1467398138"/>
    <n v="1465670138"/>
    <b v="0"/>
    <n v="9"/>
    <b v="0"/>
    <s v="technology/web"/>
    <n v="5.6833333333333336"/>
    <n v="37.888888888888886"/>
    <x v="2"/>
    <x v="7"/>
  </r>
  <r>
    <s v="WheelWolf - Swap and borrow cars with fellow car lovers."/>
    <s v="WheelWolf is a subscription based service connecting car lovers to provide a safe and secure platform for swapping and borrowing cars."/>
    <n v="75000"/>
    <n v="0"/>
    <x v="1"/>
    <x v="2"/>
    <s v="AUD"/>
    <n v="1432771997"/>
    <n v="1430179997"/>
    <b v="0"/>
    <n v="0"/>
    <b v="0"/>
    <s v="technology/web"/>
    <n v="0"/>
    <s v="N/A"/>
    <x v="2"/>
    <x v="7"/>
  </r>
  <r>
    <s v="NeedSomeLoven.com (Canceled)"/>
    <s v="I am designing a fun, high tech dating website, with over 25 cool features. It is innovate as well as user friendly."/>
    <n v="5000"/>
    <n v="0"/>
    <x v="1"/>
    <x v="0"/>
    <s v="USD"/>
    <n v="1431647041"/>
    <n v="1429055041"/>
    <b v="0"/>
    <n v="0"/>
    <b v="0"/>
    <s v="technology/web"/>
    <n v="0"/>
    <s v="N/A"/>
    <x v="2"/>
    <x v="7"/>
  </r>
  <r>
    <s v="SkyRooms.io Virtual Offices (Canceled)"/>
    <s v="SkyRooms.IO is a social network for business people that actually equips them to do work together. Resume, video conferencing and PM."/>
    <n v="25000"/>
    <n v="0"/>
    <x v="1"/>
    <x v="5"/>
    <s v="CAD"/>
    <n v="1490560177"/>
    <n v="1487971777"/>
    <b v="0"/>
    <n v="0"/>
    <b v="0"/>
    <s v="technology/web"/>
    <n v="0"/>
    <s v="N/A"/>
    <x v="2"/>
    <x v="7"/>
  </r>
  <r>
    <s v="The Story of Life - Writing tomorrow's history today"/>
    <s v="TSOLife is a revolutionary digital platform that allows users to record a personalized legacy to leave behind for future generations."/>
    <n v="25000"/>
    <n v="4345"/>
    <x v="1"/>
    <x v="0"/>
    <s v="USD"/>
    <n v="1439644920"/>
    <n v="1436793939"/>
    <b v="0"/>
    <n v="39"/>
    <b v="0"/>
    <s v="technology/web"/>
    <n v="17.380000000000003"/>
    <n v="111.41025641025641"/>
    <x v="2"/>
    <x v="7"/>
  </r>
  <r>
    <s v="Privileged Zone - Premium Social Network (Canceled)"/>
    <s v="Social Network - your new digital social life without ads, monitoring and analyses. Freed from the feeling that every step is followed"/>
    <n v="450000"/>
    <n v="90"/>
    <x v="1"/>
    <x v="11"/>
    <s v="SEK"/>
    <n v="1457996400"/>
    <n v="1452842511"/>
    <b v="0"/>
    <n v="1"/>
    <b v="0"/>
    <s v="technology/web"/>
    <n v="0.02"/>
    <n v="90"/>
    <x v="2"/>
    <x v="7"/>
  </r>
  <r>
    <s v="Website for Firearms Education &amp; Sale of Accessories"/>
    <s v="Funding of website design &amp; materials for education about firearms, firearm safety &amp; firearm related apparel"/>
    <n v="5000"/>
    <n v="0"/>
    <x v="1"/>
    <x v="0"/>
    <s v="USD"/>
    <n v="1405269457"/>
    <n v="1402677457"/>
    <b v="0"/>
    <n v="0"/>
    <b v="0"/>
    <s v="technology/web"/>
    <n v="0"/>
    <s v="N/A"/>
    <x v="2"/>
    <x v="7"/>
  </r>
  <r>
    <s v="Smidlink Fun Ids.....search an Id, then message for free!"/>
    <s v="Global Ids you create for yourself, then the world can connect to you via free online msgs (for Reuniting Lost Property, Dating &amp; more)"/>
    <n v="200000"/>
    <n v="350"/>
    <x v="1"/>
    <x v="2"/>
    <s v="AUD"/>
    <n v="1463239108"/>
    <n v="1460647108"/>
    <b v="0"/>
    <n v="3"/>
    <b v="0"/>
    <s v="technology/web"/>
    <n v="0.17500000000000002"/>
    <n v="116.66666666666667"/>
    <x v="2"/>
    <x v="7"/>
  </r>
  <r>
    <s v="Ecosteader (Canceled)"/>
    <s v="Land development network for an eco-conscious collective. Community portal features ideas on lean design, green building, urban ecology"/>
    <n v="11999"/>
    <n v="10"/>
    <x v="1"/>
    <x v="0"/>
    <s v="USD"/>
    <n v="1441516200"/>
    <n v="1438959121"/>
    <b v="0"/>
    <n v="1"/>
    <b v="0"/>
    <s v="technology/web"/>
    <n v="8.3340278356529712E-2"/>
    <n v="10"/>
    <x v="2"/>
    <x v="7"/>
  </r>
  <r>
    <s v="Brevity: A Powerful Online Publishing Software! (Canceled)"/>
    <s v="A Powerful Multimedia-Rich Software that aims at making online publishing very simple."/>
    <n v="50000"/>
    <n v="690"/>
    <x v="1"/>
    <x v="5"/>
    <s v="CAD"/>
    <n v="1464460329"/>
    <n v="1461954729"/>
    <b v="0"/>
    <n v="9"/>
    <b v="0"/>
    <s v="technology/web"/>
    <n v="1.38"/>
    <n v="76.666666666666671"/>
    <x v="2"/>
    <x v="7"/>
  </r>
  <r>
    <s v="UniWherse.com - Bring students future (Canceled)"/>
    <s v="Our goal is to create a system, students can find universities that best match their interests."/>
    <n v="20000"/>
    <n v="0"/>
    <x v="1"/>
    <x v="9"/>
    <s v="EUR"/>
    <n v="1448470165"/>
    <n v="1445874565"/>
    <b v="0"/>
    <n v="0"/>
    <b v="0"/>
    <s v="technology/web"/>
    <n v="0"/>
    <s v="N/A"/>
    <x v="2"/>
    <x v="7"/>
  </r>
  <r>
    <s v="Uivo-fast,secure emergency contact system for your property"/>
    <s v="Uivo lets police and fire department personnel quickly contact you in the event of an emergency involving your property."/>
    <n v="10000"/>
    <n v="1245"/>
    <x v="1"/>
    <x v="0"/>
    <s v="USD"/>
    <n v="1466204400"/>
    <n v="1463469062"/>
    <b v="0"/>
    <n v="25"/>
    <b v="0"/>
    <s v="technology/web"/>
    <n v="12.45"/>
    <n v="49.8"/>
    <x v="2"/>
    <x v="7"/>
  </r>
  <r>
    <s v="pitchtograndma (Canceled)"/>
    <s v="We help companies to explain what they do in simple, grandma-would-understand terms."/>
    <n v="5000"/>
    <n v="1"/>
    <x v="1"/>
    <x v="0"/>
    <s v="USD"/>
    <n v="1424989029"/>
    <n v="1422397029"/>
    <b v="0"/>
    <n v="1"/>
    <b v="0"/>
    <s v="technology/web"/>
    <n v="0.02"/>
    <n v="1"/>
    <x v="2"/>
    <x v="7"/>
  </r>
  <r>
    <s v="Pleero, A Technology Team Building Website (Canceled)"/>
    <s v="Network used for building technology development teams."/>
    <n v="25000"/>
    <n v="2"/>
    <x v="1"/>
    <x v="0"/>
    <s v="USD"/>
    <n v="1428804762"/>
    <n v="1426212762"/>
    <b v="0"/>
    <n v="1"/>
    <b v="0"/>
    <s v="technology/web"/>
    <n v="8.0000000000000002E-3"/>
    <n v="2"/>
    <x v="2"/>
    <x v="7"/>
  </r>
  <r>
    <s v="Keto Advice (Canceled)"/>
    <s v="With no central location for keto knowledge, keto advice will be a community run knowledge base."/>
    <n v="2000"/>
    <n v="4"/>
    <x v="1"/>
    <x v="1"/>
    <s v="GBP"/>
    <n v="1433587620"/>
    <n v="1430996150"/>
    <b v="0"/>
    <n v="1"/>
    <b v="0"/>
    <s v="technology/web"/>
    <n v="0.2"/>
    <n v="4"/>
    <x v="2"/>
    <x v="7"/>
  </r>
  <r>
    <s v="Unique online start up, Art and Technology together (Canceled)"/>
    <s v="It will enable deprived children to make artistic work for selling online/illustrating their work in our exhibitions around the world."/>
    <n v="100000"/>
    <n v="0"/>
    <x v="1"/>
    <x v="1"/>
    <s v="GBP"/>
    <n v="1488063840"/>
    <n v="1485558318"/>
    <b v="0"/>
    <n v="0"/>
    <b v="0"/>
    <s v="technology/web"/>
    <n v="0"/>
    <s v="N/A"/>
    <x v="2"/>
    <x v="7"/>
  </r>
  <r>
    <s v="W (Canceled)"/>
    <s v="O0"/>
    <n v="200000"/>
    <n v="18"/>
    <x v="1"/>
    <x v="12"/>
    <s v="EUR"/>
    <n v="1490447662"/>
    <n v="1485267262"/>
    <b v="0"/>
    <n v="6"/>
    <b v="0"/>
    <s v="technology/web"/>
    <n v="9.0000000000000011E-3"/>
    <n v="3"/>
    <x v="2"/>
    <x v="7"/>
  </r>
  <r>
    <s v="Kids Educational Social Media Site (Canceled)"/>
    <s v="Development of a Safe and Educational Social Media site for kids."/>
    <n v="1000000"/>
    <n v="1"/>
    <x v="1"/>
    <x v="0"/>
    <s v="USD"/>
    <n v="1413208795"/>
    <n v="1408024795"/>
    <b v="0"/>
    <n v="1"/>
    <b v="0"/>
    <s v="technology/web"/>
    <n v="9.9999999999999991E-5"/>
    <n v="1"/>
    <x v="2"/>
    <x v="7"/>
  </r>
  <r>
    <s v="Carbon mini bikes / race / MTB / FAT ~ Carbon tow placement"/>
    <s v="Mountain, fat and race bikes made from high grade aero carbon fibers by tow placement and tow folding technology (no fibres cutting)."/>
    <n v="70"/>
    <n v="101"/>
    <x v="0"/>
    <x v="6"/>
    <s v="EUR"/>
    <n v="1480028400"/>
    <n v="1478685915"/>
    <b v="0"/>
    <n v="2"/>
    <b v="1"/>
    <s v="technology/wearables"/>
    <n v="144.28571428571428"/>
    <n v="50.5"/>
    <x v="2"/>
    <x v="8"/>
  </r>
  <r>
    <s v="Help fund research of dual action compression breast pump"/>
    <s v="Innovative new compression-based breast pump gives mothers unprecedented freedom, enabling efficient and discreet pumping"/>
    <n v="40000"/>
    <n v="47665"/>
    <x v="0"/>
    <x v="0"/>
    <s v="USD"/>
    <n v="1439473248"/>
    <n v="1436881248"/>
    <b v="0"/>
    <n v="315"/>
    <b v="1"/>
    <s v="technology/wearables"/>
    <n v="119.16249999999999"/>
    <n v="151.31746031746033"/>
    <x v="2"/>
    <x v="8"/>
  </r>
  <r>
    <s v="Gauss - Redefining Eye Protection for the Digital Age"/>
    <s v="Gauss glasses protect your eyes in front of screens and outside with self-tinting lenses and a new, proprietary coating technology."/>
    <n v="20000"/>
    <n v="292097"/>
    <x v="0"/>
    <x v="12"/>
    <s v="EUR"/>
    <n v="1439998674"/>
    <n v="1436888274"/>
    <b v="0"/>
    <n v="2174"/>
    <b v="1"/>
    <s v="technology/wearables"/>
    <n v="1460.4850000000001"/>
    <n v="134.3592456301748"/>
    <x v="2"/>
    <x v="8"/>
  </r>
  <r>
    <s v="Phone Silks - The best way to carry your smart phone!"/>
    <s v="Stylish new phone carrier allows instant access to your smart phone while freeing up your hands."/>
    <n v="25000"/>
    <n v="26452"/>
    <x v="0"/>
    <x v="0"/>
    <s v="USD"/>
    <n v="1433085875"/>
    <n v="1428333875"/>
    <b v="0"/>
    <n v="152"/>
    <b v="1"/>
    <s v="technology/wearables"/>
    <n v="105.80799999999999"/>
    <n v="174.02631578947367"/>
    <x v="2"/>
    <x v="8"/>
  </r>
  <r>
    <s v="Sofft: Blocks Stains &amp; Softens Clothes!"/>
    <s v="Sofft...it's Soft with an Off! A stain-blocking fabric softener that simplifies your laundry and helps the environment at the same time"/>
    <n v="25000"/>
    <n v="75029.48"/>
    <x v="0"/>
    <x v="0"/>
    <s v="USD"/>
    <n v="1414544400"/>
    <n v="1410883139"/>
    <b v="0"/>
    <n v="1021"/>
    <b v="1"/>
    <s v="technology/wearables"/>
    <n v="300.11791999999997"/>
    <n v="73.486268364348675"/>
    <x v="2"/>
    <x v="8"/>
  </r>
  <r>
    <s v="Carbon Fiber Collar Stays"/>
    <s v="Ever wanted to own something made out of carbon fiber? Now you can!"/>
    <n v="2000"/>
    <n v="5574"/>
    <x v="0"/>
    <x v="0"/>
    <s v="USD"/>
    <n v="1470962274"/>
    <n v="1468370274"/>
    <b v="0"/>
    <n v="237"/>
    <b v="1"/>
    <s v="technology/wearables"/>
    <n v="278.7"/>
    <n v="23.518987341772153"/>
    <x v="2"/>
    <x v="8"/>
  </r>
  <r>
    <s v="Body Armor - The Super Female Police Officer of the Future!!"/>
    <s v="Small town police forces don't always have the resources to provide for the unique needs of female officers and their body armor."/>
    <n v="800"/>
    <n v="1055.01"/>
    <x v="0"/>
    <x v="0"/>
    <s v="USD"/>
    <n v="1407788867"/>
    <n v="1405196867"/>
    <b v="0"/>
    <n v="27"/>
    <b v="1"/>
    <s v="technology/wearables"/>
    <n v="131.87625"/>
    <n v="39.074444444444445"/>
    <x v="2"/>
    <x v="8"/>
  </r>
  <r>
    <s v="Silver anti-radiation underwear. Keep body cool in summer"/>
    <s v="Wengash Silver underwear: 100% pure silver. Block cell phone, wifi and microwave radiation, protect your reproductive organs and sperm"/>
    <n v="2000"/>
    <n v="2141"/>
    <x v="0"/>
    <x v="5"/>
    <s v="CAD"/>
    <n v="1458235549"/>
    <n v="1455647149"/>
    <b v="0"/>
    <n v="17"/>
    <b v="1"/>
    <s v="technology/wearables"/>
    <n v="107.05"/>
    <n v="125.94117647058823"/>
    <x v="2"/>
    <x v="8"/>
  </r>
  <r>
    <s v="Audio Jacket"/>
    <s v="Get ready for the next product that you canâ€™t live without"/>
    <n v="35000"/>
    <n v="44388"/>
    <x v="0"/>
    <x v="0"/>
    <s v="USD"/>
    <n v="1413304708"/>
    <n v="1410280708"/>
    <b v="0"/>
    <n v="27"/>
    <b v="1"/>
    <s v="technology/wearables"/>
    <n v="126.82285714285715"/>
    <n v="1644"/>
    <x v="2"/>
    <x v="8"/>
  </r>
  <r>
    <s v="VIVO Solar Bag"/>
    <s v="A backpack with a built in solar panel to charge any USB device. Includes removable battery pack, USB cable, and 7 different adapters!"/>
    <n v="2500"/>
    <n v="3499"/>
    <x v="0"/>
    <x v="0"/>
    <s v="USD"/>
    <n v="1410904413"/>
    <n v="1409090013"/>
    <b v="0"/>
    <n v="82"/>
    <b v="1"/>
    <s v="technology/wearables"/>
    <n v="139.96"/>
    <n v="42.670731707317074"/>
    <x v="2"/>
    <x v="8"/>
  </r>
  <r>
    <s v="Jake Lazarow's Eagle Project"/>
    <s v="This project is designed to obtain flash drive bracelets with a child's information on it for parents to wear in case of emergencies"/>
    <n v="1500"/>
    <n v="1686"/>
    <x v="0"/>
    <x v="0"/>
    <s v="USD"/>
    <n v="1418953984"/>
    <n v="1413766384"/>
    <b v="0"/>
    <n v="48"/>
    <b v="1"/>
    <s v="technology/wearables"/>
    <n v="112.4"/>
    <n v="35.125"/>
    <x v="2"/>
    <x v="8"/>
  </r>
  <r>
    <s v="Pacha's Pajamas: Award-Winning Healthy Kids Entertainment!"/>
    <s v="Pacha's Pajamas is an epic story told through books, music, videos and now augmented PJs that's uplifting kids everywhere!"/>
    <n v="25000"/>
    <n v="25132"/>
    <x v="0"/>
    <x v="0"/>
    <s v="USD"/>
    <n v="1418430311"/>
    <n v="1415838311"/>
    <b v="0"/>
    <n v="105"/>
    <b v="1"/>
    <s v="technology/wearables"/>
    <n v="100.52799999999999"/>
    <n v="239.35238095238094"/>
    <x v="2"/>
    <x v="8"/>
  </r>
  <r>
    <s v="The Zossom Phone Case"/>
    <s v="Zossom is a smart phone case with a strap. Forget the days of shattered screens and scratches. The Zossom case keeps your phone safe."/>
    <n v="3000"/>
    <n v="3014"/>
    <x v="0"/>
    <x v="0"/>
    <s v="USD"/>
    <n v="1480613650"/>
    <n v="1478018050"/>
    <b v="0"/>
    <n v="28"/>
    <b v="1"/>
    <s v="technology/wearables"/>
    <n v="100.46666666666665"/>
    <n v="107.64285714285714"/>
    <x v="2"/>
    <x v="8"/>
  </r>
  <r>
    <s v="Wearsafe: Wearable technology on a mission to save lives"/>
    <s v="Wearsafe: connect with the press of a wearable button, keeping you safer wherever you are and more secure in whatever youâ€™re doing."/>
    <n v="75000"/>
    <n v="106084.5"/>
    <x v="0"/>
    <x v="0"/>
    <s v="USD"/>
    <n v="1440082240"/>
    <n v="1436885440"/>
    <b v="0"/>
    <n v="1107"/>
    <b v="1"/>
    <s v="technology/wearables"/>
    <n v="141.446"/>
    <n v="95.830623306233065"/>
    <x v="2"/>
    <x v="8"/>
  </r>
  <r>
    <s v="TRASENSE MOVEMENT: The Smartest Daily Tracker for Under $30"/>
    <s v="The MOVEMENT delivers the same tracking functions as the industry leaders at a fraction of the cost. SUPPORT our Project Today."/>
    <n v="12000"/>
    <n v="32075"/>
    <x v="0"/>
    <x v="0"/>
    <s v="USD"/>
    <n v="1436396313"/>
    <n v="1433804313"/>
    <b v="0"/>
    <n v="1013"/>
    <b v="1"/>
    <s v="technology/wearables"/>
    <n v="267.29166666666669"/>
    <n v="31.663376110562684"/>
    <x v="2"/>
    <x v="8"/>
  </r>
  <r>
    <s v="Spark: The Watch That Keeps You Awake"/>
    <s v="Meet Spark: The friendly companion that helps you stay awake during the day. Re-released with new features!"/>
    <n v="8000"/>
    <n v="11751"/>
    <x v="0"/>
    <x v="0"/>
    <s v="USD"/>
    <n v="1426197512"/>
    <n v="1423609112"/>
    <b v="0"/>
    <n v="274"/>
    <b v="1"/>
    <s v="technology/wearables"/>
    <n v="146.88749999999999"/>
    <n v="42.886861313868614"/>
    <x v="2"/>
    <x v="8"/>
  </r>
  <r>
    <s v="Motion Control Camera Camcorder HD Bluetooth Smart Glasses"/>
    <s v="Innovative smart glasses allow you recording videos, taking pictures and connecting to your phone with smart defined gestures."/>
    <n v="5000"/>
    <n v="10678"/>
    <x v="0"/>
    <x v="0"/>
    <s v="USD"/>
    <n v="1460917119"/>
    <n v="1455736719"/>
    <b v="0"/>
    <n v="87"/>
    <b v="1"/>
    <s v="technology/wearables"/>
    <n v="213.56"/>
    <n v="122.73563218390805"/>
    <x v="2"/>
    <x v="8"/>
  </r>
  <r>
    <s v="Shine: first App control Laser Light Bluetooth Headphones"/>
    <s v="Be more than stylish, be visible. Reflect what youâ€™re hearing/feeling in 24 customizable glowing colors with these laser based earbuds."/>
    <n v="15000"/>
    <n v="18855"/>
    <x v="0"/>
    <x v="0"/>
    <s v="USD"/>
    <n v="1450901872"/>
    <n v="1448309872"/>
    <b v="0"/>
    <n v="99"/>
    <b v="1"/>
    <s v="technology/wearables"/>
    <n v="125.69999999999999"/>
    <n v="190.45454545454547"/>
    <x v="2"/>
    <x v="8"/>
  </r>
  <r>
    <s v="Neorings secures, mounts, stands, your smartphone and tablet"/>
    <s v="Secure your smartphone in your hand without worry of drops, perfect to mount in your car or anywhere else; makes the most useful stand."/>
    <n v="28888"/>
    <n v="30177"/>
    <x v="0"/>
    <x v="0"/>
    <s v="USD"/>
    <n v="1437933600"/>
    <n v="1435117889"/>
    <b v="0"/>
    <n v="276"/>
    <b v="1"/>
    <s v="technology/wearables"/>
    <n v="104.46206037108834"/>
    <n v="109.33695652173913"/>
    <x v="2"/>
    <x v="8"/>
  </r>
  <r>
    <s v="Lulu Watch Designs - Apple Watch"/>
    <s v="Sync up your lifestyle"/>
    <n v="3000"/>
    <n v="3017"/>
    <x v="0"/>
    <x v="0"/>
    <s v="USD"/>
    <n v="1440339295"/>
    <n v="1437747295"/>
    <b v="0"/>
    <n v="21"/>
    <b v="1"/>
    <s v="technology/wearables"/>
    <n v="100.56666666666668"/>
    <n v="143.66666666666666"/>
    <x v="2"/>
    <x v="8"/>
  </r>
  <r>
    <s v="ProfileMyRun:  Run the Right Way, Run the Natural Way"/>
    <s v="A revolutionary way to bring running science to everyday people and help runners of all levels achieve a more natural and enjoyable run"/>
    <n v="50000"/>
    <n v="1529"/>
    <x v="2"/>
    <x v="0"/>
    <s v="USD"/>
    <n v="1415558879"/>
    <n v="1412963279"/>
    <b v="0"/>
    <n v="18"/>
    <b v="0"/>
    <s v="technology/wearables"/>
    <n v="3.0579999999999998"/>
    <n v="84.944444444444443"/>
    <x v="2"/>
    <x v="8"/>
  </r>
  <r>
    <s v="AirString"/>
    <s v="AirString keeps your AirPods from getting lost by keeping the pair together with a  durable and premium quality string."/>
    <n v="10000"/>
    <n v="95"/>
    <x v="2"/>
    <x v="0"/>
    <s v="USD"/>
    <n v="1477236559"/>
    <n v="1474644559"/>
    <b v="0"/>
    <n v="9"/>
    <b v="0"/>
    <s v="technology/wearables"/>
    <n v="0.95"/>
    <n v="10.555555555555555"/>
    <x v="2"/>
    <x v="8"/>
  </r>
  <r>
    <s v="LW - the cool luminescent band with a watch"/>
    <s v="A stylish, durable safety light band on your wrist or ankle holds a watch or another modular accessory."/>
    <n v="39000"/>
    <n v="156"/>
    <x v="2"/>
    <x v="0"/>
    <s v="USD"/>
    <n v="1421404247"/>
    <n v="1418812247"/>
    <b v="0"/>
    <n v="4"/>
    <b v="0"/>
    <s v="technology/wearables"/>
    <n v="0.4"/>
    <n v="39"/>
    <x v="2"/>
    <x v="8"/>
  </r>
  <r>
    <s v="MouseFighter invisible AIR mouse"/>
    <s v="Imagine a mouse that automatically moves your pointer to where your head is facing. Its an air mouse hidden inside a standard headset."/>
    <n v="200000"/>
    <n v="700"/>
    <x v="2"/>
    <x v="8"/>
    <s v="DKK"/>
    <n v="1437250456"/>
    <n v="1434658456"/>
    <b v="0"/>
    <n v="7"/>
    <b v="0"/>
    <s v="technology/wearables"/>
    <n v="0.35000000000000003"/>
    <n v="100"/>
    <x v="2"/>
    <x v="8"/>
  </r>
  <r>
    <s v="Oregon Babyâ„¢ Diapers"/>
    <s v="Save Oregon Babyâ„¢ Diapers, a handmade business, run by awesome moms in Southern Oregon, from permanently closing!"/>
    <n v="12000"/>
    <n v="904"/>
    <x v="2"/>
    <x v="0"/>
    <s v="USD"/>
    <n v="1428940775"/>
    <n v="1426348775"/>
    <b v="0"/>
    <n v="29"/>
    <b v="0"/>
    <s v="technology/wearables"/>
    <n v="7.5333333333333332"/>
    <n v="31.172413793103448"/>
    <x v="2"/>
    <x v="8"/>
  </r>
  <r>
    <s v="CulBox , Open Source Wearable Smart Watch for Arduino"/>
    <s v="Culbox is an Open Source Wrist Watch for Arduino with built in Bluetooth and bunch of Hi-Tech sensors and tons of features for Makers"/>
    <n v="10000"/>
    <n v="1864"/>
    <x v="2"/>
    <x v="0"/>
    <s v="USD"/>
    <n v="1484327061"/>
    <n v="1479143061"/>
    <b v="0"/>
    <n v="12"/>
    <b v="0"/>
    <s v="technology/wearables"/>
    <n v="18.64"/>
    <n v="155.33333333333334"/>
    <x v="2"/>
    <x v="8"/>
  </r>
  <r>
    <s v="Ducky Diapers"/>
    <s v="Have you ever dreamed of having a pet duckling, but concerned about all the pooping, here is a a solution to help solve that issue."/>
    <n v="200000"/>
    <n v="8"/>
    <x v="2"/>
    <x v="0"/>
    <s v="USD"/>
    <n v="1408305498"/>
    <n v="1405713498"/>
    <b v="0"/>
    <n v="4"/>
    <b v="0"/>
    <s v="technology/wearables"/>
    <n v="4.0000000000000001E-3"/>
    <n v="2"/>
    <x v="2"/>
    <x v="8"/>
  </r>
  <r>
    <s v="Ubivade - Vibrating navigation belt"/>
    <s v="The first navigation system, usable by each means of transport, that will take you wherever you want without thinking about the route."/>
    <n v="50000"/>
    <n v="5010"/>
    <x v="2"/>
    <x v="13"/>
    <s v="EUR"/>
    <n v="1477731463"/>
    <n v="1474275463"/>
    <b v="0"/>
    <n v="28"/>
    <b v="0"/>
    <s v="technology/wearables"/>
    <n v="10.02"/>
    <n v="178.92857142857142"/>
    <x v="2"/>
    <x v="8"/>
  </r>
  <r>
    <s v="Iplace itâ„¢ : The Phone Holding RFID Blocking Card Holder"/>
    <s v="A card holding companion to your phone that acts as a placing device for all your devices.  Grips to any material too."/>
    <n v="15000"/>
    <n v="684"/>
    <x v="2"/>
    <x v="0"/>
    <s v="USD"/>
    <n v="1431374222"/>
    <n v="1427486222"/>
    <b v="0"/>
    <n v="25"/>
    <b v="0"/>
    <s v="technology/wearables"/>
    <n v="4.5600000000000005"/>
    <n v="27.36"/>
    <x v="2"/>
    <x v="8"/>
  </r>
  <r>
    <s v="Christian DiLusso Watches"/>
    <s v="Beautiful automatic watches, made for every moment._x000a_Sports, business, casual.....it fits every moment of your life."/>
    <n v="200000"/>
    <n v="43015"/>
    <x v="2"/>
    <x v="11"/>
    <s v="SEK"/>
    <n v="1467817258"/>
    <n v="1465225258"/>
    <b v="0"/>
    <n v="28"/>
    <b v="0"/>
    <s v="technology/wearables"/>
    <n v="21.5075"/>
    <n v="1536.25"/>
    <x v="2"/>
    <x v="8"/>
  </r>
  <r>
    <s v="FINCLIP, the easiest way to don/doff your scuba diving fins"/>
    <s v="FINCLIP, the revolutionary scuba diving accessory that when attached to your fins makes getting them on the simplest thing in the world"/>
    <n v="90000"/>
    <n v="26349"/>
    <x v="2"/>
    <x v="13"/>
    <s v="EUR"/>
    <n v="1466323800"/>
    <n v="1463418120"/>
    <b v="0"/>
    <n v="310"/>
    <b v="0"/>
    <s v="technology/wearables"/>
    <n v="29.276666666666667"/>
    <n v="84.99677419354839"/>
    <x v="2"/>
    <x v="8"/>
  </r>
  <r>
    <s v="SmoothEye - Accurately Test Your Alertness and Focus Level"/>
    <s v="SmoothEye tracks eye movements to accurately measure alertness and focus level, allowing you to easily and reliably test your brain."/>
    <n v="30000"/>
    <n v="11828"/>
    <x v="2"/>
    <x v="0"/>
    <s v="USD"/>
    <n v="1421208000"/>
    <n v="1418315852"/>
    <b v="0"/>
    <n v="15"/>
    <b v="0"/>
    <s v="technology/wearables"/>
    <n v="39.426666666666662"/>
    <n v="788.5333333333333"/>
    <x v="2"/>
    <x v="8"/>
  </r>
  <r>
    <s v="youWare  |  A digital ID for the real world"/>
    <s v="Fashion accessories used to instantly link with people you meet and exchange contact info, money, documents, media and so much more."/>
    <n v="50000"/>
    <n v="10814"/>
    <x v="2"/>
    <x v="0"/>
    <s v="USD"/>
    <n v="1420088340"/>
    <n v="1417410964"/>
    <b v="0"/>
    <n v="215"/>
    <b v="0"/>
    <s v="technology/wearables"/>
    <n v="21.628"/>
    <n v="50.29767441860465"/>
    <x v="2"/>
    <x v="8"/>
  </r>
  <r>
    <s v="HORIZON: LIFE ENHANCED GLASSWARE"/>
    <s v="Will assist the deaf to have better communication and safety through the use of LCD glassware with audio &amp; sensory components."/>
    <n v="100000"/>
    <n v="205"/>
    <x v="2"/>
    <x v="0"/>
    <s v="USD"/>
    <n v="1409602217"/>
    <n v="1405714217"/>
    <b v="0"/>
    <n v="3"/>
    <b v="0"/>
    <s v="technology/wearables"/>
    <n v="0.20500000000000002"/>
    <n v="68.333333333333329"/>
    <x v="2"/>
    <x v="8"/>
  </r>
  <r>
    <s v="Something To Wear For Hearing Sounds By Feeling Vibrations"/>
    <s v="Listen to sounds by feeling an array of vibrational patterns against your body."/>
    <n v="50000"/>
    <n v="15"/>
    <x v="2"/>
    <x v="0"/>
    <s v="USD"/>
    <n v="1407811627"/>
    <n v="1402627627"/>
    <b v="0"/>
    <n v="2"/>
    <b v="0"/>
    <s v="technology/wearables"/>
    <n v="0.03"/>
    <n v="7.5"/>
    <x v="2"/>
    <x v="8"/>
  </r>
  <r>
    <s v="How to Make Innovative Apple Watch Apps with WatchKit"/>
    <s v="24+ hour online class in WatchKit development from an expert iOS developer and instructor via unconventional, innovative projects."/>
    <n v="6000"/>
    <n v="891"/>
    <x v="2"/>
    <x v="0"/>
    <s v="USD"/>
    <n v="1420095540"/>
    <n v="1417558804"/>
    <b v="0"/>
    <n v="26"/>
    <b v="0"/>
    <s v="technology/wearables"/>
    <n v="14.85"/>
    <n v="34.269230769230766"/>
    <x v="2"/>
    <x v="8"/>
  </r>
  <r>
    <s v="NapTime: the first baby monitor that takes care of parents"/>
    <s v="Having a baby or looking for the perfect gift for a baby shower?_x000a_Discover NapTime, a silent baby monitor that improves your sleep."/>
    <n v="100000"/>
    <n v="1471"/>
    <x v="2"/>
    <x v="5"/>
    <s v="CAD"/>
    <n v="1423333581"/>
    <n v="1420741581"/>
    <b v="0"/>
    <n v="24"/>
    <b v="0"/>
    <s v="technology/wearables"/>
    <n v="1.4710000000000001"/>
    <n v="61.291666666666664"/>
    <x v="2"/>
    <x v="8"/>
  </r>
  <r>
    <s v="World's first Heated Jacket managed by Smartphone"/>
    <s v="Sinapsi is the first heated jacket designed in Italy._x000a_Now you can manage your jacket by smartphone. Power bank 5/x Charger included."/>
    <n v="50000"/>
    <n v="12792"/>
    <x v="2"/>
    <x v="13"/>
    <s v="EUR"/>
    <n v="1467106895"/>
    <n v="1463218895"/>
    <b v="0"/>
    <n v="96"/>
    <b v="0"/>
    <s v="technology/wearables"/>
    <n v="25.584"/>
    <n v="133.25"/>
    <x v="2"/>
    <x v="8"/>
  </r>
  <r>
    <s v="World's Smallest Mp3 Player Earpiece Bible - Ohura Project"/>
    <s v="For the isolated rice farmer. For the 14-hour taxi driver. This tiny MP3 player has the entire New Testament Bible... in their language"/>
    <n v="29000"/>
    <n v="1108"/>
    <x v="2"/>
    <x v="0"/>
    <s v="USD"/>
    <n v="1463821338"/>
    <n v="1461229338"/>
    <b v="0"/>
    <n v="17"/>
    <b v="0"/>
    <s v="technology/wearables"/>
    <n v="3.8206896551724134"/>
    <n v="65.17647058823529"/>
    <x v="2"/>
    <x v="8"/>
  </r>
  <r>
    <s v="Monolith Posture Coach"/>
    <s v="World's first bio-feedback posture device for your entire back. Trains back, neck, thoracic &amp; ab segments by using only 30 min/day."/>
    <n v="57000"/>
    <n v="8827"/>
    <x v="2"/>
    <x v="0"/>
    <s v="USD"/>
    <n v="1472920909"/>
    <n v="1467736909"/>
    <b v="0"/>
    <n v="94"/>
    <b v="0"/>
    <s v="technology/wearables"/>
    <n v="15.485964912280703"/>
    <n v="93.90425531914893"/>
    <x v="2"/>
    <x v="8"/>
  </r>
  <r>
    <s v="PosturePulse: The posture sensor worn on your waist or chair"/>
    <s v="A simple, vibrating belt that trains your muscles to maintain the correct posture, providing more confidence and higher energy levels."/>
    <n v="75000"/>
    <n v="19434"/>
    <x v="2"/>
    <x v="0"/>
    <s v="USD"/>
    <n v="1410955331"/>
    <n v="1407931331"/>
    <b v="0"/>
    <n v="129"/>
    <b v="0"/>
    <s v="technology/wearables"/>
    <n v="25.912000000000003"/>
    <n v="150.65116279069767"/>
    <x v="2"/>
    <x v="8"/>
  </r>
  <r>
    <s v="D-Pro Athletic Headband with Carbon Fiber"/>
    <s v="The D-Pro is a lightweight, moisture-wicking headband with a padded carbon fiber insert that reduces the risk of head injury in sports."/>
    <n v="2500"/>
    <n v="1"/>
    <x v="2"/>
    <x v="0"/>
    <s v="USD"/>
    <n v="1477509604"/>
    <n v="1474917604"/>
    <b v="0"/>
    <n v="1"/>
    <b v="0"/>
    <s v="technology/wearables"/>
    <n v="0.04"/>
    <n v="1"/>
    <x v="2"/>
    <x v="8"/>
  </r>
  <r>
    <s v="Deception Belt"/>
    <s v="The Deception Belt is an innovative belt with app capability, designed to assist any user gain control over their appetite."/>
    <n v="50000"/>
    <n v="53"/>
    <x v="2"/>
    <x v="0"/>
    <s v="USD"/>
    <n v="1489512122"/>
    <n v="1486923722"/>
    <b v="0"/>
    <n v="4"/>
    <b v="0"/>
    <s v="technology/wearables"/>
    <n v="0.106"/>
    <n v="13.25"/>
    <x v="2"/>
    <x v="8"/>
  </r>
  <r>
    <s v="Mist Buddy Hydration/Misting Backpack"/>
    <s v="Mist Buddy is a remote controlled misting system, powered by a rechargeable battery with misting/sipping tip for complete coolness."/>
    <n v="35000"/>
    <n v="298"/>
    <x v="2"/>
    <x v="0"/>
    <s v="USD"/>
    <n v="1477949764"/>
    <n v="1474493764"/>
    <b v="0"/>
    <n v="3"/>
    <b v="0"/>
    <s v="technology/wearables"/>
    <n v="0.85142857142857142"/>
    <n v="99.333333333333329"/>
    <x v="2"/>
    <x v="8"/>
  </r>
  <r>
    <s v="Arcus Motion Analyzer | The Versatile Smart Ring"/>
    <s v="Arcus gives your fingers super powers."/>
    <n v="320000"/>
    <n v="23948"/>
    <x v="2"/>
    <x v="0"/>
    <s v="USD"/>
    <n v="1406257200"/>
    <n v="1403176891"/>
    <b v="0"/>
    <n v="135"/>
    <b v="0"/>
    <s v="technology/wearables"/>
    <n v="7.4837500000000006"/>
    <n v="177.39259259259259"/>
    <x v="2"/>
    <x v="8"/>
  </r>
  <r>
    <s v="Nomadica All purpose backpack with battery"/>
    <s v="PowerPack is an efficient and affordable backpack with a lithium-ion charger for all electronic devices offering charges on the go!"/>
    <n v="2000"/>
    <n v="553"/>
    <x v="2"/>
    <x v="0"/>
    <s v="USD"/>
    <n v="1421095672"/>
    <n v="1417207672"/>
    <b v="0"/>
    <n v="10"/>
    <b v="0"/>
    <s v="technology/wearables"/>
    <n v="27.650000000000002"/>
    <n v="55.3"/>
    <x v="2"/>
    <x v="8"/>
  </r>
  <r>
    <s v="Vivi di Cuore - Heart Rate Watch"/>
    <s v="La tua giornata sportiva monitorata nel tuo polso??!!!_x000a_Rendiamolo possibile... VIVI DI CUORE --- All MADE in ITALY"/>
    <n v="500000"/>
    <n v="0"/>
    <x v="2"/>
    <x v="13"/>
    <s v="EUR"/>
    <n v="1438618170"/>
    <n v="1436026170"/>
    <b v="0"/>
    <n v="0"/>
    <b v="0"/>
    <s v="technology/wearables"/>
    <n v="0"/>
    <s v="N/A"/>
    <x v="2"/>
    <x v="8"/>
  </r>
  <r>
    <s v="Power Go: Cargador Solar para Dispositivos MÃ³viles"/>
    <s v="Power Go es una linea de cargadores solares para dispositivos mÃ³viles, amigables con el medio ambiente y de bajo costo."/>
    <n v="100000"/>
    <n v="3550"/>
    <x v="2"/>
    <x v="14"/>
    <s v="MXN"/>
    <n v="1486317653"/>
    <n v="1481133653"/>
    <b v="0"/>
    <n v="6"/>
    <b v="0"/>
    <s v="technology/wearables"/>
    <n v="3.55"/>
    <n v="591.66666666666663"/>
    <x v="2"/>
    <x v="8"/>
  </r>
  <r>
    <s v="The Most Advanced Dress Shirt- EVER!!"/>
    <s v="Removable collars and cuffs along with hidden underarm designs that prevent embarrassing and stubborn stains. What does YOUR shirt do?"/>
    <n v="20000"/>
    <n v="14598"/>
    <x v="2"/>
    <x v="0"/>
    <s v="USD"/>
    <n v="1444876253"/>
    <n v="1442284253"/>
    <b v="0"/>
    <n v="36"/>
    <b v="0"/>
    <s v="technology/wearables"/>
    <n v="72.989999999999995"/>
    <n v="405.5"/>
    <x v="2"/>
    <x v="8"/>
  </r>
  <r>
    <s v="Lifeclock One: The Escape from New York Inspired Smartwatch"/>
    <s v="The Lifeclock One is an officially licensed, supercharged version of Snake Plisskenâ€™s countdown watch from Escape from New York."/>
    <n v="200000"/>
    <n v="115297.5"/>
    <x v="2"/>
    <x v="0"/>
    <s v="USD"/>
    <n v="1481173140"/>
    <n v="1478016097"/>
    <b v="0"/>
    <n v="336"/>
    <b v="0"/>
    <s v="technology/wearables"/>
    <n v="57.648750000000007"/>
    <n v="343.14732142857144"/>
    <x v="2"/>
    <x v="8"/>
  </r>
  <r>
    <s v="BLOXSHIELD"/>
    <s v="A radiation shield for your fitness tracker, smartwatch or other wearable smart device"/>
    <n v="20000"/>
    <n v="2468"/>
    <x v="2"/>
    <x v="0"/>
    <s v="USD"/>
    <n v="1473400800"/>
    <n v="1469718841"/>
    <b v="0"/>
    <n v="34"/>
    <b v="0"/>
    <s v="technology/wearables"/>
    <n v="12.34"/>
    <n v="72.588235294117652"/>
    <x v="2"/>
    <x v="8"/>
  </r>
  <r>
    <s v="ShapeCase - Colorful Apple Watch Bumpers"/>
    <s v="Personalizing your Apple Watch has never been easier. Ten different colors to match any lifestyle. Time is precious, protect it."/>
    <n v="50000"/>
    <n v="260"/>
    <x v="2"/>
    <x v="0"/>
    <s v="USD"/>
    <n v="1435711246"/>
    <n v="1433292046"/>
    <b v="0"/>
    <n v="10"/>
    <b v="0"/>
    <s v="technology/wearables"/>
    <n v="0.52"/>
    <n v="26"/>
    <x v="2"/>
    <x v="8"/>
  </r>
  <r>
    <s v="Signum Indicators by Brighter Indication"/>
    <s v="A revolutionary, cycling safety device is born! Signum indicators close the communication gap between cyclists and other road users."/>
    <n v="20000"/>
    <n v="1306"/>
    <x v="2"/>
    <x v="1"/>
    <s v="GBP"/>
    <n v="1482397263"/>
    <n v="1479805263"/>
    <b v="0"/>
    <n v="201"/>
    <b v="0"/>
    <s v="technology/wearables"/>
    <n v="6.5299999999999994"/>
    <n v="6.4975124378109452"/>
    <x v="2"/>
    <x v="8"/>
  </r>
  <r>
    <s v="Prana: Wearable for Breathing and Posture"/>
    <s v="Prana is the first wearable combining breath and posture tracking to make your sitting time count."/>
    <n v="100000"/>
    <n v="35338"/>
    <x v="2"/>
    <x v="0"/>
    <s v="USD"/>
    <n v="1430421827"/>
    <n v="1427829827"/>
    <b v="0"/>
    <n v="296"/>
    <b v="0"/>
    <s v="technology/wearables"/>
    <n v="35.338000000000001"/>
    <n v="119.38513513513513"/>
    <x v="2"/>
    <x v="8"/>
  </r>
  <r>
    <s v="Airlock bike helmet"/>
    <s v="You can control how much air enters the helmet by opening or closing the vents. This is very useful in bad weather, or for competition."/>
    <n v="150000"/>
    <n v="590"/>
    <x v="2"/>
    <x v="0"/>
    <s v="USD"/>
    <n v="1485964559"/>
    <n v="1483372559"/>
    <b v="0"/>
    <n v="7"/>
    <b v="0"/>
    <s v="technology/wearables"/>
    <n v="0.39333333333333331"/>
    <n v="84.285714285714292"/>
    <x v="2"/>
    <x v="8"/>
  </r>
  <r>
    <s v="mini air- personal air conditioner"/>
    <s v="Unique small wearable personal air conditioning device that provides the user a 10-15 degree environmental difference on his person."/>
    <n v="60000"/>
    <n v="636"/>
    <x v="2"/>
    <x v="0"/>
    <s v="USD"/>
    <n v="1414758620"/>
    <n v="1412166620"/>
    <b v="0"/>
    <n v="7"/>
    <b v="0"/>
    <s v="technology/wearables"/>
    <n v="1.06"/>
    <n v="90.857142857142861"/>
    <x v="2"/>
    <x v="8"/>
  </r>
  <r>
    <s v="trustee"/>
    <s v="Show your fidelity by wearing the Trustee rings! Show where you are (at)!"/>
    <n v="175000"/>
    <n v="1"/>
    <x v="2"/>
    <x v="9"/>
    <s v="EUR"/>
    <n v="1406326502"/>
    <n v="1403734502"/>
    <b v="0"/>
    <n v="1"/>
    <b v="0"/>
    <s v="technology/wearables"/>
    <n v="5.7142857142857147E-4"/>
    <n v="1"/>
    <x v="2"/>
    <x v="8"/>
  </r>
  <r>
    <s v="VR Lens Lab - Prescription Lenses for Virtual Reality HMDs"/>
    <s v="Glasses, not for you but your virtual reality headset. Prescription lens adapters, lenses and more to make your VR experiences better."/>
    <n v="5000"/>
    <n v="2319"/>
    <x v="2"/>
    <x v="12"/>
    <s v="EUR"/>
    <n v="1454502789"/>
    <n v="1453206789"/>
    <b v="0"/>
    <n v="114"/>
    <b v="0"/>
    <s v="technology/wearables"/>
    <n v="46.379999999999995"/>
    <n v="20.342105263157894"/>
    <x v="2"/>
    <x v="8"/>
  </r>
  <r>
    <s v="3D Xray Vision. State of the Art. Free for Everyone*."/>
    <s v="The first 3D Xray Vision Instrument FREE* for researchers, scientists, entrepreneurs, developers, educators, artists, and explorers."/>
    <n v="100000"/>
    <n v="15390"/>
    <x v="2"/>
    <x v="0"/>
    <s v="USD"/>
    <n v="1411005600"/>
    <n v="1408141245"/>
    <b v="0"/>
    <n v="29"/>
    <b v="0"/>
    <s v="technology/wearables"/>
    <n v="15.39"/>
    <n v="530.68965517241384"/>
    <x v="2"/>
    <x v="8"/>
  </r>
  <r>
    <s v="TapTap, a touch communication wristband"/>
    <s v="TapTap is a technology to transfer touch between two people. It can also be an activity tracker, a game controller or smart alarm."/>
    <n v="130000"/>
    <n v="107148.74"/>
    <x v="2"/>
    <x v="0"/>
    <s v="USD"/>
    <n v="1385136000"/>
    <n v="1381923548"/>
    <b v="0"/>
    <n v="890"/>
    <b v="0"/>
    <s v="technology/wearables"/>
    <n v="82.422107692307705"/>
    <n v="120.39184269662923"/>
    <x v="2"/>
    <x v="8"/>
  </r>
  <r>
    <s v="A-iEasyâ„¢ Smartphone Stand Holder | The End of Busy Hands."/>
    <s v="A-iEasyâ„¢: The first customized unfoldable stand for smartphones that barkly needs room. Wholy integrated (will be relaunched soon!!)."/>
    <n v="15000"/>
    <n v="403"/>
    <x v="2"/>
    <x v="3"/>
    <s v="EUR"/>
    <n v="1484065881"/>
    <n v="1481473881"/>
    <b v="0"/>
    <n v="31"/>
    <b v="0"/>
    <s v="technology/wearables"/>
    <n v="2.6866666666666665"/>
    <n v="13"/>
    <x v="2"/>
    <x v="8"/>
  </r>
  <r>
    <s v="HotBlack: The premium smartwatch that shows your custom data"/>
    <s v="In case you missed out on this campaign but are interested in owning a Hotblack London watch, please visit www.hotblacklondon.com."/>
    <n v="23000"/>
    <n v="6118"/>
    <x v="2"/>
    <x v="1"/>
    <s v="GBP"/>
    <n v="1406130880"/>
    <n v="1403538880"/>
    <b v="0"/>
    <n v="21"/>
    <b v="0"/>
    <s v="technology/wearables"/>
    <n v="26.6"/>
    <n v="291.33333333333331"/>
    <x v="2"/>
    <x v="8"/>
  </r>
  <r>
    <s v="Pace...Me | Visual Pace &amp; Interval Trainer | Sports Wearable"/>
    <s v="Realtime feedback for swim &amp; triathlon training! Visually monitor pace &amp; intervals to improve fitness. For swimmers &amp; triathletes."/>
    <n v="15000"/>
    <n v="4622.01"/>
    <x v="2"/>
    <x v="0"/>
    <s v="USD"/>
    <n v="1480011987"/>
    <n v="1477416387"/>
    <b v="0"/>
    <n v="37"/>
    <b v="0"/>
    <s v="technology/wearables"/>
    <n v="30.813400000000001"/>
    <n v="124.9191891891892"/>
    <x v="2"/>
    <x v="8"/>
  </r>
  <r>
    <s v="EL TORO SPEEDWRAPS - THE EVOLUTION OF SPORTS TRAINING"/>
    <s v="SPEEDWRAPS improve the speed, agility &amp; strength of an athlete by utilizing evenly distributed weight on the lower leg."/>
    <n v="15000"/>
    <n v="837"/>
    <x v="2"/>
    <x v="0"/>
    <s v="USD"/>
    <n v="1485905520"/>
    <n v="1481150949"/>
    <b v="0"/>
    <n v="7"/>
    <b v="0"/>
    <s v="technology/wearables"/>
    <n v="5.58"/>
    <n v="119.57142857142857"/>
    <x v="2"/>
    <x v="8"/>
  </r>
  <r>
    <s v="ZNITCH- The Evolution in Helmet Safety"/>
    <s v="Turn you helmet into the safest helmet and don't worry about a thing,you will always have the right fit!!"/>
    <n v="55000"/>
    <n v="481"/>
    <x v="2"/>
    <x v="5"/>
    <s v="CAD"/>
    <n v="1487565468"/>
    <n v="1482381468"/>
    <b v="0"/>
    <n v="4"/>
    <b v="0"/>
    <s v="technology/wearables"/>
    <n v="0.87454545454545463"/>
    <n v="120.25"/>
    <x v="2"/>
    <x v="8"/>
  </r>
  <r>
    <s v="SomnoScope"/>
    <s v="The closest thing ever to the Holy Grail of wearables technology"/>
    <n v="100000"/>
    <n v="977"/>
    <x v="2"/>
    <x v="9"/>
    <s v="EUR"/>
    <n v="1484999278"/>
    <n v="1482407278"/>
    <b v="0"/>
    <n v="5"/>
    <b v="0"/>
    <s v="technology/wearables"/>
    <n v="0.97699999999999987"/>
    <n v="195.4"/>
    <x v="2"/>
    <x v="8"/>
  </r>
  <r>
    <s v="Driver Alert System"/>
    <s v="Driver Alert System es un sistema de seguridad para el conductor, que le avisa en caso de perder la posicion vertical mientras conduce."/>
    <n v="100000"/>
    <n v="0"/>
    <x v="2"/>
    <x v="3"/>
    <s v="EUR"/>
    <n v="1481740740"/>
    <n v="1478130783"/>
    <b v="0"/>
    <n v="0"/>
    <b v="0"/>
    <s v="technology/wearables"/>
    <n v="0"/>
    <s v="N/A"/>
    <x v="2"/>
    <x v="8"/>
  </r>
  <r>
    <s v="Hy - hidden wireless earbuds you never have to take off"/>
    <s v="Forget your headphones. Wear Hy all day for voice-controlled music, calls, biometrics and more, with a huge battery and hidden fit."/>
    <n v="68000"/>
    <n v="53670.6"/>
    <x v="2"/>
    <x v="1"/>
    <s v="GBP"/>
    <n v="1483286127"/>
    <n v="1479830127"/>
    <b v="0"/>
    <n v="456"/>
    <b v="0"/>
    <s v="technology/wearables"/>
    <n v="78.927352941176466"/>
    <n v="117.69868421052631"/>
    <x v="2"/>
    <x v="8"/>
  </r>
  <r>
    <s v="Glowbelt, The World's First Retractable LED Safety Belt"/>
    <s v="Glowbelt is the world's first rectractable LED safety belt for fans of the great outdoors, fitness enthusiasts, children and more."/>
    <n v="40000"/>
    <n v="8837"/>
    <x v="2"/>
    <x v="1"/>
    <s v="GBP"/>
    <n v="1410616600"/>
    <n v="1405432600"/>
    <b v="0"/>
    <n v="369"/>
    <b v="0"/>
    <s v="technology/wearables"/>
    <n v="22.092500000000001"/>
    <n v="23.948509485094849"/>
    <x v="2"/>
    <x v="8"/>
  </r>
  <r>
    <s v="lumiglove"/>
    <s v="A &quot;handheld&quot; light, which eases the way you illuminate objects and/or paths."/>
    <n v="15000"/>
    <n v="61"/>
    <x v="2"/>
    <x v="0"/>
    <s v="USD"/>
    <n v="1417741159"/>
    <n v="1415149159"/>
    <b v="0"/>
    <n v="2"/>
    <b v="0"/>
    <s v="technology/wearables"/>
    <n v="0.40666666666666662"/>
    <n v="30.5"/>
    <x v="2"/>
    <x v="8"/>
  </r>
  <r>
    <s v="Hate York Shirt 2.0"/>
    <s v="Shirts, so technologically advanced, they connect mentally to their audience upon sight."/>
    <n v="1200"/>
    <n v="0"/>
    <x v="2"/>
    <x v="5"/>
    <s v="CAD"/>
    <n v="1408495440"/>
    <n v="1405640302"/>
    <b v="0"/>
    <n v="0"/>
    <b v="0"/>
    <s v="technology/wearables"/>
    <n v="0"/>
    <s v="N/A"/>
    <x v="2"/>
    <x v="8"/>
  </r>
  <r>
    <s v="Anti Snore Wearable"/>
    <s v="Our wearable and app automates the poke you normally get from your bedpartner to make you stop snoring and making you turn to the side."/>
    <n v="100000"/>
    <n v="33791"/>
    <x v="2"/>
    <x v="9"/>
    <s v="EUR"/>
    <n v="1481716868"/>
    <n v="1478257268"/>
    <b v="0"/>
    <n v="338"/>
    <b v="0"/>
    <s v="technology/wearables"/>
    <n v="33.790999999999997"/>
    <n v="99.973372781065095"/>
    <x v="2"/>
    <x v="8"/>
  </r>
  <r>
    <s v="Riders Registry &quot;Medical data of active people on a Dog Tag&quot;"/>
    <s v="Making important medical data of active people available to first responders of an emergency by wearing a dog tag bearing a QR Code"/>
    <n v="48500"/>
    <n v="105"/>
    <x v="2"/>
    <x v="0"/>
    <s v="USD"/>
    <n v="1455466832"/>
    <n v="1452874832"/>
    <b v="0"/>
    <n v="4"/>
    <b v="0"/>
    <s v="technology/wearables"/>
    <n v="0.21649484536082475"/>
    <n v="26.25"/>
    <x v="2"/>
    <x v="8"/>
  </r>
  <r>
    <s v="Secure Pet GPS Tracker - Every Moment Matters"/>
    <s v="The first GPS tracker created entirely in Italy that allows you to know where your pet is located at any time throughout any device."/>
    <n v="25000"/>
    <n v="199"/>
    <x v="2"/>
    <x v="13"/>
    <s v="EUR"/>
    <n v="1465130532"/>
    <n v="1462538532"/>
    <b v="0"/>
    <n v="1"/>
    <b v="0"/>
    <s v="technology/wearables"/>
    <n v="0.79600000000000004"/>
    <n v="199"/>
    <x v="2"/>
    <x v="8"/>
  </r>
  <r>
    <s v="Prep Packs Survival Belt"/>
    <s v="The Prep Packs Survival Belt allows you to carry all of the essentials for outdoor survival inside your belt buckle"/>
    <n v="15000"/>
    <n v="2249"/>
    <x v="2"/>
    <x v="0"/>
    <s v="USD"/>
    <n v="1488308082"/>
    <n v="1483124082"/>
    <b v="0"/>
    <n v="28"/>
    <b v="0"/>
    <s v="technology/wearables"/>
    <n v="14.993333333333334"/>
    <n v="80.321428571428569"/>
    <x v="2"/>
    <x v="8"/>
  </r>
  <r>
    <s v="Mouse^3"/>
    <s v="Mouse^3 is the next generation of input devices. With cursor control and customized gesture recognition, its applications are endless!"/>
    <n v="27500"/>
    <n v="1389"/>
    <x v="2"/>
    <x v="0"/>
    <s v="USD"/>
    <n v="1446693040"/>
    <n v="1443233440"/>
    <b v="0"/>
    <n v="12"/>
    <b v="0"/>
    <s v="technology/wearables"/>
    <n v="5.0509090909090908"/>
    <n v="115.75"/>
    <x v="2"/>
    <x v="8"/>
  </r>
  <r>
    <s v="Pathfinder - Wearable Navigation for the Blind"/>
    <s v="Translate sight into touch with a wrist-mounted wearable. A revolution for visually impaired people everywhere."/>
    <n v="7000"/>
    <n v="715"/>
    <x v="2"/>
    <x v="0"/>
    <s v="USD"/>
    <n v="1417392000"/>
    <n v="1414511307"/>
    <b v="0"/>
    <n v="16"/>
    <b v="0"/>
    <s v="technology/wearables"/>
    <n v="10.214285714285715"/>
    <n v="44.6875"/>
    <x v="2"/>
    <x v="8"/>
  </r>
  <r>
    <s v="cool air belt"/>
    <s v="Cool air flowing under clothing keeps you cool."/>
    <n v="100000"/>
    <n v="305"/>
    <x v="2"/>
    <x v="0"/>
    <s v="USD"/>
    <n v="1409949002"/>
    <n v="1407357002"/>
    <b v="0"/>
    <n v="4"/>
    <b v="0"/>
    <s v="technology/wearables"/>
    <n v="0.30499999999999999"/>
    <n v="76.25"/>
    <x v="2"/>
    <x v="8"/>
  </r>
  <r>
    <s v="BioToo - Emergency Temporary Tattoos"/>
    <s v="When every second matters, BioToo temporary tattoos get critical information to emergency personnel to help them help you."/>
    <n v="12000"/>
    <n v="90"/>
    <x v="2"/>
    <x v="0"/>
    <s v="USD"/>
    <n v="1487397540"/>
    <n v="1484684247"/>
    <b v="0"/>
    <n v="4"/>
    <b v="0"/>
    <s v="technology/wearables"/>
    <n v="0.75"/>
    <n v="22.5"/>
    <x v="2"/>
    <x v="8"/>
  </r>
  <r>
    <s v="Hand Armor Liquid Chalk-Ultimate Sports Chalk Help Patent"/>
    <s v="We've created the perfect sports chalk- antibacterial, lasts longer, better grip, and no mess! Now we need a non-provisional patent!"/>
    <n v="15000"/>
    <n v="194"/>
    <x v="2"/>
    <x v="0"/>
    <s v="USD"/>
    <n v="1456189076"/>
    <n v="1454979476"/>
    <b v="0"/>
    <n v="10"/>
    <b v="0"/>
    <s v="technology/wearables"/>
    <n v="1.2933333333333332"/>
    <n v="19.399999999999999"/>
    <x v="2"/>
    <x v="8"/>
  </r>
  <r>
    <s v="Without Utterance: Tales from the Other Side of Language"/>
    <s v="Without Utterance, a crushingly intimate literary memoir told from the inside of losing language, self, and world."/>
    <n v="1900"/>
    <n v="2735"/>
    <x v="0"/>
    <x v="0"/>
    <s v="USD"/>
    <n v="1327851291"/>
    <n v="1325432091"/>
    <b v="0"/>
    <n v="41"/>
    <b v="1"/>
    <s v="publishing/nonfiction"/>
    <n v="143.94736842105263"/>
    <n v="66.707317073170728"/>
    <x v="3"/>
    <x v="9"/>
  </r>
  <r>
    <s v="Celebrating Brit Shalom â€” Now at CelebratingBritShalom.Com"/>
    <s v="Everything families need to host a Jewish welcoming ritual when opting out of circumcision. Includes original ceremonies and music."/>
    <n v="8200"/>
    <n v="10013"/>
    <x v="0"/>
    <x v="0"/>
    <s v="USD"/>
    <n v="1406900607"/>
    <n v="1403012607"/>
    <b v="0"/>
    <n v="119"/>
    <b v="1"/>
    <s v="publishing/nonfiction"/>
    <n v="122.10975609756099"/>
    <n v="84.142857142857139"/>
    <x v="3"/>
    <x v="9"/>
  </r>
  <r>
    <s v="The BANGGAI Rescue Project"/>
    <s v="BANGGAI RESCUE is a beautiful, must-read book and a project setting out to answer some critical questions about the species' future."/>
    <n v="25000"/>
    <n v="33006"/>
    <x v="0"/>
    <x v="0"/>
    <s v="USD"/>
    <n v="1333909178"/>
    <n v="1331320778"/>
    <b v="0"/>
    <n v="153"/>
    <b v="1"/>
    <s v="publishing/nonfiction"/>
    <n v="132.024"/>
    <n v="215.72549019607843"/>
    <x v="3"/>
    <x v="9"/>
  </r>
  <r>
    <s v="The 2015 Pro Football Beast Book"/>
    <s v="The Definitive (and Slightly Ridiculous) Guide to Enjoying the 2015 Pro Football Season"/>
    <n v="5000"/>
    <n v="5469"/>
    <x v="0"/>
    <x v="0"/>
    <s v="USD"/>
    <n v="1438228740"/>
    <n v="1435606549"/>
    <b v="0"/>
    <n v="100"/>
    <b v="1"/>
    <s v="publishing/nonfiction"/>
    <n v="109.38000000000001"/>
    <n v="54.69"/>
    <x v="3"/>
    <x v="9"/>
  </r>
  <r>
    <s v="The Adventure Access Guide: How to Walk Across America"/>
    <s v="We are creating the Adventure Access Trail, a new walking trail from Boston to San Francisco.  _x000a_http://adventureaccess.org"/>
    <n v="7000"/>
    <n v="7383.01"/>
    <x v="0"/>
    <x v="0"/>
    <s v="USD"/>
    <n v="1309447163"/>
    <n v="1306855163"/>
    <b v="0"/>
    <n v="143"/>
    <b v="1"/>
    <s v="publishing/nonfiction"/>
    <n v="105.47157142857144"/>
    <n v="51.62944055944056"/>
    <x v="3"/>
    <x v="9"/>
  </r>
  <r>
    <s v="The Year It All Made Sense"/>
    <s v="A true story about inspiration and survival - David Alfred George turns his powerful experience into a compelling vBook."/>
    <n v="20000"/>
    <n v="20070"/>
    <x v="0"/>
    <x v="0"/>
    <s v="USD"/>
    <n v="1450018912"/>
    <n v="1447426912"/>
    <b v="0"/>
    <n v="140"/>
    <b v="1"/>
    <s v="publishing/nonfiction"/>
    <n v="100.35000000000001"/>
    <n v="143.35714285714286"/>
    <x v="3"/>
    <x v="9"/>
  </r>
  <r>
    <s v="60 Days to a Radiating Faith"/>
    <s v="&quot;60 Days to a Radiating Faith&quot; is a collection of carefully selected Bible verses to encourage those undergoing cancer treatments."/>
    <n v="2500"/>
    <n v="2535"/>
    <x v="0"/>
    <x v="0"/>
    <s v="USD"/>
    <n v="1365728487"/>
    <n v="1363136487"/>
    <b v="0"/>
    <n v="35"/>
    <b v="1"/>
    <s v="publishing/nonfiction"/>
    <n v="101.4"/>
    <n v="72.428571428571431"/>
    <x v="3"/>
    <x v="9"/>
  </r>
  <r>
    <s v="CHRISTIAN MERCY: Compassion, Proclamation, and Power"/>
    <s v="A surgeon's call for today's Christians to practice biblical compassion. Pre-order now and turn the tide towards the model Christ gave!"/>
    <n v="3500"/>
    <n v="5443"/>
    <x v="0"/>
    <x v="0"/>
    <s v="USD"/>
    <n v="1358198400"/>
    <n v="1354580949"/>
    <b v="0"/>
    <n v="149"/>
    <b v="1"/>
    <s v="publishing/nonfiction"/>
    <n v="155.51428571428571"/>
    <n v="36.530201342281877"/>
    <x v="3"/>
    <x v="9"/>
  </r>
  <r>
    <s v="The Age of the Platform: My Fourth Book"/>
    <s v="A big idea non-fiction book by an impatient three-time author and insomniac willing to bet on himself."/>
    <n v="7500"/>
    <n v="7917.45"/>
    <x v="0"/>
    <x v="0"/>
    <s v="USD"/>
    <n v="1313957157"/>
    <n v="1310069157"/>
    <b v="0"/>
    <n v="130"/>
    <b v="1"/>
    <s v="publishing/nonfiction"/>
    <n v="105.566"/>
    <n v="60.903461538461535"/>
    <x v="3"/>
    <x v="9"/>
  </r>
  <r>
    <s v="The Malformation of Health Care"/>
    <s v="A true David vs.Goliath story about a young adult battling the U.S. health care system to survive and become an advocate for change."/>
    <n v="4000"/>
    <n v="5226"/>
    <x v="0"/>
    <x v="0"/>
    <s v="USD"/>
    <n v="1348028861"/>
    <n v="1342844861"/>
    <b v="0"/>
    <n v="120"/>
    <b v="1"/>
    <s v="publishing/nonfiction"/>
    <n v="130.65"/>
    <n v="43.55"/>
    <x v="3"/>
    <x v="9"/>
  </r>
  <r>
    <s v="Encyclopedia of Surfing"/>
    <s v="A Massive but Cheerful Online Digital Archive of Surfing"/>
    <n v="20000"/>
    <n v="26438"/>
    <x v="0"/>
    <x v="0"/>
    <s v="USD"/>
    <n v="1323280391"/>
    <n v="1320688391"/>
    <b v="0"/>
    <n v="265"/>
    <b v="1"/>
    <s v="publishing/nonfiction"/>
    <n v="132.19"/>
    <n v="99.766037735849054"/>
    <x v="3"/>
    <x v="9"/>
  </r>
  <r>
    <s v="Portland Boat Tours:  From Dream to Business"/>
    <s v="Be part of the excitement by supporting our first season offering unique perspectives of Portland from the water."/>
    <n v="5000"/>
    <n v="6300"/>
    <x v="0"/>
    <x v="0"/>
    <s v="USD"/>
    <n v="1327212000"/>
    <n v="1322852747"/>
    <b v="0"/>
    <n v="71"/>
    <b v="1"/>
    <s v="publishing/nonfiction"/>
    <n v="126"/>
    <n v="88.732394366197184"/>
    <x v="3"/>
    <x v="9"/>
  </r>
  <r>
    <s v="Chess puzzles in your pocket: a new eBook"/>
    <s v="A great collection of puzzles to take and enjoy anywhere in the world - have fun, challenge yourself, and become a better chess player!"/>
    <n v="40"/>
    <n v="64"/>
    <x v="0"/>
    <x v="1"/>
    <s v="GBP"/>
    <n v="1380449461"/>
    <n v="1375265461"/>
    <b v="0"/>
    <n v="13"/>
    <b v="1"/>
    <s v="publishing/nonfiction"/>
    <n v="160"/>
    <n v="4.9230769230769234"/>
    <x v="3"/>
    <x v="9"/>
  </r>
  <r>
    <s v="Sinatra Cookbook - Recipes for the Ruby framework"/>
    <s v="Sinatra Cookbook is an ebook featuring 12 fantastic example applications built on the Sinatra framework and many well known Ruby gems."/>
    <n v="2500"/>
    <n v="3012"/>
    <x v="0"/>
    <x v="1"/>
    <s v="GBP"/>
    <n v="1387533892"/>
    <n v="1384941892"/>
    <b v="0"/>
    <n v="169"/>
    <b v="1"/>
    <s v="publishing/nonfiction"/>
    <n v="120.48"/>
    <n v="17.822485207100591"/>
    <x v="3"/>
    <x v="9"/>
  </r>
  <r>
    <s v="Sideswiped"/>
    <s v="Sideswiped is my story of growing in and trusting God through the mess and mysteries of life."/>
    <n v="8500"/>
    <n v="10670"/>
    <x v="0"/>
    <x v="5"/>
    <s v="CAD"/>
    <n v="1431147600"/>
    <n v="1428465420"/>
    <b v="0"/>
    <n v="57"/>
    <b v="1"/>
    <s v="publishing/nonfiction"/>
    <n v="125.52941176470588"/>
    <n v="187.19298245614036"/>
    <x v="3"/>
    <x v="9"/>
  </r>
  <r>
    <s v="TOP FUEL FOR LIFE - Life Lessons from a Crew Chief"/>
    <s v="TOP FUEL FOR LIFE â€¦ a true story of victory, unimaginable loss_x000a_and the epiphany that changed everything."/>
    <n v="47000"/>
    <n v="53771"/>
    <x v="0"/>
    <x v="0"/>
    <s v="USD"/>
    <n v="1417653540"/>
    <n v="1414975346"/>
    <b v="0"/>
    <n v="229"/>
    <b v="1"/>
    <s v="publishing/nonfiction"/>
    <n v="114.40638297872341"/>
    <n v="234.80786026200875"/>
    <x v="3"/>
    <x v="9"/>
  </r>
  <r>
    <s v="What Happens in Vegas Stays on YouTube"/>
    <s v="I'm writing a new book! Topic: Privacy is Dead. What does a world without privacy mean for humanity? Our reputations? Our kids?"/>
    <n v="3600"/>
    <n v="11345"/>
    <x v="0"/>
    <x v="0"/>
    <s v="USD"/>
    <n v="1385009940"/>
    <n v="1383327440"/>
    <b v="0"/>
    <n v="108"/>
    <b v="1"/>
    <s v="publishing/nonfiction"/>
    <n v="315.13888888888891"/>
    <n v="105.04629629629629"/>
    <x v="3"/>
    <x v="9"/>
  </r>
  <r>
    <s v="Eat Mendocino: Writing the Book"/>
    <s v="For one year, two women exclusively ate food produced within Mendocino County, CA. Now, they will write a book about their adventures."/>
    <n v="5000"/>
    <n v="6120"/>
    <x v="0"/>
    <x v="0"/>
    <s v="USD"/>
    <n v="1392408000"/>
    <n v="1390890987"/>
    <b v="0"/>
    <n v="108"/>
    <b v="1"/>
    <s v="publishing/nonfiction"/>
    <n v="122.39999999999999"/>
    <n v="56.666666666666664"/>
    <x v="3"/>
    <x v="9"/>
  </r>
  <r>
    <s v="Under the Sour Sun: Hunger through the Eyes of a Child"/>
    <s v="The true story of a child's struggle with hunger, poverty, and war in El Salvador."/>
    <n v="1500"/>
    <n v="1601"/>
    <x v="0"/>
    <x v="0"/>
    <s v="USD"/>
    <n v="1417409940"/>
    <n v="1414765794"/>
    <b v="0"/>
    <n v="41"/>
    <b v="1"/>
    <s v="publishing/nonfiction"/>
    <n v="106.73333333333332"/>
    <n v="39.048780487804876"/>
    <x v="3"/>
    <x v="9"/>
  </r>
  <r>
    <s v="Brother's Keeper: Lessons Learned in Gaining Access"/>
    <s v="Strategies forged and lessons learned from accessing highly selective places where Black men have historically been underrepresented."/>
    <n v="6000"/>
    <n v="9500"/>
    <x v="0"/>
    <x v="0"/>
    <s v="USD"/>
    <n v="1407758629"/>
    <n v="1404907429"/>
    <b v="0"/>
    <n v="139"/>
    <b v="1"/>
    <s v="publishing/nonfiction"/>
    <n v="158.33333333333331"/>
    <n v="68.345323741007192"/>
    <x v="3"/>
    <x v="9"/>
  </r>
  <r>
    <s v="Gloriously Doomed - Search for Armada Shipwreck in Ireland"/>
    <s v="Book on the search for the San Marcos, shipwrecked off the coast of Ireland in 1588 and the mysteries that have drawn men to find her."/>
    <n v="3000"/>
    <n v="3222"/>
    <x v="0"/>
    <x v="0"/>
    <s v="USD"/>
    <n v="1434857482"/>
    <n v="1433647882"/>
    <b v="0"/>
    <n v="19"/>
    <b v="1"/>
    <s v="publishing/nonfiction"/>
    <n v="107.4"/>
    <n v="169.57894736842104"/>
    <x v="3"/>
    <x v="9"/>
  </r>
  <r>
    <s v="reVILNA: the vilna ghetto project"/>
    <s v="A revolutionary digital mapping project of the Vilna Ghetto"/>
    <n v="13000"/>
    <n v="13293.8"/>
    <x v="0"/>
    <x v="0"/>
    <s v="USD"/>
    <n v="1370964806"/>
    <n v="1367940806"/>
    <b v="0"/>
    <n v="94"/>
    <b v="1"/>
    <s v="publishing/nonfiction"/>
    <n v="102.25999999999999"/>
    <n v="141.42340425531913"/>
    <x v="3"/>
    <x v="9"/>
  </r>
  <r>
    <s v="&quot;My Life As Julia Roberts, Snapshots Of A LIfe"/>
    <s v="Thats right &quot;My Life As Julia Robertsâ€¦Snapshots Of A Life&quot; is going on the road! The first book tour! With Author Liane Langford!"/>
    <n v="1400"/>
    <n v="1550"/>
    <x v="0"/>
    <x v="0"/>
    <s v="USD"/>
    <n v="1395435712"/>
    <n v="1392847312"/>
    <b v="0"/>
    <n v="23"/>
    <b v="1"/>
    <s v="publishing/nonfiction"/>
    <n v="110.71428571428572"/>
    <n v="67.391304347826093"/>
    <x v="3"/>
    <x v="9"/>
  </r>
  <r>
    <s v="A Tale as Rich as Soil: Preserving Valmont's History"/>
    <s v="Valmont is a town with a fertile history and a vibrant community. We aim to capture the magic in our People's History of Valmont!"/>
    <n v="550"/>
    <n v="814"/>
    <x v="0"/>
    <x v="0"/>
    <s v="USD"/>
    <n v="1334610000"/>
    <n v="1332435685"/>
    <b v="0"/>
    <n v="15"/>
    <b v="1"/>
    <s v="publishing/nonfiction"/>
    <n v="148"/>
    <n v="54.266666666666666"/>
    <x v="3"/>
    <x v="9"/>
  </r>
  <r>
    <s v="A Revolutionary Leadership Resource Book"/>
    <s v="Join others to help create a world that is possible -- in your workplace, community and society!"/>
    <n v="5000"/>
    <n v="5116"/>
    <x v="0"/>
    <x v="0"/>
    <s v="USD"/>
    <n v="1355439503"/>
    <n v="1352847503"/>
    <b v="0"/>
    <n v="62"/>
    <b v="1"/>
    <s v="publishing/nonfiction"/>
    <n v="102.32000000000001"/>
    <n v="82.516129032258064"/>
    <x v="3"/>
    <x v="9"/>
  </r>
  <r>
    <s v="Help Launch the Most Amazing Online Organizing Guide Ever."/>
    <s v="Help launch a FREE guide that can help activists &amp; community organizers leverage social media tools for change like never before."/>
    <n v="2220"/>
    <n v="3976"/>
    <x v="0"/>
    <x v="0"/>
    <s v="USD"/>
    <n v="1367588645"/>
    <n v="1364996645"/>
    <b v="0"/>
    <n v="74"/>
    <b v="1"/>
    <s v="publishing/nonfiction"/>
    <n v="179.09909909909908"/>
    <n v="53.729729729729726"/>
    <x v="3"/>
    <x v="9"/>
  </r>
  <r>
    <s v="Attention: People With Body Parts"/>
    <s v="This is a book of letters. Letters to our body parts."/>
    <n v="2987"/>
    <n v="3318"/>
    <x v="0"/>
    <x v="0"/>
    <s v="USD"/>
    <n v="1348372740"/>
    <n v="1346806909"/>
    <b v="0"/>
    <n v="97"/>
    <b v="1"/>
    <s v="publishing/nonfiction"/>
    <n v="111.08135252761969"/>
    <n v="34.206185567010309"/>
    <x v="3"/>
    <x v="9"/>
  </r>
  <r>
    <s v="Trash is Treasure"/>
    <s v="My creations are born in different cultural environment around the globe with Â« what is already there Â» and act as a social impulse"/>
    <n v="7000"/>
    <n v="7003"/>
    <x v="0"/>
    <x v="9"/>
    <s v="EUR"/>
    <n v="1421319240"/>
    <n v="1418649019"/>
    <b v="0"/>
    <n v="55"/>
    <b v="1"/>
    <s v="publishing/nonfiction"/>
    <n v="100.04285714285714"/>
    <n v="127.32727272727273"/>
    <x v="3"/>
    <x v="9"/>
  </r>
  <r>
    <s v="Meditations for the Childbearing Year - a Book"/>
    <s v="Peace on Earth begins with birth. Educating pregnant women to create a more peaceful world is what this book is all about."/>
    <n v="2000"/>
    <n v="2005"/>
    <x v="0"/>
    <x v="0"/>
    <s v="USD"/>
    <n v="1407701966"/>
    <n v="1405109966"/>
    <b v="0"/>
    <n v="44"/>
    <b v="1"/>
    <s v="publishing/nonfiction"/>
    <n v="100.25"/>
    <n v="45.56818181818182"/>
    <x v="3"/>
    <x v="9"/>
  </r>
  <r>
    <s v="chartwellwest.com"/>
    <s v="A place for rational, fact and data based non-partisan political and societal commentary on things that matter to Americans."/>
    <n v="10000"/>
    <n v="10556"/>
    <x v="0"/>
    <x v="0"/>
    <s v="USD"/>
    <n v="1485642930"/>
    <n v="1483050930"/>
    <b v="0"/>
    <n v="110"/>
    <b v="1"/>
    <s v="publishing/nonfiction"/>
    <n v="105.56"/>
    <n v="95.963636363636368"/>
    <x v="3"/>
    <x v="9"/>
  </r>
  <r>
    <s v="A book no one should have to write-but everyone should read."/>
    <s v="The epic adventure of a 33 year journey surviving 4 open heart surgeries- emotionally powerful. Graphic. Honest. Funny"/>
    <n v="4444"/>
    <n v="4559"/>
    <x v="0"/>
    <x v="0"/>
    <s v="USD"/>
    <n v="1361739872"/>
    <n v="1359147872"/>
    <b v="0"/>
    <n v="59"/>
    <b v="1"/>
    <s v="publishing/nonfiction"/>
    <n v="102.58775877587757"/>
    <n v="77.271186440677965"/>
    <x v="3"/>
    <x v="9"/>
  </r>
  <r>
    <s v="Surviving the Journey: Letters from the Railroad"/>
    <s v="A young cancer survivor embarks on a cross country railroad adventure while writing her memoir through letters."/>
    <n v="3000"/>
    <n v="3555"/>
    <x v="0"/>
    <x v="0"/>
    <s v="USD"/>
    <n v="1312470475"/>
    <n v="1308496075"/>
    <b v="0"/>
    <n v="62"/>
    <b v="1"/>
    <s v="publishing/nonfiction"/>
    <n v="118.5"/>
    <n v="57.338709677419352"/>
    <x v="3"/>
    <x v="9"/>
  </r>
  <r>
    <s v="ELECTRO GIRL raises awareness to remove the fear of Epilepsy"/>
    <s v="A raw, honest encounter of my colourful journey trying to escape accepting I had Epilepsy &amp; how I found my super powers along the way"/>
    <n v="5000"/>
    <n v="5585"/>
    <x v="0"/>
    <x v="2"/>
    <s v="AUD"/>
    <n v="1476615600"/>
    <n v="1474884417"/>
    <b v="0"/>
    <n v="105"/>
    <b v="1"/>
    <s v="publishing/nonfiction"/>
    <n v="111.7"/>
    <n v="53.19047619047619"/>
    <x v="3"/>
    <x v="9"/>
  </r>
  <r>
    <s v="Dirshuni: Israeli Women Writing Midrash, volume 2"/>
    <s v="Finally, Jewish sacred texts by Israeli women, volume 2 of an  acclaimed, revolutionary series of powerful, witty, diverse Midrashim."/>
    <n v="10000"/>
    <n v="12800"/>
    <x v="0"/>
    <x v="0"/>
    <s v="USD"/>
    <n v="1423922991"/>
    <n v="1421330991"/>
    <b v="0"/>
    <n v="26"/>
    <b v="1"/>
    <s v="publishing/nonfiction"/>
    <n v="128"/>
    <n v="492.30769230769232"/>
    <x v="3"/>
    <x v="9"/>
  </r>
  <r>
    <s v="In Sickness and in Health- a couples journey through cancer"/>
    <s v="A book about a couples first year of marriage. Read the inspirational story of how God helped them overcome cancer, amputation and more"/>
    <n v="2000"/>
    <n v="2075"/>
    <x v="0"/>
    <x v="0"/>
    <s v="USD"/>
    <n v="1357408721"/>
    <n v="1354816721"/>
    <b v="0"/>
    <n v="49"/>
    <b v="1"/>
    <s v="publishing/nonfiction"/>
    <n v="103.75000000000001"/>
    <n v="42.346938775510203"/>
    <x v="3"/>
    <x v="9"/>
  </r>
  <r>
    <s v="Rumble Yell: Discovering America's Biggest Bike Ride"/>
    <s v="The hilarious new book about RAGBRAI, America's greatest event that you've never heard of. Crotch lube is entirely optional."/>
    <n v="2500"/>
    <n v="2547.69"/>
    <x v="0"/>
    <x v="0"/>
    <s v="USD"/>
    <n v="1369010460"/>
    <n v="1366381877"/>
    <b v="0"/>
    <n v="68"/>
    <b v="1"/>
    <s v="publishing/nonfiction"/>
    <n v="101.9076"/>
    <n v="37.466029411764708"/>
    <x v="3"/>
    <x v="9"/>
  </r>
  <r>
    <s v="Shemdegi Sadguri: photopoetic commentary on Eastern Europe"/>
    <s v="A mixed media (poetry, photo, prose and sound) text focusing on/inspired by rural life in former Communist republics. "/>
    <n v="700"/>
    <n v="824"/>
    <x v="0"/>
    <x v="0"/>
    <s v="USD"/>
    <n v="1303147459"/>
    <n v="1297880659"/>
    <b v="0"/>
    <n v="22"/>
    <b v="1"/>
    <s v="publishing/nonfiction"/>
    <n v="117.71428571428571"/>
    <n v="37.454545454545453"/>
    <x v="3"/>
    <x v="9"/>
  </r>
  <r>
    <s v="Celebrating Orlando's Historic Haunts Release"/>
    <s v="This is for the book release event/photo gallery show. Funds will go to buy gallery prints &amp; copies of Orlando's Historic Haunts."/>
    <n v="250"/>
    <n v="595"/>
    <x v="0"/>
    <x v="0"/>
    <s v="USD"/>
    <n v="1354756714"/>
    <n v="1353547114"/>
    <b v="0"/>
    <n v="18"/>
    <b v="1"/>
    <s v="publishing/nonfiction"/>
    <n v="238"/>
    <n v="33.055555555555557"/>
    <x v="3"/>
    <x v="9"/>
  </r>
  <r>
    <s v="Publish Waiting On Humanity"/>
    <s v="I am publishing my book, Waiting on Humanity and need some finishing funds to do so."/>
    <n v="2500"/>
    <n v="2550"/>
    <x v="0"/>
    <x v="0"/>
    <s v="USD"/>
    <n v="1286568268"/>
    <n v="1283976268"/>
    <b v="0"/>
    <n v="19"/>
    <b v="1"/>
    <s v="publishing/nonfiction"/>
    <n v="102"/>
    <n v="134.21052631578948"/>
    <x v="3"/>
    <x v="9"/>
  </r>
  <r>
    <s v="Wild Ruins"/>
    <s v="Help me search for the lost ruins of the UK. A unique guide to  lesser known and somewhat known ruins of Britain."/>
    <n v="5000"/>
    <n v="5096"/>
    <x v="0"/>
    <x v="1"/>
    <s v="GBP"/>
    <n v="1404892539"/>
    <n v="1401436539"/>
    <b v="0"/>
    <n v="99"/>
    <b v="1"/>
    <s v="publishing/nonfiction"/>
    <n v="101.92000000000002"/>
    <n v="51.474747474747474"/>
    <x v="3"/>
    <x v="9"/>
  </r>
  <r>
    <s v="Random Thoughts from a Random Mind"/>
    <s v="I am publishing my 5th book, I am looking to publish a book of short stories, all based on random thoughts that flash through my mind."/>
    <n v="2200"/>
    <n v="0"/>
    <x v="2"/>
    <x v="0"/>
    <s v="USD"/>
    <n v="1480188013"/>
    <n v="1477592413"/>
    <b v="0"/>
    <n v="0"/>
    <b v="0"/>
    <s v="publishing/fiction"/>
    <n v="0"/>
    <s v="N/A"/>
    <x v="3"/>
    <x v="10"/>
  </r>
  <r>
    <s v="DONE WITH DEATH"/>
    <s v="The day Chuck died was the day everything changed. Now he has to save the afterlife from extinction or die again trying."/>
    <n v="5000"/>
    <n v="235"/>
    <x v="2"/>
    <x v="0"/>
    <s v="USD"/>
    <n v="1391364126"/>
    <n v="1388772126"/>
    <b v="0"/>
    <n v="6"/>
    <b v="0"/>
    <s v="publishing/fiction"/>
    <n v="4.7"/>
    <n v="39.166666666666664"/>
    <x v="3"/>
    <x v="10"/>
  </r>
  <r>
    <s v="Where we used to live - eBook (PROJECT 80%)"/>
    <s v="An original-well-done eBook. Mainly about fiction, action, adventure, and mystery. A story that you've never read!"/>
    <n v="3500"/>
    <n v="0"/>
    <x v="2"/>
    <x v="14"/>
    <s v="MXN"/>
    <n v="1480831200"/>
    <n v="1479328570"/>
    <b v="0"/>
    <n v="0"/>
    <b v="0"/>
    <s v="publishing/fiction"/>
    <n v="0"/>
    <s v="N/A"/>
    <x v="3"/>
    <x v="10"/>
  </r>
  <r>
    <s v="Highland Sabre - A Black Beast Books Project"/>
    <s v="Highland Sabre explores a possible yet terrifying explanation for the mystery big cats said to prowl the British countryside."/>
    <n v="4290"/>
    <n v="5"/>
    <x v="2"/>
    <x v="1"/>
    <s v="GBP"/>
    <n v="1376563408"/>
    <n v="1373971408"/>
    <b v="0"/>
    <n v="1"/>
    <b v="0"/>
    <s v="publishing/fiction"/>
    <n v="0.11655011655011654"/>
    <n v="5"/>
    <x v="3"/>
    <x v="10"/>
  </r>
  <r>
    <s v="[JOE]KES"/>
    <s v="[JOE]KES is a book full of over 200 original, sometimes funny, pun-ish Joekes. If you hate the book, use it as a coster!"/>
    <n v="5000"/>
    <n v="0"/>
    <x v="2"/>
    <x v="0"/>
    <s v="USD"/>
    <n v="1441858161"/>
    <n v="1439266161"/>
    <b v="0"/>
    <n v="0"/>
    <b v="0"/>
    <s v="publishing/fiction"/>
    <n v="0"/>
    <s v="N/A"/>
    <x v="3"/>
    <x v="10"/>
  </r>
  <r>
    <s v="Dirty Quiet Money"/>
    <s v="To survive, an American socialite must fight with a Mafia boss in the French Resistance, but will his underworld ruin her in the end?"/>
    <n v="7000"/>
    <n v="2521"/>
    <x v="2"/>
    <x v="0"/>
    <s v="USD"/>
    <n v="1413723684"/>
    <n v="1411131684"/>
    <b v="0"/>
    <n v="44"/>
    <b v="0"/>
    <s v="publishing/fiction"/>
    <n v="36.014285714285712"/>
    <n v="57.295454545454547"/>
    <x v="3"/>
    <x v="10"/>
  </r>
  <r>
    <s v="Memories of Italy &amp; Olive Oil"/>
    <s v="I am writing about my nonna's life in Southern Italy and what it was like to grow up in a Fascist regime before immigrating to Canada."/>
    <n v="4000"/>
    <n v="0"/>
    <x v="2"/>
    <x v="5"/>
    <s v="CAD"/>
    <n v="1424112483"/>
    <n v="1421520483"/>
    <b v="0"/>
    <n v="0"/>
    <b v="0"/>
    <s v="publishing/fiction"/>
    <n v="0"/>
    <s v="N/A"/>
    <x v="3"/>
    <x v="10"/>
  </r>
  <r>
    <s v="Jury of Peers: A Novel of Online Justice"/>
    <s v="Jury of Peers is a complete novel, and it's good._x000a_All it needs now?  _x000a_More readers.  About ten million more._x000a_Let's get 'em."/>
    <n v="5000"/>
    <n v="177"/>
    <x v="2"/>
    <x v="0"/>
    <s v="USD"/>
    <n v="1432178810"/>
    <n v="1429586810"/>
    <b v="0"/>
    <n v="3"/>
    <b v="0"/>
    <s v="publishing/fiction"/>
    <n v="3.54"/>
    <n v="59"/>
    <x v="3"/>
    <x v="10"/>
  </r>
  <r>
    <s v="A dream of becoming an upcoming Author"/>
    <s v="Haunted by a wrong decision and hunted by a Tall Dark Stranger, a misguided teen struggles to find her way home ..or will she make it?"/>
    <n v="2500"/>
    <n v="0"/>
    <x v="2"/>
    <x v="0"/>
    <s v="USD"/>
    <n v="1387169890"/>
    <n v="1384577890"/>
    <b v="0"/>
    <n v="0"/>
    <b v="0"/>
    <s v="publishing/fiction"/>
    <n v="0"/>
    <s v="N/A"/>
    <x v="3"/>
    <x v="10"/>
  </r>
  <r>
    <s v="Sorry I Tripped in Your Yard"/>
    <s v="Over a year of dedication has produced amazing photos and stirring words. The last step is to help those words appear in a printed book"/>
    <n v="4000"/>
    <n v="1656"/>
    <x v="2"/>
    <x v="0"/>
    <s v="USD"/>
    <n v="1388102094"/>
    <n v="1385510094"/>
    <b v="0"/>
    <n v="52"/>
    <b v="0"/>
    <s v="publishing/fiction"/>
    <n v="41.4"/>
    <n v="31.846153846153847"/>
    <x v="3"/>
    <x v="10"/>
  </r>
  <r>
    <s v="Open Door: The Call -- Young Reader's Fiction Book"/>
    <s v="Daniel was an ordinary boy, until unordinary events began to occur. Danny had never been exposed to supernatural activity until now..."/>
    <n v="17500"/>
    <n v="0"/>
    <x v="2"/>
    <x v="0"/>
    <s v="USD"/>
    <n v="1361750369"/>
    <n v="1358294369"/>
    <b v="0"/>
    <n v="0"/>
    <b v="0"/>
    <s v="publishing/fiction"/>
    <n v="0"/>
    <s v="N/A"/>
    <x v="3"/>
    <x v="10"/>
  </r>
  <r>
    <s v="Donald Trump Presidential Stress Cube"/>
    <s v="A satire gift, the stress cube has original artwork, comes on a custom mahogany stand and has a funny exercise booklet."/>
    <n v="38000"/>
    <n v="10"/>
    <x v="2"/>
    <x v="0"/>
    <s v="USD"/>
    <n v="1454183202"/>
    <n v="1449863202"/>
    <b v="0"/>
    <n v="1"/>
    <b v="0"/>
    <s v="publishing/fiction"/>
    <n v="2.6315789473684209E-2"/>
    <n v="10"/>
    <x v="3"/>
    <x v="10"/>
  </r>
  <r>
    <s v="This is NOT the Bible I was taught in Sunday School"/>
    <s v="What if the stories in the Bible, especially those about strong women, were retuld by their own characters? I've completed 5 and am ready to publish."/>
    <n v="1500"/>
    <n v="50"/>
    <x v="2"/>
    <x v="0"/>
    <s v="USD"/>
    <n v="1257047940"/>
    <n v="1252718519"/>
    <b v="0"/>
    <n v="1"/>
    <b v="0"/>
    <s v="publishing/fiction"/>
    <n v="3.3333333333333335"/>
    <n v="50"/>
    <x v="3"/>
    <x v="10"/>
  </r>
  <r>
    <s v="Expansion of The Mortis Chronicles"/>
    <s v="The Mortis Chronicles is a hard hitting, thought provoking and action packed indie published series. You know you want to read!"/>
    <n v="3759"/>
    <n v="32"/>
    <x v="2"/>
    <x v="1"/>
    <s v="GBP"/>
    <n v="1431298860"/>
    <n v="1428341985"/>
    <b v="0"/>
    <n v="2"/>
    <b v="0"/>
    <s v="publishing/fiction"/>
    <n v="0.85129023676509719"/>
    <n v="16"/>
    <x v="3"/>
    <x v="10"/>
  </r>
  <r>
    <s v="Arabella makes her novel Pants On FIre! an audio book!"/>
    <s v="Arabella seeks studio time to professionally read her novel, making it available to listeners as an audio book on audible.com"/>
    <n v="500"/>
    <n v="351"/>
    <x v="2"/>
    <x v="0"/>
    <s v="USD"/>
    <n v="1393181018"/>
    <n v="1390589018"/>
    <b v="0"/>
    <n v="9"/>
    <b v="0"/>
    <s v="publishing/fiction"/>
    <n v="70.199999999999989"/>
    <n v="39"/>
    <x v="3"/>
    <x v="10"/>
  </r>
  <r>
    <s v="Scorned: A LeKrista Scott, Vampire Hunted Novel"/>
    <s v="Scorned is the first in a series that I have been working on for two years and it's time to get it published."/>
    <n v="10000"/>
    <n v="170"/>
    <x v="2"/>
    <x v="0"/>
    <s v="USD"/>
    <n v="1323998795"/>
    <n v="1321406795"/>
    <b v="0"/>
    <n v="5"/>
    <b v="0"/>
    <s v="publishing/fiction"/>
    <n v="1.7000000000000002"/>
    <n v="34"/>
    <x v="3"/>
    <x v="10"/>
  </r>
  <r>
    <s v="Run Ragged"/>
    <s v="Would anything change if women were in charge? Book Clubs, readers, and critics herald the latest by award-winning author, Aguila."/>
    <n v="7000"/>
    <n v="3598"/>
    <x v="2"/>
    <x v="0"/>
    <s v="USD"/>
    <n v="1444539600"/>
    <n v="1441297645"/>
    <b v="0"/>
    <n v="57"/>
    <b v="0"/>
    <s v="publishing/fiction"/>
    <n v="51.4"/>
    <n v="63.122807017543863"/>
    <x v="3"/>
    <x v="10"/>
  </r>
  <r>
    <s v="One Minute Gone: Manhattan Noir: a novel and backstory book"/>
    <s v="One Minute Gone is a murder mystery drawn from real people and events. Read Chapter One at http://davidhansardblog.wordpress.com."/>
    <n v="3000"/>
    <n v="21"/>
    <x v="2"/>
    <x v="0"/>
    <s v="USD"/>
    <n v="1375313577"/>
    <n v="1372721577"/>
    <b v="0"/>
    <n v="3"/>
    <b v="0"/>
    <s v="publishing/fiction"/>
    <n v="0.70000000000000007"/>
    <n v="7"/>
    <x v="3"/>
    <x v="10"/>
  </r>
  <r>
    <s v="Summers' Love, A Cute and Funny Cinderella Love Story"/>
    <s v="Laughter, tears and good times in the warm glow of Summer s Love. The perfect recipe for the winter blahs."/>
    <n v="500"/>
    <n v="2"/>
    <x v="2"/>
    <x v="0"/>
    <s v="USD"/>
    <n v="1398876680"/>
    <n v="1396284680"/>
    <b v="0"/>
    <n v="1"/>
    <b v="0"/>
    <s v="publishing/fiction"/>
    <n v="0.4"/>
    <n v="2"/>
    <x v="3"/>
    <x v="10"/>
  </r>
  <r>
    <s v="Silenus March: A Novel"/>
    <s v="A novel. Beautiful. Sparse. The truth behind the American Dream seen from the eyes of a young wanderer in the midst of the economic collapse. "/>
    <n v="15000"/>
    <n v="400"/>
    <x v="2"/>
    <x v="0"/>
    <s v="USD"/>
    <n v="1287115200"/>
    <n v="1284567905"/>
    <b v="0"/>
    <n v="6"/>
    <b v="0"/>
    <s v="publishing/fiction"/>
    <n v="2.666666666666667"/>
    <n v="66.666666666666671"/>
    <x v="3"/>
    <x v="10"/>
  </r>
  <r>
    <s v="Wess Meets West - Press Our New Album on CD!"/>
    <s v="We are finishing up recording our new record and we would like help with its physical CD release."/>
    <n v="1000"/>
    <n v="1040"/>
    <x v="0"/>
    <x v="0"/>
    <s v="USD"/>
    <n v="1304439025"/>
    <n v="1301847025"/>
    <b v="0"/>
    <n v="27"/>
    <b v="1"/>
    <s v="music/rock"/>
    <n v="104"/>
    <n v="38.518518518518519"/>
    <x v="4"/>
    <x v="11"/>
  </r>
  <r>
    <s v="Touring the United States This July"/>
    <s v="&quot;WE ARE ON A MISSION TO TOUR THE UNITED STATES NON-STOP. TO DO SO WE NEED TO PURCHASE A NEW VAN.&quot;"/>
    <n v="800"/>
    <n v="1065.23"/>
    <x v="0"/>
    <x v="0"/>
    <s v="USD"/>
    <n v="1370649674"/>
    <n v="1368057674"/>
    <b v="0"/>
    <n v="25"/>
    <b v="1"/>
    <s v="music/rock"/>
    <n v="133.15375"/>
    <n v="42.609200000000001"/>
    <x v="4"/>
    <x v="11"/>
  </r>
  <r>
    <s v="Richie Ray finally records a new record!"/>
    <s v="After almost three years of being out of music, I've decided to finally make the solo record I've wanted to do for years."/>
    <n v="700"/>
    <n v="700"/>
    <x v="0"/>
    <x v="0"/>
    <s v="USD"/>
    <n v="1345918302"/>
    <n v="1343326302"/>
    <b v="0"/>
    <n v="14"/>
    <b v="1"/>
    <s v="music/rock"/>
    <n v="100"/>
    <n v="50"/>
    <x v="4"/>
    <x v="11"/>
  </r>
  <r>
    <s v="Fund The Red Masque's New Album, &quot;Mythalogue&quot;"/>
    <s v="The Red Masque will be heading into the studio in late April to begin recording their new album, tentatively titled &quot;Mythalogue&quot;."/>
    <n v="1500"/>
    <n v="2222"/>
    <x v="0"/>
    <x v="0"/>
    <s v="USD"/>
    <n v="1335564000"/>
    <n v="1332182049"/>
    <b v="0"/>
    <n v="35"/>
    <b v="1"/>
    <s v="music/rock"/>
    <n v="148.13333333333333"/>
    <n v="63.485714285714288"/>
    <x v="4"/>
    <x v="11"/>
  </r>
  <r>
    <s v="STEELcyclopedia - The Titans of Hard Rock"/>
    <s v="The book I am working on now is the third is a series of rock encyclopedias. However, I am in need of funding to cover the photo costs."/>
    <n v="1000"/>
    <n v="1025"/>
    <x v="0"/>
    <x v="0"/>
    <s v="USD"/>
    <n v="1395023719"/>
    <n v="1391571319"/>
    <b v="0"/>
    <n v="10"/>
    <b v="1"/>
    <s v="music/rock"/>
    <n v="102.49999999999999"/>
    <n v="102.5"/>
    <x v="4"/>
    <x v="11"/>
  </r>
  <r>
    <s v="Treedom's NEW album fund!"/>
    <s v="Treedom wants to record a second album! We have a lot of new material, and we wanted to capture our new sound in a record for our fans."/>
    <n v="500"/>
    <n v="903.14"/>
    <x v="0"/>
    <x v="0"/>
    <s v="USD"/>
    <n v="1362060915"/>
    <n v="1359468915"/>
    <b v="0"/>
    <n v="29"/>
    <b v="1"/>
    <s v="music/rock"/>
    <n v="180.62799999999999"/>
    <n v="31.142758620689655"/>
    <x v="4"/>
    <x v="11"/>
  </r>
  <r>
    <s v="New Album: BRICK AND MORTAR. New Book: HITLESS WONDER."/>
    <s v="In June, Columbus rock veterans, Watershed, will release and tour behind a new album, BRICK AND MORTAR."/>
    <n v="5000"/>
    <n v="7140"/>
    <x v="0"/>
    <x v="0"/>
    <s v="USD"/>
    <n v="1336751220"/>
    <n v="1331774434"/>
    <b v="0"/>
    <n v="44"/>
    <b v="1"/>
    <s v="music/rock"/>
    <n v="142.79999999999998"/>
    <n v="162.27272727272728"/>
    <x v="4"/>
    <x v="11"/>
  </r>
  <r>
    <s v="Mahayla CD Pressing"/>
    <s v="We've made our goal with your help. Thanks so much! This is a great time to pre-purchase the album and get some extra perks."/>
    <n v="1200"/>
    <n v="1370"/>
    <x v="0"/>
    <x v="0"/>
    <s v="USD"/>
    <n v="1383318226"/>
    <n v="1380726226"/>
    <b v="0"/>
    <n v="17"/>
    <b v="1"/>
    <s v="music/rock"/>
    <n v="114.16666666666666"/>
    <n v="80.588235294117652"/>
    <x v="4"/>
    <x v="11"/>
  </r>
  <r>
    <s v="HELP UNRB GO ON TOUR!"/>
    <s v="With all of our money going towards our new full-length album and merch, we need your help so we don't end up stranded on tour."/>
    <n v="1000"/>
    <n v="2035.05"/>
    <x v="0"/>
    <x v="0"/>
    <s v="USD"/>
    <n v="1341633540"/>
    <n v="1338336588"/>
    <b v="0"/>
    <n v="34"/>
    <b v="1"/>
    <s v="music/rock"/>
    <n v="203.505"/>
    <n v="59.85441176470588"/>
    <x v="4"/>
    <x v="11"/>
  </r>
  <r>
    <s v="Reluctant Hero's &quot;All As One&quot; EP"/>
    <s v="Reluctant Hero is getting ready to record their next EP titled All As One! Studio dates are set for January 18th-22nd! Let's work!"/>
    <n v="1700"/>
    <n v="1860"/>
    <x v="0"/>
    <x v="0"/>
    <s v="USD"/>
    <n v="1358755140"/>
    <n v="1357187280"/>
    <b v="0"/>
    <n v="14"/>
    <b v="1"/>
    <s v="music/rock"/>
    <n v="109.41176470588236"/>
    <n v="132.85714285714286"/>
    <x v="4"/>
    <x v="11"/>
  </r>
  <r>
    <s v="3 Years Hollow is Going On Their First Ever Tour!"/>
    <s v="A regional band reaching to their fans. Reaching to become a national band with no label support. This is the chance of a lifetime."/>
    <n v="10000"/>
    <n v="14437.46"/>
    <x v="0"/>
    <x v="0"/>
    <s v="USD"/>
    <n v="1359680939"/>
    <n v="1357088939"/>
    <b v="0"/>
    <n v="156"/>
    <b v="1"/>
    <s v="music/rock"/>
    <n v="144.37459999999999"/>
    <n v="92.547820512820508"/>
    <x v="4"/>
    <x v="11"/>
  </r>
  <r>
    <s v="Brad Hoshaw &amp; the Seven Deadlies - New Studio Album"/>
    <s v="Second album from award-winning Brad Hoshaw &amp; the Seven Deadlies, featuring crowd favorites &quot;New Tattoo&quot; and &quot;Delta King.&quot;"/>
    <n v="7500"/>
    <n v="7790"/>
    <x v="0"/>
    <x v="0"/>
    <s v="USD"/>
    <n v="1384322340"/>
    <n v="1381430646"/>
    <b v="0"/>
    <n v="128"/>
    <b v="1"/>
    <s v="music/rock"/>
    <n v="103.86666666666666"/>
    <n v="60.859375"/>
    <x v="4"/>
    <x v="11"/>
  </r>
  <r>
    <s v="&quot;Believable Lies&quot; - The Album"/>
    <s v="Rock n' Roll about the intersection of lies and belief: the Believable Lie."/>
    <n v="2500"/>
    <n v="2511.11"/>
    <x v="0"/>
    <x v="0"/>
    <s v="USD"/>
    <n v="1383861483"/>
    <n v="1381265883"/>
    <b v="0"/>
    <n v="60"/>
    <b v="1"/>
    <s v="music/rock"/>
    <n v="100.44440000000002"/>
    <n v="41.851833333333339"/>
    <x v="4"/>
    <x v="11"/>
  </r>
  <r>
    <s v="Dead Tree Duo's first full length album! Let's make it!"/>
    <s v="Dead Tree Duo has been fortunate enough to record a full length album at Threshold Studios in NYC!  Now it's time to manufacture them!"/>
    <n v="2750"/>
    <n v="2826.43"/>
    <x v="0"/>
    <x v="0"/>
    <s v="USD"/>
    <n v="1372827540"/>
    <n v="1371491244"/>
    <b v="0"/>
    <n v="32"/>
    <b v="1"/>
    <s v="music/rock"/>
    <n v="102.77927272727271"/>
    <n v="88.325937499999995"/>
    <x v="4"/>
    <x v="11"/>
  </r>
  <r>
    <s v="Begins Again"/>
    <s v="The Brian Davis Band is a group of friends that want to share their lives and experiences through music that connects with people."/>
    <n v="8000"/>
    <n v="8425"/>
    <x v="0"/>
    <x v="0"/>
    <s v="USD"/>
    <n v="1315242360"/>
    <n v="1310438737"/>
    <b v="0"/>
    <n v="53"/>
    <b v="1"/>
    <s v="music/rock"/>
    <n v="105.31250000000001"/>
    <n v="158.96226415094338"/>
    <x v="4"/>
    <x v="11"/>
  </r>
  <r>
    <s v="Jimbo Mathus &amp; The Tri-State Coalition | WHITE BUFFALO"/>
    <s v="After the success of the critically-acclaimed &quot;Confederate Buddha,&quot; Jimbo &amp; Tri-State need your help to raise the WHITE BUFFALO."/>
    <n v="14000"/>
    <n v="15650"/>
    <x v="0"/>
    <x v="0"/>
    <s v="USD"/>
    <n v="1333774740"/>
    <n v="1330094566"/>
    <b v="0"/>
    <n v="184"/>
    <b v="1"/>
    <s v="music/rock"/>
    <n v="111.78571428571429"/>
    <n v="85.054347826086953"/>
    <x v="4"/>
    <x v="11"/>
  </r>
  <r>
    <s v="Madrone: New Album for 2013"/>
    <s v="Madrone is an independent band creating melodic, emotional, _x000a_alternative-rock needing your help to finish their new album."/>
    <n v="10000"/>
    <n v="10135"/>
    <x v="0"/>
    <x v="0"/>
    <s v="USD"/>
    <n v="1379279400"/>
    <n v="1376687485"/>
    <b v="0"/>
    <n v="90"/>
    <b v="1"/>
    <s v="music/rock"/>
    <n v="101.35000000000001"/>
    <n v="112.61111111111111"/>
    <x v="4"/>
    <x v="11"/>
  </r>
  <r>
    <s v="Lust Control NEW CD!!!"/>
    <s v="Help Lust Control Kickstart their first cd in 20 years!!  To be mixed by Rocky Gray (Living Sacrifice, Soul Embraced, Evanescence)!!"/>
    <n v="3000"/>
    <n v="3226"/>
    <x v="0"/>
    <x v="0"/>
    <s v="USD"/>
    <n v="1335672000"/>
    <n v="1332978688"/>
    <b v="0"/>
    <n v="71"/>
    <b v="1"/>
    <s v="music/rock"/>
    <n v="107.53333333333333"/>
    <n v="45.436619718309856"/>
    <x v="4"/>
    <x v="11"/>
  </r>
  <r>
    <s v="Eric Stuart Band 4 Song EP &quot;Character&quot;"/>
    <s v="We have some great new songs and want to record a special edition 4 song EP as our next Eric Stuart Band release"/>
    <n v="3500"/>
    <n v="4021"/>
    <x v="0"/>
    <x v="0"/>
    <s v="USD"/>
    <n v="1412086187"/>
    <n v="1409494187"/>
    <b v="0"/>
    <n v="87"/>
    <b v="1"/>
    <s v="music/rock"/>
    <n v="114.88571428571429"/>
    <n v="46.218390804597703"/>
    <x v="4"/>
    <x v="11"/>
  </r>
  <r>
    <s v="Ryan Caskey's BREAKOUT ALBUM, ready to CHARGE"/>
    <s v="Los Angeles-based recording artist Ryan Caskey joined forces with producer Eddie Hedges to record alternative rock masterworks."/>
    <n v="5000"/>
    <n v="5001"/>
    <x v="0"/>
    <x v="0"/>
    <s v="USD"/>
    <n v="1335542446"/>
    <n v="1332950446"/>
    <b v="0"/>
    <n v="28"/>
    <b v="1"/>
    <s v="music/rock"/>
    <n v="100.02"/>
    <n v="178.60714285714286"/>
    <x v="4"/>
    <x v="11"/>
  </r>
  <r>
    <s v="LF4 WildFire"/>
    <s v="Scotland's premier classic rock and metal festival, 3 days, 3-4 stages, family friendly,  for people of all ages"/>
    <n v="1500"/>
    <n v="2282"/>
    <x v="0"/>
    <x v="1"/>
    <s v="GBP"/>
    <n v="1410431054"/>
    <n v="1407839054"/>
    <b v="0"/>
    <n v="56"/>
    <b v="1"/>
    <s v="music/rock"/>
    <n v="152.13333333333335"/>
    <n v="40.75"/>
    <x v="4"/>
    <x v="11"/>
  </r>
  <r>
    <s v="SLUTEVER DO AMERICA TOUR"/>
    <s v="ALL WE WANT TO DO IS DRIVE AROUND AMERICA AND PLAY A BUNCH OF SHOWS, BUT WE DON'T HAVE ANY MONEY..."/>
    <n v="2000"/>
    <n v="2230.4299999999998"/>
    <x v="0"/>
    <x v="0"/>
    <s v="USD"/>
    <n v="1309547120"/>
    <n v="1306955120"/>
    <b v="0"/>
    <n v="51"/>
    <b v="1"/>
    <s v="music/rock"/>
    <n v="111.52149999999999"/>
    <n v="43.733921568627444"/>
    <x v="4"/>
    <x v="11"/>
  </r>
  <r>
    <s v="Vaz Tour/Musical Documentation of Australia and SE Asia"/>
    <s v="Vaz invades 2 new continents in the Eastern Hemisphere and brings home a Split Single, a Video Documentary and a Live Record from Asia."/>
    <n v="6000"/>
    <n v="6080"/>
    <x v="0"/>
    <x v="0"/>
    <s v="USD"/>
    <n v="1347854700"/>
    <n v="1343867524"/>
    <b v="0"/>
    <n v="75"/>
    <b v="1"/>
    <s v="music/rock"/>
    <n v="101.33333333333334"/>
    <n v="81.066666666666663"/>
    <x v="4"/>
    <x v="11"/>
  </r>
  <r>
    <s v="The Beautiful Refrain's &quot;Page One&quot; Project"/>
    <s v="We're recording our first single in Nashville this summer and sending it to radio with Shamrock Media Group.  We need your help!!"/>
    <n v="2300"/>
    <n v="2835"/>
    <x v="0"/>
    <x v="0"/>
    <s v="USD"/>
    <n v="1306630800"/>
    <n v="1304376478"/>
    <b v="0"/>
    <n v="38"/>
    <b v="1"/>
    <s v="music/rock"/>
    <n v="123.2608695652174"/>
    <n v="74.60526315789474"/>
    <x v="4"/>
    <x v="11"/>
  </r>
  <r>
    <s v="City of Sound - A city full of stories untold"/>
    <s v="Hope and Inspiration.  That is what this project is all about. In the midst of a dark and broken world our stories can speak life."/>
    <n v="5500"/>
    <n v="5500"/>
    <x v="0"/>
    <x v="0"/>
    <s v="USD"/>
    <n v="1311393540"/>
    <n v="1309919526"/>
    <b v="0"/>
    <n v="18"/>
    <b v="1"/>
    <s v="music/rock"/>
    <n v="100"/>
    <n v="305.55555555555554"/>
    <x v="4"/>
    <x v="11"/>
  </r>
  <r>
    <s v="Virtual CH - The One-Man-Mixed-Media-Rock-Band Debut"/>
    <s v="Be a part of Virtual CH's debut Video and Record release.  Help fund their debut music video and record mixing expenses."/>
    <n v="3000"/>
    <n v="3150"/>
    <x v="0"/>
    <x v="0"/>
    <s v="USD"/>
    <n v="1310857200"/>
    <n v="1306525512"/>
    <b v="0"/>
    <n v="54"/>
    <b v="1"/>
    <s v="music/rock"/>
    <n v="105"/>
    <n v="58.333333333333336"/>
    <x v="4"/>
    <x v="11"/>
  </r>
  <r>
    <s v="Golden Animals NEW Album!"/>
    <s v="Help Golden Animals finish their NEW Album!"/>
    <n v="8000"/>
    <n v="8355"/>
    <x v="0"/>
    <x v="0"/>
    <s v="USD"/>
    <n v="1315413339"/>
    <n v="1312821339"/>
    <b v="0"/>
    <n v="71"/>
    <b v="1"/>
    <s v="music/rock"/>
    <n v="104.4375"/>
    <n v="117.67605633802818"/>
    <x v="4"/>
    <x v="11"/>
  </r>
  <r>
    <s v="Sic Vita - New EP Release - 2017"/>
    <s v="Join the Sic Vita family and lend a hand as we create a new album!"/>
    <n v="4000"/>
    <n v="4205"/>
    <x v="0"/>
    <x v="0"/>
    <s v="USD"/>
    <n v="1488333600"/>
    <n v="1485270311"/>
    <b v="0"/>
    <n v="57"/>
    <b v="1"/>
    <s v="music/rock"/>
    <n v="105.125"/>
    <n v="73.771929824561397"/>
    <x v="4"/>
    <x v="11"/>
  </r>
  <r>
    <s v="The Micronite Filters | Wizard Blood Vinyl"/>
    <s v="The Micronite Filters have a blood curdling sonic adventure ready for psychedelic swirled vinyl for the best possible auditory journey."/>
    <n v="4500"/>
    <n v="4500"/>
    <x v="0"/>
    <x v="5"/>
    <s v="CAD"/>
    <n v="1419224340"/>
    <n v="1416363886"/>
    <b v="0"/>
    <n v="43"/>
    <b v="1"/>
    <s v="music/rock"/>
    <n v="100"/>
    <n v="104.65116279069767"/>
    <x v="4"/>
    <x v="11"/>
  </r>
  <r>
    <s v="Peter's New Album!!"/>
    <s v="Acknowledged songwriter looking to record album of new songs to secure a Publishing Contract"/>
    <n v="4000"/>
    <n v="4151"/>
    <x v="0"/>
    <x v="0"/>
    <s v="USD"/>
    <n v="1390161630"/>
    <n v="1387569630"/>
    <b v="0"/>
    <n v="52"/>
    <b v="1"/>
    <s v="music/rock"/>
    <n v="103.77499999999999"/>
    <n v="79.82692307692308"/>
    <x v="4"/>
    <x v="11"/>
  </r>
  <r>
    <s v="Help us get our music into the hands of our fans!"/>
    <s v="Please help us reach both a short term and lifetime goal! We can't do this without your help. thank you a ton from all of us at P.T.R.."/>
    <n v="1500"/>
    <n v="1575"/>
    <x v="0"/>
    <x v="0"/>
    <s v="USD"/>
    <n v="1346462462"/>
    <n v="1343870462"/>
    <b v="0"/>
    <n v="27"/>
    <b v="1"/>
    <s v="music/rock"/>
    <n v="105"/>
    <n v="58.333333333333336"/>
    <x v="4"/>
    <x v="11"/>
  </r>
  <r>
    <s v="Love Water Tour"/>
    <s v="We need your financial support to cover the tour costs!  (Sound, lights, travel, stage design)"/>
    <n v="1000"/>
    <n v="1040"/>
    <x v="0"/>
    <x v="0"/>
    <s v="USD"/>
    <n v="1373475120"/>
    <n v="1371569202"/>
    <b v="0"/>
    <n v="12"/>
    <b v="1"/>
    <s v="music/rock"/>
    <n v="104"/>
    <n v="86.666666666666671"/>
    <x v="4"/>
    <x v="11"/>
  </r>
  <r>
    <s v="Don Walrus wants to press a record!!"/>
    <s v="Gainesville's pop punk 3 piece Assassinate The Scientist started a new band and they want to release a 7&quot;, but they need your help!!"/>
    <n v="600"/>
    <n v="911"/>
    <x v="0"/>
    <x v="0"/>
    <s v="USD"/>
    <n v="1362146280"/>
    <n v="1357604752"/>
    <b v="0"/>
    <n v="33"/>
    <b v="1"/>
    <s v="music/rock"/>
    <n v="151.83333333333334"/>
    <n v="27.606060606060606"/>
    <x v="4"/>
    <x v="11"/>
  </r>
  <r>
    <s v="Rules of Civility and Decent Behavior"/>
    <s v="A pre order campaign to fund the pressing of our second full length vinyl LP"/>
    <n v="1500"/>
    <n v="2399.94"/>
    <x v="0"/>
    <x v="0"/>
    <s v="USD"/>
    <n v="1342825365"/>
    <n v="1340233365"/>
    <b v="0"/>
    <n v="96"/>
    <b v="1"/>
    <s v="music/rock"/>
    <n v="159.99600000000001"/>
    <n v="24.999375000000001"/>
    <x v="4"/>
    <x v="11"/>
  </r>
  <r>
    <s v="Help Pat The Human Get A Tour Van!"/>
    <s v="We have been a band since 2007, but we've never hit the road. That's messed up... So this summer, we're trying to and need your help!"/>
    <n v="1000"/>
    <n v="1273"/>
    <x v="0"/>
    <x v="0"/>
    <s v="USD"/>
    <n v="1306865040"/>
    <n v="1305568201"/>
    <b v="0"/>
    <n v="28"/>
    <b v="1"/>
    <s v="music/rock"/>
    <n v="127.3"/>
    <n v="45.464285714285715"/>
    <x v="4"/>
    <x v="11"/>
  </r>
  <r>
    <s v="Some Late Help for The Early Reset"/>
    <s v="Be a part of helping The Early Reset finish their new 7 song EP."/>
    <n v="4000"/>
    <n v="4280"/>
    <x v="0"/>
    <x v="0"/>
    <s v="USD"/>
    <n v="1414879303"/>
    <n v="1412287303"/>
    <b v="0"/>
    <n v="43"/>
    <b v="1"/>
    <s v="music/rock"/>
    <n v="107"/>
    <n v="99.534883720930239"/>
    <x v="4"/>
    <x v="11"/>
  </r>
  <r>
    <s v="Help Friends and Family Release Their Debut Album"/>
    <s v="Friends and Family have an album for you. They need your help to release it to the world."/>
    <n v="7000"/>
    <n v="8058.55"/>
    <x v="0"/>
    <x v="0"/>
    <s v="USD"/>
    <n v="1365489000"/>
    <n v="1362776043"/>
    <b v="0"/>
    <n v="205"/>
    <b v="1"/>
    <s v="music/rock"/>
    <n v="115.12214285714286"/>
    <n v="39.31"/>
    <x v="4"/>
    <x v="11"/>
  </r>
  <r>
    <s v="Dead Fish Handshake - follow up record to Across State Lines"/>
    <s v="Dead Fish Handshake is a rock band based out of New Jersey. We are in the process of raising funds for our second record."/>
    <n v="1500"/>
    <n v="2056.66"/>
    <x v="0"/>
    <x v="0"/>
    <s v="USD"/>
    <n v="1331441940"/>
    <n v="1326810211"/>
    <b v="0"/>
    <n v="23"/>
    <b v="1"/>
    <s v="music/rock"/>
    <n v="137.11066666666665"/>
    <n v="89.419999999999987"/>
    <x v="4"/>
    <x v="11"/>
  </r>
  <r>
    <s v="Repair Orwell's tour van for a West Coast Tour!"/>
    <s v="Orwell is hitting the road this August for a West Coast tour and we need substantial van repairs in order to get there.  Dates booked."/>
    <n v="350"/>
    <n v="545"/>
    <x v="0"/>
    <x v="0"/>
    <s v="USD"/>
    <n v="1344358860"/>
    <n v="1343682681"/>
    <b v="0"/>
    <n v="19"/>
    <b v="1"/>
    <s v="music/rock"/>
    <n v="155.71428571428572"/>
    <n v="28.684210526315791"/>
    <x v="4"/>
    <x v="11"/>
  </r>
  <r>
    <s v="Winter Tour"/>
    <s v="We are touring the Southeast in support of our new EP"/>
    <n v="400"/>
    <n v="435"/>
    <x v="0"/>
    <x v="0"/>
    <s v="USD"/>
    <n v="1387601040"/>
    <n v="1386806254"/>
    <b v="0"/>
    <n v="14"/>
    <b v="1"/>
    <s v="music/rock"/>
    <n v="108.74999999999999"/>
    <n v="31.071428571428573"/>
    <x v="4"/>
    <x v="11"/>
  </r>
  <r>
    <s v="Wyatt Lowe &amp; the Ottomatics Summer 2014 Tour!"/>
    <s v="Wyatt Lowe &amp; the Ottomatics will be hitting the road this June on a North and Southwest Summer 2014 tour!"/>
    <n v="2000"/>
    <n v="2681"/>
    <x v="0"/>
    <x v="0"/>
    <s v="USD"/>
    <n v="1402290000"/>
    <n v="1399666342"/>
    <b v="0"/>
    <n v="38"/>
    <b v="1"/>
    <s v="music/rock"/>
    <n v="134.05000000000001"/>
    <n v="70.55263157894737"/>
    <x v="4"/>
    <x v="11"/>
  </r>
  <r>
    <s v="&quot;Grey Sky Blues&quot; - Help make Bizness Suit's new album!"/>
    <s v="Bizness Suit - NEW ALBUM - We're going to LA to record the best rock album ever - bluesy funky Rock n Roll with soul"/>
    <n v="17482"/>
    <n v="17482"/>
    <x v="0"/>
    <x v="0"/>
    <s v="USD"/>
    <n v="1430712060"/>
    <n v="1427753265"/>
    <b v="0"/>
    <n v="78"/>
    <b v="1"/>
    <s v="music/rock"/>
    <n v="100"/>
    <n v="224.12820512820514"/>
    <x v="4"/>
    <x v="11"/>
  </r>
  <r>
    <s v="Soul Easy - Making music for our friends."/>
    <s v="Soul Easy recording our first full length CD.  Inspired by lots of friends and lots of good times."/>
    <n v="3000"/>
    <n v="3575"/>
    <x v="0"/>
    <x v="0"/>
    <s v="USD"/>
    <n v="1349477050"/>
    <n v="1346885050"/>
    <b v="0"/>
    <n v="69"/>
    <b v="1"/>
    <s v="music/rock"/>
    <n v="119.16666666666667"/>
    <n v="51.811594202898547"/>
    <x v="4"/>
    <x v="11"/>
  </r>
  <r>
    <s v="Debut Album"/>
    <s v="Eyes For Fire is finally ready to release their Debut Album but we need YOU to help us put the final touches on it."/>
    <n v="800"/>
    <n v="1436"/>
    <x v="0"/>
    <x v="0"/>
    <s v="USD"/>
    <n v="1427062852"/>
    <n v="1424474452"/>
    <b v="0"/>
    <n v="33"/>
    <b v="1"/>
    <s v="music/rock"/>
    <n v="179.5"/>
    <n v="43.515151515151516"/>
    <x v="4"/>
    <x v="11"/>
  </r>
  <r>
    <s v="Hi Ho Silver Oh - The West Coast Tour"/>
    <s v="Hi Ho Silver Oh is going on a West Coast tour! We'll be starting in Santa Barbara, and spreading our tunes all the way to Seattle and back."/>
    <n v="1600"/>
    <n v="2150.1"/>
    <x v="0"/>
    <x v="0"/>
    <s v="USD"/>
    <n v="1271573940"/>
    <n v="1268459318"/>
    <b v="0"/>
    <n v="54"/>
    <b v="1"/>
    <s v="music/rock"/>
    <n v="134.38124999999999"/>
    <n v="39.816666666666663"/>
    <x v="4"/>
    <x v="11"/>
  </r>
  <r>
    <s v="KILL FREEMAN"/>
    <s v="Kickstarting Kill Freeman independently. Help fund the New Record, Video and Live Shows."/>
    <n v="12500"/>
    <n v="12554"/>
    <x v="0"/>
    <x v="0"/>
    <s v="USD"/>
    <n v="1351495284"/>
    <n v="1349335284"/>
    <b v="0"/>
    <n v="99"/>
    <b v="1"/>
    <s v="music/rock"/>
    <n v="100.43200000000002"/>
    <n v="126.8080808080808"/>
    <x v="4"/>
    <x v="11"/>
  </r>
  <r>
    <s v="Protect The Dream Debut Album"/>
    <s v="Protect The Dream is preparing to record their debut album 8 years in the making. Lets make it happen Kickstarter!"/>
    <n v="5500"/>
    <n v="5580"/>
    <x v="0"/>
    <x v="0"/>
    <s v="USD"/>
    <n v="1332719730"/>
    <n v="1330908930"/>
    <b v="0"/>
    <n v="49"/>
    <b v="1"/>
    <s v="music/rock"/>
    <n v="101.45454545454547"/>
    <n v="113.87755102040816"/>
    <x v="4"/>
    <x v="11"/>
  </r>
  <r>
    <s v="Losing Wings EP Release &amp; Our First Tour"/>
    <s v="We want to release our Losing Wings EP on a week-long tour of California's music scene!  We've got the EP made, we just need gas money!"/>
    <n v="300"/>
    <n v="310"/>
    <x v="0"/>
    <x v="0"/>
    <s v="USD"/>
    <n v="1329248940"/>
    <n v="1326972107"/>
    <b v="0"/>
    <n v="11"/>
    <b v="1"/>
    <s v="music/rock"/>
    <n v="103.33333333333334"/>
    <n v="28.181818181818183"/>
    <x v="4"/>
    <x v="11"/>
  </r>
  <r>
    <s v="It's Now or Never for the Icarus Witch Project!"/>
    <s v="Our new CD comes out July 3. We have self-financed the project with money from our shows but now need additional funding for video."/>
    <n v="1300"/>
    <n v="1391"/>
    <x v="0"/>
    <x v="0"/>
    <s v="USD"/>
    <n v="1340641440"/>
    <n v="1339549982"/>
    <b v="0"/>
    <n v="38"/>
    <b v="1"/>
    <s v="music/rock"/>
    <n v="107"/>
    <n v="36.60526315789474"/>
    <x v="4"/>
    <x v="11"/>
  </r>
  <r>
    <s v="Monk"/>
    <s v="We are a band from South East London- each member is19 years OA. We have been together for two years. Taking pride in making good music"/>
    <n v="500"/>
    <n v="520"/>
    <x v="0"/>
    <x v="1"/>
    <s v="GBP"/>
    <n v="1468437240"/>
    <n v="1463253240"/>
    <b v="0"/>
    <n v="16"/>
    <b v="1"/>
    <s v="music/rock"/>
    <n v="104"/>
    <n v="32.5"/>
    <x v="4"/>
    <x v="11"/>
  </r>
  <r>
    <s v="Dark Disco Club's new album"/>
    <s v="We're making a high energy, fist pumpin', pelvis-thrusting new Rock n Roll album and we'd love for you to be a part of it."/>
    <n v="1800"/>
    <n v="1941"/>
    <x v="0"/>
    <x v="0"/>
    <s v="USD"/>
    <n v="1363952225"/>
    <n v="1361363825"/>
    <b v="0"/>
    <n v="32"/>
    <b v="1"/>
    <s v="music/rock"/>
    <n v="107.83333333333334"/>
    <n v="60.65625"/>
    <x v="4"/>
    <x v="11"/>
  </r>
  <r>
    <s v="Let The 7Horse Run!"/>
    <s v="7Horse is a new band with a self-funded album and a show they want to rock in your town!"/>
    <n v="1500"/>
    <n v="3500"/>
    <x v="0"/>
    <x v="0"/>
    <s v="USD"/>
    <n v="1335540694"/>
    <n v="1332948694"/>
    <b v="0"/>
    <n v="20"/>
    <b v="1"/>
    <s v="music/rock"/>
    <n v="233.33333333333334"/>
    <n v="175"/>
    <x v="4"/>
    <x v="11"/>
  </r>
  <r>
    <s v="OMG! You Can Help Hello Kelly Make Their New Record!"/>
    <s v="Being in a band can make you feel like clowns, but we've got the best fans so we're not too worried. You are the new record labels!!"/>
    <n v="15000"/>
    <n v="15091.06"/>
    <x v="0"/>
    <x v="0"/>
    <s v="USD"/>
    <n v="1327133580"/>
    <n v="1321978335"/>
    <b v="0"/>
    <n v="154"/>
    <b v="1"/>
    <s v="music/rock"/>
    <n v="100.60706666666665"/>
    <n v="97.993896103896105"/>
    <x v="4"/>
    <x v="11"/>
  </r>
  <r>
    <s v="Ragman Rolls"/>
    <s v="This is an American rock album."/>
    <n v="6000"/>
    <n v="6100"/>
    <x v="0"/>
    <x v="0"/>
    <s v="USD"/>
    <n v="1397941475"/>
    <n v="1395349475"/>
    <b v="0"/>
    <n v="41"/>
    <b v="1"/>
    <s v="music/rock"/>
    <n v="101.66666666666666"/>
    <n v="148.78048780487805"/>
    <x v="4"/>
    <x v="11"/>
  </r>
  <r>
    <s v="VANS Warped Tour or BUST!"/>
    <s v="We were selected out of 4,000 bands to play on VANS Warped Tour! Amazing opportunity, but touring costs $$$!  We REALLY need your help!"/>
    <n v="5500"/>
    <n v="7206"/>
    <x v="0"/>
    <x v="0"/>
    <s v="USD"/>
    <n v="1372651140"/>
    <n v="1369770292"/>
    <b v="0"/>
    <n v="75"/>
    <b v="1"/>
    <s v="music/rock"/>
    <n v="131.0181818181818"/>
    <n v="96.08"/>
    <x v="4"/>
    <x v="11"/>
  </r>
  <r>
    <s v="Samuel B. Lupowitz &amp; The Ego Band - first album release"/>
    <s v="Help composer and musician Samuel B. Lupowitz release his first solo piano rock effort featuring the hard-grooving Ego Band."/>
    <n v="2000"/>
    <n v="2345"/>
    <x v="0"/>
    <x v="0"/>
    <s v="USD"/>
    <n v="1337396400"/>
    <n v="1333709958"/>
    <b v="0"/>
    <n v="40"/>
    <b v="1"/>
    <s v="music/rock"/>
    <n v="117.25000000000001"/>
    <n v="58.625"/>
    <x v="4"/>
    <x v="11"/>
  </r>
  <r>
    <s v="DESMADRE Full Album + Press Kit"/>
    <s v="An album you can bring home to mom."/>
    <n v="5000"/>
    <n v="5046.5200000000004"/>
    <x v="0"/>
    <x v="0"/>
    <s v="USD"/>
    <n v="1381108918"/>
    <n v="1378516918"/>
    <b v="0"/>
    <n v="46"/>
    <b v="1"/>
    <s v="music/rock"/>
    <n v="100.93039999999999"/>
    <n v="109.70695652173914"/>
    <x v="4"/>
    <x v="11"/>
  </r>
  <r>
    <s v="Take 147 - Nothin' to Lose CD Project"/>
    <s v="Take 147 is currently in the process of recording the debut album called, &quot;Nothin' to Lose&quot;."/>
    <n v="2500"/>
    <n v="3045"/>
    <x v="0"/>
    <x v="0"/>
    <s v="USD"/>
    <n v="1398988662"/>
    <n v="1396396662"/>
    <b v="0"/>
    <n v="62"/>
    <b v="1"/>
    <s v="music/rock"/>
    <n v="121.8"/>
    <n v="49.112903225806448"/>
    <x v="4"/>
    <x v="11"/>
  </r>
  <r>
    <s v="Be a part of The Paper Melody's next chapter: EP and Videos"/>
    <s v="The Paper Melody wants YOU to be a part of the next chapter! Be a part of the process of our brand new EP and Music Videos!"/>
    <n v="2000"/>
    <n v="2908"/>
    <x v="0"/>
    <x v="0"/>
    <s v="USD"/>
    <n v="1326835985"/>
    <n v="1324243985"/>
    <b v="0"/>
    <n v="61"/>
    <b v="1"/>
    <s v="music/rock"/>
    <n v="145.4"/>
    <n v="47.672131147540981"/>
    <x v="4"/>
    <x v="11"/>
  </r>
  <r>
    <s v="The Waffle Stompers - We'll Never Die"/>
    <s v="The Waffle Stompers need your support to keep doing what we love--go on tour, make music and music videos."/>
    <n v="5000"/>
    <n v="5830.83"/>
    <x v="0"/>
    <x v="0"/>
    <s v="USD"/>
    <n v="1348337956"/>
    <n v="1345745956"/>
    <b v="0"/>
    <n v="96"/>
    <b v="1"/>
    <s v="music/rock"/>
    <n v="116.61660000000001"/>
    <n v="60.737812499999997"/>
    <x v="4"/>
    <x v="11"/>
  </r>
  <r>
    <s v="Carl King's New Album: Grand Architects Of The Universe"/>
    <s v="Carl King / Sir Millard Mulch / Dr. Zoltan Ã˜belisk is making a new 45-minute instrumental sci-fi album!"/>
    <n v="10000"/>
    <n v="12041.66"/>
    <x v="0"/>
    <x v="0"/>
    <s v="USD"/>
    <n v="1474694787"/>
    <n v="1472102787"/>
    <b v="0"/>
    <n v="190"/>
    <b v="1"/>
    <s v="music/metal"/>
    <n v="120.4166"/>
    <n v="63.37715789473684"/>
    <x v="4"/>
    <x v="12"/>
  </r>
  <r>
    <s v="Peering Through The Lens Of Time - Dan Mumm - Studio Album"/>
    <s v="Dan Mumm's 2nd studio album. An ambitious project - Dan will attempt his best musical work yet, drawing influence from across the ages."/>
    <n v="5000"/>
    <n v="5066"/>
    <x v="0"/>
    <x v="0"/>
    <s v="USD"/>
    <n v="1415653663"/>
    <n v="1413058063"/>
    <b v="1"/>
    <n v="94"/>
    <b v="1"/>
    <s v="music/metal"/>
    <n v="101.32000000000001"/>
    <n v="53.893617021276597"/>
    <x v="4"/>
    <x v="12"/>
  </r>
  <r>
    <s v="&quot;Frontiers&quot; A new full-length LP by Ontario's Unsacred Seed"/>
    <s v="Help fund our new concept album, inspired heavily by Sci-Fi and cosmology. Together, we can make &quot;Frontiers&quot; a great release!"/>
    <n v="2500"/>
    <n v="2608"/>
    <x v="0"/>
    <x v="5"/>
    <s v="CAD"/>
    <n v="1381723140"/>
    <n v="1378735983"/>
    <b v="1"/>
    <n v="39"/>
    <b v="1"/>
    <s v="music/metal"/>
    <n v="104.32"/>
    <n v="66.871794871794876"/>
    <x v="4"/>
    <x v="12"/>
  </r>
  <r>
    <s v="The New Album: Dig Deeper"/>
    <s v="Five metal heads dedicated to our passion for music. We believe music is Freedom, Unity &amp; Escape. Join us on our mission to Dig Deeper."/>
    <n v="3000"/>
    <n v="8014"/>
    <x v="0"/>
    <x v="0"/>
    <s v="USD"/>
    <n v="1481184000"/>
    <n v="1479708680"/>
    <b v="0"/>
    <n v="127"/>
    <b v="1"/>
    <s v="music/metal"/>
    <n v="267.13333333333333"/>
    <n v="63.102362204724407"/>
    <x v="4"/>
    <x v="12"/>
  </r>
  <r>
    <s v="FROSTBURN - Lords of the Trident's new album!"/>
    <s v="The NEW ALBUM from the MOST METAL BAND ON EARTH is here! (WARNING: May cause melted faces and headbanging-related spinal trauma!)"/>
    <n v="3000"/>
    <n v="5824"/>
    <x v="0"/>
    <x v="0"/>
    <s v="USD"/>
    <n v="1414817940"/>
    <n v="1411489552"/>
    <b v="1"/>
    <n v="159"/>
    <b v="1"/>
    <s v="music/metal"/>
    <n v="194.13333333333333"/>
    <n v="36.628930817610062"/>
    <x v="4"/>
    <x v="12"/>
  </r>
  <r>
    <s v="Shadow and Steel: The new album from Master Sword"/>
    <s v="Help Legend of Zelda tribute band Master Sword complete their latest heavy metal album: Shadow and Steel!"/>
    <n v="5000"/>
    <n v="6019.01"/>
    <x v="0"/>
    <x v="0"/>
    <s v="USD"/>
    <n v="1473047940"/>
    <n v="1469595396"/>
    <b v="0"/>
    <n v="177"/>
    <b v="1"/>
    <s v="music/metal"/>
    <n v="120.3802"/>
    <n v="34.005706214689269"/>
    <x v="4"/>
    <x v="12"/>
  </r>
  <r>
    <s v="CURVE: The debut album from Miroist needs awesome merch"/>
    <s v="Pre-order and help me fund new merchandise so we can make the album release something amazing."/>
    <n v="1100"/>
    <n v="1342.01"/>
    <x v="0"/>
    <x v="1"/>
    <s v="GBP"/>
    <n v="1394460000"/>
    <n v="1393233855"/>
    <b v="0"/>
    <n v="47"/>
    <b v="1"/>
    <s v="music/metal"/>
    <n v="122.00090909090908"/>
    <n v="28.553404255319148"/>
    <x v="4"/>
    <x v="12"/>
  </r>
  <r>
    <s v="CENTROPYMUSIC"/>
    <s v="MUSIC WITH MEANING!  MUSIC THAT MATTERS!!!"/>
    <n v="10"/>
    <n v="10"/>
    <x v="0"/>
    <x v="0"/>
    <s v="USD"/>
    <n v="1436555376"/>
    <n v="1433963376"/>
    <b v="0"/>
    <n v="1"/>
    <b v="1"/>
    <s v="music/metal"/>
    <n v="100"/>
    <n v="10"/>
    <x v="4"/>
    <x v="12"/>
  </r>
  <r>
    <s v="God Am"/>
    <s v="God Am, a Grunge/Doom metal band, who have been trying to fund the production of our EP to bring you a unique aural assault."/>
    <n v="300"/>
    <n v="300"/>
    <x v="0"/>
    <x v="0"/>
    <s v="USD"/>
    <n v="1429038033"/>
    <n v="1426446033"/>
    <b v="0"/>
    <n v="16"/>
    <b v="1"/>
    <s v="music/metal"/>
    <n v="100"/>
    <n v="18.75"/>
    <x v="4"/>
    <x v="12"/>
  </r>
  <r>
    <s v="The Nightingale: A Gothic Fairytale"/>
    <s v="&quot;Guard your passion as if your life depended on it, for well it might!&quot;_x000a_Join Nightingale in her journey through the Poison Garden."/>
    <n v="4000"/>
    <n v="4796"/>
    <x v="0"/>
    <x v="0"/>
    <s v="USD"/>
    <n v="1426473264"/>
    <n v="1424057664"/>
    <b v="0"/>
    <n v="115"/>
    <b v="1"/>
    <s v="music/metal"/>
    <n v="119.9"/>
    <n v="41.704347826086959"/>
    <x v="4"/>
    <x v="12"/>
  </r>
  <r>
    <s v="Yet Further: Sioum's Second Full-Length Album"/>
    <s v="Help Chicago-based instrumental group Sioum complete the production of their 2nd full-length album."/>
    <n v="4000"/>
    <n v="6207"/>
    <x v="0"/>
    <x v="0"/>
    <s v="USD"/>
    <n v="1461560340"/>
    <n v="1458762717"/>
    <b v="0"/>
    <n v="133"/>
    <b v="1"/>
    <s v="music/metal"/>
    <n v="155.17499999999998"/>
    <n v="46.669172932330824"/>
    <x v="4"/>
    <x v="12"/>
  </r>
  <r>
    <s v="M.F.Crew, 1er Album &quot;First Ride&quot;"/>
    <s v="Salut, nous c'est M.F.Crew, on a besoin de vous pour produire notre premier album &quot;First Ride&quot; ! :)"/>
    <n v="2000"/>
    <n v="2609"/>
    <x v="0"/>
    <x v="6"/>
    <s v="EUR"/>
    <n v="1469994300"/>
    <n v="1464815253"/>
    <b v="0"/>
    <n v="70"/>
    <b v="1"/>
    <s v="music/metal"/>
    <n v="130.44999999999999"/>
    <n v="37.271428571428572"/>
    <x v="4"/>
    <x v="12"/>
  </r>
  <r>
    <s v="Covers Album - Limited Vinyl Pressing"/>
    <s v="Limited edition 2x12&quot; vinyl pressing of our latest album &quot;Who Do You Think We Are?&quot;"/>
    <n v="3500"/>
    <n v="3674"/>
    <x v="0"/>
    <x v="0"/>
    <s v="USD"/>
    <n v="1477342800"/>
    <n v="1476386395"/>
    <b v="0"/>
    <n v="62"/>
    <b v="1"/>
    <s v="music/metal"/>
    <n v="104.97142857142859"/>
    <n v="59.258064516129032"/>
    <x v="4"/>
    <x v="12"/>
  </r>
  <r>
    <s v="sloggoth"/>
    <s v="Help release a CD of sloggoth's first album &quot;sloggoth&quot;.  All contributors of $5 or more get a CD when the goal is met!"/>
    <n v="300"/>
    <n v="300"/>
    <x v="0"/>
    <x v="0"/>
    <s v="USD"/>
    <n v="1424116709"/>
    <n v="1421524709"/>
    <b v="0"/>
    <n v="10"/>
    <b v="1"/>
    <s v="music/metal"/>
    <n v="100"/>
    <n v="30"/>
    <x v="4"/>
    <x v="12"/>
  </r>
  <r>
    <s v="Westfield Massacre - Sophomore Album &amp; Tour"/>
    <s v="Writing and Recording Sophomore record, and funding Tour to support Spring 2017 album release."/>
    <n v="27800"/>
    <n v="32865.300000000003"/>
    <x v="0"/>
    <x v="0"/>
    <s v="USD"/>
    <n v="1482901546"/>
    <n v="1480309546"/>
    <b v="0"/>
    <n v="499"/>
    <b v="1"/>
    <s v="music/metal"/>
    <n v="118.2205035971223"/>
    <n v="65.8623246492986"/>
    <x v="4"/>
    <x v="12"/>
  </r>
  <r>
    <s v="AtteroTerra's Sophomore Album - Pray for Apocalypse"/>
    <s v="AtteroTerra's &quot;Pray for Apocalypse&quot; is fully completed, and only being held up by funding."/>
    <n v="1450"/>
    <n v="1500"/>
    <x v="0"/>
    <x v="0"/>
    <s v="USD"/>
    <n v="1469329217"/>
    <n v="1466737217"/>
    <b v="0"/>
    <n v="47"/>
    <b v="1"/>
    <s v="music/metal"/>
    <n v="103.44827586206897"/>
    <n v="31.914893617021278"/>
    <x v="4"/>
    <x v="12"/>
  </r>
  <r>
    <s v="POWERHEAD - Wir wollen ins Studio!!!"/>
    <s v="Wir, die Heavy/Thrash Band &quot;Powerhead&quot; wollen ins Studio und eine Promo CD aufnehmen. Songs haben wir, Geld nicht ;-) ... und los!! :-)"/>
    <n v="250"/>
    <n v="545"/>
    <x v="0"/>
    <x v="12"/>
    <s v="EUR"/>
    <n v="1477422000"/>
    <n v="1472282956"/>
    <b v="0"/>
    <n v="28"/>
    <b v="1"/>
    <s v="music/metal"/>
    <n v="218.00000000000003"/>
    <n v="19.464285714285715"/>
    <x v="4"/>
    <x v="12"/>
  </r>
  <r>
    <s v="A Reason To Breathe - DEBUT ALBUM"/>
    <s v="Modern Post-Hardcore/Electro music (Hardstyle, EDM, Trap, Dubstep, Dembow, House)."/>
    <n v="1200"/>
    <n v="1200"/>
    <x v="0"/>
    <x v="3"/>
    <s v="EUR"/>
    <n v="1448463431"/>
    <n v="1444831031"/>
    <b v="0"/>
    <n v="24"/>
    <b v="1"/>
    <s v="music/metal"/>
    <n v="100"/>
    <n v="50"/>
    <x v="4"/>
    <x v="12"/>
  </r>
  <r>
    <s v="Gehtika - New Album - A Monster in Mourning"/>
    <s v="The album is written &amp; sounding epic, dark &amp; heavy! We now need your help to fund the release &amp; some spiffing limited edition merch!"/>
    <n v="1200"/>
    <n v="1728.07"/>
    <x v="0"/>
    <x v="1"/>
    <s v="GBP"/>
    <n v="1429138740"/>
    <n v="1426528418"/>
    <b v="0"/>
    <n v="76"/>
    <b v="1"/>
    <s v="music/metal"/>
    <n v="144.00583333333333"/>
    <n v="22.737763157894737"/>
    <x v="4"/>
    <x v="12"/>
  </r>
  <r>
    <s v="Rise With Us Campaign"/>
    <s v="We are heading to the studio to create our second album and we want you to be right there with us!"/>
    <n v="4000"/>
    <n v="4187"/>
    <x v="0"/>
    <x v="0"/>
    <s v="USD"/>
    <n v="1433376000"/>
    <n v="1430768468"/>
    <b v="0"/>
    <n v="98"/>
    <b v="1"/>
    <s v="music/metal"/>
    <n v="104.67500000000001"/>
    <n v="42.724489795918366"/>
    <x v="4"/>
    <x v="12"/>
  </r>
  <r>
    <s v="Jazz arrangements of Mozart Horn Concertos #3 &amp; #4"/>
    <s v="â€œThe Odd Couple Quintetâ€ is aptly named, since the Horn and Bassoon are truly an â€˜odd coupleâ€™ to front a jazz group."/>
    <n v="14000"/>
    <n v="2540"/>
    <x v="2"/>
    <x v="0"/>
    <s v="USD"/>
    <n v="1385123713"/>
    <n v="1382528113"/>
    <b v="0"/>
    <n v="48"/>
    <b v="0"/>
    <s v="music/jazz"/>
    <n v="18.142857142857142"/>
    <n v="52.916666666666664"/>
    <x v="4"/>
    <x v="13"/>
  </r>
  <r>
    <s v="&quot;In My Own EYE &quot; a cabaret not to be missed"/>
    <s v="&quot;In My Own Eye&quot; a cabaret not to be missed  Building a Business Preserving the Art of Cabaret Theatre 4 the Next Generation"/>
    <n v="4500"/>
    <n v="101"/>
    <x v="2"/>
    <x v="0"/>
    <s v="USD"/>
    <n v="1474067404"/>
    <n v="1471475404"/>
    <b v="0"/>
    <n v="2"/>
    <b v="0"/>
    <s v="music/jazz"/>
    <n v="2.2444444444444445"/>
    <n v="50.5"/>
    <x v="4"/>
    <x v="13"/>
  </r>
  <r>
    <s v="The London Jazz Machine  - Jazz greats musical project"/>
    <s v="I want to work with the great John Goodsall and Percy Jones from Brand X to create the ultimate new jazz album."/>
    <n v="50000"/>
    <n v="170"/>
    <x v="2"/>
    <x v="1"/>
    <s v="GBP"/>
    <n v="1384179548"/>
    <n v="1381583948"/>
    <b v="0"/>
    <n v="4"/>
    <b v="0"/>
    <s v="music/jazz"/>
    <n v="0.33999999999999997"/>
    <n v="42.5"/>
    <x v="4"/>
    <x v="13"/>
  </r>
  <r>
    <s v="Help Fund Jason's Debut Jazz CD &quot;Exodus&quot;"/>
    <s v="I'm making the move from a side man in local groups to the leader with this debut jazz CD project."/>
    <n v="2000"/>
    <n v="90"/>
    <x v="2"/>
    <x v="0"/>
    <s v="USD"/>
    <n v="1329014966"/>
    <n v="1326422966"/>
    <b v="0"/>
    <n v="5"/>
    <b v="0"/>
    <s v="music/jazz"/>
    <n v="4.5"/>
    <n v="18"/>
    <x v="4"/>
    <x v="13"/>
  </r>
  <r>
    <s v="Help fund an album of LDS songs arranged for jazz piano trio"/>
    <s v="Help to make an album that will stand out in the pantheon of LDS music, an album of the highest musical and artistic standards."/>
    <n v="6500"/>
    <n v="2700"/>
    <x v="2"/>
    <x v="0"/>
    <s v="USD"/>
    <n v="1381917540"/>
    <n v="1379990038"/>
    <b v="0"/>
    <n v="79"/>
    <b v="0"/>
    <s v="music/jazz"/>
    <n v="41.53846153846154"/>
    <n v="34.177215189873415"/>
    <x v="4"/>
    <x v="13"/>
  </r>
  <r>
    <s v="&quot;Cigarettes and Sunflowers&quot; first album by &quot;Memphis Lady&quot;"/>
    <s v="My name is Lindsay Main, and My artist name is &quot;Memphis Lady&quot;. Im looking to make my first cd, will all my own original songs on it."/>
    <n v="2200"/>
    <n v="45"/>
    <x v="2"/>
    <x v="0"/>
    <s v="USD"/>
    <n v="1358361197"/>
    <n v="1353177197"/>
    <b v="0"/>
    <n v="2"/>
    <b v="0"/>
    <s v="music/jazz"/>
    <n v="2.0454545454545454"/>
    <n v="22.5"/>
    <x v="4"/>
    <x v="13"/>
  </r>
  <r>
    <s v="California Dreamin' Tour 2015"/>
    <s v="Drivetime heads to Cali for summer tour supported by @Smoothjazz.com &amp; @JJZPhilly  #Spaghettini #The Roxy"/>
    <n v="3500"/>
    <n v="640"/>
    <x v="2"/>
    <x v="0"/>
    <s v="USD"/>
    <n v="1425136200"/>
    <n v="1421853518"/>
    <b v="0"/>
    <n v="11"/>
    <b v="0"/>
    <s v="music/jazz"/>
    <n v="18.285714285714285"/>
    <n v="58.18181818181818"/>
    <x v="4"/>
    <x v="13"/>
  </r>
  <r>
    <s v="Miche Fambro - &quot;Forever Friday&quot; Jazz CD"/>
    <s v="MichÃ© Fambro records the long-awaited Jazz Crooner album.  Favorite standards, and soon-to-be classic originals in one memorable album."/>
    <n v="5000"/>
    <n v="1201"/>
    <x v="2"/>
    <x v="0"/>
    <s v="USD"/>
    <n v="1259643540"/>
    <n v="1254450706"/>
    <b v="0"/>
    <n v="11"/>
    <b v="0"/>
    <s v="music/jazz"/>
    <n v="24.02"/>
    <n v="109.18181818181819"/>
    <x v="4"/>
    <x v="13"/>
  </r>
  <r>
    <s v="TERESA ANN LAMIRAND'S DEBUT ALBUM &quot;MY LIFE UNFOLDING&quot;&quot;"/>
    <s v="I AM A SINGER/SONGWRITER RECORDING MY DEBUT ALBUM OF ORIGINAL MATERIAL TITLED &quot;MY LIFE UNFOLDING&quot;.....MUSIC IS SO MUCH A PART OF ME!"/>
    <n v="45000"/>
    <n v="50"/>
    <x v="2"/>
    <x v="0"/>
    <s v="USD"/>
    <n v="1389055198"/>
    <n v="1386463198"/>
    <b v="0"/>
    <n v="1"/>
    <b v="0"/>
    <s v="music/jazz"/>
    <n v="0.1111111111111111"/>
    <n v="50"/>
    <x v="4"/>
    <x v="13"/>
  </r>
  <r>
    <s v="Live DVD Concert by Twice As Good"/>
    <s v="The band Twice As Good wants to create and distribute a DVD of their live concert performance. This amazing band needs to be seen!"/>
    <n v="8800"/>
    <n v="1040"/>
    <x v="2"/>
    <x v="0"/>
    <s v="USD"/>
    <n v="1365448657"/>
    <n v="1362860257"/>
    <b v="0"/>
    <n v="3"/>
    <b v="0"/>
    <s v="music/jazz"/>
    <n v="11.818181818181818"/>
    <n v="346.66666666666669"/>
    <x v="4"/>
    <x v="13"/>
  </r>
  <r>
    <s v="The NELSON RIDDLE SONGBOOK - Nelson Riddle Tribute Orchestra"/>
    <s v="The Orchestra and it's boy/girl singers perform a plethora of hit songs arranged by Nelson Riddle, for the world's greatest singers."/>
    <n v="20000"/>
    <n v="62"/>
    <x v="2"/>
    <x v="1"/>
    <s v="GBP"/>
    <n v="1377995523"/>
    <n v="1375403523"/>
    <b v="0"/>
    <n v="5"/>
    <b v="0"/>
    <s v="music/jazz"/>
    <n v="0.31"/>
    <n v="12.4"/>
    <x v="4"/>
    <x v="13"/>
  </r>
  <r>
    <s v="fo/mo/deep heads back into the studio to record their 3rd CD"/>
    <s v="fo/mo/deep heads back into the studio in January 2014 to record their 3rd CD. Seeking to continue experimenting with all things groove:"/>
    <n v="6000"/>
    <n v="325"/>
    <x v="2"/>
    <x v="0"/>
    <s v="USD"/>
    <n v="1385735295"/>
    <n v="1383139695"/>
    <b v="0"/>
    <n v="12"/>
    <b v="0"/>
    <s v="music/jazz"/>
    <n v="5.416666666666667"/>
    <n v="27.083333333333332"/>
    <x v="4"/>
    <x v="13"/>
  </r>
  <r>
    <s v="Songs of Africa Ensemble Goodwill Africa Tour"/>
    <s v="The Songs of Africa Ensemble embarks on their first Goodwill Africa Tour, to taste African music &amp; culture firsthand."/>
    <n v="8000"/>
    <n v="65"/>
    <x v="2"/>
    <x v="0"/>
    <s v="USD"/>
    <n v="1299786527"/>
    <n v="1295898527"/>
    <b v="0"/>
    <n v="2"/>
    <b v="0"/>
    <s v="music/jazz"/>
    <n v="0.8125"/>
    <n v="32.5"/>
    <x v="4"/>
    <x v="13"/>
  </r>
  <r>
    <s v="The Dreamer-An Original Jazz CD"/>
    <s v="Fall in love with &quot;The Dreamer&quot;, new original music from trumpeter Freddie Dunn!"/>
    <n v="3500"/>
    <n v="45"/>
    <x v="2"/>
    <x v="0"/>
    <s v="USD"/>
    <n v="1352610040"/>
    <n v="1349150440"/>
    <b v="0"/>
    <n v="5"/>
    <b v="0"/>
    <s v="music/jazz"/>
    <n v="1.2857142857142856"/>
    <n v="9"/>
    <x v="4"/>
    <x v="13"/>
  </r>
  <r>
    <s v="New Jerry Tachoir Group Recording"/>
    <s v="Tachoir music has been described as &quot;Highly original compositions with dazzling improvisations by virtuoso musicians&quot; - The Times"/>
    <n v="3000"/>
    <n v="730"/>
    <x v="2"/>
    <x v="0"/>
    <s v="USD"/>
    <n v="1367676034"/>
    <n v="1365084034"/>
    <b v="0"/>
    <n v="21"/>
    <b v="0"/>
    <s v="music/jazz"/>
    <n v="24.333333333333336"/>
    <n v="34.761904761904759"/>
    <x v="4"/>
    <x v="13"/>
  </r>
  <r>
    <s v="Italian Jazz Days 2015, an annual NYS jazzseries since 2009."/>
    <s v="IJD coincides with the Columbus Day. The musicians are Italian-American and they'll showcase music from the Italian American songbook."/>
    <n v="5000"/>
    <n v="0"/>
    <x v="2"/>
    <x v="0"/>
    <s v="USD"/>
    <n v="1442856131"/>
    <n v="1441128131"/>
    <b v="0"/>
    <n v="0"/>
    <b v="0"/>
    <s v="music/jazz"/>
    <n v="0"/>
    <s v="N/A"/>
    <x v="4"/>
    <x v="13"/>
  </r>
  <r>
    <s v="Sound Of Dobells"/>
    <s v="What was the greatest record shop ever?  DOBELLS!"/>
    <n v="3152"/>
    <n v="1286"/>
    <x v="2"/>
    <x v="1"/>
    <s v="GBP"/>
    <n v="1359978927"/>
    <n v="1357127727"/>
    <b v="0"/>
    <n v="45"/>
    <b v="0"/>
    <s v="music/jazz"/>
    <n v="40.799492385786799"/>
    <n v="28.577777777777779"/>
    <x v="4"/>
    <x v="13"/>
  </r>
  <r>
    <s v="A Saxidentals Music Video!!!"/>
    <s v="The Saxidentals are a Laie, HI based saxophone quartet. We have been playing gigs all around Laie and would love to make a music video!"/>
    <n v="2000"/>
    <n v="1351"/>
    <x v="2"/>
    <x v="0"/>
    <s v="USD"/>
    <n v="1387479360"/>
    <n v="1384887360"/>
    <b v="0"/>
    <n v="29"/>
    <b v="0"/>
    <s v="music/jazz"/>
    <n v="67.55"/>
    <n v="46.586206896551722"/>
    <x v="4"/>
    <x v="13"/>
  </r>
  <r>
    <s v="Justin Cron's Sax Debut Album"/>
    <s v="Join in and help me make my first jazz album. I would really like to make a Christmas album and a smooth jazz CD. Want a FREE CD?"/>
    <n v="5000"/>
    <n v="65"/>
    <x v="2"/>
    <x v="0"/>
    <s v="USD"/>
    <n v="1293082524"/>
    <n v="1290490524"/>
    <b v="0"/>
    <n v="2"/>
    <b v="0"/>
    <s v="music/jazz"/>
    <n v="1.3"/>
    <n v="32.5"/>
    <x v="4"/>
    <x v="13"/>
  </r>
  <r>
    <s v="Bring jazz legend Peter BrÃ¶tzmann to Minneapolis"/>
    <s v="It'll be THE event of the year for the musically adventurous types. Don't miss this chance to bring Peter BrÃ¶tzmann to our fair city!"/>
    <n v="2100"/>
    <n v="644"/>
    <x v="2"/>
    <x v="0"/>
    <s v="USD"/>
    <n v="1338321305"/>
    <n v="1336506905"/>
    <b v="0"/>
    <n v="30"/>
    <b v="0"/>
    <s v="music/jazz"/>
    <n v="30.666666666666664"/>
    <n v="21.466666666666665"/>
    <x v="4"/>
    <x v="13"/>
  </r>
  <r>
    <s v="Lifelike Figures Vinyl Pressing!"/>
    <s v="A record representing an era in East Bay local music that sustained art &amp; community that deserves to be preserved on 180 gram vinyl."/>
    <n v="3780"/>
    <n v="113"/>
    <x v="2"/>
    <x v="0"/>
    <s v="USD"/>
    <n v="1351582938"/>
    <n v="1348731738"/>
    <b v="0"/>
    <n v="8"/>
    <b v="0"/>
    <s v="music/indie rock"/>
    <n v="2.9894179894179893"/>
    <n v="14.125"/>
    <x v="4"/>
    <x v="14"/>
  </r>
  <r>
    <s v="Funding the new album by Chris Reed and the Anime Raiders"/>
    <s v="To raise funds to finish the latest album by Chris Reed and the Anime Raiders, called &quot;Deep City Diving&quot;"/>
    <n v="3750"/>
    <n v="30"/>
    <x v="2"/>
    <x v="0"/>
    <s v="USD"/>
    <n v="1326520886"/>
    <n v="1322632886"/>
    <b v="0"/>
    <n v="1"/>
    <b v="0"/>
    <s v="music/indie rock"/>
    <n v="0.8"/>
    <n v="30"/>
    <x v="4"/>
    <x v="14"/>
  </r>
  <r>
    <s v="The Scotty Karate Vinyl Round-Up (Scotch Bonnet)"/>
    <s v="This Full length Album Needs the real living record life. It took us 4 hard years, countless deaths and several studios but we won."/>
    <n v="1500"/>
    <n v="302"/>
    <x v="2"/>
    <x v="0"/>
    <s v="USD"/>
    <n v="1315341550"/>
    <n v="1312490350"/>
    <b v="0"/>
    <n v="14"/>
    <b v="0"/>
    <s v="music/indie rock"/>
    <n v="20.133333333333333"/>
    <n v="21.571428571428573"/>
    <x v="4"/>
    <x v="14"/>
  </r>
  <r>
    <s v="Dana Lawrence Music NEW EP"/>
    <s v="Seeking supporters to help me break the 15 year streak since my last record.  Dana Lawrence Music is ready to go back into the studio!"/>
    <n v="5000"/>
    <n v="2001"/>
    <x v="2"/>
    <x v="0"/>
    <s v="USD"/>
    <n v="1456957635"/>
    <n v="1451773635"/>
    <b v="0"/>
    <n v="24"/>
    <b v="0"/>
    <s v="music/indie rock"/>
    <n v="40.020000000000003"/>
    <n v="83.375"/>
    <x v="4"/>
    <x v="14"/>
  </r>
  <r>
    <s v="Angwish &quot;I Wanna Be Your Monkey&quot; Music Video"/>
    <s v="We need to hire an animal trainer to have a chimpanzee actor perform in our music video with us!"/>
    <n v="2000"/>
    <n v="20"/>
    <x v="2"/>
    <x v="0"/>
    <s v="USD"/>
    <n v="1336789860"/>
    <n v="1331666146"/>
    <b v="0"/>
    <n v="2"/>
    <b v="0"/>
    <s v="music/indie rock"/>
    <n v="1"/>
    <n v="10"/>
    <x v="4"/>
    <x v="14"/>
  </r>
  <r>
    <s v="Origin - Cobrette Bardole's Sophomore Album!"/>
    <s v="Cobrette Bardole's widely anticipated sophomore release is ready for tracking and he needs your help to make it a reality!"/>
    <n v="1000"/>
    <n v="750"/>
    <x v="2"/>
    <x v="0"/>
    <s v="USD"/>
    <n v="1483137311"/>
    <n v="1481322911"/>
    <b v="0"/>
    <n v="21"/>
    <b v="0"/>
    <s v="music/indie rock"/>
    <n v="75"/>
    <n v="35.714285714285715"/>
    <x v="4"/>
    <x v="14"/>
  </r>
  <r>
    <s v="Sap Laughter : Merch Fundraiser!"/>
    <s v="The time has finally come... Sap Laughter is in the process of updating our merchandise setup, and we need your help making it happen!"/>
    <n v="500"/>
    <n v="205"/>
    <x v="2"/>
    <x v="0"/>
    <s v="USD"/>
    <n v="1473972813"/>
    <n v="1471812813"/>
    <b v="0"/>
    <n v="7"/>
    <b v="0"/>
    <s v="music/indie rock"/>
    <n v="41"/>
    <n v="29.285714285714285"/>
    <x v="4"/>
    <x v="14"/>
  </r>
  <r>
    <s v="Mortimer Nova new album title Terrible The Fish Has Drowned!"/>
    <s v="Mortimer Nova is attempting to raise enough money to record their new album, Terrible the Fish has Drowned, to release it to the public"/>
    <n v="1000"/>
    <n v="0"/>
    <x v="2"/>
    <x v="0"/>
    <s v="USD"/>
    <n v="1338159655"/>
    <n v="1335567655"/>
    <b v="0"/>
    <n v="0"/>
    <b v="0"/>
    <s v="music/indie rock"/>
    <n v="0"/>
    <s v="N/A"/>
    <x v="4"/>
    <x v="14"/>
  </r>
  <r>
    <s v="Ginger Binge's first album"/>
    <s v="Support Ginger Binge sounds. We're an independent 'cosmic Americana' band. We love to play music for you. We are grateful for your help"/>
    <n v="1000"/>
    <n v="72"/>
    <x v="2"/>
    <x v="0"/>
    <s v="USD"/>
    <n v="1314856800"/>
    <n v="1311789885"/>
    <b v="0"/>
    <n v="4"/>
    <b v="0"/>
    <s v="music/indie rock"/>
    <n v="7.1999999999999993"/>
    <n v="18"/>
    <x v="4"/>
    <x v="14"/>
  </r>
  <r>
    <s v="Ryan Harner's Full Length Album - The Wonder of the Sea"/>
    <s v="I have finally decided to follow my dream. I want to be a professional musician. This is the project that with get me there."/>
    <n v="25000"/>
    <n v="2360.3200000000002"/>
    <x v="2"/>
    <x v="0"/>
    <s v="USD"/>
    <n v="1412534943"/>
    <n v="1409942943"/>
    <b v="0"/>
    <n v="32"/>
    <b v="0"/>
    <s v="music/indie rock"/>
    <n v="9.4412800000000008"/>
    <n v="73.760000000000005"/>
    <x v="4"/>
    <x v="14"/>
  </r>
  <r>
    <s v="Help fund Richard Sosa's &quot;FolkameriqueÃ±o&quot; CD"/>
    <s v="I'm producing an original gospel-folk, &quot;AmeriqueÃ±o&quot; collection of hymns and songs, so organic you could grow tomatoes with them."/>
    <n v="3000"/>
    <n v="125"/>
    <x v="2"/>
    <x v="0"/>
    <s v="USD"/>
    <n v="1385055979"/>
    <n v="1382460379"/>
    <b v="0"/>
    <n v="4"/>
    <b v="0"/>
    <s v="music/indie rock"/>
    <n v="4.1666666666666661"/>
    <n v="31.25"/>
    <x v="4"/>
    <x v="14"/>
  </r>
  <r>
    <s v="Den-Mate: New EP and Tour"/>
    <s v="Along with a new EP production and release, it's time to bring Den-Mate, LIVE, to a location near you - East Coast and Beyond!"/>
    <n v="8000"/>
    <n v="260"/>
    <x v="2"/>
    <x v="0"/>
    <s v="USD"/>
    <n v="1408581930"/>
    <n v="1405989930"/>
    <b v="0"/>
    <n v="9"/>
    <b v="0"/>
    <s v="music/indie rock"/>
    <n v="3.25"/>
    <n v="28.888888888888889"/>
    <x v="4"/>
    <x v="14"/>
  </r>
  <r>
    <s v="ADCA's debut CD will bring the joys of great chamber music to you!  "/>
    <s v="ADCA would like to complete the production of its debut CD, in order to bring the joys of chamber music to its fans, new and old."/>
    <n v="6000"/>
    <n v="2445"/>
    <x v="2"/>
    <x v="0"/>
    <s v="USD"/>
    <n v="1280635200"/>
    <n v="1273121283"/>
    <b v="0"/>
    <n v="17"/>
    <b v="0"/>
    <s v="music/indie rock"/>
    <n v="40.75"/>
    <n v="143.8235294117647"/>
    <x v="4"/>
    <x v="14"/>
  </r>
  <r>
    <s v="The Big Band Theory Music Festival"/>
    <s v="The Philly music scene is full of amazing talent. This annual music festival is to celebrate those gems within that scene!"/>
    <n v="2000"/>
    <n v="200"/>
    <x v="2"/>
    <x v="0"/>
    <s v="USD"/>
    <n v="1427920363"/>
    <n v="1425331963"/>
    <b v="0"/>
    <n v="5"/>
    <b v="0"/>
    <s v="music/indie rock"/>
    <n v="10"/>
    <n v="40"/>
    <x v="4"/>
    <x v="14"/>
  </r>
  <r>
    <s v="Saint Sebastian's Debut Album &amp; Short Film"/>
    <s v="Help Saint Sebastian finish their debut album, Melancholy Breakdown, accompanied by a short documentary film about fibromyalgia."/>
    <n v="20000"/>
    <n v="7834"/>
    <x v="2"/>
    <x v="0"/>
    <s v="USD"/>
    <n v="1465169610"/>
    <n v="1462577610"/>
    <b v="0"/>
    <n v="53"/>
    <b v="0"/>
    <s v="music/indie rock"/>
    <n v="39.17"/>
    <n v="147.81132075471697"/>
    <x v="4"/>
    <x v="14"/>
  </r>
  <r>
    <s v="ruKus - the Net-a-thon: Fueling independence in music and art!"/>
    <s v="ruKus radio is an independent internet radio station focused solely on the independent artist and has been Mainstream-free since 2007! "/>
    <n v="8000"/>
    <n v="195"/>
    <x v="2"/>
    <x v="0"/>
    <s v="USD"/>
    <n v="1287975829"/>
    <n v="1284087829"/>
    <b v="0"/>
    <n v="7"/>
    <b v="0"/>
    <s v="music/indie rock"/>
    <n v="2.4375"/>
    <n v="27.857142857142858"/>
    <x v="4"/>
    <x v="14"/>
  </r>
  <r>
    <s v="Hardsoul Poets New Album!"/>
    <s v="The people have spoken...the stars have aligned...Hardsoul Poets are making a new record and we want our fans on the front lines."/>
    <n v="8000"/>
    <n v="3200"/>
    <x v="2"/>
    <x v="0"/>
    <s v="USD"/>
    <n v="1440734400"/>
    <n v="1438549026"/>
    <b v="0"/>
    <n v="72"/>
    <b v="0"/>
    <s v="music/indie rock"/>
    <n v="40"/>
    <n v="44.444444444444443"/>
    <x v="4"/>
    <x v="14"/>
  </r>
  <r>
    <s v="Park XXVII Album Release"/>
    <s v="Park XXVII is putting together an album of up and coming Georgia bands. We need money to fund the recording/production costs of this cd"/>
    <n v="3000"/>
    <n v="0"/>
    <x v="2"/>
    <x v="0"/>
    <s v="USD"/>
    <n v="1354123908"/>
    <n v="1351528308"/>
    <b v="0"/>
    <n v="0"/>
    <b v="0"/>
    <s v="music/indie rock"/>
    <n v="0"/>
    <s v="N/A"/>
    <x v="4"/>
    <x v="14"/>
  </r>
  <r>
    <s v="Foundations: 12 Songs in 2012"/>
    <s v="For each month in 2012, Sonnet will be releasing a Jesus-celebrating, grave-shattering, ear-tickling, mind-provoking song!"/>
    <n v="2500"/>
    <n v="70"/>
    <x v="2"/>
    <x v="0"/>
    <s v="USD"/>
    <n v="1326651110"/>
    <n v="1322763110"/>
    <b v="0"/>
    <n v="2"/>
    <b v="0"/>
    <s v="music/indie rock"/>
    <n v="2.8000000000000003"/>
    <n v="35"/>
    <x v="4"/>
    <x v="14"/>
  </r>
  <r>
    <s v="Lets get 48/14 pressed!!!"/>
    <s v="Lets get 48/14 pressed and in your cd players,ipods,blogs, and facebook status'. Lets get it everywhere!"/>
    <n v="750"/>
    <n v="280"/>
    <x v="2"/>
    <x v="0"/>
    <s v="USD"/>
    <n v="1306549362"/>
    <n v="1302661362"/>
    <b v="0"/>
    <n v="8"/>
    <b v="0"/>
    <s v="music/indie rock"/>
    <n v="37.333333333333336"/>
    <n v="35"/>
    <x v="4"/>
    <x v="14"/>
  </r>
  <r>
    <s v="Project Revive: Protecting the Creative Impulse"/>
    <s v="With Project Revive, I aim to protect and nurture the creative impulse through music."/>
    <n v="5000"/>
    <n v="21"/>
    <x v="2"/>
    <x v="0"/>
    <s v="USD"/>
    <n v="1459365802"/>
    <n v="1456777402"/>
    <b v="0"/>
    <n v="2"/>
    <b v="0"/>
    <s v="music/jazz"/>
    <n v="0.42"/>
    <n v="10.5"/>
    <x v="4"/>
    <x v="13"/>
  </r>
  <r>
    <s v="Modern Jazz / Soul &quot;All Star&quot; CD Recording Project"/>
    <s v="Getting together a bunch of &quot;friends and family&quot; great  players to record my sophomore album.  Original &quot;smooth jazz&quot; and &quot;modern jazz&quot; performances ."/>
    <n v="6500"/>
    <n v="0"/>
    <x v="2"/>
    <x v="0"/>
    <s v="USD"/>
    <n v="1276024260"/>
    <n v="1272050914"/>
    <b v="0"/>
    <n v="0"/>
    <b v="0"/>
    <s v="music/jazz"/>
    <n v="0"/>
    <s v="N/A"/>
    <x v="4"/>
    <x v="13"/>
  </r>
  <r>
    <s v="MISTER BROWN"/>
    <s v="I'VE STARTED A BRAND NEW ALBUM THAT WILL FEATURE ACID JAZZ, FUNK, ROCK, AND DANCE WITH THE PROMISE OF TOURING NEXT YEAR IN THE USA"/>
    <n v="30000"/>
    <n v="90"/>
    <x v="2"/>
    <x v="0"/>
    <s v="USD"/>
    <n v="1409412600"/>
    <n v="1404947422"/>
    <b v="0"/>
    <n v="3"/>
    <b v="0"/>
    <s v="music/jazz"/>
    <n v="0.3"/>
    <n v="30"/>
    <x v="4"/>
    <x v="13"/>
  </r>
  <r>
    <s v="U City Jazz Festival, St. Louis, MO"/>
    <s v="The U City Jazz Festival is offered for free to the community and features the best jazz talent from the midwest."/>
    <n v="5000"/>
    <n v="160"/>
    <x v="2"/>
    <x v="0"/>
    <s v="USD"/>
    <n v="1348367100"/>
    <n v="1346180780"/>
    <b v="0"/>
    <n v="4"/>
    <b v="0"/>
    <s v="music/jazz"/>
    <n v="3.2"/>
    <n v="40"/>
    <x v="4"/>
    <x v="13"/>
  </r>
  <r>
    <s v="The Woodlands Jazz Fest"/>
    <s v="Support the preservation of Jazz and help us become a national Jazz Festival with the best music, food, and fun for all ages!"/>
    <n v="50000"/>
    <n v="151"/>
    <x v="2"/>
    <x v="0"/>
    <s v="USD"/>
    <n v="1451786137"/>
    <n v="1449194137"/>
    <b v="0"/>
    <n v="3"/>
    <b v="0"/>
    <s v="music/jazz"/>
    <n v="0.30199999999999999"/>
    <n v="50.333333333333336"/>
    <x v="4"/>
    <x v="13"/>
  </r>
  <r>
    <s v="Jazz For Everyone!"/>
    <s v="Working hard to get into the studio to record, produce, and edit my break out CD. I hope to realize my vision!"/>
    <n v="6500"/>
    <n v="196"/>
    <x v="2"/>
    <x v="0"/>
    <s v="USD"/>
    <n v="1295847926"/>
    <n v="1290663926"/>
    <b v="0"/>
    <n v="6"/>
    <b v="0"/>
    <s v="music/jazz"/>
    <n v="3.0153846153846153"/>
    <n v="32.666666666666664"/>
    <x v="4"/>
    <x v="13"/>
  </r>
  <r>
    <s v="24th Music Presents Channeling Motown (Live)"/>
    <s v="The DMV's most respected saxophonist pay tribute to Motown."/>
    <n v="15000"/>
    <n v="0"/>
    <x v="2"/>
    <x v="0"/>
    <s v="USD"/>
    <n v="1394681590"/>
    <n v="1392093190"/>
    <b v="0"/>
    <n v="0"/>
    <b v="0"/>
    <s v="music/jazz"/>
    <n v="0"/>
    <s v="N/A"/>
    <x v="4"/>
    <x v="13"/>
  </r>
  <r>
    <s v="Greg Chambers Saxophone CD"/>
    <s v="Greg Chambers' self-titled CD needs support for post production, replication, and promotion."/>
    <n v="2900"/>
    <n v="0"/>
    <x v="2"/>
    <x v="0"/>
    <s v="USD"/>
    <n v="1315715823"/>
    <n v="1313123823"/>
    <b v="0"/>
    <n v="0"/>
    <b v="0"/>
    <s v="music/jazz"/>
    <n v="0"/>
    <s v="N/A"/>
    <x v="4"/>
    <x v="13"/>
  </r>
  <r>
    <s v="Help Tony Copeland and get free cd's and mp3's"/>
    <s v="This project is designed to help protect the environment by using Eco-friendly product packaging."/>
    <n v="2500"/>
    <n v="0"/>
    <x v="2"/>
    <x v="0"/>
    <s v="USD"/>
    <n v="1280206740"/>
    <n v="1276283655"/>
    <b v="0"/>
    <n v="0"/>
    <b v="0"/>
    <s v="music/jazz"/>
    <n v="0"/>
    <s v="N/A"/>
    <x v="4"/>
    <x v="13"/>
  </r>
  <r>
    <s v="Philly Jazz Fest - &quot;Remembering Grover&quot;"/>
    <s v="Woody Woodland and Carol Stone, are back on the scene presenting Philly Jazz Fest â€œRemembering Groverâ€ September 22, 2012."/>
    <n v="16000"/>
    <n v="520"/>
    <x v="2"/>
    <x v="0"/>
    <s v="USD"/>
    <n v="1343016000"/>
    <n v="1340296440"/>
    <b v="0"/>
    <n v="8"/>
    <b v="0"/>
    <s v="music/jazz"/>
    <n v="3.25"/>
    <n v="65"/>
    <x v="4"/>
    <x v="13"/>
  </r>
  <r>
    <s v="Hattie Bee's Second Album"/>
    <s v="After the success of my first album &quot;A Very Hattie Christmas&quot; I'm coming back with my second album &quot;The Way We Used To Bee&quot;."/>
    <n v="550"/>
    <n v="123"/>
    <x v="2"/>
    <x v="1"/>
    <s v="GBP"/>
    <n v="1488546319"/>
    <n v="1483362319"/>
    <b v="0"/>
    <n v="5"/>
    <b v="0"/>
    <s v="music/jazz"/>
    <n v="22.363636363636363"/>
    <n v="24.6"/>
    <x v="4"/>
    <x v="13"/>
  </r>
  <r>
    <s v="Hot Jazz and Latin Luxury in Lima"/>
    <s v="Promoting an &quot;over the top&quot; all inclusive jazz experience featuring top notch performers in a luxurious Latin setting in Lima, Peru."/>
    <n v="100000"/>
    <n v="0"/>
    <x v="2"/>
    <x v="0"/>
    <s v="USD"/>
    <n v="1390522045"/>
    <n v="1388707645"/>
    <b v="0"/>
    <n v="0"/>
    <b v="0"/>
    <s v="music/jazz"/>
    <n v="0"/>
    <s v="N/A"/>
    <x v="4"/>
    <x v="13"/>
  </r>
  <r>
    <s v="Triad a new album by James Murrell"/>
    <s v="My new album will be called Triad, an album of original music performed by me &amp; guest musical artists."/>
    <n v="3500"/>
    <n v="30"/>
    <x v="2"/>
    <x v="0"/>
    <s v="USD"/>
    <n v="1355197047"/>
    <n v="1350009447"/>
    <b v="0"/>
    <n v="2"/>
    <b v="0"/>
    <s v="music/jazz"/>
    <n v="0.85714285714285721"/>
    <n v="15"/>
    <x v="4"/>
    <x v="13"/>
  </r>
  <r>
    <s v="100% Faith Jazz Gospel CD Recording Project 2012"/>
    <s v="Faith Monah is an unique Gospel-Jazz singer who scats and swings the Word of God. She is ready to record her FIRST jazzy Gospel album."/>
    <n v="30000"/>
    <n v="1982"/>
    <x v="2"/>
    <x v="0"/>
    <s v="USD"/>
    <n v="1336188019"/>
    <n v="1333596019"/>
    <b v="0"/>
    <n v="24"/>
    <b v="0"/>
    <s v="music/jazz"/>
    <n v="6.6066666666666665"/>
    <n v="82.583333333333329"/>
    <x v="4"/>
    <x v="13"/>
  </r>
  <r>
    <s v="Soul Of Man Video Project"/>
    <s v="This project is for the making of a music video. All funds will go towards production costs for this event only."/>
    <n v="1500"/>
    <n v="0"/>
    <x v="2"/>
    <x v="0"/>
    <s v="USD"/>
    <n v="1345918747"/>
    <n v="1343326747"/>
    <b v="0"/>
    <n v="0"/>
    <b v="0"/>
    <s v="music/jazz"/>
    <n v="0"/>
    <s v="N/A"/>
    <x v="4"/>
    <x v="13"/>
  </r>
  <r>
    <s v="Russ Spiegel's Uncommon Knowledge: The Deep Brooklyn Suite"/>
    <s v="â€œThe Deep Brooklyn Suiteâ€ is a series of musical impressions about living and surviving in Brooklyn."/>
    <n v="6500"/>
    <n v="375"/>
    <x v="2"/>
    <x v="0"/>
    <s v="USD"/>
    <n v="1330577940"/>
    <n v="1327853914"/>
    <b v="0"/>
    <n v="9"/>
    <b v="0"/>
    <s v="music/jazz"/>
    <n v="5.7692307692307692"/>
    <n v="41.666666666666664"/>
    <x v="4"/>
    <x v="13"/>
  </r>
  <r>
    <s v="JMood Records &quot;New&quot; Roberto Magris Sextet New Recording Project 2010 "/>
    <s v="Our next audio recording projects are scheduled for November 1 to 3, 2010 here in Kansas City, Missouri! "/>
    <n v="3300"/>
    <n v="0"/>
    <x v="2"/>
    <x v="0"/>
    <s v="USD"/>
    <n v="1287723600"/>
    <n v="1284409734"/>
    <b v="0"/>
    <n v="0"/>
    <b v="0"/>
    <s v="music/jazz"/>
    <n v="0"/>
    <s v="N/A"/>
    <x v="4"/>
    <x v="13"/>
  </r>
  <r>
    <s v="Heads Up! / Vai com Tudo! - Music &amp; Sports Education for All"/>
    <s v="2014 World Cup / Copa do Mundo is creating much controversy. The song and video support and promote music &amp; sports education for all."/>
    <n v="5000"/>
    <n v="30"/>
    <x v="2"/>
    <x v="0"/>
    <s v="USD"/>
    <n v="1405305000"/>
    <n v="1402612730"/>
    <b v="0"/>
    <n v="1"/>
    <b v="0"/>
    <s v="music/jazz"/>
    <n v="0.6"/>
    <n v="30"/>
    <x v="4"/>
    <x v="13"/>
  </r>
  <r>
    <s v="A fine blend of jazz, electronica, rock and spoken word"/>
    <s v="Come watch my new mind twisting yet soothing music video â€œNothing Basicâ€. If you like it you can become part of what's coming up next!"/>
    <n v="3900"/>
    <n v="196"/>
    <x v="2"/>
    <x v="1"/>
    <s v="GBP"/>
    <n v="1417474761"/>
    <n v="1414879161"/>
    <b v="0"/>
    <n v="10"/>
    <b v="0"/>
    <s v="music/jazz"/>
    <n v="5.0256410256410255"/>
    <n v="19.600000000000001"/>
    <x v="4"/>
    <x v="13"/>
  </r>
  <r>
    <s v="Jazz CD:  Out of The Blue"/>
    <s v="Cool jazz with a New Orleans flavor."/>
    <n v="20000"/>
    <n v="100"/>
    <x v="2"/>
    <x v="0"/>
    <s v="USD"/>
    <n v="1355930645"/>
    <n v="1352906645"/>
    <b v="0"/>
    <n v="1"/>
    <b v="0"/>
    <s v="music/jazz"/>
    <n v="0.5"/>
    <n v="100"/>
    <x v="4"/>
    <x v="13"/>
  </r>
  <r>
    <s v="MIAMI JAZZ PROJECT: TEST OF TIME RECORDING"/>
    <s v="Miami club band records powerhouse fusion album. You don't have to be a musician to understand the sound of jazz."/>
    <n v="5500"/>
    <n v="0"/>
    <x v="2"/>
    <x v="0"/>
    <s v="USD"/>
    <n v="1384448822"/>
    <n v="1381853222"/>
    <b v="0"/>
    <n v="0"/>
    <b v="0"/>
    <s v="music/jazz"/>
    <n v="0"/>
    <s v="N/A"/>
    <x v="4"/>
    <x v="13"/>
  </r>
  <r>
    <s v="&quot;Reflections Of Brownie&quot; a new tribute to Clifford Brown"/>
    <s v="I'm recording the music of my uncle, Legendary trumpeter Clifford Brown. Had uncle Cliff lived, how might he revisit his music today?"/>
    <n v="15000"/>
    <n v="4635"/>
    <x v="2"/>
    <x v="0"/>
    <s v="USD"/>
    <n v="1323666376"/>
    <n v="1320033976"/>
    <b v="0"/>
    <n v="20"/>
    <b v="0"/>
    <s v="music/jazz"/>
    <n v="30.9"/>
    <n v="231.75"/>
    <x v="4"/>
    <x v="13"/>
  </r>
  <r>
    <s v="THE JOEY MORANT PROJECT:   JAZZIFIED R'nB"/>
    <s v="Our goal is to help educate the world about jazz and its components; how it relates to love, romance, and success."/>
    <n v="27000"/>
    <n v="5680"/>
    <x v="2"/>
    <x v="0"/>
    <s v="USD"/>
    <n v="1412167393"/>
    <n v="1409143393"/>
    <b v="0"/>
    <n v="30"/>
    <b v="0"/>
    <s v="music/jazz"/>
    <n v="21.037037037037038"/>
    <n v="189.33333333333334"/>
    <x v="4"/>
    <x v="13"/>
  </r>
  <r>
    <s v="First Solo Album - Siempre Filiberto"/>
    <s v="My first solo Album, &quot;Siempre Filiberto&quot;.  Inspired by and dedicated to a great man in my life who I recently lost to a tragic accident"/>
    <n v="15000"/>
    <n v="330"/>
    <x v="2"/>
    <x v="0"/>
    <s v="USD"/>
    <n v="1416614523"/>
    <n v="1414018923"/>
    <b v="0"/>
    <n v="6"/>
    <b v="0"/>
    <s v="music/jazz"/>
    <n v="2.1999999999999997"/>
    <n v="55"/>
    <x v="4"/>
    <x v="13"/>
  </r>
  <r>
    <s v="Africa Brass Master Class for youth"/>
    <s v="Cultural and jazz instructional classes for youth at Preservation Hall. Preserving traditional New Orleans jazz and it's African roots."/>
    <n v="3000"/>
    <n v="327"/>
    <x v="2"/>
    <x v="0"/>
    <s v="USD"/>
    <n v="1360795069"/>
    <n v="1358203069"/>
    <b v="0"/>
    <n v="15"/>
    <b v="0"/>
    <s v="music/jazz"/>
    <n v="10.9"/>
    <n v="21.8"/>
    <x v="4"/>
    <x v="13"/>
  </r>
  <r>
    <s v="&quot;Never Let Me Go&quot; CD Recording Project"/>
    <s v="This project is a mix of original &amp; standard song selections.  This phase covers recording and package design expenses."/>
    <n v="6000"/>
    <n v="160"/>
    <x v="2"/>
    <x v="0"/>
    <s v="USD"/>
    <n v="1385590111"/>
    <n v="1382994511"/>
    <b v="0"/>
    <n v="5"/>
    <b v="0"/>
    <s v="music/jazz"/>
    <n v="2.666666666666667"/>
    <n v="32"/>
    <x v="4"/>
    <x v="13"/>
  </r>
  <r>
    <s v="Cosmolingo is a multimedia band inspiring to create a cinematic musical theater!!!!! "/>
    <s v="we are an ambitious collective of brooklynites striving to fuse a concept album/fim into a multimedia musical theate.Inspired by the 2012shif"/>
    <n v="7000"/>
    <n v="0"/>
    <x v="2"/>
    <x v="0"/>
    <s v="USD"/>
    <n v="1278628800"/>
    <n v="1276043330"/>
    <b v="0"/>
    <n v="0"/>
    <b v="0"/>
    <s v="music/jazz"/>
    <n v="0"/>
    <s v="N/A"/>
    <x v="4"/>
    <x v="13"/>
  </r>
  <r>
    <s v="JETRO DA SILVA FUNK PROJECT"/>
    <s v="Studio CD/DVD Solo project of Pianist &amp; Keyboardist Jetro da Silva"/>
    <n v="20000"/>
    <n v="0"/>
    <x v="2"/>
    <x v="0"/>
    <s v="USD"/>
    <n v="1337024695"/>
    <n v="1334432695"/>
    <b v="0"/>
    <n v="0"/>
    <b v="0"/>
    <s v="music/jazz"/>
    <n v="0"/>
    <s v="N/A"/>
    <x v="4"/>
    <x v="13"/>
  </r>
  <r>
    <s v="In a Jazzy Motown"/>
    <s v="A real Motown Backup singer on 22 gold and platinum albums headlines her own Jazz CD of Motown songs."/>
    <n v="14500"/>
    <n v="1575"/>
    <x v="2"/>
    <x v="0"/>
    <s v="USD"/>
    <n v="1353196800"/>
    <n v="1348864913"/>
    <b v="0"/>
    <n v="28"/>
    <b v="0"/>
    <s v="music/jazz"/>
    <n v="10.86206896551724"/>
    <n v="56.25"/>
    <x v="4"/>
    <x v="13"/>
  </r>
  <r>
    <s v="EXPERIMENTAL JAZZ STUDIO RECORDING"/>
    <s v="I am searching for monetary funding to go into a good recording studio and record experimental intuitive improv jazz."/>
    <n v="500"/>
    <n v="0"/>
    <x v="2"/>
    <x v="0"/>
    <s v="USD"/>
    <n v="1333946569"/>
    <n v="1331358169"/>
    <b v="0"/>
    <n v="0"/>
    <b v="0"/>
    <s v="music/jazz"/>
    <n v="0"/>
    <s v="N/A"/>
    <x v="4"/>
    <x v="13"/>
  </r>
  <r>
    <s v="The Nico Blues Recorded A Full-Length Album! Now Let's Master It!"/>
    <s v="We recorded a full-length album to be released this summer for FREE!  All we need is the last $900 to master it. Donate today for some rad gifts!"/>
    <n v="900"/>
    <n v="345"/>
    <x v="2"/>
    <x v="0"/>
    <s v="USD"/>
    <n v="1277501520"/>
    <n v="1273874306"/>
    <b v="0"/>
    <n v="5"/>
    <b v="0"/>
    <s v="music/jazz"/>
    <n v="38.333333333333336"/>
    <n v="69"/>
    <x v="4"/>
    <x v="13"/>
  </r>
  <r>
    <s v="First jazz album for Multidirectional, Now printing time!"/>
    <s v="A contemporary jazz project crossing music lines, from jazz to rock walking through some free elements and full of melody!"/>
    <n v="2000"/>
    <n v="131"/>
    <x v="2"/>
    <x v="1"/>
    <s v="GBP"/>
    <n v="1395007200"/>
    <n v="1392021502"/>
    <b v="0"/>
    <n v="7"/>
    <b v="0"/>
    <s v="music/jazz"/>
    <n v="6.5500000000000007"/>
    <n v="18.714285714285715"/>
    <x v="4"/>
    <x v="13"/>
  </r>
  <r>
    <s v="Mandy Harvey Christmas Album"/>
    <s v="Help me to create my 3rd album, a Christmas CD with 16 Holiday/Original favorites!"/>
    <n v="9500"/>
    <n v="1381"/>
    <x v="2"/>
    <x v="0"/>
    <s v="USD"/>
    <n v="1363990545"/>
    <n v="1360106145"/>
    <b v="0"/>
    <n v="30"/>
    <b v="0"/>
    <s v="music/jazz"/>
    <n v="14.536842105263158"/>
    <n v="46.033333333333331"/>
    <x v="4"/>
    <x v="13"/>
  </r>
  <r>
    <s v="An album of 10 &quot;jazz art songs&quot; by Matthew John Mortimer"/>
    <s v="I've only been able to release 7/10 songs for this album. I'd like to get into a professional studio and record them all properly."/>
    <n v="2000"/>
    <n v="120"/>
    <x v="2"/>
    <x v="0"/>
    <s v="USD"/>
    <n v="1399867409"/>
    <n v="1394683409"/>
    <b v="0"/>
    <n v="2"/>
    <b v="0"/>
    <s v="music/jazz"/>
    <n v="6"/>
    <n v="60"/>
    <x v="4"/>
    <x v="13"/>
  </r>
  <r>
    <s v="Kyle Krysa debut EP Ground Effect"/>
    <s v="Ground Effect is my first solo EP project intended to help promote Fusion and creative music music in Saskatchewan and Canada."/>
    <n v="5000"/>
    <n v="1520"/>
    <x v="2"/>
    <x v="5"/>
    <s v="CAD"/>
    <n v="1399183200"/>
    <n v="1396633284"/>
    <b v="0"/>
    <n v="30"/>
    <b v="0"/>
    <s v="music/jazz"/>
    <n v="30.4"/>
    <n v="50.666666666666664"/>
    <x v="4"/>
    <x v="13"/>
  </r>
  <r>
    <s v="The Art of You Too"/>
    <s v="This vocal music and spoken word project uses the  gift of life,love,hope &amp; peace to enable people to see themselves as a masterpiece!"/>
    <n v="3500"/>
    <n v="50"/>
    <x v="2"/>
    <x v="0"/>
    <s v="USD"/>
    <n v="1454054429"/>
    <n v="1451462429"/>
    <b v="0"/>
    <n v="2"/>
    <b v="0"/>
    <s v="music/jazz"/>
    <n v="1.4285714285714286"/>
    <n v="25"/>
    <x v="4"/>
    <x v="13"/>
  </r>
  <r>
    <s v="Jazz Singer, Marti Mendenhall Live Concert Recording"/>
    <s v="A CD of a live Jazz concert featuring Marti Mendenhall, George Mitchell, Scott Steed and Todd Strait."/>
    <n v="1400"/>
    <n v="0"/>
    <x v="2"/>
    <x v="0"/>
    <s v="USD"/>
    <n v="1326916800"/>
    <n v="1323131689"/>
    <b v="0"/>
    <n v="0"/>
    <b v="0"/>
    <s v="music/jazz"/>
    <n v="0"/>
    <s v="N/A"/>
    <x v="4"/>
    <x v="13"/>
  </r>
  <r>
    <s v="&quot;Antoine Roney Trio&quot; at Cuba's Havana Jazz Festival 2013"/>
    <s v="We've been invited to perform at Jazz Festival 2013. We must request funding to successfully manage this special invitation"/>
    <n v="3500"/>
    <n v="40"/>
    <x v="2"/>
    <x v="0"/>
    <s v="USD"/>
    <n v="1383509357"/>
    <n v="1380913757"/>
    <b v="0"/>
    <n v="2"/>
    <b v="0"/>
    <s v="music/jazz"/>
    <n v="1.1428571428571428"/>
    <n v="20"/>
    <x v="4"/>
    <x v="13"/>
  </r>
  <r>
    <s v="Celebrating American Jazz &amp; Soul Music"/>
    <s v="Creating new avenues of exposure for young Jazz &amp; Soul artists_x000a_to express their Art of Music."/>
    <n v="7000"/>
    <n v="25"/>
    <x v="2"/>
    <x v="0"/>
    <s v="USD"/>
    <n v="1346585448"/>
    <n v="1343993448"/>
    <b v="0"/>
    <n v="1"/>
    <b v="0"/>
    <s v="music/jazz"/>
    <n v="0.35714285714285715"/>
    <n v="25"/>
    <x v="4"/>
    <x v="13"/>
  </r>
  <r>
    <s v="Takeshi Asai French Trio - a lingua franca to break barriers"/>
    <s v="Jazz to jazz, New York to France, a piano trio of cutting-edge French jazzmen and a NY-based Japanese jazz pianist. Superbly different!"/>
    <n v="2750"/>
    <n v="40"/>
    <x v="2"/>
    <x v="0"/>
    <s v="USD"/>
    <n v="1372622280"/>
    <n v="1369246738"/>
    <b v="0"/>
    <n v="2"/>
    <b v="0"/>
    <s v="music/jazz"/>
    <n v="1.4545454545454546"/>
    <n v="20"/>
    <x v="4"/>
    <x v="13"/>
  </r>
  <r>
    <s v="The LUMIC Band by Cope4Golf creates a scientific golf swing."/>
    <s v="The 1st club in your bag should be between your ears!  Light up Your Brain Power. Play Smarter. Swing the LUMIC Band.."/>
    <n v="9000"/>
    <n v="1544"/>
    <x v="2"/>
    <x v="0"/>
    <s v="USD"/>
    <n v="1439251926"/>
    <n v="1435363926"/>
    <b v="0"/>
    <n v="14"/>
    <b v="0"/>
    <s v="technology/wearables"/>
    <n v="17.155555555555555"/>
    <n v="110.28571428571429"/>
    <x v="2"/>
    <x v="8"/>
  </r>
  <r>
    <s v="Snoremedy - The answer to a more restful night's sleep"/>
    <s v="Snoring shouldn't ruin your or your partner's sleep and you don't need expensive, uncomfortable or ugly devices to help the problem"/>
    <n v="50000"/>
    <n v="1161"/>
    <x v="2"/>
    <x v="0"/>
    <s v="USD"/>
    <n v="1486693145"/>
    <n v="1484101145"/>
    <b v="0"/>
    <n v="31"/>
    <b v="0"/>
    <s v="technology/wearables"/>
    <n v="2.3220000000000001"/>
    <n v="37.451612903225808"/>
    <x v="2"/>
    <x v="8"/>
  </r>
  <r>
    <s v="Head Mounted Display Adapter for the dscvr VR Viewer"/>
    <s v="A Hands Free head mounted display adapter that supports the I AM Cardboard dscvr VR viewer for comfortable extended 3-D/VR viewing."/>
    <n v="7500"/>
    <n v="668"/>
    <x v="2"/>
    <x v="0"/>
    <s v="USD"/>
    <n v="1455826460"/>
    <n v="1452716060"/>
    <b v="0"/>
    <n v="16"/>
    <b v="0"/>
    <s v="technology/wearables"/>
    <n v="8.9066666666666663"/>
    <n v="41.75"/>
    <x v="2"/>
    <x v="8"/>
  </r>
  <r>
    <s v="SleepMode"/>
    <s v="A mask for home or travel that will give you the best, undisturbed sleep of your life."/>
    <n v="3000"/>
    <n v="289"/>
    <x v="2"/>
    <x v="0"/>
    <s v="USD"/>
    <n v="1480438905"/>
    <n v="1477843305"/>
    <b v="0"/>
    <n v="12"/>
    <b v="0"/>
    <s v="technology/wearables"/>
    <n v="9.6333333333333346"/>
    <n v="24.083333333333332"/>
    <x v="2"/>
    <x v="8"/>
  </r>
  <r>
    <s v="RoamingTails, The Connected Pet Tag"/>
    <s v="Find your pet when it's missing, digitally store pet-related information, and locate pet friend establishments and services."/>
    <n v="50000"/>
    <n v="6663"/>
    <x v="2"/>
    <x v="0"/>
    <s v="USD"/>
    <n v="1460988000"/>
    <n v="1458050450"/>
    <b v="0"/>
    <n v="96"/>
    <b v="0"/>
    <s v="technology/wearables"/>
    <n v="13.325999999999999"/>
    <n v="69.40625"/>
    <x v="2"/>
    <x v="8"/>
  </r>
  <r>
    <s v="CT BAND"/>
    <s v="Make your watch Smart ! CT Band is an ultra-thin, high-tech smart watch-strap awarded twice at CES 2017 las vegas"/>
    <n v="100000"/>
    <n v="2484"/>
    <x v="2"/>
    <x v="6"/>
    <s v="EUR"/>
    <n v="1487462340"/>
    <n v="1482958626"/>
    <b v="0"/>
    <n v="16"/>
    <b v="0"/>
    <s v="technology/wearables"/>
    <n v="2.484"/>
    <n v="155.25"/>
    <x v="2"/>
    <x v="8"/>
  </r>
  <r>
    <s v="OmniTrade Apron"/>
    <s v="Soft edged-Hard working. The perfect wearable organization for the home and professional shop."/>
    <n v="15000"/>
    <n v="286"/>
    <x v="2"/>
    <x v="0"/>
    <s v="USD"/>
    <n v="1473444048"/>
    <n v="1470852048"/>
    <b v="0"/>
    <n v="5"/>
    <b v="0"/>
    <s v="technology/wearables"/>
    <n v="1.9066666666666665"/>
    <n v="57.2"/>
    <x v="2"/>
    <x v="8"/>
  </r>
  <r>
    <s v="PAKPOWER, The CCP Pack"/>
    <s v="The CCP Pack is a bag that charges your smartphones and tablets on the go! Also holds small important items. &quot;Never Without Power&quot;."/>
    <n v="850"/>
    <n v="0"/>
    <x v="2"/>
    <x v="0"/>
    <s v="USD"/>
    <n v="1467312306"/>
    <n v="1462128306"/>
    <b v="0"/>
    <n v="0"/>
    <b v="0"/>
    <s v="technology/wearables"/>
    <n v="0"/>
    <s v="N/A"/>
    <x v="2"/>
    <x v="8"/>
  </r>
  <r>
    <s v="Led Shirt - WiFi Controlled"/>
    <s v="T-Shirt with Led panel controlled by Android app over WiFi. _x000a_Multiple shirts, games, text, video effects support,"/>
    <n v="4000"/>
    <n v="480"/>
    <x v="2"/>
    <x v="9"/>
    <s v="EUR"/>
    <n v="1457812364"/>
    <n v="1455220364"/>
    <b v="0"/>
    <n v="8"/>
    <b v="0"/>
    <s v="technology/wearables"/>
    <n v="12"/>
    <n v="60"/>
    <x v="2"/>
    <x v="8"/>
  </r>
  <r>
    <s v="INBED"/>
    <s v="Der INBED ist ein innovatives Multisensor-Wearable fÃ¼r die SturzprÃ¤vention motorisch eingeschrÃ¤nkter Personen."/>
    <n v="20000"/>
    <n v="273"/>
    <x v="2"/>
    <x v="12"/>
    <s v="EUR"/>
    <n v="1456016576"/>
    <n v="1450832576"/>
    <b v="0"/>
    <n v="7"/>
    <b v="0"/>
    <s v="technology/wearables"/>
    <n v="1.365"/>
    <n v="39"/>
    <x v="2"/>
    <x v="8"/>
  </r>
  <r>
    <s v="EZC Smartlight"/>
    <s v="Rider worn tail light brake light. Adheres to virtually any coat, jacket or vest. Stays on even when you get off."/>
    <n v="5000"/>
    <n v="1402"/>
    <x v="2"/>
    <x v="5"/>
    <s v="CAD"/>
    <n v="1453053661"/>
    <n v="1450461661"/>
    <b v="0"/>
    <n v="24"/>
    <b v="0"/>
    <s v="technology/wearables"/>
    <n v="28.04"/>
    <n v="58.416666666666664"/>
    <x v="2"/>
    <x v="8"/>
  </r>
  <r>
    <s v="Smart Harness"/>
    <s v="Revolutionizing the way we walk our dogs!"/>
    <n v="50000"/>
    <n v="19195"/>
    <x v="2"/>
    <x v="0"/>
    <s v="USD"/>
    <n v="1465054872"/>
    <n v="1461166872"/>
    <b v="0"/>
    <n v="121"/>
    <b v="0"/>
    <s v="technology/wearables"/>
    <n v="38.39"/>
    <n v="158.63636363636363"/>
    <x v="2"/>
    <x v="8"/>
  </r>
  <r>
    <s v="Audionoggin - Join the Earvolution"/>
    <s v="Audionoggin: Wireless personal surround sound for the athlete in everyone."/>
    <n v="49000"/>
    <n v="19572"/>
    <x v="2"/>
    <x v="0"/>
    <s v="USD"/>
    <n v="1479483812"/>
    <n v="1476888212"/>
    <b v="0"/>
    <n v="196"/>
    <b v="0"/>
    <s v="technology/wearables"/>
    <n v="39.942857142857143"/>
    <n v="99.857142857142861"/>
    <x v="2"/>
    <x v="8"/>
  </r>
  <r>
    <s v="IRring - The Remote Control That fits on Your Finger"/>
    <s v="IRring is the worlds first universal remote control that fits on your finger and controls your TV, your lighting, and your life."/>
    <n v="15000"/>
    <n v="126"/>
    <x v="2"/>
    <x v="0"/>
    <s v="USD"/>
    <n v="1422158199"/>
    <n v="1419566199"/>
    <b v="0"/>
    <n v="5"/>
    <b v="0"/>
    <s v="technology/wearables"/>
    <n v="0.84"/>
    <n v="25.2"/>
    <x v="2"/>
    <x v="8"/>
  </r>
  <r>
    <s v="A Wearable Twisting iPhone Case w/ Built in Selfie Extender"/>
    <s v="Turn your iPhone into wearable tech &amp; GoPro. Features: Selfie Stick, Tripod, &amp; Protective Top. Great for everyday carry."/>
    <n v="15000"/>
    <n v="6511"/>
    <x v="2"/>
    <x v="0"/>
    <s v="USD"/>
    <n v="1440100839"/>
    <n v="1436472039"/>
    <b v="0"/>
    <n v="73"/>
    <b v="0"/>
    <s v="technology/wearables"/>
    <n v="43.406666666666666"/>
    <n v="89.191780821917803"/>
    <x v="2"/>
    <x v="8"/>
  </r>
  <r>
    <s v="PAXIEâ„¢: The most advanced GPS enabled child safety wearable"/>
    <s v="PAXIEâ„¢ is a GPS enabled safety wearable for kids that promotes discovery and play while offering parents peace of mind."/>
    <n v="300000"/>
    <n v="16984"/>
    <x v="2"/>
    <x v="0"/>
    <s v="USD"/>
    <n v="1473750300"/>
    <n v="1470294300"/>
    <b v="0"/>
    <n v="93"/>
    <b v="0"/>
    <s v="technology/wearables"/>
    <n v="5.6613333333333333"/>
    <n v="182.6236559139785"/>
    <x v="2"/>
    <x v="8"/>
  </r>
  <r>
    <s v="SemiYours"/>
    <s v="You can rent out your Car with Uber. _x000a_You can rent out your Home with Airbnb. _x000a_Now you can rent out your CLOSET with SemiYOURS!"/>
    <n v="50000"/>
    <n v="861"/>
    <x v="2"/>
    <x v="0"/>
    <s v="USD"/>
    <n v="1430081759"/>
    <n v="1424901359"/>
    <b v="0"/>
    <n v="17"/>
    <b v="0"/>
    <s v="technology/wearables"/>
    <n v="1.722"/>
    <n v="50.647058823529413"/>
    <x v="2"/>
    <x v="8"/>
  </r>
  <r>
    <s v="DUALBAND, the Leather NFC Smart Watch Band"/>
    <s v="A Leather Smart watch Band, that NEVER needs to be charged for only $37!"/>
    <n v="12000"/>
    <n v="233"/>
    <x v="2"/>
    <x v="0"/>
    <s v="USD"/>
    <n v="1479392133"/>
    <n v="1476710133"/>
    <b v="0"/>
    <n v="7"/>
    <b v="0"/>
    <s v="technology/wearables"/>
    <n v="1.9416666666666664"/>
    <n v="33.285714285714285"/>
    <x v="2"/>
    <x v="8"/>
  </r>
  <r>
    <s v="BigBands XL for Apple Watch: Big Long Bands for Large Wrists"/>
    <s v="Brown Leather and Black Nylon extra-long Apple Watch bands for large wrists connects to 42mm. Go measure! Design fits 190-250mm wrists."/>
    <n v="7777"/>
    <n v="881"/>
    <x v="2"/>
    <x v="0"/>
    <s v="USD"/>
    <n v="1428641940"/>
    <n v="1426792563"/>
    <b v="0"/>
    <n v="17"/>
    <b v="0"/>
    <s v="technology/wearables"/>
    <n v="11.328275684711327"/>
    <n v="51.823529411764703"/>
    <x v="2"/>
    <x v="8"/>
  </r>
  <r>
    <s v="The Pi Watch - A Programmable, Open Source Smartwatch!"/>
    <s v="The Pi (Arduino-Compatible) is a new kind of wearable. It's a diy smartwatch with a round display, touch ring, and a powerful CPU!"/>
    <n v="50000"/>
    <n v="19430"/>
    <x v="2"/>
    <x v="0"/>
    <s v="USD"/>
    <n v="1421640665"/>
    <n v="1419048665"/>
    <b v="0"/>
    <n v="171"/>
    <b v="0"/>
    <s v="technology/wearables"/>
    <n v="38.86"/>
    <n v="113.62573099415205"/>
    <x v="2"/>
    <x v="8"/>
  </r>
  <r>
    <s v="Kai - Turn any pair of Glasses into Smart Glasses!"/>
    <s v="Kai sits right behind your ear and lets you access a smart voice interface 24/7. Call, text, search, and even call an Uber."/>
    <n v="55650"/>
    <n v="25655"/>
    <x v="2"/>
    <x v="0"/>
    <s v="USD"/>
    <n v="1489500155"/>
    <n v="1485874955"/>
    <b v="0"/>
    <n v="188"/>
    <b v="0"/>
    <s v="technology/wearables"/>
    <n v="46.100628930817614"/>
    <n v="136.46276595744681"/>
    <x v="2"/>
    <x v="8"/>
  </r>
  <r>
    <s v="The first personal trainer and diet coach for your dog!"/>
    <s v="Active, happy &amp; healthy together! _x000a_Thatâ€™s our mission for all dogs and their parents."/>
    <n v="95000"/>
    <n v="40079"/>
    <x v="2"/>
    <x v="0"/>
    <s v="USD"/>
    <n v="1487617200"/>
    <n v="1483634335"/>
    <b v="0"/>
    <n v="110"/>
    <b v="0"/>
    <s v="technology/wearables"/>
    <n v="42.188421052631583"/>
    <n v="364.35454545454547"/>
    <x v="2"/>
    <x v="8"/>
  </r>
  <r>
    <s v="i-Davit: Hands Free System for iPad/Tablets/Devices"/>
    <s v="Introducing the iDavit, a revolutionary crane-like system thatâ€™ll allow you to work anywhere. Hands free to be totally hands on."/>
    <n v="2500"/>
    <n v="712"/>
    <x v="2"/>
    <x v="0"/>
    <s v="USD"/>
    <n v="1455210353"/>
    <n v="1451927153"/>
    <b v="0"/>
    <n v="37"/>
    <b v="0"/>
    <s v="technology/wearables"/>
    <n v="28.48"/>
    <n v="19.243243243243242"/>
    <x v="2"/>
    <x v="8"/>
  </r>
  <r>
    <s v="The Ultimate Learning Center"/>
    <s v="WE are molding an educated, motivated, non violent GENERATION!"/>
    <n v="35000"/>
    <n v="377"/>
    <x v="2"/>
    <x v="0"/>
    <s v="USD"/>
    <n v="1476717319"/>
    <n v="1473693319"/>
    <b v="0"/>
    <n v="9"/>
    <b v="0"/>
    <s v="technology/wearables"/>
    <n v="1.077142857142857"/>
    <n v="41.888888888888886"/>
    <x v="2"/>
    <x v="8"/>
  </r>
  <r>
    <s v="GoMote: a remote control for your smartphone"/>
    <s v="Tired of fumbling around for the audio controls on your phone?  Easily control your music with the GoMote and a click of your thumb."/>
    <n v="110000"/>
    <n v="879"/>
    <x v="2"/>
    <x v="5"/>
    <s v="CAD"/>
    <n v="1441119919"/>
    <n v="1437663919"/>
    <b v="0"/>
    <n v="29"/>
    <b v="0"/>
    <s v="technology/wearables"/>
    <n v="0.79909090909090907"/>
    <n v="30.310344827586206"/>
    <x v="2"/>
    <x v="8"/>
  </r>
  <r>
    <s v="Palms Free Cell Phone Harness Holds Iphone Galaxy S Go Pro"/>
    <s v="Palms Free RetractableCell Phone Harness fits all Cell phones Iphone 4 5 6 7 Galaxy S Go Pro Ipad Mini and Tablets Keep your hands free"/>
    <n v="25000"/>
    <n v="298"/>
    <x v="2"/>
    <x v="0"/>
    <s v="USD"/>
    <n v="1477454340"/>
    <n v="1474676646"/>
    <b v="0"/>
    <n v="6"/>
    <b v="0"/>
    <s v="technology/wearables"/>
    <n v="1.1919999999999999"/>
    <n v="49.666666666666664"/>
    <x v="2"/>
    <x v="8"/>
  </r>
  <r>
    <s v="ICE SHIRT; Running, Multi-Sport, Cycling, Athletic Wear"/>
    <s v="ICE SHIRT; running, multi-sport, cycling, &amp; athletic wear shirts that hold melting ice to cool you on hot days."/>
    <n v="12000"/>
    <n v="1776"/>
    <x v="2"/>
    <x v="0"/>
    <s v="USD"/>
    <n v="1475766932"/>
    <n v="1473174932"/>
    <b v="0"/>
    <n v="30"/>
    <b v="0"/>
    <s v="technology/wearables"/>
    <n v="14.799999999999999"/>
    <n v="59.2"/>
    <x v="2"/>
    <x v="8"/>
  </r>
  <r>
    <s v="Better Beanie"/>
    <s v="Better Beanie is the new therapeutic wearable designed to assist you while keeping your hands free."/>
    <n v="20000"/>
    <n v="3562"/>
    <x v="2"/>
    <x v="0"/>
    <s v="USD"/>
    <n v="1461301574"/>
    <n v="1456121174"/>
    <b v="0"/>
    <n v="81"/>
    <b v="0"/>
    <s v="technology/wearables"/>
    <n v="17.810000000000002"/>
    <n v="43.97530864197531"/>
    <x v="2"/>
    <x v="8"/>
  </r>
  <r>
    <s v="Master Le Cosplay's: Avengers 2 Hulk Buster V2.0 Build"/>
    <s v="Anyone who want to support of this will be credited. This will be my ultimate build. Full animatronics, from arms, legs, H.U.D, etc"/>
    <n v="8000"/>
    <n v="106"/>
    <x v="2"/>
    <x v="0"/>
    <s v="USD"/>
    <n v="1408134034"/>
    <n v="1405542034"/>
    <b v="0"/>
    <n v="4"/>
    <b v="0"/>
    <s v="technology/wearables"/>
    <n v="1.325"/>
    <n v="26.5"/>
    <x v="2"/>
    <x v="8"/>
  </r>
  <r>
    <s v="Make 100 | Geek &amp; Chic: Smart Safety Jewelry."/>
    <s v="Geek &amp; Chic Smart Jewelry Collection, Wearables Meet Style!"/>
    <n v="30000"/>
    <n v="14000"/>
    <x v="2"/>
    <x v="14"/>
    <s v="MXN"/>
    <n v="1486624607"/>
    <n v="1483773407"/>
    <b v="0"/>
    <n v="11"/>
    <b v="0"/>
    <s v="technology/wearables"/>
    <n v="46.666666666666664"/>
    <n v="1272.7272727272727"/>
    <x v="2"/>
    <x v="8"/>
  </r>
  <r>
    <s v="The World's Smartest Modular WiFi + Bluetooth Wearable Ring"/>
    <s v="Stainless Steel Modular Ring with screw on bezels for WiFi + Bluetooth + NFC Wireless modules with open source IOS and Android Apps"/>
    <n v="5000"/>
    <n v="2296"/>
    <x v="2"/>
    <x v="5"/>
    <s v="CAD"/>
    <n v="1485147540"/>
    <n v="1481951853"/>
    <b v="0"/>
    <n v="14"/>
    <b v="0"/>
    <s v="technology/wearables"/>
    <n v="45.92"/>
    <n v="164"/>
    <x v="2"/>
    <x v="8"/>
  </r>
  <r>
    <s v="The Worlds First Smart Laser Collar for Cats. Lazer Kitty"/>
    <s v="Our amazing product is simple and sleek. Our laser system is USB rechargeable for hours of fun. Android / Apple App Controlled."/>
    <n v="100000"/>
    <n v="226"/>
    <x v="2"/>
    <x v="0"/>
    <s v="USD"/>
    <n v="1433178060"/>
    <n v="1429290060"/>
    <b v="0"/>
    <n v="5"/>
    <b v="0"/>
    <s v="technology/wearables"/>
    <n v="0.22599999999999998"/>
    <n v="45.2"/>
    <x v="2"/>
    <x v="8"/>
  </r>
  <r>
    <s v="Android &amp; iPhone Magnetic Headphone and Earbud Cables!"/>
    <s v="Slackers Patent-Pending Magnetic Clip and Cable System, Amazing Sound, Durability and Value Can't Be Beat...AT ANY PRICE!!"/>
    <n v="20000"/>
    <n v="6925"/>
    <x v="2"/>
    <x v="0"/>
    <s v="USD"/>
    <n v="1409813940"/>
    <n v="1407271598"/>
    <b v="0"/>
    <n v="45"/>
    <b v="0"/>
    <s v="technology/wearables"/>
    <n v="34.625"/>
    <n v="153.88888888888889"/>
    <x v="2"/>
    <x v="8"/>
  </r>
  <r>
    <s v="The Worlds First Fitness Shirt with Resistance the RS-1."/>
    <s v="The RS-1 is one of the most innovative workout tools to hit the market ever.  A must have for anyone that enjoys new ways to get fit."/>
    <n v="20000"/>
    <n v="411"/>
    <x v="2"/>
    <x v="0"/>
    <s v="USD"/>
    <n v="1447032093"/>
    <n v="1441844493"/>
    <b v="0"/>
    <n v="8"/>
    <b v="0"/>
    <s v="technology/wearables"/>
    <n v="2.0549999999999997"/>
    <n v="51.375"/>
    <x v="2"/>
    <x v="8"/>
  </r>
  <r>
    <s v="KneeJack"/>
    <s v="The device that allows those with artificial knees or arthritic knees to kneel down without putting pressure on their knees."/>
    <n v="50000"/>
    <n v="280"/>
    <x v="2"/>
    <x v="0"/>
    <s v="USD"/>
    <n v="1458925156"/>
    <n v="1456336756"/>
    <b v="0"/>
    <n v="3"/>
    <b v="0"/>
    <s v="technology/wearables"/>
    <n v="0.55999999999999994"/>
    <n v="93.333333333333329"/>
    <x v="2"/>
    <x v="8"/>
  </r>
  <r>
    <s v="Garstin Luxury Stainless Steel Case for the Apple Watch"/>
    <s v="Horologic5 creates a case for the Apple Watch that reflects true luxury &amp; style. Check out the Garstin Luxury Case in 38mm/42mm"/>
    <n v="100000"/>
    <n v="2607"/>
    <x v="2"/>
    <x v="0"/>
    <s v="USD"/>
    <n v="1467132185"/>
    <n v="1461948185"/>
    <b v="0"/>
    <n v="24"/>
    <b v="0"/>
    <s v="technology/wearables"/>
    <n v="2.6069999999999998"/>
    <n v="108.625"/>
    <x v="2"/>
    <x v="8"/>
  </r>
  <r>
    <s v="Cinnamon II The Ultimate Retro Smartwatch"/>
    <s v="The Cinnamon II is an AppleÂ® ][ compatible wrist watch. Featuring 32k of memory and a 1 Mhz cpu. It's the ultimate in geek fashion."/>
    <n v="150000"/>
    <n v="2889"/>
    <x v="2"/>
    <x v="2"/>
    <s v="AUD"/>
    <n v="1439515497"/>
    <n v="1435627497"/>
    <b v="0"/>
    <n v="18"/>
    <b v="0"/>
    <s v="technology/wearables"/>
    <n v="1.9259999999999999"/>
    <n v="160.5"/>
    <x v="2"/>
    <x v="8"/>
  </r>
  <r>
    <s v="S2SA - Sport to Strap Adapter for Samsung Gear S2 Sport (3G)"/>
    <s v="The unique adapter to apply standard watch straps at your Samsung Gear S2 Sport and Sport 3G! Small, functional and handsome."/>
    <n v="2700"/>
    <n v="909"/>
    <x v="2"/>
    <x v="15"/>
    <s v="EUR"/>
    <n v="1456094197"/>
    <n v="1453502197"/>
    <b v="0"/>
    <n v="12"/>
    <b v="0"/>
    <s v="technology/wearables"/>
    <n v="33.666666666666664"/>
    <n v="75.75"/>
    <x v="2"/>
    <x v="8"/>
  </r>
  <r>
    <s v="hidn tempo - a wearable stress coach"/>
    <s v="hidn tempo is an intelligent watch band that allows you to monitor your stress and manage it anywhere, anytime."/>
    <n v="172889"/>
    <n v="97273"/>
    <x v="2"/>
    <x v="11"/>
    <s v="SEK"/>
    <n v="1456385101"/>
    <n v="1453793101"/>
    <b v="0"/>
    <n v="123"/>
    <b v="0"/>
    <s v="technology/wearables"/>
    <n v="56.263267182990241"/>
    <n v="790.83739837398377"/>
    <x v="2"/>
    <x v="8"/>
  </r>
  <r>
    <s v="Trequant - First Wearable for Tremors"/>
    <s v="Trequant is specifically designed for people with tremors. It helps them to track and analyse their tremors for better understanding."/>
    <n v="35000"/>
    <n v="28986.16"/>
    <x v="2"/>
    <x v="0"/>
    <s v="USD"/>
    <n v="1466449140"/>
    <n v="1463392828"/>
    <b v="0"/>
    <n v="96"/>
    <b v="0"/>
    <s v="technology/wearables"/>
    <n v="82.817599999999999"/>
    <n v="301.93916666666667"/>
    <x v="2"/>
    <x v="8"/>
  </r>
  <r>
    <s v="Jayster Wallet - Find your stuff using Bluetooth Technology."/>
    <s v="Jayster devices and Jayster app both use Bluetooth Smart technology to provide the most user-friendly system for finding lost valuables"/>
    <n v="10000"/>
    <n v="1486"/>
    <x v="2"/>
    <x v="0"/>
    <s v="USD"/>
    <n v="1417387322"/>
    <n v="1413495722"/>
    <b v="0"/>
    <n v="31"/>
    <b v="0"/>
    <s v="technology/wearables"/>
    <n v="14.860000000000001"/>
    <n v="47.935483870967744"/>
    <x v="2"/>
    <x v="8"/>
  </r>
  <r>
    <s v="Tabla AEIOU One Handed Two Handed Keyboard Development Kit"/>
    <s v="Tabla Alpha-Num AEIOU Universal Remote &amp; Keyboard + Control. Multi platform wireless use anywhere wearable invisibles development kit."/>
    <n v="88888"/>
    <n v="11"/>
    <x v="2"/>
    <x v="0"/>
    <s v="USD"/>
    <n v="1407624222"/>
    <n v="1405032222"/>
    <b v="0"/>
    <n v="4"/>
    <b v="0"/>
    <s v="technology/wearables"/>
    <n v="1.2375123751237513E-2"/>
    <n v="2.75"/>
    <x v="2"/>
    <x v="8"/>
  </r>
  <r>
    <s v="Smart 2-in-1 I-PHONE HANDLE/WALLETtm"/>
    <s v="revolutonary ultra-slim 2-in-1 Smart  2-in-1 I-PHONE handle/WALLETtm with 360 rotatiion"/>
    <n v="17500"/>
    <n v="3"/>
    <x v="2"/>
    <x v="0"/>
    <s v="USD"/>
    <n v="1475431486"/>
    <n v="1472839486"/>
    <b v="0"/>
    <n v="3"/>
    <b v="0"/>
    <s v="technology/wearables"/>
    <n v="1.7142857142857144E-2"/>
    <n v="1"/>
    <x v="2"/>
    <x v="8"/>
  </r>
  <r>
    <s v="Wendu: Control your Climate, Wear the Future"/>
    <s v="Our t-shirt maintains steady temperatures through hot and cold focal points capable of reaching a 36ÂºF/20ÂºC range in under 2 minutes!"/>
    <n v="104219"/>
    <n v="30751"/>
    <x v="2"/>
    <x v="3"/>
    <s v="EUR"/>
    <n v="1471985640"/>
    <n v="1469289685"/>
    <b v="0"/>
    <n v="179"/>
    <b v="0"/>
    <s v="technology/wearables"/>
    <n v="29.506136117214709"/>
    <n v="171.79329608938548"/>
    <x v="2"/>
    <x v="8"/>
  </r>
  <r>
    <s v="Buy beauty &amp; hair products 24/7 from a vending machine."/>
    <s v="Hello world,_x000a__x000a_My name is Earl Eddings, I'm just your average hard working family man from Virginia. I'm here because I need you to help"/>
    <n v="10000"/>
    <n v="106"/>
    <x v="2"/>
    <x v="0"/>
    <s v="USD"/>
    <n v="1427507208"/>
    <n v="1424918808"/>
    <b v="0"/>
    <n v="3"/>
    <b v="0"/>
    <s v="technology/wearables"/>
    <n v="1.06"/>
    <n v="35.333333333333336"/>
    <x v="2"/>
    <x v="8"/>
  </r>
  <r>
    <s v="Cardiglow : Fitness Tracker and Biofeedback Device"/>
    <s v="Make your heart shine and watch it work! Cardiglow tracks improvements, times intervals and translates heart rate into color."/>
    <n v="30000"/>
    <n v="1888"/>
    <x v="2"/>
    <x v="12"/>
    <s v="EUR"/>
    <n v="1451602800"/>
    <n v="1449011610"/>
    <b v="0"/>
    <n v="23"/>
    <b v="0"/>
    <s v="technology/wearables"/>
    <n v="6.293333333333333"/>
    <n v="82.086956521739125"/>
    <x v="2"/>
    <x v="8"/>
  </r>
  <r>
    <s v="EMBER wear Ski and Snow Sport Heated Gloves and Mittens"/>
    <s v="Amazing heated snow sport gloves; synonymous with quality, fusing innovative heat technology, style, functionality &amp; unique design."/>
    <n v="20000"/>
    <n v="2550"/>
    <x v="2"/>
    <x v="1"/>
    <s v="GBP"/>
    <n v="1452384000"/>
    <n v="1447698300"/>
    <b v="0"/>
    <n v="23"/>
    <b v="0"/>
    <s v="technology/wearables"/>
    <n v="12.75"/>
    <n v="110.8695652173913"/>
    <x v="2"/>
    <x v="8"/>
  </r>
  <r>
    <s v="Kidswatcher"/>
    <s v="Always know where your precious children are. Let them explore the world freely and in a secure way by using the Kidswatcher."/>
    <n v="50000"/>
    <n v="6610"/>
    <x v="2"/>
    <x v="9"/>
    <s v="EUR"/>
    <n v="1403507050"/>
    <n v="1400051050"/>
    <b v="0"/>
    <n v="41"/>
    <b v="0"/>
    <s v="technology/wearables"/>
    <n v="13.22"/>
    <n v="161.21951219512195"/>
    <x v="2"/>
    <x v="8"/>
  </r>
  <r>
    <s v="The first Earphones Cover in eco-leather and Made in Italy"/>
    <s v="Itâ€™s original, fashion and unique, Ohyear is the first cover for your earphones that wears your style._x000a_Designed and made in Italy"/>
    <n v="5000"/>
    <n v="0"/>
    <x v="2"/>
    <x v="13"/>
    <s v="EUR"/>
    <n v="1475310825"/>
    <n v="1472718825"/>
    <b v="0"/>
    <n v="0"/>
    <b v="0"/>
    <s v="technology/wearables"/>
    <n v="0"/>
    <s v="N/A"/>
    <x v="2"/>
    <x v="8"/>
  </r>
  <r>
    <s v="Power Rope"/>
    <s v="The most useful phone charger you will ever buy"/>
    <n v="10000"/>
    <n v="1677"/>
    <x v="2"/>
    <x v="0"/>
    <s v="USD"/>
    <n v="1475101495"/>
    <n v="1472509495"/>
    <b v="0"/>
    <n v="32"/>
    <b v="0"/>
    <s v="technology/wearables"/>
    <n v="16.77"/>
    <n v="52.40625"/>
    <x v="2"/>
    <x v="8"/>
  </r>
  <r>
    <s v="The HotSeat child safety carseat with temperature alarm"/>
    <s v="The revolutionized carseat, where no child will be left alone in a hot vehicle ever again. This alarm will save multiple babie's lives."/>
    <n v="25000"/>
    <n v="26"/>
    <x v="2"/>
    <x v="0"/>
    <s v="USD"/>
    <n v="1409770164"/>
    <n v="1407178164"/>
    <b v="0"/>
    <n v="2"/>
    <b v="0"/>
    <s v="technology/wearables"/>
    <n v="0.104"/>
    <n v="13"/>
    <x v="2"/>
    <x v="8"/>
  </r>
  <r>
    <s v="Russell &amp; Sons Watches"/>
    <s v="Russell &amp; Sons Watches_x000a__x000a_RS Watches is a business that provides quality watches at an affordable price. RS Watches was created with th"/>
    <n v="5000"/>
    <n v="212"/>
    <x v="2"/>
    <x v="1"/>
    <s v="GBP"/>
    <n v="1468349460"/>
    <n v="1466186988"/>
    <b v="0"/>
    <n v="7"/>
    <b v="0"/>
    <s v="technology/wearables"/>
    <n v="4.24"/>
    <n v="30.285714285714285"/>
    <x v="2"/>
    <x v="8"/>
  </r>
  <r>
    <s v="WairConditioning"/>
    <s v="The HOTTEST and COOLEST thing yet! WairConditioning... an entirely new level of comfortability!"/>
    <n v="100000"/>
    <n v="467"/>
    <x v="2"/>
    <x v="0"/>
    <s v="USD"/>
    <n v="1462655519"/>
    <n v="1457475119"/>
    <b v="0"/>
    <n v="4"/>
    <b v="0"/>
    <s v="technology/wearables"/>
    <n v="0.46699999999999997"/>
    <n v="116.75"/>
    <x v="2"/>
    <x v="8"/>
  </r>
  <r>
    <s v="iLumaware Shield TL - Radar technology for bicycle"/>
    <s v="Shield TL is a tail light for a bicycle w/ radar technology. It makes you more visible to cars and drivers at a greater distance."/>
    <n v="70000"/>
    <n v="17561"/>
    <x v="2"/>
    <x v="0"/>
    <s v="USD"/>
    <n v="1478926800"/>
    <n v="1476054568"/>
    <b v="0"/>
    <n v="196"/>
    <b v="0"/>
    <s v="technology/wearables"/>
    <n v="25.087142857142858"/>
    <n v="89.59693877551021"/>
    <x v="2"/>
    <x v="8"/>
  </r>
  <r>
    <s v="Intelligent Leather Jacket. Heat. Communicate. Recharge."/>
    <s v="Worldâ€˜s First Heated Leather Jacket _x000a_with Integrated Bluetooth System,_x000a_Handsfree Set (Microphone and Speakers)_x000a_and Cellphone Charger."/>
    <n v="200000"/>
    <n v="4669"/>
    <x v="2"/>
    <x v="0"/>
    <s v="USD"/>
    <n v="1417388340"/>
    <n v="1412835530"/>
    <b v="0"/>
    <n v="11"/>
    <b v="0"/>
    <s v="technology/wearables"/>
    <n v="2.3345000000000002"/>
    <n v="424.45454545454544"/>
    <x v="2"/>
    <x v="8"/>
  </r>
  <r>
    <s v="DAZLN: NFC Nails that Light Up Holiday Parties!"/>
    <s v="DAZLN nails light up near NFC devices like your mobile phone. If you're tired of receiving or gifting the same old thing look here!"/>
    <n v="10000"/>
    <n v="726"/>
    <x v="2"/>
    <x v="0"/>
    <s v="USD"/>
    <n v="1417276800"/>
    <n v="1415140480"/>
    <b v="0"/>
    <n v="9"/>
    <b v="0"/>
    <s v="technology/wearables"/>
    <n v="7.26"/>
    <n v="80.666666666666671"/>
    <x v="2"/>
    <x v="8"/>
  </r>
  <r>
    <s v="Social behavior in technical communities"/>
    <s v="Study the behaviour of technical communities by tracking their movement  through wearables"/>
    <n v="4000"/>
    <n v="65"/>
    <x v="2"/>
    <x v="0"/>
    <s v="USD"/>
    <n v="1406474820"/>
    <n v="1403902060"/>
    <b v="0"/>
    <n v="5"/>
    <b v="0"/>
    <s v="technology/wearables"/>
    <n v="1.625"/>
    <n v="13"/>
    <x v="2"/>
    <x v="8"/>
  </r>
  <r>
    <s v="iPhanny"/>
    <s v="The iPhanny keeps your iPhone 6 safe from bending in those dangerous pants pockets."/>
    <n v="5000"/>
    <n v="65"/>
    <x v="2"/>
    <x v="0"/>
    <s v="USD"/>
    <n v="1417145297"/>
    <n v="1414549697"/>
    <b v="0"/>
    <n v="8"/>
    <b v="0"/>
    <s v="technology/wearables"/>
    <n v="1.3"/>
    <n v="8.125"/>
    <x v="2"/>
    <x v="8"/>
  </r>
  <r>
    <s v="Ollinfit: The Wearable Personal Trainer"/>
    <s v="Ollinfit is the first wearable fitness trainer with 3 sensors for superior accuracy, feedback and results."/>
    <n v="60000"/>
    <n v="35135"/>
    <x v="2"/>
    <x v="5"/>
    <s v="CAD"/>
    <n v="1447909401"/>
    <n v="1444017801"/>
    <b v="0"/>
    <n v="229"/>
    <b v="0"/>
    <s v="technology/wearables"/>
    <n v="58.558333333333337"/>
    <n v="153.42794759825327"/>
    <x v="2"/>
    <x v="8"/>
  </r>
  <r>
    <s v="Avid Watch: Multi-Sport Smart Watch with Activity Tracking"/>
    <s v="Built in running, cycling, pedometer, and golf features for the edge you need to perform at your very best!"/>
    <n v="150000"/>
    <n v="11683"/>
    <x v="2"/>
    <x v="5"/>
    <s v="CAD"/>
    <n v="1415865720"/>
    <n v="1413270690"/>
    <b v="0"/>
    <n v="40"/>
    <b v="0"/>
    <s v="technology/wearables"/>
    <n v="7.7886666666666677"/>
    <n v="292.07499999999999"/>
    <x v="2"/>
    <x v="8"/>
  </r>
  <r>
    <s v="Ristola Plongeur/UTC 300 Meter COSC/ISO Diver (Canceled)"/>
    <s v="Ristola watches made in La Chaux de-Fonds, Switzerland. A new brand of COSC and ISO Certified Professional watches."/>
    <n v="894700"/>
    <n v="19824"/>
    <x v="1"/>
    <x v="0"/>
    <s v="USD"/>
    <n v="1489537560"/>
    <n v="1484357160"/>
    <b v="0"/>
    <n v="6"/>
    <b v="0"/>
    <s v="technology/wearables"/>
    <n v="2.2157147647256061"/>
    <n v="3304"/>
    <x v="2"/>
    <x v="8"/>
  </r>
  <r>
    <s v="LED sports clothing for running cycling and walking, we make (Canceled)"/>
    <s v="We make stylish sports clothing from LED jackets to backpacks and LED arm bands.With our LED technology you're sure to be seen in style"/>
    <n v="5000"/>
    <n v="5200"/>
    <x v="1"/>
    <x v="1"/>
    <s v="GBP"/>
    <n v="1485796613"/>
    <n v="1481908613"/>
    <b v="0"/>
    <n v="4"/>
    <b v="0"/>
    <s v="technology/wearables"/>
    <n v="104"/>
    <n v="1300"/>
    <x v="2"/>
    <x v="8"/>
  </r>
  <r>
    <s v="Lokett: Customizable Smartphone Memory Necklace (Canceled)"/>
    <s v="A modern day locket that uses NFC technology to link your precious photos, videos, apps, and more. Choose our design or submit yours."/>
    <n v="9999"/>
    <n v="2960"/>
    <x v="1"/>
    <x v="0"/>
    <s v="USD"/>
    <n v="1450331940"/>
    <n v="1447777514"/>
    <b v="0"/>
    <n v="22"/>
    <b v="0"/>
    <s v="technology/wearables"/>
    <n v="29.6029602960296"/>
    <n v="134.54545454545453"/>
    <x v="2"/>
    <x v="8"/>
  </r>
  <r>
    <s v="Fashion loves Technology: Lamour, the connected heating shoe (Canceled)"/>
    <s v="Connected, heating, premium quality and comfortable leather sneakers - hand-crafted in France."/>
    <n v="20000"/>
    <n v="3211"/>
    <x v="1"/>
    <x v="6"/>
    <s v="EUR"/>
    <n v="1489680061"/>
    <n v="1487091661"/>
    <b v="0"/>
    <n v="15"/>
    <b v="0"/>
    <s v="technology/wearables"/>
    <n v="16.055"/>
    <n v="214.06666666666666"/>
    <x v="2"/>
    <x v="8"/>
  </r>
  <r>
    <s v="AllerGuarder: Bluetooth wristband helps food-allergy kids"/>
    <s v="Harnessing wearable technology as a powerful defense for food-allergy children."/>
    <n v="25000"/>
    <n v="20552"/>
    <x v="1"/>
    <x v="0"/>
    <s v="USD"/>
    <n v="1455814827"/>
    <n v="1453222827"/>
    <b v="0"/>
    <n v="95"/>
    <b v="0"/>
    <s v="technology/wearables"/>
    <n v="82.207999999999998"/>
    <n v="216.33684210526314"/>
    <x v="2"/>
    <x v="8"/>
  </r>
  <r>
    <s v="Forcite Alpine - World's First smart helmet for snow sports"/>
    <s v="The Forcite Alpine helmet records 4K footage and keeps you connected all in one sleek design."/>
    <n v="200000"/>
    <n v="150102"/>
    <x v="1"/>
    <x v="0"/>
    <s v="USD"/>
    <n v="1446217183"/>
    <n v="1443538783"/>
    <b v="0"/>
    <n v="161"/>
    <b v="0"/>
    <s v="technology/wearables"/>
    <n v="75.051000000000002"/>
    <n v="932.31055900621118"/>
    <x v="2"/>
    <x v="8"/>
  </r>
  <r>
    <s v="SnuG Watchbands for Moto360 smartwatch (Canceled)"/>
    <s v="Sweat resistant, colorful, durable, CUSTOMIZABLE, watch bands &amp; protector bands that fit the Moto360 smartwatch."/>
    <n v="4000"/>
    <n v="234"/>
    <x v="1"/>
    <x v="0"/>
    <s v="USD"/>
    <n v="1418368260"/>
    <n v="1417654672"/>
    <b v="0"/>
    <n v="8"/>
    <b v="0"/>
    <s v="technology/wearables"/>
    <n v="5.8500000000000005"/>
    <n v="29.25"/>
    <x v="2"/>
    <x v="8"/>
  </r>
  <r>
    <s v="SMART Knee Sleeve that Recommends Rest (Canceled)"/>
    <s v="Our knee sleeve monitors your muscles and recommends rest time (on a mobile app) when it detects overexertion!"/>
    <n v="30000"/>
    <n v="13296"/>
    <x v="1"/>
    <x v="0"/>
    <s v="USD"/>
    <n v="1481727623"/>
    <n v="1478095223"/>
    <b v="0"/>
    <n v="76"/>
    <b v="0"/>
    <s v="technology/wearables"/>
    <n v="44.32"/>
    <n v="174.94736842105263"/>
    <x v="2"/>
    <x v="8"/>
  </r>
  <r>
    <s v="Miclop - Tu cabina profesional portÃ¡til (Canceled)"/>
    <s v="MICLOP es una cabina portable impresa en 3D protegida en el interior con espuma acÃºstica, reduce el ruido ambiental o rebote de sonido."/>
    <n v="93500"/>
    <n v="250"/>
    <x v="1"/>
    <x v="14"/>
    <s v="MXN"/>
    <n v="1482953115"/>
    <n v="1480361115"/>
    <b v="0"/>
    <n v="1"/>
    <b v="0"/>
    <s v="technology/wearables"/>
    <n v="0.26737967914438499"/>
    <n v="250"/>
    <x v="2"/>
    <x v="8"/>
  </r>
  <r>
    <s v="R-CON: Run Faster, Run Longer (Canceled)"/>
    <s v="R-CON is a wearable that measures running form. Instantly know when your form is breaking down and when you are running your strongest."/>
    <n v="50000"/>
    <n v="6565"/>
    <x v="1"/>
    <x v="0"/>
    <s v="USD"/>
    <n v="1466346646"/>
    <n v="1463754646"/>
    <b v="0"/>
    <n v="101"/>
    <b v="0"/>
    <s v="technology/wearables"/>
    <n v="13.13"/>
    <n v="65"/>
    <x v="2"/>
    <x v="8"/>
  </r>
  <r>
    <s v="RISTMATEÂ®, smartphone wrist dock and much more. (Canceled)"/>
    <s v="A beautiful biometric smartphone wrist dock, features a revolutionary reusable adhesive; 3 position phone stand and multi-purpose tool."/>
    <n v="115250"/>
    <n v="220"/>
    <x v="1"/>
    <x v="0"/>
    <s v="USD"/>
    <n v="1473044340"/>
    <n v="1468180462"/>
    <b v="0"/>
    <n v="4"/>
    <b v="0"/>
    <s v="technology/wearables"/>
    <n v="0.19088937093275488"/>
    <n v="55"/>
    <x v="2"/>
    <x v="8"/>
  </r>
  <r>
    <s v="StreetskatePRO's  Knee, Shin, &amp; Ankle pad compression sleeve"/>
    <s v="The first action sports training sleeve/leg protector of its kind to offer an unduplicated level of targeted protection!"/>
    <n v="20000"/>
    <n v="75"/>
    <x v="1"/>
    <x v="0"/>
    <s v="USD"/>
    <n v="1418938395"/>
    <n v="1415050395"/>
    <b v="0"/>
    <n v="1"/>
    <b v="0"/>
    <s v="technology/wearables"/>
    <n v="0.375"/>
    <n v="75"/>
    <x v="2"/>
    <x v="8"/>
  </r>
  <r>
    <s v="HALLAM new york SMART JACKET 2.0 for TRAVEL with 29 FUNCTION (Canceled)"/>
    <s v="The world's most advanced jacket for SMARTPHONE USER ,for WORKOUT, for TRAVEL, for OUTDOOR /Bluetooth Charging Wearable Apparel"/>
    <n v="5000"/>
    <n v="1076751.05"/>
    <x v="1"/>
    <x v="0"/>
    <s v="USD"/>
    <n v="1485254052"/>
    <n v="1481366052"/>
    <b v="0"/>
    <n v="775"/>
    <b v="0"/>
    <s v="technology/wearables"/>
    <n v="21535.021000000001"/>
    <n v="1389.3561935483872"/>
    <x v="2"/>
    <x v="8"/>
  </r>
  <r>
    <s v="Versa Prima: The First Portable And Wearable LED Strip"/>
    <s v="Versa Prima: The first portable and wearable LED strip that's controlled via Bluetooth. Designed to be versatile for your creativity."/>
    <n v="25000"/>
    <n v="8632"/>
    <x v="1"/>
    <x v="0"/>
    <s v="USD"/>
    <n v="1451419200"/>
    <n v="1449000056"/>
    <b v="0"/>
    <n v="90"/>
    <b v="0"/>
    <s v="technology/wearables"/>
    <n v="34.527999999999999"/>
    <n v="95.911111111111111"/>
    <x v="2"/>
    <x v="8"/>
  </r>
  <r>
    <s v="CHEMION: The World's First Smart Glasses (Canceled)"/>
    <s v="CHEMION is an eyewear device that lets you show your creativity to the world."/>
    <n v="10000"/>
    <n v="3060"/>
    <x v="1"/>
    <x v="0"/>
    <s v="USD"/>
    <n v="1420070615"/>
    <n v="1415750615"/>
    <b v="0"/>
    <n v="16"/>
    <b v="0"/>
    <s v="technology/wearables"/>
    <n v="30.599999999999998"/>
    <n v="191.25"/>
    <x v="2"/>
    <x v="8"/>
  </r>
  <r>
    <s v="SKIN - Wearable music remote control for your mobile phone"/>
    <s v="SKIN - The wearable music remote control which makes your fitness lifestyle a bit easier"/>
    <n v="9000"/>
    <n v="240"/>
    <x v="1"/>
    <x v="16"/>
    <s v="CHF"/>
    <n v="1448489095"/>
    <n v="1445893495"/>
    <b v="0"/>
    <n v="6"/>
    <b v="0"/>
    <s v="technology/wearables"/>
    <n v="2.666666666666667"/>
    <n v="40"/>
    <x v="2"/>
    <x v="8"/>
  </r>
  <r>
    <s v="YEPZONâ„¢ FREEDOM: A Personal Safety Alarm w/Global Locator"/>
    <s v="Send an alert for help and find missing people, pets, and valuables with the touch of a button. Get yours today!"/>
    <n v="100000"/>
    <n v="2842"/>
    <x v="1"/>
    <x v="0"/>
    <s v="USD"/>
    <n v="1459992856"/>
    <n v="1456108456"/>
    <b v="0"/>
    <n v="38"/>
    <b v="0"/>
    <s v="technology/wearables"/>
    <n v="2.8420000000000001"/>
    <n v="74.78947368421052"/>
    <x v="2"/>
    <x v="8"/>
  </r>
  <r>
    <s v="Elbee: Wireless in-ear headphones with smart features"/>
    <s v="Enjoy high-quality sound and the possibility to control your smartphone and apps using custom voice commands and head movements."/>
    <n v="250000"/>
    <n v="57197"/>
    <x v="1"/>
    <x v="0"/>
    <s v="USD"/>
    <n v="1448125935"/>
    <n v="1444666335"/>
    <b v="0"/>
    <n v="355"/>
    <b v="0"/>
    <s v="technology/wearables"/>
    <n v="22.878799999999998"/>
    <n v="161.11830985915492"/>
    <x v="2"/>
    <x v="8"/>
  </r>
  <r>
    <s v="Owl (Canceled)"/>
    <s v="Owl is a fitness tracker along with an accompanying iOS app, that is both fun and interactive for children."/>
    <n v="20000"/>
    <n v="621"/>
    <x v="1"/>
    <x v="0"/>
    <s v="USD"/>
    <n v="1468496933"/>
    <n v="1465904933"/>
    <b v="0"/>
    <n v="7"/>
    <b v="0"/>
    <s v="technology/wearables"/>
    <n v="3.105"/>
    <n v="88.714285714285708"/>
    <x v="2"/>
    <x v="8"/>
  </r>
  <r>
    <s v="Tempi - The Smart Way to Monitor Temperature and Humidity"/>
    <s v="Tempi Is a Wearable Bluetooth Device That Gives Accurate Temperature and Humidity Readings."/>
    <n v="45000"/>
    <n v="21300"/>
    <x v="1"/>
    <x v="0"/>
    <s v="USD"/>
    <n v="1423092149"/>
    <n v="1420500149"/>
    <b v="0"/>
    <n v="400"/>
    <b v="0"/>
    <s v="technology/wearables"/>
    <n v="47.333333333333336"/>
    <n v="53.25"/>
    <x v="2"/>
    <x v="8"/>
  </r>
  <r>
    <s v="Sleepwreck - Disasterpiece EP (Jump Drives!)"/>
    <s v="I've got an awesome new batch of tracks that I think you're going to Love. CDs? So 1990! I present to you... SLEEPWRECK JUMP DRIVES!"/>
    <n v="1550"/>
    <n v="3186"/>
    <x v="0"/>
    <x v="5"/>
    <s v="CAD"/>
    <n v="1433206020"/>
    <n v="1430617209"/>
    <b v="0"/>
    <n v="30"/>
    <b v="1"/>
    <s v="music/electronic music"/>
    <n v="205.54838709677421"/>
    <n v="106.2"/>
    <x v="4"/>
    <x v="15"/>
  </r>
  <r>
    <s v="Rick and Morty Album &amp; Music Video"/>
    <s v="Rick and Morty concept album written by Allie Goertz + music video directed by Paul B. Cummings!"/>
    <n v="3000"/>
    <n v="10554.11"/>
    <x v="0"/>
    <x v="0"/>
    <s v="USD"/>
    <n v="1445054400"/>
    <n v="1443074571"/>
    <b v="1"/>
    <n v="478"/>
    <b v="1"/>
    <s v="music/electronic music"/>
    <n v="351.80366666666669"/>
    <n v="22.079728033472804"/>
    <x v="4"/>
    <x v="15"/>
  </r>
  <r>
    <s v="Sammy Bananas - Bootlegs Vol. 2!!"/>
    <s v="Help get four new bootlegs onto vinyl in the second installment of my series!"/>
    <n v="2000"/>
    <n v="2298"/>
    <x v="0"/>
    <x v="0"/>
    <s v="USD"/>
    <n v="1431876677"/>
    <n v="1429284677"/>
    <b v="1"/>
    <n v="74"/>
    <b v="1"/>
    <s v="music/electronic music"/>
    <n v="114.9"/>
    <n v="31.054054054054053"/>
    <x v="4"/>
    <x v="15"/>
  </r>
  <r>
    <s v="'Pathfinder' - a High Five Spaceship album"/>
    <s v="A collaborative, electronic journey helmed by producer Christopher Bingham and guitarist Carlos Montero."/>
    <n v="2000"/>
    <n v="4743"/>
    <x v="0"/>
    <x v="1"/>
    <s v="GBP"/>
    <n v="1434837861"/>
    <n v="1432245861"/>
    <b v="0"/>
    <n v="131"/>
    <b v="1"/>
    <s v="music/electronic music"/>
    <n v="237.15"/>
    <n v="36.206106870229007"/>
    <x v="4"/>
    <x v="15"/>
  </r>
  <r>
    <s v="The Last Art Fact Album Ever"/>
    <s v="Art Fact is a legendary Swedish synth pop act from the 80's. This album will contain updated remakes of their greatest songs."/>
    <n v="20000"/>
    <n v="23727.55"/>
    <x v="0"/>
    <x v="11"/>
    <s v="SEK"/>
    <n v="1454248563"/>
    <n v="1451656563"/>
    <b v="1"/>
    <n v="61"/>
    <b v="1"/>
    <s v="music/electronic music"/>
    <n v="118.63774999999998"/>
    <n v="388.9762295081967"/>
    <x v="4"/>
    <x v="15"/>
  </r>
  <r>
    <s v="[NUREN] The New Renaissance"/>
    <s v="Jake Kaufman and Jessie Seely present THE WORLD'S FIRST VIRTUAL REALITY ROCK OPERA."/>
    <n v="70000"/>
    <n v="76949.820000000007"/>
    <x v="0"/>
    <x v="0"/>
    <s v="USD"/>
    <n v="1426532437"/>
    <n v="1423944037"/>
    <b v="1"/>
    <n v="1071"/>
    <b v="1"/>
    <s v="music/electronic music"/>
    <n v="109.92831428571431"/>
    <n v="71.848571428571432"/>
    <x v="4"/>
    <x v="15"/>
  </r>
  <r>
    <s v="Changing Stations; London Underground Album Project"/>
    <s v="Changing Stations is an 11-track classical-contemporary album by Daniel Liam Glyn, based on the 11 main lines of the London Underground"/>
    <n v="7000"/>
    <n v="7000.58"/>
    <x v="0"/>
    <x v="1"/>
    <s v="GBP"/>
    <n v="1459414016"/>
    <n v="1456480016"/>
    <b v="1"/>
    <n v="122"/>
    <b v="1"/>
    <s v="music/electronic music"/>
    <n v="100.00828571428571"/>
    <n v="57.381803278688523"/>
    <x v="4"/>
    <x v="15"/>
  </r>
  <r>
    <s v="The Seshen - Let's Take This Show on the Road!"/>
    <s v="We just toured the PNW to Vancouver, BC and back, we're ready for next level growth - a van, quality studio recordings &amp; stage visuals!"/>
    <n v="7501"/>
    <n v="7733"/>
    <x v="0"/>
    <x v="0"/>
    <s v="USD"/>
    <n v="1414025347"/>
    <n v="1411433347"/>
    <b v="1"/>
    <n v="111"/>
    <b v="1"/>
    <s v="music/electronic music"/>
    <n v="103.09292094387415"/>
    <n v="69.666666666666671"/>
    <x v="4"/>
    <x v="15"/>
  </r>
  <r>
    <s v="BRAND NEW GUYVER ALBUM &quot;Alien on Earth&quot; + Extras"/>
    <s v="This will be the first album I have made in 9 years. It will be going back to my roots from 2002, and I aim to blow your socks off!"/>
    <n v="10000"/>
    <n v="11727"/>
    <x v="0"/>
    <x v="1"/>
    <s v="GBP"/>
    <n v="1488830400"/>
    <n v="1484924605"/>
    <b v="1"/>
    <n v="255"/>
    <b v="1"/>
    <s v="music/electronic music"/>
    <n v="117.27000000000001"/>
    <n v="45.988235294117644"/>
    <x v="4"/>
    <x v="15"/>
  </r>
  <r>
    <s v="StrobeHouse presents Valborg 2015"/>
    <s v="We want to recreate last years massive Valborgparty in Lund but this time even bigger!"/>
    <n v="10000"/>
    <n v="11176"/>
    <x v="0"/>
    <x v="11"/>
    <s v="SEK"/>
    <n v="1428184740"/>
    <n v="1423501507"/>
    <b v="0"/>
    <n v="141"/>
    <b v="1"/>
    <s v="music/electronic music"/>
    <n v="111.75999999999999"/>
    <n v="79.262411347517727"/>
    <x v="4"/>
    <x v="15"/>
  </r>
  <r>
    <s v="The Gothsicles - I FEEL SICLE"/>
    <s v="Help fund the latest Gothsicles mega-album, I FEEL SICLE!"/>
    <n v="2000"/>
    <n v="6842"/>
    <x v="0"/>
    <x v="0"/>
    <s v="USD"/>
    <n v="1473680149"/>
    <n v="1472470549"/>
    <b v="0"/>
    <n v="159"/>
    <b v="1"/>
    <s v="music/electronic music"/>
    <n v="342.09999999999997"/>
    <n v="43.031446540880502"/>
    <x v="4"/>
    <x v="15"/>
  </r>
  <r>
    <s v="Liquid Diet's Double Life"/>
    <s v="Liquid Diet needs your support to release our new full-length album! Help us create electrifying music videos to showcase our singles!"/>
    <n v="10000"/>
    <n v="10740"/>
    <x v="0"/>
    <x v="0"/>
    <s v="USD"/>
    <n v="1450290010"/>
    <n v="1447698010"/>
    <b v="0"/>
    <n v="99"/>
    <b v="1"/>
    <s v="music/electronic music"/>
    <n v="107.4"/>
    <n v="108.48484848484848"/>
    <x v="4"/>
    <x v="15"/>
  </r>
  <r>
    <s v="Phantom Ship / Coastal (Album Preorder)"/>
    <s v="Ideal for living rooms and open spaces."/>
    <n v="5400"/>
    <n v="5858.84"/>
    <x v="0"/>
    <x v="0"/>
    <s v="USD"/>
    <n v="1466697625"/>
    <n v="1464105625"/>
    <b v="0"/>
    <n v="96"/>
    <b v="1"/>
    <s v="music/electronic music"/>
    <n v="108.49703703703703"/>
    <n v="61.029583333333335"/>
    <x v="4"/>
    <x v="15"/>
  </r>
  <r>
    <s v="Daughter Vision remix album on limited vinyl, cassette &amp; CD"/>
    <s v="Daughter Vision - an electro synthwave band from USA - present 8 remixes of their stunning songs. Some synthpop - some darker. Join us!"/>
    <n v="1328"/>
    <n v="1366"/>
    <x v="0"/>
    <x v="1"/>
    <s v="GBP"/>
    <n v="1481564080"/>
    <n v="1479144880"/>
    <b v="0"/>
    <n v="27"/>
    <b v="1"/>
    <s v="music/electronic music"/>
    <n v="102.86144578313252"/>
    <n v="50.592592592592595"/>
    <x v="4"/>
    <x v="15"/>
  </r>
  <r>
    <s v="American Pixels - a Game Music Tribute Album by Mazedude"/>
    <s v="Mazedude presents an arranged album of game music, honoring American composers and featuring several guest performers"/>
    <n v="5000"/>
    <n v="6500.09"/>
    <x v="0"/>
    <x v="0"/>
    <s v="USD"/>
    <n v="1470369540"/>
    <n v="1467604804"/>
    <b v="0"/>
    <n v="166"/>
    <b v="1"/>
    <s v="music/electronic music"/>
    <n v="130.0018"/>
    <n v="39.157168674698795"/>
    <x v="4"/>
    <x v="15"/>
  </r>
  <r>
    <s v="Sharaz &quot;Project Nintendo&quot; Collector Edition 2x12&quot; Vinyl"/>
    <s v="Project Nintendo. A big honkin' game cartridge sleeve and two awesome 12&quot; breakbeat vinyl records and a POSTER inside!"/>
    <n v="4600"/>
    <n v="4952"/>
    <x v="0"/>
    <x v="0"/>
    <s v="USD"/>
    <n v="1423668220"/>
    <n v="1421076220"/>
    <b v="0"/>
    <n v="76"/>
    <b v="1"/>
    <s v="music/electronic music"/>
    <n v="107.65217391304347"/>
    <n v="65.15789473684211"/>
    <x v="4"/>
    <x v="15"/>
  </r>
  <r>
    <s v="Bring Kyrstyn's Album to Life!"/>
    <s v="Help this Soulful &amp; Cinematic Glitch-Pop Songwriter Bring her Music to the World!  (And your Ears:)"/>
    <n v="4500"/>
    <n v="5056.22"/>
    <x v="0"/>
    <x v="0"/>
    <s v="USD"/>
    <n v="1357545600"/>
    <n v="1354790790"/>
    <b v="0"/>
    <n v="211"/>
    <b v="1"/>
    <s v="music/electronic music"/>
    <n v="112.36044444444444"/>
    <n v="23.963127962085309"/>
    <x v="4"/>
    <x v="15"/>
  </r>
  <r>
    <s v="Lemonymous 10th Anniversary Album Re-Release"/>
    <s v="A Special 10th Anniversary Re-Release of Ender Bowen's third album, LEMONYMOUS, with a companion CD of alternate takes and remixes."/>
    <n v="1000"/>
    <n v="1021"/>
    <x v="0"/>
    <x v="0"/>
    <s v="USD"/>
    <n v="1431925200"/>
    <n v="1429991062"/>
    <b v="0"/>
    <n v="21"/>
    <b v="1"/>
    <s v="music/electronic music"/>
    <n v="102.1"/>
    <n v="48.61904761904762"/>
    <x v="4"/>
    <x v="15"/>
  </r>
  <r>
    <s v="Last of the Lost Boys: New Music from Matthew Blake"/>
    <s v="My first solo record in 10 years. Six new electronic/synthpop songs PLUS an acoustic version of the album you can only get here."/>
    <n v="1500"/>
    <n v="2180"/>
    <x v="0"/>
    <x v="0"/>
    <s v="USD"/>
    <n v="1458362023"/>
    <n v="1455773623"/>
    <b v="0"/>
    <n v="61"/>
    <b v="1"/>
    <s v="music/electronic music"/>
    <n v="145.33333333333334"/>
    <n v="35.73770491803279"/>
    <x v="4"/>
    <x v="15"/>
  </r>
  <r>
    <s v="Becoming Rainbow: A Music, Art &amp; Virtual Reality Experience"/>
    <s v="Becoming Rainbow is a music and visual art project inspired by and dedicated to the Native Indigenous communities and water protectors!"/>
    <n v="500"/>
    <n v="641"/>
    <x v="0"/>
    <x v="0"/>
    <s v="USD"/>
    <n v="1481615940"/>
    <n v="1479436646"/>
    <b v="0"/>
    <n v="30"/>
    <b v="1"/>
    <s v="music/electronic music"/>
    <n v="128.19999999999999"/>
    <n v="21.366666666666667"/>
    <x v="4"/>
    <x v="15"/>
  </r>
  <r>
    <s v="Broadcasts to Promote Human Freedom in South Florida"/>
    <s v="We produce radio broadcasts and live streams that promote the value of human freedom, reason, individual rights &amp; free markets."/>
    <n v="85000"/>
    <n v="250"/>
    <x v="1"/>
    <x v="0"/>
    <s v="USD"/>
    <n v="1472317209"/>
    <n v="1469725209"/>
    <b v="0"/>
    <n v="1"/>
    <b v="0"/>
    <s v="journalism/audio"/>
    <n v="0.29411764705882354"/>
    <n v="250"/>
    <x v="5"/>
    <x v="16"/>
  </r>
  <r>
    <s v="Industry Success Project (Canceled)"/>
    <s v="I am trying to document what it is like to plunge head first into the music/audio industry as an intern."/>
    <n v="50"/>
    <n v="0"/>
    <x v="1"/>
    <x v="0"/>
    <s v="USD"/>
    <n v="1406769992"/>
    <n v="1405041992"/>
    <b v="0"/>
    <n v="0"/>
    <b v="0"/>
    <s v="journalism/audio"/>
    <n v="0"/>
    <s v="N/A"/>
    <x v="5"/>
    <x v="16"/>
  </r>
  <r>
    <s v="Ben's Top 5 podcast (Canceled)"/>
    <s v="Hello! I'm Ben and I have been wanting to start a podcast for a while. I am looking to kickstart the process and get into the game!"/>
    <n v="650"/>
    <n v="10"/>
    <x v="1"/>
    <x v="0"/>
    <s v="USD"/>
    <n v="1410516000"/>
    <n v="1406824948"/>
    <b v="0"/>
    <n v="1"/>
    <b v="0"/>
    <s v="journalism/audio"/>
    <n v="1.5384615384615385"/>
    <n v="10"/>
    <x v="5"/>
    <x v="16"/>
  </r>
  <r>
    <s v="Printing TONE Audio 10th Anniversary Edition! (Canceled)"/>
    <s v="We're seeking funding for a special 10th Anniversary PRINT EDITION! Receive your own copy for only $8"/>
    <n v="100000"/>
    <n v="8537"/>
    <x v="1"/>
    <x v="0"/>
    <s v="USD"/>
    <n v="1432101855"/>
    <n v="1429509855"/>
    <b v="0"/>
    <n v="292"/>
    <b v="0"/>
    <s v="journalism/audio"/>
    <n v="8.5370000000000008"/>
    <n v="29.236301369863014"/>
    <x v="5"/>
    <x v="16"/>
  </r>
  <r>
    <s v="Podcast for fun! (Canceled)"/>
    <s v="Hi. I'm looking to raise some funds to get some microphones, some interfaces to hook XLR to my iPad/iPhone/iMac. Plus some other stuff."/>
    <n v="7000"/>
    <n v="6"/>
    <x v="1"/>
    <x v="0"/>
    <s v="USD"/>
    <n v="1425587220"/>
    <n v="1420668801"/>
    <b v="0"/>
    <n v="2"/>
    <b v="0"/>
    <s v="journalism/audio"/>
    <n v="8.5714285714285715E-2"/>
    <n v="3"/>
    <x v="5"/>
    <x v="16"/>
  </r>
  <r>
    <s v="In Case Of Emergency (Canceled)"/>
    <s v="In Case Of Emergency is a radio talk show for preppers, beginning preppers, and with preparedness in mind."/>
    <n v="10000"/>
    <n v="266"/>
    <x v="1"/>
    <x v="0"/>
    <s v="USD"/>
    <n v="1408827550"/>
    <n v="1406235550"/>
    <b v="0"/>
    <n v="8"/>
    <b v="0"/>
    <s v="journalism/audio"/>
    <n v="2.6599999999999997"/>
    <n v="33.25"/>
    <x v="5"/>
    <x v="16"/>
  </r>
  <r>
    <s v="All Things Horses Podcast (Canceled)"/>
    <s v="All Things Horses is slowly becoming the greatest podcast on the internet and we are looking to upgrade the studio and software."/>
    <n v="3000"/>
    <n v="0"/>
    <x v="1"/>
    <x v="12"/>
    <s v="EUR"/>
    <n v="1451161560"/>
    <n v="1447273560"/>
    <b v="0"/>
    <n v="0"/>
    <b v="0"/>
    <s v="journalism/audio"/>
    <n v="0"/>
    <s v="N/A"/>
    <x v="5"/>
    <x v="16"/>
  </r>
  <r>
    <s v="Start a New Podcast (Canceled)"/>
    <s v="I wish to start a new podcast called Voices of Texas, and I want to interview interesting people of Texas each week."/>
    <n v="2000"/>
    <n v="1"/>
    <x v="1"/>
    <x v="0"/>
    <s v="USD"/>
    <n v="1415219915"/>
    <n v="1412624315"/>
    <b v="0"/>
    <n v="1"/>
    <b v="0"/>
    <s v="journalism/audio"/>
    <n v="0.05"/>
    <n v="1"/>
    <x v="5"/>
    <x v="16"/>
  </r>
  <r>
    <s v="#MYLifeMatters Radio Show &amp; Podcast (Canceled)"/>
    <s v="#MyLifeMatters features compelling stories of students &amp; young adults who overcame challenges to take ownership of their lives."/>
    <n v="15000"/>
    <n v="212"/>
    <x v="1"/>
    <x v="0"/>
    <s v="USD"/>
    <n v="1474766189"/>
    <n v="1471310189"/>
    <b v="0"/>
    <n v="4"/>
    <b v="0"/>
    <s v="journalism/audio"/>
    <n v="1.4133333333333333"/>
    <n v="53"/>
    <x v="5"/>
    <x v="16"/>
  </r>
  <r>
    <s v="J1 (Canceled)"/>
    <s v="------"/>
    <n v="12000"/>
    <n v="0"/>
    <x v="1"/>
    <x v="0"/>
    <s v="USD"/>
    <n v="1455272445"/>
    <n v="1452680445"/>
    <b v="0"/>
    <n v="0"/>
    <b v="0"/>
    <s v="journalism/audio"/>
    <n v="0"/>
    <s v="N/A"/>
    <x v="5"/>
    <x v="16"/>
  </r>
  <r>
    <s v="The (Secular) Barbershop Podcast (Canceled)"/>
    <s v="Secularism is on the rise and I hear you.Talk to me."/>
    <n v="2500"/>
    <n v="0"/>
    <x v="1"/>
    <x v="0"/>
    <s v="USD"/>
    <n v="1442257677"/>
    <n v="1439665677"/>
    <b v="0"/>
    <n v="0"/>
    <b v="0"/>
    <s v="journalism/audio"/>
    <n v="0"/>
    <s v="N/A"/>
    <x v="5"/>
    <x v="16"/>
  </r>
  <r>
    <s v="Now You Know Podcast (Canceled)"/>
    <s v="Inspired by some great podcasters as well as my desire to learn from many people about many topics, plus just to inform people."/>
    <n v="500"/>
    <n v="0"/>
    <x v="1"/>
    <x v="0"/>
    <s v="USD"/>
    <n v="1409098825"/>
    <n v="1406679625"/>
    <b v="0"/>
    <n v="0"/>
    <b v="0"/>
    <s v="journalism/audio"/>
    <n v="0"/>
    <s v="N/A"/>
    <x v="5"/>
    <x v="16"/>
  </r>
  <r>
    <s v="Big Daddy's Long Ass Road Trip To W.S.O.P. 2016! Podcasts!"/>
    <s v="Production costs for middle aged comics sharing cross USA country road trip experience via www.bigdaddyroadshow.com Podcasts.ComedySHOW"/>
    <n v="4336"/>
    <n v="0"/>
    <x v="1"/>
    <x v="0"/>
    <s v="USD"/>
    <n v="1465243740"/>
    <n v="1461438495"/>
    <b v="0"/>
    <n v="0"/>
    <b v="0"/>
    <s v="journalism/audio"/>
    <n v="0"/>
    <s v="N/A"/>
    <x v="5"/>
    <x v="16"/>
  </r>
  <r>
    <s v="A day in the life of...(podcast) (Canceled)"/>
    <s v="How well do you know the stranger walking past you or the neighbor up the street? Extraordinary stories told by everyday people."/>
    <n v="1500"/>
    <n v="15"/>
    <x v="1"/>
    <x v="0"/>
    <s v="USD"/>
    <n v="1488773332"/>
    <n v="1486613332"/>
    <b v="0"/>
    <n v="1"/>
    <b v="0"/>
    <s v="journalism/audio"/>
    <n v="1"/>
    <n v="15"/>
    <x v="5"/>
    <x v="16"/>
  </r>
  <r>
    <s v="Michale Graves &quot;The Voice of Liberty&quot; WVNJ RADIO 1160 AM"/>
    <s v="Drawing on the momentum created by his &quot;Radio Deadly&quot; program, Michale Graves has created a new pop-culture talk radio show on WVNJ"/>
    <n v="2500"/>
    <n v="0"/>
    <x v="1"/>
    <x v="0"/>
    <s v="USD"/>
    <n v="1407708000"/>
    <n v="1405110399"/>
    <b v="0"/>
    <n v="0"/>
    <b v="0"/>
    <s v="journalism/audio"/>
    <n v="0"/>
    <s v="N/A"/>
    <x v="5"/>
    <x v="16"/>
  </r>
  <r>
    <s v="The Smile High Podcast Club Season 3 (Canceled)"/>
    <s v="This project is to fund Season 3 of the SHPC.  Our plan is to produce 24 more spectacular episodes to share with the world."/>
    <n v="3500"/>
    <n v="0"/>
    <x v="1"/>
    <x v="0"/>
    <s v="USD"/>
    <n v="1457394545"/>
    <n v="1454802545"/>
    <b v="0"/>
    <n v="0"/>
    <b v="0"/>
    <s v="journalism/audio"/>
    <n v="0"/>
    <s v="N/A"/>
    <x v="5"/>
    <x v="16"/>
  </r>
  <r>
    <s v="Suburban Disorder Podcast (Canceled)"/>
    <s v="a podcast about everyday life, friends talking about music, movies, tv, relationships. conversations we have all had and can relate to"/>
    <n v="10000"/>
    <n v="0"/>
    <x v="1"/>
    <x v="0"/>
    <s v="USD"/>
    <n v="1429892177"/>
    <n v="1424711777"/>
    <b v="0"/>
    <n v="0"/>
    <b v="0"/>
    <s v="journalism/audio"/>
    <n v="0"/>
    <s v="N/A"/>
    <x v="5"/>
    <x v="16"/>
  </r>
  <r>
    <s v="Support Independent Media (Canceled)"/>
    <s v="Sayin it Plain is a Independent Radio Show created to inform the public and empower the community."/>
    <n v="10000"/>
    <n v="0"/>
    <x v="1"/>
    <x v="0"/>
    <s v="USD"/>
    <n v="1480888483"/>
    <n v="1478292883"/>
    <b v="0"/>
    <n v="0"/>
    <b v="0"/>
    <s v="journalism/audio"/>
    <n v="0"/>
    <s v="N/A"/>
    <x v="5"/>
    <x v="16"/>
  </r>
  <r>
    <s v="The Body Politic Radio (Canceled)"/>
    <s v="An investigative series on 790 KABC Radio on the ravages of addiction and what options millions of people have for hopeful recovery."/>
    <n v="40000"/>
    <n v="0"/>
    <x v="1"/>
    <x v="0"/>
    <s v="USD"/>
    <n v="1427328000"/>
    <n v="1423777043"/>
    <b v="0"/>
    <n v="0"/>
    <b v="0"/>
    <s v="journalism/audio"/>
    <n v="0"/>
    <s v="N/A"/>
    <x v="5"/>
    <x v="16"/>
  </r>
  <r>
    <s v="Voice Over Artist (Canceled)"/>
    <s v="Turning myself into a vocal artist."/>
    <n v="1100"/>
    <n v="0"/>
    <x v="1"/>
    <x v="0"/>
    <s v="USD"/>
    <n v="1426269456"/>
    <n v="1423681056"/>
    <b v="0"/>
    <n v="0"/>
    <b v="0"/>
    <s v="journalism/audio"/>
    <n v="0"/>
    <s v="N/A"/>
    <x v="5"/>
    <x v="16"/>
  </r>
  <r>
    <s v="Reality  Check (Canceled)"/>
    <s v="Reality Check is a weekly Internet Radio Show. Along with my co-host and engineer we discuss the issues of the day relevant to you!."/>
    <n v="5000"/>
    <n v="50"/>
    <x v="1"/>
    <x v="0"/>
    <s v="USD"/>
    <n v="1429134893"/>
    <n v="1426542893"/>
    <b v="0"/>
    <n v="1"/>
    <b v="0"/>
    <s v="journalism/audio"/>
    <n v="1"/>
    <n v="50"/>
    <x v="5"/>
    <x v="16"/>
  </r>
  <r>
    <s v="Chat Box 23 (Canceled)"/>
    <s v="T.O., Adi &amp; Mercedes discuss their point of views, women's issues &amp; Hollywood Hotties."/>
    <n v="4000"/>
    <n v="0"/>
    <x v="1"/>
    <x v="0"/>
    <s v="USD"/>
    <n v="1462150800"/>
    <n v="1456987108"/>
    <b v="0"/>
    <n v="0"/>
    <b v="0"/>
    <s v="journalism/audio"/>
    <n v="0"/>
    <s v="N/A"/>
    <x v="5"/>
    <x v="16"/>
  </r>
  <r>
    <s v="RETURNING AT A LATER DATE"/>
    <s v="SEE US ON PATREON www.badgirlartwork.com"/>
    <n v="199"/>
    <n v="190"/>
    <x v="1"/>
    <x v="0"/>
    <s v="USD"/>
    <n v="1468351341"/>
    <n v="1467746541"/>
    <b v="0"/>
    <n v="4"/>
    <b v="0"/>
    <s v="journalism/audio"/>
    <n v="95.477386934673376"/>
    <n v="47.5"/>
    <x v="5"/>
    <x v="16"/>
  </r>
  <r>
    <s v="Final Benghazi Report on audio â€“ New results may shock you!"/>
    <s v="Now on audiobook! The truth about Benghazi is revealed with this historical epic courtroom drama performed by professional voice actors"/>
    <n v="1000"/>
    <n v="0"/>
    <x v="1"/>
    <x v="0"/>
    <s v="USD"/>
    <n v="1472604262"/>
    <n v="1470012262"/>
    <b v="0"/>
    <n v="0"/>
    <b v="0"/>
    <s v="journalism/audio"/>
    <n v="0"/>
    <s v="N/A"/>
    <x v="5"/>
    <x v="16"/>
  </r>
  <r>
    <s v="Vineyard Valley - A Social Winemaking Game!"/>
    <s v="Make wine from seed to bottle; build, socialize, sell, and relax in Vineyard Valley - a social, sandbox, free to play business sim!"/>
    <n v="90000"/>
    <n v="8077"/>
    <x v="2"/>
    <x v="0"/>
    <s v="USD"/>
    <n v="1373174903"/>
    <n v="1369286903"/>
    <b v="0"/>
    <n v="123"/>
    <b v="0"/>
    <s v="games/video games"/>
    <n v="8.974444444444444"/>
    <n v="65.666666666666671"/>
    <x v="6"/>
    <x v="17"/>
  </r>
  <r>
    <s v="Diggers Fall tactical multiplayer pc shooter"/>
    <s v="Need funds for an Australian fps mp shooter pc game called Diggers Fall were china invades Aus, cost for advertising and settings menu."/>
    <n v="3000"/>
    <n v="81"/>
    <x v="2"/>
    <x v="2"/>
    <s v="AUD"/>
    <n v="1392800922"/>
    <n v="1390381722"/>
    <b v="0"/>
    <n v="5"/>
    <b v="0"/>
    <s v="games/video games"/>
    <n v="2.7"/>
    <n v="16.2"/>
    <x v="6"/>
    <x v="17"/>
  </r>
  <r>
    <s v="So I'm A Dark Lord"/>
    <s v="A parody of old school RPGs where you are a new Dark Lord on a quest to amass monsters and allies on your side."/>
    <n v="150000"/>
    <n v="5051"/>
    <x v="2"/>
    <x v="0"/>
    <s v="USD"/>
    <n v="1375657582"/>
    <n v="1371769582"/>
    <b v="0"/>
    <n v="148"/>
    <b v="0"/>
    <s v="games/video games"/>
    <n v="3.3673333333333333"/>
    <n v="34.128378378378379"/>
    <x v="6"/>
    <x v="17"/>
  </r>
  <r>
    <s v="Fate Fighters - The Ultimate Decision Maker"/>
    <s v="Canâ€™t make up your mind about something? Simply type in your two options and let the fighters of fate decide for you!"/>
    <n v="500"/>
    <n v="130"/>
    <x v="2"/>
    <x v="0"/>
    <s v="USD"/>
    <n v="1387657931"/>
    <n v="1385065931"/>
    <b v="0"/>
    <n v="10"/>
    <b v="0"/>
    <s v="games/video games"/>
    <n v="26"/>
    <n v="13"/>
    <x v="6"/>
    <x v="17"/>
  </r>
  <r>
    <s v="The Quest To Save Hip Hop"/>
    <s v="THE QUEST TO SAVE HIP HOP is an old school beat em up st game that has a focus on old school hip hop and new age hip hop coming to pc."/>
    <n v="30000"/>
    <n v="45"/>
    <x v="2"/>
    <x v="0"/>
    <s v="USD"/>
    <n v="1460274864"/>
    <n v="1457686464"/>
    <b v="0"/>
    <n v="4"/>
    <b v="0"/>
    <s v="games/video games"/>
    <n v="0.15"/>
    <n v="11.25"/>
    <x v="6"/>
    <x v="17"/>
  </r>
  <r>
    <s v="Until The End (PC, Mac, and Linux)"/>
    <s v="A run-n-gun zombie survival game where you scavenge for items to make the night a little less scary."/>
    <n v="2200"/>
    <n v="850"/>
    <x v="2"/>
    <x v="0"/>
    <s v="USD"/>
    <n v="1385447459"/>
    <n v="1382679059"/>
    <b v="0"/>
    <n v="21"/>
    <b v="0"/>
    <s v="games/video games"/>
    <n v="38.636363636363633"/>
    <n v="40.476190476190474"/>
    <x v="6"/>
    <x v="17"/>
  </r>
  <r>
    <s v="Prez Games: Do You Have What it Takes to Win the Presidency?"/>
    <s v="A deck building game where you build your campaign plans, raise cash and gain power in a drive to win the White House."/>
    <n v="10000"/>
    <n v="70"/>
    <x v="2"/>
    <x v="0"/>
    <s v="USD"/>
    <n v="1349050622"/>
    <n v="1347322622"/>
    <b v="0"/>
    <n v="2"/>
    <b v="0"/>
    <s v="games/video games"/>
    <n v="0.70000000000000007"/>
    <n v="35"/>
    <x v="6"/>
    <x v="17"/>
  </r>
  <r>
    <s v="DJ's Bane"/>
    <s v="I'm making a game where you choose how you want to kill the DJ, so you yourself can decide what music will be played at the party."/>
    <n v="100"/>
    <n v="0"/>
    <x v="2"/>
    <x v="10"/>
    <s v="NOK"/>
    <n v="1447787093"/>
    <n v="1445191493"/>
    <b v="0"/>
    <n v="0"/>
    <b v="0"/>
    <s v="games/video games"/>
    <n v="0"/>
    <s v="N/A"/>
    <x v="6"/>
    <x v="17"/>
  </r>
  <r>
    <s v="World Defense : Tower Defense"/>
    <s v="A tower defense game that is played anywhere on the earth's surface!  This project is to expand it to be multiplayer and mod support."/>
    <n v="75000"/>
    <n v="51"/>
    <x v="2"/>
    <x v="0"/>
    <s v="USD"/>
    <n v="1391630297"/>
    <n v="1389038297"/>
    <b v="0"/>
    <n v="4"/>
    <b v="0"/>
    <s v="games/video games"/>
    <n v="6.8000000000000005E-2"/>
    <n v="12.75"/>
    <x v="6"/>
    <x v="17"/>
  </r>
  <r>
    <s v="Rainbow Ball to the Iphone"/>
    <s v="We want to bring our Game Rainbow Ball to the iphone and to do that we need a little help"/>
    <n v="750"/>
    <n v="10"/>
    <x v="2"/>
    <x v="0"/>
    <s v="USD"/>
    <n v="1318806541"/>
    <n v="1316214541"/>
    <b v="0"/>
    <n v="1"/>
    <b v="0"/>
    <s v="games/video games"/>
    <n v="1.3333333333333335"/>
    <n v="10"/>
    <x v="6"/>
    <x v="17"/>
  </r>
  <r>
    <s v="Kingdom Espionage"/>
    <s v="An ambitious multiplayer game set in fantastical medieval world where you must defend your castle while attacking others to gain ranks!"/>
    <n v="54000"/>
    <n v="3407"/>
    <x v="2"/>
    <x v="0"/>
    <s v="USD"/>
    <n v="1388808545"/>
    <n v="1386216545"/>
    <b v="0"/>
    <n v="30"/>
    <b v="0"/>
    <s v="games/video games"/>
    <n v="6.3092592592592585"/>
    <n v="113.56666666666666"/>
    <x v="6"/>
    <x v="17"/>
  </r>
  <r>
    <s v="Towers Of The Apocalypse"/>
    <s v="Fully 3D, post Apocalyptic themed tower defense video game. New take on the genre."/>
    <n v="1000"/>
    <n v="45"/>
    <x v="2"/>
    <x v="0"/>
    <s v="USD"/>
    <n v="1336340516"/>
    <n v="1333748516"/>
    <b v="0"/>
    <n v="3"/>
    <b v="0"/>
    <s v="games/video games"/>
    <n v="4.5"/>
    <n v="15"/>
    <x v="6"/>
    <x v="17"/>
  </r>
  <r>
    <s v="Kaptain Brawe 2: A Space Travesty"/>
    <s v="A comical point and click adventure by veteran team of Broken Sword and Monkey Island fame - Steve Ince and Bill Tiller"/>
    <n v="75000"/>
    <n v="47074"/>
    <x v="2"/>
    <x v="0"/>
    <s v="USD"/>
    <n v="1410426250"/>
    <n v="1405674250"/>
    <b v="0"/>
    <n v="975"/>
    <b v="0"/>
    <s v="games/video games"/>
    <n v="62.765333333333331"/>
    <n v="48.281025641025643"/>
    <x v="6"/>
    <x v="17"/>
  </r>
  <r>
    <s v="Legends of Callasia [Demo Available NOW!]"/>
    <s v="An epic strategy game of world conquest with simultaneous turn-based multiplayer gameplay and no hotseat waiting"/>
    <n v="25000"/>
    <n v="7344"/>
    <x v="2"/>
    <x v="0"/>
    <s v="USD"/>
    <n v="1452744011"/>
    <n v="1450152011"/>
    <b v="0"/>
    <n v="167"/>
    <b v="0"/>
    <s v="games/video games"/>
    <n v="29.376000000000001"/>
    <n v="43.976047904191617"/>
    <x v="6"/>
    <x v="17"/>
  </r>
  <r>
    <s v="New iPad/iPhone game development software needed"/>
    <s v="I am looking to create more games for the iPad/iPhone and want to add leaderboards, which requires new game development software"/>
    <n v="600"/>
    <n v="45"/>
    <x v="2"/>
    <x v="0"/>
    <s v="USD"/>
    <n v="1311309721"/>
    <n v="1307421721"/>
    <b v="0"/>
    <n v="5"/>
    <b v="0"/>
    <s v="games/video games"/>
    <n v="7.5"/>
    <n v="9"/>
    <x v="6"/>
    <x v="17"/>
  </r>
  <r>
    <s v="Sirius Online, an indie Space MMO"/>
    <s v="Sirius Online is currently the work of two brothers striving to bring the Era of Freelancer back, adding dynamic markets and more."/>
    <n v="26000"/>
    <n v="678"/>
    <x v="2"/>
    <x v="12"/>
    <s v="EUR"/>
    <n v="1463232936"/>
    <n v="1461072936"/>
    <b v="0"/>
    <n v="18"/>
    <b v="0"/>
    <s v="games/video games"/>
    <n v="2.6076923076923078"/>
    <n v="37.666666666666664"/>
    <x v="6"/>
    <x v="17"/>
  </r>
  <r>
    <s v="Skullforge: The Hunt"/>
    <s v="A fantasy action RPG which follows an elven ex-slave on a journey of magic, revenge, intrigue, and deceit."/>
    <n v="20000"/>
    <n v="1821"/>
    <x v="2"/>
    <x v="0"/>
    <s v="USD"/>
    <n v="1399778333"/>
    <n v="1397186333"/>
    <b v="0"/>
    <n v="98"/>
    <b v="0"/>
    <s v="games/video games"/>
    <n v="9.1050000000000004"/>
    <n v="18.581632653061224"/>
    <x v="6"/>
    <x v="17"/>
  </r>
  <r>
    <s v="The Creature"/>
    <s v="Finishing your last job before you retire until a disaster strikes the cargo ship can you survive The Creature?"/>
    <n v="68000"/>
    <n v="12"/>
    <x v="2"/>
    <x v="0"/>
    <s v="USD"/>
    <n v="1422483292"/>
    <n v="1419891292"/>
    <b v="0"/>
    <n v="4"/>
    <b v="0"/>
    <s v="games/video games"/>
    <n v="1.7647058823529412E-2"/>
    <n v="3"/>
    <x v="6"/>
    <x v="17"/>
  </r>
  <r>
    <s v="T-Fighter: Code Name M - Mobile Edition"/>
    <s v="Challenge your trivia skills in this action oriented game against several opponents across time."/>
    <n v="10000"/>
    <n v="56"/>
    <x v="2"/>
    <x v="0"/>
    <s v="USD"/>
    <n v="1344635088"/>
    <n v="1342043088"/>
    <b v="0"/>
    <n v="3"/>
    <b v="0"/>
    <s v="games/video games"/>
    <n v="0.55999999999999994"/>
    <n v="18.666666666666668"/>
    <x v="6"/>
    <x v="17"/>
  </r>
  <r>
    <s v="Video Game Store That Can Beat Out Any Other"/>
    <s v="We want to take everything video game related people have seen since 1978 to now and turn it into the top gamer lounge in canada !"/>
    <n v="50000"/>
    <n v="410"/>
    <x v="2"/>
    <x v="5"/>
    <s v="CAD"/>
    <n v="1406994583"/>
    <n v="1401810583"/>
    <b v="0"/>
    <n v="1"/>
    <b v="0"/>
    <s v="games/video games"/>
    <n v="0.82000000000000006"/>
    <n v="410"/>
    <x v="6"/>
    <x v="17"/>
  </r>
  <r>
    <s v="My own channel"/>
    <s v="I want to start my own channel for gaming"/>
    <n v="550"/>
    <n v="0"/>
    <x v="2"/>
    <x v="0"/>
    <s v="USD"/>
    <n v="1407534804"/>
    <n v="1404942804"/>
    <b v="0"/>
    <n v="0"/>
    <b v="0"/>
    <s v="games/video games"/>
    <n v="0"/>
    <s v="N/A"/>
    <x v="6"/>
    <x v="17"/>
  </r>
  <r>
    <s v="Sun Dryd Studios"/>
    <s v="The new kid on the block. Re-imagining old games and creating new ones. Ship, Lazer, Rock is first."/>
    <n v="30000"/>
    <n v="1026"/>
    <x v="2"/>
    <x v="5"/>
    <s v="CAD"/>
    <n v="1457967975"/>
    <n v="1455379575"/>
    <b v="0"/>
    <n v="9"/>
    <b v="0"/>
    <s v="games/video games"/>
    <n v="3.42"/>
    <n v="114"/>
    <x v="6"/>
    <x v="17"/>
  </r>
  <r>
    <s v="Cyber Universe Online"/>
    <s v="Humanity's future in the Galaxy"/>
    <n v="18000"/>
    <n v="15"/>
    <x v="2"/>
    <x v="0"/>
    <s v="USD"/>
    <n v="1408913291"/>
    <n v="1406321291"/>
    <b v="0"/>
    <n v="2"/>
    <b v="0"/>
    <s v="games/video games"/>
    <n v="8.3333333333333343E-2"/>
    <n v="7.5"/>
    <x v="6"/>
    <x v="17"/>
  </r>
  <r>
    <s v="Idle Gamers"/>
    <s v="Idle gamers are the group of gamers worth watching play video games. We have a back log of video ideas and want to entertain you."/>
    <n v="1100"/>
    <n v="0"/>
    <x v="2"/>
    <x v="0"/>
    <s v="USD"/>
    <n v="1402852087"/>
    <n v="1400260087"/>
    <b v="0"/>
    <n v="0"/>
    <b v="0"/>
    <s v="games/video games"/>
    <n v="0"/>
    <s v="N/A"/>
    <x v="6"/>
    <x v="17"/>
  </r>
  <r>
    <s v="Still Alive"/>
    <s v="A fresh twist on survival games. Intense, high-stakes 30 minute rounds for up to 10 players."/>
    <n v="45000"/>
    <n v="6382.34"/>
    <x v="2"/>
    <x v="0"/>
    <s v="USD"/>
    <n v="1398366667"/>
    <n v="1395774667"/>
    <b v="0"/>
    <n v="147"/>
    <b v="0"/>
    <s v="games/video games"/>
    <n v="14.182977777777777"/>
    <n v="43.41727891156463"/>
    <x v="6"/>
    <x v="17"/>
  </r>
  <r>
    <s v="Farabel"/>
    <s v="Farabel is a single player turn-based fantasy strategy game for Mac/PC/Linux"/>
    <n v="15000"/>
    <n v="1174"/>
    <x v="2"/>
    <x v="6"/>
    <s v="EUR"/>
    <n v="1435293175"/>
    <n v="1432701175"/>
    <b v="0"/>
    <n v="49"/>
    <b v="0"/>
    <s v="games/video games"/>
    <n v="7.8266666666666662"/>
    <n v="23.959183673469386"/>
    <x v="6"/>
    <x v="17"/>
  </r>
  <r>
    <s v="Help Jumpy Punch Prosper!!"/>
    <s v="A sci-fi platformer game inspired by a certain blue hedgehog and Italian plumber. Jump, fight, dodge and sprint your way to victory."/>
    <n v="12999"/>
    <n v="5"/>
    <x v="2"/>
    <x v="2"/>
    <s v="AUD"/>
    <n v="1432873653"/>
    <n v="1430281653"/>
    <b v="0"/>
    <n v="1"/>
    <b v="0"/>
    <s v="games/video games"/>
    <n v="3.8464497269020695E-2"/>
    <n v="5"/>
    <x v="6"/>
    <x v="17"/>
  </r>
  <r>
    <s v="London Revolution - Open World RPG Minecraft Server"/>
    <s v="London Revolution is a Minecraft server in development. This is an open world RPG FPS server with questing and ruthless gangs."/>
    <n v="200"/>
    <n v="25"/>
    <x v="2"/>
    <x v="1"/>
    <s v="GBP"/>
    <n v="1460313672"/>
    <n v="1457725272"/>
    <b v="0"/>
    <n v="2"/>
    <b v="0"/>
    <s v="games/video games"/>
    <n v="12.5"/>
    <n v="12.5"/>
    <x v="6"/>
    <x v="17"/>
  </r>
  <r>
    <s v="toggleme. - the next phenom in mobile gaming"/>
    <s v="toggleme. is the next breakout mobile game.Addictive gameplay, phenomenal design, real life rewards for achievements, and a great story"/>
    <n v="2000"/>
    <n v="21"/>
    <x v="2"/>
    <x v="0"/>
    <s v="USD"/>
    <n v="1357432638"/>
    <n v="1354840638"/>
    <b v="0"/>
    <n v="7"/>
    <b v="0"/>
    <s v="games/video games"/>
    <n v="1.05"/>
    <n v="3"/>
    <x v="6"/>
    <x v="17"/>
  </r>
  <r>
    <s v="Help get &quot;Don't Look&quot; on Steam Greenlight!"/>
    <s v="A little girl living isolated in the Canadian Rockies, you find your self  being lured into the hills in the middle of the night."/>
    <n v="300"/>
    <n v="42.25"/>
    <x v="2"/>
    <x v="5"/>
    <s v="CAD"/>
    <n v="1455232937"/>
    <n v="1453936937"/>
    <b v="0"/>
    <n v="4"/>
    <b v="0"/>
    <s v="games/video games"/>
    <n v="14.083333333333334"/>
    <n v="10.5625"/>
    <x v="6"/>
    <x v="17"/>
  </r>
  <r>
    <s v="Sprocket Junkie"/>
    <s v="An action racing game for iOS. Set in a steampunk world, players battle their way to the finish line on customizable rocket engines!"/>
    <n v="18000"/>
    <n v="3294.01"/>
    <x v="2"/>
    <x v="0"/>
    <s v="USD"/>
    <n v="1318180033"/>
    <n v="1315588033"/>
    <b v="0"/>
    <n v="27"/>
    <b v="0"/>
    <s v="games/video games"/>
    <n v="18.300055555555556"/>
    <n v="122.00037037037038"/>
    <x v="6"/>
    <x v="17"/>
  </r>
  <r>
    <s v="Project Snowstorm"/>
    <s v="MMORPG with Real-Time Pet Battles, Expansive 3D World and Ranked Individual &amp; Guild PvP arenas all on your mobile device!"/>
    <n v="500000"/>
    <n v="25174"/>
    <x v="2"/>
    <x v="0"/>
    <s v="USD"/>
    <n v="1377867220"/>
    <n v="1375275220"/>
    <b v="0"/>
    <n v="94"/>
    <b v="0"/>
    <s v="games/video games"/>
    <n v="5.0347999999999997"/>
    <n v="267.80851063829789"/>
    <x v="6"/>
    <x v="17"/>
  </r>
  <r>
    <s v="Bugspeed Collider: Fast-Paced Platform Brawler (1â€“4 Players)"/>
    <s v="In BUGSPEED COLLIDER, you're a bug with a black belt.  Fight to the top in 4-Beetle Local Multi, and a Full-Scale 1-Beetle Adventure!"/>
    <n v="12000"/>
    <n v="2152"/>
    <x v="2"/>
    <x v="0"/>
    <s v="USD"/>
    <n v="1412393400"/>
    <n v="1409747154"/>
    <b v="0"/>
    <n v="29"/>
    <b v="0"/>
    <s v="games/video games"/>
    <n v="17.933333333333334"/>
    <n v="74.206896551724142"/>
    <x v="6"/>
    <x v="17"/>
  </r>
  <r>
    <s v="Rabbly"/>
    <s v="Rabbly is action-adventure game. Is about a scientist going on an adventure, to find rare materials in another galaxy."/>
    <n v="100000"/>
    <n v="47"/>
    <x v="2"/>
    <x v="0"/>
    <s v="USD"/>
    <n v="1393786877"/>
    <n v="1390330877"/>
    <b v="0"/>
    <n v="7"/>
    <b v="0"/>
    <s v="games/video games"/>
    <n v="4.7E-2"/>
    <n v="6.7142857142857144"/>
    <x v="6"/>
    <x v="17"/>
  </r>
  <r>
    <s v="Kick, Punch... Fireball"/>
    <s v="Kick, Punch... Fireball is an FPS type arena game set inside the fantasy world."/>
    <n v="25000"/>
    <n v="1803"/>
    <x v="2"/>
    <x v="0"/>
    <s v="USD"/>
    <n v="1397413095"/>
    <n v="1394821095"/>
    <b v="0"/>
    <n v="22"/>
    <b v="0"/>
    <s v="games/video games"/>
    <n v="7.2120000000000006"/>
    <n v="81.954545454545453"/>
    <x v="6"/>
    <x v="17"/>
  </r>
  <r>
    <s v="Xeno - A Sci-Fi FPS"/>
    <s v="Xeno is an FPS which combines all the best elements of old school and modern games to create a fresh and unique gameplay experience."/>
    <n v="5000"/>
    <n v="25"/>
    <x v="2"/>
    <x v="1"/>
    <s v="GBP"/>
    <n v="1431547468"/>
    <n v="1428955468"/>
    <b v="0"/>
    <n v="1"/>
    <b v="0"/>
    <s v="games/video games"/>
    <n v="0.5"/>
    <n v="25"/>
    <x v="6"/>
    <x v="17"/>
  </r>
  <r>
    <s v="Aeldengald Saga Book I"/>
    <s v="A retro style puzzle rpg with a dark story. Your decisions will influence the world and decide the outcome of the story."/>
    <n v="4000"/>
    <n v="100"/>
    <x v="2"/>
    <x v="12"/>
    <s v="EUR"/>
    <n v="1455417571"/>
    <n v="1452825571"/>
    <b v="0"/>
    <n v="10"/>
    <b v="0"/>
    <s v="games/video games"/>
    <n v="2.5"/>
    <n v="10"/>
    <x v="6"/>
    <x v="17"/>
  </r>
  <r>
    <s v="Strain Wars"/>
    <s v="Different strains of marijuana leafs battling to the death to see which one is the top strain."/>
    <n v="100000"/>
    <n v="41"/>
    <x v="2"/>
    <x v="0"/>
    <s v="USD"/>
    <n v="1468519920"/>
    <n v="1466188338"/>
    <b v="0"/>
    <n v="6"/>
    <b v="0"/>
    <s v="games/video games"/>
    <n v="4.1000000000000002E-2"/>
    <n v="6.833333333333333"/>
    <x v="6"/>
    <x v="17"/>
  </r>
  <r>
    <s v="Runers"/>
    <s v="Runers is a top-down rogue-like shooter where as you advance you create more powerful spells and fight fierce monsters and bosses."/>
    <n v="8000"/>
    <n v="425"/>
    <x v="2"/>
    <x v="0"/>
    <s v="USD"/>
    <n v="1386568740"/>
    <n v="1383095125"/>
    <b v="0"/>
    <n v="24"/>
    <b v="0"/>
    <s v="games/video games"/>
    <n v="5.3125"/>
    <n v="17.708333333333332"/>
    <x v="6"/>
    <x v="17"/>
  </r>
  <r>
    <s v="The Morgue"/>
    <s v="&quot;I go to work... I classify the bodies and store them accordingly... Sometimes I here noises... Other times is see her..."/>
    <n v="15000"/>
    <n v="243"/>
    <x v="2"/>
    <x v="0"/>
    <s v="USD"/>
    <n v="1466227190"/>
    <n v="1461043190"/>
    <b v="0"/>
    <n v="15"/>
    <b v="0"/>
    <s v="games/video games"/>
    <n v="1.6199999999999999"/>
    <n v="16.2"/>
    <x v="6"/>
    <x v="17"/>
  </r>
  <r>
    <s v="Street Heroes - A Facebook Beat 'em Up"/>
    <s v="Street Heroes is a retro 2D side-scrolling multiplayer beat 'em up for Facebook that brings classic arcade fun to a social platform"/>
    <n v="60000"/>
    <n v="2971"/>
    <x v="2"/>
    <x v="1"/>
    <s v="GBP"/>
    <n v="1402480221"/>
    <n v="1399888221"/>
    <b v="0"/>
    <n v="37"/>
    <b v="0"/>
    <s v="games/video games"/>
    <n v="4.9516666666666671"/>
    <n v="80.297297297297291"/>
    <x v="6"/>
    <x v="17"/>
  </r>
  <r>
    <s v="Nightmare Zombies"/>
    <s v="Nightmare Zombies is the first Oculus Rift Only immersive zombie simulator in the Post-Apocalypse urban environment of New York City."/>
    <n v="900000"/>
    <n v="1431"/>
    <x v="2"/>
    <x v="0"/>
    <s v="USD"/>
    <n v="1395627327"/>
    <n v="1393038927"/>
    <b v="0"/>
    <n v="20"/>
    <b v="0"/>
    <s v="games/video games"/>
    <n v="0.159"/>
    <n v="71.55"/>
    <x v="6"/>
    <x v="17"/>
  </r>
  <r>
    <s v="Backyard Zombies"/>
    <s v="Collect coins and save civilians while you blast your way through tons of zombies! Unlock new characters and levels!"/>
    <n v="400"/>
    <n v="165"/>
    <x v="2"/>
    <x v="0"/>
    <s v="USD"/>
    <n v="1333557975"/>
    <n v="1330969575"/>
    <b v="0"/>
    <n v="7"/>
    <b v="0"/>
    <s v="games/video games"/>
    <n v="41.25"/>
    <n v="23.571428571428573"/>
    <x v="6"/>
    <x v="17"/>
  </r>
  <r>
    <s v="The kidcade is the next big thing in the home entertainment"/>
    <s v="Enjoy video games, online surfing, and communications in privacy with Kid Cade, from Crestview, Florida. Our company has created a comp"/>
    <n v="10000"/>
    <n v="0"/>
    <x v="2"/>
    <x v="0"/>
    <s v="USD"/>
    <n v="1406148024"/>
    <n v="1403556024"/>
    <b v="0"/>
    <n v="0"/>
    <b v="0"/>
    <s v="games/video games"/>
    <n v="0"/>
    <s v="N/A"/>
    <x v="6"/>
    <x v="17"/>
  </r>
  <r>
    <s v="Urbania: Create the future"/>
    <s v="Environmental awareness using social games where players are challenged to pursue sustainable development in the city of the future."/>
    <n v="25000"/>
    <n v="732.5"/>
    <x v="2"/>
    <x v="0"/>
    <s v="USD"/>
    <n v="1334326635"/>
    <n v="1329146235"/>
    <b v="0"/>
    <n v="21"/>
    <b v="0"/>
    <s v="games/video games"/>
    <n v="2.93"/>
    <n v="34.88095238095238"/>
    <x v="6"/>
    <x v="17"/>
  </r>
  <r>
    <s v="1985 Video Game Museum/Arcade/Game Lounge/Event Center"/>
    <s v="Our goal is to open a video game museum, art gallery, free play arcade, game lounge, cosplay and event center here in Flint Michigan!"/>
    <n v="10000"/>
    <n v="45"/>
    <x v="2"/>
    <x v="0"/>
    <s v="USD"/>
    <n v="1479495790"/>
    <n v="1476900190"/>
    <b v="0"/>
    <n v="3"/>
    <b v="0"/>
    <s v="games/video games"/>
    <n v="0.44999999999999996"/>
    <n v="15"/>
    <x v="6"/>
    <x v="17"/>
  </r>
  <r>
    <s v="PSI - Role Playing Game"/>
    <s v="PSI is a game about a group of people dealing with the effects of Nightmares becoming reality, life will never be the same."/>
    <n v="50000"/>
    <n v="255"/>
    <x v="2"/>
    <x v="0"/>
    <s v="USD"/>
    <n v="1354919022"/>
    <n v="1352327022"/>
    <b v="0"/>
    <n v="11"/>
    <b v="0"/>
    <s v="games/video games"/>
    <n v="0.51"/>
    <n v="23.181818181818183"/>
    <x v="6"/>
    <x v="17"/>
  </r>
  <r>
    <s v="Funding HyperLight Studios"/>
    <s v="We are bringing a new gaming experience to the field. One that will connect a community of people and servers from around the world."/>
    <n v="2500"/>
    <n v="1"/>
    <x v="2"/>
    <x v="0"/>
    <s v="USD"/>
    <n v="1452228790"/>
    <n v="1449636790"/>
    <b v="0"/>
    <n v="1"/>
    <b v="0"/>
    <s v="games/video games"/>
    <n v="0.04"/>
    <n v="1"/>
    <x v="6"/>
    <x v="17"/>
  </r>
  <r>
    <s v="Johnny Rocketfingers: Violent Point &amp; Click Adventure!"/>
    <s v="Tarantino-esque Adventure Game on Steroids Inspired by LucasArts, Gritty Action Movies and 1940's Animation"/>
    <n v="88000"/>
    <n v="31272.92"/>
    <x v="2"/>
    <x v="0"/>
    <s v="USD"/>
    <n v="1421656200"/>
    <n v="1416507211"/>
    <b v="0"/>
    <n v="312"/>
    <b v="0"/>
    <s v="games/video games"/>
    <n v="35.537409090909087"/>
    <n v="100.23371794871794"/>
    <x v="6"/>
    <x v="17"/>
  </r>
  <r>
    <s v="A YouTube Gaming Channel"/>
    <s v="A start up YouTube PC Gaming channel named ''Jeansie''. Comprised of witty banter and slightly above average  gaming skills :)"/>
    <n v="1000"/>
    <n v="5"/>
    <x v="2"/>
    <x v="1"/>
    <s v="GBP"/>
    <n v="1408058820"/>
    <n v="1405466820"/>
    <b v="0"/>
    <n v="1"/>
    <b v="0"/>
    <s v="games/video games"/>
    <n v="0.5"/>
    <n v="5"/>
    <x v="6"/>
    <x v="17"/>
  </r>
  <r>
    <s v="TeleRide"/>
    <s v="SciFi racing game for Android &amp; iOS platforms. Player gets a unique weapon which introduces an additional dimension to the competition."/>
    <n v="6000"/>
    <n v="10"/>
    <x v="2"/>
    <x v="1"/>
    <s v="GBP"/>
    <n v="1381306687"/>
    <n v="1378714687"/>
    <b v="0"/>
    <n v="3"/>
    <b v="0"/>
    <s v="games/video games"/>
    <n v="0.16666666666666669"/>
    <n v="3.3333333333333335"/>
    <x v="6"/>
    <x v="17"/>
  </r>
  <r>
    <s v="Before You Sleep - A Survival Social Video Game"/>
    <s v="Explore the protagonist's mind. Remember. Understand. Plan ahead. Stay ahead of threats. Nurture relations. Earn the fate you choose."/>
    <n v="40000"/>
    <n v="53"/>
    <x v="2"/>
    <x v="0"/>
    <s v="USD"/>
    <n v="1459352495"/>
    <n v="1456764095"/>
    <b v="0"/>
    <n v="4"/>
    <b v="0"/>
    <s v="games/video games"/>
    <n v="0.13250000000000001"/>
    <n v="13.25"/>
    <x v="6"/>
    <x v="17"/>
  </r>
  <r>
    <s v="Quest Remnants of Chaos"/>
    <s v="A medieval, post apocolyptic, Online, MMORPG. Class morphing, character customization game."/>
    <n v="500000"/>
    <n v="178.52"/>
    <x v="2"/>
    <x v="0"/>
    <s v="USD"/>
    <n v="1339273208"/>
    <n v="1334089208"/>
    <b v="0"/>
    <n v="10"/>
    <b v="0"/>
    <s v="games/video games"/>
    <n v="3.5704000000000007E-2"/>
    <n v="17.852"/>
    <x v="6"/>
    <x v="17"/>
  </r>
  <r>
    <s v="Medieval Village"/>
    <s v="Experience the Medieval in your own village. Increase your village into a city and walk through the streets."/>
    <n v="1000"/>
    <n v="83"/>
    <x v="2"/>
    <x v="12"/>
    <s v="EUR"/>
    <n v="1451053313"/>
    <n v="1448461313"/>
    <b v="0"/>
    <n v="8"/>
    <b v="0"/>
    <s v="games/video games"/>
    <n v="8.3000000000000007"/>
    <n v="10.375"/>
    <x v="6"/>
    <x v="17"/>
  </r>
  <r>
    <s v="Battle-Buddy â€“ Bringing gamers together"/>
    <s v="Ideal for social players as well as a tool for esports teams, Battle Buddy will help organise and coordinate, pugs, scrims, wars &amp; you!"/>
    <n v="4500"/>
    <n v="109"/>
    <x v="2"/>
    <x v="2"/>
    <s v="AUD"/>
    <n v="1396666779"/>
    <n v="1394078379"/>
    <b v="0"/>
    <n v="3"/>
    <b v="0"/>
    <s v="games/video games"/>
    <n v="2.4222222222222221"/>
    <n v="36.333333333333336"/>
    <x v="6"/>
    <x v="17"/>
  </r>
  <r>
    <s v="Island of Paws - A Dog and Cat RPG Game    0==]=====&gt;"/>
    <s v="Dog people and cat people unit!! Help save Paw Island from the monsters in this milti-player (50-100 Person at a time) online RPG game"/>
    <n v="2100"/>
    <n v="5"/>
    <x v="2"/>
    <x v="0"/>
    <s v="USD"/>
    <n v="1396810864"/>
    <n v="1395687664"/>
    <b v="0"/>
    <n v="1"/>
    <b v="0"/>
    <s v="games/video games"/>
    <n v="0.23809523809523811"/>
    <n v="5"/>
    <x v="6"/>
    <x v="17"/>
  </r>
  <r>
    <s v="PlanEt Ninjahwah"/>
    <s v="Planet Ninjahwah is a highly anticipated futuristic action adventure game that will blow your mind!!"/>
    <n v="25000"/>
    <n v="0"/>
    <x v="2"/>
    <x v="0"/>
    <s v="USD"/>
    <n v="1319835400"/>
    <n v="1315947400"/>
    <b v="0"/>
    <n v="0"/>
    <b v="0"/>
    <s v="games/video games"/>
    <n v="0"/>
    <s v="N/A"/>
    <x v="6"/>
    <x v="17"/>
  </r>
  <r>
    <s v="Pwincess"/>
    <s v="An action packed, side scrolling, platform jumping, laser shooting ADVENTURE that will be fun for everyone."/>
    <n v="250000"/>
    <n v="29"/>
    <x v="2"/>
    <x v="0"/>
    <s v="USD"/>
    <n v="1457904316"/>
    <n v="1455315916"/>
    <b v="0"/>
    <n v="5"/>
    <b v="0"/>
    <s v="games/video games"/>
    <n v="1.1599999999999999E-2"/>
    <n v="5.8"/>
    <x v="6"/>
    <x v="17"/>
  </r>
  <r>
    <s v="Funny Monsters (Mobile Game)"/>
    <s v="Mobile game featuring lots of funny little monsters on the run from their mad creator. Lots of gameplay elements will keep user bussy."/>
    <n v="3200"/>
    <n v="0"/>
    <x v="2"/>
    <x v="1"/>
    <s v="GBP"/>
    <n v="1369932825"/>
    <n v="1368723225"/>
    <b v="0"/>
    <n v="0"/>
    <b v="0"/>
    <s v="games/video games"/>
    <n v="0"/>
    <s v="N/A"/>
    <x v="6"/>
    <x v="17"/>
  </r>
  <r>
    <s v="Droplets"/>
    <s v="Fast paced mobile game where you control a rain drop by tilting your screen. Absorb other rain drops to go faster, but avoid clouds."/>
    <n v="5000"/>
    <n v="11"/>
    <x v="2"/>
    <x v="0"/>
    <s v="USD"/>
    <n v="1397910848"/>
    <n v="1395318848"/>
    <b v="0"/>
    <n v="3"/>
    <b v="0"/>
    <s v="games/video games"/>
    <n v="0.22"/>
    <n v="3.6666666666666665"/>
    <x v="6"/>
    <x v="17"/>
  </r>
  <r>
    <s v="Disaster Defender:Save lives in a game and in the Real World"/>
    <s v="Disaster Defender is a Mobile RPG that puts you right into the action of a Disaster, saving lives and property like a real life hero!"/>
    <n v="90000"/>
    <n v="425"/>
    <x v="2"/>
    <x v="0"/>
    <s v="USD"/>
    <n v="1430409651"/>
    <n v="1427817651"/>
    <b v="0"/>
    <n v="7"/>
    <b v="0"/>
    <s v="games/mobile games"/>
    <n v="0.47222222222222221"/>
    <n v="60.714285714285715"/>
    <x v="6"/>
    <x v="18"/>
  </r>
  <r>
    <s v="Ultimate Supremacy"/>
    <s v="Ultimate Supremacy will be the ultimate in mobile gaming, if you love fighting and strategy games, you will love Ultimate Supremacy."/>
    <n v="3000"/>
    <n v="0"/>
    <x v="2"/>
    <x v="1"/>
    <s v="GBP"/>
    <n v="1443193130"/>
    <n v="1438009130"/>
    <b v="0"/>
    <n v="0"/>
    <b v="0"/>
    <s v="games/mobile games"/>
    <n v="0"/>
    <s v="N/A"/>
    <x v="6"/>
    <x v="18"/>
  </r>
  <r>
    <s v="GAMING TO LEARN"/>
    <s v="Imagine a science class where the teacher walks in a says &quot;Take out your cell phone and play a game.&quot;"/>
    <n v="2000"/>
    <n v="10"/>
    <x v="2"/>
    <x v="0"/>
    <s v="USD"/>
    <n v="1468482694"/>
    <n v="1465890694"/>
    <b v="0"/>
    <n v="2"/>
    <b v="0"/>
    <s v="games/mobile games"/>
    <n v="0.5"/>
    <n v="5"/>
    <x v="6"/>
    <x v="18"/>
  </r>
  <r>
    <s v="ABRAcaPOCUS!!"/>
    <s v="A fast-paced, creepy/cute mobile puzzle game where you draw series of magic symbols to summon &amp; collect demons, monsters, gods, &amp; myths"/>
    <n v="35000"/>
    <n v="585"/>
    <x v="2"/>
    <x v="0"/>
    <s v="USD"/>
    <n v="1416000600"/>
    <n v="1413318600"/>
    <b v="0"/>
    <n v="23"/>
    <b v="0"/>
    <s v="games/mobile games"/>
    <n v="1.6714285714285713"/>
    <n v="25.434782608695652"/>
    <x v="6"/>
    <x v="18"/>
  </r>
  <r>
    <s v="Flying Turds"/>
    <s v="#havingfunFTW"/>
    <n v="1000"/>
    <n v="1"/>
    <x v="2"/>
    <x v="1"/>
    <s v="GBP"/>
    <n v="1407425717"/>
    <n v="1404833717"/>
    <b v="0"/>
    <n v="1"/>
    <b v="0"/>
    <s v="games/mobile games"/>
    <n v="0.1"/>
    <n v="1"/>
    <x v="6"/>
    <x v="18"/>
  </r>
  <r>
    <s v="Angry words with Friends"/>
    <s v="This app will provide you with the ability to use your most favorite profanities while playing a game with your friends."/>
    <n v="20000"/>
    <n v="21"/>
    <x v="2"/>
    <x v="0"/>
    <s v="USD"/>
    <n v="1465107693"/>
    <n v="1462515693"/>
    <b v="0"/>
    <n v="2"/>
    <b v="0"/>
    <s v="games/mobile games"/>
    <n v="0.105"/>
    <n v="10.5"/>
    <x v="6"/>
    <x v="18"/>
  </r>
  <r>
    <s v="Terror Interceptor Mobile Video Game"/>
    <s v="A modernized version of the classic aerial combat arcade game 1942.  Use real fighter jets to take down terrorists on a global scale."/>
    <n v="5000"/>
    <n v="11"/>
    <x v="2"/>
    <x v="0"/>
    <s v="USD"/>
    <n v="1416963300"/>
    <n v="1411775700"/>
    <b v="0"/>
    <n v="3"/>
    <b v="0"/>
    <s v="games/mobile games"/>
    <n v="0.22"/>
    <n v="3.6666666666666665"/>
    <x v="6"/>
    <x v="18"/>
  </r>
  <r>
    <s v="Hot Potato - The App"/>
    <s v="Don't drop it like it's hot..Hot Potato is a battle between friends. Compete to keep Mr Potato off the ground. Who will drop him first?"/>
    <n v="40000"/>
    <n v="0"/>
    <x v="2"/>
    <x v="2"/>
    <s v="AUD"/>
    <n v="1450993668"/>
    <n v="1448401668"/>
    <b v="0"/>
    <n v="0"/>
    <b v="0"/>
    <s v="games/mobile games"/>
    <n v="0"/>
    <s v="N/A"/>
    <x v="6"/>
    <x v="18"/>
  </r>
  <r>
    <s v="One"/>
    <s v="One is a simple mobile game about exploring the connections between all living things. Featuring hand-painted art."/>
    <n v="10000"/>
    <n v="1438"/>
    <x v="2"/>
    <x v="5"/>
    <s v="CAD"/>
    <n v="1483238771"/>
    <n v="1480646771"/>
    <b v="0"/>
    <n v="13"/>
    <b v="0"/>
    <s v="games/mobile games"/>
    <n v="14.38"/>
    <n v="110.61538461538461"/>
    <x v="6"/>
    <x v="18"/>
  </r>
  <r>
    <s v="Ping"/>
    <s v="Ping is a simple game currently in the design process, where the player lives off of the power of their connection to the internet."/>
    <n v="3000"/>
    <n v="20"/>
    <x v="2"/>
    <x v="1"/>
    <s v="GBP"/>
    <n v="1406799981"/>
    <n v="1404207981"/>
    <b v="0"/>
    <n v="1"/>
    <b v="0"/>
    <s v="games/mobile games"/>
    <n v="0.66666666666666674"/>
    <n v="20"/>
    <x v="6"/>
    <x v="18"/>
  </r>
  <r>
    <s v="New Mario Bro's style game!"/>
    <s v="We are creating a new Mario Bro's style game called KFK:Original. It's challenging, fun and totally awesome!!!"/>
    <n v="25000"/>
    <n v="1"/>
    <x v="2"/>
    <x v="2"/>
    <s v="AUD"/>
    <n v="1417235580"/>
    <n v="1416034228"/>
    <b v="0"/>
    <n v="1"/>
    <b v="0"/>
    <s v="games/mobile games"/>
    <n v="4.0000000000000001E-3"/>
    <n v="1"/>
    <x v="6"/>
    <x v="18"/>
  </r>
  <r>
    <s v="Trumperama"/>
    <s v="&quot;Trumperama&quot; ist ein Jump 'n' Run Spiel im 8-Bit Stil fÃ¼r Android._x000a_Donald Trump gewinnt die Wahlen und muss gestoppt werden!"/>
    <n v="1000"/>
    <n v="50"/>
    <x v="2"/>
    <x v="12"/>
    <s v="EUR"/>
    <n v="1470527094"/>
    <n v="1467935094"/>
    <b v="0"/>
    <n v="1"/>
    <b v="0"/>
    <s v="games/mobile games"/>
    <n v="5"/>
    <n v="50"/>
    <x v="6"/>
    <x v="18"/>
  </r>
  <r>
    <s v="OneLifeMen - Jeu d' Aventure smartphone en Voxel Art"/>
    <s v="Arpenter pas moins de 50 stages ne sera pas facile avec une seule vie... peut Ãªtre que les potions vous aiderons Ã  survivre ?"/>
    <n v="4190"/>
    <n v="270"/>
    <x v="2"/>
    <x v="6"/>
    <s v="EUR"/>
    <n v="1450541229"/>
    <n v="1447949229"/>
    <b v="0"/>
    <n v="6"/>
    <b v="0"/>
    <s v="games/mobile games"/>
    <n v="6.4439140811455857"/>
    <n v="45"/>
    <x v="6"/>
    <x v="18"/>
  </r>
  <r>
    <s v="Nodiatis RPG: Steam, Android, &amp; iOS Clients"/>
    <s v="This classic online RPG is being overhauled to run on more devices with an interface better suited for both mobile and widescreen."/>
    <n v="25000"/>
    <n v="9875"/>
    <x v="2"/>
    <x v="0"/>
    <s v="USD"/>
    <n v="1461440421"/>
    <n v="1458848421"/>
    <b v="0"/>
    <n v="39"/>
    <b v="0"/>
    <s v="games/mobile games"/>
    <n v="39.5"/>
    <n v="253.2051282051282"/>
    <x v="6"/>
    <x v="18"/>
  </r>
  <r>
    <s v="Slayers of The Dead AR- build your ultimate Zombie Fort"/>
    <s v="Have you ever wanted to build your own, ultimate zombie fort in real life? Enjoy a Zombie Apocalypse without the Apocalypse."/>
    <n v="35000"/>
    <n v="125"/>
    <x v="2"/>
    <x v="0"/>
    <s v="USD"/>
    <n v="1485035131"/>
    <n v="1483307131"/>
    <b v="0"/>
    <n v="4"/>
    <b v="0"/>
    <s v="games/mobile games"/>
    <n v="0.35714285714285715"/>
    <n v="31.25"/>
    <x v="6"/>
    <x v="18"/>
  </r>
  <r>
    <s v="Soulwalker"/>
    <s v="Take control of the Void and bend it to your will as you perfect your strategy and amass your deck. The light gathers, your power grows"/>
    <n v="8000"/>
    <n v="5"/>
    <x v="2"/>
    <x v="0"/>
    <s v="USD"/>
    <n v="1420100426"/>
    <n v="1417508426"/>
    <b v="0"/>
    <n v="1"/>
    <b v="0"/>
    <s v="games/mobile games"/>
    <n v="6.25E-2"/>
    <n v="5"/>
    <x v="6"/>
    <x v="18"/>
  </r>
  <r>
    <s v="Medieval Empire by Bear Games"/>
    <s v="We are creating the next epic Massive Multiplayer Online-Real Time Strategy game and we want you to be a part of it!"/>
    <n v="5000"/>
    <n v="0"/>
    <x v="2"/>
    <x v="1"/>
    <s v="GBP"/>
    <n v="1438859121"/>
    <n v="1436267121"/>
    <b v="0"/>
    <n v="0"/>
    <b v="0"/>
    <s v="games/mobile games"/>
    <n v="0"/>
    <s v="N/A"/>
    <x v="6"/>
    <x v="18"/>
  </r>
  <r>
    <s v="Arena Z - Zombie Survival"/>
    <s v="I think this will be a great game!"/>
    <n v="500"/>
    <n v="0"/>
    <x v="2"/>
    <x v="12"/>
    <s v="EUR"/>
    <n v="1436460450"/>
    <n v="1433868450"/>
    <b v="0"/>
    <n v="0"/>
    <b v="0"/>
    <s v="games/mobile games"/>
    <n v="0"/>
    <s v="N/A"/>
    <x v="6"/>
    <x v="18"/>
  </r>
  <r>
    <s v="3E Community, a company driven by YOU!"/>
    <s v="If only you could help choose and/or create the Top Chart apps with your ideas..._x000a_Want that to come true? Well here we are."/>
    <n v="4000"/>
    <n v="0"/>
    <x v="2"/>
    <x v="0"/>
    <s v="USD"/>
    <n v="1424131727"/>
    <n v="1421539727"/>
    <b v="0"/>
    <n v="0"/>
    <b v="0"/>
    <s v="games/mobile games"/>
    <n v="0"/>
    <s v="N/A"/>
    <x v="6"/>
    <x v="18"/>
  </r>
  <r>
    <s v="Convergence: Rift Wars"/>
    <s v="Convergence: RiftWars is a easy to approach competitive turn-based strategy game, featuring quick game play and military tactics."/>
    <n v="45000"/>
    <n v="186"/>
    <x v="2"/>
    <x v="0"/>
    <s v="USD"/>
    <n v="1450327126"/>
    <n v="1447735126"/>
    <b v="0"/>
    <n v="8"/>
    <b v="0"/>
    <s v="games/mobile games"/>
    <n v="0.41333333333333333"/>
    <n v="23.25"/>
    <x v="6"/>
    <x v="18"/>
  </r>
  <r>
    <s v="We Need Your Help to Finish Our BBQ Food Truck"/>
    <s v="We need your help to finish our food truck. We are building a BBQ Food Truck to serve competition style BBQ."/>
    <n v="9300"/>
    <n v="0"/>
    <x v="2"/>
    <x v="0"/>
    <s v="USD"/>
    <n v="1430281320"/>
    <n v="1427689320"/>
    <b v="0"/>
    <n v="0"/>
    <b v="0"/>
    <s v="food/food trucks"/>
    <n v="0"/>
    <s v="N/A"/>
    <x v="7"/>
    <x v="19"/>
  </r>
  <r>
    <s v="A FORK IN THE ROAD food truck"/>
    <s v="Emphasizing locally and responsibly raised ingredients, serving delicious food! I need your help."/>
    <n v="80000"/>
    <n v="100"/>
    <x v="2"/>
    <x v="0"/>
    <s v="USD"/>
    <n v="1412272592"/>
    <n v="1407088592"/>
    <b v="0"/>
    <n v="1"/>
    <b v="0"/>
    <s v="food/food trucks"/>
    <n v="0.125"/>
    <n v="100"/>
    <x v="7"/>
    <x v="19"/>
  </r>
  <r>
    <s v="Sleepy PIg Barbecue: Auburn's First BBQ Food Truck"/>
    <s v="Bringing the flavor of competition BBQ to small town Auburn with the ease of a big city food truck."/>
    <n v="6000"/>
    <n v="530"/>
    <x v="2"/>
    <x v="0"/>
    <s v="USD"/>
    <n v="1399071173"/>
    <n v="1395787973"/>
    <b v="0"/>
    <n v="12"/>
    <b v="0"/>
    <s v="food/food trucks"/>
    <n v="8.8333333333333339"/>
    <n v="44.166666666666664"/>
    <x v="7"/>
    <x v="19"/>
  </r>
  <r>
    <s v="baked pugtato"/>
    <s v="amazing gourmet baked potato truck with variable options for everyone, its always been my dream, help me make it come true :)."/>
    <n v="25000"/>
    <n v="0"/>
    <x v="2"/>
    <x v="5"/>
    <s v="CAD"/>
    <n v="1413760783"/>
    <n v="1408576783"/>
    <b v="0"/>
    <n v="0"/>
    <b v="0"/>
    <s v="food/food trucks"/>
    <n v="0"/>
    <s v="N/A"/>
    <x v="7"/>
    <x v="19"/>
  </r>
  <r>
    <s v="Warren's / Adilyn's Rollin' Bistro"/>
    <s v="New local (Louisville, KY.) food truck with a refreshing spin on rolling kitchens."/>
    <n v="15000"/>
    <n v="73"/>
    <x v="2"/>
    <x v="0"/>
    <s v="USD"/>
    <n v="1480568781"/>
    <n v="1477973181"/>
    <b v="0"/>
    <n v="3"/>
    <b v="0"/>
    <s v="food/food trucks"/>
    <n v="0.48666666666666669"/>
    <n v="24.333333333333332"/>
    <x v="7"/>
    <x v="19"/>
  </r>
  <r>
    <s v="The Floridian Food Truck"/>
    <s v="Bringing culturally diverse Floridian cuisine to the people!"/>
    <n v="50000"/>
    <n v="75"/>
    <x v="2"/>
    <x v="0"/>
    <s v="USD"/>
    <n v="1466096566"/>
    <n v="1463504566"/>
    <b v="0"/>
    <n v="2"/>
    <b v="0"/>
    <s v="food/food trucks"/>
    <n v="0.15"/>
    <n v="37.5"/>
    <x v="7"/>
    <x v="19"/>
  </r>
  <r>
    <s v="Chef Po's Food Truck"/>
    <s v="Bringing delicious authentic and fusion Taiwanese Food to the West Coast."/>
    <n v="2500"/>
    <n v="252"/>
    <x v="2"/>
    <x v="0"/>
    <s v="USD"/>
    <n v="1452293675"/>
    <n v="1447109675"/>
    <b v="0"/>
    <n v="6"/>
    <b v="0"/>
    <s v="food/food trucks"/>
    <n v="10.08"/>
    <n v="42"/>
    <x v="7"/>
    <x v="19"/>
  </r>
  <r>
    <s v="Blaze'n Pontiac Grill"/>
    <s v="Basically home style foods as huge sandwiches, burgers, and apps. Limitited to NOTHING. Irish,Mexican, cajÃ£n, southern bqq even veggies"/>
    <n v="25000"/>
    <n v="0"/>
    <x v="2"/>
    <x v="0"/>
    <s v="USD"/>
    <n v="1441592863"/>
    <n v="1439000863"/>
    <b v="0"/>
    <n v="0"/>
    <b v="0"/>
    <s v="food/food trucks"/>
    <n v="0"/>
    <s v="N/A"/>
    <x v="7"/>
    <x v="19"/>
  </r>
  <r>
    <s v="Peruvian King Food Truck"/>
    <s v="Peruvian food truck with an LA twist."/>
    <n v="16000"/>
    <n v="911"/>
    <x v="2"/>
    <x v="0"/>
    <s v="USD"/>
    <n v="1431709312"/>
    <n v="1429117312"/>
    <b v="0"/>
    <n v="15"/>
    <b v="0"/>
    <s v="food/food trucks"/>
    <n v="5.6937500000000005"/>
    <n v="60.733333333333334"/>
    <x v="7"/>
    <x v="19"/>
  </r>
  <r>
    <s v="The Cold Spot Mobile Trailer"/>
    <s v="A mobile concession trailer for snow cones, ice cream, smoothies and more"/>
    <n v="8000"/>
    <n v="50"/>
    <x v="2"/>
    <x v="0"/>
    <s v="USD"/>
    <n v="1434647305"/>
    <n v="1432055305"/>
    <b v="0"/>
    <n v="1"/>
    <b v="0"/>
    <s v="food/food trucks"/>
    <n v="0.625"/>
    <n v="50"/>
    <x v="7"/>
    <x v="19"/>
  </r>
  <r>
    <s v="Food Truck Funding"/>
    <s v="We're about to launch our first ever food truck to share our amazing food and we need your help! Be a part of our truck!"/>
    <n v="5000"/>
    <n v="325"/>
    <x v="2"/>
    <x v="0"/>
    <s v="USD"/>
    <n v="1441507006"/>
    <n v="1438915006"/>
    <b v="0"/>
    <n v="3"/>
    <b v="0"/>
    <s v="food/food trucks"/>
    <n v="6.5"/>
    <n v="108.33333333333333"/>
    <x v="7"/>
    <x v="19"/>
  </r>
  <r>
    <s v="Mobile Coffee Cart with a Purpose"/>
    <s v="I am on a mission to offer as many people as I can a great healthy coffee, tea, and snacks by using healthy products and ingredients."/>
    <n v="25000"/>
    <n v="188"/>
    <x v="2"/>
    <x v="0"/>
    <s v="USD"/>
    <n v="1408040408"/>
    <n v="1405448408"/>
    <b v="0"/>
    <n v="8"/>
    <b v="0"/>
    <s v="food/food trucks"/>
    <n v="0.752"/>
    <n v="23.5"/>
    <x v="7"/>
    <x v="19"/>
  </r>
  <r>
    <s v="Harley Hawg Dogs, Inc"/>
    <s v="A Food Truck featuring Deep Fried Natural Casing Beef/Pork mix Hot Dogs, New York Style Rippers. Also serving Fresh Cut Fries."/>
    <n v="6500"/>
    <n v="0"/>
    <x v="2"/>
    <x v="0"/>
    <s v="USD"/>
    <n v="1424742162"/>
    <n v="1422150162"/>
    <b v="0"/>
    <n v="0"/>
    <b v="0"/>
    <s v="food/food trucks"/>
    <n v="0"/>
    <s v="N/A"/>
    <x v="7"/>
    <x v="19"/>
  </r>
  <r>
    <s v="BIGFOOT BBQ - Flavors As Big As Sasquatch Himself"/>
    <s v="When the smoke clears, folks in Albany are going to experience the best barbeque they'll ever have! Got the flavor, need some funding."/>
    <n v="10000"/>
    <n v="151"/>
    <x v="2"/>
    <x v="0"/>
    <s v="USD"/>
    <n v="1417795480"/>
    <n v="1412607880"/>
    <b v="0"/>
    <n v="3"/>
    <b v="0"/>
    <s v="food/food trucks"/>
    <n v="1.51"/>
    <n v="50.333333333333336"/>
    <x v="7"/>
    <x v="19"/>
  </r>
  <r>
    <s v="Help me build my Tiny House Cupcake Bakery - Phase 1"/>
    <s v="It's been my dream to start my own cupcake bakery and it's now or never. Help me take the first steps toward building my dream."/>
    <n v="7500"/>
    <n v="35"/>
    <x v="2"/>
    <x v="0"/>
    <s v="USD"/>
    <n v="1418091128"/>
    <n v="1415499128"/>
    <b v="0"/>
    <n v="3"/>
    <b v="0"/>
    <s v="food/food trucks"/>
    <n v="0.46666666666666673"/>
    <n v="11.666666666666666"/>
    <x v="7"/>
    <x v="19"/>
  </r>
  <r>
    <s v="Skewed Up Food Truck"/>
    <s v="Skewed Up food truck is my dream and need help getting it started, presenting some to the bank for my loan, spice up logo, etc."/>
    <n v="6750"/>
    <n v="0"/>
    <x v="2"/>
    <x v="0"/>
    <s v="USD"/>
    <n v="1435679100"/>
    <n v="1433006765"/>
    <b v="0"/>
    <n v="0"/>
    <b v="0"/>
    <s v="food/food trucks"/>
    <n v="0"/>
    <s v="N/A"/>
    <x v="7"/>
    <x v="19"/>
  </r>
  <r>
    <s v="Harvest Grub Eatery...Mobile Eatery...Fresh Seasonal Grub!"/>
    <s v="Food is a lifestyle...the art, the challenge, and the happiness is the wealth I seek....join me on my journey to success."/>
    <n v="30000"/>
    <n v="1155"/>
    <x v="2"/>
    <x v="0"/>
    <s v="USD"/>
    <n v="1427510586"/>
    <n v="1424922186"/>
    <b v="0"/>
    <n v="19"/>
    <b v="0"/>
    <s v="food/food trucks"/>
    <n v="3.85"/>
    <n v="60.789473684210527"/>
    <x v="7"/>
    <x v="19"/>
  </r>
  <r>
    <s v="Pyros Brick Oven Pizza in a Food Truck."/>
    <s v="Amazing delicious pizza a real hit a true niche that has not been explored ground floor opportunity in food trucks done by a real chef"/>
    <n v="18000"/>
    <n v="0"/>
    <x v="2"/>
    <x v="0"/>
    <s v="USD"/>
    <n v="1432047989"/>
    <n v="1430233589"/>
    <b v="0"/>
    <n v="0"/>
    <b v="0"/>
    <s v="food/food trucks"/>
    <n v="0"/>
    <s v="N/A"/>
    <x v="7"/>
    <x v="19"/>
  </r>
  <r>
    <s v="Super Natural Kooking"/>
    <s v="Solar Powered, Recycled Fryer Oil for Truck Fuel, Locally Grown Organic &amp; Hormone Free Foods, Pop-up Bands, Private Party and Functions"/>
    <n v="60000"/>
    <n v="35"/>
    <x v="2"/>
    <x v="0"/>
    <s v="USD"/>
    <n v="1411662264"/>
    <n v="1408983864"/>
    <b v="0"/>
    <n v="2"/>
    <b v="0"/>
    <s v="food/food trucks"/>
    <n v="5.8333333333333341E-2"/>
    <n v="17.5"/>
    <x v="7"/>
    <x v="19"/>
  </r>
  <r>
    <s v="When I become awesome, I will cater an event for you!!"/>
    <s v="Cooking is my passion.Lets take my passion to another level,by sending me to a culinary school, I WILL be one of the best chefs ever!"/>
    <n v="5200"/>
    <n v="0"/>
    <x v="2"/>
    <x v="0"/>
    <s v="USD"/>
    <n v="1407604920"/>
    <n v="1405012920"/>
    <b v="0"/>
    <n v="0"/>
    <b v="0"/>
    <s v="food/food trucks"/>
    <n v="0"/>
    <s v="N/A"/>
    <x v="7"/>
    <x v="19"/>
  </r>
  <r>
    <s v="Bayou Classic BBQ"/>
    <s v="Bayou Classic BBQ will be  Mansura,LA _x000a_newest and best mobile food truck_x000a_serving delicious BBQ Georgia style slow_x000a_smoke BBQ!"/>
    <n v="10000"/>
    <n v="0"/>
    <x v="2"/>
    <x v="0"/>
    <s v="USD"/>
    <n v="1466270582"/>
    <n v="1463678582"/>
    <b v="0"/>
    <n v="0"/>
    <b v="0"/>
    <s v="food/food trucks"/>
    <n v="0"/>
    <s v="N/A"/>
    <x v="7"/>
    <x v="19"/>
  </r>
  <r>
    <s v="Cupcake Wars Winners: Dreamy Creations Cupcake Truck"/>
    <s v="Join us in transforming Dreamy Creations truck into a food truck so we can bring you the most delicious cupcakes to your neighborhood!"/>
    <n v="10000"/>
    <n v="2070.5"/>
    <x v="2"/>
    <x v="0"/>
    <s v="USD"/>
    <n v="1404623330"/>
    <n v="1401685730"/>
    <b v="0"/>
    <n v="25"/>
    <b v="0"/>
    <s v="food/food trucks"/>
    <n v="20.705000000000002"/>
    <n v="82.82"/>
    <x v="7"/>
    <x v="19"/>
  </r>
  <r>
    <s v="Fire On High: Organic Food Truck on a Mission"/>
    <s v="Making delicious healthy food affordable &amp; accessible to ALL Cincinnati neighborhoods. Locally sourced, seasonally-inspired menu"/>
    <n v="15000"/>
    <n v="2871"/>
    <x v="2"/>
    <x v="0"/>
    <s v="USD"/>
    <n v="1435291200"/>
    <n v="1432640342"/>
    <b v="0"/>
    <n v="8"/>
    <b v="0"/>
    <s v="food/food trucks"/>
    <n v="19.139999999999997"/>
    <n v="358.875"/>
    <x v="7"/>
    <x v="19"/>
  </r>
  <r>
    <s v="Empanada Express Food Truck"/>
    <s v="A mobile food truck serving up a Latino-inspired fusion cuisine using fresh, local, &amp; organic ingredients!"/>
    <n v="60000"/>
    <n v="979"/>
    <x v="2"/>
    <x v="0"/>
    <s v="USD"/>
    <n v="1410543495"/>
    <n v="1407865095"/>
    <b v="0"/>
    <n v="16"/>
    <b v="0"/>
    <s v="food/food trucks"/>
    <n v="1.6316666666666666"/>
    <n v="61.1875"/>
    <x v="7"/>
    <x v="19"/>
  </r>
  <r>
    <s v="SiMpLy FreSH fOoD TrUck"/>
    <s v="Simply fresh farm to table on wheels working close with local farms to ensure the highest of quality of product ."/>
    <n v="18000"/>
    <n v="1020"/>
    <x v="2"/>
    <x v="0"/>
    <s v="USD"/>
    <n v="1474507065"/>
    <n v="1471915065"/>
    <b v="0"/>
    <n v="3"/>
    <b v="0"/>
    <s v="food/food trucks"/>
    <n v="5.6666666666666661"/>
    <n v="340"/>
    <x v="7"/>
    <x v="19"/>
  </r>
  <r>
    <s v="FREE Shuttle Service in Downtown Los Angeles"/>
    <s v="Our service provides door-to-door shuttle transportation in Downtown Los Angeles. FREE to passengers - driver tip appreciated."/>
    <n v="10000"/>
    <n v="17"/>
    <x v="2"/>
    <x v="0"/>
    <s v="USD"/>
    <n v="1424593763"/>
    <n v="1422001763"/>
    <b v="0"/>
    <n v="3"/>
    <b v="0"/>
    <s v="food/food trucks"/>
    <n v="0.16999999999999998"/>
    <n v="5.666666666666667"/>
    <x v="7"/>
    <x v="19"/>
  </r>
  <r>
    <s v="Its A Rib Thing"/>
    <s v="They are sweet, sticky and incredibly addictive. People are left with a huge smile and a full stomach but still ask for more!!!"/>
    <n v="25000"/>
    <n v="100"/>
    <x v="2"/>
    <x v="1"/>
    <s v="GBP"/>
    <n v="1433021171"/>
    <n v="1430429171"/>
    <b v="0"/>
    <n v="2"/>
    <b v="0"/>
    <s v="food/food trucks"/>
    <n v="0.4"/>
    <n v="50"/>
    <x v="7"/>
    <x v="19"/>
  </r>
  <r>
    <s v="The Mean Green Purple Machine"/>
    <s v="Tulsa's first true biodiesel, alternative energy powered food truck! Oh yeah, and delicious food!"/>
    <n v="25000"/>
    <n v="25"/>
    <x v="2"/>
    <x v="0"/>
    <s v="USD"/>
    <n v="1415909927"/>
    <n v="1414351127"/>
    <b v="0"/>
    <n v="1"/>
    <b v="0"/>
    <s v="food/food trucks"/>
    <n v="0.1"/>
    <n v="25"/>
    <x v="7"/>
    <x v="19"/>
  </r>
  <r>
    <s v="let your dayz take you to the dogs."/>
    <s v="Bringing YOUR favorite dog recipes to the streets."/>
    <n v="9000"/>
    <n v="0"/>
    <x v="2"/>
    <x v="0"/>
    <s v="USD"/>
    <n v="1408551752"/>
    <n v="1405959752"/>
    <b v="0"/>
    <n v="0"/>
    <b v="0"/>
    <s v="food/food trucks"/>
    <n v="0"/>
    <s v="N/A"/>
    <x v="7"/>
    <x v="19"/>
  </r>
  <r>
    <s v="Notorious P.I.G. Food Truck will bring gangsta food to YOU!!"/>
    <s v="Chef David J Alvarez worked for Guy Fieri &amp; Anthony Bourdain. Chef David wants to bring his food to the Streets &amp; assault your senses!"/>
    <n v="125000"/>
    <n v="30"/>
    <x v="2"/>
    <x v="0"/>
    <s v="USD"/>
    <n v="1438576057"/>
    <n v="1435552057"/>
    <b v="0"/>
    <n v="1"/>
    <b v="0"/>
    <s v="food/food trucks"/>
    <n v="2.4E-2"/>
    <n v="30"/>
    <x v="7"/>
    <x v="19"/>
  </r>
  <r>
    <s v="Give The Black Burro a Stable Stable"/>
    <s v="Help me purchase a parking space to be the Burro's permanant home, I need your help to raise $15,000!"/>
    <n v="15000"/>
    <n v="886"/>
    <x v="2"/>
    <x v="0"/>
    <s v="USD"/>
    <n v="1462738327"/>
    <n v="1460146327"/>
    <b v="0"/>
    <n v="19"/>
    <b v="0"/>
    <s v="food/food trucks"/>
    <n v="5.9066666666666672"/>
    <n v="46.631578947368418"/>
    <x v="7"/>
    <x v="19"/>
  </r>
  <r>
    <s v="Bad To The Cone Food Service ATX"/>
    <s v="&quot;Create-Your-Cone&quot;. Freshly made waffle cones stuffed with your choice of yummy ingredients, or frozen yogurt!"/>
    <n v="20000"/>
    <n v="585"/>
    <x v="2"/>
    <x v="0"/>
    <s v="USD"/>
    <n v="1436981339"/>
    <n v="1434389339"/>
    <b v="0"/>
    <n v="9"/>
    <b v="0"/>
    <s v="food/food trucks"/>
    <n v="2.9250000000000003"/>
    <n v="65"/>
    <x v="7"/>
    <x v="19"/>
  </r>
  <r>
    <s v="Mirlin's Sushi"/>
    <s v="Mirlins Sushi!_x000a_Find us on Facebook!_x000a_(Gives backers a voice, and a direct link to us! No kickstarter disappearing act here!)"/>
    <n v="175000"/>
    <n v="10"/>
    <x v="2"/>
    <x v="2"/>
    <s v="AUD"/>
    <n v="1488805200"/>
    <n v="1484094498"/>
    <b v="0"/>
    <n v="1"/>
    <b v="0"/>
    <s v="food/food trucks"/>
    <n v="5.7142857142857143E-3"/>
    <n v="10"/>
    <x v="7"/>
    <x v="19"/>
  </r>
  <r>
    <s v="Funnel Cakes come to the UK!"/>
    <s v="Its CRAZY the UK is still in the dark about funnel cakes! We want to convert a trailer and show the country what they've been missing!"/>
    <n v="6000"/>
    <n v="0"/>
    <x v="2"/>
    <x v="1"/>
    <s v="GBP"/>
    <n v="1413388296"/>
    <n v="1410796296"/>
    <b v="0"/>
    <n v="0"/>
    <b v="0"/>
    <s v="food/food trucks"/>
    <n v="0"/>
    <s v="N/A"/>
    <x v="7"/>
    <x v="19"/>
  </r>
  <r>
    <s v="Thella's, food, tacos, burritos, health"/>
    <s v="Hi, Thella's is an idea of a local inexpensive burrito truck, where we want take the delicious burritos and tacos to whole new level"/>
    <n v="75000"/>
    <n v="5"/>
    <x v="2"/>
    <x v="0"/>
    <s v="USD"/>
    <n v="1408225452"/>
    <n v="1405633452"/>
    <b v="0"/>
    <n v="1"/>
    <b v="0"/>
    <s v="food/food trucks"/>
    <n v="6.6666666666666671E-3"/>
    <n v="5"/>
    <x v="7"/>
    <x v="19"/>
  </r>
  <r>
    <s v="El Camion Roja"/>
    <s v="Mexican Style Food Truck, run by a Red Seal Chef, in a town with NO MEXICAN FOOD! That is a culinary emergency situation!"/>
    <n v="60000"/>
    <n v="3200"/>
    <x v="2"/>
    <x v="5"/>
    <s v="CAD"/>
    <n v="1446052627"/>
    <n v="1443460627"/>
    <b v="0"/>
    <n v="5"/>
    <b v="0"/>
    <s v="food/food trucks"/>
    <n v="5.3333333333333339"/>
    <n v="640"/>
    <x v="7"/>
    <x v="19"/>
  </r>
  <r>
    <s v="Hogzilla S.O.W. (Squeals On Wheels) A Veteran Owned Company"/>
    <s v="We would like to start a military-themed food truck to serve the Battle Creek/Kalamazoo area."/>
    <n v="50000"/>
    <n v="5875"/>
    <x v="2"/>
    <x v="0"/>
    <s v="USD"/>
    <n v="1403983314"/>
    <n v="1400786514"/>
    <b v="0"/>
    <n v="85"/>
    <b v="0"/>
    <s v="food/food trucks"/>
    <n v="11.75"/>
    <n v="69.117647058823536"/>
    <x v="7"/>
    <x v="19"/>
  </r>
  <r>
    <s v="Gringo Loco Tacos Food Truck"/>
    <s v="Bringing the best tacos to the streets of Chicago!"/>
    <n v="50000"/>
    <n v="4"/>
    <x v="2"/>
    <x v="0"/>
    <s v="USD"/>
    <n v="1425197321"/>
    <n v="1422605321"/>
    <b v="0"/>
    <n v="3"/>
    <b v="0"/>
    <s v="food/food trucks"/>
    <n v="8.0000000000000002E-3"/>
    <n v="1.3333333333333333"/>
    <x v="7"/>
    <x v="19"/>
  </r>
  <r>
    <s v="J &amp; D Rolling Smoke BBQ expansion"/>
    <s v="Two  years ago this business was started to help a local non-profit.  We have since expanded and provide jobs in our small community."/>
    <n v="1000"/>
    <n v="42"/>
    <x v="2"/>
    <x v="0"/>
    <s v="USD"/>
    <n v="1484239320"/>
    <n v="1482609088"/>
    <b v="0"/>
    <n v="4"/>
    <b v="0"/>
    <s v="food/food trucks"/>
    <n v="4.2"/>
    <n v="10.5"/>
    <x v="7"/>
    <x v="19"/>
  </r>
  <r>
    <s v="Freshie's Donuts Food Trailer"/>
    <s v="Help Freshie keep her dream alive by pledging to get a donut truck! She will be able to do events as well as cater to the community"/>
    <n v="2500"/>
    <n v="100"/>
    <x v="2"/>
    <x v="0"/>
    <s v="USD"/>
    <n v="1478059140"/>
    <n v="1476391223"/>
    <b v="0"/>
    <n v="3"/>
    <b v="0"/>
    <s v="food/food trucks"/>
    <n v="4"/>
    <n v="33.333333333333336"/>
    <x v="7"/>
    <x v="19"/>
  </r>
  <r>
    <s v="2016/2017 Cyclocross Album"/>
    <s v="This coffee table album is the chronicle of the 2016/2017 cyclocross season, the latest edition of the renowned cyclephotos books."/>
    <n v="22000"/>
    <n v="23086"/>
    <x v="0"/>
    <x v="1"/>
    <s v="GBP"/>
    <n v="1486391011"/>
    <n v="1483712611"/>
    <b v="0"/>
    <n v="375"/>
    <b v="1"/>
    <s v="photography/photobooks"/>
    <n v="104.93636363636362"/>
    <n v="61.562666666666665"/>
    <x v="8"/>
    <x v="20"/>
  </r>
  <r>
    <s v="Katrina  Reflections"/>
    <s v="A photo exhibition and book showcasing images and stories of our time in New Orleans, commemorating Katrinaâ€™s ten year anniversary."/>
    <n v="12500"/>
    <n v="13180"/>
    <x v="0"/>
    <x v="0"/>
    <s v="USD"/>
    <n v="1433736000"/>
    <n v="1430945149"/>
    <b v="0"/>
    <n v="111"/>
    <b v="1"/>
    <s v="photography/photobooks"/>
    <n v="105.44"/>
    <n v="118.73873873873873"/>
    <x v="8"/>
    <x v="20"/>
  </r>
  <r>
    <s v="Children of Zanskar. Happiness is not in things, itâ€™s in us."/>
    <s v="Children of Zanskar - a stunning photography book, will raise funds for the local school and children of Lingshed valley, Himalayas."/>
    <n v="7500"/>
    <n v="8005"/>
    <x v="0"/>
    <x v="1"/>
    <s v="GBP"/>
    <n v="1433198520"/>
    <n v="1430340195"/>
    <b v="0"/>
    <n v="123"/>
    <b v="1"/>
    <s v="photography/photobooks"/>
    <n v="106.73333333333332"/>
    <n v="65.081300813008127"/>
    <x v="8"/>
    <x v="20"/>
  </r>
  <r>
    <s v="&quot;SUNDANCERS: The Men of Utah&quot;"/>
    <s v="A gorgeous monograph of sensual imagery featuring the men of Utah, shot against the incredible expanses of land they call their own."/>
    <n v="8750"/>
    <n v="9111"/>
    <x v="0"/>
    <x v="0"/>
    <s v="USD"/>
    <n v="1431885600"/>
    <n v="1429133323"/>
    <b v="0"/>
    <n v="70"/>
    <b v="1"/>
    <s v="photography/photobooks"/>
    <n v="104.12571428571428"/>
    <n v="130.15714285714284"/>
    <x v="8"/>
    <x v="20"/>
  </r>
  <r>
    <s v="Because Dance."/>
    <s v="A photobook of young dancers and their inspiring stories, photographed in beautiful and unique locations."/>
    <n v="2000"/>
    <n v="3211"/>
    <x v="0"/>
    <x v="5"/>
    <s v="CAD"/>
    <n v="1482943740"/>
    <n v="1481129340"/>
    <b v="0"/>
    <n v="85"/>
    <b v="1"/>
    <s v="photography/photobooks"/>
    <n v="160.54999999999998"/>
    <n v="37.776470588235291"/>
    <x v="8"/>
    <x v="20"/>
  </r>
  <r>
    <s v="Road Ramblers"/>
    <s v="A couple of experienced road trippers setting out for the big one. Six months traveling in a converted bus with a book at the end."/>
    <n v="9000"/>
    <n v="9700"/>
    <x v="0"/>
    <x v="0"/>
    <s v="USD"/>
    <n v="1467242995"/>
    <n v="1465428595"/>
    <b v="0"/>
    <n v="86"/>
    <b v="1"/>
    <s v="photography/photobooks"/>
    <n v="107.77777777777777"/>
    <n v="112.79069767441861"/>
    <x v="8"/>
    <x v="20"/>
  </r>
  <r>
    <s v="The Reality Of Chronic Illness - The Book"/>
    <s v="A pairing of self portraiture and writing to shed light on the reality of life with chronic illness."/>
    <n v="500"/>
    <n v="675"/>
    <x v="0"/>
    <x v="0"/>
    <s v="USD"/>
    <n v="1409500725"/>
    <n v="1406908725"/>
    <b v="0"/>
    <n v="13"/>
    <b v="1"/>
    <s v="photography/photobooks"/>
    <n v="135"/>
    <n v="51.92307692307692"/>
    <x v="8"/>
    <x v="20"/>
  </r>
  <r>
    <s v="Good Morning Japan"/>
    <s v="A photo journal capturing 30 days of sweetness in Kyoto, Tokyo, and more. Join me to see the cutest &amp; prettiest images of Japan :)"/>
    <n v="2700"/>
    <n v="2945"/>
    <x v="0"/>
    <x v="0"/>
    <s v="USD"/>
    <n v="1458480560"/>
    <n v="1455892160"/>
    <b v="0"/>
    <n v="33"/>
    <b v="1"/>
    <s v="photography/photobooks"/>
    <n v="109.07407407407408"/>
    <n v="89.242424242424249"/>
    <x v="8"/>
    <x v="20"/>
  </r>
  <r>
    <s v="Other Worlds - A Make 100 Project"/>
    <s v="A macro landscape photography art book &amp; limited edition prints. A Make 100 project."/>
    <n v="100"/>
    <n v="290"/>
    <x v="0"/>
    <x v="1"/>
    <s v="GBP"/>
    <n v="1486814978"/>
    <n v="1484222978"/>
    <b v="0"/>
    <n v="15"/>
    <b v="1"/>
    <s v="photography/photobooks"/>
    <n v="290"/>
    <n v="19.333333333333332"/>
    <x v="8"/>
    <x v="20"/>
  </r>
  <r>
    <s v="KAREN  KUEHN - MAVERICK CAMERA - The Photographs &amp; Stories"/>
    <s v="Images &amp; the stories behind them from a professional photographers 1st 16 years shooting assignments for major magazines &amp; ad agencies."/>
    <n v="21000"/>
    <n v="21831"/>
    <x v="0"/>
    <x v="0"/>
    <s v="USD"/>
    <n v="1460223453"/>
    <n v="1455043053"/>
    <b v="0"/>
    <n v="273"/>
    <b v="1"/>
    <s v="photography/photobooks"/>
    <n v="103.95714285714286"/>
    <n v="79.967032967032964"/>
    <x v="8"/>
    <x v="20"/>
  </r>
  <r>
    <s v="Atlantic Light: The West Coast of Ireland in Photographs"/>
    <s v="A beautifully presented hardcover book of aerial photographs that show the west coast of Ireland as it's never been seen before."/>
    <n v="12500"/>
    <n v="40280"/>
    <x v="0"/>
    <x v="17"/>
    <s v="EUR"/>
    <n v="1428493379"/>
    <n v="1425901379"/>
    <b v="0"/>
    <n v="714"/>
    <b v="1"/>
    <s v="photography/photobooks"/>
    <n v="322.24"/>
    <n v="56.414565826330531"/>
    <x v="8"/>
    <x v="20"/>
  </r>
  <r>
    <s v="CALAMITA/Ã€ project"/>
    <s v="CALAMITA/Ã€ is a tool for investigating the contemporary Vajont and the topic of catastrophes in general._x000a_Â«CHE IDDIO CE LA MANDI BUONAÂ»"/>
    <n v="10000"/>
    <n v="13500"/>
    <x v="0"/>
    <x v="13"/>
    <s v="EUR"/>
    <n v="1450602000"/>
    <n v="1445415653"/>
    <b v="0"/>
    <n v="170"/>
    <b v="1"/>
    <s v="photography/photobooks"/>
    <n v="135"/>
    <n v="79.411764705882348"/>
    <x v="8"/>
    <x v="20"/>
  </r>
  <r>
    <s v="NAKED IBIZA - A Large Scale Photography Book by Dylan Rosser"/>
    <s v="A book of male nudes photographed on location in Ibiza over the last 4 years."/>
    <n v="14500"/>
    <n v="39137"/>
    <x v="0"/>
    <x v="1"/>
    <s v="GBP"/>
    <n v="1450467539"/>
    <n v="1447875539"/>
    <b v="0"/>
    <n v="512"/>
    <b v="1"/>
    <s v="photography/photobooks"/>
    <n v="269.91034482758624"/>
    <n v="76.439453125"/>
    <x v="8"/>
    <x v="20"/>
  </r>
  <r>
    <s v="Brewtography Project: Discovering Colorado Breweries"/>
    <s v="A coffee table book celebrating Colorado brewery culture; exploring the passion and personality of local breweries through photographs."/>
    <n v="15000"/>
    <n v="37994"/>
    <x v="0"/>
    <x v="0"/>
    <s v="USD"/>
    <n v="1465797540"/>
    <n v="1463155034"/>
    <b v="0"/>
    <n v="314"/>
    <b v="1"/>
    <s v="photography/photobooks"/>
    <n v="253.29333333333332"/>
    <n v="121"/>
    <x v="8"/>
    <x v="20"/>
  </r>
  <r>
    <s v="The White Desert: Wildlife &amp; Antarctica photobook"/>
    <s v="The White Desert is a photo project, documenting the fragility and beauty of the planet, from the Arctic to Antarctic regions!"/>
    <n v="3500"/>
    <n v="9121"/>
    <x v="0"/>
    <x v="0"/>
    <s v="USD"/>
    <n v="1451530800"/>
    <n v="1448463086"/>
    <b v="0"/>
    <n v="167"/>
    <b v="1"/>
    <s v="photography/photobooks"/>
    <n v="260.59999999999997"/>
    <n v="54.616766467065865"/>
    <x v="8"/>
    <x v="20"/>
  </r>
  <r>
    <s v="The portrait of the forgotten: Syrian refugees in Jordan"/>
    <s v="There are over 627.295 Syrian refugees in Jordan due to the war. Let me tell you some of their stories with the help of a photobook!"/>
    <n v="2658"/>
    <n v="2693"/>
    <x v="0"/>
    <x v="1"/>
    <s v="GBP"/>
    <n v="1436380200"/>
    <n v="1433615400"/>
    <b v="0"/>
    <n v="9"/>
    <b v="1"/>
    <s v="photography/photobooks"/>
    <n v="101.31677953348381"/>
    <n v="299.22222222222223"/>
    <x v="8"/>
    <x v="20"/>
  </r>
  <r>
    <s v="Modern Nomads"/>
    <s v="Modern Nomads Journal is an 88 page magazine style publication containing photo stories about Somalis in the Horn of Africa."/>
    <n v="4800"/>
    <n v="6029"/>
    <x v="0"/>
    <x v="0"/>
    <s v="USD"/>
    <n v="1429183656"/>
    <n v="1427369256"/>
    <b v="0"/>
    <n v="103"/>
    <b v="1"/>
    <s v="photography/photobooks"/>
    <n v="125.60416666666667"/>
    <n v="58.533980582524272"/>
    <x v="8"/>
    <x v="20"/>
  </r>
  <r>
    <s v="Invisible People of Belarus"/>
    <s v="Documentary book about the lives of disabled people and Chernobyl victims living in governmental institutions called Internats"/>
    <n v="6000"/>
    <n v="6146.27"/>
    <x v="0"/>
    <x v="1"/>
    <s v="GBP"/>
    <n v="1468593246"/>
    <n v="1466001246"/>
    <b v="0"/>
    <n v="111"/>
    <b v="1"/>
    <s v="photography/photobooks"/>
    <n v="102.43783333333334"/>
    <n v="55.371801801801809"/>
    <x v="8"/>
    <x v="20"/>
  </r>
  <r>
    <s v="&quot;Angus O'Callaghan. Melbourne.&quot; 1968 - 1971"/>
    <s v="This coffee table book features Melbourne as never seen before through the eyes of an artist now 93 years old. Melbourne from 1968-1971"/>
    <n v="25000"/>
    <n v="49811"/>
    <x v="0"/>
    <x v="2"/>
    <s v="AUD"/>
    <n v="1435388154"/>
    <n v="1432796154"/>
    <b v="0"/>
    <n v="271"/>
    <b v="1"/>
    <s v="photography/photobooks"/>
    <n v="199.244"/>
    <n v="183.80442804428046"/>
    <x v="8"/>
    <x v="20"/>
  </r>
  <r>
    <s v="reAPPEARANCES   a limited edition photography book"/>
    <s v="reAPPEARANCES is a series of photographs shot with a digital toy camera, a visual and cultural journey through appearances."/>
    <n v="16300"/>
    <n v="16700"/>
    <x v="0"/>
    <x v="0"/>
    <s v="USD"/>
    <n v="1433083527"/>
    <n v="1430491527"/>
    <b v="0"/>
    <n v="101"/>
    <b v="1"/>
    <s v="photography/photobooks"/>
    <n v="102.45398773006136"/>
    <n v="165.34653465346534"/>
    <x v="8"/>
    <x v="20"/>
  </r>
  <r>
    <s v="Miles From Los Angeles - A Photo Book of the Western U.S."/>
    <s v="A fine art book capturing the beauty of nature in the Western United States by landscape photographer Cheyne Walls."/>
    <n v="13000"/>
    <n v="13383"/>
    <x v="0"/>
    <x v="0"/>
    <s v="USD"/>
    <n v="1449205200"/>
    <n v="1445363833"/>
    <b v="0"/>
    <n v="57"/>
    <b v="1"/>
    <s v="photography/photobooks"/>
    <n v="102.94615384615385"/>
    <n v="234.78947368421052"/>
    <x v="8"/>
    <x v="20"/>
  </r>
  <r>
    <s v="Afro-Iran:Â The Unknown Minority"/>
    <s v="A photo book by photographer Mahdi Ehsaei depicting the little known minority of Afro-Iranians in South Iran in fascinating portraits."/>
    <n v="13000"/>
    <n v="13112"/>
    <x v="0"/>
    <x v="12"/>
    <s v="EUR"/>
    <n v="1434197351"/>
    <n v="1431605351"/>
    <b v="0"/>
    <n v="62"/>
    <b v="1"/>
    <s v="photography/photobooks"/>
    <n v="100.86153846153847"/>
    <n v="211.48387096774192"/>
    <x v="8"/>
    <x v="20"/>
  </r>
  <r>
    <s v="Until I Gush Forth / Limited Edition Zine by Esthaem"/>
    <s v="Limited edition zine by photographic artist Esthaem, signed and hand-numbered including a screen printed banderole. Edition of 100."/>
    <n v="900"/>
    <n v="1035"/>
    <x v="0"/>
    <x v="15"/>
    <s v="EUR"/>
    <n v="1489238940"/>
    <n v="1486406253"/>
    <b v="0"/>
    <n v="32"/>
    <b v="1"/>
    <s v="photography/photobooks"/>
    <n v="114.99999999999999"/>
    <n v="32.34375"/>
    <x v="8"/>
    <x v="20"/>
  </r>
  <r>
    <s v="ITALIANA"/>
    <s v="A humanistic photo book about ancestral &amp; post-modern Italy."/>
    <n v="16700"/>
    <n v="17396"/>
    <x v="0"/>
    <x v="13"/>
    <s v="EUR"/>
    <n v="1459418400"/>
    <n v="1456827573"/>
    <b v="0"/>
    <n v="141"/>
    <b v="1"/>
    <s v="photography/photobooks"/>
    <n v="104.16766467065868"/>
    <n v="123.37588652482269"/>
    <x v="8"/>
    <x v="20"/>
  </r>
  <r>
    <s v="Into The Great White Sands"/>
    <s v="Help me complete the photography and publish a fine art book on White Sands National Monument, a uniquely significant place."/>
    <n v="10000"/>
    <n v="15530"/>
    <x v="0"/>
    <x v="0"/>
    <s v="USD"/>
    <n v="1458835264"/>
    <n v="1456246864"/>
    <b v="0"/>
    <n v="75"/>
    <b v="1"/>
    <s v="photography/photobooks"/>
    <n v="155.29999999999998"/>
    <n v="207.06666666666666"/>
    <x v="8"/>
    <x v="20"/>
  </r>
  <r>
    <s v="Israel: An Inspiring Photographic Journey (Photobook)"/>
    <s v="This 80 page book displays 75 beautiful images of the Holy Land, site descriptions, scripture and thought provoking comments."/>
    <n v="6000"/>
    <n v="6360"/>
    <x v="0"/>
    <x v="0"/>
    <s v="USD"/>
    <n v="1488053905"/>
    <n v="1485461905"/>
    <b v="0"/>
    <n v="46"/>
    <b v="1"/>
    <s v="photography/photobooks"/>
    <n v="106"/>
    <n v="138.2608695652174"/>
    <x v="8"/>
    <x v="20"/>
  </r>
  <r>
    <s v="Det Andra GÃ¶teborg"/>
    <s v="En fotobok om livet i det enda andra GÃ¶teborg i vÃ¤rlden"/>
    <n v="20000"/>
    <n v="50863"/>
    <x v="0"/>
    <x v="11"/>
    <s v="SEK"/>
    <n v="1433106000"/>
    <n v="1431124572"/>
    <b v="0"/>
    <n v="103"/>
    <b v="1"/>
    <s v="photography/photobooks"/>
    <n v="254.31499999999997"/>
    <n v="493.81553398058253"/>
    <x v="8"/>
    <x v="20"/>
  </r>
  <r>
    <s v="500 Views of Japan"/>
    <s v="From 2010 to 2015, I took over 15 000 photos in Japan. Here's 500 of them. Landscape, city view, people and so much more!"/>
    <n v="1000"/>
    <n v="1011"/>
    <x v="0"/>
    <x v="5"/>
    <s v="CAD"/>
    <n v="1465505261"/>
    <n v="1464209261"/>
    <b v="0"/>
    <n v="6"/>
    <b v="1"/>
    <s v="photography/photobooks"/>
    <n v="101.1"/>
    <n v="168.5"/>
    <x v="8"/>
    <x v="20"/>
  </r>
  <r>
    <s v="Faces of Yoga: A Coffee Table Photo Book"/>
    <s v="Faces of Yoga is a series of uncomfortable photos of people in strange positions. The photo book will be ready for the holiday season!"/>
    <n v="2500"/>
    <n v="3226"/>
    <x v="0"/>
    <x v="0"/>
    <s v="USD"/>
    <n v="1448586000"/>
    <n v="1447195695"/>
    <b v="0"/>
    <n v="83"/>
    <b v="1"/>
    <s v="photography/photobooks"/>
    <n v="129.04"/>
    <n v="38.867469879518069"/>
    <x v="8"/>
    <x v="20"/>
  </r>
  <r>
    <s v="Iceland Impressions: photographs by Iwona and Adam Balcy"/>
    <s v="A collection of 97 colour photographs showcasing Iceland's spectacular scenery, beautifully presented in 128 page hardcover book."/>
    <n v="6500"/>
    <n v="6645"/>
    <x v="0"/>
    <x v="1"/>
    <s v="GBP"/>
    <n v="1485886100"/>
    <n v="1482862100"/>
    <b v="0"/>
    <n v="108"/>
    <b v="1"/>
    <s v="photography/photobooks"/>
    <n v="102.23076923076924"/>
    <n v="61.527777777777779"/>
    <x v="8"/>
    <x v="20"/>
  </r>
  <r>
    <s v="Framed Himalaya: Lachen Valley (Campaign Part - 2)"/>
    <s v="A coffee table book with photographs of nature's splendor from the mystical valley of Lachen in the Eastern recesses of the Himalaya."/>
    <n v="2000"/>
    <n v="2636"/>
    <x v="0"/>
    <x v="0"/>
    <s v="USD"/>
    <n v="1433880605"/>
    <n v="1428696605"/>
    <b v="0"/>
    <n v="25"/>
    <b v="1"/>
    <s v="photography/photobooks"/>
    <n v="131.80000000000001"/>
    <n v="105.44"/>
    <x v="8"/>
    <x v="20"/>
  </r>
  <r>
    <s v="ShootTokyo: The Book"/>
    <s v="A photography book that brings you on a journey through Tokyo and beyond.   This is a collection of my best images from ShootTokyo."/>
    <n v="5000"/>
    <n v="39304.01"/>
    <x v="0"/>
    <x v="0"/>
    <s v="USD"/>
    <n v="1401487756"/>
    <n v="1398895756"/>
    <b v="0"/>
    <n v="549"/>
    <b v="1"/>
    <s v="photography/photobooks"/>
    <n v="786.0802000000001"/>
    <n v="71.592003642987251"/>
    <x v="8"/>
    <x v="20"/>
  </r>
  <r>
    <s v="In Training: a book of Bonsai photographs"/>
    <s v="A fine art photography book taking a new look at the art of bonsai."/>
    <n v="14000"/>
    <n v="20398"/>
    <x v="0"/>
    <x v="0"/>
    <s v="USD"/>
    <n v="1443826980"/>
    <n v="1441032457"/>
    <b v="0"/>
    <n v="222"/>
    <b v="1"/>
    <s v="photography/photobooks"/>
    <n v="145.70000000000002"/>
    <n v="91.882882882882882"/>
    <x v="8"/>
    <x v="20"/>
  </r>
  <r>
    <s v="Either Limits or Contradictions-A Photo Book in three parts"/>
    <s v="&quot;Either Limits Or Contradictions&quot; is a Photo Book about the pace of life, death and time passing. A Daylight Books Publication."/>
    <n v="26500"/>
    <n v="27189"/>
    <x v="0"/>
    <x v="0"/>
    <s v="USD"/>
    <n v="1468524340"/>
    <n v="1465932340"/>
    <b v="0"/>
    <n v="183"/>
    <b v="1"/>
    <s v="photography/photobooks"/>
    <n v="102.60000000000001"/>
    <n v="148.57377049180329"/>
    <x v="8"/>
    <x v="20"/>
  </r>
  <r>
    <s v="The Alaska Range"/>
    <s v="The Mountaineers Books and I, Carl Battreall, have teamed up to create the first photography book of the legendary Alaska Range."/>
    <n v="9000"/>
    <n v="15505"/>
    <x v="0"/>
    <x v="0"/>
    <s v="USD"/>
    <n v="1446346800"/>
    <n v="1443714800"/>
    <b v="0"/>
    <n v="89"/>
    <b v="1"/>
    <s v="photography/photobooks"/>
    <n v="172.27777777777777"/>
    <n v="174.2134831460674"/>
    <x v="8"/>
    <x v="20"/>
  </r>
  <r>
    <s v="The Box"/>
    <s v="The Box is a fine art book of Ron Amato's innovative and seductive photography project."/>
    <n v="16350"/>
    <n v="26024"/>
    <x v="0"/>
    <x v="0"/>
    <s v="USD"/>
    <n v="1476961513"/>
    <n v="1474369513"/>
    <b v="0"/>
    <n v="253"/>
    <b v="1"/>
    <s v="photography/photobooks"/>
    <n v="159.16819571865443"/>
    <n v="102.86166007905139"/>
    <x v="8"/>
    <x v="20"/>
  </r>
  <r>
    <s v="All The People"/>
    <s v="A beautiful photo art book of portraits and conversations with people that may expand your idea of gender."/>
    <n v="15000"/>
    <n v="15565"/>
    <x v="0"/>
    <x v="12"/>
    <s v="EUR"/>
    <n v="1440515112"/>
    <n v="1437923112"/>
    <b v="0"/>
    <n v="140"/>
    <b v="1"/>
    <s v="photography/photobooks"/>
    <n v="103.76666666666668"/>
    <n v="111.17857142857143"/>
    <x v="8"/>
    <x v="20"/>
  </r>
  <r>
    <s v="Oh When The Blues - Oldham Athletic Photography Book"/>
    <s v="Photography book exploring the community of Oldham Athletic Football Club, their relation to the town and the theatre of football."/>
    <n v="2200"/>
    <n v="2451.0100000000002"/>
    <x v="0"/>
    <x v="1"/>
    <s v="GBP"/>
    <n v="1480809600"/>
    <n v="1478431488"/>
    <b v="0"/>
    <n v="103"/>
    <b v="1"/>
    <s v="photography/photobooks"/>
    <n v="111.40954545454547"/>
    <n v="23.796213592233013"/>
    <x v="8"/>
    <x v="20"/>
  </r>
  <r>
    <s v="Project Pilgrim"/>
    <s v="Project Pilgrim is my effort to work towards normalizing mental health."/>
    <n v="4000"/>
    <n v="11215"/>
    <x v="0"/>
    <x v="5"/>
    <s v="CAD"/>
    <n v="1459483200"/>
    <n v="1456852647"/>
    <b v="0"/>
    <n v="138"/>
    <b v="1"/>
    <s v="photography/photobooks"/>
    <n v="280.375"/>
    <n v="81.268115942028984"/>
    <x v="8"/>
    <x v="20"/>
  </r>
  <r>
    <s v="YOSEMITE PEOPLE"/>
    <s v="A photography book focusing on the people rather than the nature at Yosemite National Park."/>
    <n v="19800"/>
    <n v="22197"/>
    <x v="0"/>
    <x v="0"/>
    <s v="USD"/>
    <n v="1478754909"/>
    <n v="1476159309"/>
    <b v="0"/>
    <n v="191"/>
    <b v="1"/>
    <s v="photography/photobooks"/>
    <n v="112.10606060606061"/>
    <n v="116.21465968586388"/>
    <x v="8"/>
    <x v="20"/>
  </r>
  <r>
    <s v="&quot;I Dreamed Last Night&quot; Album (Canceled)"/>
    <s v="Modern Celtic influenced CD.  Help me finish what I started before the stroke."/>
    <n v="15000"/>
    <n v="1060"/>
    <x v="1"/>
    <x v="0"/>
    <s v="USD"/>
    <n v="1402060302"/>
    <n v="1396876302"/>
    <b v="0"/>
    <n v="18"/>
    <b v="0"/>
    <s v="music/world music"/>
    <n v="7.0666666666666673"/>
    <n v="58.888888888888886"/>
    <x v="4"/>
    <x v="21"/>
  </r>
  <r>
    <s v="Cesar Chavez's First Music Album (Canceled)"/>
    <s v="My first music album is a collection of 9 songs honoring Mexico's prolific composer, Jose Alfredo Jimenez with my artistic vision."/>
    <n v="3000"/>
    <n v="132"/>
    <x v="1"/>
    <x v="0"/>
    <s v="USD"/>
    <n v="1382478278"/>
    <n v="1377294278"/>
    <b v="0"/>
    <n v="3"/>
    <b v="0"/>
    <s v="music/world music"/>
    <n v="4.3999999999999995"/>
    <n v="44"/>
    <x v="4"/>
    <x v="21"/>
  </r>
  <r>
    <s v="Pavlo is Filming  a PBS Concert Special (Canceled)"/>
    <s v="Pavlo will be independently filming his second full length PBS Special and DVD in May with director George Veras"/>
    <n v="50000"/>
    <n v="1937"/>
    <x v="1"/>
    <x v="0"/>
    <s v="USD"/>
    <n v="1398042000"/>
    <n v="1395089981"/>
    <b v="0"/>
    <n v="40"/>
    <b v="0"/>
    <s v="music/world music"/>
    <n v="3.8739999999999997"/>
    <n v="48.424999999999997"/>
    <x v="4"/>
    <x v="21"/>
  </r>
  <r>
    <s v="Beast of the Beats VIII Webster Hall, NY (Nov 6-9 2014)"/>
    <s v="After winning the iStandard Phoenix Producer Showcase (6/25/14)  I have been invited to Beast of the Beats VIII in New York Nov. 6-9"/>
    <n v="2000"/>
    <n v="0"/>
    <x v="1"/>
    <x v="0"/>
    <s v="USD"/>
    <n v="1407394800"/>
    <n v="1404770616"/>
    <b v="0"/>
    <n v="0"/>
    <b v="0"/>
    <s v="music/world music"/>
    <n v="0"/>
    <s v="N/A"/>
    <x v="4"/>
    <x v="21"/>
  </r>
  <r>
    <s v="World artist Kat Maguire's debut CD entitled &quot;Gypsy&quot;"/>
    <s v="Kat is partnering with Kickstarter to raise the funds to complete her first solo World music CD &quot;Gypsy&quot;!"/>
    <n v="5000"/>
    <n v="1465"/>
    <x v="1"/>
    <x v="0"/>
    <s v="USD"/>
    <n v="1317231008"/>
    <n v="1312047008"/>
    <b v="0"/>
    <n v="24"/>
    <b v="0"/>
    <s v="music/world music"/>
    <n v="29.299999999999997"/>
    <n v="61.041666666666664"/>
    <x v="4"/>
    <x v="21"/>
  </r>
  <r>
    <s v="Agni Varsha - opera by Vanraj Bhatia - world premiere"/>
    <s v="Bollywood composer Vanraj Bhatia, age 86, has written an opera based on a myth from the epic Mahabhatata. Presented in Queens May 11&amp;12"/>
    <n v="2750"/>
    <n v="25"/>
    <x v="1"/>
    <x v="0"/>
    <s v="USD"/>
    <n v="1334592000"/>
    <n v="1331982127"/>
    <b v="0"/>
    <n v="1"/>
    <b v="0"/>
    <s v="music/world music"/>
    <n v="0.90909090909090906"/>
    <n v="25"/>
    <x v="4"/>
    <x v="21"/>
  </r>
  <r>
    <s v="A Tribute to DC Talk:  Live Concert &amp; DVD (Canceled)"/>
    <s v="It has been close to a decade since DC Talk began their &quot;Intermission&quot;.  It is time for A Live Concert Tribute &amp; DVD Movie!"/>
    <n v="500000"/>
    <n v="0"/>
    <x v="1"/>
    <x v="0"/>
    <s v="USD"/>
    <n v="1298589630"/>
    <n v="1295997630"/>
    <b v="0"/>
    <n v="0"/>
    <b v="0"/>
    <s v="music/world music"/>
    <n v="0"/>
    <s v="N/A"/>
    <x v="4"/>
    <x v="21"/>
  </r>
  <r>
    <s v="Villapalooza - Little Village Music Festival (Canceled)"/>
    <s v="a non-profit, free, all-day, all-ages music &amp; arts festival dedicated to promoting non-violent spaces for community engagement"/>
    <n v="5000"/>
    <n v="0"/>
    <x v="1"/>
    <x v="0"/>
    <s v="USD"/>
    <n v="1440723600"/>
    <n v="1436394968"/>
    <b v="0"/>
    <n v="0"/>
    <b v="0"/>
    <s v="music/world music"/>
    <n v="0"/>
    <s v="N/A"/>
    <x v="4"/>
    <x v="21"/>
  </r>
  <r>
    <s v="A very effective CD-Book for the Bilingual Pre-Kinder Class!"/>
    <s v="CD-Book w/ 26 original songs + illustrations + activities that WORK developing full literacy skills (language &amp; math) of preschoolers."/>
    <n v="5000"/>
    <n v="40"/>
    <x v="1"/>
    <x v="0"/>
    <s v="USD"/>
    <n v="1381090870"/>
    <n v="1377030070"/>
    <b v="0"/>
    <n v="1"/>
    <b v="0"/>
    <s v="music/world music"/>
    <n v="0.8"/>
    <n v="40"/>
    <x v="4"/>
    <x v="21"/>
  </r>
  <r>
    <s v="Shakulute (Shakuhachi mouthpiece for Alto Flute) (Canceled)"/>
    <s v="A Shakulute mouthpiece will allow me to play my silver alto flute vertically  like my Japanese shakuhachis but with Western fingerings."/>
    <n v="1000"/>
    <n v="116"/>
    <x v="1"/>
    <x v="0"/>
    <s v="USD"/>
    <n v="1329864374"/>
    <n v="1328049974"/>
    <b v="0"/>
    <n v="6"/>
    <b v="0"/>
    <s v="music/world music"/>
    <n v="11.600000000000001"/>
    <n v="19.333333333333332"/>
    <x v="4"/>
    <x v="21"/>
  </r>
  <r>
    <s v="Lionstar International Tour 2015 (Canceled)"/>
    <s v="We have been offered shows all over the world, to reach places and people with our music, for the experience of just doing it!"/>
    <n v="50000"/>
    <n v="0"/>
    <x v="1"/>
    <x v="1"/>
    <s v="GBP"/>
    <n v="1422903342"/>
    <n v="1420311342"/>
    <b v="0"/>
    <n v="0"/>
    <b v="0"/>
    <s v="music/world music"/>
    <n v="0"/>
    <s v="N/A"/>
    <x v="4"/>
    <x v="21"/>
  </r>
  <r>
    <s v="Afternoon of Shakuhachi and Koto Music - CD Project"/>
    <s v="We plan to make studio recordings for a CD that highlights six new works composed for our Shakuhachi and Koto Music concert series."/>
    <n v="7534"/>
    <n v="210"/>
    <x v="1"/>
    <x v="0"/>
    <s v="USD"/>
    <n v="1387077299"/>
    <n v="1383621299"/>
    <b v="0"/>
    <n v="6"/>
    <b v="0"/>
    <s v="music/world music"/>
    <n v="2.7873639500929119"/>
    <n v="35"/>
    <x v="4"/>
    <x v="21"/>
  </r>
  <r>
    <s v="&quot;Volando&quot; CD Release (Canceled)"/>
    <s v="Raising money to give the musicians their due."/>
    <n v="2500"/>
    <n v="0"/>
    <x v="1"/>
    <x v="0"/>
    <s v="USD"/>
    <n v="1343491200"/>
    <n v="1342801164"/>
    <b v="0"/>
    <n v="0"/>
    <b v="0"/>
    <s v="music/world music"/>
    <n v="0"/>
    <s v="N/A"/>
    <x v="4"/>
    <x v="21"/>
  </r>
  <r>
    <s v="John Grover touches the world (Canceled)"/>
    <s v="We have the songs, concept, need to add songs and mix/package for shows in Hawaii, book dates outside of Maui and advance his message"/>
    <n v="25000"/>
    <n v="0"/>
    <x v="1"/>
    <x v="0"/>
    <s v="USD"/>
    <n v="1345790865"/>
    <n v="1344062865"/>
    <b v="0"/>
    <n v="0"/>
    <b v="0"/>
    <s v="music/world music"/>
    <n v="0"/>
    <s v="N/A"/>
    <x v="4"/>
    <x v="21"/>
  </r>
  <r>
    <s v="Life Music-Healing through Song (Canceled)"/>
    <s v="The purpose of the album is to pull from many differenet genres but to express life circumstances to reach everyday people through song"/>
    <n v="1000"/>
    <n v="178"/>
    <x v="1"/>
    <x v="0"/>
    <s v="USD"/>
    <n v="1312641536"/>
    <n v="1310049536"/>
    <b v="0"/>
    <n v="3"/>
    <b v="0"/>
    <s v="music/world music"/>
    <n v="17.8"/>
    <n v="59.333333333333336"/>
    <x v="4"/>
    <x v="21"/>
  </r>
  <r>
    <s v="Help Calmenco! finance new CD and Tour (Canceled)"/>
    <s v="Please consider helping us with our new CD and Riverdance Tour"/>
    <n v="2500"/>
    <n v="0"/>
    <x v="1"/>
    <x v="0"/>
    <s v="USD"/>
    <n v="1325804767"/>
    <n v="1323212767"/>
    <b v="0"/>
    <n v="0"/>
    <b v="0"/>
    <s v="music/world music"/>
    <n v="0"/>
    <s v="N/A"/>
    <x v="4"/>
    <x v="21"/>
  </r>
  <r>
    <s v="Message of Peace, Love &amp; Unity (Canceled)"/>
    <s v="Sharing positive vibes of Peace, Love &amp; Unity with the World through conscious Reggae Music!"/>
    <n v="8000"/>
    <n v="241"/>
    <x v="1"/>
    <x v="0"/>
    <s v="USD"/>
    <n v="1373665860"/>
    <n v="1368579457"/>
    <b v="0"/>
    <n v="8"/>
    <b v="0"/>
    <s v="music/world music"/>
    <n v="3.0124999999999997"/>
    <n v="30.125"/>
    <x v="4"/>
    <x v="21"/>
  </r>
  <r>
    <s v="Create The World's Music Shack for students! (education!)"/>
    <s v="We are non-profit founders creating a forest retreat for the inner city students to record\learn music in an inspirational sanctuary."/>
    <n v="5000"/>
    <n v="2537"/>
    <x v="1"/>
    <x v="0"/>
    <s v="USD"/>
    <n v="1414994340"/>
    <n v="1413057980"/>
    <b v="0"/>
    <n v="34"/>
    <b v="0"/>
    <s v="music/world music"/>
    <n v="50.739999999999995"/>
    <n v="74.617647058823536"/>
    <x v="4"/>
    <x v="21"/>
  </r>
  <r>
    <s v="Add your voice to Cellphonia 9/11 (Canceled)"/>
    <s v="Cellphonia 9/11 (http://cellphonia.org/911/) is one of the performance pieces in the Music After marathon concert on 9.11.11"/>
    <n v="911"/>
    <n v="5"/>
    <x v="1"/>
    <x v="0"/>
    <s v="USD"/>
    <n v="1315747080"/>
    <n v="1314417502"/>
    <b v="0"/>
    <n v="1"/>
    <b v="0"/>
    <s v="music/world music"/>
    <n v="0.54884742041712409"/>
    <n v="5"/>
    <x v="4"/>
    <x v="21"/>
  </r>
  <r>
    <s v="Letâ€™s Keep the San Jose Mexican Heritage Festival Alive!"/>
    <s v="California's premier Latino cultural festival - music, theatre, film, workshops, visual arts, cuisine and more!"/>
    <n v="12000"/>
    <n v="1691"/>
    <x v="1"/>
    <x v="0"/>
    <s v="USD"/>
    <n v="1310158800"/>
    <n v="1304888771"/>
    <b v="0"/>
    <n v="38"/>
    <b v="0"/>
    <s v="music/world music"/>
    <n v="14.091666666666667"/>
    <n v="44.5"/>
    <x v="4"/>
    <x v="21"/>
  </r>
  <r>
    <s v="Theatrum Mundi releasing debut album &quot;Eyes of the Realm.&quot;"/>
    <s v="THEATRUM MUNDI releases DEBUT ALBUM! Pre-order &quot;The Eyes of the Realm&quot; and help make it happen!"/>
    <n v="2000"/>
    <n v="2076"/>
    <x v="0"/>
    <x v="0"/>
    <s v="USD"/>
    <n v="1366664400"/>
    <n v="1363981723"/>
    <b v="1"/>
    <n v="45"/>
    <b v="1"/>
    <s v="music/rock"/>
    <n v="103.8"/>
    <n v="46.133333333333333"/>
    <x v="4"/>
    <x v="11"/>
  </r>
  <r>
    <s v="Help Smokey Folk Create Our First Album &amp; Music Video"/>
    <s v="Smokey Folk is a folk rock band with a vaudeville twist! We have 18 original songs and want to record an album. Help us out!"/>
    <n v="2000"/>
    <n v="2405"/>
    <x v="0"/>
    <x v="0"/>
    <s v="USD"/>
    <n v="1402755834"/>
    <n v="1400163834"/>
    <b v="1"/>
    <n v="17"/>
    <b v="1"/>
    <s v="music/rock"/>
    <n v="120.24999999999999"/>
    <n v="141.47058823529412"/>
    <x v="4"/>
    <x v="11"/>
  </r>
  <r>
    <s v="Candy Warpop &quot;Smilef**ker&quot; Music Video"/>
    <s v="Candy Warpop, Las Vegas' female-fronted alt-punk rock monster, is raising money to fund the production of their first music video."/>
    <n v="2000"/>
    <n v="2340"/>
    <x v="0"/>
    <x v="0"/>
    <s v="USD"/>
    <n v="1323136949"/>
    <n v="1319245349"/>
    <b v="1"/>
    <n v="31"/>
    <b v="1"/>
    <s v="music/rock"/>
    <n v="117"/>
    <n v="75.483870967741936"/>
    <x v="4"/>
    <x v="11"/>
  </r>
  <r>
    <s v="BRAIN DEAD to record debut EP with SLAYER producer!"/>
    <s v="BRAIN DEAD is going to record their debut EP and they need your help, Bozos!"/>
    <n v="3500"/>
    <n v="4275"/>
    <x v="0"/>
    <x v="0"/>
    <s v="USD"/>
    <n v="1367823655"/>
    <n v="1365231655"/>
    <b v="1"/>
    <n v="50"/>
    <b v="1"/>
    <s v="music/rock"/>
    <n v="122.14285714285715"/>
    <n v="85.5"/>
    <x v="4"/>
    <x v="11"/>
  </r>
  <r>
    <s v="The Vandies // Full length album!"/>
    <s v="The Vandies make pop rock in glorious Portland, Oregon. Help us fund our first full length album!"/>
    <n v="2500"/>
    <n v="3791"/>
    <x v="0"/>
    <x v="0"/>
    <s v="USD"/>
    <n v="1402642740"/>
    <n v="1399563953"/>
    <b v="1"/>
    <n v="59"/>
    <b v="1"/>
    <s v="music/rock"/>
    <n v="151.63999999999999"/>
    <n v="64.254237288135599"/>
    <x v="4"/>
    <x v="11"/>
  </r>
  <r>
    <s v="Matt Stansberry &amp; The Romance - Debut EP"/>
    <s v="&quot;Let's Brighten It Up&quot; will be a seven song EP of originals heavily inspired by music from the 50s and 60s"/>
    <n v="5000"/>
    <n v="5222"/>
    <x v="0"/>
    <x v="0"/>
    <s v="USD"/>
    <n v="1341683211"/>
    <n v="1339091211"/>
    <b v="1"/>
    <n v="81"/>
    <b v="1"/>
    <s v="music/rock"/>
    <n v="104.44"/>
    <n v="64.46913580246914"/>
    <x v="4"/>
    <x v="11"/>
  </r>
  <r>
    <s v="Willy Porter - Human Kindness"/>
    <s v="My new disc Human Kindness is some of the strongest &amp; most ambitious music Iâ€™ve made. Join me in giving it a solid push into the world."/>
    <n v="30000"/>
    <n v="60046"/>
    <x v="0"/>
    <x v="0"/>
    <s v="USD"/>
    <n v="1410017131"/>
    <n v="1406129131"/>
    <b v="1"/>
    <n v="508"/>
    <b v="1"/>
    <s v="music/rock"/>
    <n v="200.15333333333331"/>
    <n v="118.2007874015748"/>
    <x v="4"/>
    <x v="11"/>
  </r>
  <r>
    <s v="Jack Oblivian Harlan t Bobo Limes european tour"/>
    <s v="A tour of europe with 3 memphis artist, Jack Oblivian, Harlan T Bobo and Shawn Cripps."/>
    <n v="6000"/>
    <n v="6108"/>
    <x v="0"/>
    <x v="0"/>
    <s v="USD"/>
    <n v="1316979167"/>
    <n v="1311795167"/>
    <b v="1"/>
    <n v="74"/>
    <b v="1"/>
    <s v="music/rock"/>
    <n v="101.8"/>
    <n v="82.540540540540547"/>
    <x v="4"/>
    <x v="11"/>
  </r>
  <r>
    <s v="Remaster and Re-release &quot;Reality vs the Optimist&quot; on vinyl."/>
    <s v="Our hope is to re-release this 2007 Kiss Kiss cult classic &quot;Reality vs the Optimist&quot; on vinyl as was always our intention."/>
    <n v="3500"/>
    <n v="4818"/>
    <x v="0"/>
    <x v="0"/>
    <s v="USD"/>
    <n v="1382658169"/>
    <n v="1380238969"/>
    <b v="1"/>
    <n v="141"/>
    <b v="1"/>
    <s v="music/rock"/>
    <n v="137.65714285714284"/>
    <n v="34.170212765957444"/>
    <x v="4"/>
    <x v="11"/>
  </r>
  <r>
    <s v="Suburban Legends: New Album"/>
    <s v="Suburban Legends are working on the most important album EVER, but they are in need of your help and about 10 bucks... probably more!"/>
    <n v="10"/>
    <n v="30383.32"/>
    <x v="0"/>
    <x v="0"/>
    <s v="USD"/>
    <n v="1409770107"/>
    <n v="1407178107"/>
    <b v="1"/>
    <n v="711"/>
    <b v="1"/>
    <s v="music/rock"/>
    <n v="303833.2"/>
    <n v="42.73322081575246"/>
    <x v="4"/>
    <x v="11"/>
  </r>
  <r>
    <s v="Album4"/>
    <s v="Fresh off the heels of, &quot;Let the Waves Come in Threes,&quot; (#6 National Folk Chart) we're making a new record. Huge thanks for your help!"/>
    <n v="6700"/>
    <n v="13323"/>
    <x v="0"/>
    <x v="0"/>
    <s v="USD"/>
    <n v="1293857940"/>
    <n v="1288968886"/>
    <b v="1"/>
    <n v="141"/>
    <b v="1"/>
    <s v="music/rock"/>
    <n v="198.85074626865671"/>
    <n v="94.489361702127653"/>
    <x v="4"/>
    <x v="11"/>
  </r>
  <r>
    <s v="The Space Bards Present Their First Album, &quot;Neon Milk&quot;!"/>
    <s v="Let the Space Bards abduct you on a quirky musical journey about two aliens struggling to fit in on planet Earth."/>
    <n v="3000"/>
    <n v="6071"/>
    <x v="0"/>
    <x v="0"/>
    <s v="USD"/>
    <n v="1385932652"/>
    <n v="1383337052"/>
    <b v="1"/>
    <n v="109"/>
    <b v="1"/>
    <s v="music/rock"/>
    <n v="202.36666666666667"/>
    <n v="55.697247706422019"/>
    <x v="4"/>
    <x v="11"/>
  </r>
  <r>
    <s v="DylanCarlson Wonders from the House of Albion lp/cd/dvd/book"/>
    <s v="Dylan Carlson of earth,major solo project lp/cd/dvd/book &quot;Falling with a Thousand Stars and Other Wonders from the House of Albion&quot;"/>
    <n v="30000"/>
    <n v="35389.129999999997"/>
    <x v="0"/>
    <x v="0"/>
    <s v="USD"/>
    <n v="1329084231"/>
    <n v="1326492231"/>
    <b v="1"/>
    <n v="361"/>
    <b v="1"/>
    <s v="music/rock"/>
    <n v="117.96376666666666"/>
    <n v="98.030831024930734"/>
    <x v="4"/>
    <x v="11"/>
  </r>
  <r>
    <s v="Three Lobed Recordings 10th ann 4xLP set (Sonic Youth, SCG+)"/>
    <s v="Three Lobed, a boutique psychedelic label focused on small run releases, is celebrating its 10th anniversary with a lush 4xLP set."/>
    <n v="5500"/>
    <n v="16210"/>
    <x v="0"/>
    <x v="0"/>
    <s v="USD"/>
    <n v="1301792590"/>
    <n v="1297562590"/>
    <b v="1"/>
    <n v="176"/>
    <b v="1"/>
    <s v="music/rock"/>
    <n v="294.72727272727275"/>
    <n v="92.102272727272734"/>
    <x v="4"/>
    <x v="11"/>
  </r>
  <r>
    <s v="Mustard Plug New Record!"/>
    <s v="Mustard Plug needs help funding their new record.  Please help the Grand Rapids, MI band put out their 7th record!"/>
    <n v="12000"/>
    <n v="25577.56"/>
    <x v="0"/>
    <x v="0"/>
    <s v="USD"/>
    <n v="1377960012"/>
    <n v="1375368012"/>
    <b v="1"/>
    <n v="670"/>
    <b v="1"/>
    <s v="music/rock"/>
    <n v="213.14633333333336"/>
    <n v="38.175462686567165"/>
    <x v="4"/>
    <x v="11"/>
  </r>
  <r>
    <s v="Help Falling From One complete their CD!!!"/>
    <s v="Falling From One is currently in the studio recording their first CD and they need your help!"/>
    <n v="2500"/>
    <n v="2606"/>
    <x v="0"/>
    <x v="0"/>
    <s v="USD"/>
    <n v="1402286340"/>
    <n v="1399504664"/>
    <b v="1"/>
    <n v="96"/>
    <b v="1"/>
    <s v="music/rock"/>
    <n v="104.24"/>
    <n v="27.145833333333332"/>
    <x v="4"/>
    <x v="11"/>
  </r>
  <r>
    <s v="Cub Country &quot;Repeat Until Death&quot; master and vinyl production"/>
    <s v="Cub Country is mastering our final 10 song recording and pressing it to 12&quot; vinyl with beautiful full-color original artwork."/>
    <n v="3300"/>
    <n v="3751"/>
    <x v="0"/>
    <x v="0"/>
    <s v="USD"/>
    <n v="1393445620"/>
    <n v="1390853620"/>
    <b v="1"/>
    <n v="74"/>
    <b v="1"/>
    <s v="music/rock"/>
    <n v="113.66666666666667"/>
    <n v="50.689189189189186"/>
    <x v="4"/>
    <x v="11"/>
  </r>
  <r>
    <s v="The Puget EP's Vinyl Release"/>
    <s v="We just recorded a stellar EP and we're trying to put it out on vinyl.  Can you help these punx out?"/>
    <n v="2000"/>
    <n v="2025"/>
    <x v="0"/>
    <x v="0"/>
    <s v="USD"/>
    <n v="1390983227"/>
    <n v="1388391227"/>
    <b v="1"/>
    <n v="52"/>
    <b v="1"/>
    <s v="music/rock"/>
    <n v="101.25"/>
    <n v="38.942307692307693"/>
    <x v="4"/>
    <x v="11"/>
  </r>
  <r>
    <s v="WPG Drummer Boy's band &quot;Bold as Lions&quot; Releases debut album!"/>
    <s v="A soon to be husband and wife bringing hope to the music industry._x000a_You will fall in love with their sound and story."/>
    <n v="6500"/>
    <n v="8152"/>
    <x v="0"/>
    <x v="5"/>
    <s v="CAD"/>
    <n v="1392574692"/>
    <n v="1389982692"/>
    <b v="1"/>
    <n v="105"/>
    <b v="1"/>
    <s v="music/rock"/>
    <n v="125.41538461538462"/>
    <n v="77.638095238095232"/>
    <x v="4"/>
    <x v="11"/>
  </r>
  <r>
    <s v="New Tropic Bombs EP ~ &quot;Return to Bomber Bay&quot;"/>
    <s v="A fresh batch of chaos from Toledo, Ohio's reggae-rockers, Tropic Bombs!"/>
    <n v="1500"/>
    <n v="1785"/>
    <x v="0"/>
    <x v="0"/>
    <s v="USD"/>
    <n v="1396054800"/>
    <n v="1393034470"/>
    <b v="1"/>
    <n v="41"/>
    <b v="1"/>
    <s v="music/rock"/>
    <n v="119"/>
    <n v="43.536585365853661"/>
    <x v="4"/>
    <x v="11"/>
  </r>
  <r>
    <s v="Bear. is recording their first ep!"/>
    <s v="We are a four piece from Golden, CO, and have our hearts on getting into the studio this fall to get music from our heads to your ears."/>
    <n v="650"/>
    <n v="1082"/>
    <x v="0"/>
    <x v="0"/>
    <s v="USD"/>
    <n v="1383062083"/>
    <n v="1380556483"/>
    <b v="1"/>
    <n v="34"/>
    <b v="1"/>
    <s v="music/rock"/>
    <n v="166.46153846153845"/>
    <n v="31.823529411764707"/>
    <x v="4"/>
    <x v="11"/>
  </r>
  <r>
    <s v="The Five One [NEW ALBUM] RED BLUE GREEN GOLD"/>
    <s v="Our [NEW ALBUM]  is 95% complete, what we need now is the funds to be able to tour and promote it nationwide. Better Than The Beatles Not Quite Disney"/>
    <n v="3500"/>
    <n v="4170.17"/>
    <x v="0"/>
    <x v="0"/>
    <s v="USD"/>
    <n v="1291131815"/>
    <n v="1287071015"/>
    <b v="1"/>
    <n v="66"/>
    <b v="1"/>
    <s v="music/rock"/>
    <n v="119.14771428571429"/>
    <n v="63.184393939393942"/>
    <x v="4"/>
    <x v="11"/>
  </r>
  <r>
    <s v="Sensory Station's First EP"/>
    <s v="We are looking to record our first EP produced by Aaron Harris (ISIS/Palms) at Studio West."/>
    <n v="9500"/>
    <n v="9545"/>
    <x v="0"/>
    <x v="0"/>
    <s v="USD"/>
    <n v="1389474145"/>
    <n v="1386882145"/>
    <b v="1"/>
    <n v="50"/>
    <b v="1"/>
    <s v="music/rock"/>
    <n v="100.47368421052632"/>
    <n v="190.9"/>
    <x v="4"/>
    <x v="11"/>
  </r>
  <r>
    <s v="Fountains of Wayne guitarist Jody Porter - New solo LP"/>
    <s v="A Rock 'n Roll album with plenty of indie guitar swagger. Fresh tunes that are a continuation of my early '90s shoegaze daze."/>
    <n v="22000"/>
    <n v="22396"/>
    <x v="0"/>
    <x v="0"/>
    <s v="USD"/>
    <n v="1374674558"/>
    <n v="1372082558"/>
    <b v="1"/>
    <n v="159"/>
    <b v="1"/>
    <s v="music/rock"/>
    <n v="101.8"/>
    <n v="140.85534591194968"/>
    <x v="4"/>
    <x v="11"/>
  </r>
  <r>
    <s v="Full Devil Jacket 2nd Album Release"/>
    <s v="Full Devil Jacket Is releasing their first record in over 12 yrs and we want you to be a part of it!"/>
    <n v="12000"/>
    <n v="14000"/>
    <x v="0"/>
    <x v="0"/>
    <s v="USD"/>
    <n v="1379708247"/>
    <n v="1377116247"/>
    <b v="1"/>
    <n v="182"/>
    <b v="1"/>
    <s v="music/rock"/>
    <n v="116.66666666666667"/>
    <n v="76.92307692307692"/>
    <x v="4"/>
    <x v="11"/>
  </r>
  <r>
    <s v="Heterotopia: a New Rock Opera &amp; Double Album from Schooltree"/>
    <s v="Schooltree's new art rock opera is a symphonic odyssey through a dystopian dreamworld. Help fund the double album and illustrated book!"/>
    <n v="18800"/>
    <n v="20426"/>
    <x v="0"/>
    <x v="0"/>
    <s v="USD"/>
    <n v="1460764800"/>
    <n v="1458157512"/>
    <b v="1"/>
    <n v="206"/>
    <b v="1"/>
    <s v="music/rock"/>
    <n v="108.64893617021276"/>
    <n v="99.15533980582525"/>
    <x v="4"/>
    <x v="11"/>
  </r>
  <r>
    <s v="Resolution15 records their next album, Svaha"/>
    <s v="We make awake metal using violins in place of guitars and want to record a full length album."/>
    <n v="10000"/>
    <n v="11472"/>
    <x v="0"/>
    <x v="0"/>
    <s v="USD"/>
    <n v="1332704042"/>
    <n v="1327523642"/>
    <b v="1"/>
    <n v="169"/>
    <b v="1"/>
    <s v="music/rock"/>
    <n v="114.72"/>
    <n v="67.881656804733723"/>
    <x v="4"/>
    <x v="11"/>
  </r>
  <r>
    <s v="Flav Martin's 30-Year Overnight Success Project"/>
    <s v="Flav Martin's 30-year overnight success project pretty much says it all. Dedicated to parenting, she's off to school, back to La musica"/>
    <n v="7500"/>
    <n v="7635"/>
    <x v="0"/>
    <x v="0"/>
    <s v="USD"/>
    <n v="1384363459"/>
    <n v="1381767859"/>
    <b v="1"/>
    <n v="31"/>
    <b v="1"/>
    <s v="music/rock"/>
    <n v="101.8"/>
    <n v="246.29032258064515"/>
    <x v="4"/>
    <x v="11"/>
  </r>
  <r>
    <s v="N&amp;V MAKE AN ALBUM"/>
    <s v="We're going back into the studio this spring to record a new album.  You've heard some of the new material at recent shows.  Be a part of the process!"/>
    <n v="5000"/>
    <n v="5300"/>
    <x v="0"/>
    <x v="0"/>
    <s v="USD"/>
    <n v="1276574400"/>
    <n v="1270576379"/>
    <b v="1"/>
    <n v="28"/>
    <b v="1"/>
    <s v="music/rock"/>
    <n v="106"/>
    <n v="189.28571428571428"/>
    <x v="4"/>
    <x v="11"/>
  </r>
  <r>
    <s v="Run Coyote &quot;Youth Haunts&quot; - Vinyl LP and CD"/>
    <s v="Run Coyote is raising funds to produce their debut album - &quot;Youth Haunts&quot; - on vinyl LP and CD"/>
    <n v="4000"/>
    <n v="4140"/>
    <x v="0"/>
    <x v="5"/>
    <s v="CAD"/>
    <n v="1409506291"/>
    <n v="1406914291"/>
    <b v="1"/>
    <n v="54"/>
    <b v="1"/>
    <s v="music/rock"/>
    <n v="103.49999999999999"/>
    <n v="76.666666666666671"/>
    <x v="4"/>
    <x v="11"/>
  </r>
  <r>
    <s v="Assembly of Dust - &quot;Sun Shot&quot;"/>
    <s v="Sun Shot is the working title of Assembly of Dust's new studio release.  It features 9 brand new songs and 4 never recorded"/>
    <n v="25000"/>
    <n v="38743.839999999997"/>
    <x v="0"/>
    <x v="0"/>
    <s v="USD"/>
    <n v="1346344425"/>
    <n v="1343320425"/>
    <b v="1"/>
    <n v="467"/>
    <b v="1"/>
    <s v="music/rock"/>
    <n v="154.97535999999999"/>
    <n v="82.963254817987149"/>
    <x v="4"/>
    <x v="11"/>
  </r>
  <r>
    <s v="BLOODGOOD's 1st Studio Album in 22 Years!"/>
    <s v="ONLY A FEW HOURS LEFT TO GET YOUR ADVANCE COPY OF &quot;DANGEROUSLY CLOSE&quot; and to check out our other cool rewards!"/>
    <n v="15000"/>
    <n v="24321.1"/>
    <x v="0"/>
    <x v="0"/>
    <s v="USD"/>
    <n v="1375908587"/>
    <n v="1372884587"/>
    <b v="1"/>
    <n v="389"/>
    <b v="1"/>
    <s v="music/rock"/>
    <n v="162.14066666666668"/>
    <n v="62.522107969151669"/>
    <x v="4"/>
    <x v="11"/>
  </r>
  <r>
    <s v="MR. DREAM GOES TO JAIL"/>
    <s v="Sponsor this Brooklyn punk band's debut seven-inch, MR. DREAM GOES TO JAIL."/>
    <n v="3000"/>
    <n v="3132.63"/>
    <x v="0"/>
    <x v="0"/>
    <s v="USD"/>
    <n v="1251777600"/>
    <n v="1247504047"/>
    <b v="1"/>
    <n v="68"/>
    <b v="1"/>
    <s v="music/rock"/>
    <n v="104.42100000000001"/>
    <n v="46.06808823529412"/>
    <x v="4"/>
    <x v="11"/>
  </r>
  <r>
    <s v="HELP NATE HENRY MAKE AN ALBUM"/>
    <s v="My name is Nate Henry. I sang in a band called Sherwood for almost 10 years. Now I'm hoping to make another album of brand new music."/>
    <n v="15000"/>
    <n v="15918.65"/>
    <x v="0"/>
    <x v="0"/>
    <s v="USD"/>
    <n v="1346765347"/>
    <n v="1343741347"/>
    <b v="1"/>
    <n v="413"/>
    <b v="1"/>
    <s v="music/rock"/>
    <n v="106.12433333333333"/>
    <n v="38.543946731234868"/>
    <x v="4"/>
    <x v="11"/>
  </r>
  <r>
    <s v="Jay Gonzalez presents &quot;The Bitter Suite&quot;"/>
    <s v="The Bitter Suite is a 5 song rock medley to be released as a limited edition 180 gram vinyl record with custom etching on the B side."/>
    <n v="6500"/>
    <n v="10071"/>
    <x v="0"/>
    <x v="0"/>
    <s v="USD"/>
    <n v="1403661600"/>
    <n v="1401196766"/>
    <b v="1"/>
    <n v="190"/>
    <b v="1"/>
    <s v="music/rock"/>
    <n v="154.93846153846152"/>
    <n v="53.005263157894738"/>
    <x v="4"/>
    <x v="11"/>
  </r>
  <r>
    <s v="Making the Next Traveling Suitcase Album"/>
    <s v="The Traveling Suitcase is a 3-piece rock outfit from Oshkosh, WI. We have released 2 albums since 2010 and we are ready to record!"/>
    <n v="12516"/>
    <n v="13864.17"/>
    <x v="0"/>
    <x v="0"/>
    <s v="USD"/>
    <n v="1395624170"/>
    <n v="1392171770"/>
    <b v="1"/>
    <n v="189"/>
    <b v="1"/>
    <s v="music/rock"/>
    <n v="110.77157238734421"/>
    <n v="73.355396825396824"/>
    <x v="4"/>
    <x v="11"/>
  </r>
  <r>
    <s v="Nothing More's New Album"/>
    <s v="Nothing More is recording their forthcoming record and needs to join forces with you to make this album HUGE! "/>
    <n v="15000"/>
    <n v="16636.78"/>
    <x v="0"/>
    <x v="0"/>
    <s v="USD"/>
    <n v="1299003054"/>
    <n v="1291227054"/>
    <b v="1"/>
    <n v="130"/>
    <b v="1"/>
    <s v="music/rock"/>
    <n v="110.91186666666665"/>
    <n v="127.97523076923076"/>
    <x v="4"/>
    <x v="11"/>
  </r>
  <r>
    <s v="&quot;Laser Beretta&quot;"/>
    <s v="Cure for the Common pulls the trigger on their 2nd full-length LP, &quot;Laser Beretta,&quot; printed on high-quality 15 gram polycarbonate CDs"/>
    <n v="7000"/>
    <n v="7750"/>
    <x v="0"/>
    <x v="0"/>
    <s v="USD"/>
    <n v="1375033836"/>
    <n v="1373305836"/>
    <b v="1"/>
    <n v="74"/>
    <b v="1"/>
    <s v="music/rock"/>
    <n v="110.71428571428572"/>
    <n v="104.72972972972973"/>
    <x v="4"/>
    <x v="11"/>
  </r>
  <r>
    <s v="Natalie York presents: &quot;PROMISES&quot;"/>
    <s v="Natalie York is releasing her new album, &quot;PROMISES.&quot; Get involved by pre-ordering your copy of the record and other goodies here!"/>
    <n v="15000"/>
    <n v="18542"/>
    <x v="0"/>
    <x v="0"/>
    <s v="USD"/>
    <n v="1386565140"/>
    <n v="1383909855"/>
    <b v="1"/>
    <n v="274"/>
    <b v="1"/>
    <s v="music/rock"/>
    <n v="123.61333333333333"/>
    <n v="67.671532846715323"/>
    <x v="4"/>
    <x v="11"/>
  </r>
  <r>
    <s v="Sketching In Stereo 3rd Album!"/>
    <s v="Our 3rd album is halfway complete, but we need your help to record, mix and master the final product!"/>
    <n v="1000"/>
    <n v="2110.5"/>
    <x v="0"/>
    <x v="0"/>
    <s v="USD"/>
    <n v="1362974400"/>
    <n v="1360948389"/>
    <b v="1"/>
    <n v="22"/>
    <b v="1"/>
    <s v="music/rock"/>
    <n v="211.05"/>
    <n v="95.931818181818187"/>
    <x v="4"/>
    <x v="11"/>
  </r>
  <r>
    <s v="Free Jujube Brown NYC Performance"/>
    <s v="â€œFree Jujube Brownâ€ by Psalmayene 24 is coming home to NYC and we need YOUR support of this moving and inspiring piece"/>
    <n v="2000"/>
    <n v="2020"/>
    <x v="0"/>
    <x v="0"/>
    <s v="USD"/>
    <n v="1483203540"/>
    <n v="1481175482"/>
    <b v="0"/>
    <n v="31"/>
    <b v="1"/>
    <s v="theater/plays"/>
    <n v="101"/>
    <n v="65.161290322580641"/>
    <x v="1"/>
    <x v="6"/>
  </r>
  <r>
    <s v="We just keep going"/>
    <s v="The world premiere of hysterically funny and heartbreaking story about family, unconditional love and facing the unfaceable"/>
    <n v="2000"/>
    <n v="2033"/>
    <x v="0"/>
    <x v="1"/>
    <s v="GBP"/>
    <n v="1434808775"/>
    <n v="1433512775"/>
    <b v="0"/>
    <n v="63"/>
    <b v="1"/>
    <s v="theater/plays"/>
    <n v="101.64999999999999"/>
    <n v="32.269841269841272"/>
    <x v="1"/>
    <x v="6"/>
  </r>
  <r>
    <s v="The Diary of a Nobody"/>
    <s v="A touring production of FRED's modern adaptation of the classic Victorian comic novel, reaching out to new audiences."/>
    <n v="1500"/>
    <n v="1625"/>
    <x v="0"/>
    <x v="1"/>
    <s v="GBP"/>
    <n v="1424181600"/>
    <n v="1423041227"/>
    <b v="0"/>
    <n v="20"/>
    <b v="1"/>
    <s v="theater/plays"/>
    <n v="108.33333333333333"/>
    <n v="81.25"/>
    <x v="1"/>
    <x v="6"/>
  </r>
  <r>
    <s v="Sweeney Todd: The Panto at the Edinburgh Fringe!"/>
    <s v="PantoSoc are taking Sweeney Todd to the Fringe!_x000a__x000a_We will be performing in Edinburgh for two weeks, and we need your help to get there!"/>
    <n v="250"/>
    <n v="605"/>
    <x v="0"/>
    <x v="1"/>
    <s v="GBP"/>
    <n v="1434120856"/>
    <n v="1428936856"/>
    <b v="0"/>
    <n v="25"/>
    <b v="1"/>
    <s v="theater/plays"/>
    <n v="242"/>
    <n v="24.2"/>
    <x v="1"/>
    <x v="6"/>
  </r>
  <r>
    <s v="&quot;The Rounds&quot; by Justin Moriarty, presented by EggSalad"/>
    <s v="EggSalad presents an unflinching new work mapping the mental landscape of addiction and recovery. Premiering in NY Aug 26-27 &amp; Sept 2!"/>
    <n v="4000"/>
    <n v="4018"/>
    <x v="0"/>
    <x v="0"/>
    <s v="USD"/>
    <n v="1470801600"/>
    <n v="1468122163"/>
    <b v="0"/>
    <n v="61"/>
    <b v="1"/>
    <s v="theater/plays"/>
    <n v="100.44999999999999"/>
    <n v="65.868852459016395"/>
    <x v="1"/>
    <x v="6"/>
  </r>
  <r>
    <s v="No Brains for Dinner"/>
    <s v="A chilling original Edwardian Comedy of errors and foolishness made for the Patrick Henry College stage."/>
    <n v="1500"/>
    <n v="1876"/>
    <x v="0"/>
    <x v="0"/>
    <s v="USD"/>
    <n v="1483499645"/>
    <n v="1480907645"/>
    <b v="0"/>
    <n v="52"/>
    <b v="1"/>
    <s v="theater/plays"/>
    <n v="125.06666666666666"/>
    <n v="36.07692307692308"/>
    <x v="1"/>
    <x v="6"/>
  </r>
  <r>
    <s v="I Died... I Came Back, ... Whatever"/>
    <s v="Sometimes your Heart has to STOP for your Life to START."/>
    <n v="3500"/>
    <n v="3800"/>
    <x v="0"/>
    <x v="0"/>
    <s v="USD"/>
    <n v="1429772340"/>
    <n v="1427121931"/>
    <b v="0"/>
    <n v="86"/>
    <b v="1"/>
    <s v="theater/plays"/>
    <n v="108.57142857142857"/>
    <n v="44.186046511627907"/>
    <x v="1"/>
    <x v="6"/>
  </r>
  <r>
    <s v="Enso Theatre Ensemble's &quot;Pride &amp; Prejudice&quot;"/>
    <s v="Perception. Impulse. Love. The Enso Theatre Ensemble presents Jane Austen's &quot;Pride &amp; Prejudice&quot; like you've never seen it before."/>
    <n v="3000"/>
    <n v="4371"/>
    <x v="0"/>
    <x v="0"/>
    <s v="USD"/>
    <n v="1428390000"/>
    <n v="1425224391"/>
    <b v="0"/>
    <n v="42"/>
    <b v="1"/>
    <s v="theater/plays"/>
    <n v="145.70000000000002"/>
    <n v="104.07142857142857"/>
    <x v="1"/>
    <x v="6"/>
  </r>
  <r>
    <s v="Season Scandinavia"/>
    <s v="Empty Deck presents the most exciting unknown contemporary Scandinavian plays in co-production with The Other Room Theatre, Cardiff."/>
    <n v="1700"/>
    <n v="1870"/>
    <x v="0"/>
    <x v="1"/>
    <s v="GBP"/>
    <n v="1444172340"/>
    <n v="1441822828"/>
    <b v="0"/>
    <n v="52"/>
    <b v="1"/>
    <s v="theater/plays"/>
    <n v="110.00000000000001"/>
    <n v="35.96153846153846"/>
    <x v="1"/>
    <x v="6"/>
  </r>
  <r>
    <s v="WORSE THAN TIGERS"/>
    <s v="Invest in the world premiere of WORSE THAN TIGERS at ACT, and in the future of Seattle's newest, female-led theatre company: RED STAGE."/>
    <n v="15000"/>
    <n v="15335"/>
    <x v="0"/>
    <x v="0"/>
    <s v="USD"/>
    <n v="1447523371"/>
    <n v="1444927771"/>
    <b v="0"/>
    <n v="120"/>
    <b v="1"/>
    <s v="theater/plays"/>
    <n v="102.23333333333333"/>
    <n v="127.79166666666667"/>
    <x v="1"/>
    <x v="6"/>
  </r>
  <r>
    <s v="HELMER'S LOO"/>
    <s v="We have an award-winning Danish play, now we just need a bathroom set to perform it in. Spend a penny to help us build the set!"/>
    <n v="500"/>
    <n v="610"/>
    <x v="0"/>
    <x v="1"/>
    <s v="GBP"/>
    <n v="1445252400"/>
    <n v="1443696797"/>
    <b v="0"/>
    <n v="22"/>
    <b v="1"/>
    <s v="theater/plays"/>
    <n v="122"/>
    <n v="27.727272727272727"/>
    <x v="1"/>
    <x v="6"/>
  </r>
  <r>
    <s v="Misfits of London: The Gin Chronicles"/>
    <s v="We had everything sorted for the Fringe, but now our accommodation and Edinburgh angel have fallen through. We're needing vital help."/>
    <n v="2500"/>
    <n v="2549"/>
    <x v="0"/>
    <x v="1"/>
    <s v="GBP"/>
    <n v="1438189200"/>
    <n v="1435585497"/>
    <b v="0"/>
    <n v="64"/>
    <b v="1"/>
    <s v="theater/plays"/>
    <n v="101.96000000000001"/>
    <n v="39.828125"/>
    <x v="1"/>
    <x v="6"/>
  </r>
  <r>
    <s v="Quirky Bird Theatre's Young Actors on Tour"/>
    <s v="Creating outstanding performance experiences with young actors from all economic backgrounds. Making great theatre accessible to all!"/>
    <n v="850"/>
    <n v="1200"/>
    <x v="0"/>
    <x v="1"/>
    <s v="GBP"/>
    <n v="1457914373"/>
    <n v="1456189973"/>
    <b v="0"/>
    <n v="23"/>
    <b v="1"/>
    <s v="theater/plays"/>
    <n v="141.1764705882353"/>
    <n v="52.173913043478258"/>
    <x v="1"/>
    <x v="6"/>
  </r>
  <r>
    <s v="The One Man Traveling Tennessee Williams Festival"/>
    <s v="We will bring you the world of Tennessee Williams right to the front door of your home, school, church, theatre and community."/>
    <n v="20000"/>
    <n v="21905"/>
    <x v="0"/>
    <x v="0"/>
    <s v="USD"/>
    <n v="1462125358"/>
    <n v="1459533358"/>
    <b v="0"/>
    <n v="238"/>
    <b v="1"/>
    <s v="theater/plays"/>
    <n v="109.52500000000001"/>
    <n v="92.037815126050418"/>
    <x v="1"/>
    <x v="6"/>
  </r>
  <r>
    <s v="Dinosaur Dreams"/>
    <s v="A play that raises awareness for mental health and explores the psychological effects childhood abuse can have on an adult."/>
    <n v="2000"/>
    <n v="2093"/>
    <x v="0"/>
    <x v="1"/>
    <s v="GBP"/>
    <n v="1461860432"/>
    <n v="1459268432"/>
    <b v="0"/>
    <n v="33"/>
    <b v="1"/>
    <s v="theater/plays"/>
    <n v="104.65"/>
    <n v="63.424242424242422"/>
    <x v="1"/>
    <x v="6"/>
  </r>
  <r>
    <s v="The (out)Siders Project"/>
    <s v="A new work inspired by the classic novel and created by Dallas teens under the direction of professional artists."/>
    <n v="3500"/>
    <n v="4340"/>
    <x v="0"/>
    <x v="0"/>
    <s v="USD"/>
    <n v="1436902359"/>
    <n v="1434310359"/>
    <b v="0"/>
    <n v="32"/>
    <b v="1"/>
    <s v="theater/plays"/>
    <n v="124"/>
    <n v="135.625"/>
    <x v="1"/>
    <x v="6"/>
  </r>
  <r>
    <s v="Before The Lights Go Up"/>
    <s v="What would you do with the time ticking and the pressure building to make a choice?! Find out what happens in this hilarious new play!!"/>
    <n v="3000"/>
    <n v="4050"/>
    <x v="0"/>
    <x v="0"/>
    <s v="USD"/>
    <n v="1464807420"/>
    <n v="1461427938"/>
    <b v="0"/>
    <n v="24"/>
    <b v="1"/>
    <s v="theater/plays"/>
    <n v="135"/>
    <n v="168.75"/>
    <x v="1"/>
    <x v="6"/>
  </r>
  <r>
    <s v="the dreamer examines his pillow"/>
    <s v="The Attic Theater Company presents John Patrick Shanley's THE DREAMER EXAMINES HIS PILLOW, the first official revival since 1986"/>
    <n v="2000"/>
    <n v="2055"/>
    <x v="0"/>
    <x v="0"/>
    <s v="USD"/>
    <n v="1437447600"/>
    <n v="1436551178"/>
    <b v="0"/>
    <n v="29"/>
    <b v="1"/>
    <s v="theater/plays"/>
    <n v="102.75000000000001"/>
    <n v="70.862068965517238"/>
    <x v="1"/>
    <x v="6"/>
  </r>
  <r>
    <s v="Help bring Boys of a Certain Age back to NYC!"/>
    <s v="Boys of a Certain Age is a unique and special show that we're trying to remount in New York City in 2017."/>
    <n v="2500"/>
    <n v="2500"/>
    <x v="0"/>
    <x v="0"/>
    <s v="USD"/>
    <n v="1480559011"/>
    <n v="1477963411"/>
    <b v="0"/>
    <n v="50"/>
    <b v="1"/>
    <s v="theater/plays"/>
    <n v="100"/>
    <n v="50"/>
    <x v="1"/>
    <x v="6"/>
  </r>
  <r>
    <s v="Forward Arena Theatre Company: Summer Season"/>
    <s v="Groundbreaking queer theatre."/>
    <n v="3500"/>
    <n v="4559.13"/>
    <x v="0"/>
    <x v="1"/>
    <s v="GBP"/>
    <n v="1469962800"/>
    <n v="1468578920"/>
    <b v="0"/>
    <n v="108"/>
    <b v="1"/>
    <s v="theater/plays"/>
    <n v="130.26085714285716"/>
    <n v="42.214166666666671"/>
    <x v="1"/>
    <x v="6"/>
  </r>
  <r>
    <s v="HEAT-O â€“ Wearable Modular Heating System (Canceled)"/>
    <s v="Deal with the cold like a boss with battery-powered heating device that will heat you up in the most extreme environment."/>
    <n v="40000"/>
    <n v="15851"/>
    <x v="1"/>
    <x v="1"/>
    <s v="GBP"/>
    <n v="1489376405"/>
    <n v="1484196005"/>
    <b v="0"/>
    <n v="104"/>
    <b v="0"/>
    <s v="technology/wearables"/>
    <n v="39.627499999999998"/>
    <n v="152.41346153846155"/>
    <x v="2"/>
    <x v="8"/>
  </r>
  <r>
    <s v="Instantly Call for Help with Wearable SOS Ring - Mangos Ring"/>
    <s v="Instantly alert and show friends and family where you are during an assault or an emergency with a ring that fits on your finger"/>
    <n v="30000"/>
    <n v="7793"/>
    <x v="1"/>
    <x v="0"/>
    <s v="USD"/>
    <n v="1469122200"/>
    <n v="1466611108"/>
    <b v="0"/>
    <n v="86"/>
    <b v="0"/>
    <s v="technology/wearables"/>
    <n v="25.976666666666663"/>
    <n v="90.616279069767444"/>
    <x v="2"/>
    <x v="8"/>
  </r>
  <r>
    <s v="BUHEL Sunglasses &amp; headphones with bone conduction &amp; more"/>
    <s v="Buhel SOUNDglassâ„¢SG05 Sunglasses &amp; headphones with BCTâ„¢ (Bone Conduction), high impact lenses (Z87.1+) &amp; exclusive patented technology"/>
    <n v="110000"/>
    <n v="71771"/>
    <x v="1"/>
    <x v="0"/>
    <s v="USD"/>
    <n v="1417690734"/>
    <n v="1415098734"/>
    <b v="0"/>
    <n v="356"/>
    <b v="0"/>
    <s v="technology/wearables"/>
    <n v="65.24636363636364"/>
    <n v="201.60393258426967"/>
    <x v="2"/>
    <x v="8"/>
  </r>
  <r>
    <s v="VR Card - Customized Virtual Reality Viewer (Canceled)"/>
    <s v="Get VR to Everyone with Mailable, Ready to Use Viewers"/>
    <n v="50000"/>
    <n v="5757"/>
    <x v="1"/>
    <x v="0"/>
    <s v="USD"/>
    <n v="1455710679"/>
    <n v="1453118679"/>
    <b v="0"/>
    <n v="45"/>
    <b v="0"/>
    <s v="technology/wearables"/>
    <n v="11.514000000000001"/>
    <n v="127.93333333333334"/>
    <x v="2"/>
    <x v="8"/>
  </r>
  <r>
    <s v="Boost Band: Wristband Phone Charger (Canceled)"/>
    <s v="Boost Band, a wristband that charges any device"/>
    <n v="10000"/>
    <n v="1136"/>
    <x v="1"/>
    <x v="0"/>
    <s v="USD"/>
    <n v="1475937812"/>
    <n v="1472481812"/>
    <b v="0"/>
    <n v="38"/>
    <b v="0"/>
    <s v="technology/wearables"/>
    <n v="11.360000000000001"/>
    <n v="29.894736842105264"/>
    <x v="2"/>
    <x v="8"/>
  </r>
  <r>
    <s v="CORE : Roam (Canceled)"/>
    <s v="Wicked fun and built for excitement, CORE is the safest and most versatile speaker you've ever worn."/>
    <n v="11500"/>
    <n v="12879"/>
    <x v="1"/>
    <x v="0"/>
    <s v="USD"/>
    <n v="1444943468"/>
    <n v="1441919468"/>
    <b v="0"/>
    <n v="35"/>
    <b v="0"/>
    <s v="technology/wearables"/>
    <n v="111.99130434782609"/>
    <n v="367.97142857142859"/>
    <x v="2"/>
    <x v="8"/>
  </r>
  <r>
    <s v="k5-jkt.by kiger (Canceled)"/>
    <s v="An essential hoodie that holds all sized smart phones and keep your headphone wires tangle free."/>
    <n v="20000"/>
    <n v="3100"/>
    <x v="1"/>
    <x v="0"/>
    <s v="USD"/>
    <n v="1471622450"/>
    <n v="1467734450"/>
    <b v="0"/>
    <n v="24"/>
    <b v="0"/>
    <s v="technology/wearables"/>
    <n v="15.5"/>
    <n v="129.16666666666666"/>
    <x v="2"/>
    <x v="8"/>
  </r>
  <r>
    <s v="Aladdin Lucid Dreaming Stimulator (Canceled)"/>
    <s v="Control Dreams: Design Adventures, Improve Waking Performance, Explore Spirituality, Recall Dreams and Awaken Refreshed with Aladdin."/>
    <n v="250000"/>
    <n v="80070"/>
    <x v="1"/>
    <x v="0"/>
    <s v="USD"/>
    <n v="1480536919"/>
    <n v="1477509319"/>
    <b v="0"/>
    <n v="100"/>
    <b v="0"/>
    <s v="technology/wearables"/>
    <n v="32.027999999999999"/>
    <n v="800.7"/>
    <x v="2"/>
    <x v="8"/>
  </r>
  <r>
    <s v="GoSolo Hat for GoPro (Canceled)"/>
    <s v="People loved the original Black and Gray GoSolo hats and asked for more. So we received sample for 3 more colors!"/>
    <n v="4600"/>
    <n v="28"/>
    <x v="1"/>
    <x v="0"/>
    <s v="USD"/>
    <n v="1429375922"/>
    <n v="1426783922"/>
    <b v="0"/>
    <n v="1"/>
    <b v="0"/>
    <s v="technology/wearables"/>
    <n v="0.60869565217391308"/>
    <n v="28"/>
    <x v="2"/>
    <x v="8"/>
  </r>
  <r>
    <s v="Serenity: The World's First Intelligent Bag Guardian."/>
    <s v="Clip on owner recognition for any bag with 100db+ deterrence of others from opening or moving it. Plus forget-me-not notifications."/>
    <n v="40000"/>
    <n v="12446"/>
    <x v="1"/>
    <x v="0"/>
    <s v="USD"/>
    <n v="1457024514"/>
    <n v="1454432514"/>
    <b v="0"/>
    <n v="122"/>
    <b v="0"/>
    <s v="technology/wearables"/>
    <n v="31.114999999999998"/>
    <n v="102.01639344262296"/>
    <x v="2"/>
    <x v="8"/>
  </r>
  <r>
    <s v="CulBox - Open Source Smart Watch for Arduino (Canceled)"/>
    <s v="CulBox is an Open Source wrist watch for Arduino with built in Bluetooth and bunch of Hi-Tech sensors and tons of features for Makers"/>
    <n v="180000"/>
    <n v="2028"/>
    <x v="1"/>
    <x v="0"/>
    <s v="USD"/>
    <n v="1477065860"/>
    <n v="1471881860"/>
    <b v="0"/>
    <n v="11"/>
    <b v="0"/>
    <s v="technology/wearables"/>
    <n v="1.1266666666666667"/>
    <n v="184.36363636363637"/>
    <x v="2"/>
    <x v="8"/>
  </r>
  <r>
    <s v="World's First Amphibious Heart Rate &amp; Fitness Wearable"/>
    <s v="Zoom will happen - THANK YOU! Received outside funding due amazing early success!"/>
    <n v="100000"/>
    <n v="40404"/>
    <x v="1"/>
    <x v="0"/>
    <s v="USD"/>
    <n v="1446771600"/>
    <n v="1443700648"/>
    <b v="0"/>
    <n v="248"/>
    <b v="0"/>
    <s v="technology/wearables"/>
    <n v="40.404000000000003"/>
    <n v="162.91935483870967"/>
    <x v="2"/>
    <x v="8"/>
  </r>
  <r>
    <s v="Future Belt (Canceled)"/>
    <s v="Future Belt comes in just 3 sizes, but yet, is designed to fit waists ranging from 25-55 inches. No batteries, no gimmicks."/>
    <n v="75000"/>
    <n v="1"/>
    <x v="1"/>
    <x v="0"/>
    <s v="USD"/>
    <n v="1456700709"/>
    <n v="1453676709"/>
    <b v="0"/>
    <n v="1"/>
    <b v="0"/>
    <s v="technology/wearables"/>
    <n v="1.3333333333333333E-3"/>
    <n v="1"/>
    <x v="2"/>
    <x v="8"/>
  </r>
  <r>
    <s v="Lorem ipsum dolor sit amet, consectetuer adipiscing elit. Ae"/>
    <s v="Lorem ipsum dolor sit amet, consectetuer adipiscing elit. Aenean commodo ligula eget dolor. Aenean massa. Cum sociis natoque penatibus."/>
    <n v="200000"/>
    <n v="11467"/>
    <x v="1"/>
    <x v="8"/>
    <s v="DKK"/>
    <n v="1469109600"/>
    <n v="1464586746"/>
    <b v="0"/>
    <n v="19"/>
    <b v="0"/>
    <s v="technology/wearables"/>
    <n v="5.7334999999999994"/>
    <n v="603.52631578947364"/>
    <x v="2"/>
    <x v="8"/>
  </r>
  <r>
    <s v="Lucky Tag: A Smart Dog Wearable That Cares (Canceled)"/>
    <s v="Your Dog's Best Friend._x000a_Revolutionize the way you care about your pups and brings you peace of mind."/>
    <n v="40000"/>
    <n v="6130"/>
    <x v="1"/>
    <x v="0"/>
    <s v="USD"/>
    <n v="1420938172"/>
    <n v="1418346172"/>
    <b v="0"/>
    <n v="135"/>
    <b v="0"/>
    <s v="technology/wearables"/>
    <n v="15.324999999999999"/>
    <n v="45.407407407407405"/>
    <x v="2"/>
    <x v="8"/>
  </r>
  <r>
    <s v="Pixel Shades by R A V E Z (Canceled)"/>
    <s v="Stand out at festivals, get people talking and support our latest campaign to augment your style with the latest LED technology."/>
    <n v="5800"/>
    <n v="876"/>
    <x v="1"/>
    <x v="1"/>
    <s v="GBP"/>
    <n v="1405094400"/>
    <n v="1403810965"/>
    <b v="0"/>
    <n v="9"/>
    <b v="0"/>
    <s v="technology/wearables"/>
    <n v="15.103448275862069"/>
    <n v="97.333333333333329"/>
    <x v="2"/>
    <x v="8"/>
  </r>
  <r>
    <s v="A wearable for elderly that detects falls and sends alerts (Canceled)"/>
    <s v="Falls are the main cause of injury to elderly. Our wearable detects falls, sends notifications and streams health data in real time."/>
    <n v="100000"/>
    <n v="503"/>
    <x v="1"/>
    <x v="9"/>
    <s v="EUR"/>
    <n v="1483138800"/>
    <n v="1480610046"/>
    <b v="0"/>
    <n v="3"/>
    <b v="0"/>
    <s v="technology/wearables"/>
    <n v="0.503"/>
    <n v="167.66666666666666"/>
    <x v="2"/>
    <x v="8"/>
  </r>
  <r>
    <s v="Fashion Forward Headphones &amp; Membership Platform (Canceled)"/>
    <s v="Experience true sound quality and a membership platform that puts you in control of future headphones, features, design and prices."/>
    <n v="462000"/>
    <n v="6019"/>
    <x v="1"/>
    <x v="11"/>
    <s v="SEK"/>
    <n v="1482515937"/>
    <n v="1479923937"/>
    <b v="0"/>
    <n v="7"/>
    <b v="0"/>
    <s v="technology/wearables"/>
    <n v="1.3028138528138529"/>
    <n v="859.85714285714289"/>
    <x v="2"/>
    <x v="8"/>
  </r>
  <r>
    <s v="Invisible Reins - Let your children roam free (Canceled)"/>
    <s v="Invisible Reins - A Bluetooth innovation that links your child to your smart phone via an app. A safe zone can be set from 1-30 metres."/>
    <n v="35000"/>
    <n v="106"/>
    <x v="1"/>
    <x v="1"/>
    <s v="GBP"/>
    <n v="1432223125"/>
    <n v="1429631125"/>
    <b v="0"/>
    <n v="4"/>
    <b v="0"/>
    <s v="technology/wearables"/>
    <n v="0.30285714285714288"/>
    <n v="26.5"/>
    <x v="2"/>
    <x v="8"/>
  </r>
  <r>
    <s v="PIGGYBACK Earbuds Designed for Sharing! (Canceled)"/>
    <s v="High quality earbuds with a built-in splitter. Share with more than one friend. Music, movies, conversations. Any audio, any device!"/>
    <n v="15000"/>
    <n v="1332"/>
    <x v="1"/>
    <x v="0"/>
    <s v="USD"/>
    <n v="1461653700"/>
    <n v="1458665146"/>
    <b v="0"/>
    <n v="44"/>
    <b v="0"/>
    <s v="technology/wearables"/>
    <n v="8.8800000000000008"/>
    <n v="30.272727272727273"/>
    <x v="2"/>
    <x v="8"/>
  </r>
  <r>
    <s v="Sunclipse Shadow â€¢ It's your skin, protect it (Canceled)"/>
    <s v="Monitor your actual UV exposure in real time and get notified when it's time to get out of the sun or when to reapply your sunscreen"/>
    <n v="50000"/>
    <n v="4920"/>
    <x v="1"/>
    <x v="0"/>
    <s v="USD"/>
    <n v="1476371552"/>
    <n v="1473779552"/>
    <b v="0"/>
    <n v="90"/>
    <b v="0"/>
    <s v="technology/wearables"/>
    <n v="9.84"/>
    <n v="54.666666666666664"/>
    <x v="2"/>
    <x v="8"/>
  </r>
  <r>
    <s v="Solar PowerCap USB Cell Phone Charging Hats (Canceled)"/>
    <s v="The PowerCap is a device able to charge most mobile devices, and contains a battery for situations when the sun just isn't enough."/>
    <n v="20000"/>
    <n v="486"/>
    <x v="1"/>
    <x v="0"/>
    <s v="USD"/>
    <n v="1483063435"/>
    <n v="1480471435"/>
    <b v="0"/>
    <n v="8"/>
    <b v="0"/>
    <s v="technology/wearables"/>
    <n v="2.4299999999999997"/>
    <n v="60.75"/>
    <x v="2"/>
    <x v="8"/>
  </r>
  <r>
    <s v="Fitness, Boxing and Sports Wearable Sensor Technology"/>
    <s v="StrikeTec will revolutionize both the boxing scene and fitness industry by allowing you to track the progress of hand speed and force."/>
    <n v="100000"/>
    <n v="1130"/>
    <x v="1"/>
    <x v="0"/>
    <s v="USD"/>
    <n v="1421348428"/>
    <n v="1417460428"/>
    <b v="0"/>
    <n v="11"/>
    <b v="0"/>
    <s v="technology/wearables"/>
    <n v="1.1299999999999999"/>
    <n v="102.72727272727273"/>
    <x v="2"/>
    <x v="8"/>
  </r>
  <r>
    <s v="CyClip - The Handlebar Adapter for Apple Watch (Canceled)"/>
    <s v="CyClip is a way to mount the Apple Watch to your handlebars; ideal for navigation, notifications, and music control on the fly."/>
    <n v="48000"/>
    <n v="1705"/>
    <x v="1"/>
    <x v="0"/>
    <s v="USD"/>
    <n v="1432916235"/>
    <n v="1430324235"/>
    <b v="0"/>
    <n v="41"/>
    <b v="0"/>
    <s v="technology/wearables"/>
    <n v="3.5520833333333335"/>
    <n v="41.585365853658537"/>
    <x v="2"/>
    <x v="8"/>
  </r>
  <r>
    <s v="Hydrate Edge | Hydration Monitoring Wearable (Canceled)"/>
    <s v="Hydrate Edge is the first wearable that provides real-time, continuous hydration feedback. This is the new hydration gold standard."/>
    <n v="75000"/>
    <n v="1748"/>
    <x v="1"/>
    <x v="0"/>
    <s v="USD"/>
    <n v="1476458734"/>
    <n v="1472570734"/>
    <b v="0"/>
    <n v="15"/>
    <b v="0"/>
    <s v="technology/wearables"/>
    <n v="2.3306666666666667"/>
    <n v="116.53333333333333"/>
    <x v="2"/>
    <x v="8"/>
  </r>
  <r>
    <s v="Xtnd: Use your cell phone, tablet, or camera hands free"/>
    <s v="Xtnd is a hands free multifunctional device for your tablet, cell phone, &amp; camera. It's also a convenient backpack for storage."/>
    <n v="50000"/>
    <n v="408"/>
    <x v="1"/>
    <x v="0"/>
    <s v="USD"/>
    <n v="1417501145"/>
    <n v="1414041545"/>
    <b v="0"/>
    <n v="9"/>
    <b v="0"/>
    <s v="technology/wearables"/>
    <n v="0.81600000000000006"/>
    <n v="45.333333333333336"/>
    <x v="2"/>
    <x v="8"/>
  </r>
  <r>
    <s v="The 3G Smartwatch for Kids that Encourages Outdoor Play"/>
    <s v="Outdoor play is essential. Wanderwatch helps to make it fun and safe! Fun for kids, great for parents. Time to Play!"/>
    <n v="35000"/>
    <n v="7873"/>
    <x v="1"/>
    <x v="0"/>
    <s v="USD"/>
    <n v="1467432000"/>
    <n v="1464763109"/>
    <b v="0"/>
    <n v="50"/>
    <b v="0"/>
    <s v="technology/wearables"/>
    <n v="22.494285714285713"/>
    <n v="157.46"/>
    <x v="2"/>
    <x v="8"/>
  </r>
  <r>
    <s v="WORLD'S BEST BATTERY BACKUP: EXO WEARABLE POWER! (Canceled)"/>
    <s v="The World's First Wearable Battery Backup - wireless, modular, flexible, and ultra-lightweight! Click, charge, go!!!"/>
    <n v="250000"/>
    <n v="3417"/>
    <x v="1"/>
    <x v="0"/>
    <s v="USD"/>
    <n v="1471435554"/>
    <n v="1468843554"/>
    <b v="0"/>
    <n v="34"/>
    <b v="0"/>
    <s v="technology/wearables"/>
    <n v="1.3668"/>
    <n v="100.5"/>
    <x v="2"/>
    <x v="8"/>
  </r>
  <r>
    <s v="Belt with Legs Invention (Canceled)"/>
    <s v="Long bus queue and no seats around? This light weight seating device can be worn anywhere and at anytime! Belt that converts into seat."/>
    <n v="10115"/>
    <n v="0"/>
    <x v="1"/>
    <x v="16"/>
    <s v="CHF"/>
    <n v="1485480408"/>
    <n v="1482888408"/>
    <b v="0"/>
    <n v="0"/>
    <b v="0"/>
    <s v="technology/wearables"/>
    <n v="0"/>
    <s v="N/A"/>
    <x v="2"/>
    <x v="8"/>
  </r>
  <r>
    <s v="Bio Hazard Suit for Everyman (Canceled)"/>
    <s v="Im in the process of creating a biohazard suit that can be worn like an extra layer, unlike these bulky units that are currently in use"/>
    <n v="2500"/>
    <n v="0"/>
    <x v="1"/>
    <x v="2"/>
    <s v="AUD"/>
    <n v="1405478025"/>
    <n v="1402886025"/>
    <b v="0"/>
    <n v="0"/>
    <b v="0"/>
    <s v="technology/wearables"/>
    <n v="0"/>
    <s v="N/A"/>
    <x v="2"/>
    <x v="8"/>
  </r>
  <r>
    <s v="My TUSK â„¢ (Telephone Utility Support Kit!) (Canceled)"/>
    <s v="A wearable device that allows you to dock and operate your phone hands-free anywhere and everywhere!"/>
    <n v="133000"/>
    <n v="14303"/>
    <x v="1"/>
    <x v="0"/>
    <s v="USD"/>
    <n v="1457721287"/>
    <n v="1455129287"/>
    <b v="0"/>
    <n v="276"/>
    <b v="0"/>
    <s v="technology/wearables"/>
    <n v="10.754135338345865"/>
    <n v="51.822463768115945"/>
    <x v="2"/>
    <x v="8"/>
  </r>
  <r>
    <s v="UB Fit (Canceled)"/>
    <s v="Dial up your performance with UB Fit: 1st wearable resistance technology that allows you to tone muscles while doing a cardio workout"/>
    <n v="25000"/>
    <n v="4940"/>
    <x v="1"/>
    <x v="0"/>
    <s v="USD"/>
    <n v="1449354502"/>
    <n v="1446762502"/>
    <b v="0"/>
    <n v="16"/>
    <b v="0"/>
    <s v="technology/wearables"/>
    <n v="19.759999999999998"/>
    <n v="308.75"/>
    <x v="2"/>
    <x v="8"/>
  </r>
  <r>
    <s v="Jumpy, The World First Edutainment Smartwatch For Kids"/>
    <s v="JUMPY, a cool smart watch with open platform SDK brings limitless edutainment to kids' wrist and encourages parent-child interaction."/>
    <n v="100000"/>
    <n v="84947"/>
    <x v="1"/>
    <x v="0"/>
    <s v="USD"/>
    <n v="1418849028"/>
    <n v="1415825028"/>
    <b v="0"/>
    <n v="224"/>
    <b v="0"/>
    <s v="technology/wearables"/>
    <n v="84.946999999999989"/>
    <n v="379.22767857142856"/>
    <x v="2"/>
    <x v="8"/>
  </r>
  <r>
    <s v="Ripple: World's Most Dependable Safety Device (Canceled)"/>
    <s v="Discreet safety device connects you to a dedicated 24/7 monitoring team, keeping you safe anywhere in the United States"/>
    <n v="50000"/>
    <n v="24691"/>
    <x v="1"/>
    <x v="0"/>
    <s v="USD"/>
    <n v="1488549079"/>
    <n v="1485957079"/>
    <b v="0"/>
    <n v="140"/>
    <b v="0"/>
    <s v="technology/wearables"/>
    <n v="49.381999999999998"/>
    <n v="176.36428571428573"/>
    <x v="2"/>
    <x v="8"/>
  </r>
  <r>
    <s v="A New Case In Town | HAND Liberation | HANDL (Canceled)"/>
    <s v="HandL makes your phone feel like an organic extension of your hand. Elastic and brace system supports your device with just two fingers"/>
    <n v="30000"/>
    <n v="991"/>
    <x v="1"/>
    <x v="0"/>
    <s v="USD"/>
    <n v="1438543033"/>
    <n v="1435951033"/>
    <b v="0"/>
    <n v="15"/>
    <b v="0"/>
    <s v="technology/wearables"/>
    <n v="3.3033333333333332"/>
    <n v="66.066666666666663"/>
    <x v="2"/>
    <x v="8"/>
  </r>
  <r>
    <s v="Linkoo (Canceled)"/>
    <s v="World's Smallest customizable Phone &amp; GPS Watch for kids !"/>
    <n v="50000"/>
    <n v="3317"/>
    <x v="1"/>
    <x v="0"/>
    <s v="USD"/>
    <n v="1418056315"/>
    <n v="1414164715"/>
    <b v="0"/>
    <n v="37"/>
    <b v="0"/>
    <s v="technology/wearables"/>
    <n v="6.6339999999999995"/>
    <n v="89.648648648648646"/>
    <x v="2"/>
    <x v="8"/>
  </r>
  <r>
    <s v="Glass Designs (Canceled)"/>
    <s v="I would like to make nicer, more stylish looking frames for the Google Glass using 3D printing technology."/>
    <n v="1680"/>
    <n v="0"/>
    <x v="1"/>
    <x v="0"/>
    <s v="USD"/>
    <n v="1408112253"/>
    <n v="1405520253"/>
    <b v="0"/>
    <n v="0"/>
    <b v="0"/>
    <s v="technology/wearables"/>
    <n v="0"/>
    <s v="N/A"/>
    <x v="2"/>
    <x v="8"/>
  </r>
  <r>
    <s v="BRILLAR: World's First Kids' Smart Wearable Companion."/>
    <s v="BRILLAR: Your Kids Ultimate Wearable Companion. Educates, Rewards, Entertains, Calls, Motivates, Messages + Tracks Location &amp; Steps."/>
    <n v="25000"/>
    <n v="17590"/>
    <x v="1"/>
    <x v="1"/>
    <s v="GBP"/>
    <n v="1475333917"/>
    <n v="1472569117"/>
    <b v="0"/>
    <n v="46"/>
    <b v="0"/>
    <s v="technology/wearables"/>
    <n v="70.36"/>
    <n v="382.39130434782606"/>
    <x v="2"/>
    <x v="8"/>
  </r>
  <r>
    <s v="Vuzion: An Actual Overlaid Heads Up Display Wearable"/>
    <s v="Method50 aims to prototype a revolutionary true heads up display to create a new way of living in, playing in, and viewing the world."/>
    <n v="50000"/>
    <n v="100"/>
    <x v="1"/>
    <x v="0"/>
    <s v="USD"/>
    <n v="1437161739"/>
    <n v="1434569739"/>
    <b v="0"/>
    <n v="1"/>
    <b v="0"/>
    <s v="technology/wearables"/>
    <n v="0.2"/>
    <n v="100"/>
    <x v="2"/>
    <x v="8"/>
  </r>
  <r>
    <s v="Sleepman: The First Sleep Enhancement &amp; Fatigue Alert Device"/>
    <s v="Sleepman is a bio-signal monitoring wristwatch featuring smart alarm with the unique sleep enhancement and fatigue detection options!"/>
    <n v="50000"/>
    <n v="51149"/>
    <x v="1"/>
    <x v="0"/>
    <s v="USD"/>
    <n v="1471579140"/>
    <n v="1466512683"/>
    <b v="0"/>
    <n v="323"/>
    <b v="0"/>
    <s v="technology/wearables"/>
    <n v="102.298"/>
    <n v="158.35603715170279"/>
    <x v="2"/>
    <x v="8"/>
  </r>
  <r>
    <s v="A Masters Guide to The Way of the Warrior"/>
    <s v="The is the ultimate guide to applied Eastern philosophy, martial arts, and the path of the warrior from a scientific perspective."/>
    <n v="1500"/>
    <n v="5666"/>
    <x v="0"/>
    <x v="5"/>
    <s v="CAD"/>
    <n v="1467313039"/>
    <n v="1464807439"/>
    <b v="0"/>
    <n v="139"/>
    <b v="1"/>
    <s v="publishing/nonfiction"/>
    <n v="377.73333333333335"/>
    <n v="40.762589928057551"/>
    <x v="3"/>
    <x v="9"/>
  </r>
  <r>
    <s v="Tell the World - My journey from Islam to Christianity"/>
    <s v="Peacefully taking you through my journey of being raised as a Muslim then becoming Christian, and sharing the truths I unveiled."/>
    <n v="300"/>
    <n v="375"/>
    <x v="0"/>
    <x v="0"/>
    <s v="USD"/>
    <n v="1405366359"/>
    <n v="1402342359"/>
    <b v="0"/>
    <n v="7"/>
    <b v="1"/>
    <s v="publishing/nonfiction"/>
    <n v="125"/>
    <n v="53.571428571428569"/>
    <x v="3"/>
    <x v="9"/>
  </r>
  <r>
    <s v="Anthology of Stories from LGBT Nepal"/>
    <s v="An anthology of nonfiction stories written by Nepal's Lesbian, Gay, Bisexual, and Transgender (LGBT) community."/>
    <n v="4900"/>
    <n v="7219"/>
    <x v="0"/>
    <x v="0"/>
    <s v="USD"/>
    <n v="1372297751"/>
    <n v="1369705751"/>
    <b v="0"/>
    <n v="149"/>
    <b v="1"/>
    <s v="publishing/nonfiction"/>
    <n v="147.32653061224491"/>
    <n v="48.449664429530202"/>
    <x v="3"/>
    <x v="9"/>
  </r>
  <r>
    <s v="Sharing the secrets of profitable specialty food marketing!"/>
    <s v="Must raise $2,500+ to republish &amp; spread the word about a guide Oprah's Magazine calls &quot;a go-to book for any start-up food company.&quot;"/>
    <n v="2500"/>
    <n v="2555"/>
    <x v="0"/>
    <x v="0"/>
    <s v="USD"/>
    <n v="1425741525"/>
    <n v="1423149525"/>
    <b v="0"/>
    <n v="31"/>
    <b v="1"/>
    <s v="publishing/nonfiction"/>
    <n v="102.2"/>
    <n v="82.41935483870968"/>
    <x v="3"/>
    <x v="9"/>
  </r>
  <r>
    <s v="Confessions of a Survivor â€” by Kathleen Barbee"/>
    <s v="South Florida. Honest &amp; dramatic &amp; engaging journal of overcoming serious illness. This book will keep you reading &amp; laughing. Really!"/>
    <n v="5875"/>
    <n v="5985"/>
    <x v="0"/>
    <x v="0"/>
    <s v="USD"/>
    <n v="1418904533"/>
    <n v="1416485333"/>
    <b v="0"/>
    <n v="26"/>
    <b v="1"/>
    <s v="publishing/nonfiction"/>
    <n v="101.8723404255319"/>
    <n v="230.19230769230768"/>
    <x v="3"/>
    <x v="9"/>
  </r>
  <r>
    <s v="Northern Exposure A Jasper Rock Climbing Guidebook"/>
    <s v="The first modern Jasper guidebook including over five hundred rock routes from alpine to bouldering, sport to trad multipitch and more."/>
    <n v="5000"/>
    <n v="10210"/>
    <x v="0"/>
    <x v="5"/>
    <s v="CAD"/>
    <n v="1450249140"/>
    <n v="1447055935"/>
    <b v="0"/>
    <n v="172"/>
    <b v="1"/>
    <s v="publishing/nonfiction"/>
    <n v="204.2"/>
    <n v="59.360465116279073"/>
    <x v="3"/>
    <x v="9"/>
  </r>
  <r>
    <s v="House of Dunbar-The Rise and Fall of a Scottish Noble Family"/>
    <s v="Illustrated historical book of impregnable Dunbar Castle and rise and fall of its powerful Scottish Earls of Dunbar from 1072-1435AD"/>
    <n v="5000"/>
    <n v="5202.5"/>
    <x v="0"/>
    <x v="0"/>
    <s v="USD"/>
    <n v="1451089134"/>
    <n v="1448497134"/>
    <b v="0"/>
    <n v="78"/>
    <b v="1"/>
    <s v="publishing/nonfiction"/>
    <n v="104.05"/>
    <n v="66.698717948717942"/>
    <x v="3"/>
    <x v="9"/>
  </r>
  <r>
    <s v="Purpose: Your Journey To Find Meaning"/>
    <s v="Discover your purpose, live a more fulfilling life, leave a positive footprint on society."/>
    <n v="20000"/>
    <n v="20253"/>
    <x v="0"/>
    <x v="0"/>
    <s v="USD"/>
    <n v="1455299144"/>
    <n v="1452707144"/>
    <b v="0"/>
    <n v="120"/>
    <b v="1"/>
    <s v="publishing/nonfiction"/>
    <n v="101.265"/>
    <n v="168.77500000000001"/>
    <x v="3"/>
    <x v="9"/>
  </r>
  <r>
    <s v="Will's SmileBook Project"/>
    <s v="An important book, based on research, to make you and your learners smile again. Better smile sheets, better feedback, better learning!"/>
    <n v="10000"/>
    <n v="13614"/>
    <x v="0"/>
    <x v="0"/>
    <s v="USD"/>
    <n v="1441425540"/>
    <n v="1436968366"/>
    <b v="0"/>
    <n v="227"/>
    <b v="1"/>
    <s v="publishing/nonfiction"/>
    <n v="136.13999999999999"/>
    <n v="59.973568281938327"/>
    <x v="3"/>
    <x v="9"/>
  </r>
  <r>
    <s v="Finish The Script! - A College Writing Course in Book Form"/>
    <s v="A book that teaches aspiring writers how to get from a basic idea to a fully rewritten screenplay."/>
    <n v="1000"/>
    <n v="1336"/>
    <x v="0"/>
    <x v="0"/>
    <s v="USD"/>
    <n v="1362960000"/>
    <n v="1359946188"/>
    <b v="0"/>
    <n v="42"/>
    <b v="1"/>
    <s v="publishing/nonfiction"/>
    <n v="133.6"/>
    <n v="31.80952380952381"/>
    <x v="3"/>
    <x v="9"/>
  </r>
  <r>
    <s v="We Beat Leukaemia: my family's journey with childhood cancer"/>
    <s v="Raising awareness of childhood cancer by publishing my diary of Andrew's diagnosis and his journey to remission 1235 days later."/>
    <n v="1200"/>
    <n v="1563"/>
    <x v="0"/>
    <x v="1"/>
    <s v="GBP"/>
    <n v="1465672979"/>
    <n v="1463080979"/>
    <b v="0"/>
    <n v="64"/>
    <b v="1"/>
    <s v="publishing/nonfiction"/>
    <n v="130.25"/>
    <n v="24.421875"/>
    <x v="3"/>
    <x v="9"/>
  </r>
  <r>
    <s v="Internationalisation of Sherlock's Home: The Empty House"/>
    <s v="Sherlock's Home was the most important Sherlock Holmes book of 2012 - about Undershaw - this project is to release language versions."/>
    <n v="2500"/>
    <n v="3067"/>
    <x v="0"/>
    <x v="1"/>
    <s v="GBP"/>
    <n v="1354269600"/>
    <n v="1351663605"/>
    <b v="0"/>
    <n v="121"/>
    <b v="1"/>
    <s v="publishing/nonfiction"/>
    <n v="122.67999999999999"/>
    <n v="25.347107438016529"/>
    <x v="3"/>
    <x v="9"/>
  </r>
  <r>
    <s v="Kick-in-the-A** Starter: Between the Lines, the Book"/>
    <s v="At age 30, my husband Dan died from cancer. Left to recreate my life, I drew a line in my heart; became a nomad. This is a love story."/>
    <n v="3400"/>
    <n v="6215.56"/>
    <x v="0"/>
    <x v="0"/>
    <s v="USD"/>
    <n v="1372985760"/>
    <n v="1370393760"/>
    <b v="0"/>
    <n v="87"/>
    <b v="1"/>
    <s v="publishing/nonfiction"/>
    <n v="182.81058823529412"/>
    <n v="71.443218390804603"/>
    <x v="3"/>
    <x v="9"/>
  </r>
  <r>
    <s v="Becoming Alicia"/>
    <s v="The search for identity leads one young woman to Mexico, where she follows her grandfather's journey back to America."/>
    <n v="2000"/>
    <n v="2506"/>
    <x v="0"/>
    <x v="0"/>
    <s v="USD"/>
    <n v="1362117540"/>
    <n v="1359587137"/>
    <b v="0"/>
    <n v="65"/>
    <b v="1"/>
    <s v="publishing/nonfiction"/>
    <n v="125.29999999999998"/>
    <n v="38.553846153846152"/>
    <x v="3"/>
    <x v="9"/>
  </r>
  <r>
    <s v="The Masada Story Project"/>
    <s v="I am working on a book about what people do when they visit Masada, an ancient fortress in the Judean desert."/>
    <n v="3000"/>
    <n v="3350"/>
    <x v="0"/>
    <x v="0"/>
    <s v="USD"/>
    <n v="1309009323"/>
    <n v="1306417323"/>
    <b v="0"/>
    <n v="49"/>
    <b v="1"/>
    <s v="publishing/nonfiction"/>
    <n v="111.66666666666667"/>
    <n v="68.367346938775512"/>
    <x v="3"/>
    <x v="9"/>
  </r>
  <r>
    <s v="UnConventional - Worldcon 2011 Research"/>
    <s v="Funding for a 2011 trip to Worldcon for research for &quot;UnConventional,&quot; a book on the history of the American fan convention."/>
    <n v="660"/>
    <n v="764"/>
    <x v="0"/>
    <x v="0"/>
    <s v="USD"/>
    <n v="1309980790"/>
    <n v="1304623990"/>
    <b v="0"/>
    <n v="19"/>
    <b v="1"/>
    <s v="publishing/nonfiction"/>
    <n v="115.75757575757575"/>
    <n v="40.210526315789473"/>
    <x v="3"/>
    <x v="9"/>
  </r>
  <r>
    <s v="So Bad, It's Good! - A Book of Bad Movies"/>
    <s v="So Bad, It's Good! is a guide to finding the best films for your bad movie night."/>
    <n v="1500"/>
    <n v="2598"/>
    <x v="0"/>
    <x v="0"/>
    <s v="USD"/>
    <n v="1343943420"/>
    <n v="1341524220"/>
    <b v="0"/>
    <n v="81"/>
    <b v="1"/>
    <s v="publishing/nonfiction"/>
    <n v="173.2"/>
    <n v="32.074074074074076"/>
    <x v="3"/>
    <x v="9"/>
  </r>
  <r>
    <s v="Me, Myself &amp; I - the dark art of big wall soloing"/>
    <s v="The forbidden dark art of roped soloing, for climbers who need to know in order to make the ultimate climb come true!"/>
    <n v="6000"/>
    <n v="7559"/>
    <x v="0"/>
    <x v="1"/>
    <s v="GBP"/>
    <n v="1403370772"/>
    <n v="1400778772"/>
    <b v="0"/>
    <n v="264"/>
    <b v="1"/>
    <s v="publishing/nonfiction"/>
    <n v="125.98333333333333"/>
    <n v="28.632575757575758"/>
    <x v="3"/>
    <x v="9"/>
  </r>
  <r>
    <s v="A Fantastic Affair: Karl Barth in America 1962â€“Research"/>
    <s v="The never-before-told story of Karl Barth's (first and only) journey to the United States in 1962."/>
    <n v="1000"/>
    <n v="1091"/>
    <x v="0"/>
    <x v="0"/>
    <s v="USD"/>
    <n v="1378592731"/>
    <n v="1373408731"/>
    <b v="0"/>
    <n v="25"/>
    <b v="1"/>
    <s v="publishing/nonfiction"/>
    <n v="109.1"/>
    <n v="43.64"/>
    <x v="3"/>
    <x v="9"/>
  </r>
  <r>
    <s v="A Book about Hidden Disease Causing Products we use Everyday"/>
    <s v="Identifying cancer and disease products we use everyday and are totally unaware of. Then substituting them with healthy alternatives"/>
    <n v="200"/>
    <n v="200"/>
    <x v="0"/>
    <x v="0"/>
    <s v="USD"/>
    <n v="1455523140"/>
    <n v="1453925727"/>
    <b v="0"/>
    <n v="5"/>
    <b v="1"/>
    <s v="publishing/nonfiction"/>
    <n v="100"/>
    <n v="40"/>
    <x v="3"/>
    <x v="9"/>
  </r>
  <r>
    <s v="&quot;The Rock History Through J.S.Fuck&quot; ExtremeRock Double Album"/>
    <s v="Help us Make Rock History with this Epic J.S.Fuck Extremerock Album written by Sune &quot;KÃ¸ter&quot; KÃ¸lster and produced by Flemming Rasmussen."/>
    <n v="42000"/>
    <n v="49830"/>
    <x v="0"/>
    <x v="8"/>
    <s v="DKK"/>
    <n v="1420648906"/>
    <n v="1415464906"/>
    <b v="0"/>
    <n v="144"/>
    <b v="1"/>
    <s v="music/rock"/>
    <n v="118.64285714285714"/>
    <n v="346.04166666666669"/>
    <x v="4"/>
    <x v="11"/>
  </r>
  <r>
    <s v="MYFEVER's First Studio EP &quot;See The Light&quot;"/>
    <s v="Our first professional studio album &quot;See The Light&quot; will be released this spring! Help us record, mix, master, and release the album!"/>
    <n v="7500"/>
    <n v="7520"/>
    <x v="0"/>
    <x v="0"/>
    <s v="USD"/>
    <n v="1426523752"/>
    <n v="1423935352"/>
    <b v="0"/>
    <n v="92"/>
    <b v="1"/>
    <s v="music/rock"/>
    <n v="100.26666666666667"/>
    <n v="81.739130434782609"/>
    <x v="4"/>
    <x v="11"/>
  </r>
  <r>
    <s v="Kick It! A Tribute to the A.K.s"/>
    <s v="A musical memorial for Alexi Petersen."/>
    <n v="7500"/>
    <n v="9486.69"/>
    <x v="0"/>
    <x v="0"/>
    <s v="USD"/>
    <n v="1417049663"/>
    <n v="1413158063"/>
    <b v="0"/>
    <n v="147"/>
    <b v="1"/>
    <s v="music/rock"/>
    <n v="126.48920000000001"/>
    <n v="64.535306122448986"/>
    <x v="4"/>
    <x v="11"/>
  </r>
  <r>
    <s v="House of Rabbits  - &quot;Songs of Charivari&quot;"/>
    <s v="House of Rabbits are recording our full-length, debut album! Support independent music, receive great rewards!"/>
    <n v="5000"/>
    <n v="5713"/>
    <x v="0"/>
    <x v="0"/>
    <s v="USD"/>
    <n v="1447463050"/>
    <n v="1444867450"/>
    <b v="0"/>
    <n v="90"/>
    <b v="1"/>
    <s v="music/rock"/>
    <n v="114.26"/>
    <n v="63.477777777777774"/>
    <x v="4"/>
    <x v="11"/>
  </r>
  <r>
    <s v="Saturate &quot; The Separation Effect &quot; CD"/>
    <s v="We are in the final stages of the creation of our 4th record, The Separation Effect. our most passionate record to date."/>
    <n v="5000"/>
    <n v="5535"/>
    <x v="0"/>
    <x v="0"/>
    <s v="USD"/>
    <n v="1434342894"/>
    <n v="1432269294"/>
    <b v="0"/>
    <n v="87"/>
    <b v="1"/>
    <s v="music/rock"/>
    <n v="110.7"/>
    <n v="63.620689655172413"/>
    <x v="4"/>
    <x v="11"/>
  </r>
  <r>
    <s v="FEEL BETTER: Derek Fawcett's solo, full-length debut"/>
    <s v="Fawcett's FEEL BETTER is an album of love unrequited, realized, and rued, with echoes of Petty, Springsteen, Neil Young &amp; Coldplay."/>
    <n v="32360"/>
    <n v="34090.629999999997"/>
    <x v="0"/>
    <x v="0"/>
    <s v="USD"/>
    <n v="1397225746"/>
    <n v="1394633746"/>
    <b v="0"/>
    <n v="406"/>
    <b v="1"/>
    <s v="music/rock"/>
    <n v="105.34805315203954"/>
    <n v="83.967068965517228"/>
    <x v="4"/>
    <x v="11"/>
  </r>
  <r>
    <s v="Food On You presents Baby's First Parental Advisory"/>
    <s v="Songs about the first year of parenthood, often inappropriate for children"/>
    <n v="1500"/>
    <n v="1555"/>
    <x v="0"/>
    <x v="0"/>
    <s v="USD"/>
    <n v="1381881890"/>
    <n v="1380585890"/>
    <b v="0"/>
    <n v="20"/>
    <b v="1"/>
    <s v="music/rock"/>
    <n v="103.66666666666666"/>
    <n v="77.75"/>
    <x v="4"/>
    <x v="11"/>
  </r>
  <r>
    <s v="The Defiant Tour Documentary with LoNero"/>
    <s v="The Defiant Tour Documentary is a never before examination of the finances of a touring band and what it takes to go on the road."/>
    <n v="6999"/>
    <n v="7495"/>
    <x v="0"/>
    <x v="0"/>
    <s v="USD"/>
    <n v="1431022342"/>
    <n v="1428430342"/>
    <b v="0"/>
    <n v="70"/>
    <b v="1"/>
    <s v="music/rock"/>
    <n v="107.08672667523933"/>
    <n v="107.07142857142857"/>
    <x v="4"/>
    <x v="11"/>
  </r>
  <r>
    <s v="Ted Lukas &amp; the Misled new CD - &quot;FEED&quot;"/>
    <s v="Please help us raise funds to press our new CD!"/>
    <n v="500"/>
    <n v="620"/>
    <x v="0"/>
    <x v="0"/>
    <s v="USD"/>
    <n v="1342115132"/>
    <n v="1339523132"/>
    <b v="0"/>
    <n v="16"/>
    <b v="1"/>
    <s v="music/rock"/>
    <n v="124"/>
    <n v="38.75"/>
    <x v="4"/>
    <x v="11"/>
  </r>
  <r>
    <s v="Broccoli Samurai: Tour Van or Bust!"/>
    <s v="Help Broccoli Samurai raise money to get a new van and continue bringing you the jams!"/>
    <n v="10000"/>
    <n v="10501"/>
    <x v="0"/>
    <x v="0"/>
    <s v="USD"/>
    <n v="1483138233"/>
    <n v="1480546233"/>
    <b v="0"/>
    <n v="52"/>
    <b v="1"/>
    <s v="music/rock"/>
    <n v="105.01"/>
    <n v="201.94230769230768"/>
    <x v="4"/>
    <x v="11"/>
  </r>
  <r>
    <s v="Sisters of Murphyâ€™s full-length album"/>
    <s v="After two successful EPs, Sisters of Murphy is back in the studio to release our first full-length album. We want YOU to be part of it!"/>
    <n v="1500"/>
    <n v="2842"/>
    <x v="0"/>
    <x v="0"/>
    <s v="USD"/>
    <n v="1458874388"/>
    <n v="1456285988"/>
    <b v="0"/>
    <n v="66"/>
    <b v="1"/>
    <s v="music/rock"/>
    <n v="189.46666666666667"/>
    <n v="43.060606060606062"/>
    <x v="4"/>
    <x v="11"/>
  </r>
  <r>
    <s v="PAMPA FOLKS - 1st &quot;Indie Pop Western&quot; Album"/>
    <s v="Pampa Folks, l'album aux couleurs de dÃ©serts. Le quatuor, crÃ©Ã© en 2015  livre une Ã©nergie brute et prÃ©pare son premier album"/>
    <n v="4000"/>
    <n v="6853"/>
    <x v="0"/>
    <x v="6"/>
    <s v="EUR"/>
    <n v="1484444119"/>
    <n v="1481852119"/>
    <b v="0"/>
    <n v="109"/>
    <b v="1"/>
    <s v="music/rock"/>
    <n v="171.32499999999999"/>
    <n v="62.871559633027523"/>
    <x v="4"/>
    <x v="11"/>
  </r>
  <r>
    <s v="Dead Pirates / HIGHMARE LP 2nd pressing"/>
    <s v="Dead Pirates are planning a second pressing of HIGHMARE LP, who wants one ?"/>
    <n v="3700"/>
    <n v="9342"/>
    <x v="0"/>
    <x v="1"/>
    <s v="GBP"/>
    <n v="1480784606"/>
    <n v="1478189006"/>
    <b v="0"/>
    <n v="168"/>
    <b v="1"/>
    <s v="music/rock"/>
    <n v="252.48648648648651"/>
    <n v="55.607142857142854"/>
    <x v="4"/>
    <x v="11"/>
  </r>
  <r>
    <s v="Official Debut EP for Stereo Jo"/>
    <s v="Stereo Jo is set to release a 5 song EP. Your donation will directly help w/ recording, design, production, &amp; duplication. Thank You :)"/>
    <n v="1300"/>
    <n v="1510"/>
    <x v="0"/>
    <x v="0"/>
    <s v="USD"/>
    <n v="1486095060"/>
    <n v="1484198170"/>
    <b v="0"/>
    <n v="31"/>
    <b v="1"/>
    <s v="music/rock"/>
    <n v="116.15384615384616"/>
    <n v="48.70967741935484"/>
    <x v="4"/>
    <x v="11"/>
  </r>
  <r>
    <s v="SIX BY SEVEN"/>
    <s v="A psychedelic post rock masterpiece!"/>
    <n v="2000"/>
    <n v="4067"/>
    <x v="0"/>
    <x v="1"/>
    <s v="GBP"/>
    <n v="1470075210"/>
    <n v="1468779210"/>
    <b v="0"/>
    <n v="133"/>
    <b v="1"/>
    <s v="music/rock"/>
    <n v="203.35000000000002"/>
    <n v="30.578947368421051"/>
    <x v="4"/>
    <x v="11"/>
  </r>
  <r>
    <s v="J. Walter Makes a Record"/>
    <s v="---------The long-awaited debut full-length from Justin Ruddy--------"/>
    <n v="10000"/>
    <n v="11160"/>
    <x v="0"/>
    <x v="0"/>
    <s v="USD"/>
    <n v="1433504876"/>
    <n v="1430912876"/>
    <b v="0"/>
    <n v="151"/>
    <b v="1"/>
    <s v="music/rock"/>
    <n v="111.60000000000001"/>
    <n v="73.907284768211923"/>
    <x v="4"/>
    <x v="11"/>
  </r>
  <r>
    <s v="BARNFEST 2015"/>
    <s v="A DIY MUSIC FESTIVAL FROM ST. LOUIS MO! Bands make their own festival, help make it legit!"/>
    <n v="25"/>
    <n v="106"/>
    <x v="0"/>
    <x v="0"/>
    <s v="USD"/>
    <n v="1433815200"/>
    <n v="1431886706"/>
    <b v="0"/>
    <n v="5"/>
    <b v="1"/>
    <s v="music/rock"/>
    <n v="424"/>
    <n v="21.2"/>
    <x v="4"/>
    <x v="11"/>
  </r>
  <r>
    <s v="&quot;Me &amp; Eugene&quot; - NEW EP by Jameson and the Sordid Seeds"/>
    <s v="&quot;Me &amp; Eugene&quot; is a five song original EP blending reggae roots, rock, and soul. We canâ€™t wait for you to hear what weâ€™ve created."/>
    <n v="5000"/>
    <n v="5355"/>
    <x v="0"/>
    <x v="0"/>
    <s v="USD"/>
    <n v="1482988125"/>
    <n v="1480396125"/>
    <b v="0"/>
    <n v="73"/>
    <b v="1"/>
    <s v="music/rock"/>
    <n v="107.1"/>
    <n v="73.356164383561648"/>
    <x v="4"/>
    <x v="11"/>
  </r>
  <r>
    <s v="The Floorwalkers New Album!"/>
    <s v="We're making a new record -- independently! We've got some great new songs we're really excited to bring to you!"/>
    <n v="8000"/>
    <n v="8349"/>
    <x v="0"/>
    <x v="0"/>
    <s v="USD"/>
    <n v="1367867536"/>
    <n v="1365275536"/>
    <b v="0"/>
    <n v="148"/>
    <b v="1"/>
    <s v="music/rock"/>
    <n v="104.3625"/>
    <n v="56.412162162162161"/>
    <x v="4"/>
    <x v="11"/>
  </r>
  <r>
    <s v="Help Monochrome Seasons Fund His New Album ''Space Culture''"/>
    <s v="Instrumental Post-Rock meets Progressive Rock &amp; Cinematic atmospheres. Get your dose of blissful guitar tones, grooves &amp; live strings!"/>
    <n v="2200"/>
    <n v="4673"/>
    <x v="0"/>
    <x v="5"/>
    <s v="CAD"/>
    <n v="1482457678"/>
    <n v="1480729678"/>
    <b v="0"/>
    <n v="93"/>
    <b v="1"/>
    <s v="music/rock"/>
    <n v="212.40909090909091"/>
    <n v="50.247311827956992"/>
    <x v="4"/>
    <x v="11"/>
  </r>
  <r>
    <s v="Manny Manriquez' new rock opera journey: Outland Warrior"/>
    <s v="Outland Warrior is my first solo musical project, featuring songs written by me and recorded at my home studio."/>
    <n v="3500"/>
    <n v="4343"/>
    <x v="0"/>
    <x v="0"/>
    <s v="USD"/>
    <n v="1436117922"/>
    <n v="1433525922"/>
    <b v="0"/>
    <n v="63"/>
    <b v="1"/>
    <s v="music/rock"/>
    <n v="124.08571428571429"/>
    <n v="68.936507936507937"/>
    <x v="4"/>
    <x v="11"/>
  </r>
  <r>
    <s v="Chi Might Project"/>
    <s v="Musicians, singers &amp; songwriters from all over the world collaborate via YouTube in order to create an amazing album!"/>
    <n v="8000"/>
    <n v="8832.49"/>
    <x v="0"/>
    <x v="12"/>
    <s v="EUR"/>
    <n v="1461931860"/>
    <n v="1457109121"/>
    <b v="0"/>
    <n v="134"/>
    <b v="1"/>
    <s v="music/rock"/>
    <n v="110.406125"/>
    <n v="65.914104477611943"/>
    <x v="4"/>
    <x v="11"/>
  </r>
  <r>
    <s v="MALTESE CROSS: The First Album"/>
    <s v="We are a classic hard rock/heavy metal band just trying to keep rock alive!"/>
    <n v="400"/>
    <n v="875"/>
    <x v="0"/>
    <x v="0"/>
    <s v="USD"/>
    <n v="1438183889"/>
    <n v="1435591889"/>
    <b v="0"/>
    <n v="14"/>
    <b v="1"/>
    <s v="music/rock"/>
    <n v="218.75"/>
    <n v="62.5"/>
    <x v="4"/>
    <x v="11"/>
  </r>
  <r>
    <s v="FAMILY BUSINESS KICKSTARTER"/>
    <s v="Less than one week to PLEDGE YOUR SUPPORT for THE FAMILY BUSINESS as the band raises funds for the next full length rock album."/>
    <n v="4000"/>
    <n v="5465"/>
    <x v="0"/>
    <x v="0"/>
    <s v="USD"/>
    <n v="1433305800"/>
    <n v="1430604395"/>
    <b v="0"/>
    <n v="78"/>
    <b v="1"/>
    <s v="music/rock"/>
    <n v="136.625"/>
    <n v="70.064102564102569"/>
    <x v="4"/>
    <x v="11"/>
  </r>
  <r>
    <s v="Ghosts of Jupiter: The Great Bright Horses"/>
    <s v="&quot;The Great Bright Horses&quot; is finished and ready for release! Help us put on the finishing touches and share it with the universe."/>
    <n v="5000"/>
    <n v="6740.37"/>
    <x v="0"/>
    <x v="0"/>
    <s v="USD"/>
    <n v="1476720840"/>
    <n v="1474469117"/>
    <b v="0"/>
    <n v="112"/>
    <b v="1"/>
    <s v="music/rock"/>
    <n v="134.8074"/>
    <n v="60.181874999999998"/>
    <x v="4"/>
    <x v="11"/>
  </r>
  <r>
    <s v="Pre-order DANCEHALL's first record!!!"/>
    <s v="Help fund the pressing of DANCEHALL's first record by pre-ordering it in advance!!!"/>
    <n v="500"/>
    <n v="727"/>
    <x v="0"/>
    <x v="1"/>
    <s v="GBP"/>
    <n v="1471087957"/>
    <n v="1468495957"/>
    <b v="0"/>
    <n v="34"/>
    <b v="1"/>
    <s v="music/rock"/>
    <n v="145.4"/>
    <n v="21.382352941176471"/>
    <x v="4"/>
    <x v="11"/>
  </r>
  <r>
    <s v="New Music Video/Artist Development"/>
    <s v="Breakout Artist Management will be working with us on a brand new music video and we need your help!"/>
    <n v="2800"/>
    <n v="3055"/>
    <x v="0"/>
    <x v="0"/>
    <s v="USD"/>
    <n v="1430154720"/>
    <n v="1427224606"/>
    <b v="0"/>
    <n v="19"/>
    <b v="1"/>
    <s v="music/rock"/>
    <n v="109.10714285714285"/>
    <n v="160.78947368421052"/>
    <x v="4"/>
    <x v="11"/>
  </r>
  <r>
    <s v="Rules and Regulations"/>
    <s v="With the money donated through this project we intend on investing in sound equipment for live shows"/>
    <n v="500"/>
    <n v="551"/>
    <x v="0"/>
    <x v="0"/>
    <s v="USD"/>
    <n v="1440219540"/>
    <n v="1436369818"/>
    <b v="0"/>
    <n v="13"/>
    <b v="1"/>
    <s v="music/rock"/>
    <n v="110.2"/>
    <n v="42.384615384615387"/>
    <x v="4"/>
    <x v="11"/>
  </r>
  <r>
    <s v="Telesomniac's Debut Album"/>
    <s v="Telesomniac is a rock band from Provo, UT releasing their debut album Thirty-One Flashes in the Dark."/>
    <n v="2500"/>
    <n v="2841"/>
    <x v="0"/>
    <x v="0"/>
    <s v="USD"/>
    <n v="1456976586"/>
    <n v="1454298186"/>
    <b v="0"/>
    <n v="104"/>
    <b v="1"/>
    <s v="music/rock"/>
    <n v="113.64000000000001"/>
    <n v="27.317307692307693"/>
    <x v="4"/>
    <x v="11"/>
  </r>
  <r>
    <s v="WolfHunt | Social Commentary Rock Project"/>
    <s v="Rock n' Roll tales of our times"/>
    <n v="10000"/>
    <n v="10235"/>
    <x v="0"/>
    <x v="0"/>
    <s v="USD"/>
    <n v="1470068523"/>
    <n v="1467476523"/>
    <b v="0"/>
    <n v="52"/>
    <b v="1"/>
    <s v="music/rock"/>
    <n v="102.35000000000001"/>
    <n v="196.82692307692307"/>
    <x v="4"/>
    <x v="11"/>
  </r>
  <r>
    <s v="&quot;Intrusive Thoughts&quot;: first full LP by The Reckless Scamps"/>
    <s v="We've finally finished recording our first full length album! We're getting together all the merch to go along with the release."/>
    <n v="750"/>
    <n v="916"/>
    <x v="0"/>
    <x v="0"/>
    <s v="USD"/>
    <n v="1488337200"/>
    <n v="1484623726"/>
    <b v="0"/>
    <n v="17"/>
    <b v="1"/>
    <s v="music/rock"/>
    <n v="122.13333333333334"/>
    <n v="53.882352941176471"/>
    <x v="4"/>
    <x v="11"/>
  </r>
  <r>
    <s v="Quiet Oaks Full Length Album"/>
    <s v="Help Quiet Oaks record their debut album!!!"/>
    <n v="3500"/>
    <n v="3916"/>
    <x v="0"/>
    <x v="0"/>
    <s v="USD"/>
    <n v="1484430481"/>
    <n v="1481838481"/>
    <b v="0"/>
    <n v="82"/>
    <b v="1"/>
    <s v="music/rock"/>
    <n v="111.88571428571427"/>
    <n v="47.756097560975611"/>
    <x v="4"/>
    <x v="11"/>
  </r>
  <r>
    <s v="Bret Coats' &quot;Music For The People&quot; KickStarter"/>
    <s v="Bret Coats with producers Nick Jay &amp; Robert Coats resulting in an epic rock &amp; roll experience that has the makings of a true classic."/>
    <n v="6000"/>
    <n v="6438"/>
    <x v="0"/>
    <x v="0"/>
    <s v="USD"/>
    <n v="1423871882"/>
    <n v="1421279882"/>
    <b v="0"/>
    <n v="73"/>
    <b v="1"/>
    <s v="music/rock"/>
    <n v="107.3"/>
    <n v="88.191780821917803"/>
    <x v="4"/>
    <x v="11"/>
  </r>
  <r>
    <s v="Halls of the Machine - All Tribal Dignitaries"/>
    <s v="HALLS OF THE MACHINE needs your support for the final production and release of their latest work titled, ALL TRIBAL DIGNITARIES."/>
    <n v="10000"/>
    <n v="11385"/>
    <x v="0"/>
    <x v="0"/>
    <s v="USD"/>
    <n v="1477603140"/>
    <n v="1475013710"/>
    <b v="0"/>
    <n v="158"/>
    <b v="1"/>
    <s v="music/rock"/>
    <n v="113.85000000000001"/>
    <n v="72.056962025316452"/>
    <x v="4"/>
    <x v="11"/>
  </r>
  <r>
    <s v="We Invite You to Come &quot;Back to the 80's with StonyCold!&quot;"/>
    <s v="'StonyCold', a Kansas-based 80's Rock Band, is recording their first all-cover tunes CD, 'Back To the 80's With StonyCold!'"/>
    <n v="4400"/>
    <n v="4826"/>
    <x v="0"/>
    <x v="0"/>
    <s v="USD"/>
    <n v="1467752334"/>
    <n v="1465160334"/>
    <b v="0"/>
    <n v="65"/>
    <b v="1"/>
    <s v="music/rock"/>
    <n v="109.68181818181819"/>
    <n v="74.246153846153845"/>
    <x v="4"/>
    <x v="11"/>
  </r>
  <r>
    <s v="Rocket And A Bomb Live DVD/Album + new Michael Knott 7&quot;EP"/>
    <s v="20 years of Rocket &amp; a Bomb live DVD and download + a brand new Michael Knott EP released on 7&quot; vinyl, Cd, and download!"/>
    <n v="9000"/>
    <n v="11353"/>
    <x v="0"/>
    <x v="0"/>
    <s v="USD"/>
    <n v="1412640373"/>
    <n v="1410048373"/>
    <b v="0"/>
    <n v="184"/>
    <b v="1"/>
    <s v="music/rock"/>
    <n v="126.14444444444443"/>
    <n v="61.701086956521742"/>
    <x v="4"/>
    <x v="11"/>
  </r>
  <r>
    <s v="Stone Kings: From Creation To Devastation"/>
    <s v="We're looking to our fans to help partially fund the new album. It's 12 tracks in length &amp; will be a musical trip like no other!"/>
    <n v="350"/>
    <n v="586"/>
    <x v="0"/>
    <x v="1"/>
    <s v="GBP"/>
    <n v="1465709400"/>
    <n v="1462695073"/>
    <b v="0"/>
    <n v="34"/>
    <b v="1"/>
    <s v="music/rock"/>
    <n v="167.42857142857144"/>
    <n v="17.235294117647058"/>
    <x v="4"/>
    <x v="11"/>
  </r>
  <r>
    <s v="Michale Graves â€œVagabond Acousticâ€ Extremely Limited Edition"/>
    <s v="Based on the success of the â€œVagabondâ€ Michale is releasing a very limited edition version of the Album entitled â€œVagabond Acousticâ€"/>
    <n v="2500"/>
    <n v="12413"/>
    <x v="0"/>
    <x v="0"/>
    <s v="USD"/>
    <n v="1369612474"/>
    <n v="1367798074"/>
    <b v="0"/>
    <n v="240"/>
    <b v="1"/>
    <s v="music/rock"/>
    <n v="496.52000000000004"/>
    <n v="51.720833333333331"/>
    <x v="4"/>
    <x v="11"/>
  </r>
  <r>
    <s v="Nineteen Fifty Eight - Untitled EP"/>
    <s v="Help us fund our latest project - a 5 track EP: fast-paced, hard-hitting, female-fronted rock with catchy choruses and lyrics to match!"/>
    <n v="2500"/>
    <n v="2729"/>
    <x v="0"/>
    <x v="1"/>
    <s v="GBP"/>
    <n v="1430439411"/>
    <n v="1425259011"/>
    <b v="0"/>
    <n v="113"/>
    <b v="1"/>
    <s v="music/rock"/>
    <n v="109.16"/>
    <n v="24.150442477876105"/>
    <x v="4"/>
    <x v="11"/>
  </r>
  <r>
    <s v="Gregorian Rock"/>
    <s v="Gregorian Rock merges Gregorian chant with modern music. It is serene, yet pummeling. It's not for everyone, but it might be for you."/>
    <n v="4000"/>
    <n v="4103"/>
    <x v="0"/>
    <x v="0"/>
    <s v="USD"/>
    <n v="1374802235"/>
    <n v="1372210235"/>
    <b v="0"/>
    <n v="66"/>
    <b v="1"/>
    <s v="music/rock"/>
    <n v="102.57499999999999"/>
    <n v="62.166666666666664"/>
    <x v="4"/>
    <x v="11"/>
  </r>
  <r>
    <s v="3 Men and a Book"/>
    <s v="Translation &amp; publication of possibly the most famous piece of English literature - Act II Scene II of Romeo and Juliet into txt-speak."/>
    <n v="14500"/>
    <n v="241"/>
    <x v="2"/>
    <x v="1"/>
    <s v="GBP"/>
    <n v="1424607285"/>
    <n v="1422447285"/>
    <b v="1"/>
    <n v="5"/>
    <b v="0"/>
    <s v="publishing/translations"/>
    <n v="1.6620689655172414"/>
    <n v="48.2"/>
    <x v="3"/>
    <x v="22"/>
  </r>
  <r>
    <s v="The Bible translated into Emoticons"/>
    <s v="Will more people read the Bible if it were translated into Emoticons?"/>
    <n v="25000"/>
    <n v="105"/>
    <x v="2"/>
    <x v="0"/>
    <s v="USD"/>
    <n v="1417195201"/>
    <n v="1414599601"/>
    <b v="1"/>
    <n v="17"/>
    <b v="0"/>
    <s v="publishing/translations"/>
    <n v="0.42"/>
    <n v="6.1764705882352944"/>
    <x v="3"/>
    <x v="22"/>
  </r>
  <r>
    <s v="Man Down! Translation project"/>
    <s v="The White coat and the battle dress uniform"/>
    <n v="12000"/>
    <n v="15"/>
    <x v="2"/>
    <x v="13"/>
    <s v="EUR"/>
    <n v="1449914400"/>
    <n v="1445336607"/>
    <b v="0"/>
    <n v="3"/>
    <b v="0"/>
    <s v="publishing/translations"/>
    <n v="0.125"/>
    <n v="5"/>
    <x v="3"/>
    <x v="22"/>
  </r>
  <r>
    <s v="My life, My travel, My past - time to share"/>
    <s v="I traveled, I took pictures, I met people, I ate. Then I wrote a travel journal that needs editing, translation, and publishing."/>
    <n v="3000"/>
    <n v="15"/>
    <x v="2"/>
    <x v="0"/>
    <s v="USD"/>
    <n v="1407847978"/>
    <n v="1405687978"/>
    <b v="0"/>
    <n v="2"/>
    <b v="0"/>
    <s v="publishing/translations"/>
    <n v="0.5"/>
    <n v="7.5"/>
    <x v="3"/>
    <x v="22"/>
  </r>
  <r>
    <s v="General Treatise on Chess. Tactics. by R. Grau, translation"/>
    <s v="A translation of the legendary series of chess books &quot;General Treatise on Chess&quot; by R. Grau. A complete chess course for all levels."/>
    <n v="1000"/>
    <n v="72"/>
    <x v="2"/>
    <x v="1"/>
    <s v="GBP"/>
    <n v="1447451756"/>
    <n v="1444856156"/>
    <b v="0"/>
    <n v="6"/>
    <b v="0"/>
    <s v="publishing/translations"/>
    <n v="7.1999999999999993"/>
    <n v="12"/>
    <x v="3"/>
    <x v="22"/>
  </r>
  <r>
    <s v="Modern Literal Torah Translation: Genesis"/>
    <s v="Modern Literal Translation of the 1st Book of the Torah in English and Russian with sub-linear and interlinear layout."/>
    <n v="4000"/>
    <n v="0"/>
    <x v="2"/>
    <x v="0"/>
    <s v="USD"/>
    <n v="1420085535"/>
    <n v="1414897935"/>
    <b v="0"/>
    <n v="0"/>
    <b v="0"/>
    <s v="publishing/translations"/>
    <n v="0"/>
    <s v="N/A"/>
    <x v="3"/>
    <x v="22"/>
  </r>
  <r>
    <s v="Existence Space and Office (English translation)"/>
    <s v="Let's translate this book! A fundamental guide to existential workspaces: how to recover efficiency generating environmental well-being"/>
    <n v="6000"/>
    <n v="1"/>
    <x v="2"/>
    <x v="13"/>
    <s v="EUR"/>
    <n v="1464939520"/>
    <n v="1461051520"/>
    <b v="0"/>
    <n v="1"/>
    <b v="0"/>
    <s v="publishing/translations"/>
    <n v="1.6666666666666666E-2"/>
    <n v="1"/>
    <x v="3"/>
    <x v="22"/>
  </r>
  <r>
    <s v="The Divine Comedy- A New English Translation"/>
    <s v="There have been an exorbident number of translations of this most beautiful poem though none have ever been done by a nineteen year old"/>
    <n v="3000"/>
    <n v="7"/>
    <x v="2"/>
    <x v="1"/>
    <s v="GBP"/>
    <n v="1423185900"/>
    <n v="1420766700"/>
    <b v="0"/>
    <n v="3"/>
    <b v="0"/>
    <s v="publishing/translations"/>
    <n v="0.23333333333333336"/>
    <n v="2.3333333333333335"/>
    <x v="3"/>
    <x v="22"/>
  </r>
  <r>
    <s v="For overseas shogi fans! Shogi novel translation project"/>
    <s v="â€œClimbing Silver!â€- An English translation of the Young Adult Shogi novella"/>
    <n v="7000"/>
    <n v="320"/>
    <x v="2"/>
    <x v="0"/>
    <s v="USD"/>
    <n v="1417656699"/>
    <n v="1415064699"/>
    <b v="0"/>
    <n v="13"/>
    <b v="0"/>
    <s v="publishing/translations"/>
    <n v="4.5714285714285712"/>
    <n v="24.615384615384617"/>
    <x v="3"/>
    <x v="22"/>
  </r>
  <r>
    <s v="LE NUVOLE DEL CIELO-CLOUDS OF THE SKY"/>
    <s v="I need funds to publish a book based on a selection of sentences from the Gospel demonstrating that Christianity is a strong religion."/>
    <n v="2000"/>
    <n v="100"/>
    <x v="2"/>
    <x v="13"/>
    <s v="EUR"/>
    <n v="1455964170"/>
    <n v="1450780170"/>
    <b v="0"/>
    <n v="1"/>
    <b v="0"/>
    <s v="publishing/translations"/>
    <n v="5"/>
    <n v="100"/>
    <x v="3"/>
    <x v="22"/>
  </r>
  <r>
    <s v="Database of Interlinear Greek Words"/>
    <s v="Create an open source &quot;interlinear&quot; translation fo the Greek New Testament in re-publishable and open source database format."/>
    <n v="500"/>
    <n v="1"/>
    <x v="2"/>
    <x v="0"/>
    <s v="USD"/>
    <n v="1483423467"/>
    <n v="1480831467"/>
    <b v="0"/>
    <n v="1"/>
    <b v="0"/>
    <s v="publishing/translations"/>
    <n v="0.2"/>
    <n v="1"/>
    <x v="3"/>
    <x v="22"/>
  </r>
  <r>
    <s v="The Complete Homilies of Blessed Oscar Romero: Volume 2"/>
    <s v="This is a Series of 6 Books on Blessed Oscar A. Romero`s Writings. This Project will help to pay the translation costs of Volume 2."/>
    <n v="4400"/>
    <n v="800"/>
    <x v="2"/>
    <x v="0"/>
    <s v="USD"/>
    <n v="1439741591"/>
    <n v="1436285591"/>
    <b v="0"/>
    <n v="9"/>
    <b v="0"/>
    <s v="publishing/translations"/>
    <n v="18.181818181818183"/>
    <n v="88.888888888888886"/>
    <x v="3"/>
    <x v="22"/>
  </r>
  <r>
    <s v="Glenn's  little book of  quotes"/>
    <s v="glenn's  book of quotes is designed to give the readers a thought for the day , lighten the mood  and put a smile  on their faces."/>
    <n v="50000"/>
    <n v="0"/>
    <x v="2"/>
    <x v="0"/>
    <s v="USD"/>
    <n v="1448147619"/>
    <n v="1445552019"/>
    <b v="0"/>
    <n v="0"/>
    <b v="0"/>
    <s v="publishing/translations"/>
    <n v="0"/>
    <s v="N/A"/>
    <x v="3"/>
    <x v="22"/>
  </r>
  <r>
    <s v="Digitizing 8 Rare Siddha Yoga Books"/>
    <s v="Digitization of 8 rare Siddha Yoga books written by a Yogi - coming in the lineage of Sri Sri Sri Sadhasiva Brahmendra himself!"/>
    <n v="4500"/>
    <n v="55"/>
    <x v="2"/>
    <x v="0"/>
    <s v="USD"/>
    <n v="1442315460"/>
    <n v="1439696174"/>
    <b v="0"/>
    <n v="2"/>
    <b v="0"/>
    <s v="publishing/translations"/>
    <n v="1.2222222222222223"/>
    <n v="27.5"/>
    <x v="3"/>
    <x v="22"/>
  </r>
  <r>
    <s v="Realidades del Hombre"/>
    <s v="Â¿Y si hubiera una camino intermedio entre ciencia y religion?_x000a_Descubre la respuesta ayudando a publicar y traducir este libro."/>
    <n v="3000"/>
    <n v="6"/>
    <x v="2"/>
    <x v="3"/>
    <s v="EUR"/>
    <n v="1456397834"/>
    <n v="1453805834"/>
    <b v="0"/>
    <n v="1"/>
    <b v="0"/>
    <s v="publishing/translations"/>
    <n v="0.2"/>
    <n v="6"/>
    <x v="3"/>
    <x v="22"/>
  </r>
  <r>
    <s v="Book Tour &quot;Words of Fire! Women Loving Women in Latin Amer&quot;"/>
    <s v="Argentinian Author Seeks to Tour America to Educate on Womenâ€™s Sexuality in Latin America / Autora Argentina Busca Gira en EEUU"/>
    <n v="6300"/>
    <n v="445"/>
    <x v="2"/>
    <x v="0"/>
    <s v="USD"/>
    <n v="1476010619"/>
    <n v="1473418619"/>
    <b v="0"/>
    <n v="10"/>
    <b v="0"/>
    <s v="publishing/translations"/>
    <n v="7.0634920634920633"/>
    <n v="44.5"/>
    <x v="3"/>
    <x v="22"/>
  </r>
  <r>
    <s v="Shakespeare in the Hood - Romeo and Juliet"/>
    <s v="Help me butcher Shakespeare in a satirical fashion."/>
    <n v="110"/>
    <n v="3"/>
    <x v="2"/>
    <x v="0"/>
    <s v="USD"/>
    <n v="1467129686"/>
    <n v="1464969686"/>
    <b v="0"/>
    <n v="3"/>
    <b v="0"/>
    <s v="publishing/translations"/>
    <n v="2.7272727272727271"/>
    <n v="1"/>
    <x v="3"/>
    <x v="22"/>
  </r>
  <r>
    <s v="English translation of &quot;The Escape to Myanmar&quot;"/>
    <s v="English translation of &quot;The Escape to Myanmar&quot;, a fictive novel about people from Sweden who arrive in Myanmar/Burma as war refugees."/>
    <n v="200000"/>
    <n v="200"/>
    <x v="2"/>
    <x v="11"/>
    <s v="SEK"/>
    <n v="1423432709"/>
    <n v="1420840709"/>
    <b v="0"/>
    <n v="2"/>
    <b v="0"/>
    <s v="publishing/translations"/>
    <n v="0.1"/>
    <n v="100"/>
    <x v="3"/>
    <x v="22"/>
  </r>
  <r>
    <s v="&quot;Hope Without Borders&quot; trilogy by I R Tyler, Chinese edition"/>
    <s v="Protecting children from sexual abuse through the medium of story telling; accessing 20% of the world's population through translation."/>
    <n v="25000"/>
    <n v="26"/>
    <x v="2"/>
    <x v="4"/>
    <s v="NZD"/>
    <n v="1474436704"/>
    <n v="1471844704"/>
    <b v="0"/>
    <n v="2"/>
    <b v="0"/>
    <s v="publishing/translations"/>
    <n v="0.104"/>
    <n v="13"/>
    <x v="3"/>
    <x v="22"/>
  </r>
  <r>
    <s v="Progressive King James Version New Testament"/>
    <s v="Help fund me to destroy the monopoly Rupert Murdoch has over the publication of modern bibles. I have a new one to rival the NKJV."/>
    <n v="30000"/>
    <n v="100"/>
    <x v="2"/>
    <x v="2"/>
    <s v="AUD"/>
    <n v="1451637531"/>
    <n v="1449045531"/>
    <b v="0"/>
    <n v="1"/>
    <b v="0"/>
    <s v="publishing/translations"/>
    <n v="0.33333333333333337"/>
    <n v="100"/>
    <x v="3"/>
    <x v="22"/>
  </r>
  <r>
    <s v="Subway Mantras"/>
    <s v="A short book of practical mantras that can be used every day of the week. Mantras are cogwheels of universal engines."/>
    <n v="7500"/>
    <n v="1527"/>
    <x v="2"/>
    <x v="0"/>
    <s v="USD"/>
    <n v="1479233602"/>
    <n v="1478106802"/>
    <b v="0"/>
    <n v="14"/>
    <b v="0"/>
    <s v="publishing/translations"/>
    <n v="20.36"/>
    <n v="109.07142857142857"/>
    <x v="3"/>
    <x v="22"/>
  </r>
  <r>
    <s v="Hello!(Sawadee).&quot;.America&quot;   BOOK"/>
    <s v="Translation  Thai language to English and other languages of the story (written by me) about&quot; Promote Travel &amp; Business in America&quot;"/>
    <n v="13000"/>
    <n v="0"/>
    <x v="2"/>
    <x v="0"/>
    <s v="USD"/>
    <n v="1430276959"/>
    <n v="1427684959"/>
    <b v="0"/>
    <n v="0"/>
    <b v="0"/>
    <s v="publishing/translations"/>
    <n v="0"/>
    <s v="N/A"/>
    <x v="3"/>
    <x v="22"/>
  </r>
  <r>
    <s v="Die Welt der Haie in Englisch (The World of Sharks)"/>
    <s v="The World of Sharks is an interactive eBook for the iPad and Mac. It shall be translated into english to make it available worldwide."/>
    <n v="1000"/>
    <n v="0"/>
    <x v="2"/>
    <x v="12"/>
    <s v="EUR"/>
    <n v="1440408120"/>
    <n v="1435224120"/>
    <b v="0"/>
    <n v="0"/>
    <b v="0"/>
    <s v="publishing/translations"/>
    <n v="0"/>
    <s v="N/A"/>
    <x v="3"/>
    <x v="22"/>
  </r>
  <r>
    <s v="WHAT CAN I DO?..."/>
    <s v="The book with advices that can save many lives._x000a_You will find here many case studies, extreme situations and solutions."/>
    <n v="5000"/>
    <n v="419"/>
    <x v="2"/>
    <x v="12"/>
    <s v="EUR"/>
    <n v="1474230385"/>
    <n v="1471638385"/>
    <b v="0"/>
    <n v="4"/>
    <b v="0"/>
    <s v="publishing/translations"/>
    <n v="8.3800000000000008"/>
    <n v="104.75"/>
    <x v="3"/>
    <x v="22"/>
  </r>
  <r>
    <s v="Translation of the book &quot;He sees me with his Heart&quot;"/>
    <s v="My father wrote a book about raising a blind child. I, as a professional translator, am going to write it in English for everyone."/>
    <n v="1000"/>
    <n v="45"/>
    <x v="2"/>
    <x v="3"/>
    <s v="EUR"/>
    <n v="1459584417"/>
    <n v="1456996017"/>
    <b v="0"/>
    <n v="3"/>
    <b v="0"/>
    <s v="publishing/translations"/>
    <n v="4.5"/>
    <n v="15"/>
    <x v="3"/>
    <x v="22"/>
  </r>
  <r>
    <s v="10 P.M."/>
    <s v="A guy in his 30's tries to live his &quot;American Dream&quot;, but quickly it turns into a nightmare. (A Novel)"/>
    <n v="10000"/>
    <n v="0"/>
    <x v="2"/>
    <x v="0"/>
    <s v="USD"/>
    <n v="1428629242"/>
    <n v="1426037242"/>
    <b v="0"/>
    <n v="0"/>
    <b v="0"/>
    <s v="publishing/translations"/>
    <n v="0"/>
    <s v="N/A"/>
    <x v="3"/>
    <x v="22"/>
  </r>
  <r>
    <s v="Esoteric Project Management"/>
    <s v="Profesional translation and publishing of the book on unique synthesis of project management and meditation"/>
    <n v="5000"/>
    <n v="403"/>
    <x v="2"/>
    <x v="0"/>
    <s v="USD"/>
    <n v="1419017488"/>
    <n v="1416339088"/>
    <b v="0"/>
    <n v="5"/>
    <b v="0"/>
    <s v="publishing/translations"/>
    <n v="8.06"/>
    <n v="80.599999999999994"/>
    <x v="3"/>
    <x v="22"/>
  </r>
  <r>
    <s v="Publishing Persian version of IT AIN'T SO AWFUL, FALAFEL"/>
    <s v="Iran does not adhere to International Copyright Laws. Please help me publish a Persian translation before it is illegally translated."/>
    <n v="17000"/>
    <n v="5431"/>
    <x v="2"/>
    <x v="0"/>
    <s v="USD"/>
    <n v="1448517816"/>
    <n v="1445922216"/>
    <b v="0"/>
    <n v="47"/>
    <b v="0"/>
    <s v="publishing/translations"/>
    <n v="31.94705882352941"/>
    <n v="115.55319148936171"/>
    <x v="3"/>
    <x v="22"/>
  </r>
  <r>
    <s v="The Holy Bib-el"/>
    <s v="THE HOLY BIB-EL Translated By Leon Cook. The Creation: CHAPTER 1.  1* In the beginning Gods created The Heavens and The Planet Earth."/>
    <n v="40000"/>
    <n v="0"/>
    <x v="2"/>
    <x v="0"/>
    <s v="USD"/>
    <n v="1437417828"/>
    <n v="1434825828"/>
    <b v="0"/>
    <n v="0"/>
    <b v="0"/>
    <s v="publishing/translations"/>
    <n v="0"/>
    <s v="N/A"/>
    <x v="3"/>
    <x v="22"/>
  </r>
  <r>
    <s v="The Gayatri Mantra for Jhansi, India"/>
    <s v="Publish my book on the Gayatri Mantra in English for the benefit of the readers and the children at the orphanage in Jhansi, India"/>
    <n v="12000"/>
    <n v="805"/>
    <x v="2"/>
    <x v="13"/>
    <s v="EUR"/>
    <n v="1481367600"/>
    <n v="1477839675"/>
    <b v="0"/>
    <n v="10"/>
    <b v="0"/>
    <s v="publishing/translations"/>
    <n v="6.708333333333333"/>
    <n v="80.5"/>
    <x v="3"/>
    <x v="22"/>
  </r>
  <r>
    <s v="Translation of 'SOCIALCAPITALISM' (2014)"/>
    <s v="Interest from abroad to publish my book SOCIALCAPITALISM. Need translation to English master. Help appreciated."/>
    <n v="82000"/>
    <n v="8190"/>
    <x v="2"/>
    <x v="8"/>
    <s v="DKK"/>
    <n v="1433775600"/>
    <n v="1431973478"/>
    <b v="0"/>
    <n v="11"/>
    <b v="0"/>
    <s v="publishing/translations"/>
    <n v="9.9878048780487809"/>
    <n v="744.5454545454545"/>
    <x v="3"/>
    <x v="22"/>
  </r>
  <r>
    <s v="Trilogy of Crystals, book 1, translation"/>
    <s v="English translation of the first book from a sword and sorcery Fantasy trilogy, by Paolo Parente"/>
    <n v="15000"/>
    <n v="15"/>
    <x v="2"/>
    <x v="13"/>
    <s v="EUR"/>
    <n v="1444589020"/>
    <n v="1441997020"/>
    <b v="0"/>
    <n v="2"/>
    <b v="0"/>
    <s v="publishing/translations"/>
    <n v="0.1"/>
    <n v="7.5"/>
    <x v="3"/>
    <x v="22"/>
  </r>
  <r>
    <s v="Translation of an interactive eLearning-website for surgery"/>
    <s v="Help us to get www.mySurgery.de, an interactive eLearning-Website for general and visceral surgery, translated to english language."/>
    <n v="10000"/>
    <n v="77"/>
    <x v="2"/>
    <x v="12"/>
    <s v="EUR"/>
    <n v="1456043057"/>
    <n v="1453451057"/>
    <b v="0"/>
    <n v="2"/>
    <b v="0"/>
    <s v="publishing/translations"/>
    <n v="0.77"/>
    <n v="38.5"/>
    <x v="3"/>
    <x v="22"/>
  </r>
  <r>
    <s v="THE BACHELOR KNOWS NO BORDERS"/>
    <s v="Introducing A True Story That Bridges Borders: Join Us As We Translate THE BACHELOR CHAPTERS: A THINKING WOMAN'S ROMANCE Into Spanish!"/>
    <n v="3000"/>
    <n v="807"/>
    <x v="2"/>
    <x v="0"/>
    <s v="USD"/>
    <n v="1405227540"/>
    <n v="1402058739"/>
    <b v="0"/>
    <n v="22"/>
    <b v="0"/>
    <s v="publishing/translations"/>
    <n v="26.900000000000002"/>
    <n v="36.68181818181818"/>
    <x v="3"/>
    <x v="22"/>
  </r>
  <r>
    <s v="Felting tutorials - worldwide wool craft - translation"/>
    <s v="Feltmaking is an acient yet modern craft using wool in creative ways. Our thorough guides should be for people all over the world."/>
    <n v="20000"/>
    <n v="600"/>
    <x v="2"/>
    <x v="8"/>
    <s v="DKK"/>
    <n v="1461765300"/>
    <n v="1459198499"/>
    <b v="0"/>
    <n v="8"/>
    <b v="0"/>
    <s v="publishing/translations"/>
    <n v="3"/>
    <n v="75"/>
    <x v="3"/>
    <x v="22"/>
  </r>
  <r>
    <s v="Watermark the truth beneath the surface - Translate"/>
    <s v="My English  novel has received excellent reviews. To address the great interest from Germany I want to translate it into German."/>
    <n v="2725"/>
    <n v="180"/>
    <x v="2"/>
    <x v="5"/>
    <s v="CAD"/>
    <n v="1425758101"/>
    <n v="1423166101"/>
    <b v="0"/>
    <n v="6"/>
    <b v="0"/>
    <s v="publishing/translations"/>
    <n v="6.6055045871559637"/>
    <n v="30"/>
    <x v="3"/>
    <x v="22"/>
  </r>
  <r>
    <s v="Perfume Collectibles - Vintage Bottles - History of Perfume"/>
    <s v="The Museum of Perfume in Milan has been publishing its own magazine since 1998 in Italian. We would like to translate it English."/>
    <n v="13000"/>
    <n v="1"/>
    <x v="2"/>
    <x v="13"/>
    <s v="EUR"/>
    <n v="1464285463"/>
    <n v="1461693463"/>
    <b v="0"/>
    <n v="1"/>
    <b v="0"/>
    <s v="publishing/translations"/>
    <n v="7.6923076923076927E-3"/>
    <n v="1"/>
    <x v="3"/>
    <x v="22"/>
  </r>
  <r>
    <s v="Sikh Police: Guru Granth Sahib Project"/>
    <s v="Guru Granth Sahib; User Friendly. A book which captures the essence of the Guru Granth Sahib in modern English and also made digital."/>
    <n v="180000"/>
    <n v="2020"/>
    <x v="2"/>
    <x v="1"/>
    <s v="GBP"/>
    <n v="1441995769"/>
    <n v="1436811769"/>
    <b v="0"/>
    <n v="3"/>
    <b v="0"/>
    <s v="publishing/translations"/>
    <n v="1.1222222222222222"/>
    <n v="673.33333333333337"/>
    <x v="3"/>
    <x v="22"/>
  </r>
  <r>
    <s v="Alternative Economics: Reversing Stagnation on Smashwords"/>
    <s v="If people contribute on Kickstarter, I will be able to give this 159-page e-book anthology away free to libraries and e-bookreaders.  I"/>
    <n v="1500"/>
    <n v="0"/>
    <x v="2"/>
    <x v="0"/>
    <s v="USD"/>
    <n v="1464190158"/>
    <n v="1461598158"/>
    <b v="0"/>
    <n v="0"/>
    <b v="0"/>
    <s v="publishing/translations"/>
    <n v="0"/>
    <s v="N/A"/>
    <x v="3"/>
    <x v="22"/>
  </r>
  <r>
    <s v="Translate my Saga Fantasy : Icarus Ã  l'Ã©cole des dieux"/>
    <s v="Hello everyone !_x000a_I need your help for translate my saga Fantasy : Icarus at the school of the gods - Book 1&quot;."/>
    <n v="13000"/>
    <n v="0"/>
    <x v="2"/>
    <x v="6"/>
    <s v="EUR"/>
    <n v="1483395209"/>
    <n v="1480803209"/>
    <b v="0"/>
    <n v="0"/>
    <b v="0"/>
    <s v="publishing/translations"/>
    <n v="0"/>
    <s v="N/A"/>
    <x v="3"/>
    <x v="22"/>
  </r>
  <r>
    <s v="Expand the MillionairesLetter in the US Market!"/>
    <s v="We as a successfull german stock market newsletter publisher want expand in the US market!"/>
    <n v="4950"/>
    <n v="0"/>
    <x v="2"/>
    <x v="12"/>
    <s v="EUR"/>
    <n v="1442091462"/>
    <n v="1436907462"/>
    <b v="0"/>
    <n v="0"/>
    <b v="0"/>
    <s v="publishing/translations"/>
    <n v="0"/>
    <s v="N/A"/>
    <x v="3"/>
    <x v="22"/>
  </r>
  <r>
    <s v="Finnegans Wake von James Joyce - deutsche Ãœbersetzung"/>
    <s v="Erstellung einer deutschen Ãœbersetzung ( Lesbarmachung ) des Buches Finnegans Wake von James Joyce. Die Umsetzung erfolgt 1 zu 1."/>
    <n v="130000"/>
    <n v="0"/>
    <x v="2"/>
    <x v="12"/>
    <s v="EUR"/>
    <n v="1434286855"/>
    <n v="1431694855"/>
    <b v="0"/>
    <n v="0"/>
    <b v="0"/>
    <s v="publishing/translations"/>
    <n v="0"/>
    <s v="N/A"/>
    <x v="3"/>
    <x v="22"/>
  </r>
  <r>
    <s v="Italian Manual Kickstarter - Manuale Italiano non ufficiale"/>
    <s v="All backers can help us with 1â‚¬ to create the 1st Italian Manual Kickstarter - Per chi vuole finanziare le proprie idee con successo"/>
    <n v="900"/>
    <n v="0"/>
    <x v="2"/>
    <x v="13"/>
    <s v="EUR"/>
    <n v="1461235478"/>
    <n v="1459507478"/>
    <b v="0"/>
    <n v="0"/>
    <b v="0"/>
    <s v="publishing/translations"/>
    <n v="0"/>
    <s v="N/A"/>
    <x v="3"/>
    <x v="22"/>
  </r>
  <r>
    <s v="Indian Language Dictionary"/>
    <s v="I'm creating a dictionary of multiple Indian languages."/>
    <n v="500000"/>
    <n v="75"/>
    <x v="2"/>
    <x v="0"/>
    <s v="USD"/>
    <n v="1467999134"/>
    <n v="1465407134"/>
    <b v="0"/>
    <n v="3"/>
    <b v="0"/>
    <s v="publishing/translations"/>
    <n v="1.4999999999999999E-2"/>
    <n v="25"/>
    <x v="3"/>
    <x v="22"/>
  </r>
  <r>
    <s v="Focus on changing your situation"/>
    <s v="For people in schools to the retired._x000a_Aim is to get in to schools,gyms,work places and to travel all over the world doing talks on it."/>
    <n v="200000"/>
    <n v="0"/>
    <x v="2"/>
    <x v="2"/>
    <s v="AUD"/>
    <n v="1432272300"/>
    <n v="1429655318"/>
    <b v="0"/>
    <n v="0"/>
    <b v="0"/>
    <s v="publishing/translations"/>
    <n v="0"/>
    <s v="N/A"/>
    <x v="3"/>
    <x v="22"/>
  </r>
  <r>
    <s v="MamaCheng's International Shopping Concierge Services"/>
    <s v="Calling out Backers throughout the world. We are here to provide an intermediate channel to offer U.S. products worldwide. PLEASE READ!"/>
    <n v="8888"/>
    <n v="0"/>
    <x v="2"/>
    <x v="0"/>
    <s v="USD"/>
    <n v="1431286105"/>
    <n v="1427138905"/>
    <b v="0"/>
    <n v="0"/>
    <b v="0"/>
    <s v="publishing/translations"/>
    <n v="0"/>
    <s v="N/A"/>
    <x v="3"/>
    <x v="22"/>
  </r>
  <r>
    <s v="The Art of the Dill"/>
    <s v="A book of pickle recipes narrated by a mama grizzly speaking in incomplete and run-on sentences and her orangutan friend. #Artofthedill"/>
    <n v="100000"/>
    <n v="1"/>
    <x v="2"/>
    <x v="0"/>
    <s v="USD"/>
    <n v="1455941197"/>
    <n v="1453349197"/>
    <b v="0"/>
    <n v="1"/>
    <b v="0"/>
    <s v="publishing/translations"/>
    <n v="1E-3"/>
    <n v="1"/>
    <x v="3"/>
    <x v="22"/>
  </r>
  <r>
    <s v="Modern Literal Torah Translation (Canceled)"/>
    <s v="Modern Literal Translation of the Torah in English and Russian with sub-linear and interlinear layout."/>
    <n v="18950"/>
    <n v="2"/>
    <x v="1"/>
    <x v="0"/>
    <s v="USD"/>
    <n v="1416355259"/>
    <n v="1413759659"/>
    <b v="0"/>
    <n v="2"/>
    <b v="0"/>
    <s v="publishing/translations"/>
    <n v="1.0554089709762533E-2"/>
    <n v="1"/>
    <x v="3"/>
    <x v="22"/>
  </r>
  <r>
    <s v="The Judo Preservation Project (Canceled)"/>
    <s v="I am gathering rare, out-of-print Judo books for preservation, translation and sharing."/>
    <n v="14000"/>
    <n v="0"/>
    <x v="1"/>
    <x v="0"/>
    <s v="USD"/>
    <n v="1406566363"/>
    <n v="1403974363"/>
    <b v="0"/>
    <n v="0"/>
    <b v="0"/>
    <s v="publishing/translations"/>
    <n v="0"/>
    <s v="N/A"/>
    <x v="3"/>
    <x v="22"/>
  </r>
  <r>
    <s v="ON THE DISSECTION OF THE PARTS OF THE HUMAN BODY (1545-1546) (Canceled)"/>
    <s v="The ambitious translation of one of the most important books in the history of medicine by Charles Estienne, the classmate of Vesalius"/>
    <n v="25000"/>
    <n v="0"/>
    <x v="1"/>
    <x v="6"/>
    <s v="EUR"/>
    <n v="1492270947"/>
    <n v="1488386547"/>
    <b v="0"/>
    <n v="0"/>
    <b v="0"/>
    <s v="publishing/translations"/>
    <n v="0"/>
    <s v="N/A"/>
    <x v="3"/>
    <x v="22"/>
  </r>
  <r>
    <s v="Beginner's Guide to Fibromyalgia translation - fibromialgia"/>
    <s v="Our Beginner's Guide to Fibromyalgia is to be translated into English. Endorsed by leading Rheumatology &amp; Psychology Societies in Spain"/>
    <n v="1750"/>
    <n v="15"/>
    <x v="1"/>
    <x v="3"/>
    <s v="EUR"/>
    <n v="1461535140"/>
    <n v="1459716480"/>
    <b v="0"/>
    <n v="1"/>
    <b v="0"/>
    <s v="publishing/translations"/>
    <n v="0.85714285714285721"/>
    <n v="15"/>
    <x v="3"/>
    <x v="22"/>
  </r>
  <r>
    <s v="Heart Jewel: Advice from a Modern Tibetan Master (Canceled)"/>
    <s v="The teachings of Tulku Sanjay Tsering, the body, speech and mind emanation of the esteemed 20th century Dzogchen Master Khenpo Ngaga"/>
    <n v="15000"/>
    <n v="1575"/>
    <x v="1"/>
    <x v="0"/>
    <s v="USD"/>
    <n v="1409924340"/>
    <n v="1405181320"/>
    <b v="0"/>
    <n v="7"/>
    <b v="0"/>
    <s v="publishing/translations"/>
    <n v="10.5"/>
    <n v="225"/>
    <x v="3"/>
    <x v="22"/>
  </r>
  <r>
    <s v="Sometimes you don't need love (Canceled)"/>
    <s v="English Version of my auto-published novel"/>
    <n v="5000"/>
    <n v="145"/>
    <x v="1"/>
    <x v="13"/>
    <s v="EUR"/>
    <n v="1483459365"/>
    <n v="1480867365"/>
    <b v="0"/>
    <n v="3"/>
    <b v="0"/>
    <s v="publishing/translations"/>
    <n v="2.9000000000000004"/>
    <n v="48.333333333333336"/>
    <x v="3"/>
    <x v="22"/>
  </r>
  <r>
    <s v="Hey! I&quot;m not invisable, I am Just Old (Canceled)"/>
    <s v="Age is more than just a number, I hope your younger than you feel."/>
    <n v="6000"/>
    <n v="0"/>
    <x v="1"/>
    <x v="0"/>
    <s v="USD"/>
    <n v="1447281044"/>
    <n v="1444685444"/>
    <b v="0"/>
    <n v="0"/>
    <b v="0"/>
    <s v="publishing/translations"/>
    <n v="0"/>
    <s v="N/A"/>
    <x v="3"/>
    <x v="22"/>
  </r>
  <r>
    <s v="The Atheist/Agnostic Translation Guide to the AA's Big Book"/>
    <s v="I decided to get help. I respect AA and recognize the value of it's methods but the overwhelming religious language is a big hurdle. ."/>
    <n v="5000"/>
    <n v="0"/>
    <x v="1"/>
    <x v="0"/>
    <s v="USD"/>
    <n v="1407729600"/>
    <n v="1405097760"/>
    <b v="0"/>
    <n v="0"/>
    <b v="0"/>
    <s v="publishing/translations"/>
    <n v="0"/>
    <s v="N/A"/>
    <x v="3"/>
    <x v="22"/>
  </r>
  <r>
    <s v="Like all the others (Canceled)"/>
    <s v="What if you suddenly found out, that your life wasnÂ´t the life you thought you had? What if you were like all the others!"/>
    <n v="37000"/>
    <n v="0"/>
    <x v="1"/>
    <x v="8"/>
    <s v="DKK"/>
    <n v="1449077100"/>
    <n v="1446612896"/>
    <b v="0"/>
    <n v="0"/>
    <b v="0"/>
    <s v="publishing/translations"/>
    <n v="0"/>
    <s v="N/A"/>
    <x v="3"/>
    <x v="22"/>
  </r>
  <r>
    <s v="KJV2015 (Canceled)"/>
    <s v="KJV2015 Easier to understand for our kids and family not leaving out one verse or changing a meaning one bit."/>
    <n v="25000000"/>
    <n v="0"/>
    <x v="1"/>
    <x v="0"/>
    <s v="USD"/>
    <n v="1417391100"/>
    <n v="1412371898"/>
    <b v="0"/>
    <n v="0"/>
    <b v="0"/>
    <s v="publishing/translations"/>
    <n v="0"/>
    <s v="N/A"/>
    <x v="3"/>
    <x v="22"/>
  </r>
  <r>
    <s v="Relatively Prime Series 2"/>
    <s v="Series 2 of Relatively Prime, a podcast of stories from the Mathematical Domain"/>
    <n v="15000"/>
    <n v="15186.69"/>
    <x v="0"/>
    <x v="0"/>
    <s v="USD"/>
    <n v="1413849600"/>
    <n v="1410967754"/>
    <b v="1"/>
    <n v="340"/>
    <b v="1"/>
    <s v="publishing/radio &amp; podcasts"/>
    <n v="101.24459999999999"/>
    <n v="44.66673529411765"/>
    <x v="3"/>
    <x v="23"/>
  </r>
  <r>
    <s v="Unbound: Fiction on the Radio"/>
    <s v="A new radio show focused on short fiction produced by Louisville Public Media"/>
    <n v="4000"/>
    <n v="4340.7"/>
    <x v="0"/>
    <x v="0"/>
    <s v="USD"/>
    <n v="1365609271"/>
    <n v="1363017271"/>
    <b v="1"/>
    <n v="150"/>
    <b v="1"/>
    <s v="publishing/radio &amp; podcasts"/>
    <n v="108.5175"/>
    <n v="28.937999999999999"/>
    <x v="3"/>
    <x v="23"/>
  </r>
  <r>
    <s v="The River Runs Through Us, a Six-Part Public Radio Series"/>
    <s v="The River Runs Through Us is a six-part, yearlong radio series exploring the meaning and metaphor of the Connecticut River."/>
    <n v="600"/>
    <n v="886"/>
    <x v="0"/>
    <x v="0"/>
    <s v="USD"/>
    <n v="1365367938"/>
    <n v="1361483538"/>
    <b v="1"/>
    <n v="25"/>
    <b v="1"/>
    <s v="publishing/radio &amp; podcasts"/>
    <n v="147.66666666666666"/>
    <n v="35.44"/>
    <x v="3"/>
    <x v="23"/>
  </r>
  <r>
    <s v="Science Studio"/>
    <s v="The Best Science Media on the Web"/>
    <n v="5000"/>
    <n v="8160"/>
    <x v="0"/>
    <x v="0"/>
    <s v="USD"/>
    <n v="1361029958"/>
    <n v="1358437958"/>
    <b v="1"/>
    <n v="234"/>
    <b v="1"/>
    <s v="publishing/radio &amp; podcasts"/>
    <n v="163.19999999999999"/>
    <n v="34.871794871794869"/>
    <x v="3"/>
    <x v="23"/>
  </r>
  <r>
    <s v="Idle Thumbs Video Game Podcast"/>
    <s v="Idle Thumbs was a podcast that ran for two years. People liked it, and we liked doing it. We want to bring it back, better than before."/>
    <n v="30000"/>
    <n v="136924.35"/>
    <x v="0"/>
    <x v="0"/>
    <s v="USD"/>
    <n v="1332385200"/>
    <n v="1329759452"/>
    <b v="1"/>
    <n v="2602"/>
    <b v="1"/>
    <s v="publishing/radio &amp; podcasts"/>
    <n v="456.41449999999998"/>
    <n v="52.622732513451197"/>
    <x v="3"/>
    <x v="23"/>
  </r>
  <r>
    <s v="WAYO 104.3 FM ROCHESTER, NY"/>
    <s v="WAYO needs your financial support to operate in 2016. Help keep the creativity and ideas of the Rochester community on the radio!"/>
    <n v="16000"/>
    <n v="17260.37"/>
    <x v="0"/>
    <x v="0"/>
    <s v="USD"/>
    <n v="1452574800"/>
    <n v="1449029266"/>
    <b v="1"/>
    <n v="248"/>
    <b v="1"/>
    <s v="publishing/radio &amp; podcasts"/>
    <n v="107.87731249999999"/>
    <n v="69.598266129032254"/>
    <x v="3"/>
    <x v="23"/>
  </r>
  <r>
    <s v="Radio Ambulante"/>
    <s v="We are a new Spanish language podcast telling uniquely Latin American stories."/>
    <n v="40000"/>
    <n v="46032"/>
    <x v="0"/>
    <x v="0"/>
    <s v="USD"/>
    <n v="1332699285"/>
    <n v="1327518885"/>
    <b v="1"/>
    <n v="600"/>
    <b v="1"/>
    <s v="publishing/radio &amp; podcasts"/>
    <n v="115.08"/>
    <n v="76.72"/>
    <x v="3"/>
    <x v="23"/>
  </r>
  <r>
    <s v="A New Season of Destination DIY"/>
    <s v="Destination DIY is a radio show &amp; podcast showcasing all kinds of creativity. Please help us make a new season of shows for your ears!"/>
    <n v="9500"/>
    <n v="9725"/>
    <x v="0"/>
    <x v="0"/>
    <s v="USD"/>
    <n v="1307838049"/>
    <n v="1302654049"/>
    <b v="1"/>
    <n v="293"/>
    <b v="1"/>
    <s v="publishing/radio &amp; podcasts"/>
    <n v="102.36842105263158"/>
    <n v="33.191126279863482"/>
    <x v="3"/>
    <x v="23"/>
  </r>
  <r>
    <s v="The Local Global Mashup Show"/>
    <s v="Get the inside edge on the stories that connect Americans to the world -- in your ear every week."/>
    <n v="44250"/>
    <n v="47978"/>
    <x v="0"/>
    <x v="0"/>
    <s v="USD"/>
    <n v="1360938109"/>
    <n v="1358346109"/>
    <b v="1"/>
    <n v="321"/>
    <b v="1"/>
    <s v="publishing/radio &amp; podcasts"/>
    <n v="108.42485875706214"/>
    <n v="149.46417445482865"/>
    <x v="3"/>
    <x v="23"/>
  </r>
  <r>
    <s v="The CASAMENA Radio Hour Volume 1 CDx2"/>
    <s v="Carlos Mena presents the CASAMENA Radio Hour Vol 1, a  2-CD Mix and Compilation featuring new and unreleased Deep and Afro house."/>
    <n v="1500"/>
    <n v="1877"/>
    <x v="0"/>
    <x v="0"/>
    <s v="USD"/>
    <n v="1356724263"/>
    <n v="1354909863"/>
    <b v="1"/>
    <n v="81"/>
    <b v="1"/>
    <s v="publishing/radio &amp; podcasts"/>
    <n v="125.13333333333334"/>
    <n v="23.172839506172838"/>
    <x v="3"/>
    <x v="23"/>
  </r>
  <r>
    <s v="93.5 KNCE: True Taos Radio"/>
    <s v="Help improve the equipment, signal, and reach of 93.5 KNCE True Taos Radio, a new experiment in grassroots community media."/>
    <n v="32000"/>
    <n v="33229"/>
    <x v="0"/>
    <x v="0"/>
    <s v="USD"/>
    <n v="1428620334"/>
    <n v="1426028334"/>
    <b v="1"/>
    <n v="343"/>
    <b v="1"/>
    <s v="publishing/radio &amp; podcasts"/>
    <n v="103.840625"/>
    <n v="96.877551020408163"/>
    <x v="3"/>
    <x v="23"/>
  </r>
  <r>
    <s v="The Longest Shortest Time: Season 2"/>
    <s v="A podcast about surprising struggles in early parenthood, created and hosted by award-winning author and radio producer Hillary Frank."/>
    <n v="25000"/>
    <n v="34676"/>
    <x v="0"/>
    <x v="0"/>
    <s v="USD"/>
    <n v="1381928503"/>
    <n v="1379336503"/>
    <b v="1"/>
    <n v="336"/>
    <b v="1"/>
    <s v="publishing/radio &amp; podcasts"/>
    <n v="138.70400000000001"/>
    <n v="103.20238095238095"/>
    <x v="3"/>
    <x v="23"/>
  </r>
  <r>
    <s v="ONE LOVES ONLY FORM"/>
    <s v="Public Radio Project"/>
    <n v="1500"/>
    <n v="1807.74"/>
    <x v="0"/>
    <x v="0"/>
    <s v="USD"/>
    <n v="1330644639"/>
    <n v="1328052639"/>
    <b v="1"/>
    <n v="47"/>
    <b v="1"/>
    <s v="publishing/radio &amp; podcasts"/>
    <n v="120.51600000000001"/>
    <n v="38.462553191489363"/>
    <x v="3"/>
    <x v="23"/>
  </r>
  <r>
    <s v="Bring the Seattle Geekly podcast back!"/>
    <s v="We ended the Seattle Geekly podcast back in mid 2011, We've been thinking of bringing it back but we need help monetarily."/>
    <n v="3000"/>
    <n v="3368"/>
    <x v="0"/>
    <x v="0"/>
    <s v="USD"/>
    <n v="1379093292"/>
    <n v="1376501292"/>
    <b v="1"/>
    <n v="76"/>
    <b v="1"/>
    <s v="publishing/radio &amp; podcasts"/>
    <n v="112.26666666666667"/>
    <n v="44.315789473684212"/>
    <x v="3"/>
    <x v="23"/>
  </r>
  <r>
    <s v="30-Hour Comedy Podcast Marathon and Tour"/>
    <s v="We're raising money to create a 30-hour comedy marathon and an upcoming tour to celebrate our 10-year podcast anniversary."/>
    <n v="15000"/>
    <n v="28300.45"/>
    <x v="0"/>
    <x v="0"/>
    <s v="USD"/>
    <n v="1419051540"/>
    <n v="1416244863"/>
    <b v="1"/>
    <n v="441"/>
    <b v="1"/>
    <s v="publishing/radio &amp; podcasts"/>
    <n v="188.66966666666667"/>
    <n v="64.173356009070289"/>
    <x v="3"/>
    <x v="23"/>
  </r>
  <r>
    <s v="The Comedy Button Podcast"/>
    <s v="The Comedy Button is a brand new nerd pop culture podcast with weekly video sketches."/>
    <n v="6000"/>
    <n v="39693.279999999999"/>
    <x v="0"/>
    <x v="0"/>
    <s v="USD"/>
    <n v="1315616422"/>
    <n v="1313024422"/>
    <b v="1"/>
    <n v="916"/>
    <b v="1"/>
    <s v="publishing/radio &amp; podcasts"/>
    <n v="661.55466666666666"/>
    <n v="43.333275109170302"/>
    <x v="3"/>
    <x v="23"/>
  </r>
  <r>
    <s v="Keep Live Music on WMSE"/>
    <s v="WMSE, a community-funded radio station in Milwaukee, WI needs to replace its in-house digital studio to keep live music on the air."/>
    <n v="30000"/>
    <n v="33393"/>
    <x v="0"/>
    <x v="0"/>
    <s v="USD"/>
    <n v="1324609200"/>
    <n v="1319467604"/>
    <b v="1"/>
    <n v="369"/>
    <b v="1"/>
    <s v="publishing/radio &amp; podcasts"/>
    <n v="111.31"/>
    <n v="90.495934959349597"/>
    <x v="3"/>
    <x v="23"/>
  </r>
  <r>
    <s v="Planet Money T-shirt"/>
    <s v="We are a team of multimedia reporters covering the global economy. We are going to make a t-shirt and tell the story of its creation."/>
    <n v="50000"/>
    <n v="590807.11"/>
    <x v="0"/>
    <x v="0"/>
    <s v="USD"/>
    <n v="1368564913"/>
    <n v="1367355313"/>
    <b v="1"/>
    <n v="20242"/>
    <b v="1"/>
    <s v="publishing/radio &amp; podcasts"/>
    <n v="1181.6142199999999"/>
    <n v="29.187190495010373"/>
    <x v="3"/>
    <x v="23"/>
  </r>
  <r>
    <s v="Let's Talk Calmly About Security and Privacy"/>
    <s v="A former intelligence analyst/government transparency advocate talks to his colleagues about the past year's NSA revelations."/>
    <n v="1600"/>
    <n v="2198"/>
    <x v="0"/>
    <x v="0"/>
    <s v="USD"/>
    <n v="1399694340"/>
    <n v="1398448389"/>
    <b v="1"/>
    <n v="71"/>
    <b v="1"/>
    <s v="publishing/radio &amp; podcasts"/>
    <n v="137.375"/>
    <n v="30.95774647887324"/>
    <x v="3"/>
    <x v="23"/>
  </r>
  <r>
    <s v="The Stage at KDHX"/>
    <s v="The Stage at KDHX will be a beacon for artistic independence in the heart of the country, showcasing new artists and old favorites."/>
    <n v="50000"/>
    <n v="58520.2"/>
    <x v="0"/>
    <x v="0"/>
    <s v="USD"/>
    <n v="1374858000"/>
    <n v="1373408699"/>
    <b v="1"/>
    <n v="635"/>
    <b v="1"/>
    <s v="publishing/radio &amp; podcasts"/>
    <n v="117.04040000000001"/>
    <n v="92.157795275590544"/>
    <x v="3"/>
    <x v="23"/>
  </r>
  <r>
    <s v="Downloads From My Mind - Science Fiction Short Stories"/>
    <s v="This will be my first collection of short stories, written from ideas and scraps of ideas that I've had since I was a young child."/>
    <n v="5000"/>
    <n v="105"/>
    <x v="2"/>
    <x v="5"/>
    <s v="CAD"/>
    <n v="1383430145"/>
    <n v="1380838145"/>
    <b v="0"/>
    <n v="6"/>
    <b v="0"/>
    <s v="publishing/fiction"/>
    <n v="2.1"/>
    <n v="17.5"/>
    <x v="3"/>
    <x v="10"/>
  </r>
  <r>
    <s v="Black Matter: Reality is in the eyes of the beholder"/>
    <s v="Those who believe, call them Gods._x000a_Those who don't believe, call them aliens._x000a_Either way, you can't stop the war."/>
    <n v="5000"/>
    <n v="5"/>
    <x v="2"/>
    <x v="0"/>
    <s v="USD"/>
    <n v="1347004260"/>
    <n v="1345062936"/>
    <b v="0"/>
    <n v="1"/>
    <b v="0"/>
    <s v="publishing/fiction"/>
    <n v="0.1"/>
    <n v="5"/>
    <x v="3"/>
    <x v="10"/>
  </r>
  <r>
    <s v="The Book Club Rebellion"/>
    <s v="When three social outcasts discover that Fictional characters are invading their world, they must form a team to stop this evil force."/>
    <n v="7000"/>
    <n v="50"/>
    <x v="2"/>
    <x v="0"/>
    <s v="USD"/>
    <n v="1469162275"/>
    <n v="1467002275"/>
    <b v="0"/>
    <n v="2"/>
    <b v="0"/>
    <s v="publishing/fiction"/>
    <n v="0.7142857142857143"/>
    <n v="25"/>
    <x v="3"/>
    <x v="10"/>
  </r>
  <r>
    <s v="a book called filtered down thru the stars"/>
    <s v="The mussings of an old wizard"/>
    <n v="2000"/>
    <n v="0"/>
    <x v="2"/>
    <x v="0"/>
    <s v="USD"/>
    <n v="1342882260"/>
    <n v="1337834963"/>
    <b v="0"/>
    <n v="0"/>
    <b v="0"/>
    <s v="publishing/fiction"/>
    <n v="0"/>
    <s v="N/A"/>
    <x v="3"/>
    <x v="10"/>
  </r>
  <r>
    <s v="Covenant Kept - A Christian novel"/>
    <s v="Covenant Kept is a unique story that follows an ordinary woman through an extraordinary spiritual journey. Please help fund me."/>
    <n v="6700"/>
    <n v="150"/>
    <x v="2"/>
    <x v="0"/>
    <s v="USD"/>
    <n v="1434827173"/>
    <n v="1430939173"/>
    <b v="0"/>
    <n v="3"/>
    <b v="0"/>
    <s v="publishing/fiction"/>
    <n v="2.2388059701492535"/>
    <n v="50"/>
    <x v="3"/>
    <x v="10"/>
  </r>
  <r>
    <s v="I Died. Yesterday by Pamela Norton Docken"/>
    <s v="Follow the intimate and intense journey of a young woman's last moments of her unexpected death and journey to the continuance of life."/>
    <n v="20000"/>
    <n v="48"/>
    <x v="2"/>
    <x v="0"/>
    <s v="USD"/>
    <n v="1425009761"/>
    <n v="1422417761"/>
    <b v="0"/>
    <n v="3"/>
    <b v="0"/>
    <s v="publishing/fiction"/>
    <n v="0.24"/>
    <n v="16"/>
    <x v="3"/>
    <x v="10"/>
  </r>
  <r>
    <s v="You Killed Me First"/>
    <s v="A lover becomes an enemy when a line has been crossed. Torn between memories and reality, his mask of sanity is slipping."/>
    <n v="10000"/>
    <n v="0"/>
    <x v="2"/>
    <x v="0"/>
    <s v="USD"/>
    <n v="1470175271"/>
    <n v="1467583271"/>
    <b v="0"/>
    <n v="0"/>
    <b v="0"/>
    <s v="publishing/fiction"/>
    <n v="0"/>
    <s v="N/A"/>
    <x v="3"/>
    <x v="10"/>
  </r>
  <r>
    <s v="Nanolution"/>
    <s v="A blockbuster sci-fi adventure. What would you do if one day your life changed to beyond the imaginable?"/>
    <n v="15000"/>
    <n v="360"/>
    <x v="2"/>
    <x v="2"/>
    <s v="AUD"/>
    <n v="1388928660"/>
    <n v="1386336660"/>
    <b v="0"/>
    <n v="6"/>
    <b v="0"/>
    <s v="publishing/fiction"/>
    <n v="2.4"/>
    <n v="60"/>
    <x v="3"/>
    <x v="10"/>
  </r>
  <r>
    <s v="QUIET ENJOYMENT, a novel of two gay friends, life and AIDS"/>
    <s v="My project is a novel, QUIET ENJOYMENT. It is a funny and serious story of one friend helping another deal with AIDS."/>
    <n v="5000"/>
    <n v="0"/>
    <x v="2"/>
    <x v="0"/>
    <s v="USD"/>
    <n v="1352994052"/>
    <n v="1350398452"/>
    <b v="0"/>
    <n v="0"/>
    <b v="0"/>
    <s v="publishing/fiction"/>
    <n v="0"/>
    <s v="N/A"/>
    <x v="3"/>
    <x v="10"/>
  </r>
  <r>
    <s v="Publishing Book ll of The Merlin Chronicles Trilogy"/>
    <s v="Book ll of The Merlin Chronicles is ready to publish- just need that great cover art like Book l has: Kickstarter Book Cover Project"/>
    <n v="2900"/>
    <n v="895"/>
    <x v="2"/>
    <x v="0"/>
    <s v="USD"/>
    <n v="1380720474"/>
    <n v="1378214874"/>
    <b v="0"/>
    <n v="19"/>
    <b v="0"/>
    <s v="publishing/fiction"/>
    <n v="30.862068965517242"/>
    <n v="47.10526315789474"/>
    <x v="3"/>
    <x v="10"/>
  </r>
  <r>
    <s v="Tales of guns, gold and a beagle in the Old West"/>
    <s v="What do you get when you take outlaws, guns, gold and and old beagle in the old west? Adventure!"/>
    <n v="1200"/>
    <n v="100"/>
    <x v="2"/>
    <x v="0"/>
    <s v="USD"/>
    <n v="1424014680"/>
    <n v="1418922443"/>
    <b v="0"/>
    <n v="1"/>
    <b v="0"/>
    <s v="publishing/fiction"/>
    <n v="8.3333333333333321"/>
    <n v="100"/>
    <x v="3"/>
    <x v="10"/>
  </r>
  <r>
    <s v="The Grym Brothers Series"/>
    <s v="The Grym Brothers is a series about two brothers who are grim reapers, hunting down souls that canâ€™t or wonâ€™t move on the afterlife."/>
    <n v="4000"/>
    <n v="30"/>
    <x v="2"/>
    <x v="0"/>
    <s v="USD"/>
    <n v="1308431646"/>
    <n v="1305839646"/>
    <b v="0"/>
    <n v="2"/>
    <b v="0"/>
    <s v="publishing/fiction"/>
    <n v="0.75"/>
    <n v="15"/>
    <x v="3"/>
    <x v="10"/>
  </r>
  <r>
    <s v="The Great Grand Zeppelin Chase"/>
    <s v="Help illustrate the sequel to the bestselling _x000a_The Transylvania Flying Squad of Detectives"/>
    <n v="2400"/>
    <n v="0"/>
    <x v="2"/>
    <x v="0"/>
    <s v="USD"/>
    <n v="1371415675"/>
    <n v="1368823675"/>
    <b v="0"/>
    <n v="0"/>
    <b v="0"/>
    <s v="publishing/fiction"/>
    <n v="0"/>
    <s v="N/A"/>
    <x v="3"/>
    <x v="10"/>
  </r>
  <r>
    <s v="Six Days in September: A Civil War Novel"/>
    <s v="Help this story of the 1862 Confederate invasion of Maryland be published! It is to Sharpsburg as The Killer Angels is to Gettysburg."/>
    <n v="5000"/>
    <n v="445"/>
    <x v="2"/>
    <x v="0"/>
    <s v="USD"/>
    <n v="1428075480"/>
    <n v="1425489613"/>
    <b v="0"/>
    <n v="11"/>
    <b v="0"/>
    <s v="publishing/fiction"/>
    <n v="8.9"/>
    <n v="40.454545454545453"/>
    <x v="3"/>
    <x v="10"/>
  </r>
  <r>
    <s v="A Magical Bildungsroman with a Female Heroine"/>
    <s v="The Adventures of Penelope Hawthorne. Part One: The Spellbook of Dracone."/>
    <n v="2000"/>
    <n v="0"/>
    <x v="2"/>
    <x v="0"/>
    <s v="USD"/>
    <n v="1314471431"/>
    <n v="1311879431"/>
    <b v="0"/>
    <n v="0"/>
    <b v="0"/>
    <s v="publishing/fiction"/>
    <n v="0"/>
    <s v="N/A"/>
    <x v="3"/>
    <x v="10"/>
  </r>
  <r>
    <s v="Tainted Steel (Series 1 - 4)"/>
    <s v="Capturing the awe-inspiring magic of the likes of LoTR, Tainted Steel tells the story of one mans' struggle against Destiny."/>
    <n v="1500"/>
    <n v="0"/>
    <x v="2"/>
    <x v="0"/>
    <s v="USD"/>
    <n v="1410866659"/>
    <n v="1405682659"/>
    <b v="0"/>
    <n v="0"/>
    <b v="0"/>
    <s v="publishing/fiction"/>
    <n v="0"/>
    <s v="N/A"/>
    <x v="3"/>
    <x v="10"/>
  </r>
  <r>
    <s v="Daddy"/>
    <s v="After 25 years apart, a father and son's reunion is less magical and more explosive as the revelations come out and the gloves come off"/>
    <n v="15000"/>
    <n v="1"/>
    <x v="2"/>
    <x v="0"/>
    <s v="USD"/>
    <n v="1375299780"/>
    <n v="1371655522"/>
    <b v="0"/>
    <n v="1"/>
    <b v="0"/>
    <s v="publishing/fiction"/>
    <n v="6.6666666666666671E-3"/>
    <n v="1"/>
    <x v="3"/>
    <x v="10"/>
  </r>
  <r>
    <s v="Alexis' Aggravation: Murder in the Southwest. A Crime Novel"/>
    <s v="Is a dead body in her bar enough to make this cop return to the force? She tried to retire . . but can she? A page-turning crime novel."/>
    <n v="3000"/>
    <n v="57"/>
    <x v="2"/>
    <x v="0"/>
    <s v="USD"/>
    <n v="1409787378"/>
    <n v="1405899378"/>
    <b v="0"/>
    <n v="3"/>
    <b v="0"/>
    <s v="publishing/fiction"/>
    <n v="1.9"/>
    <n v="19"/>
    <x v="3"/>
    <x v="10"/>
  </r>
  <r>
    <s v="The Second Renaissance"/>
    <s v="Coming soon, a new science fiction novel about human evolution and sorcery. In the near future, you are either forced to adapt or die"/>
    <n v="2000"/>
    <n v="5"/>
    <x v="2"/>
    <x v="0"/>
    <s v="USD"/>
    <n v="1470355833"/>
    <n v="1465171833"/>
    <b v="0"/>
    <n v="1"/>
    <b v="0"/>
    <s v="publishing/fiction"/>
    <n v="0.25"/>
    <n v="5"/>
    <x v="3"/>
    <x v="10"/>
  </r>
  <r>
    <s v="Tarnish: A Fantasy Novel by J. D. Brink"/>
    <s v="A young hero, sword play, epic tales, swamp monsters, a gang of thieves, and romance and betrayal. Forging your own destiny ain't easy."/>
    <n v="2800"/>
    <n v="701"/>
    <x v="2"/>
    <x v="0"/>
    <s v="USD"/>
    <n v="1367444557"/>
    <n v="1364852557"/>
    <b v="0"/>
    <n v="15"/>
    <b v="0"/>
    <s v="publishing/fiction"/>
    <n v="25.035714285714285"/>
    <n v="46.733333333333334"/>
    <x v="3"/>
    <x v="10"/>
  </r>
  <r>
    <s v="This is Nowhere"/>
    <s v="A hardcover book of surf, outdoor and nature photos from the British Columbia coast."/>
    <n v="52000"/>
    <n v="86492"/>
    <x v="0"/>
    <x v="5"/>
    <s v="CAD"/>
    <n v="1436364023"/>
    <n v="1433772023"/>
    <b v="1"/>
    <n v="885"/>
    <b v="1"/>
    <s v="photography/photobooks"/>
    <n v="166.33076923076925"/>
    <n v="97.731073446327684"/>
    <x v="8"/>
    <x v="20"/>
  </r>
  <r>
    <s v="Cosmic Surgery"/>
    <s v="Cosmic Surgery is a photo book, set in the not too distant future where the world of cosmetic surgery is about to be transformed"/>
    <n v="22000"/>
    <n v="22318"/>
    <x v="0"/>
    <x v="1"/>
    <s v="GBP"/>
    <n v="1458943200"/>
    <n v="1456491680"/>
    <b v="1"/>
    <n v="329"/>
    <b v="1"/>
    <s v="photography/photobooks"/>
    <n v="101.44545454545455"/>
    <n v="67.835866261398181"/>
    <x v="8"/>
    <x v="20"/>
  </r>
  <r>
    <s v="&quot;Iconic Sea Birds&quot; a photobook project"/>
    <s v="A self-published photobook starring the Puffin and the Gannet and the islands they live on; Skokholm Island (Wales) and Helgoland."/>
    <n v="3750"/>
    <n v="4045.93"/>
    <x v="0"/>
    <x v="18"/>
    <s v="EUR"/>
    <n v="1477210801"/>
    <n v="1472026801"/>
    <b v="1"/>
    <n v="71"/>
    <b v="1"/>
    <s v="photography/photobooks"/>
    <n v="107.89146666666667"/>
    <n v="56.98492957746479"/>
    <x v="8"/>
    <x v="20"/>
  </r>
  <r>
    <s v="RYU X RIO"/>
    <s v="A football photography book like no other about the 2014 World Cup in Brazil, by Ryu Voelkel."/>
    <n v="6500"/>
    <n v="18066"/>
    <x v="0"/>
    <x v="1"/>
    <s v="GBP"/>
    <n v="1402389180"/>
    <n v="1399996024"/>
    <b v="1"/>
    <n v="269"/>
    <b v="1"/>
    <s v="photography/photobooks"/>
    <n v="277.93846153846158"/>
    <n v="67.159851301115239"/>
    <x v="8"/>
    <x v="20"/>
  </r>
  <r>
    <s v="Clear of People â€” A photobook by Michal Iwanowski"/>
    <s v="Michal Iwanowskiâ€™s photobook documents a 2,200 km solitary journey that echoes his grandfatherâ€™s daring escape from a PoW camp."/>
    <n v="16000"/>
    <n v="16573"/>
    <x v="0"/>
    <x v="12"/>
    <s v="EUR"/>
    <n v="1458676860"/>
    <n v="1455446303"/>
    <b v="1"/>
    <n v="345"/>
    <b v="1"/>
    <s v="photography/photobooks"/>
    <n v="103.58125"/>
    <n v="48.037681159420288"/>
    <x v="8"/>
    <x v="20"/>
  </r>
  <r>
    <s v="Holden Lane High School photobook"/>
    <s v="A photographic book consisting of 36 colour photographs that explore Holden Lane High School in its final state."/>
    <n v="1500"/>
    <n v="1671"/>
    <x v="0"/>
    <x v="1"/>
    <s v="GBP"/>
    <n v="1406227904"/>
    <n v="1403635904"/>
    <b v="1"/>
    <n v="43"/>
    <b v="1"/>
    <s v="photography/photobooks"/>
    <n v="111.4"/>
    <n v="38.860465116279073"/>
    <x v="8"/>
    <x v="20"/>
  </r>
  <r>
    <s v="It's Better In The Wind - A Documentary Photobook!"/>
    <s v="This project is for the production of a photobook at the culmination of a photo documentary that is known as &quot;It's Better In The Wind.&quot;"/>
    <n v="1200"/>
    <n v="2580"/>
    <x v="0"/>
    <x v="0"/>
    <s v="USD"/>
    <n v="1273911000"/>
    <n v="1268822909"/>
    <b v="1"/>
    <n v="33"/>
    <b v="1"/>
    <s v="photography/photobooks"/>
    <n v="215"/>
    <n v="78.181818181818187"/>
    <x v="8"/>
    <x v="20"/>
  </r>
  <r>
    <s v="Destino by Michelle Frankfurter: A Photo Book About Destiny"/>
    <s v="Destino tells the story of Central American migrants on the arduous trek across Mexico in pursuit of the American Dream."/>
    <n v="18500"/>
    <n v="20491"/>
    <x v="0"/>
    <x v="0"/>
    <s v="USD"/>
    <n v="1403880281"/>
    <n v="1401201881"/>
    <b v="1"/>
    <n v="211"/>
    <b v="1"/>
    <s v="photography/photobooks"/>
    <n v="110.76216216216217"/>
    <n v="97.113744075829388"/>
    <x v="8"/>
    <x v="20"/>
  </r>
  <r>
    <s v="Claudius Schulze: STATE OF NATURE"/>
    <s v="A photobook about climate change, natural catastrophes, and to what extent disaster management became part of our landscape."/>
    <n v="17500"/>
    <n v="21637.22"/>
    <x v="0"/>
    <x v="12"/>
    <s v="EUR"/>
    <n v="1487113140"/>
    <n v="1484570885"/>
    <b v="1"/>
    <n v="196"/>
    <b v="1"/>
    <s v="photography/photobooks"/>
    <n v="123.64125714285714"/>
    <n v="110.39397959183674"/>
    <x v="8"/>
    <x v="20"/>
  </r>
  <r>
    <s v="OUT OF ORDER - NEW REVISED EDITION"/>
    <s v="A unique insider 10-year photo-diary of rave culture-people-places. 1st edition sold out; new edition available in the USA &amp; Europe."/>
    <n v="16000"/>
    <n v="16165.6"/>
    <x v="0"/>
    <x v="1"/>
    <s v="GBP"/>
    <n v="1405761278"/>
    <n v="1403169278"/>
    <b v="1"/>
    <n v="405"/>
    <b v="1"/>
    <s v="photography/photobooks"/>
    <n v="101.03500000000001"/>
    <n v="39.91506172839506"/>
    <x v="8"/>
    <x v="20"/>
  </r>
  <r>
    <s v="Hidden Mother"/>
    <s v="A book that presents an account of my daughterâ€™s adoption through an examination of 19th-century &quot;hidden mother&quot; photographs"/>
    <n v="14000"/>
    <n v="15651"/>
    <x v="0"/>
    <x v="0"/>
    <s v="USD"/>
    <n v="1447858804"/>
    <n v="1445263204"/>
    <b v="1"/>
    <n v="206"/>
    <b v="1"/>
    <s v="photography/photobooks"/>
    <n v="111.79285714285714"/>
    <n v="75.975728155339809"/>
    <x v="8"/>
    <x v="20"/>
  </r>
  <r>
    <s v="UnPresidented: Trump's Inaugural &amp; the People's Response"/>
    <s v="DC's top street photographers document the inauguration of Donald J. Trump -- 3 days that will rock a nation and change the world."/>
    <n v="3500"/>
    <n v="19557"/>
    <x v="0"/>
    <x v="0"/>
    <s v="USD"/>
    <n v="1486311939"/>
    <n v="1483719939"/>
    <b v="1"/>
    <n v="335"/>
    <b v="1"/>
    <s v="photography/photobooks"/>
    <n v="558.7714285714286"/>
    <n v="58.379104477611939"/>
    <x v="8"/>
    <x v="20"/>
  </r>
  <r>
    <s v="Russian Interiors"/>
    <s v="An intimate portrait of Russian women in their private spaces by late photographer Andy Rocchelli published by Cesura."/>
    <n v="8000"/>
    <n v="12001.5"/>
    <x v="0"/>
    <x v="1"/>
    <s v="GBP"/>
    <n v="1405523866"/>
    <n v="1402931866"/>
    <b v="1"/>
    <n v="215"/>
    <b v="1"/>
    <s v="photography/photobooks"/>
    <n v="150.01875000000001"/>
    <n v="55.82093023255814"/>
    <x v="8"/>
    <x v="20"/>
  </r>
  <r>
    <s v="Racing Age"/>
    <s v="Racing Age is a documentary photography book about masters track &amp; field athletes of retirement age and older."/>
    <n v="25000"/>
    <n v="26619"/>
    <x v="0"/>
    <x v="0"/>
    <s v="USD"/>
    <n v="1443363640"/>
    <n v="1439907640"/>
    <b v="1"/>
    <n v="176"/>
    <b v="1"/>
    <s v="photography/photobooks"/>
    <n v="106.476"/>
    <n v="151.24431818181819"/>
    <x v="8"/>
    <x v="20"/>
  </r>
  <r>
    <s v="Eyes as Big as Plates"/>
    <s v="Eyes as Big as Plates - The book! Featuring over 50 portraits, field notes and behind the scenes stories from seniors around the world."/>
    <n v="300000"/>
    <n v="471567"/>
    <x v="0"/>
    <x v="10"/>
    <s v="NOK"/>
    <n v="1458104697"/>
    <n v="1455516297"/>
    <b v="1"/>
    <n v="555"/>
    <b v="1"/>
    <s v="photography/photobooks"/>
    <n v="157.18899999999999"/>
    <n v="849.67027027027029"/>
    <x v="8"/>
    <x v="20"/>
  </r>
  <r>
    <s v="WELCOME HOME // a multipath photobook by Judith Stenneken"/>
    <s v="'Everything flows' - Heraclitus   // A visual poem on lifeâ€™s transitory nature, told through the lens of a contemporary nomad."/>
    <n v="17000"/>
    <n v="18472"/>
    <x v="0"/>
    <x v="0"/>
    <s v="USD"/>
    <n v="1475762400"/>
    <n v="1473160292"/>
    <b v="1"/>
    <n v="116"/>
    <b v="1"/>
    <s v="photography/photobooks"/>
    <n v="108.65882352941176"/>
    <n v="159.24137931034483"/>
    <x v="8"/>
    <x v="20"/>
  </r>
  <r>
    <s v="THE WATCHERS:  a book of the Wait Watchers photographs"/>
    <s v="THE WATCHERS is the first book of photos by Haley Morris-Cafiero.  It will contain the images from Wait Watchers and new photos."/>
    <n v="15000"/>
    <n v="24297"/>
    <x v="0"/>
    <x v="0"/>
    <s v="USD"/>
    <n v="1417845600"/>
    <n v="1415194553"/>
    <b v="1"/>
    <n v="615"/>
    <b v="1"/>
    <s v="photography/photobooks"/>
    <n v="161.97999999999999"/>
    <n v="39.507317073170732"/>
    <x v="8"/>
    <x v="20"/>
  </r>
  <r>
    <s v="Amelia and the Animals: Photographs by Robin Schwartz"/>
    <s v="A photobook of Robin Schwartz's ongoing series with her daughter Amelia."/>
    <n v="15000"/>
    <n v="30805"/>
    <x v="0"/>
    <x v="0"/>
    <s v="USD"/>
    <n v="1401565252"/>
    <n v="1398973252"/>
    <b v="1"/>
    <n v="236"/>
    <b v="1"/>
    <s v="photography/photobooks"/>
    <n v="205.36666666666665"/>
    <n v="130.52966101694915"/>
    <x v="8"/>
    <x v="20"/>
  </r>
  <r>
    <s v="Jesus Days, 1978-1983"/>
    <s v="A documentary photobook that captures the late 70s in evangelical America seen thru the eyes of a closeted and religious young man."/>
    <n v="9000"/>
    <n v="9302.75"/>
    <x v="0"/>
    <x v="0"/>
    <s v="USD"/>
    <n v="1403301540"/>
    <n v="1400867283"/>
    <b v="1"/>
    <n v="145"/>
    <b v="1"/>
    <s v="photography/photobooks"/>
    <n v="103.36388888888889"/>
    <n v="64.156896551724131"/>
    <x v="8"/>
    <x v="20"/>
  </r>
  <r>
    <s v="TULIPS"/>
    <s v="A self-published photography book by Andrew Miksys from his new series about Belarus"/>
    <n v="18000"/>
    <n v="18625"/>
    <x v="0"/>
    <x v="0"/>
    <s v="USD"/>
    <n v="1418961600"/>
    <n v="1415824513"/>
    <b v="1"/>
    <n v="167"/>
    <b v="1"/>
    <s v="photography/photobooks"/>
    <n v="103.47222222222223"/>
    <n v="111.52694610778443"/>
    <x v="8"/>
    <x v="20"/>
  </r>
  <r>
    <s v="STREET, New York City, The 70's, 80's, 90's"/>
    <s v="STREET, a hard-bound book 9 1/2&quot;x 11&quot; 106 black and white photographs shot in New York City from 1975 through 1998."/>
    <n v="37500"/>
    <n v="40055"/>
    <x v="0"/>
    <x v="0"/>
    <s v="USD"/>
    <n v="1465272091"/>
    <n v="1462248091"/>
    <b v="1"/>
    <n v="235"/>
    <b v="1"/>
    <s v="photography/photobooks"/>
    <n v="106.81333333333333"/>
    <n v="170.44680851063831"/>
    <x v="8"/>
    <x v="20"/>
  </r>
  <r>
    <s v="INSIDE TRACKS: Alone Across the Outback"/>
    <s v="A stunning Smartphone enabled coffee table book based on Robyn Davidsonâ€™s legendary 1,700 mile camel trek across the Australian Outback"/>
    <n v="43500"/>
    <n v="60450.1"/>
    <x v="0"/>
    <x v="0"/>
    <s v="USD"/>
    <n v="1413575739"/>
    <n v="1410983739"/>
    <b v="1"/>
    <n v="452"/>
    <b v="1"/>
    <s v="photography/photobooks"/>
    <n v="138.96574712643678"/>
    <n v="133.7391592920354"/>
    <x v="8"/>
    <x v="20"/>
  </r>
  <r>
    <s v="Contact by Jake Shivery"/>
    <s v="Monograph featuring PDX photographer Jake Shivery's 8x10 contact portraits; 1/2 plates and 1/2 extensive essay.  Approx. 9x12, 108 pgs."/>
    <n v="18500"/>
    <n v="23096"/>
    <x v="0"/>
    <x v="0"/>
    <s v="USD"/>
    <n v="1419292800"/>
    <n v="1416592916"/>
    <b v="1"/>
    <n v="241"/>
    <b v="1"/>
    <s v="photography/photobooks"/>
    <n v="124.84324324324325"/>
    <n v="95.834024896265561"/>
    <x v="8"/>
    <x v="20"/>
  </r>
  <r>
    <s v="Heath - Limited Edition Split Zine - Make 100"/>
    <s v="Limited edition split zine by photographers AdeY and Kersti K. 100 signed and hand numbered copies!"/>
    <n v="3000"/>
    <n v="6210"/>
    <x v="0"/>
    <x v="11"/>
    <s v="SEK"/>
    <n v="1487592090"/>
    <n v="1485000090"/>
    <b v="1"/>
    <n v="28"/>
    <b v="1"/>
    <s v="photography/photobooks"/>
    <n v="206.99999999999997"/>
    <n v="221.78571428571428"/>
    <x v="8"/>
    <x v="20"/>
  </r>
  <r>
    <s v="Silver Hour: a photo book by Alex Westfall"/>
    <s v="With content created in Iceland, Silver Hour is a book of photographs, journal entries, and drawings about light and the landscape."/>
    <n v="2600"/>
    <n v="4524.1499999999996"/>
    <x v="0"/>
    <x v="0"/>
    <s v="USD"/>
    <n v="1471539138"/>
    <n v="1468947138"/>
    <b v="1"/>
    <n v="140"/>
    <b v="1"/>
    <s v="photography/photobooks"/>
    <n v="174.00576923076923"/>
    <n v="32.315357142857138"/>
    <x v="8"/>
    <x v="20"/>
  </r>
  <r>
    <s v="BODYSCAPES II: Theater of Life"/>
    <s v="Landscapes &amp; human bodies; striking images from Jean-Paul Bourdier. What you see is real; no digital altering; all analog photography."/>
    <n v="23000"/>
    <n v="27675"/>
    <x v="0"/>
    <x v="0"/>
    <s v="USD"/>
    <n v="1453185447"/>
    <n v="1448951847"/>
    <b v="1"/>
    <n v="280"/>
    <b v="1"/>
    <s v="photography/photobooks"/>
    <n v="120.32608695652173"/>
    <n v="98.839285714285708"/>
    <x v="8"/>
    <x v="20"/>
  </r>
  <r>
    <s v="Island - Japan, from the view point of many"/>
    <s v="Eight creatives visited Japan. This is a unique photo-book of their separate but collected experiences."/>
    <n v="3500"/>
    <n v="3865.55"/>
    <x v="0"/>
    <x v="0"/>
    <s v="USD"/>
    <n v="1489497886"/>
    <n v="1487082286"/>
    <b v="1"/>
    <n v="70"/>
    <b v="1"/>
    <s v="photography/photobooks"/>
    <n v="110.44428571428573"/>
    <n v="55.222142857142863"/>
    <x v="8"/>
    <x v="20"/>
  </r>
  <r>
    <s v="Don't Go Outside: Tokyo Street Photos"/>
    <s v="A book of street photos from around Shibuya that I've made between 2011-2016."/>
    <n v="3000"/>
    <n v="8447"/>
    <x v="0"/>
    <x v="0"/>
    <s v="USD"/>
    <n v="1485907200"/>
    <n v="1483292122"/>
    <b v="1"/>
    <n v="160"/>
    <b v="1"/>
    <s v="photography/photobooks"/>
    <n v="281.56666666666666"/>
    <n v="52.793750000000003"/>
    <x v="8"/>
    <x v="20"/>
  </r>
  <r>
    <s v="&quot;(more than) dust.&quot; - a feminist photo book"/>
    <s v="An empowering photo book that transforms hurtful experiences into strength and solidarity."/>
    <n v="19000"/>
    <n v="19129"/>
    <x v="0"/>
    <x v="0"/>
    <s v="USD"/>
    <n v="1426773920"/>
    <n v="1424185520"/>
    <b v="1"/>
    <n v="141"/>
    <b v="1"/>
    <s v="photography/photobooks"/>
    <n v="100.67894736842105"/>
    <n v="135.66666666666666"/>
    <x v="8"/>
    <x v="20"/>
  </r>
  <r>
    <s v="A 4-year-old's Portrait of the American West"/>
    <s v="A photobook made by 4-year-old Hawkeye Huey: National Geographic's youngest photographer and Rolling Stone's top 100 on Instagram"/>
    <n v="35000"/>
    <n v="47189"/>
    <x v="0"/>
    <x v="0"/>
    <s v="USD"/>
    <n v="1445624695"/>
    <n v="1443464695"/>
    <b v="1"/>
    <n v="874"/>
    <b v="1"/>
    <s v="photography/photobooks"/>
    <n v="134.82571428571427"/>
    <n v="53.991990846681922"/>
    <x v="8"/>
    <x v="20"/>
  </r>
  <r>
    <s v="Smell the [City of] Roses"/>
    <s v="A street level, film, photographic representation of the character of the City of Roses, from a native Portlander's honest perspective."/>
    <n v="2350"/>
    <n v="4135"/>
    <x v="0"/>
    <x v="0"/>
    <s v="USD"/>
    <n v="1417402800"/>
    <n v="1414610126"/>
    <b v="1"/>
    <n v="73"/>
    <b v="1"/>
    <s v="photography/photobooks"/>
    <n v="175.95744680851064"/>
    <n v="56.643835616438359"/>
    <x v="8"/>
    <x v="20"/>
  </r>
  <r>
    <s v="Geiko and Maiko of Kyoto"/>
    <s v="Award winning photography celebrating the artistry of geiko and maiko and the exquisite traditions of their Kyoto communities."/>
    <n v="5000"/>
    <n v="24201"/>
    <x v="0"/>
    <x v="2"/>
    <s v="AUD"/>
    <n v="1455548400"/>
    <n v="1453461865"/>
    <b v="1"/>
    <n v="294"/>
    <b v="1"/>
    <s v="photography/photobooks"/>
    <n v="484.02000000000004"/>
    <n v="82.316326530612244"/>
    <x v="8"/>
    <x v="20"/>
  </r>
  <r>
    <s v="The Cancer Family Book Project"/>
    <s v="This is an intimate story about a family, focusing on their love and strength in the face of mortality."/>
    <n v="45000"/>
    <n v="65313"/>
    <x v="0"/>
    <x v="0"/>
    <s v="USD"/>
    <n v="1462161540"/>
    <n v="1457913777"/>
    <b v="1"/>
    <n v="740"/>
    <b v="1"/>
    <s v="photography/photobooks"/>
    <n v="145.14000000000001"/>
    <n v="88.26081081081081"/>
    <x v="8"/>
    <x v="20"/>
  </r>
  <r>
    <s v="The Art of Abandonment - Photo Book by Walter Arnold"/>
    <s v="The Art of Abandonment is an award winning photographic series that explores the beauty and history of our modern ruins."/>
    <n v="7500"/>
    <n v="31330"/>
    <x v="0"/>
    <x v="0"/>
    <s v="USD"/>
    <n v="1441383062"/>
    <n v="1438791062"/>
    <b v="1"/>
    <n v="369"/>
    <b v="1"/>
    <s v="photography/photobooks"/>
    <n v="417.73333333333335"/>
    <n v="84.905149051490511"/>
    <x v="8"/>
    <x v="20"/>
  </r>
  <r>
    <s v="Small Steps Are Giant Leaps"/>
    <s v="&quot;Small Steps are Giant Leaps&quot; is about reminding parents that to our kids this is a new and exciting world just waiting to be explored."/>
    <n v="4000"/>
    <n v="5297"/>
    <x v="0"/>
    <x v="0"/>
    <s v="USD"/>
    <n v="1464040800"/>
    <n v="1461527631"/>
    <b v="1"/>
    <n v="110"/>
    <b v="1"/>
    <s v="photography/photobooks"/>
    <n v="132.42499999999998"/>
    <n v="48.154545454545456"/>
    <x v="8"/>
    <x v="20"/>
  </r>
  <r>
    <s v="We Call This Home: 3 yrs of travel to 60 countries photobook"/>
    <s v="Travel around the world on a backpacking trip 3 years in the making through a book with amazing photos and stories to over 60 countries"/>
    <n v="12000"/>
    <n v="30037.01"/>
    <x v="0"/>
    <x v="0"/>
    <s v="USD"/>
    <n v="1440702910"/>
    <n v="1438110910"/>
    <b v="1"/>
    <n v="455"/>
    <b v="1"/>
    <s v="photography/photobooks"/>
    <n v="250.30841666666666"/>
    <n v="66.015406593406595"/>
    <x v="8"/>
    <x v="20"/>
  </r>
  <r>
    <s v="FACE TO FAITH | MOUNT KAILASH | TIBET photobook"/>
    <s v="A Photobook about one of the most fascinating places on earth -     the sacred Mount Kailash in Tibet."/>
    <n v="12000"/>
    <n v="21588"/>
    <x v="0"/>
    <x v="12"/>
    <s v="EUR"/>
    <n v="1470506400"/>
    <n v="1467358427"/>
    <b v="1"/>
    <n v="224"/>
    <b v="1"/>
    <s v="photography/photobooks"/>
    <n v="179.9"/>
    <n v="96.375"/>
    <x v="8"/>
    <x v="20"/>
  </r>
  <r>
    <s v="US National Parks: Picturing the Little Things"/>
    <s v="I want to travel through the National Parks to take pictures of the little things, the &quot;missed&quot; things, that people overlook."/>
    <n v="7000"/>
    <n v="7184"/>
    <x v="0"/>
    <x v="0"/>
    <s v="USD"/>
    <n v="1421952370"/>
    <n v="1418064370"/>
    <b v="1"/>
    <n v="46"/>
    <b v="1"/>
    <s v="photography/photobooks"/>
    <n v="102.62857142857142"/>
    <n v="156.17391304347825"/>
    <x v="8"/>
    <x v="20"/>
  </r>
  <r>
    <s v="The Music Never Stopped:Epic Live Music Photos by Bob Minkin"/>
    <s v="Stunning hardcover coffee table book spanning over 25 years of music photography and stories in Marin County, CA by Bob Minkin"/>
    <n v="20000"/>
    <n v="27197.22"/>
    <x v="0"/>
    <x v="0"/>
    <s v="USD"/>
    <n v="1483481019"/>
    <n v="1480629819"/>
    <b v="0"/>
    <n v="284"/>
    <b v="1"/>
    <s v="photography/photobooks"/>
    <n v="135.98609999999999"/>
    <n v="95.764859154929582"/>
    <x v="8"/>
    <x v="20"/>
  </r>
  <r>
    <s v="Organic Portraits / A Photo Book of Polaroid &amp; Film Images"/>
    <s v="A series of large format film &amp; Polaroid images created to produce a hardcover book. All profits donated to Rain Forest Action Network."/>
    <n v="15000"/>
    <n v="17680"/>
    <x v="0"/>
    <x v="0"/>
    <s v="USD"/>
    <n v="1416964500"/>
    <n v="1414368616"/>
    <b v="1"/>
    <n v="98"/>
    <b v="1"/>
    <s v="photography/photobooks"/>
    <n v="117.86666666666667"/>
    <n v="180.40816326530611"/>
    <x v="8"/>
    <x v="20"/>
  </r>
  <r>
    <s v="The Panama Canal Bridge of the Americas"/>
    <s v="My Goal is to travel across Panama with my team and capture the beauty and wildlife throughout the canal."/>
    <n v="18000"/>
    <n v="6"/>
    <x v="2"/>
    <x v="0"/>
    <s v="USD"/>
    <n v="1420045538"/>
    <n v="1417453538"/>
    <b v="0"/>
    <n v="2"/>
    <b v="0"/>
    <s v="photography/nature"/>
    <n v="3.3333333333333333E-2"/>
    <n v="3"/>
    <x v="8"/>
    <x v="24"/>
  </r>
  <r>
    <s v="From student to beekeeper"/>
    <s v="The photography project aims to show challenges &amp; successes of a  student attempting to continue his family beekeeping heritage."/>
    <n v="500"/>
    <n v="20"/>
    <x v="2"/>
    <x v="5"/>
    <s v="CAD"/>
    <n v="1435708500"/>
    <n v="1434412500"/>
    <b v="0"/>
    <n v="1"/>
    <b v="0"/>
    <s v="photography/nature"/>
    <n v="4"/>
    <n v="20"/>
    <x v="8"/>
    <x v="24"/>
  </r>
  <r>
    <s v="Sunrises in the MidWest"/>
    <s v="I plan to take pictures of the sunrise in the MidWest every day in 2015 and compile them in a slide show for distribution."/>
    <n v="2250"/>
    <n v="10"/>
    <x v="2"/>
    <x v="0"/>
    <s v="USD"/>
    <n v="1416662034"/>
    <n v="1414066434"/>
    <b v="0"/>
    <n v="1"/>
    <b v="0"/>
    <s v="photography/nature"/>
    <n v="0.44444444444444442"/>
    <n v="10"/>
    <x v="8"/>
    <x v="24"/>
  </r>
  <r>
    <s v="LaFee Photography"/>
    <s v="My name is Travis LaFee, I live in beautiful McCall, Idaho. I wish to display the beauty of valley county by taking pics outdoors."/>
    <n v="1000"/>
    <n v="0"/>
    <x v="2"/>
    <x v="0"/>
    <s v="USD"/>
    <n v="1427847480"/>
    <n v="1424222024"/>
    <b v="0"/>
    <n v="0"/>
    <b v="0"/>
    <s v="photography/nature"/>
    <n v="0"/>
    <s v="N/A"/>
    <x v="8"/>
    <x v="24"/>
  </r>
  <r>
    <s v="Nevada County Hearts"/>
    <s v="&quot;He will not be a wise man who does not study human hearts!&quot;_x000a_Hope in natural art, creation!"/>
    <n v="3000"/>
    <n v="1"/>
    <x v="2"/>
    <x v="0"/>
    <s v="USD"/>
    <n v="1425330960"/>
    <n v="1422393234"/>
    <b v="0"/>
    <n v="1"/>
    <b v="0"/>
    <s v="photography/nature"/>
    <n v="3.3333333333333333E-2"/>
    <n v="1"/>
    <x v="8"/>
    <x v="24"/>
  </r>
  <r>
    <s v="Hen Harrier Wildlife Sanctuary"/>
    <s v="Buy and maintain 6 acres of land in West Ireland as a Wildlife Refuge for an endangered species of native Raptor called the Hen Harrier"/>
    <n v="1000"/>
    <n v="289"/>
    <x v="2"/>
    <x v="1"/>
    <s v="GBP"/>
    <n v="1410930399"/>
    <n v="1405746399"/>
    <b v="0"/>
    <n v="11"/>
    <b v="0"/>
    <s v="photography/nature"/>
    <n v="28.9"/>
    <n v="26.272727272727273"/>
    <x v="8"/>
    <x v="24"/>
  </r>
  <r>
    <s v="Sound Photography"/>
    <s v="I have produced a limited number (100) of five 8x10 prints of mixed photography I would like to share with you."/>
    <n v="20"/>
    <n v="0"/>
    <x v="2"/>
    <x v="0"/>
    <s v="USD"/>
    <n v="1487844882"/>
    <n v="1487240082"/>
    <b v="0"/>
    <n v="0"/>
    <b v="0"/>
    <s v="photography/nature"/>
    <n v="0"/>
    <s v="N/A"/>
    <x v="8"/>
    <x v="24"/>
  </r>
  <r>
    <s v="Change the World through Color"/>
    <s v="Beauty is in the eye of the beholder and I want to inspire conservation through color."/>
    <n v="700"/>
    <n v="60"/>
    <x v="2"/>
    <x v="0"/>
    <s v="USD"/>
    <n v="1447020620"/>
    <n v="1444425020"/>
    <b v="0"/>
    <n v="1"/>
    <b v="0"/>
    <s v="photography/nature"/>
    <n v="8.5714285714285712"/>
    <n v="60"/>
    <x v="8"/>
    <x v="24"/>
  </r>
  <r>
    <s v="2016 Calendar:  Wonders of Nature"/>
    <s v="A 2016 calendar collection of landscape and wildlife photographs from award winning photographer, Steve Marler."/>
    <n v="500"/>
    <n v="170"/>
    <x v="2"/>
    <x v="0"/>
    <s v="USD"/>
    <n v="1446524159"/>
    <n v="1443928559"/>
    <b v="0"/>
    <n v="6"/>
    <b v="0"/>
    <s v="photography/nature"/>
    <n v="34"/>
    <n v="28.333333333333332"/>
    <x v="8"/>
    <x v="24"/>
  </r>
  <r>
    <s v="It's not easy being green: Costa Rican froglife"/>
    <s v="A photographic journal of a Costa Rican frog survey: recording the effects of habitat fragmentation on these charismatic amphibians."/>
    <n v="750"/>
    <n v="101"/>
    <x v="2"/>
    <x v="1"/>
    <s v="GBP"/>
    <n v="1463050034"/>
    <n v="1460458034"/>
    <b v="0"/>
    <n v="7"/>
    <b v="0"/>
    <s v="photography/nature"/>
    <n v="13.466666666666665"/>
    <n v="14.428571428571429"/>
    <x v="8"/>
    <x v="24"/>
  </r>
  <r>
    <s v="Randy Hoffman Photography"/>
    <s v="I can do it but help can't hurt. Sweet Montana photos like never seen before. Be a part of Randy Hoffman Photography and our activities"/>
    <n v="3500"/>
    <n v="0"/>
    <x v="2"/>
    <x v="0"/>
    <s v="USD"/>
    <n v="1432756039"/>
    <n v="1430164039"/>
    <b v="0"/>
    <n v="0"/>
    <b v="0"/>
    <s v="photography/nature"/>
    <n v="0"/>
    <s v="N/A"/>
    <x v="8"/>
    <x v="24"/>
  </r>
  <r>
    <s v="Upstate Autumn: a photographic journey in Upstate New York"/>
    <s v="Help me spend this fall capturing autumnâ€™s spectacular season in detail so I can create high quality images for home dÃ©cor."/>
    <n v="4300"/>
    <n v="2115"/>
    <x v="2"/>
    <x v="0"/>
    <s v="USD"/>
    <n v="1412135940"/>
    <n v="1410366708"/>
    <b v="0"/>
    <n v="16"/>
    <b v="0"/>
    <s v="photography/nature"/>
    <n v="49.186046511627907"/>
    <n v="132.1875"/>
    <x v="8"/>
    <x v="24"/>
  </r>
  <r>
    <s v="Avatar in Training: Mastering the Four Elements of Nature"/>
    <s v="This project is about exhibiting the raw beauty of the elements through highlining, surfing, fire spinning and rock climbing."/>
    <n v="6000"/>
    <n v="0"/>
    <x v="2"/>
    <x v="0"/>
    <s v="USD"/>
    <n v="1441176447"/>
    <n v="1438584447"/>
    <b v="0"/>
    <n v="0"/>
    <b v="0"/>
    <s v="photography/nature"/>
    <n v="0"/>
    <s v="N/A"/>
    <x v="8"/>
    <x v="24"/>
  </r>
  <r>
    <s v="Barbara O'Donovan Designs"/>
    <s v="I create art by photographing flowers/seeds i would love to buy my own camera/computer/Photoshop and restore my old shed into my studio"/>
    <n v="20000"/>
    <n v="0"/>
    <x v="2"/>
    <x v="2"/>
    <s v="AUD"/>
    <n v="1438495390"/>
    <n v="1435903390"/>
    <b v="0"/>
    <n v="0"/>
    <b v="0"/>
    <s v="photography/nature"/>
    <n v="0"/>
    <s v="N/A"/>
    <x v="8"/>
    <x v="24"/>
  </r>
  <r>
    <s v="Coffee Table Book of Maine"/>
    <s v="I am traveling the coastline of Maine and will be taking pictures of all the scenery and lighthouses in the area."/>
    <n v="750"/>
    <n v="0"/>
    <x v="2"/>
    <x v="0"/>
    <s v="USD"/>
    <n v="1442509200"/>
    <n v="1440513832"/>
    <b v="0"/>
    <n v="0"/>
    <b v="0"/>
    <s v="photography/nature"/>
    <n v="0"/>
    <s v="N/A"/>
    <x v="8"/>
    <x v="24"/>
  </r>
  <r>
    <s v="West Canada - A Coffee Table Book"/>
    <s v="To gather a collection of photographs for a coffee table book that displays the beauty of Canada's west."/>
    <n v="1500"/>
    <n v="677"/>
    <x v="2"/>
    <x v="5"/>
    <s v="CAD"/>
    <n v="1467603624"/>
    <n v="1465011624"/>
    <b v="0"/>
    <n v="12"/>
    <b v="0"/>
    <s v="photography/nature"/>
    <n v="45.133333333333333"/>
    <n v="56.416666666666664"/>
    <x v="8"/>
    <x v="24"/>
  </r>
  <r>
    <s v="Reflecting Light Photo"/>
    <s v="I have always been captivated by photography, Now I am trying to set up my own company and publish my pictures."/>
    <n v="2500"/>
    <n v="100"/>
    <x v="2"/>
    <x v="0"/>
    <s v="USD"/>
    <n v="1411227633"/>
    <n v="1408549233"/>
    <b v="0"/>
    <n v="1"/>
    <b v="0"/>
    <s v="photography/nature"/>
    <n v="4"/>
    <n v="100"/>
    <x v="8"/>
    <x v="24"/>
  </r>
  <r>
    <s v="Lucy Wood's Calendar - English Countryside 2016"/>
    <s v="A large 2016 wall-calendar (A3 when open) featuring 12 stunning photographs by Lucy Wood."/>
    <n v="750"/>
    <n v="35"/>
    <x v="2"/>
    <x v="1"/>
    <s v="GBP"/>
    <n v="1440763920"/>
    <n v="1435656759"/>
    <b v="0"/>
    <n v="3"/>
    <b v="0"/>
    <s v="photography/nature"/>
    <n v="4.666666666666667"/>
    <n v="11.666666666666666"/>
    <x v="8"/>
    <x v="24"/>
  </r>
  <r>
    <s v="North Cascades Bigfoot Photo Expedition"/>
    <s v="The goal of this project is to provide scientific evidence of bigfoot in the North Cascades."/>
    <n v="15000"/>
    <n v="50"/>
    <x v="2"/>
    <x v="0"/>
    <s v="USD"/>
    <n v="1430270199"/>
    <n v="1428974199"/>
    <b v="0"/>
    <n v="1"/>
    <b v="0"/>
    <s v="photography/nature"/>
    <n v="0.33333333333333337"/>
    <n v="50"/>
    <x v="8"/>
    <x v="24"/>
  </r>
  <r>
    <s v="Fine Art Landscape 2015 Calendar"/>
    <s v="I would like to share my landscape photographic travels of 2014 with more than just family an friends. 12 months of images."/>
    <n v="2500"/>
    <n v="94"/>
    <x v="2"/>
    <x v="0"/>
    <s v="USD"/>
    <n v="1415842193"/>
    <n v="1414110593"/>
    <b v="0"/>
    <n v="4"/>
    <b v="0"/>
    <s v="photography/nature"/>
    <n v="3.7600000000000002"/>
    <n v="23.5"/>
    <x v="8"/>
    <x v="24"/>
  </r>
  <r>
    <s v="The Content of Character Book Series, Volume I, 1750 - 1940"/>
    <s v="An illustrated retrospective of the journey from African to African American using a collection of fine art engravings &amp; photographs."/>
    <n v="10000"/>
    <n v="67"/>
    <x v="1"/>
    <x v="0"/>
    <s v="USD"/>
    <n v="1383789603"/>
    <n v="1381194003"/>
    <b v="0"/>
    <n v="1"/>
    <b v="0"/>
    <s v="publishing/art books"/>
    <n v="0.67"/>
    <n v="67"/>
    <x v="3"/>
    <x v="25"/>
  </r>
  <r>
    <s v="&quot;The Dreams Of Little Red Scooter&quot;  an artists hope to interact with other humans!! (Canceled)"/>
    <s v="My project is writing and illustrating a childrens book using my little Red Vespa to be able to obtain..yes a red scooter. The world calls to me!!"/>
    <n v="4000"/>
    <n v="0"/>
    <x v="1"/>
    <x v="0"/>
    <s v="USD"/>
    <n v="1259715000"/>
    <n v="1253712916"/>
    <b v="0"/>
    <n v="0"/>
    <b v="0"/>
    <s v="publishing/art books"/>
    <n v="0"/>
    <s v="N/A"/>
    <x v="3"/>
    <x v="25"/>
  </r>
  <r>
    <s v="Expedition into the Empty Quarter - The Book (Canceled)"/>
    <s v="Unique book revealing my discoveries in the Empty Quarter of Oman. Collection of travel writing, poetry, artwork and science!"/>
    <n v="6000"/>
    <n v="85"/>
    <x v="1"/>
    <x v="1"/>
    <s v="GBP"/>
    <n v="1394815751"/>
    <n v="1389635351"/>
    <b v="0"/>
    <n v="2"/>
    <b v="0"/>
    <s v="publishing/art books"/>
    <n v="1.4166666666666665"/>
    <n v="42.5"/>
    <x v="3"/>
    <x v="25"/>
  </r>
  <r>
    <s v="coming apart at the stitches... (Canceled)"/>
    <s v="This is a book of art and poetry that highlights the highs and lows of a young 20 something coming to terms with her bipolar."/>
    <n v="10000"/>
    <n v="10"/>
    <x v="1"/>
    <x v="0"/>
    <s v="USD"/>
    <n v="1432843500"/>
    <n v="1430124509"/>
    <b v="0"/>
    <n v="1"/>
    <b v="0"/>
    <s v="publishing/art books"/>
    <n v="0.1"/>
    <n v="10"/>
    <x v="3"/>
    <x v="25"/>
  </r>
  <r>
    <s v="The National Forests Passport Project (Canceled)"/>
    <s v="Award-winning artists compete to have their art featured in the National Forests Passport Book depicting 9 Forest Regions of the US."/>
    <n v="4000"/>
    <n v="100"/>
    <x v="1"/>
    <x v="0"/>
    <s v="USD"/>
    <n v="1307554261"/>
    <n v="1304962261"/>
    <b v="0"/>
    <n v="1"/>
    <b v="0"/>
    <s v="publishing/art books"/>
    <n v="2.5"/>
    <n v="100"/>
    <x v="3"/>
    <x v="25"/>
  </r>
  <r>
    <s v="DeVito Art Skull Island Kongstarter (Canceled)"/>
    <s v="Joe DeVito's first Art Book and original King Kong novellas available in both Limited and Deluxe Editions."/>
    <n v="30000"/>
    <n v="6375"/>
    <x v="1"/>
    <x v="0"/>
    <s v="USD"/>
    <n v="1469656800"/>
    <n v="1467151204"/>
    <b v="0"/>
    <n v="59"/>
    <b v="0"/>
    <s v="publishing/art books"/>
    <n v="21.25"/>
    <n v="108.05084745762711"/>
    <x v="3"/>
    <x v="25"/>
  </r>
  <r>
    <s v="Kickstart a Traveling Heart (Canceled)"/>
    <s v="Traveling to create a book of my photography! Help support my trip and buy a book! Also limited edition t-shirts and prints for sale!"/>
    <n v="8500"/>
    <n v="350"/>
    <x v="1"/>
    <x v="0"/>
    <s v="USD"/>
    <n v="1392595200"/>
    <n v="1391293745"/>
    <b v="0"/>
    <n v="13"/>
    <b v="0"/>
    <s v="publishing/art books"/>
    <n v="4.117647058823529"/>
    <n v="26.923076923076923"/>
    <x v="3"/>
    <x v="25"/>
  </r>
  <r>
    <s v="Map &amp; Palette: Chronicling The Voyage of Three Young Artists"/>
    <s v="A world adventure to seek culture and inspiration through art. Putting a visual documentation of our journey into a book."/>
    <n v="25000"/>
    <n v="3410"/>
    <x v="1"/>
    <x v="0"/>
    <s v="USD"/>
    <n v="1419384585"/>
    <n v="1416360585"/>
    <b v="0"/>
    <n v="22"/>
    <b v="0"/>
    <s v="publishing/art books"/>
    <n v="13.639999999999999"/>
    <n v="155"/>
    <x v="3"/>
    <x v="25"/>
  </r>
  <r>
    <s v="to be removed (Canceled)"/>
    <s v="to be removed"/>
    <n v="30000"/>
    <n v="0"/>
    <x v="1"/>
    <x v="0"/>
    <s v="USD"/>
    <n v="1369498714"/>
    <n v="1366906714"/>
    <b v="0"/>
    <n v="0"/>
    <b v="0"/>
    <s v="publishing/art books"/>
    <n v="0"/>
    <s v="N/A"/>
    <x v="3"/>
    <x v="25"/>
  </r>
  <r>
    <s v="BEAUTIFUL DREAMERS: An Adult Coloring Book (Canceled)"/>
    <s v="A Coloring Book of Breathtaking Beauties_x000a_To Calm the Heart and Soul"/>
    <n v="6000"/>
    <n v="2484"/>
    <x v="1"/>
    <x v="0"/>
    <s v="USD"/>
    <n v="1460140282"/>
    <n v="1457551882"/>
    <b v="0"/>
    <n v="52"/>
    <b v="0"/>
    <s v="publishing/art books"/>
    <n v="41.4"/>
    <n v="47.769230769230766"/>
    <x v="3"/>
    <x v="25"/>
  </r>
  <r>
    <s v="CAUCASUS - on the untrodden roads (Canceled)"/>
    <s v="An inspiring photo book about an unique Caucasus Expedition by two backpackers - Erna Gaspar (photographer) &amp; Adrian Lorincz (writer)."/>
    <n v="12100"/>
    <n v="80"/>
    <x v="1"/>
    <x v="1"/>
    <s v="GBP"/>
    <n v="1434738483"/>
    <n v="1432146483"/>
    <b v="0"/>
    <n v="4"/>
    <b v="0"/>
    <s v="publishing/art books"/>
    <n v="0.66115702479338845"/>
    <n v="20"/>
    <x v="3"/>
    <x v="25"/>
  </r>
  <r>
    <s v="A Countrified Wedding: A Guide to an English Country Wedding"/>
    <s v="So many brides want a country wedding, but where to start? Whether you want a barn or a tipi, this guide can help you plan your day."/>
    <n v="2500"/>
    <n v="125"/>
    <x v="1"/>
    <x v="1"/>
    <s v="GBP"/>
    <n v="1456703940"/>
    <n v="1454546859"/>
    <b v="0"/>
    <n v="3"/>
    <b v="0"/>
    <s v="publishing/art books"/>
    <n v="5"/>
    <n v="41.666666666666664"/>
    <x v="3"/>
    <x v="25"/>
  </r>
  <r>
    <s v="150 Years of Awesome Canada: Trading Card Coffee Table Book (Canceled)"/>
    <s v="This is a first-of-its-kind 12&quot;x12&quot; trading card coffee table book featuring over 100 cards celebrating the awesomeness of Canada"/>
    <n v="9000"/>
    <n v="223"/>
    <x v="1"/>
    <x v="5"/>
    <s v="CAD"/>
    <n v="1491019140"/>
    <n v="1487548802"/>
    <b v="0"/>
    <n v="3"/>
    <b v="0"/>
    <s v="publishing/art books"/>
    <n v="2.4777777777777779"/>
    <n v="74.333333333333329"/>
    <x v="3"/>
    <x v="25"/>
  </r>
  <r>
    <s v="BLK/MTL the Illustrated Works of Carmine Diaz (Canceled)"/>
    <s v="BLK/MTL's Illustrated Works 100's of Hi-Res Pics ft. Custom Artist Carmine Diaz's popular Paintings packed into 1 Coffee table Art Book"/>
    <n v="10000"/>
    <n v="506"/>
    <x v="1"/>
    <x v="0"/>
    <s v="USD"/>
    <n v="1424211329"/>
    <n v="1421187329"/>
    <b v="0"/>
    <n v="6"/>
    <b v="0"/>
    <s v="publishing/art books"/>
    <n v="5.0599999999999996"/>
    <n v="84.333333333333329"/>
    <x v="3"/>
    <x v="25"/>
  </r>
  <r>
    <s v="Underwater Colors Of The Channel Islands (Canceled)"/>
    <s v="A stunning, limited-edition photography book displaying the colorful and exotic marine life in the waters along the Channel Islands"/>
    <n v="10000"/>
    <n v="2291"/>
    <x v="1"/>
    <x v="0"/>
    <s v="USD"/>
    <n v="1404909296"/>
    <n v="1402317296"/>
    <b v="0"/>
    <n v="35"/>
    <b v="0"/>
    <s v="publishing/art books"/>
    <n v="22.91"/>
    <n v="65.457142857142856"/>
    <x v="3"/>
    <x v="25"/>
  </r>
  <r>
    <s v="The Obsessive Line Collection (Canceled)"/>
    <s v="For the publication of my first 3 books: an Art book, a graphic novel, and a coloring book"/>
    <n v="5000"/>
    <n v="650"/>
    <x v="1"/>
    <x v="0"/>
    <s v="USD"/>
    <n v="1435698368"/>
    <n v="1431810368"/>
    <b v="0"/>
    <n v="10"/>
    <b v="0"/>
    <s v="publishing/art books"/>
    <n v="13"/>
    <n v="65"/>
    <x v="3"/>
    <x v="25"/>
  </r>
  <r>
    <s v="Abstract Image Photography Coffee Table Book (Canceled)"/>
    <s v="I've been putting together a portfolio of fine abstract photography of the highest quality, color, and design. A vision of beauty!"/>
    <n v="10000"/>
    <n v="55"/>
    <x v="1"/>
    <x v="0"/>
    <s v="USD"/>
    <n v="1343161248"/>
    <n v="1337977248"/>
    <b v="0"/>
    <n v="2"/>
    <b v="0"/>
    <s v="publishing/art books"/>
    <n v="0.54999999999999993"/>
    <n v="27.5"/>
    <x v="3"/>
    <x v="25"/>
  </r>
  <r>
    <s v="LATENT TALENT: Leaping from de Poverty Line (Canceled)"/>
    <s v="2 artists, 1 month, 1 laptop, minimum wage, plenty of coffee proving a transmedia production worth noticing doesn't need a million dollar budget."/>
    <n v="1897"/>
    <n v="205"/>
    <x v="1"/>
    <x v="0"/>
    <s v="USD"/>
    <n v="1283392800"/>
    <n v="1281317691"/>
    <b v="0"/>
    <n v="4"/>
    <b v="0"/>
    <s v="publishing/art books"/>
    <n v="10.806536636794938"/>
    <n v="51.25"/>
    <x v="3"/>
    <x v="25"/>
  </r>
  <r>
    <s v="psyÂ·choÂ·miÂ·metÂ·ic: The EsÂ·sence of Life (Canceled)"/>
    <s v="'Compilation of visual and literary art through fine art photography, graphic art, and poetry."/>
    <n v="3333"/>
    <n v="28"/>
    <x v="1"/>
    <x v="0"/>
    <s v="USD"/>
    <n v="1377734091"/>
    <n v="1374882891"/>
    <b v="0"/>
    <n v="2"/>
    <b v="0"/>
    <s v="publishing/art books"/>
    <n v="0.84008400840084008"/>
    <n v="14"/>
    <x v="3"/>
    <x v="25"/>
  </r>
  <r>
    <s v="Faces &amp; Places In Brevard County (Canceled)"/>
    <s v="Creating my 2nd book depicting the people and places in Brevard County w/current images + traveling to obtain new ones."/>
    <n v="1750"/>
    <n v="0"/>
    <x v="1"/>
    <x v="0"/>
    <s v="USD"/>
    <n v="1337562726"/>
    <n v="1332378726"/>
    <b v="0"/>
    <n v="0"/>
    <b v="0"/>
    <s v="publishing/art books"/>
    <n v="0"/>
    <s v="N/A"/>
    <x v="3"/>
    <x v="25"/>
  </r>
  <r>
    <s v="The Sharper Image"/>
    <s v="Photographic canvas prints depicting different scenes from around the globe, including local images taken in Sussex England."/>
    <n v="1000"/>
    <n v="5"/>
    <x v="2"/>
    <x v="1"/>
    <s v="GBP"/>
    <n v="1450521990"/>
    <n v="1447757190"/>
    <b v="0"/>
    <n v="1"/>
    <b v="0"/>
    <s v="photography/places"/>
    <n v="0.5"/>
    <n v="5"/>
    <x v="8"/>
    <x v="26"/>
  </r>
  <r>
    <s v="Scenes from New Orleans"/>
    <s v="I create canvas prints of images from in and around New Orleans"/>
    <n v="1000"/>
    <n v="93"/>
    <x v="2"/>
    <x v="0"/>
    <s v="USD"/>
    <n v="1445894400"/>
    <n v="1440961053"/>
    <b v="0"/>
    <n v="3"/>
    <b v="0"/>
    <s v="photography/places"/>
    <n v="9.3000000000000007"/>
    <n v="31"/>
    <x v="8"/>
    <x v="26"/>
  </r>
  <r>
    <s v="Follow in footsteps an awesome book adventure"/>
    <s v="I am a photographer who is inspired by the original Jules Verne story. I will make a thousands of photo and video materials for You."/>
    <n v="20000"/>
    <n v="15"/>
    <x v="2"/>
    <x v="1"/>
    <s v="GBP"/>
    <n v="1411681391"/>
    <n v="1409089391"/>
    <b v="0"/>
    <n v="1"/>
    <b v="0"/>
    <s v="photography/places"/>
    <n v="7.4999999999999997E-2"/>
    <n v="15"/>
    <x v="8"/>
    <x v="26"/>
  </r>
  <r>
    <s v="Lets see Kansas together!"/>
    <s v="25 Kansas State Parks in the next year. What a great adventure to take together. Join me. Together we can photo this beautiful state."/>
    <n v="1200"/>
    <n v="0"/>
    <x v="2"/>
    <x v="0"/>
    <s v="USD"/>
    <n v="1401464101"/>
    <n v="1400600101"/>
    <b v="0"/>
    <n v="0"/>
    <b v="0"/>
    <s v="photography/places"/>
    <n v="0"/>
    <s v="N/A"/>
    <x v="8"/>
    <x v="26"/>
  </r>
  <r>
    <s v="Live 4 The Rush: Palooza Pics"/>
    <s v="We've explored some of the most amazing places in New Zealand and can't think of a better way to share our experiences than a photo :)"/>
    <n v="2000"/>
    <n v="1580"/>
    <x v="2"/>
    <x v="5"/>
    <s v="CAD"/>
    <n v="1482663600"/>
    <n v="1480800568"/>
    <b v="0"/>
    <n v="12"/>
    <b v="0"/>
    <s v="photography/places"/>
    <n v="79"/>
    <n v="131.66666666666666"/>
    <x v="8"/>
    <x v="26"/>
  </r>
  <r>
    <s v="Missouri In Pictures"/>
    <s v="Show the world the beauty that is in all of our back yards!"/>
    <n v="1500"/>
    <n v="0"/>
    <x v="2"/>
    <x v="0"/>
    <s v="USD"/>
    <n v="1428197422"/>
    <n v="1425609022"/>
    <b v="0"/>
    <n v="0"/>
    <b v="0"/>
    <s v="photography/places"/>
    <n v="0"/>
    <s v="N/A"/>
    <x v="8"/>
    <x v="26"/>
  </r>
  <r>
    <s v="Aerial Photography :  Americas Most Impressive Structures"/>
    <s v="Aerial Photographs of Historical Structures and Landmarks across the US. Experience the Antique structures from the most Unique Angles!"/>
    <n v="7500"/>
    <n v="1"/>
    <x v="2"/>
    <x v="0"/>
    <s v="USD"/>
    <n v="1418510965"/>
    <n v="1415918965"/>
    <b v="0"/>
    <n v="1"/>
    <b v="0"/>
    <s v="photography/places"/>
    <n v="1.3333333333333334E-2"/>
    <n v="1"/>
    <x v="8"/>
    <x v="26"/>
  </r>
  <r>
    <s v="The Right Side of Texas"/>
    <s v="Southeast Texas as seen through the lens of a cell phone camera"/>
    <n v="516"/>
    <n v="0"/>
    <x v="2"/>
    <x v="0"/>
    <s v="USD"/>
    <n v="1422735120"/>
    <n v="1420091999"/>
    <b v="0"/>
    <n v="0"/>
    <b v="0"/>
    <s v="photography/places"/>
    <n v="0"/>
    <s v="N/A"/>
    <x v="8"/>
    <x v="26"/>
  </r>
  <r>
    <s v="A Side Of The World In Canvas"/>
    <s v="I want to be able to have my own photography inside a canvas and have it be displayed everywhere."/>
    <n v="1200"/>
    <n v="0"/>
    <x v="2"/>
    <x v="0"/>
    <s v="USD"/>
    <n v="1444433886"/>
    <n v="1441841886"/>
    <b v="0"/>
    <n v="0"/>
    <b v="0"/>
    <s v="photography/places"/>
    <n v="0"/>
    <s v="N/A"/>
    <x v="8"/>
    <x v="26"/>
  </r>
  <r>
    <s v="An Italian Adventure"/>
    <s v="Discover Italy through photography."/>
    <n v="60000"/>
    <n v="1020"/>
    <x v="2"/>
    <x v="13"/>
    <s v="EUR"/>
    <n v="1443040464"/>
    <n v="1440448464"/>
    <b v="0"/>
    <n v="2"/>
    <b v="0"/>
    <s v="photography/places"/>
    <n v="1.7000000000000002"/>
    <n v="510"/>
    <x v="8"/>
    <x v="26"/>
  </r>
  <r>
    <s v="Ireland from a Kite, a unique photographic book"/>
    <s v="Hi, my name is CiarÃ¡n May &amp; i'm a photographer from Co Fermanagh, Ireland. With your support  we can bring this wonderful book to life."/>
    <n v="14000"/>
    <n v="4092"/>
    <x v="2"/>
    <x v="1"/>
    <s v="GBP"/>
    <n v="1459700741"/>
    <n v="1457112341"/>
    <b v="0"/>
    <n v="92"/>
    <b v="0"/>
    <s v="photography/places"/>
    <n v="29.228571428571428"/>
    <n v="44.478260869565219"/>
    <x v="8"/>
    <x v="26"/>
  </r>
  <r>
    <s v="The Views of Pittsburgh"/>
    <s v="A portfolio collage of beautiful pictures of authentic Pittsburgh locations and scenery."/>
    <n v="25"/>
    <n v="0"/>
    <x v="2"/>
    <x v="0"/>
    <s v="USD"/>
    <n v="1427503485"/>
    <n v="1423619085"/>
    <b v="0"/>
    <n v="0"/>
    <b v="0"/>
    <s v="photography/places"/>
    <n v="0"/>
    <s v="N/A"/>
    <x v="8"/>
    <x v="26"/>
  </r>
  <r>
    <s v="Picturing Italy"/>
    <s v="A trip to fulfill a dream of capturing the wonders and history of ancient Italy in person."/>
    <n v="22000"/>
    <n v="3"/>
    <x v="2"/>
    <x v="0"/>
    <s v="USD"/>
    <n v="1425154655"/>
    <n v="1422562655"/>
    <b v="0"/>
    <n v="3"/>
    <b v="0"/>
    <s v="photography/places"/>
    <n v="1.3636363636363637E-2"/>
    <n v="1"/>
    <x v="8"/>
    <x v="26"/>
  </r>
  <r>
    <s v="Scenes and Things from New Orleans"/>
    <s v="I photograph my love of New Orleans, create canvases and share those memories with you."/>
    <n v="1000"/>
    <n v="205"/>
    <x v="2"/>
    <x v="0"/>
    <s v="USD"/>
    <n v="1463329260"/>
    <n v="1458147982"/>
    <b v="0"/>
    <n v="10"/>
    <b v="0"/>
    <s v="photography/places"/>
    <n v="20.5"/>
    <n v="20.5"/>
    <x v="8"/>
    <x v="26"/>
  </r>
  <r>
    <s v="Civil war battlefields and forts"/>
    <s v="To make a coffee table book,  displaying civil war battlefields and forts,  taken at the same time of year the battles were fought."/>
    <n v="100000"/>
    <n v="280"/>
    <x v="2"/>
    <x v="0"/>
    <s v="USD"/>
    <n v="1403122380"/>
    <n v="1400634728"/>
    <b v="0"/>
    <n v="7"/>
    <b v="0"/>
    <s v="photography/places"/>
    <n v="0.27999999999999997"/>
    <n v="40"/>
    <x v="8"/>
    <x v="26"/>
  </r>
  <r>
    <s v="The Town We Live In"/>
    <s v="London is beautiful. I want to create a book of stunning images from in and around our great city"/>
    <n v="3250"/>
    <n v="75"/>
    <x v="2"/>
    <x v="1"/>
    <s v="GBP"/>
    <n v="1418469569"/>
    <n v="1414577969"/>
    <b v="0"/>
    <n v="3"/>
    <b v="0"/>
    <s v="photography/places"/>
    <n v="2.3076923076923079"/>
    <n v="25"/>
    <x v="8"/>
    <x v="26"/>
  </r>
  <r>
    <s v="Vacation Days in Big Bear"/>
    <s v="We're starting up a new an improved way to do vacation rental management, but we need some funding to kick start it!"/>
    <n v="15000"/>
    <n v="0"/>
    <x v="2"/>
    <x v="0"/>
    <s v="USD"/>
    <n v="1474360197"/>
    <n v="1471768197"/>
    <b v="0"/>
    <n v="0"/>
    <b v="0"/>
    <s v="photography/places"/>
    <n v="0"/>
    <s v="N/A"/>
    <x v="8"/>
    <x v="26"/>
  </r>
  <r>
    <s v="Dream TRIP to Tornado Alley"/>
    <s v="I want to get our there and expand my photography skills and take a trip to Tornado alley to get more shots of storms and hopefully to"/>
    <n v="800"/>
    <n v="1"/>
    <x v="2"/>
    <x v="0"/>
    <s v="USD"/>
    <n v="1437926458"/>
    <n v="1432742458"/>
    <b v="0"/>
    <n v="1"/>
    <b v="0"/>
    <s v="photography/places"/>
    <n v="0.125"/>
    <n v="1"/>
    <x v="8"/>
    <x v="26"/>
  </r>
  <r>
    <s v="The Londoner: Prints &amp; Canvas"/>
    <s v="A London photographer trekking 5,895m up Africa's Mount Kilimanjaro to pursue and enrich a career."/>
    <n v="500"/>
    <n v="0"/>
    <x v="2"/>
    <x v="1"/>
    <s v="GBP"/>
    <n v="1460116576"/>
    <n v="1457528176"/>
    <b v="0"/>
    <n v="0"/>
    <b v="0"/>
    <s v="photography/places"/>
    <n v="0"/>
    <s v="N/A"/>
    <x v="8"/>
    <x v="26"/>
  </r>
  <r>
    <s v="Organic in India"/>
    <s v="I plan to document volunteer work on an organic farm in rural India, and photograph the people and places I encounter during the trip."/>
    <n v="5000"/>
    <n v="367"/>
    <x v="2"/>
    <x v="0"/>
    <s v="USD"/>
    <n v="1405401060"/>
    <n v="1401585752"/>
    <b v="0"/>
    <n v="9"/>
    <b v="0"/>
    <s v="photography/places"/>
    <n v="7.3400000000000007"/>
    <n v="40.777777777777779"/>
    <x v="8"/>
    <x v="26"/>
  </r>
  <r>
    <s v="Release Soundzero's Debut Album!"/>
    <s v="We're so close to releasing our long-awaited debut album! A little help will go a long way... let's do this!"/>
    <n v="2500"/>
    <n v="2706.23"/>
    <x v="0"/>
    <x v="0"/>
    <s v="USD"/>
    <n v="1304561633"/>
    <n v="1301969633"/>
    <b v="0"/>
    <n v="56"/>
    <b v="1"/>
    <s v="music/rock"/>
    <n v="108.2492"/>
    <n v="48.325535714285714"/>
    <x v="4"/>
    <x v="11"/>
  </r>
  <r>
    <s v="The Material - Let You Down music video"/>
    <s v="We need the help of fans of both music and film alike to help us create our collective vision for this song."/>
    <n v="1500"/>
    <n v="1502.5"/>
    <x v="0"/>
    <x v="0"/>
    <s v="USD"/>
    <n v="1318633200"/>
    <n v="1314947317"/>
    <b v="0"/>
    <n v="32"/>
    <b v="1"/>
    <s v="music/rock"/>
    <n v="100.16666666666667"/>
    <n v="46.953125"/>
    <x v="4"/>
    <x v="11"/>
  </r>
  <r>
    <s v="Max's First Solo Album!"/>
    <s v="An exercise in the wild and dangerous world of solo musicianship by Maxwell D Feinstein."/>
    <n v="2000"/>
    <n v="2000.66"/>
    <x v="0"/>
    <x v="0"/>
    <s v="USD"/>
    <n v="1327723459"/>
    <n v="1322539459"/>
    <b v="0"/>
    <n v="30"/>
    <b v="1"/>
    <s v="music/rock"/>
    <n v="100.03299999999999"/>
    <n v="66.688666666666663"/>
    <x v="4"/>
    <x v="11"/>
  </r>
  <r>
    <s v="Totally &quot;not&quot; For Drugs: A Kentucky Knife Fight music video"/>
    <s v="Kentucky Knife Fight is making a music video for the release of their new song, &quot;Love the Lonely.&quot; Raising money for production costs."/>
    <n v="2800"/>
    <n v="3419"/>
    <x v="0"/>
    <x v="0"/>
    <s v="USD"/>
    <n v="1332011835"/>
    <n v="1328559435"/>
    <b v="0"/>
    <n v="70"/>
    <b v="1"/>
    <s v="music/rock"/>
    <n v="122.10714285714286"/>
    <n v="48.842857142857142"/>
    <x v="4"/>
    <x v="11"/>
  </r>
  <r>
    <s v="A Band of Orcs Official Gaming Miniatures Presale"/>
    <s v="A Band of Orcs needs gas, tires &amp; tags to get to GenCon Indy for the debut of their 28 mm gaming miniatures and historic live concert!"/>
    <n v="6000"/>
    <n v="6041.6"/>
    <x v="0"/>
    <x v="0"/>
    <s v="USD"/>
    <n v="1312182000"/>
    <n v="1311380313"/>
    <b v="0"/>
    <n v="44"/>
    <b v="1"/>
    <s v="music/rock"/>
    <n v="100.69333333333334"/>
    <n v="137.30909090909091"/>
    <x v="4"/>
    <x v="11"/>
  </r>
  <r>
    <s v="The Scurvies to release new album this summer! Check it out!"/>
    <s v="The Scurvies, an independent punk rock 'n' roll band are recording a new album to be released on vinyl and CD, on their very own label."/>
    <n v="8000"/>
    <n v="8080.33"/>
    <x v="0"/>
    <x v="0"/>
    <s v="USD"/>
    <n v="1300930838"/>
    <n v="1293158438"/>
    <b v="0"/>
    <n v="92"/>
    <b v="1"/>
    <s v="music/rock"/>
    <n v="101.004125"/>
    <n v="87.829673913043479"/>
    <x v="4"/>
    <x v="11"/>
  </r>
  <r>
    <s v="New Tour Bus for The Slants"/>
    <s v="The world's only all-Asian American dance rock band, The Slants, needs a bus to tour cons, shows, and festivals."/>
    <n v="10000"/>
    <n v="14511"/>
    <x v="0"/>
    <x v="0"/>
    <s v="USD"/>
    <n v="1339701851"/>
    <n v="1337887451"/>
    <b v="0"/>
    <n v="205"/>
    <b v="1"/>
    <s v="music/rock"/>
    <n v="145.11000000000001"/>
    <n v="70.785365853658533"/>
    <x v="4"/>
    <x v="11"/>
  </r>
  <r>
    <s v="The Devil &amp; Me Debut Album, &quot;...It's Not A Dream&quot;"/>
    <s v="The Devil &amp; Me's Debut album, &quot;...It's Not A Dream&quot;, featuring 9 original, Hard Rock songs."/>
    <n v="1200"/>
    <n v="1215"/>
    <x v="0"/>
    <x v="0"/>
    <s v="USD"/>
    <n v="1388553960"/>
    <n v="1385754986"/>
    <b v="0"/>
    <n v="23"/>
    <b v="1"/>
    <s v="music/rock"/>
    <n v="101.25"/>
    <n v="52.826086956521742"/>
    <x v="4"/>
    <x v="11"/>
  </r>
  <r>
    <s v="Get Still the Sky's Limit on the Road! (&amp; with a new album!)"/>
    <s v="Still the Sky's Limit is finishing their first full length album and going on a full US tour, and WE NEED YOUR HELP!"/>
    <n v="1500"/>
    <n v="1775"/>
    <x v="0"/>
    <x v="0"/>
    <s v="USD"/>
    <n v="1320220800"/>
    <n v="1315612909"/>
    <b v="0"/>
    <n v="4"/>
    <b v="1"/>
    <s v="music/rock"/>
    <n v="118.33333333333333"/>
    <n v="443.75"/>
    <x v="4"/>
    <x v="11"/>
  </r>
  <r>
    <s v="So The Story Goes: The New Album by &quot;Just Joe&quot; Altier"/>
    <s v="So The Story Goes is the upcoming album from &quot;Just Joe&quot; Altier."/>
    <n v="2000"/>
    <n v="5437"/>
    <x v="0"/>
    <x v="0"/>
    <s v="USD"/>
    <n v="1355609510"/>
    <n v="1353017510"/>
    <b v="0"/>
    <n v="112"/>
    <b v="1"/>
    <s v="music/rock"/>
    <n v="271.85000000000002"/>
    <n v="48.544642857142854"/>
    <x v="4"/>
    <x v="11"/>
  </r>
  <r>
    <s v="Skelton-Luns CD/7&quot;             No Big Deal."/>
    <s v="Skelton-Luns CD/7&quot; No Big Deal."/>
    <n v="800"/>
    <n v="1001"/>
    <x v="0"/>
    <x v="0"/>
    <s v="USD"/>
    <n v="1370390432"/>
    <n v="1368576032"/>
    <b v="0"/>
    <n v="27"/>
    <b v="1"/>
    <s v="music/rock"/>
    <n v="125.125"/>
    <n v="37.074074074074076"/>
    <x v="4"/>
    <x v="11"/>
  </r>
  <r>
    <s v="Join AT THE WAYSIDE For The &quot;Ready...Set...Snow Tour!&quot;"/>
    <s v="Help us achieve our goal to get our van repaired, gassed up, and road-ready for our winter tour!"/>
    <n v="500"/>
    <n v="550"/>
    <x v="0"/>
    <x v="0"/>
    <s v="USD"/>
    <n v="1357160384"/>
    <n v="1354568384"/>
    <b v="0"/>
    <n v="11"/>
    <b v="1"/>
    <s v="music/rock"/>
    <n v="110.00000000000001"/>
    <n v="50"/>
    <x v="4"/>
    <x v="11"/>
  </r>
  <r>
    <s v="New  E.P. mastering and recording"/>
    <s v="Ghosts and Paper Hearts are getting ready to release their new EP and we want it to be sent everywhere. Help us out PLEASE!!!!!"/>
    <n v="1000"/>
    <n v="1015"/>
    <x v="0"/>
    <x v="0"/>
    <s v="USD"/>
    <n v="1342921202"/>
    <n v="1340329202"/>
    <b v="0"/>
    <n v="26"/>
    <b v="1"/>
    <s v="music/rock"/>
    <n v="101.49999999999999"/>
    <n v="39.03846153846154"/>
    <x v="4"/>
    <x v="11"/>
  </r>
  <r>
    <s v="Chaotic Resemblance 2015 album, Produced by Oz Fox - Stryper"/>
    <s v="We are going into the studio this June/July to begin our New Album. Pre-order the CD &amp; join us as we present The Greatest Show Alive."/>
    <n v="5000"/>
    <n v="5135"/>
    <x v="0"/>
    <x v="0"/>
    <s v="USD"/>
    <n v="1407085200"/>
    <n v="1401924769"/>
    <b v="0"/>
    <n v="77"/>
    <b v="1"/>
    <s v="music/rock"/>
    <n v="102.69999999999999"/>
    <n v="66.688311688311686"/>
    <x v="4"/>
    <x v="11"/>
  </r>
  <r>
    <s v="PRE ORDER Reno Divorce Digital CD &quot;Stuck On You&quot; $15 or more"/>
    <s v="We are Reno Divorce!! Here is a taste of our upcoming release and we invite you to be a part of it."/>
    <n v="8000"/>
    <n v="9130"/>
    <x v="0"/>
    <x v="0"/>
    <s v="USD"/>
    <n v="1323742396"/>
    <n v="1319850796"/>
    <b v="0"/>
    <n v="136"/>
    <b v="1"/>
    <s v="music/rock"/>
    <n v="114.12500000000001"/>
    <n v="67.132352941176464"/>
    <x v="4"/>
    <x v="11"/>
  </r>
  <r>
    <s v="Aly Jados: the New EP rOckNrOLLa"/>
    <s v="HELP! We don't have much time.....Join Aly Jados in making her new EP a reality before the world ends!!!!"/>
    <n v="10000"/>
    <n v="10420"/>
    <x v="0"/>
    <x v="0"/>
    <s v="USD"/>
    <n v="1353621600"/>
    <n v="1350061821"/>
    <b v="0"/>
    <n v="157"/>
    <b v="1"/>
    <s v="music/rock"/>
    <n v="104.2"/>
    <n v="66.369426751592357"/>
    <x v="4"/>
    <x v="11"/>
  </r>
  <r>
    <s v="The Coffis Brothers 2nd Album!"/>
    <s v="The Coffis Brothers &amp;The Mountain Men are recording a brand new full length record."/>
    <n v="7000"/>
    <n v="10210"/>
    <x v="0"/>
    <x v="0"/>
    <s v="USD"/>
    <n v="1383332400"/>
    <n v="1380470188"/>
    <b v="0"/>
    <n v="158"/>
    <b v="1"/>
    <s v="music/rock"/>
    <n v="145.85714285714286"/>
    <n v="64.620253164556956"/>
    <x v="4"/>
    <x v="11"/>
  </r>
  <r>
    <s v="Janus Word Album"/>
    <s v="Janus Word combines hard rock with melodic acoustic music for a unique and awesome sound."/>
    <n v="1500"/>
    <n v="1576"/>
    <x v="0"/>
    <x v="0"/>
    <s v="USD"/>
    <n v="1362757335"/>
    <n v="1359301335"/>
    <b v="0"/>
    <n v="27"/>
    <b v="1"/>
    <s v="music/rock"/>
    <n v="105.06666666666666"/>
    <n v="58.370370370370374"/>
    <x v="4"/>
    <x v="11"/>
  </r>
  <r>
    <s v="Casual Encounters: The Quest For a PA"/>
    <s v="Creating a live show experience that does justice to the musicianship and time spent rehearsing.  Help us weave this sonic tapestry!"/>
    <n v="1500"/>
    <n v="2000"/>
    <x v="0"/>
    <x v="0"/>
    <s v="USD"/>
    <n v="1410755286"/>
    <n v="1408940886"/>
    <b v="0"/>
    <n v="23"/>
    <b v="1"/>
    <s v="music/rock"/>
    <n v="133.33333333333331"/>
    <n v="86.956521739130437"/>
    <x v="4"/>
    <x v="11"/>
  </r>
  <r>
    <s v="Kickstart my music career with 300 CDs"/>
    <s v="Kickstarting my music career with 300 hard copy CDs of my first release."/>
    <n v="1000"/>
    <n v="1130"/>
    <x v="0"/>
    <x v="0"/>
    <s v="USD"/>
    <n v="1361606940"/>
    <n v="1361002140"/>
    <b v="0"/>
    <n v="17"/>
    <b v="1"/>
    <s v="music/rock"/>
    <n v="112.99999999999999"/>
    <n v="66.470588235294116"/>
    <x v="4"/>
    <x v="11"/>
  </r>
  <r>
    <s v="The First Full Length Fifth Freedom Album"/>
    <s v="Its long over due! Help us fund our debut album! We need all our friends and fans support on this! Lets make it happen!"/>
    <n v="5000"/>
    <n v="6060"/>
    <x v="0"/>
    <x v="0"/>
    <s v="USD"/>
    <n v="1338177540"/>
    <n v="1333550015"/>
    <b v="0"/>
    <n v="37"/>
    <b v="1"/>
    <s v="music/rock"/>
    <n v="121.2"/>
    <n v="163.78378378378378"/>
    <x v="4"/>
    <x v="11"/>
  </r>
  <r>
    <s v="PrincessFrank's MASTERSLAVE Album, EP &amp; Tour"/>
    <s v="Join in PrincessFrank's conquest of the Rock&amp;Roll kingdom! Pledge your support and help him claim the throne of Rock!"/>
    <n v="6900"/>
    <n v="7019"/>
    <x v="0"/>
    <x v="0"/>
    <s v="USD"/>
    <n v="1418803140"/>
    <n v="1415343874"/>
    <b v="0"/>
    <n v="65"/>
    <b v="1"/>
    <s v="music/rock"/>
    <n v="101.72463768115942"/>
    <n v="107.98461538461538"/>
    <x v="4"/>
    <x v="11"/>
  </r>
  <r>
    <s v="The Boogaloos need to record a 4-track CD of original music."/>
    <s v="We play covers of mod and ska classics to enthusiastic crowds. Now we want to leave our own original mark on mod musical history."/>
    <n v="750"/>
    <n v="758"/>
    <x v="0"/>
    <x v="1"/>
    <s v="GBP"/>
    <n v="1377621089"/>
    <n v="1372437089"/>
    <b v="0"/>
    <n v="18"/>
    <b v="1"/>
    <s v="music/rock"/>
    <n v="101.06666666666666"/>
    <n v="42.111111111111114"/>
    <x v="4"/>
    <x v="11"/>
  </r>
  <r>
    <s v="Joey De Noble needs YOUR help!"/>
    <s v="Joey De Noble is raising money to help record his latest music, and he wants YOU to be a part of it!"/>
    <n v="1000"/>
    <n v="1180"/>
    <x v="0"/>
    <x v="0"/>
    <s v="USD"/>
    <n v="1357721335"/>
    <n v="1354265335"/>
    <b v="0"/>
    <n v="25"/>
    <b v="1"/>
    <s v="music/rock"/>
    <n v="118"/>
    <n v="47.2"/>
    <x v="4"/>
    <x v="11"/>
  </r>
  <r>
    <s v="Redemption's New DVD!"/>
    <s v="Progressive metal band Redemption is preparing to film its second live DVD at the Progpower festival in Atlanta, GA in September, 2012."/>
    <n v="7500"/>
    <n v="11650"/>
    <x v="0"/>
    <x v="0"/>
    <s v="USD"/>
    <n v="1347382053"/>
    <n v="1344962853"/>
    <b v="0"/>
    <n v="104"/>
    <b v="1"/>
    <s v="music/rock"/>
    <n v="155.33333333333331"/>
    <n v="112.01923076923077"/>
    <x v="4"/>
    <x v="11"/>
  </r>
  <r>
    <s v="The Protest's Next Album"/>
    <s v="Help Christian Rock Band &quot;The Protest&quot; fund their new album and further their mission of positively impacting lives."/>
    <n v="8000"/>
    <n v="8095"/>
    <x v="0"/>
    <x v="0"/>
    <s v="USD"/>
    <n v="1385932867"/>
    <n v="1383337267"/>
    <b v="0"/>
    <n v="108"/>
    <b v="1"/>
    <s v="music/rock"/>
    <n v="101.18750000000001"/>
    <n v="74.953703703703709"/>
    <x v="4"/>
    <x v="11"/>
  </r>
  <r>
    <s v="River Of Thorns - First CD Release"/>
    <s v="River of Thorns is a recording duo based in southeast Michigan.  We're releasing a great sounding cd recorded in a tiny home studio!"/>
    <n v="2000"/>
    <n v="2340"/>
    <x v="0"/>
    <x v="0"/>
    <s v="USD"/>
    <n v="1353905940"/>
    <n v="1351011489"/>
    <b v="0"/>
    <n v="38"/>
    <b v="1"/>
    <s v="music/rock"/>
    <n v="117"/>
    <n v="61.578947368421055"/>
    <x v="4"/>
    <x v="11"/>
  </r>
  <r>
    <s v="&quot;Songs for Tsippora&quot; Byronâ€™s DEBUT EP"/>
    <s v="Original Jewish rock music on human relationships and identity"/>
    <n v="4000"/>
    <n v="4037"/>
    <x v="0"/>
    <x v="0"/>
    <s v="USD"/>
    <n v="1403026882"/>
    <n v="1400175682"/>
    <b v="0"/>
    <n v="88"/>
    <b v="1"/>
    <s v="music/rock"/>
    <n v="100.925"/>
    <n v="45.875"/>
    <x v="4"/>
    <x v="11"/>
  </r>
  <r>
    <s v="Off The Turnpike | A Loud New Way to Release Loud New Music"/>
    <s v="Help Off The Turnpike release new music, and set fire to everything!"/>
    <n v="6000"/>
    <n v="6220"/>
    <x v="0"/>
    <x v="0"/>
    <s v="USD"/>
    <n v="1392929333"/>
    <n v="1389041333"/>
    <b v="0"/>
    <n v="82"/>
    <b v="1"/>
    <s v="music/rock"/>
    <n v="103.66666666666666"/>
    <n v="75.853658536585371"/>
    <x v="4"/>
    <x v="11"/>
  </r>
  <r>
    <s v="Golden Grenade Records Their Debut EP"/>
    <s v="Inspired by the legacy of Tex Tucker, Golden Grenade is setting out to record their first CD with heavy hearts and intense purpose."/>
    <n v="4000"/>
    <n v="10610"/>
    <x v="0"/>
    <x v="0"/>
    <s v="USD"/>
    <n v="1330671540"/>
    <n v="1328040375"/>
    <b v="0"/>
    <n v="126"/>
    <b v="1"/>
    <s v="music/rock"/>
    <n v="265.25"/>
    <n v="84.206349206349202"/>
    <x v="4"/>
    <x v="11"/>
  </r>
  <r>
    <s v="The Sweet Remains record their sophomore studio album!"/>
    <s v="We're putting together our next studio album, and we want you to be a part of it. Check out the video for some clips from the studio."/>
    <n v="10000"/>
    <n v="15591"/>
    <x v="0"/>
    <x v="0"/>
    <s v="USD"/>
    <n v="1350074261"/>
    <n v="1347482261"/>
    <b v="0"/>
    <n v="133"/>
    <b v="1"/>
    <s v="music/rock"/>
    <n v="155.91"/>
    <n v="117.22556390977444"/>
    <x v="4"/>
    <x v="11"/>
  </r>
  <r>
    <s v="Culprit needs a van!"/>
    <s v="Hey everyone! If you don't already know, we're Culprit, a 4-piece rock band from Los Angeles &amp; we are in dire need of a new tour van!"/>
    <n v="4000"/>
    <n v="4065"/>
    <x v="0"/>
    <x v="0"/>
    <s v="USD"/>
    <n v="1316851854"/>
    <n v="1311667854"/>
    <b v="0"/>
    <n v="47"/>
    <b v="1"/>
    <s v="music/rock"/>
    <n v="101.62500000000001"/>
    <n v="86.489361702127653"/>
    <x v="4"/>
    <x v="11"/>
  </r>
  <r>
    <s v="ELIZABETH REX"/>
    <s v="We are a four piece rock band that has played shows in and around NYC including Mercury Lounge.  Two of our members are now in LA."/>
    <n v="10000"/>
    <n v="10000"/>
    <x v="0"/>
    <x v="0"/>
    <s v="USD"/>
    <n v="1326690000"/>
    <n v="1324329156"/>
    <b v="0"/>
    <n v="58"/>
    <b v="1"/>
    <s v="music/rock"/>
    <n v="100"/>
    <n v="172.41379310344828"/>
    <x v="4"/>
    <x v="11"/>
  </r>
  <r>
    <s v="RUBEDO: Debut Full Length Album"/>
    <s v="Recording Debut  Album w/ Producer Ikey Owens from Free Moral Agents/ The Mars Volta"/>
    <n v="2000"/>
    <n v="2010"/>
    <x v="0"/>
    <x v="0"/>
    <s v="USD"/>
    <n v="1306994340"/>
    <n v="1303706001"/>
    <b v="0"/>
    <n v="32"/>
    <b v="1"/>
    <s v="music/rock"/>
    <n v="100.49999999999999"/>
    <n v="62.8125"/>
    <x v="4"/>
    <x v="11"/>
  </r>
  <r>
    <s v="The World Over's New EP, &quot;MOUNTAINS&quot;."/>
    <s v="TWO will be recording their next album, MOUNTAINS, in July and need your help to make their vision a reality. Many perks are available!"/>
    <n v="2000"/>
    <n v="2506"/>
    <x v="0"/>
    <x v="0"/>
    <s v="USD"/>
    <n v="1468270261"/>
    <n v="1463086261"/>
    <b v="0"/>
    <n v="37"/>
    <b v="1"/>
    <s v="music/rock"/>
    <n v="125.29999999999998"/>
    <n v="67.729729729729726"/>
    <x v="4"/>
    <x v="11"/>
  </r>
  <r>
    <s v="Butch County Rocks San Francisco Pride"/>
    <s v="Butch County is a hard rockin bunch of girls and boy-girls from Austin.  Help us show San Francisco  Pride how we do it in Texas!"/>
    <n v="4500"/>
    <n v="4660"/>
    <x v="0"/>
    <x v="0"/>
    <s v="USD"/>
    <n v="1307851200"/>
    <n v="1304129088"/>
    <b v="0"/>
    <n v="87"/>
    <b v="1"/>
    <s v="music/rock"/>
    <n v="103.55555555555556"/>
    <n v="53.5632183908046"/>
    <x v="4"/>
    <x v="11"/>
  </r>
  <r>
    <s v="We Fly to Philly / Release new album / Tour west coast"/>
    <s v="We (the band Sunset) has been invited to play in Philadelphia.   Help us get there and you will receive special prizes."/>
    <n v="500"/>
    <n v="519"/>
    <x v="0"/>
    <x v="0"/>
    <s v="USD"/>
    <n v="1262302740"/>
    <n v="1257444140"/>
    <b v="0"/>
    <n v="15"/>
    <b v="1"/>
    <s v="music/rock"/>
    <n v="103.8"/>
    <n v="34.6"/>
    <x v="4"/>
    <x v="11"/>
  </r>
  <r>
    <s v="Avenues EP 2013"/>
    <s v="Avenues will be going in to the studio to record a new EP with Matt Allison!"/>
    <n v="1000"/>
    <n v="1050"/>
    <x v="0"/>
    <x v="0"/>
    <s v="USD"/>
    <n v="1362086700"/>
    <n v="1358180968"/>
    <b v="0"/>
    <n v="27"/>
    <b v="1"/>
    <s v="music/rock"/>
    <n v="105"/>
    <n v="38.888888888888886"/>
    <x v="4"/>
    <x v="11"/>
  </r>
  <r>
    <s v="The One Two 7s Are Recording an Album!"/>
    <s v="We've written the music and now it's time to record. We're excited to work with Nic at Different Fur studios but we need your help!"/>
    <n v="1800"/>
    <n v="1800"/>
    <x v="0"/>
    <x v="0"/>
    <s v="USD"/>
    <n v="1330789165"/>
    <n v="1328197165"/>
    <b v="0"/>
    <n v="19"/>
    <b v="1"/>
    <s v="music/rock"/>
    <n v="100"/>
    <n v="94.736842105263165"/>
    <x v="4"/>
    <x v="11"/>
  </r>
  <r>
    <s v="Lovers and Poets- music video"/>
    <s v="We are a friendly neighborhood electronic pop duo from Los Angeles. We want to shoot a music video for a song from our debut album."/>
    <n v="400"/>
    <n v="679.44"/>
    <x v="0"/>
    <x v="0"/>
    <s v="USD"/>
    <n v="1280800740"/>
    <n v="1279603955"/>
    <b v="0"/>
    <n v="17"/>
    <b v="1"/>
    <s v="music/rock"/>
    <n v="169.86"/>
    <n v="39.967058823529413"/>
    <x v="4"/>
    <x v="11"/>
  </r>
  <r>
    <s v="Tanya Dartson- Run for Your Life music video"/>
    <s v="Music Video For Upbeat and Inspiring Song - Run For Your Life"/>
    <n v="2500"/>
    <n v="2535"/>
    <x v="0"/>
    <x v="0"/>
    <s v="USD"/>
    <n v="1418998744"/>
    <n v="1416406744"/>
    <b v="0"/>
    <n v="26"/>
    <b v="1"/>
    <s v="music/pop"/>
    <n v="101.4"/>
    <n v="97.5"/>
    <x v="4"/>
    <x v="27"/>
  </r>
  <r>
    <s v="Pop Garden Radio Presents: Season 2 CD"/>
    <s v="Pop Garden Radio Presents: The Rock on the Road Tour Season 2 CD. 23 great Pop tracks from independent Pop artists."/>
    <n v="1200"/>
    <n v="1200"/>
    <x v="0"/>
    <x v="0"/>
    <s v="USD"/>
    <n v="1308011727"/>
    <n v="1306283727"/>
    <b v="0"/>
    <n v="28"/>
    <b v="1"/>
    <s v="music/pop"/>
    <n v="100"/>
    <n v="42.857142857142854"/>
    <x v="4"/>
    <x v="27"/>
  </r>
  <r>
    <s v="This Is All Now's Brand New Album!!"/>
    <s v="This Is All Now is putting out a brand new record, and we need YOUR help to do it!"/>
    <n v="5000"/>
    <n v="6235"/>
    <x v="0"/>
    <x v="0"/>
    <s v="USD"/>
    <n v="1348516012"/>
    <n v="1345924012"/>
    <b v="0"/>
    <n v="37"/>
    <b v="1"/>
    <s v="music/pop"/>
    <n v="124.70000000000002"/>
    <n v="168.51351351351352"/>
    <x v="4"/>
    <x v="27"/>
  </r>
  <r>
    <s v="Kevin Wood - Out Among The Wolves"/>
    <s v="Be a part of helping Singer/Songwriter Kevin Wood bring his 3rd Album &quot;Out Among The Wolves&quot; from the studio to you!"/>
    <n v="10000"/>
    <n v="10950"/>
    <x v="0"/>
    <x v="0"/>
    <s v="USD"/>
    <n v="1353551160"/>
    <n v="1348363560"/>
    <b v="0"/>
    <n v="128"/>
    <b v="1"/>
    <s v="music/pop"/>
    <n v="109.5"/>
    <n v="85.546875"/>
    <x v="4"/>
    <x v="27"/>
  </r>
  <r>
    <s v="John Clark Records His Debut Album â€œAll I Haveâ€"/>
    <s v="&quot;All I Have is filled with soaring pianos and bright guitars; heartfelt songs coupled with intuitive melodic compositions&quot;"/>
    <n v="5000"/>
    <n v="5540"/>
    <x v="0"/>
    <x v="0"/>
    <s v="USD"/>
    <n v="1379515740"/>
    <n v="1378306140"/>
    <b v="0"/>
    <n v="10"/>
    <b v="1"/>
    <s v="music/pop"/>
    <n v="110.80000000000001"/>
    <n v="554"/>
    <x v="4"/>
    <x v="27"/>
  </r>
  <r>
    <s v="MADAM Album"/>
    <s v="Album 3 funds.We have 13 amazing songs ready to go . a fantastic engineer to mix them, James Aparicio(Depeche Mode/Liars.We need you xx"/>
    <n v="2000"/>
    <n v="2204"/>
    <x v="0"/>
    <x v="1"/>
    <s v="GBP"/>
    <n v="1408039860"/>
    <n v="1405248503"/>
    <b v="0"/>
    <n v="83"/>
    <b v="1"/>
    <s v="music/pop"/>
    <n v="110.2"/>
    <n v="26.554216867469879"/>
    <x v="4"/>
    <x v="27"/>
  </r>
  <r>
    <s v="JAYSIN + HOT MUSIC VIDEO = EPICNESS!! GRAMMY POP SOUL"/>
    <s v="Grammy Pop Soul Artist Jaysin is raising funds to make the most EPIC Music Video ever and he wants to PUT YOU IN IT!"/>
    <n v="5000"/>
    <n v="5236"/>
    <x v="0"/>
    <x v="0"/>
    <s v="USD"/>
    <n v="1339235377"/>
    <n v="1336643377"/>
    <b v="0"/>
    <n v="46"/>
    <b v="1"/>
    <s v="music/pop"/>
    <n v="104.71999999999998"/>
    <n v="113.82608695652173"/>
    <x v="4"/>
    <x v="27"/>
  </r>
  <r>
    <s v="Arches - Wide Awake on Vinyl "/>
    <s v="We've finished recording our debut LP &quot;Wide Awake&quot; and would love to have it pressed on vinyl, but we need your help"/>
    <n v="2300"/>
    <n v="2881"/>
    <x v="0"/>
    <x v="0"/>
    <s v="USD"/>
    <n v="1300636482"/>
    <n v="1298048082"/>
    <b v="0"/>
    <n v="90"/>
    <b v="1"/>
    <s v="music/pop"/>
    <n v="125.26086956521738"/>
    <n v="32.011111111111113"/>
    <x v="4"/>
    <x v="27"/>
  </r>
  <r>
    <s v="Sam Lyons New Album - 2014"/>
    <s v="This is it! The new Sam Lyons album #3. Help me make it happen by pledging today - pre-order the CD and other cool stuff right here."/>
    <n v="3800"/>
    <n v="3822.33"/>
    <x v="0"/>
    <x v="0"/>
    <s v="USD"/>
    <n v="1400862355"/>
    <n v="1396974355"/>
    <b v="0"/>
    <n v="81"/>
    <b v="1"/>
    <s v="music/pop"/>
    <n v="100.58763157894737"/>
    <n v="47.189259259259259"/>
    <x v="4"/>
    <x v="27"/>
  </r>
  <r>
    <s v="The Psalm Praise Project, Vol. 2"/>
    <s v="Help me record a CD that uses pop styling to give a fresh sound to ancient wisdom from scripture!"/>
    <n v="2000"/>
    <n v="2831"/>
    <x v="0"/>
    <x v="0"/>
    <s v="USD"/>
    <n v="1381314437"/>
    <n v="1378722437"/>
    <b v="0"/>
    <n v="32"/>
    <b v="1"/>
    <s v="music/pop"/>
    <n v="141.55000000000001"/>
    <n v="88.46875"/>
    <x v="4"/>
    <x v="27"/>
  </r>
  <r>
    <s v="Music Video For &quot;Altruism (We Can Change The World)&quot;"/>
    <s v="Pop/Alternative/Classical/Electronic artist Dakota Lillie is making a music video for the opening track on his album &quot;The Dream&quot;"/>
    <n v="2000"/>
    <n v="2015"/>
    <x v="0"/>
    <x v="0"/>
    <s v="USD"/>
    <n v="1303801140"/>
    <n v="1300916220"/>
    <b v="0"/>
    <n v="20"/>
    <b v="1"/>
    <s v="music/pop"/>
    <n v="100.75"/>
    <n v="100.75"/>
    <x v="4"/>
    <x v="27"/>
  </r>
  <r>
    <s v="Autumn Ashley: The Bold New EP &quot;Battle Grounds&quot;"/>
    <s v="A stunning musical story, telling of the triumphs and struggles we experience through our relationships with life, friends and lovers."/>
    <n v="4500"/>
    <n v="4530"/>
    <x v="0"/>
    <x v="0"/>
    <s v="USD"/>
    <n v="1385297393"/>
    <n v="1382701793"/>
    <b v="0"/>
    <n v="70"/>
    <b v="1"/>
    <s v="music/pop"/>
    <n v="100.66666666666666"/>
    <n v="64.714285714285708"/>
    <x v="4"/>
    <x v="27"/>
  </r>
  <r>
    <s v="The Narrative 2011 Spring Tour with Eisley"/>
    <s v="On 4/26, The Narrative will head out on their 1st full US tour with Eisley and aim to raise $7,500 to cover tour expenses. "/>
    <n v="5000"/>
    <n v="8711.52"/>
    <x v="0"/>
    <x v="0"/>
    <s v="USD"/>
    <n v="1303675296"/>
    <n v="1300996896"/>
    <b v="0"/>
    <n v="168"/>
    <b v="1"/>
    <s v="music/pop"/>
    <n v="174.2304"/>
    <n v="51.854285714285716"/>
    <x v="4"/>
    <x v="27"/>
  </r>
  <r>
    <s v="sandy mcknight records 3 new songs with your kind assistance"/>
    <s v="i have 3 new, killer songs that i must record immediately. i can certify the lethal-ness of the songs. these may be my best songs yet!"/>
    <n v="1100"/>
    <n v="1319"/>
    <x v="0"/>
    <x v="0"/>
    <s v="USD"/>
    <n v="1334784160"/>
    <n v="1332192160"/>
    <b v="0"/>
    <n v="34"/>
    <b v="1"/>
    <s v="music/pop"/>
    <n v="119.90909090909089"/>
    <n v="38.794117647058826"/>
    <x v="4"/>
    <x v="27"/>
  </r>
  <r>
    <s v="Meg Porter Debut EP!"/>
    <s v="Berklee College of Music student, Meg Porter needs YOUR help to fund her very first EP!"/>
    <n v="1500"/>
    <n v="2143"/>
    <x v="0"/>
    <x v="0"/>
    <s v="USD"/>
    <n v="1333648820"/>
    <n v="1331060420"/>
    <b v="0"/>
    <n v="48"/>
    <b v="1"/>
    <s v="music/pop"/>
    <n v="142.86666666666667"/>
    <n v="44.645833333333336"/>
    <x v="4"/>
    <x v="27"/>
  </r>
  <r>
    <s v="Jared Mitchell: The Maiden Voyage"/>
    <s v="The making of a quality, full length album journeying through a pop/folk/rock/americana sound_x000a_noisetrade.com/jaredmitchellmusic"/>
    <n v="7500"/>
    <n v="7525.12"/>
    <x v="0"/>
    <x v="0"/>
    <s v="USD"/>
    <n v="1355437052"/>
    <n v="1352845052"/>
    <b v="0"/>
    <n v="48"/>
    <b v="1"/>
    <s v="music/pop"/>
    <n v="100.33493333333334"/>
    <n v="156.77333333333334"/>
    <x v="4"/>
    <x v="27"/>
  </r>
  <r>
    <s v="The Debut Album from Lynette!"/>
    <s v="The long anticipated debut album from singer/songwriter Lynette will be recorded this June in Nashville! You can help make it happen!"/>
    <n v="25000"/>
    <n v="26233.45"/>
    <x v="0"/>
    <x v="0"/>
    <s v="USD"/>
    <n v="1337885168"/>
    <n v="1335293168"/>
    <b v="0"/>
    <n v="221"/>
    <b v="1"/>
    <s v="music/pop"/>
    <n v="104.93380000000001"/>
    <n v="118.70339366515837"/>
    <x v="4"/>
    <x v="27"/>
  </r>
  <r>
    <s v="New Amy Rivard album!!!"/>
    <s v="I've had numerous song ideas spinning around in my head for years now, please help me get them out- into a studio and into your homes!"/>
    <n v="6000"/>
    <n v="7934"/>
    <x v="0"/>
    <x v="0"/>
    <s v="USD"/>
    <n v="1355840400"/>
    <n v="1352524767"/>
    <b v="0"/>
    <n v="107"/>
    <b v="1"/>
    <s v="music/pop"/>
    <n v="132.23333333333335"/>
    <n v="74.149532710280369"/>
    <x v="4"/>
    <x v="27"/>
  </r>
  <r>
    <s v="The Penny Arcade Quartet's Christmas EP"/>
    <s v="The long awaited Christmas EP is in session! We need your help to get it professionally mixed, produced and manufactured."/>
    <n v="500"/>
    <n v="564"/>
    <x v="0"/>
    <x v="1"/>
    <s v="GBP"/>
    <n v="1387281600"/>
    <n v="1384811721"/>
    <b v="0"/>
    <n v="45"/>
    <b v="1"/>
    <s v="music/pop"/>
    <n v="112.79999999999998"/>
    <n v="12.533333333333333"/>
    <x v="4"/>
    <x v="27"/>
  </r>
  <r>
    <s v="Risotto fragole e champagne"/>
    <s v="Vogliamo realizzare un risotto fragole e champagne e condividerlo con i nostri fan. Faremo il risotto durante un concerto casalingo."/>
    <n v="80"/>
    <n v="1003"/>
    <x v="0"/>
    <x v="13"/>
    <s v="EUR"/>
    <n v="1462053540"/>
    <n v="1459355950"/>
    <b v="0"/>
    <n v="36"/>
    <b v="1"/>
    <s v="music/pop"/>
    <n v="1253.75"/>
    <n v="27.861111111111111"/>
    <x v="4"/>
    <x v="27"/>
  </r>
  <r>
    <s v="Kyana"/>
    <s v="I am excited to present my debut pop project Kyana!_x000a_Piano and vocal sounds embedded in sophisticated, bold arrangements &amp; brisk beats"/>
    <n v="7900"/>
    <n v="8098"/>
    <x v="0"/>
    <x v="15"/>
    <s v="EUR"/>
    <n v="1453064400"/>
    <n v="1449359831"/>
    <b v="0"/>
    <n v="101"/>
    <b v="1"/>
    <s v="music/pop"/>
    <n v="102.50632911392405"/>
    <n v="80.178217821782184"/>
    <x v="4"/>
    <x v="27"/>
  </r>
  <r>
    <s v="Miami Singer/Songwriter Cat Shell- Album &quot;Illusion&quot;"/>
    <s v="I am a singer/songwriter from Miami Beach working on my first fully produced album entitled &quot;Illusion&quot;. Support independent music!!"/>
    <n v="8000"/>
    <n v="8211"/>
    <x v="0"/>
    <x v="0"/>
    <s v="USD"/>
    <n v="1325310336"/>
    <n v="1320122736"/>
    <b v="0"/>
    <n v="62"/>
    <b v="1"/>
    <s v="music/pop"/>
    <n v="102.6375"/>
    <n v="132.43548387096774"/>
    <x v="4"/>
    <x v="27"/>
  </r>
  <r>
    <s v="ghost -- a music video"/>
    <s v="music is as important to the eyes as it is to the ears. help bring ghost to life in front of your eyes."/>
    <n v="1000"/>
    <n v="1080"/>
    <x v="0"/>
    <x v="0"/>
    <s v="USD"/>
    <n v="1422750707"/>
    <n v="1420158707"/>
    <b v="0"/>
    <n v="32"/>
    <b v="1"/>
    <s v="music/pop"/>
    <n v="108"/>
    <n v="33.75"/>
    <x v="4"/>
    <x v="27"/>
  </r>
  <r>
    <s v="Grace Sings Grace"/>
    <s v="Korean-American Soprano Grace's Debut Album - coming up in June 2012. Come and be part of this exciting project!"/>
    <n v="2500"/>
    <n v="3060.22"/>
    <x v="0"/>
    <x v="0"/>
    <s v="USD"/>
    <n v="1331870340"/>
    <n v="1328033818"/>
    <b v="0"/>
    <n v="89"/>
    <b v="1"/>
    <s v="music/pop"/>
    <n v="122.40879999999999"/>
    <n v="34.384494382022467"/>
    <x v="4"/>
    <x v="27"/>
  </r>
  <r>
    <s v="Simply Put is recording an album!"/>
    <s v="Simply Put is recording our debut album and needs to raise funds for studio time, printing and possibly the start of a sound system.  "/>
    <n v="3500"/>
    <n v="4181"/>
    <x v="0"/>
    <x v="0"/>
    <s v="USD"/>
    <n v="1298343600"/>
    <n v="1295624113"/>
    <b v="0"/>
    <n v="93"/>
    <b v="1"/>
    <s v="music/pop"/>
    <n v="119.45714285714286"/>
    <n v="44.956989247311824"/>
    <x v="4"/>
    <x v="27"/>
  </r>
  <r>
    <s v="Venus On Fire + Extraordinary Producer = Legendary New EP"/>
    <s v="Play a KEY role in Venus On Fire's success - Working with a World Class Producer to make a memorable EP."/>
    <n v="2500"/>
    <n v="4022"/>
    <x v="0"/>
    <x v="0"/>
    <s v="USD"/>
    <n v="1364447073"/>
    <n v="1361858673"/>
    <b v="0"/>
    <n v="98"/>
    <b v="1"/>
    <s v="music/pop"/>
    <n v="160.88"/>
    <n v="41.04081632653061"/>
    <x v="4"/>
    <x v="27"/>
  </r>
  <r>
    <s v="Celeste Amadee &quot;A Sign of Weakness&quot; EP and Music Video"/>
    <s v="I am so excited to be recording my debut EP called &quot;A Sign of Weakness&quot; as well as shooting a music video for the title track!"/>
    <n v="3400"/>
    <n v="4313"/>
    <x v="0"/>
    <x v="0"/>
    <s v="USD"/>
    <n v="1394521140"/>
    <n v="1392169298"/>
    <b v="0"/>
    <n v="82"/>
    <b v="1"/>
    <s v="music/pop"/>
    <n v="126.85294117647059"/>
    <n v="52.597560975609753"/>
    <x v="4"/>
    <x v="27"/>
  </r>
  <r>
    <s v="Jonathan Cody White Makes His Debut EP!!!"/>
    <s v="Making my debut EP &quot;Words Left In My Mind&quot; with the help of Kickstarter and all you awesome people! Thanks for the support!!"/>
    <n v="8000"/>
    <n v="8211"/>
    <x v="0"/>
    <x v="0"/>
    <s v="USD"/>
    <n v="1322454939"/>
    <n v="1319859339"/>
    <b v="0"/>
    <n v="116"/>
    <b v="1"/>
    <s v="music/pop"/>
    <n v="102.6375"/>
    <n v="70.784482758620683"/>
    <x v="4"/>
    <x v="27"/>
  </r>
  <r>
    <s v="Summer Gill 'Stormy Weather' EP"/>
    <s v="Hi guys! I'll be recording a 6-7 song EP this summer and I need your help to make it happen! _x000a_Any support is appreciated!"/>
    <n v="2000"/>
    <n v="2795"/>
    <x v="0"/>
    <x v="0"/>
    <s v="USD"/>
    <n v="1464729276"/>
    <n v="1459545276"/>
    <b v="0"/>
    <n v="52"/>
    <b v="1"/>
    <s v="music/pop"/>
    <n v="139.75"/>
    <n v="53.75"/>
    <x v="4"/>
    <x v="27"/>
  </r>
  <r>
    <s v="Help Launch Cities and Saints Debut Album!"/>
    <s v="We are ready to record our first album, but we need your help to make it a reality. Be an active part in producing this record and you'll be rewarded!"/>
    <n v="1000"/>
    <n v="1026"/>
    <x v="0"/>
    <x v="0"/>
    <s v="USD"/>
    <n v="1278302400"/>
    <n v="1273961999"/>
    <b v="0"/>
    <n v="23"/>
    <b v="1"/>
    <s v="music/pop"/>
    <n v="102.60000000000001"/>
    <n v="44.608695652173914"/>
    <x v="4"/>
    <x v="27"/>
  </r>
  <r>
    <s v="Luke O'Brien's Kickstarter"/>
    <s v="I am seeking funding in order to help take my music from a hobby to a career."/>
    <n v="2000"/>
    <n v="2013.47"/>
    <x v="0"/>
    <x v="0"/>
    <s v="USD"/>
    <n v="1470056614"/>
    <n v="1467464614"/>
    <b v="0"/>
    <n v="77"/>
    <b v="1"/>
    <s v="music/pop"/>
    <n v="100.67349999999999"/>
    <n v="26.148961038961041"/>
    <x v="4"/>
    <x v="27"/>
  </r>
  <r>
    <s v="High Altotude Debut Album"/>
    <s v="Sweet, sweet harmonies from Portland Oregon's premiere high school women's a cappella group."/>
    <n v="1700"/>
    <n v="1920"/>
    <x v="0"/>
    <x v="0"/>
    <s v="USD"/>
    <n v="1338824730"/>
    <n v="1336232730"/>
    <b v="0"/>
    <n v="49"/>
    <b v="1"/>
    <s v="music/pop"/>
    <n v="112.94117647058823"/>
    <n v="39.183673469387756"/>
    <x v="4"/>
    <x v="27"/>
  </r>
  <r>
    <s v="Mastering and Vinyl Production for The Astronomer LP"/>
    <s v="After our exciting mixing session at the Wilco loft, we're ready to master and press vinyl for The Astronomer's newest record!"/>
    <n v="2100"/>
    <n v="2690"/>
    <x v="0"/>
    <x v="0"/>
    <s v="USD"/>
    <n v="1425675892"/>
    <n v="1423083892"/>
    <b v="0"/>
    <n v="59"/>
    <b v="1"/>
    <s v="music/pop"/>
    <n v="128.09523809523807"/>
    <n v="45.593220338983052"/>
    <x v="4"/>
    <x v="27"/>
  </r>
  <r>
    <s v="Candice Russell New EP: IGNITE"/>
    <s v="This is my biggest project YET! The songs are recorded &amp; I need your help to package &amp; promote this music. Let's finish this together!"/>
    <n v="5000"/>
    <n v="10085"/>
    <x v="0"/>
    <x v="0"/>
    <s v="USD"/>
    <n v="1471503540"/>
    <n v="1468852306"/>
    <b v="0"/>
    <n v="113"/>
    <b v="1"/>
    <s v="music/pop"/>
    <n v="201.7"/>
    <n v="89.247787610619469"/>
    <x v="4"/>
    <x v="27"/>
  </r>
  <r>
    <s v="The Great Party's Debut Album!"/>
    <s v="The Great Party is releasing their debut album. Here's your chance to be a part of it!"/>
    <n v="1000"/>
    <n v="1374.16"/>
    <x v="0"/>
    <x v="0"/>
    <s v="USD"/>
    <n v="1318802580"/>
    <n v="1316194540"/>
    <b v="0"/>
    <n v="34"/>
    <b v="1"/>
    <s v="music/pop"/>
    <n v="137.416"/>
    <n v="40.416470588235299"/>
    <x v="4"/>
    <x v="27"/>
  </r>
  <r>
    <s v="Bridge 19 CD Release Tour"/>
    <s v="Help fund Bridge 19's tour in support of their first duo record, to be released in May 2012."/>
    <n v="3000"/>
    <n v="3460"/>
    <x v="0"/>
    <x v="0"/>
    <s v="USD"/>
    <n v="1334980740"/>
    <n v="1330968347"/>
    <b v="0"/>
    <n v="42"/>
    <b v="1"/>
    <s v="music/pop"/>
    <n v="115.33333333333333"/>
    <n v="82.38095238095238"/>
    <x v="4"/>
    <x v="27"/>
  </r>
  <r>
    <s v="Andrius Pojavis new album &quot;Seven&quot;"/>
    <s v="It's time to record my new album. Studio, musicians and arranger are ready, are you coming on this journey with me?"/>
    <n v="6000"/>
    <n v="6700"/>
    <x v="0"/>
    <x v="3"/>
    <s v="EUR"/>
    <n v="1460786340"/>
    <n v="1455615976"/>
    <b v="0"/>
    <n v="42"/>
    <b v="1"/>
    <s v="music/pop"/>
    <n v="111.66666666666667"/>
    <n v="159.52380952380952"/>
    <x v="4"/>
    <x v="27"/>
  </r>
  <r>
    <s v="Cassandra Violet &quot;Beyond the Fray&quot; Music Video"/>
    <s v="Help me make an amazing music video so that I can take my music to the next level and get a manager!"/>
    <n v="1500"/>
    <n v="1776"/>
    <x v="0"/>
    <x v="0"/>
    <s v="USD"/>
    <n v="1391718671"/>
    <n v="1390509071"/>
    <b v="0"/>
    <n v="49"/>
    <b v="1"/>
    <s v="music/pop"/>
    <n v="118.39999999999999"/>
    <n v="36.244897959183675"/>
    <x v="4"/>
    <x v="27"/>
  </r>
  <r>
    <s v="Do You Want to Ride on my Rocket Ship? - An Album Pre-Order"/>
    <s v="Your ticket for an adventure in STEREOPHONIC, INTERSTELLAR  HI-FIDELITY_x000a_w/ your crooning Star-Captain, Jody Mulgrew. Pre-Order Today."/>
    <n v="2000"/>
    <n v="3500"/>
    <x v="0"/>
    <x v="0"/>
    <s v="USD"/>
    <n v="1311298745"/>
    <n v="1309311545"/>
    <b v="0"/>
    <n v="56"/>
    <b v="1"/>
    <s v="music/pop"/>
    <n v="175"/>
    <n v="62.5"/>
    <x v="4"/>
    <x v="27"/>
  </r>
  <r>
    <s v="Kick Out a Record"/>
    <s v="Working Musician dilemma #164: how the taxman put Kick the Record 2.0 on hold"/>
    <n v="1000"/>
    <n v="1175"/>
    <x v="0"/>
    <x v="0"/>
    <s v="USD"/>
    <n v="1405188667"/>
    <n v="1402596667"/>
    <b v="0"/>
    <n v="25"/>
    <b v="1"/>
    <s v="music/pop"/>
    <n v="117.5"/>
    <n v="47"/>
    <x v="4"/>
    <x v="27"/>
  </r>
  <r>
    <s v="Slugs and Bugs - TWO &quot;Sing the Bible&quot; CDs!"/>
    <s v="Slugs &amp; Bugs is making TWO NEW Sing the Bible CDs in 2017, with Scripture songs all about Jesus - His words, His life, and His mission."/>
    <n v="65000"/>
    <n v="65924.38"/>
    <x v="3"/>
    <x v="0"/>
    <s v="USD"/>
    <n v="1490752800"/>
    <n v="1486522484"/>
    <b v="0"/>
    <n v="884"/>
    <b v="0"/>
    <s v="music/faith"/>
    <n v="101.42212307692309"/>
    <n v="74.575090497737563"/>
    <x v="4"/>
    <x v="28"/>
  </r>
  <r>
    <s v="Looking Up &amp; Holding On CD Project - Christian songwriter"/>
    <s v="Christian singer-wongerwriter searching for funding to record CD of original Christian music."/>
    <n v="6000"/>
    <n v="0"/>
    <x v="3"/>
    <x v="0"/>
    <s v="USD"/>
    <n v="1492142860"/>
    <n v="1486962460"/>
    <b v="0"/>
    <n v="0"/>
    <b v="0"/>
    <s v="music/faith"/>
    <n v="0"/>
    <s v="N/A"/>
    <x v="4"/>
    <x v="28"/>
  </r>
  <r>
    <s v="Manman doudou tÃ©moignage d'une mÃ¨re Album"/>
    <s v="Rendre tÃ©moignage de ce que Dieu fait chaque jour pour moi et venir en  aide  aux autres, c'est  mon but."/>
    <n v="3500"/>
    <n v="760"/>
    <x v="3"/>
    <x v="6"/>
    <s v="EUR"/>
    <n v="1491590738"/>
    <n v="1489517138"/>
    <b v="0"/>
    <n v="10"/>
    <b v="0"/>
    <s v="music/faith"/>
    <n v="21.714285714285715"/>
    <n v="76"/>
    <x v="4"/>
    <x v="28"/>
  </r>
  <r>
    <s v="Goodness &amp; Mercy EP - Marty Mikles"/>
    <s v="New Music from Marty Mikles!  A new EP all about God's Goodness &amp; Mercy."/>
    <n v="8000"/>
    <n v="8730"/>
    <x v="3"/>
    <x v="0"/>
    <s v="USD"/>
    <n v="1489775641"/>
    <n v="1487360041"/>
    <b v="0"/>
    <n v="101"/>
    <b v="0"/>
    <s v="music/faith"/>
    <n v="109.125"/>
    <n v="86.43564356435644"/>
    <x v="4"/>
    <x v="28"/>
  </r>
  <r>
    <s v="Help Support Brad Dassey's Music"/>
    <s v="My name is Brad Dassey.  I've been composing and making music for 18 years now.  I want to get my music out there even further."/>
    <n v="350"/>
    <n v="360"/>
    <x v="3"/>
    <x v="0"/>
    <s v="USD"/>
    <n v="1490331623"/>
    <n v="1487743223"/>
    <b v="0"/>
    <n v="15"/>
    <b v="0"/>
    <s v="music/faith"/>
    <n v="102.85714285714285"/>
    <n v="24"/>
    <x v="4"/>
    <x v="28"/>
  </r>
  <r>
    <s v="The Torah: World's First Complete Musical Transcription"/>
    <s v="I will transcribe, into Western musical notation and Romanized transliteration, the complete Torah as sung in the Ashkenazic tradition."/>
    <n v="5000"/>
    <n v="18"/>
    <x v="3"/>
    <x v="5"/>
    <s v="CAD"/>
    <n v="1493320519"/>
    <n v="1488140119"/>
    <b v="0"/>
    <n v="1"/>
    <b v="0"/>
    <s v="music/faith"/>
    <n v="0.36"/>
    <n v="18"/>
    <x v="4"/>
    <x v="28"/>
  </r>
  <r>
    <s v="Fike // You Say Speak We Say Move"/>
    <s v="Be a part of bringing &quot;YOU SAY SPEAK WE SAY MOVE&quot; into existence with FIKE. This is our first album since moving back to Baton Rouge!"/>
    <n v="10000"/>
    <n v="3125"/>
    <x v="3"/>
    <x v="0"/>
    <s v="USD"/>
    <n v="1491855300"/>
    <n v="1488935245"/>
    <b v="0"/>
    <n v="39"/>
    <b v="0"/>
    <s v="music/faith"/>
    <n v="31.25"/>
    <n v="80.128205128205124"/>
    <x v="4"/>
    <x v="28"/>
  </r>
  <r>
    <s v="Christofer Scott: Dive In EP"/>
    <s v="Professionally recording a worship and contemporary Christian music album that connects to people and connects their heart to God."/>
    <n v="4000"/>
    <n v="1772"/>
    <x v="3"/>
    <x v="0"/>
    <s v="USD"/>
    <n v="1491738594"/>
    <n v="1489150194"/>
    <b v="0"/>
    <n v="7"/>
    <b v="0"/>
    <s v="music/faith"/>
    <n v="44.3"/>
    <n v="253.14285714285714"/>
    <x v="4"/>
    <x v="28"/>
  </r>
  <r>
    <s v="Fly Away"/>
    <s v="Praising the Living God in the second half of life."/>
    <n v="2400"/>
    <n v="2400"/>
    <x v="3"/>
    <x v="0"/>
    <s v="USD"/>
    <n v="1489700230"/>
    <n v="1487111830"/>
    <b v="0"/>
    <n v="14"/>
    <b v="0"/>
    <s v="music/faith"/>
    <n v="100"/>
    <n v="171.42857142857142"/>
    <x v="4"/>
    <x v="28"/>
  </r>
  <r>
    <s v="NewKings Album &quot;Rise Up&quot;"/>
    <s v="Our newest project! We are hard at it trying to bring music that uplifts the spirit, and tells a story of life-changing love."/>
    <n v="2500"/>
    <n v="635"/>
    <x v="3"/>
    <x v="0"/>
    <s v="USD"/>
    <n v="1491470442"/>
    <n v="1488882042"/>
    <b v="0"/>
    <n v="11"/>
    <b v="0"/>
    <s v="music/faith"/>
    <n v="25.4"/>
    <n v="57.727272727272727"/>
    <x v="4"/>
    <x v="28"/>
  </r>
  <r>
    <s v="Sing Like You Were Meant To!"/>
    <s v="TUV Online is making highly effective vocal training available &amp; affordable to churches, worship leaders and singers around the world!"/>
    <n v="30000"/>
    <n v="10042"/>
    <x v="3"/>
    <x v="0"/>
    <s v="USD"/>
    <n v="1491181200"/>
    <n v="1488387008"/>
    <b v="0"/>
    <n v="38"/>
    <b v="0"/>
    <s v="music/faith"/>
    <n v="33.473333333333329"/>
    <n v="264.26315789473682"/>
    <x v="4"/>
    <x v="28"/>
  </r>
  <r>
    <s v="Get Your Hopes Up"/>
    <s v="After 3 years.....It's time for some new music! Album #2 is in motion and I can't wait to share it with all of you!"/>
    <n v="5000"/>
    <n v="2390"/>
    <x v="3"/>
    <x v="0"/>
    <s v="USD"/>
    <n v="1490572740"/>
    <n v="1487734667"/>
    <b v="0"/>
    <n v="15"/>
    <b v="0"/>
    <s v="music/faith"/>
    <n v="47.8"/>
    <n v="159.33333333333334"/>
    <x v="4"/>
    <x v="28"/>
  </r>
  <r>
    <s v="Debut Studio EP // Sam Hibbard"/>
    <s v="Creating and playing music is what i love. I long to produce &amp; release fresh, raw and relevant songs that come straight from the heart."/>
    <n v="3000"/>
    <n v="280"/>
    <x v="3"/>
    <x v="1"/>
    <s v="GBP"/>
    <n v="1491768000"/>
    <n v="1489097112"/>
    <b v="0"/>
    <n v="8"/>
    <b v="0"/>
    <s v="music/faith"/>
    <n v="9.3333333333333339"/>
    <n v="35"/>
    <x v="4"/>
    <x v="28"/>
  </r>
  <r>
    <s v="Thundercreek Studios"/>
    <s v="Hey all I'm building out my Christian Recording studio in a new building. I have the building but lack the funds to build it out!!!"/>
    <n v="10000"/>
    <n v="5"/>
    <x v="3"/>
    <x v="0"/>
    <s v="USD"/>
    <n v="1490589360"/>
    <n v="1488038674"/>
    <b v="0"/>
    <n v="1"/>
    <b v="0"/>
    <s v="music/faith"/>
    <n v="0.05"/>
    <n v="5"/>
    <x v="4"/>
    <x v="28"/>
  </r>
  <r>
    <s v="THE PREACHER'S DAUGHTERS CD Hymns Recording Project"/>
    <s v="We are the Preacher's Daughters &amp; recording a HYMNS CD with our unique vocal duo &amp; interwoven Cello. Hymns in a fresh, beautiful way."/>
    <n v="12000"/>
    <n v="1405"/>
    <x v="3"/>
    <x v="0"/>
    <s v="USD"/>
    <n v="1491786000"/>
    <n v="1488847514"/>
    <b v="0"/>
    <n v="23"/>
    <b v="0"/>
    <s v="music/faith"/>
    <n v="11.708333333333334"/>
    <n v="61.086956521739133"/>
    <x v="4"/>
    <x v="28"/>
  </r>
  <r>
    <s v="Angel Talking truth to share with the world."/>
    <s v="I was dying. No will to live. Angel spoke to me. Changed my life. Help me to Share the message with the world. My life changing story."/>
    <n v="300000"/>
    <n v="0"/>
    <x v="3"/>
    <x v="0"/>
    <s v="USD"/>
    <n v="1491007211"/>
    <n v="1488418811"/>
    <b v="0"/>
    <n v="0"/>
    <b v="0"/>
    <s v="music/faith"/>
    <n v="0"/>
    <s v="N/A"/>
    <x v="4"/>
    <x v="28"/>
  </r>
  <r>
    <s v="Undivided Heart - a worship album by John Gabriel Arends"/>
    <s v="You can help create an awesome new worship album and in return get exclusive rewards ONLY for backers of this project."/>
    <n v="12500"/>
    <n v="2526"/>
    <x v="3"/>
    <x v="0"/>
    <s v="USD"/>
    <n v="1491781648"/>
    <n v="1489193248"/>
    <b v="0"/>
    <n v="22"/>
    <b v="0"/>
    <s v="music/faith"/>
    <n v="20.208000000000002"/>
    <n v="114.81818181818181"/>
    <x v="4"/>
    <x v="28"/>
  </r>
  <r>
    <s v="I'M For Peace Music Ministry By R.Gerald's IMFP SOCIETY"/>
    <s v="This Music is a Powerful Tool / Ministry to the mindset_x000a_of Global Christianity in an Artistic &amp; innovative Musical_x000a_Format_ Album &amp; Tour"/>
    <n v="125000"/>
    <n v="0"/>
    <x v="3"/>
    <x v="0"/>
    <s v="USD"/>
    <n v="1490499180"/>
    <n v="1488430760"/>
    <b v="0"/>
    <n v="0"/>
    <b v="0"/>
    <s v="music/faith"/>
    <n v="0"/>
    <s v="N/A"/>
    <x v="4"/>
    <x v="28"/>
  </r>
  <r>
    <s v="THE WORSHIP ALBUM!"/>
    <s v="Friends! Will you help me create a new worship album??! I want this album to give God the worship he deserves and draw people to Him."/>
    <n v="5105"/>
    <n v="216"/>
    <x v="3"/>
    <x v="0"/>
    <s v="USD"/>
    <n v="1491943445"/>
    <n v="1489351445"/>
    <b v="0"/>
    <n v="4"/>
    <b v="0"/>
    <s v="music/faith"/>
    <n v="4.2311459353574925"/>
    <n v="54"/>
    <x v="4"/>
    <x v="28"/>
  </r>
  <r>
    <s v="Camp Songs: original worship songs inspired by summer camp"/>
    <s v="My debut full-length album. This album will be a new direction as we hope to capture the worship that happens when you're at camp."/>
    <n v="20000"/>
    <n v="5212"/>
    <x v="3"/>
    <x v="0"/>
    <s v="USD"/>
    <n v="1491019200"/>
    <n v="1488418990"/>
    <b v="0"/>
    <n v="79"/>
    <b v="0"/>
    <s v="music/faith"/>
    <n v="26.06"/>
    <n v="65.974683544303801"/>
    <x v="4"/>
    <x v="28"/>
  </r>
  <r>
    <s v="&quot;Holy Realm Music Group&quot; Anointed Purpose, Heavenly Good"/>
    <s v="The passion I have for music is intense, super natural and uniquely divine.The encompassing vibe of a great song dressed in great beat"/>
    <n v="5050"/>
    <n v="10"/>
    <x v="2"/>
    <x v="0"/>
    <s v="USD"/>
    <n v="1421337405"/>
    <n v="1418745405"/>
    <b v="0"/>
    <n v="2"/>
    <b v="0"/>
    <s v="music/faith"/>
    <n v="0.19801980198019803"/>
    <n v="5"/>
    <x v="4"/>
    <x v="28"/>
  </r>
  <r>
    <s v="lyndale lewis and new vision prosper cd release"/>
    <s v="I can do all things through christ jesus"/>
    <n v="16500"/>
    <n v="1"/>
    <x v="2"/>
    <x v="0"/>
    <s v="USD"/>
    <n v="1427745150"/>
    <n v="1425156750"/>
    <b v="0"/>
    <n v="1"/>
    <b v="0"/>
    <s v="music/faith"/>
    <n v="6.0606060606060606E-3"/>
    <n v="1"/>
    <x v="4"/>
    <x v="28"/>
  </r>
  <r>
    <s v="Joy Full Noise!"/>
    <s v="I would love for you to be a part of helping me raise money for music and video production to launch my first Worship album!"/>
    <n v="5000"/>
    <n v="51"/>
    <x v="2"/>
    <x v="0"/>
    <s v="USD"/>
    <n v="1441003537"/>
    <n v="1435819537"/>
    <b v="0"/>
    <n v="2"/>
    <b v="0"/>
    <s v="music/faith"/>
    <n v="1.02"/>
    <n v="25.5"/>
    <x v="4"/>
    <x v="28"/>
  </r>
  <r>
    <s v="Jericho Down Worship Album"/>
    <s v="We want to record an album of popular praise &amp; worship songs with our own influence and style."/>
    <n v="2000"/>
    <n v="1302"/>
    <x v="2"/>
    <x v="0"/>
    <s v="USD"/>
    <n v="1424056873"/>
    <n v="1421464873"/>
    <b v="0"/>
    <n v="11"/>
    <b v="0"/>
    <s v="music/faith"/>
    <n v="65.100000000000009"/>
    <n v="118.36363636363636"/>
    <x v="4"/>
    <x v="28"/>
  </r>
  <r>
    <s v="Piano Prayer Album - Russ James"/>
    <s v="An instrumental album that ranges from hymns to contemporary music. All the music is recorded by myself."/>
    <n v="2000"/>
    <n v="0"/>
    <x v="2"/>
    <x v="0"/>
    <s v="USD"/>
    <n v="1441814400"/>
    <n v="1440807846"/>
    <b v="0"/>
    <n v="0"/>
    <b v="0"/>
    <s v="music/faith"/>
    <n v="0"/>
    <s v="N/A"/>
    <x v="4"/>
    <x v="28"/>
  </r>
  <r>
    <s v="Gemeinde in Bremen"/>
    <s v="Unsere &quot;Aufgabe&quot; ist es, fÃ¼r Christen da zu sein die keiner Gemeinde angehÃ¶ren. Zudem spielt Lobpreis eine Zentrale Rolle."/>
    <n v="5500"/>
    <n v="0"/>
    <x v="2"/>
    <x v="12"/>
    <s v="EUR"/>
    <n v="1440314472"/>
    <n v="1435130472"/>
    <b v="0"/>
    <n v="0"/>
    <b v="0"/>
    <s v="music/faith"/>
    <n v="0"/>
    <s v="N/A"/>
    <x v="4"/>
    <x v="28"/>
  </r>
  <r>
    <s v="Hurricanes and Coastal Storms- Chapel Studio Project"/>
    <s v="We exist to proclaim the love of Christ through music! Partner with our ministry and help us spread God's love with a new studio album!"/>
    <n v="5000"/>
    <n v="487"/>
    <x v="2"/>
    <x v="0"/>
    <s v="USD"/>
    <n v="1459181895"/>
    <n v="1456593495"/>
    <b v="0"/>
    <n v="9"/>
    <b v="0"/>
    <s v="music/faith"/>
    <n v="9.74"/>
    <n v="54.111111111111114"/>
    <x v="4"/>
    <x v="28"/>
  </r>
  <r>
    <s v="Praise: It's what we do"/>
    <s v="A debut album for the New Gate Church's praise team; making a cd filled with original songs from a team of misfits with 1 goal in mind"/>
    <n v="7000"/>
    <n v="0"/>
    <x v="2"/>
    <x v="0"/>
    <s v="USD"/>
    <n v="1462135706"/>
    <n v="1458679706"/>
    <b v="0"/>
    <n v="0"/>
    <b v="0"/>
    <s v="music/faith"/>
    <n v="0"/>
    <s v="N/A"/>
    <x v="4"/>
    <x v="28"/>
  </r>
  <r>
    <s v="Psalms"/>
    <s v="A project to set psalms to music. The psalms are taken from the English Standard Version (ESV) of the Bible."/>
    <n v="1750"/>
    <n v="85"/>
    <x v="2"/>
    <x v="0"/>
    <s v="USD"/>
    <n v="1409513940"/>
    <n v="1405949514"/>
    <b v="0"/>
    <n v="4"/>
    <b v="0"/>
    <s v="music/faith"/>
    <n v="4.8571428571428568"/>
    <n v="21.25"/>
    <x v="4"/>
    <x v="28"/>
  </r>
  <r>
    <s v="Producing a live album of our upcoming Europe tour"/>
    <s v="We want to create a gospel live album which has never been produced before."/>
    <n v="5000"/>
    <n v="34"/>
    <x v="2"/>
    <x v="12"/>
    <s v="EUR"/>
    <n v="1453122000"/>
    <n v="1449151888"/>
    <b v="0"/>
    <n v="1"/>
    <b v="0"/>
    <s v="music/faith"/>
    <n v="0.67999999999999994"/>
    <n v="34"/>
    <x v="4"/>
    <x v="28"/>
  </r>
  <r>
    <s v="Redemption - Debut Multi-cultural Worship Album"/>
    <s v="&quot;Redemption&quot; is a multi-cultural worship album aimed at giving you an 'around-the-world' experience of Jesus-focused worship."/>
    <n v="10000"/>
    <n v="1050"/>
    <x v="2"/>
    <x v="0"/>
    <s v="USD"/>
    <n v="1409585434"/>
    <n v="1406907034"/>
    <b v="0"/>
    <n v="2"/>
    <b v="0"/>
    <s v="music/faith"/>
    <n v="10.5"/>
    <n v="525"/>
    <x v="4"/>
    <x v="28"/>
  </r>
  <r>
    <s v="Midwest Cowboy Ministries"/>
    <s v="Recording/equipment for MCM - a team of musicians who will help your local musicians to hold your own Cowboy Church with Gospel Music"/>
    <n v="5000"/>
    <n v="0"/>
    <x v="2"/>
    <x v="0"/>
    <s v="USD"/>
    <n v="1435701353"/>
    <n v="1430517353"/>
    <b v="0"/>
    <n v="0"/>
    <b v="0"/>
    <s v="music/faith"/>
    <n v="0"/>
    <s v="N/A"/>
    <x v="4"/>
    <x v="28"/>
  </r>
  <r>
    <s v="&quot;UNCOVERED ME&quot;"/>
    <s v="This music project is a compilation to my up-coming book UNCOVERED ME, I need your support to help me go to New York and complete it."/>
    <n v="3000"/>
    <n v="50"/>
    <x v="2"/>
    <x v="0"/>
    <s v="USD"/>
    <n v="1412536412"/>
    <n v="1409944412"/>
    <b v="0"/>
    <n v="1"/>
    <b v="0"/>
    <s v="music/faith"/>
    <n v="1.6666666666666667"/>
    <n v="50"/>
    <x v="4"/>
    <x v="28"/>
  </r>
  <r>
    <s v="Positive music. Zachary Freedoms NEW album, campaign."/>
    <s v="Change the world. Music should be more fun, positive, and compassionate. What goes into your ears is important- same for your kids."/>
    <n v="25000"/>
    <n v="1967"/>
    <x v="2"/>
    <x v="0"/>
    <s v="USD"/>
    <n v="1430517761"/>
    <n v="1427925761"/>
    <b v="0"/>
    <n v="17"/>
    <b v="0"/>
    <s v="music/faith"/>
    <n v="7.8680000000000003"/>
    <n v="115.70588235294117"/>
    <x v="4"/>
    <x v="28"/>
  </r>
  <r>
    <s v="The Heart of a P.K."/>
    <s v="Kimberly Stokes the daughter of Elder Baby Stokes Jr, of Bibleway C.O.G.I.C, is currently working on a EP. She is sharing her heart"/>
    <n v="5000"/>
    <n v="11"/>
    <x v="2"/>
    <x v="0"/>
    <s v="USD"/>
    <n v="1427772120"/>
    <n v="1425186785"/>
    <b v="0"/>
    <n v="2"/>
    <b v="0"/>
    <s v="music/faith"/>
    <n v="0.22"/>
    <n v="5.5"/>
    <x v="4"/>
    <x v="28"/>
  </r>
  <r>
    <s v="ALIVE! Gospel Chorus debuts Feb 11th, 2017: &quot;Love is ALIVE!&quot;"/>
    <s v="New Twin Cities based Gospel Chorus and music ministry. Join us as we grow and support this exciting mission with our launch Feb 11th!!"/>
    <n v="2000"/>
    <n v="150"/>
    <x v="2"/>
    <x v="0"/>
    <s v="USD"/>
    <n v="1481295099"/>
    <n v="1477835499"/>
    <b v="0"/>
    <n v="3"/>
    <b v="0"/>
    <s v="music/faith"/>
    <n v="7.5"/>
    <n v="50"/>
    <x v="4"/>
    <x v="28"/>
  </r>
  <r>
    <s v="Shift Records A New EP!"/>
    <s v="Our first record created to reach, inspire, and ultimately express the love of Jesus to our generation."/>
    <n v="3265"/>
    <n v="1395"/>
    <x v="2"/>
    <x v="0"/>
    <s v="USD"/>
    <n v="1461211200"/>
    <n v="1459467238"/>
    <b v="0"/>
    <n v="41"/>
    <b v="0"/>
    <s v="music/faith"/>
    <n v="42.725880551301685"/>
    <n v="34.024390243902438"/>
    <x v="4"/>
    <x v="28"/>
  </r>
  <r>
    <s v="The Prodigal Son"/>
    <s v="A melody for the galaxy."/>
    <n v="35000"/>
    <n v="75"/>
    <x v="2"/>
    <x v="0"/>
    <s v="USD"/>
    <n v="1463201940"/>
    <n v="1459435149"/>
    <b v="0"/>
    <n v="2"/>
    <b v="0"/>
    <s v="music/faith"/>
    <n v="0.2142857142857143"/>
    <n v="37.5"/>
    <x v="4"/>
    <x v="28"/>
  </r>
  <r>
    <s v="Messiah's Call &quot;He'll Do It Today&quot; 2014"/>
    <s v="Building the foundation for a great work! Join us on our journey to bring a fresh approach to ministry through song and testimony!"/>
    <n v="4000"/>
    <n v="35"/>
    <x v="2"/>
    <x v="0"/>
    <s v="USD"/>
    <n v="1410958191"/>
    <n v="1408366191"/>
    <b v="0"/>
    <n v="3"/>
    <b v="0"/>
    <s v="music/faith"/>
    <n v="0.87500000000000011"/>
    <n v="11.666666666666666"/>
    <x v="4"/>
    <x v="28"/>
  </r>
  <r>
    <s v="Justin &amp; Elly Heckel DEBUT ALBUM!"/>
    <s v="Justin and Elly Heckel just finished recording their Debut Album and need your help to release it to the rest of the World!"/>
    <n v="4000"/>
    <n v="225"/>
    <x v="2"/>
    <x v="0"/>
    <s v="USD"/>
    <n v="1415562471"/>
    <n v="1412966871"/>
    <b v="0"/>
    <n v="8"/>
    <b v="0"/>
    <s v="music/faith"/>
    <n v="5.625"/>
    <n v="28.125"/>
    <x v="4"/>
    <x v="28"/>
  </r>
  <r>
    <s v="&quot;HEAVEN'S CALLING&quot;"/>
    <s v="Heavens calling is an album for people all over the world in need of a healing for the soul, positive mindset and total prosperity"/>
    <n v="5000"/>
    <n v="0"/>
    <x v="2"/>
    <x v="0"/>
    <s v="USD"/>
    <n v="1449831863"/>
    <n v="1447239863"/>
    <b v="0"/>
    <n v="0"/>
    <b v="0"/>
    <s v="music/faith"/>
    <n v="0"/>
    <s v="N/A"/>
    <x v="4"/>
    <x v="28"/>
  </r>
  <r>
    <s v="Preserving the DC Gospel Stars"/>
    <s v="I am raising money to leave a legacy for the DC Gospel Stars and preserve this art form for music lovers of this style."/>
    <n v="2880"/>
    <n v="1"/>
    <x v="2"/>
    <x v="0"/>
    <s v="USD"/>
    <n v="1459642200"/>
    <n v="1456441429"/>
    <b v="0"/>
    <n v="1"/>
    <b v="0"/>
    <s v="music/faith"/>
    <n v="3.4722222222222224E-2"/>
    <n v="1"/>
    <x v="4"/>
    <x v="28"/>
  </r>
  <r>
    <s v="Straighter Road Album Fundraiser"/>
    <s v="We are a vocal group from the Northwest looking to create a gospel, jazz, a cappella ablum and would love the support of music lovers."/>
    <n v="10000"/>
    <n v="650"/>
    <x v="2"/>
    <x v="0"/>
    <s v="USD"/>
    <n v="1435730400"/>
    <n v="1430855315"/>
    <b v="0"/>
    <n v="3"/>
    <b v="0"/>
    <s v="music/faith"/>
    <n v="6.5"/>
    <n v="216.66666666666666"/>
    <x v="4"/>
    <x v="28"/>
  </r>
  <r>
    <s v="Die Another Day 1st CD (Christian Rock)"/>
    <s v="We are just some guys who Love the Lord and want to share our personal experiences of what GOD has done for us through our music."/>
    <n v="6000"/>
    <n v="35"/>
    <x v="2"/>
    <x v="0"/>
    <s v="USD"/>
    <n v="1414707762"/>
    <n v="1412115762"/>
    <b v="0"/>
    <n v="4"/>
    <b v="0"/>
    <s v="music/faith"/>
    <n v="0.58333333333333337"/>
    <n v="8.75"/>
    <x v="4"/>
    <x v="28"/>
  </r>
  <r>
    <s v="Unveiled Debut Album"/>
    <s v="Christian band signed to VECA Records to release their debut album in Spring 2015.  This ministry is relying on faith-based donations."/>
    <n v="5500"/>
    <n v="560"/>
    <x v="2"/>
    <x v="0"/>
    <s v="USD"/>
    <n v="1408922049"/>
    <n v="1406330049"/>
    <b v="0"/>
    <n v="9"/>
    <b v="0"/>
    <s v="music/faith"/>
    <n v="10.181818181818182"/>
    <n v="62.222222222222221"/>
    <x v="4"/>
    <x v="28"/>
  </r>
  <r>
    <s v="&quot;Every Day&quot; CD by Amanda Joy Hall"/>
    <s v="Amanda Joy Hall's sophomore album, &quot;Every Day&quot;. Release expected July 2014"/>
    <n v="6500"/>
    <n v="2196"/>
    <x v="2"/>
    <x v="0"/>
    <s v="USD"/>
    <n v="1403906664"/>
    <n v="1401401064"/>
    <b v="0"/>
    <n v="16"/>
    <b v="0"/>
    <s v="music/faith"/>
    <n v="33.784615384615385"/>
    <n v="137.25"/>
    <x v="4"/>
    <x v="28"/>
  </r>
  <r>
    <s v="New album - Prophetic guitar soundscapes, Volume 2"/>
    <s v="Please help fund my second Prophetic Guitar album. Be a part of a pioneering and groundbreaking sound released from Heaven."/>
    <n v="3000"/>
    <n v="1"/>
    <x v="2"/>
    <x v="1"/>
    <s v="GBP"/>
    <n v="1428231600"/>
    <n v="1423520177"/>
    <b v="0"/>
    <n v="1"/>
    <b v="0"/>
    <s v="music/faith"/>
    <n v="3.3333333333333333E-2"/>
    <n v="1"/>
    <x v="4"/>
    <x v="28"/>
  </r>
  <r>
    <s v="With His Presence"/>
    <s v="Be in God's presence through instrumental covers of hymns. Help me build a home studio to freely distribute this album."/>
    <n v="1250"/>
    <n v="855"/>
    <x v="2"/>
    <x v="0"/>
    <s v="USD"/>
    <n v="1445439674"/>
    <n v="1442847674"/>
    <b v="0"/>
    <n v="7"/>
    <b v="0"/>
    <s v="music/faith"/>
    <n v="68.400000000000006"/>
    <n v="122.14285714285714"/>
    <x v="4"/>
    <x v="28"/>
  </r>
  <r>
    <s v="Message from Beyond - A Gospel Music Project"/>
    <s v="A few years back, I was inspired to write some songs, turned out the messages are real but a little scary, I need help to produce."/>
    <n v="10000"/>
    <n v="0"/>
    <x v="2"/>
    <x v="0"/>
    <s v="USD"/>
    <n v="1465521306"/>
    <n v="1460337306"/>
    <b v="0"/>
    <n v="0"/>
    <b v="0"/>
    <s v="music/faith"/>
    <n v="0"/>
    <s v="N/A"/>
    <x v="4"/>
    <x v="28"/>
  </r>
  <r>
    <s v="Triumph Over Trials/ Hope Through the Hurt"/>
    <s v="Hello, I am raising money to fund my first solo Album.  This project is my testimony that God is truly our shelter in the storm."/>
    <n v="3000"/>
    <n v="0"/>
    <x v="2"/>
    <x v="0"/>
    <s v="USD"/>
    <n v="1445738783"/>
    <n v="1443146783"/>
    <b v="0"/>
    <n v="0"/>
    <b v="0"/>
    <s v="music/faith"/>
    <n v="0"/>
    <s v="N/A"/>
    <x v="4"/>
    <x v="28"/>
  </r>
  <r>
    <s v="Sam Cox Band First Christian Tour"/>
    <s v="We are a Christin Worship band looking to midwest tour. God Bless!"/>
    <n v="1000"/>
    <n v="0"/>
    <x v="2"/>
    <x v="0"/>
    <s v="USD"/>
    <n v="1434034800"/>
    <n v="1432849552"/>
    <b v="0"/>
    <n v="0"/>
    <b v="0"/>
    <s v="music/faith"/>
    <n v="0"/>
    <s v="N/A"/>
    <x v="4"/>
    <x v="28"/>
  </r>
  <r>
    <s v="Christian Lifestyle Multicultural Expo"/>
    <s v="This event will be free to the public with approximately 20 Christian vocalist and choirs from several genres. Rock,Blue Grass,Hip Hop."/>
    <n v="4000"/>
    <n v="0"/>
    <x v="2"/>
    <x v="0"/>
    <s v="USD"/>
    <n v="1452920400"/>
    <n v="1447777481"/>
    <b v="0"/>
    <n v="0"/>
    <b v="0"/>
    <s v="music/faith"/>
    <n v="0"/>
    <s v="N/A"/>
    <x v="4"/>
    <x v="28"/>
  </r>
  <r>
    <s v="What Faith Is EP/Album"/>
    <s v="I am trying to share the music I am blessed to have written. https://www.johncox4.com or https://reverbnation.com/johncox4"/>
    <n v="10000"/>
    <n v="0"/>
    <x v="2"/>
    <x v="0"/>
    <s v="USD"/>
    <n v="1473802200"/>
    <n v="1472746374"/>
    <b v="0"/>
    <n v="0"/>
    <b v="0"/>
    <s v="music/faith"/>
    <n v="0"/>
    <s v="N/A"/>
    <x v="4"/>
    <x v="28"/>
  </r>
  <r>
    <s v="Street Prophet Los CD and new book"/>
    <s v="This is a double venture project. I have finished a new manuscript and currently working on creating a Christian rap CD."/>
    <n v="4500"/>
    <n v="1"/>
    <x v="2"/>
    <x v="0"/>
    <s v="USD"/>
    <n v="1431046356"/>
    <n v="1428454356"/>
    <b v="0"/>
    <n v="1"/>
    <b v="0"/>
    <s v="music/faith"/>
    <n v="2.2222222222222223E-2"/>
    <n v="1"/>
    <x v="4"/>
    <x v="28"/>
  </r>
  <r>
    <s v="Leo's RainSong Artist program"/>
    <s v="RainSong is letting my buy a discounted guitar. I will use this to offer my talents to the ministry programs I'm a part of."/>
    <n v="1000"/>
    <n v="110"/>
    <x v="2"/>
    <x v="0"/>
    <s v="USD"/>
    <n v="1470598345"/>
    <n v="1468006345"/>
    <b v="0"/>
    <n v="2"/>
    <b v="0"/>
    <s v="music/faith"/>
    <n v="11"/>
    <n v="55"/>
    <x v="4"/>
    <x v="28"/>
  </r>
  <r>
    <s v="In His Presence"/>
    <s v="A unique meditative album reflecting on the life of Christ, inviting Him into your presence"/>
    <n v="3000"/>
    <n v="22"/>
    <x v="2"/>
    <x v="0"/>
    <s v="USD"/>
    <n v="1447018833"/>
    <n v="1444423233"/>
    <b v="0"/>
    <n v="1"/>
    <b v="0"/>
    <s v="music/faith"/>
    <n v="0.73333333333333328"/>
    <n v="22"/>
    <x v="4"/>
    <x v="28"/>
  </r>
  <r>
    <s v="Healing"/>
    <s v="An instrumental project in which all songs are incorporated around the healing power of our God. Used for times of prayer &amp; devotion"/>
    <n v="4000"/>
    <n v="850"/>
    <x v="2"/>
    <x v="0"/>
    <s v="USD"/>
    <n v="1437432392"/>
    <n v="1434840392"/>
    <b v="0"/>
    <n v="15"/>
    <b v="0"/>
    <s v="music/faith"/>
    <n v="21.25"/>
    <n v="56.666666666666664"/>
    <x v="4"/>
    <x v="28"/>
  </r>
  <r>
    <s v="The Flashing Lights"/>
    <s v="Music that inspires and gives hope for overcoming and change. And it is good music."/>
    <n v="5000"/>
    <n v="20"/>
    <x v="2"/>
    <x v="0"/>
    <s v="USD"/>
    <n v="1412283542"/>
    <n v="1409691542"/>
    <b v="0"/>
    <n v="1"/>
    <b v="0"/>
    <s v="music/faith"/>
    <n v="0.4"/>
    <n v="20"/>
    <x v="4"/>
    <x v="28"/>
  </r>
  <r>
    <s v="SWEET LOVE - a Lovely Christian WEDDING SONG Happy Marriage"/>
    <s v="HELP US RECORD -- SWEET LOVE -- Listen to this sped up ROUGH version and be sure and check out the unique REWARDS ---"/>
    <n v="1000"/>
    <n v="1"/>
    <x v="2"/>
    <x v="0"/>
    <s v="USD"/>
    <n v="1462391932"/>
    <n v="1457297932"/>
    <b v="0"/>
    <n v="1"/>
    <b v="0"/>
    <s v="music/faith"/>
    <n v="0.1"/>
    <n v="1"/>
    <x v="4"/>
    <x v="28"/>
  </r>
  <r>
    <s v="Recording Studio Time"/>
    <s v="I recently recorded a new single. With your help I can return to the studio. Would you like to be part of my next worship project?"/>
    <n v="3000"/>
    <n v="0"/>
    <x v="2"/>
    <x v="0"/>
    <s v="USD"/>
    <n v="1437075422"/>
    <n v="1434483422"/>
    <b v="0"/>
    <n v="0"/>
    <b v="0"/>
    <s v="music/faith"/>
    <n v="0"/>
    <s v="N/A"/>
    <x v="4"/>
    <x v="28"/>
  </r>
  <r>
    <s v="Caught off Guard"/>
    <s v="A photo journal documenting my experiences and travels across New Zealand"/>
    <n v="1200"/>
    <n v="1330"/>
    <x v="0"/>
    <x v="1"/>
    <s v="GBP"/>
    <n v="1433948671"/>
    <n v="1430060671"/>
    <b v="0"/>
    <n v="52"/>
    <b v="1"/>
    <s v="photography/photobooks"/>
    <n v="110.83333333333334"/>
    <n v="25.576923076923077"/>
    <x v="8"/>
    <x v="20"/>
  </r>
  <r>
    <s v="Clark &amp; Addison: A Limited Edition Wrigley Field Photo Book"/>
    <s v="Clark &amp; Addison: A Wrigley Field Photography Book that would be the perfect addition to your sports collection, office or coffee table!"/>
    <n v="2000"/>
    <n v="2175"/>
    <x v="0"/>
    <x v="0"/>
    <s v="USD"/>
    <n v="1483822800"/>
    <n v="1481058170"/>
    <b v="0"/>
    <n v="34"/>
    <b v="1"/>
    <s v="photography/photobooks"/>
    <n v="108.74999999999999"/>
    <n v="63.970588235294116"/>
    <x v="8"/>
    <x v="20"/>
  </r>
  <r>
    <s v="The Fringes Project: Photobook of a Dying Language"/>
    <s v="Visual documentation of the endangered IÃ±upiat language, captured in the form of a printed photography book."/>
    <n v="6000"/>
    <n v="6025"/>
    <x v="0"/>
    <x v="0"/>
    <s v="USD"/>
    <n v="1472270340"/>
    <n v="1470348775"/>
    <b v="0"/>
    <n v="67"/>
    <b v="1"/>
    <s v="photography/photobooks"/>
    <n v="100.41666666666667"/>
    <n v="89.925373134328353"/>
    <x v="8"/>
    <x v="20"/>
  </r>
  <r>
    <s v="Water World"/>
    <s v="This book is the embodiment of my passion for water &amp; photography, which I hope will inspire you to pick up your camera and explore."/>
    <n v="5500"/>
    <n v="6515"/>
    <x v="0"/>
    <x v="1"/>
    <s v="GBP"/>
    <n v="1425821477"/>
    <n v="1421937077"/>
    <b v="0"/>
    <n v="70"/>
    <b v="1"/>
    <s v="photography/photobooks"/>
    <n v="118.45454545454545"/>
    <n v="93.071428571428569"/>
    <x v="8"/>
    <x v="20"/>
  </r>
  <r>
    <s v="Things I do in Detroit - A Guidebook by The Nain Rouge"/>
    <s v="A Guidebook to the Coolest Places and Things About Detroit by The Nain Rouge, or Red Gnome, Detroit's oldest and coolest resident."/>
    <n v="7000"/>
    <n v="7981"/>
    <x v="0"/>
    <x v="0"/>
    <s v="USD"/>
    <n v="1482372000"/>
    <n v="1479276838"/>
    <b v="0"/>
    <n v="89"/>
    <b v="1"/>
    <s v="photography/photobooks"/>
    <n v="114.01428571428571"/>
    <n v="89.674157303370791"/>
    <x v="8"/>
    <x v="20"/>
  </r>
  <r>
    <s v="Edge â€¢ France | Witnessing Those Unseen"/>
    <s v="Photo-documenting the refugees of France. Witnessing their humanity. Exploring the common threads of what it means to live at the Edge."/>
    <n v="15000"/>
    <n v="22215"/>
    <x v="0"/>
    <x v="0"/>
    <s v="USD"/>
    <n v="1479952800"/>
    <n v="1477368867"/>
    <b v="0"/>
    <n v="107"/>
    <b v="1"/>
    <s v="photography/photobooks"/>
    <n v="148.10000000000002"/>
    <n v="207.61682242990653"/>
    <x v="8"/>
    <x v="20"/>
  </r>
  <r>
    <s v="'Tulip, my mother's favourite flower' - A Photo Book."/>
    <s v="A beautiful, limited edition, photobook about the story of the last year of my mother's life, to be published by Dewi Lewis."/>
    <n v="9000"/>
    <n v="9446"/>
    <x v="0"/>
    <x v="1"/>
    <s v="GBP"/>
    <n v="1447426800"/>
    <n v="1444904830"/>
    <b v="0"/>
    <n v="159"/>
    <b v="1"/>
    <s v="photography/photobooks"/>
    <n v="104.95555555555556"/>
    <n v="59.408805031446541"/>
    <x v="8"/>
    <x v="20"/>
  </r>
  <r>
    <s v="So It Is: Vancouver"/>
    <s v="Telling the story of the city through remarkable people who live in Vancouver today."/>
    <n v="50000"/>
    <n v="64974"/>
    <x v="0"/>
    <x v="5"/>
    <s v="CAD"/>
    <n v="1441234143"/>
    <n v="1438642143"/>
    <b v="0"/>
    <n v="181"/>
    <b v="1"/>
    <s v="photography/photobooks"/>
    <n v="129.94800000000001"/>
    <n v="358.97237569060775"/>
    <x v="8"/>
    <x v="20"/>
  </r>
  <r>
    <s v="E FOTOGRAFESCHE RECKBLECK - 367 DEEG AM AUSLAND ASAZ"/>
    <s v="Help me fund the production run of my first book by local Photographer Sandro Ortolani."/>
    <n v="10050"/>
    <n v="12410.5"/>
    <x v="0"/>
    <x v="19"/>
    <s v="EUR"/>
    <n v="1488394800"/>
    <n v="1485213921"/>
    <b v="0"/>
    <n v="131"/>
    <b v="1"/>
    <s v="photography/photobooks"/>
    <n v="123.48756218905473"/>
    <n v="94.736641221374043"/>
    <x v="8"/>
    <x v="20"/>
  </r>
  <r>
    <s v="Love Wins- A Powerful Book of LGBTQ Love Stories"/>
    <s v="A book of portraits and histories making LGBT (Lesbian, Gay, Transgender, Bisexual) loving relationships visible, normal, and accepted."/>
    <n v="5000"/>
    <n v="10081"/>
    <x v="0"/>
    <x v="0"/>
    <s v="USD"/>
    <n v="1461096304"/>
    <n v="1458936304"/>
    <b v="0"/>
    <n v="125"/>
    <b v="1"/>
    <s v="photography/photobooks"/>
    <n v="201.62"/>
    <n v="80.647999999999996"/>
    <x v="8"/>
    <x v="20"/>
  </r>
  <r>
    <s v="Daily Bread: Stories from Rural Greece"/>
    <s v="Photographs and stories culled from 10 years of road trips through rural Greece"/>
    <n v="10000"/>
    <n v="10290"/>
    <x v="0"/>
    <x v="0"/>
    <s v="USD"/>
    <n v="1426787123"/>
    <n v="1424198723"/>
    <b v="0"/>
    <n v="61"/>
    <b v="1"/>
    <s v="photography/photobooks"/>
    <n v="102.89999999999999"/>
    <n v="168.68852459016392"/>
    <x v="8"/>
    <x v="20"/>
  </r>
  <r>
    <s v="Adfectus Book"/>
    <s v="A little book of calm, in picture form, that will soothe the soul and un-furrow the brow."/>
    <n v="1200"/>
    <n v="3122"/>
    <x v="0"/>
    <x v="1"/>
    <s v="GBP"/>
    <n v="1476425082"/>
    <n v="1473833082"/>
    <b v="0"/>
    <n v="90"/>
    <b v="1"/>
    <s v="photography/photobooks"/>
    <n v="260.16666666666663"/>
    <n v="34.68888888888889"/>
    <x v="8"/>
    <x v="20"/>
  </r>
  <r>
    <s v="The Hero-In Me // Heroinmaleren - en mÃ¥de at leve pÃ¥"/>
    <s v="A friend or fiend? To me he is both, this is his story - in his words, out of his mind, in my photos and straight in to your hearts!"/>
    <n v="15000"/>
    <n v="16200"/>
    <x v="0"/>
    <x v="8"/>
    <s v="DKK"/>
    <n v="1458579568"/>
    <n v="1455991168"/>
    <b v="0"/>
    <n v="35"/>
    <b v="1"/>
    <s v="photography/photobooks"/>
    <n v="108"/>
    <n v="462.85714285714283"/>
    <x v="8"/>
    <x v="20"/>
  </r>
  <r>
    <s v="OFFICIAL OTTAWA (an unofficial portrait)"/>
    <s v="A photography publication that looks behind the myths, clichÃ©s and fairytales that surround Ottawa, the capital of Canada."/>
    <n v="8500"/>
    <n v="9395"/>
    <x v="0"/>
    <x v="5"/>
    <s v="CAD"/>
    <n v="1428091353"/>
    <n v="1425502953"/>
    <b v="0"/>
    <n v="90"/>
    <b v="1"/>
    <s v="photography/photobooks"/>
    <n v="110.52941176470587"/>
    <n v="104.38888888888889"/>
    <x v="8"/>
    <x v="20"/>
  </r>
  <r>
    <s v="Just One Block: The Extraordinary Journey Around The Block"/>
    <s v="For about a year I've been taking pictures while walking around the block with my dog. Want to publish a ebook of what I captured."/>
    <n v="25"/>
    <n v="30"/>
    <x v="0"/>
    <x v="0"/>
    <s v="USD"/>
    <n v="1444071361"/>
    <n v="1441479361"/>
    <b v="0"/>
    <n v="4"/>
    <b v="1"/>
    <s v="photography/photobooks"/>
    <n v="120"/>
    <n v="7.5"/>
    <x v="8"/>
    <x v="20"/>
  </r>
  <r>
    <s v="214: A Photobook of Dallas Hip Hop"/>
    <s v="214 is a photobook about the local hip hop culture in Dallas, Texas between 2012 and 2014 by photographer, Mariah Tyler."/>
    <n v="5500"/>
    <n v="5655.6"/>
    <x v="0"/>
    <x v="0"/>
    <s v="USD"/>
    <n v="1472443269"/>
    <n v="1468987269"/>
    <b v="0"/>
    <n v="120"/>
    <b v="1"/>
    <s v="photography/photobooks"/>
    <n v="102.82909090909091"/>
    <n v="47.13"/>
    <x v="8"/>
    <x v="20"/>
  </r>
  <r>
    <s v="The Resurgence of Femininity Photo Thesis"/>
    <s v="I want to create a self published photo art book on the topic of the resurgence of femininity."/>
    <n v="5000"/>
    <n v="5800"/>
    <x v="0"/>
    <x v="0"/>
    <s v="USD"/>
    <n v="1485631740"/>
    <n v="1483041083"/>
    <b v="0"/>
    <n v="14"/>
    <b v="1"/>
    <s v="photography/photobooks"/>
    <n v="115.99999999999999"/>
    <n v="414.28571428571428"/>
    <x v="8"/>
    <x v="20"/>
  </r>
  <r>
    <s v="Yashica TLR Cameras History -Playing Cards"/>
    <s v="Yashica TLRs (Twin Lens Reflex) history cards are a cool way to present Yashica TLR collections in a fun way: by playing cards. Enjoy!"/>
    <n v="1000"/>
    <n v="1147"/>
    <x v="0"/>
    <x v="0"/>
    <s v="USD"/>
    <n v="1468536992"/>
    <n v="1463352992"/>
    <b v="0"/>
    <n v="27"/>
    <b v="1"/>
    <s v="photography/photobooks"/>
    <n v="114.7"/>
    <n v="42.481481481481481"/>
    <x v="8"/>
    <x v="20"/>
  </r>
  <r>
    <s v="Death Valley"/>
    <s v="Death Valley will be the first photo book of Andi State"/>
    <n v="5000"/>
    <n v="5330"/>
    <x v="0"/>
    <x v="0"/>
    <s v="USD"/>
    <n v="1427309629"/>
    <n v="1425585229"/>
    <b v="0"/>
    <n v="49"/>
    <b v="1"/>
    <s v="photography/photobooks"/>
    <n v="106.60000000000001"/>
    <n v="108.77551020408163"/>
    <x v="8"/>
    <x v="20"/>
  </r>
  <r>
    <s v="Portraits by Aris Jerome"/>
    <s v="Thank you all so much for your pledges! We reached the goal! To continue supporting or for any questions email arisjerome@gmail.com"/>
    <n v="5000"/>
    <n v="8272"/>
    <x v="0"/>
    <x v="0"/>
    <s v="USD"/>
    <n v="1456416513"/>
    <n v="1454688513"/>
    <b v="0"/>
    <n v="102"/>
    <b v="1"/>
    <s v="photography/photobooks"/>
    <n v="165.44"/>
    <n v="81.098039215686271"/>
    <x v="8"/>
    <x v="20"/>
  </r>
  <r>
    <s v="I Wanted To See Boobs"/>
    <s v="A hardcover photobook telling the naked truth of a young photographers journey."/>
    <n v="100"/>
    <n v="155"/>
    <x v="0"/>
    <x v="1"/>
    <s v="GBP"/>
    <n v="1442065060"/>
    <n v="1437745060"/>
    <b v="0"/>
    <n v="3"/>
    <b v="1"/>
    <s v="photography/photobooks"/>
    <n v="155"/>
    <n v="51.666666666666664"/>
    <x v="8"/>
    <x v="20"/>
  </r>
  <r>
    <s v="&quot;The Naked Pixel&quot; Ali Pakele"/>
    <s v="Project rewards $25 gets you 190+ digital images"/>
    <n v="100"/>
    <n v="885"/>
    <x v="0"/>
    <x v="0"/>
    <s v="USD"/>
    <n v="1457739245"/>
    <n v="1455147245"/>
    <b v="0"/>
    <n v="25"/>
    <b v="1"/>
    <s v="photography/photobooks"/>
    <n v="885"/>
    <n v="35.4"/>
    <x v="8"/>
    <x v="20"/>
  </r>
  <r>
    <s v="Coffee Table Girls Exclusive Art Photography Book"/>
    <s v="Hardcover photo book featuring bold, beautiful, confident models and coffee tables in outrageous juxtaposition with the backgrounds."/>
    <n v="12000"/>
    <n v="12229"/>
    <x v="0"/>
    <x v="0"/>
    <s v="USD"/>
    <n v="1477255840"/>
    <n v="1474663840"/>
    <b v="0"/>
    <n v="118"/>
    <b v="1"/>
    <s v="photography/photobooks"/>
    <n v="101.90833333333333"/>
    <n v="103.63559322033899"/>
    <x v="8"/>
    <x v="20"/>
  </r>
  <r>
    <s v="Blood, Sweat &amp; Tears - Photobook"/>
    <s v="Individual sportspeople are masters of their own destiny. This book is a gritty behind the scenes look at boxers striving for success"/>
    <n v="11000"/>
    <n v="2156"/>
    <x v="2"/>
    <x v="1"/>
    <s v="GBP"/>
    <n v="1407065979"/>
    <n v="1404560379"/>
    <b v="1"/>
    <n v="39"/>
    <b v="0"/>
    <s v="photography/photobooks"/>
    <n v="19.600000000000001"/>
    <n v="55.282051282051285"/>
    <x v="8"/>
    <x v="20"/>
  </r>
  <r>
    <s v="Oklahoma, The Way I See It; The Book"/>
    <s v="Everyday I meet new people and everyday I learn a new story. These are the most popular of those stories from the first year of OTWISI."/>
    <n v="12500"/>
    <n v="7433.48"/>
    <x v="2"/>
    <x v="0"/>
    <s v="USD"/>
    <n v="1407972712"/>
    <n v="1405380712"/>
    <b v="1"/>
    <n v="103"/>
    <b v="0"/>
    <s v="photography/photobooks"/>
    <n v="59.467839999999995"/>
    <n v="72.16970873786407"/>
    <x v="8"/>
    <x v="20"/>
  </r>
  <r>
    <s v="Photographic book on Melbourne's music scene"/>
    <s v="I want to create a beautiful book which documents the Melbourne music scene."/>
    <n v="1500"/>
    <n v="0"/>
    <x v="2"/>
    <x v="2"/>
    <s v="AUD"/>
    <n v="1408999088"/>
    <n v="1407184688"/>
    <b v="1"/>
    <n v="0"/>
    <b v="0"/>
    <s v="photography/photobooks"/>
    <n v="0"/>
    <s v="N/A"/>
    <x v="8"/>
    <x v="20"/>
  </r>
  <r>
    <s v="OR-GÃ“L-HO -A search for meaning during the World Cup"/>
    <s v="A photographic search for the true meaning of pride for ones country during the World Cup"/>
    <n v="5000"/>
    <n v="2286"/>
    <x v="2"/>
    <x v="0"/>
    <s v="USD"/>
    <n v="1407080884"/>
    <n v="1404488884"/>
    <b v="1"/>
    <n v="39"/>
    <b v="0"/>
    <s v="photography/photobooks"/>
    <n v="45.72"/>
    <n v="58.615384615384613"/>
    <x v="8"/>
    <x v="20"/>
  </r>
  <r>
    <s v="SWFTTR: Southwest Farm-to-Table Recipes"/>
    <s v="My goal is to create a catalog of farm-to-table recipes with stunning images from restaurants and farms in the southwest."/>
    <n v="5000"/>
    <n v="187"/>
    <x v="2"/>
    <x v="0"/>
    <s v="USD"/>
    <n v="1411824444"/>
    <n v="1406640444"/>
    <b v="1"/>
    <n v="15"/>
    <b v="0"/>
    <s v="photography/photobooks"/>
    <n v="3.74"/>
    <n v="12.466666666666667"/>
    <x v="8"/>
    <x v="20"/>
  </r>
  <r>
    <s v="Navajo Textile Project"/>
    <s v="To create a publication, and exhibition documenting the collection of Jamie Ross, longtime collector of Navajo Textiles"/>
    <n v="40000"/>
    <n v="1081"/>
    <x v="2"/>
    <x v="0"/>
    <s v="USD"/>
    <n v="1421177959"/>
    <n v="1418585959"/>
    <b v="1"/>
    <n v="22"/>
    <b v="0"/>
    <s v="photography/photobooks"/>
    <n v="2.7025000000000001"/>
    <n v="49.136363636363633"/>
    <x v="8"/>
    <x v="20"/>
  </r>
  <r>
    <s v="Pit &amp; Paddock: Unseen 60s &amp; 70s European Motor Racing Images"/>
    <s v="Auto-Archives non-profit library will publish a book of previously unseen 60s and 70s motor racing images by photographer Peter Darley."/>
    <n v="24500"/>
    <n v="13846"/>
    <x v="2"/>
    <x v="0"/>
    <s v="USD"/>
    <n v="1413312194"/>
    <n v="1410288194"/>
    <b v="1"/>
    <n v="92"/>
    <b v="0"/>
    <s v="photography/photobooks"/>
    <n v="56.51428571428572"/>
    <n v="150.5"/>
    <x v="8"/>
    <x v="20"/>
  </r>
  <r>
    <s v="&quot;Drakes Folly&quot;"/>
    <s v="Photographic book on the historic oil region of Pennsylvania where Edwin Drake drilled the well that started the modern oil industry."/>
    <n v="4200"/>
    <n v="895"/>
    <x v="2"/>
    <x v="1"/>
    <s v="GBP"/>
    <n v="1414107040"/>
    <n v="1411515040"/>
    <b v="1"/>
    <n v="25"/>
    <b v="0"/>
    <s v="photography/photobooks"/>
    <n v="21.30952380952381"/>
    <n v="35.799999999999997"/>
    <x v="8"/>
    <x v="20"/>
  </r>
  <r>
    <s v="White Mountain"/>
    <s v="A photobook and a short documentary film telling the story of Holocaust in Northwestern Lithuania"/>
    <n v="5500"/>
    <n v="858"/>
    <x v="2"/>
    <x v="1"/>
    <s v="GBP"/>
    <n v="1404666836"/>
    <n v="1399482836"/>
    <b v="1"/>
    <n v="19"/>
    <b v="0"/>
    <s v="photography/photobooks"/>
    <n v="15.6"/>
    <n v="45.157894736842103"/>
    <x v="8"/>
    <x v="20"/>
  </r>
  <r>
    <s v="True Faith : A Guitar Makers Promise to God by Tim Hawley"/>
    <s v="True Faith is a book about the true story of Ed Stilley and his promise to God to make instruments and give them to children for free."/>
    <n v="30000"/>
    <n v="1877"/>
    <x v="2"/>
    <x v="0"/>
    <s v="USD"/>
    <n v="1421691298"/>
    <n v="1417803298"/>
    <b v="1"/>
    <n v="19"/>
    <b v="0"/>
    <s v="photography/photobooks"/>
    <n v="6.2566666666666677"/>
    <n v="98.78947368421052"/>
    <x v="8"/>
    <x v="20"/>
  </r>
  <r>
    <s v="The World Upside Down: Portraits"/>
    <s v="A photo book of the artist's present and future portraits from 2013 to 2015, including actor and human rights activist George Takei."/>
    <n v="2500"/>
    <n v="1148"/>
    <x v="2"/>
    <x v="0"/>
    <s v="USD"/>
    <n v="1417273140"/>
    <n v="1413609292"/>
    <b v="1"/>
    <n v="13"/>
    <b v="0"/>
    <s v="photography/photobooks"/>
    <n v="45.92"/>
    <n v="88.307692307692307"/>
    <x v="8"/>
    <x v="20"/>
  </r>
  <r>
    <s v="Muhammad Ali - The Comeback"/>
    <s v="Rarely seen images of Muhammad Ali in his prime as he trained in Miami Beach at the famous 5th Street Gym in the early 70s"/>
    <n v="32500"/>
    <n v="21158"/>
    <x v="2"/>
    <x v="0"/>
    <s v="USD"/>
    <n v="1414193160"/>
    <n v="1410305160"/>
    <b v="1"/>
    <n v="124"/>
    <b v="0"/>
    <s v="photography/photobooks"/>
    <n v="65.101538461538468"/>
    <n v="170.62903225806451"/>
    <x v="8"/>
    <x v="20"/>
  </r>
  <r>
    <s v="Dubai: A Synthetic City - Photobook &amp; Journal"/>
    <s v="A documentation of the implications of hedonistic architectural ventures in Dubai, the fastest growing city on the planet."/>
    <n v="5000"/>
    <n v="335"/>
    <x v="2"/>
    <x v="1"/>
    <s v="GBP"/>
    <n v="1414623471"/>
    <n v="1411513071"/>
    <b v="1"/>
    <n v="4"/>
    <b v="0"/>
    <s v="photography/photobooks"/>
    <n v="6.7"/>
    <n v="83.75"/>
    <x v="8"/>
    <x v="20"/>
  </r>
  <r>
    <s v="All along the Control Tower"/>
    <s v="Photobook â€˜All along the Control Towerâ€™ by Theo and Frans Barten. Photos of more than 50 disused WW2 Control Towers in the UK."/>
    <n v="4800"/>
    <n v="651"/>
    <x v="2"/>
    <x v="9"/>
    <s v="EUR"/>
    <n v="1424421253"/>
    <n v="1421829253"/>
    <b v="1"/>
    <n v="10"/>
    <b v="0"/>
    <s v="photography/photobooks"/>
    <n v="13.5625"/>
    <n v="65.099999999999994"/>
    <x v="8"/>
    <x v="20"/>
  </r>
  <r>
    <s v="Portrait of Cuban Resilience: Faces and Voices of a Blockade"/>
    <s v="This book combines portraits of Cuban life and and society with quotes from a diverse group of Cubans that live in Cuba now."/>
    <n v="50000"/>
    <n v="995"/>
    <x v="2"/>
    <x v="0"/>
    <s v="USD"/>
    <n v="1427485395"/>
    <n v="1423600995"/>
    <b v="1"/>
    <n v="15"/>
    <b v="0"/>
    <s v="photography/photobooks"/>
    <n v="1.9900000000000002"/>
    <n v="66.333333333333329"/>
    <x v="8"/>
    <x v="20"/>
  </r>
  <r>
    <s v="Ozymandias : a photo book"/>
    <s v="Publication of an award-winning photographic series that explores the endless and beautiful dance between creation and destruction."/>
    <n v="11000"/>
    <n v="3986"/>
    <x v="2"/>
    <x v="0"/>
    <s v="USD"/>
    <n v="1472834180"/>
    <n v="1470242180"/>
    <b v="1"/>
    <n v="38"/>
    <b v="0"/>
    <s v="photography/photobooks"/>
    <n v="36.236363636363642"/>
    <n v="104.89473684210526"/>
    <x v="8"/>
    <x v="20"/>
  </r>
  <r>
    <s v="Native Nation"/>
    <s v="It is time to recognize and give to the indigenus groups the credit they deserve. It is time to understand where we come from."/>
    <n v="30000"/>
    <n v="11923"/>
    <x v="2"/>
    <x v="0"/>
    <s v="USD"/>
    <n v="1467469510"/>
    <n v="1462285510"/>
    <b v="1"/>
    <n v="152"/>
    <b v="0"/>
    <s v="photography/photobooks"/>
    <n v="39.743333333333339"/>
    <n v="78.440789473684205"/>
    <x v="8"/>
    <x v="20"/>
  </r>
  <r>
    <s v="Political Views: 2016 US Presidential Election Photography"/>
    <s v="A photobook of the US presidential election from a citizen's point of view, showing the major conventions, rallies, and election day."/>
    <n v="5500"/>
    <n v="1417"/>
    <x v="2"/>
    <x v="0"/>
    <s v="USD"/>
    <n v="1473950945"/>
    <n v="1471272545"/>
    <b v="1"/>
    <n v="24"/>
    <b v="0"/>
    <s v="photography/photobooks"/>
    <n v="25.763636363636365"/>
    <n v="59.041666666666664"/>
    <x v="8"/>
    <x v="20"/>
  </r>
  <r>
    <s v="Keepers Of The Craft: Cocktails Across America. A Photobook"/>
    <s v="I am traveling across the entire USA documenting cocktail culture to publish a stunning hard cover photo book of the resulting work."/>
    <n v="35000"/>
    <n v="5422"/>
    <x v="2"/>
    <x v="0"/>
    <s v="USD"/>
    <n v="1456062489"/>
    <n v="1453211289"/>
    <b v="1"/>
    <n v="76"/>
    <b v="0"/>
    <s v="photography/photobooks"/>
    <n v="15.491428571428573"/>
    <n v="71.34210526315789"/>
    <x v="8"/>
    <x v="20"/>
  </r>
  <r>
    <s v="Hues of my Vision"/>
    <s v="My Buddy Spirit and I, Ara, camping full time camera on hand for a bit over nine years. &quot;Hue of my Vision&quot; is our Photo Book."/>
    <n v="40000"/>
    <n v="9477"/>
    <x v="2"/>
    <x v="0"/>
    <s v="USD"/>
    <n v="1432248478"/>
    <n v="1429656478"/>
    <b v="1"/>
    <n v="185"/>
    <b v="0"/>
    <s v="photography/photobooks"/>
    <n v="23.692499999999999"/>
    <n v="51.227027027027027"/>
    <x v="8"/>
    <x v="20"/>
  </r>
  <r>
    <s v="Vantage Point: Photographs of Milwaukee from on high"/>
    <s v="I want to publish my first photo book and make prints based on a series of rooftop cityscapes I took in 2014 of the city that I love."/>
    <n v="5000"/>
    <n v="1988"/>
    <x v="2"/>
    <x v="0"/>
    <s v="USD"/>
    <n v="1422674700"/>
    <n v="1419954240"/>
    <b v="1"/>
    <n v="33"/>
    <b v="0"/>
    <s v="photography/photobooks"/>
    <n v="39.76"/>
    <n v="60.242424242424242"/>
    <x v="8"/>
    <x v="20"/>
  </r>
  <r>
    <s v="Hank Bought A Bus - A photobook of our bus and adventure."/>
    <s v="A book about a school bus converted into a living space, and the adventure shared by friends on its maiden voyage."/>
    <n v="24000"/>
    <n v="4853"/>
    <x v="2"/>
    <x v="0"/>
    <s v="USD"/>
    <n v="1413417600"/>
    <n v="1410750855"/>
    <b v="1"/>
    <n v="108"/>
    <b v="0"/>
    <s v="photography/photobooks"/>
    <n v="20.220833333333331"/>
    <n v="44.935185185185183"/>
    <x v="8"/>
    <x v="20"/>
  </r>
  <r>
    <s v="Observations in 6x6"/>
    <s v="A photo book that shows a timeless trip from Portugal to Sri Lanka in a subjective point of view through an old Hasselblad objective."/>
    <n v="1900"/>
    <n v="905"/>
    <x v="2"/>
    <x v="9"/>
    <s v="EUR"/>
    <n v="1418649177"/>
    <n v="1416057177"/>
    <b v="1"/>
    <n v="29"/>
    <b v="0"/>
    <s v="photography/photobooks"/>
    <n v="47.631578947368418"/>
    <n v="31.206896551724139"/>
    <x v="8"/>
    <x v="20"/>
  </r>
  <r>
    <s v="Alpamayo to Yerupaja"/>
    <s v="Raising awareness to the effects of global warming through photographs of the high mountains of Peru."/>
    <n v="10000"/>
    <n v="1533"/>
    <x v="2"/>
    <x v="0"/>
    <s v="USD"/>
    <n v="1428158637"/>
    <n v="1425570237"/>
    <b v="1"/>
    <n v="24"/>
    <b v="0"/>
    <s v="photography/photobooks"/>
    <n v="15.329999999999998"/>
    <n v="63.875"/>
    <x v="8"/>
    <x v="20"/>
  </r>
  <r>
    <s v="Beyond the Pale"/>
    <s v="A photo book celebrating Goths, exploring their lives and giving an insight into what Goth is for them."/>
    <n v="5500"/>
    <n v="76"/>
    <x v="2"/>
    <x v="1"/>
    <s v="GBP"/>
    <n v="1414795542"/>
    <n v="1412203542"/>
    <b v="1"/>
    <n v="4"/>
    <b v="0"/>
    <s v="photography/photobooks"/>
    <n v="1.3818181818181818"/>
    <n v="19"/>
    <x v="8"/>
    <x v="20"/>
  </r>
  <r>
    <s v="Paintball: Beyond The Paint"/>
    <s v="I want to create a portfolio to show all the aspects of the adrenaline filled game of paintball. Focusing on tournament players"/>
    <n v="8000"/>
    <n v="40"/>
    <x v="2"/>
    <x v="0"/>
    <s v="USD"/>
    <n v="1421042403"/>
    <n v="1415858403"/>
    <b v="1"/>
    <n v="4"/>
    <b v="0"/>
    <s v="photography/photobooks"/>
    <n v="0.5"/>
    <n v="10"/>
    <x v="8"/>
    <x v="20"/>
  </r>
  <r>
    <s v="Return to Relevance: The Scott Hyde Archive"/>
    <s v="70 years of incredible photography sits patiently in old film sheet boxes, waiting for a return to relevance."/>
    <n v="33000"/>
    <n v="1636"/>
    <x v="2"/>
    <x v="0"/>
    <s v="USD"/>
    <n v="1423152678"/>
    <n v="1420560678"/>
    <b v="1"/>
    <n v="15"/>
    <b v="0"/>
    <s v="photography/photobooks"/>
    <n v="4.957575757575758"/>
    <n v="109.06666666666666"/>
    <x v="8"/>
    <x v="20"/>
  </r>
  <r>
    <s v="disCover: Napoli"/>
    <s v="For the love of street photography and the beauty of traditional cultures in southern Italy."/>
    <n v="3000"/>
    <n v="107"/>
    <x v="2"/>
    <x v="1"/>
    <s v="GBP"/>
    <n v="1422553565"/>
    <n v="1417369565"/>
    <b v="1"/>
    <n v="4"/>
    <b v="0"/>
    <s v="photography/photobooks"/>
    <n v="3.5666666666666664"/>
    <n v="26.75"/>
    <x v="8"/>
    <x v="20"/>
  </r>
  <r>
    <s v="Bensinger's: Photographs by Helaine Garren"/>
    <s v="In 1970 Helaine Garren shot a series of images at Bensingerâ€™s Pool Hall in Chicago, Illinois."/>
    <n v="25000"/>
    <n v="15281"/>
    <x v="2"/>
    <x v="0"/>
    <s v="USD"/>
    <n v="1439189940"/>
    <n v="1435970682"/>
    <b v="1"/>
    <n v="139"/>
    <b v="0"/>
    <s v="photography/photobooks"/>
    <n v="61.124000000000002"/>
    <n v="109.93525179856115"/>
    <x v="8"/>
    <x v="20"/>
  </r>
  <r>
    <s v="Live to Learn, Learn to Fight, Fight to Live - The Karen"/>
    <s v="The beginning of a long term project to document life of the Karen ethnic group on the border of Thailand and Burma."/>
    <n v="3000"/>
    <n v="40"/>
    <x v="2"/>
    <x v="2"/>
    <s v="AUD"/>
    <n v="1417127040"/>
    <n v="1414531440"/>
    <b v="1"/>
    <n v="2"/>
    <b v="0"/>
    <s v="photography/photobooks"/>
    <n v="1.3333333333333335"/>
    <n v="20"/>
    <x v="8"/>
    <x v="20"/>
  </r>
  <r>
    <s v="Venus as Men"/>
    <s v="&quot;Venus as Menâ€ is a book about beauty of masculine nude. Is a reflection about men as a sensitive and sensual being and gender equity."/>
    <n v="9000"/>
    <n v="997"/>
    <x v="2"/>
    <x v="0"/>
    <s v="USD"/>
    <n v="1423660422"/>
    <n v="1420636422"/>
    <b v="1"/>
    <n v="18"/>
    <b v="0"/>
    <s v="photography/photobooks"/>
    <n v="11.077777777777778"/>
    <n v="55.388888888888886"/>
    <x v="8"/>
    <x v="20"/>
  </r>
  <r>
    <s v="THE AFGHANS - A Photo Book"/>
    <s v="A photography book documenting the impact of the ISAF mission on the Afghan people of Mazar-e Sharif."/>
    <n v="28000"/>
    <n v="10846"/>
    <x v="2"/>
    <x v="12"/>
    <s v="EUR"/>
    <n v="1476460800"/>
    <n v="1473922541"/>
    <b v="1"/>
    <n v="81"/>
    <b v="0"/>
    <s v="photography/photobooks"/>
    <n v="38.735714285714288"/>
    <n v="133.90123456790124"/>
    <x v="8"/>
    <x v="20"/>
  </r>
  <r>
    <s v="Kenema"/>
    <s v="Kenema is a stunning portrait photography book by British Photographer, Peter Dibdin, capturing community life in Kenema, Sierra Leone."/>
    <n v="19000"/>
    <n v="4190"/>
    <x v="2"/>
    <x v="1"/>
    <s v="GBP"/>
    <n v="1469356366"/>
    <n v="1464172366"/>
    <b v="1"/>
    <n v="86"/>
    <b v="0"/>
    <s v="photography/photobooks"/>
    <n v="22.05263157894737"/>
    <n v="48.720930232558139"/>
    <x v="8"/>
    <x v="20"/>
  </r>
  <r>
    <s v="Remnants, A Photography Book to Send to Congress"/>
    <s v="A photography book that serves as a call to action for Congress to stand up for survivors of domestic and sexual assault."/>
    <n v="10000"/>
    <n v="6755"/>
    <x v="2"/>
    <x v="0"/>
    <s v="USD"/>
    <n v="1481809189"/>
    <n v="1479217189"/>
    <b v="1"/>
    <n v="140"/>
    <b v="0"/>
    <s v="photography/photobooks"/>
    <n v="67.55"/>
    <n v="48.25"/>
    <x v="8"/>
    <x v="20"/>
  </r>
  <r>
    <s v="Amoung Charros and Poetry/Entre Charros y Poesias"/>
    <s v="A photographic series on Mexican cowboys that I want to have published as a fine art book that will also include cowboy poetry."/>
    <n v="16000"/>
    <n v="2182"/>
    <x v="2"/>
    <x v="0"/>
    <s v="USD"/>
    <n v="1454572233"/>
    <n v="1449388233"/>
    <b v="1"/>
    <n v="37"/>
    <b v="0"/>
    <s v="photography/photobooks"/>
    <n v="13.637499999999999"/>
    <n v="58.972972972972975"/>
    <x v="8"/>
    <x v="20"/>
  </r>
  <r>
    <s v="The UnDiscovered Image"/>
    <s v="The UnDiscovered Image, a monthly publication dedicated to photographers."/>
    <n v="4000"/>
    <n v="69.83"/>
    <x v="2"/>
    <x v="1"/>
    <s v="GBP"/>
    <n v="1415740408"/>
    <n v="1414008808"/>
    <b v="1"/>
    <n v="6"/>
    <b v="0"/>
    <s v="photography/photobooks"/>
    <n v="1.7457500000000001"/>
    <n v="11.638333333333334"/>
    <x v="8"/>
    <x v="20"/>
  </r>
  <r>
    <s v="The Sikh Project Book"/>
    <s v="Shot over 3 years in the U.K &amp; U.S, and featured in press worldwide, we need your help to back the highly anticipated Sikh Project book"/>
    <n v="46260"/>
    <n v="9460"/>
    <x v="2"/>
    <x v="1"/>
    <s v="GBP"/>
    <n v="1476109970"/>
    <n v="1473517970"/>
    <b v="1"/>
    <n v="113"/>
    <b v="0"/>
    <s v="photography/photobooks"/>
    <n v="20.44963251188932"/>
    <n v="83.716814159292042"/>
    <x v="8"/>
    <x v="20"/>
  </r>
  <r>
    <s v="Come, Bring, Punish"/>
    <s v="Get involved in Come, Bring, Punish, a new photo book by Ewen Spencer, documenting the European Ballroom scene and the life around it"/>
    <n v="17000"/>
    <n v="2355"/>
    <x v="2"/>
    <x v="1"/>
    <s v="GBP"/>
    <n v="1450181400"/>
    <n v="1447429868"/>
    <b v="1"/>
    <n v="37"/>
    <b v="0"/>
    <s v="photography/photobooks"/>
    <n v="13.852941176470587"/>
    <n v="63.648648648648646"/>
    <x v="8"/>
    <x v="20"/>
  </r>
  <r>
    <s v="Out Of The Dark"/>
    <s v="Inner Darkness turned into a photobook. Personal work i shot during my recovery...in Berlin."/>
    <n v="3500"/>
    <n v="1697"/>
    <x v="2"/>
    <x v="12"/>
    <s v="EUR"/>
    <n v="1435442340"/>
    <n v="1433416830"/>
    <b v="1"/>
    <n v="18"/>
    <b v="0"/>
    <s v="photography/photobooks"/>
    <n v="48.485714285714288"/>
    <n v="94.277777777777771"/>
    <x v="8"/>
    <x v="20"/>
  </r>
  <r>
    <s v="On the Verge, the book."/>
    <s v="Photographs capture fleeting experiences, where childhood is our past and adulthood is our future. In between. On the verge."/>
    <n v="17500"/>
    <n v="5390"/>
    <x v="2"/>
    <x v="0"/>
    <s v="USD"/>
    <n v="1423878182"/>
    <n v="1421199782"/>
    <b v="1"/>
    <n v="75"/>
    <b v="0"/>
    <s v="photography/photobooks"/>
    <n v="30.8"/>
    <n v="71.86666666666666"/>
    <x v="8"/>
    <x v="20"/>
  </r>
  <r>
    <s v="No Dar Papaya:  Photographs from Colombia 2003-2013"/>
    <s v="A beautiful book of Polaroid photographs which celebrates the beauty, diversity, and distinctive character of Colombia"/>
    <n v="15500"/>
    <n v="5452"/>
    <x v="2"/>
    <x v="0"/>
    <s v="USD"/>
    <n v="1447521404"/>
    <n v="1444061804"/>
    <b v="1"/>
    <n v="52"/>
    <b v="0"/>
    <s v="photography/photobooks"/>
    <n v="35.174193548387095"/>
    <n v="104.84615384615384"/>
    <x v="8"/>
    <x v="20"/>
  </r>
  <r>
    <s v="Book &quot;The Travellers&quot;"/>
    <s v="The production of the book about my long term project &quot;The Travellers&quot;, Ireland`s biggest minority group with a nomadic origin."/>
    <n v="22500"/>
    <n v="8191"/>
    <x v="2"/>
    <x v="12"/>
    <s v="EUR"/>
    <n v="1443808800"/>
    <n v="1441048658"/>
    <b v="1"/>
    <n v="122"/>
    <b v="0"/>
    <s v="photography/photobooks"/>
    <n v="36.404444444444444"/>
    <n v="67.139344262295083"/>
    <x v="8"/>
    <x v="20"/>
  </r>
  <r>
    <s v="American Presidents Naked"/>
    <s v="Join me in publishing an amazing and unprecedented book with full frontal photopraphs of 8 American Presidents Naked"/>
    <n v="20000"/>
    <n v="591"/>
    <x v="2"/>
    <x v="1"/>
    <s v="GBP"/>
    <n v="1412090349"/>
    <n v="1409066349"/>
    <b v="1"/>
    <n v="8"/>
    <b v="0"/>
    <s v="photography/photobooks"/>
    <n v="2.9550000000000001"/>
    <n v="73.875"/>
    <x v="8"/>
    <x v="20"/>
  </r>
  <r>
    <s v="Anywhere but Here"/>
    <s v="I want to explore alternative cultures and lifestyles in America."/>
    <n v="5000"/>
    <n v="553"/>
    <x v="2"/>
    <x v="0"/>
    <s v="USD"/>
    <n v="1411868313"/>
    <n v="1409276313"/>
    <b v="1"/>
    <n v="8"/>
    <b v="0"/>
    <s v="photography/photobooks"/>
    <n v="11.06"/>
    <n v="69.125"/>
    <x v="8"/>
    <x v="20"/>
  </r>
  <r>
    <s v="An Iranian Journey"/>
    <s v="An Iranian Journey exposes the duality of life in modern Iran where youth navigate a thicket of Islamic laws and customs to live freely"/>
    <n v="28000"/>
    <n v="11594"/>
    <x v="2"/>
    <x v="0"/>
    <s v="USD"/>
    <n v="1486830030"/>
    <n v="1483806030"/>
    <b v="1"/>
    <n v="96"/>
    <b v="0"/>
    <s v="photography/photobooks"/>
    <n v="41.407142857142858"/>
    <n v="120.77083333333333"/>
    <x v="8"/>
    <x v="20"/>
  </r>
  <r>
    <s v="Hamilton: A Different Perspective"/>
    <s v="A stunning photo book highlighting the visual diversity of the City of Hamilton and showcasing it in a new light."/>
    <n v="3500"/>
    <n v="380"/>
    <x v="2"/>
    <x v="5"/>
    <s v="CAD"/>
    <n v="1425246439"/>
    <n v="1422222439"/>
    <b v="1"/>
    <n v="9"/>
    <b v="0"/>
    <s v="photography/photobooks"/>
    <n v="10.857142857142858"/>
    <n v="42.222222222222221"/>
    <x v="8"/>
    <x v="20"/>
  </r>
  <r>
    <s v="Film Speed"/>
    <s v="Film Speed is a series of Zines focusing on architecture shot completely on 35 and 120mm film."/>
    <n v="450"/>
    <n v="15"/>
    <x v="2"/>
    <x v="0"/>
    <s v="USD"/>
    <n v="1408657826"/>
    <n v="1407621026"/>
    <b v="0"/>
    <n v="2"/>
    <b v="0"/>
    <s v="photography/photobooks"/>
    <n v="3.3333333333333335"/>
    <n v="7.5"/>
    <x v="8"/>
    <x v="20"/>
  </r>
  <r>
    <s v="The Year of Sunsets"/>
    <s v="A collection of 365 color photographs of sunsets in 2014, beautifully presented in a hardcover book."/>
    <n v="54000"/>
    <n v="40"/>
    <x v="2"/>
    <x v="0"/>
    <s v="USD"/>
    <n v="1414123200"/>
    <n v="1408962270"/>
    <b v="0"/>
    <n v="26"/>
    <b v="0"/>
    <s v="photography/photobooks"/>
    <n v="7.407407407407407E-2"/>
    <n v="1.5384615384615385"/>
    <x v="8"/>
    <x v="20"/>
  </r>
  <r>
    <s v="Run Rwanda: A Photo Book showcasing contemporary Rwanda"/>
    <s v="Run Rwanda - 211 miles, 100 photos:  An intimate visual documentation  of the inspiring and innovative reality of modern day Rwanda"/>
    <n v="6500"/>
    <n v="865"/>
    <x v="2"/>
    <x v="1"/>
    <s v="GBP"/>
    <n v="1467531536"/>
    <n v="1464939536"/>
    <b v="0"/>
    <n v="23"/>
    <b v="0"/>
    <s v="photography/photobooks"/>
    <n v="13.307692307692307"/>
    <n v="37.608695652173914"/>
    <x v="8"/>
    <x v="20"/>
  </r>
  <r>
    <s v="Libya : The Lost Days"/>
    <s v="This project aims to document, Libyan photographic history; through both print and artisan mediums ."/>
    <n v="8750"/>
    <n v="0"/>
    <x v="2"/>
    <x v="1"/>
    <s v="GBP"/>
    <n v="1407532812"/>
    <n v="1404940812"/>
    <b v="0"/>
    <n v="0"/>
    <b v="0"/>
    <s v="photography/photobooks"/>
    <n v="0"/>
    <s v="N/A"/>
    <x v="8"/>
    <x v="20"/>
  </r>
  <r>
    <s v="My Favourite Colour Was Yellow"/>
    <s v="A self published photo book documenting the overwhelming presence of the colour pink, in young girls lives here in the UK."/>
    <n v="12000"/>
    <n v="5902"/>
    <x v="2"/>
    <x v="1"/>
    <s v="GBP"/>
    <n v="1425108736"/>
    <n v="1422516736"/>
    <b v="0"/>
    <n v="140"/>
    <b v="0"/>
    <s v="photography/photobooks"/>
    <n v="49.183333333333337"/>
    <n v="42.157142857142858"/>
    <x v="8"/>
    <x v="20"/>
  </r>
  <r>
    <s v="Texas to Florida"/>
    <s v="Photographic roadtrip from Dallas/Ft Worth, Texas to Florida's beaches. A summer photography roadtrip project to include 5 states."/>
    <n v="3000"/>
    <n v="0"/>
    <x v="2"/>
    <x v="0"/>
    <s v="USD"/>
    <n v="1435787137"/>
    <n v="1434577537"/>
    <b v="0"/>
    <n v="0"/>
    <b v="0"/>
    <s v="photography/photobooks"/>
    <n v="0"/>
    <s v="N/A"/>
    <x v="8"/>
    <x v="20"/>
  </r>
  <r>
    <s v="Moments of Passion"/>
    <s v="A unique Photographic Book Project about the Passionate Moments and Strong Emotions that lie within Karate"/>
    <n v="25000"/>
    <n v="509"/>
    <x v="2"/>
    <x v="16"/>
    <s v="CHF"/>
    <n v="1469473200"/>
    <n v="1467061303"/>
    <b v="0"/>
    <n v="6"/>
    <b v="0"/>
    <s v="photography/photobooks"/>
    <n v="2.036"/>
    <n v="84.833333333333329"/>
    <x v="8"/>
    <x v="20"/>
  </r>
  <r>
    <s v="Through the Lens of Jerry Gustafson"/>
    <s v="Hundreds of breathtaking rodeo photographs collected in a beautiful coffee table book."/>
    <n v="18000"/>
    <n v="9419"/>
    <x v="2"/>
    <x v="0"/>
    <s v="USD"/>
    <n v="1485759540"/>
    <n v="1480607607"/>
    <b v="0"/>
    <n v="100"/>
    <b v="0"/>
    <s v="photography/photobooks"/>
    <n v="52.327777777777776"/>
    <n v="94.19"/>
    <x v="8"/>
    <x v="20"/>
  </r>
  <r>
    <s v="Give Me Your Goofy-ist"/>
    <s v="We are all different, this is a way to honor and celebrate the authenticity in being different."/>
    <n v="15000"/>
    <n v="0"/>
    <x v="2"/>
    <x v="0"/>
    <s v="USD"/>
    <n v="1428035850"/>
    <n v="1425447450"/>
    <b v="0"/>
    <n v="0"/>
    <b v="0"/>
    <s v="photography/photobooks"/>
    <n v="0"/>
    <s v="N/A"/>
    <x v="8"/>
    <x v="20"/>
  </r>
  <r>
    <s v="Claim Your Glacier: What's your legacy? Denali, AK"/>
    <s v="Reach the ends of the earth! Claim a piece of alaskan wilderness- your name in a glacier and receive photo book our Denali Expedition"/>
    <n v="1200"/>
    <n v="25"/>
    <x v="2"/>
    <x v="0"/>
    <s v="USD"/>
    <n v="1406743396"/>
    <n v="1404151396"/>
    <b v="0"/>
    <n v="4"/>
    <b v="0"/>
    <s v="photography/photobooks"/>
    <n v="2.083333333333333"/>
    <n v="6.25"/>
    <x v="8"/>
    <x v="20"/>
  </r>
  <r>
    <s v="From Box to Book: 34Â° 16' 28&quot;N - &quot;119Â° 13' 44&quot;W"/>
    <s v="An Iconic look at one of California's oldest beach communities, photographed in Monochrome, on a c1947 medium format 6x6cm Box Camera."/>
    <n v="26000"/>
    <n v="1707"/>
    <x v="2"/>
    <x v="0"/>
    <s v="USD"/>
    <n v="1427850090"/>
    <n v="1425261690"/>
    <b v="0"/>
    <n v="8"/>
    <b v="0"/>
    <s v="photography/photobooks"/>
    <n v="6.565384615384616"/>
    <n v="213.375"/>
    <x v="8"/>
    <x v="20"/>
  </r>
  <r>
    <s v="Glass Cloud on the road!"/>
    <s v="Glass Cloud tour dates are already beginning to pile up. They are turning to YOU to help get them from town to town."/>
    <n v="2500"/>
    <n v="3372.25"/>
    <x v="0"/>
    <x v="0"/>
    <s v="USD"/>
    <n v="1330760367"/>
    <n v="1326872367"/>
    <b v="0"/>
    <n v="57"/>
    <b v="1"/>
    <s v="music/rock"/>
    <n v="134.88999999999999"/>
    <n v="59.162280701754383"/>
    <x v="4"/>
    <x v="11"/>
  </r>
  <r>
    <s v="Wood Butcher's new music video- I Don't Wanna Party"/>
    <s v="Wood Butcher needs your help to make this happen. Buy a CD, support local music!"/>
    <n v="300"/>
    <n v="300"/>
    <x v="0"/>
    <x v="5"/>
    <s v="CAD"/>
    <n v="1391194860"/>
    <n v="1388084862"/>
    <b v="0"/>
    <n v="11"/>
    <b v="1"/>
    <s v="music/rock"/>
    <n v="100"/>
    <n v="27.272727272727273"/>
    <x v="4"/>
    <x v="11"/>
  </r>
  <r>
    <s v="Our Band Van Needs Serious Repairs!!!"/>
    <s v="Just as we are getting prepared to tour we find out our van has serious damage and can't run. We unfortunately don't have enough."/>
    <n v="700"/>
    <n v="811"/>
    <x v="0"/>
    <x v="0"/>
    <s v="USD"/>
    <n v="1351095976"/>
    <n v="1348503976"/>
    <b v="0"/>
    <n v="33"/>
    <b v="1"/>
    <s v="music/rock"/>
    <n v="115.85714285714286"/>
    <n v="24.575757575757574"/>
    <x v="4"/>
    <x v="11"/>
  </r>
  <r>
    <s v="Tin Man's Broken Wisdom Fund"/>
    <s v="cd fund raiser"/>
    <n v="3000"/>
    <n v="3002"/>
    <x v="0"/>
    <x v="0"/>
    <s v="USD"/>
    <n v="1389146880"/>
    <n v="1387403967"/>
    <b v="0"/>
    <n v="40"/>
    <b v="1"/>
    <s v="music/rock"/>
    <n v="100.06666666666666"/>
    <n v="75.05"/>
    <x v="4"/>
    <x v="11"/>
  </r>
  <r>
    <s v="Eurisko's &quot;Wild Animal&quot; Project"/>
    <s v="Eurisko is trying to release our full length entitled &quot;Wild Animal!&quot; Money raised will go towards studio time, mixing, and mastering."/>
    <n v="2000"/>
    <n v="2101"/>
    <x v="0"/>
    <x v="0"/>
    <s v="USD"/>
    <n v="1373572903"/>
    <n v="1371585703"/>
    <b v="0"/>
    <n v="50"/>
    <b v="1"/>
    <s v="music/rock"/>
    <n v="105.05"/>
    <n v="42.02"/>
    <x v="4"/>
    <x v="11"/>
  </r>
  <r>
    <s v="BEAR GHOST! Professional Recording! Yay!"/>
    <s v="Hear your favorite Bear Ghost in eargasmic quality!"/>
    <n v="2000"/>
    <n v="2020"/>
    <x v="0"/>
    <x v="0"/>
    <s v="USD"/>
    <n v="1392675017"/>
    <n v="1390083017"/>
    <b v="0"/>
    <n v="38"/>
    <b v="1"/>
    <s v="music/rock"/>
    <n v="101"/>
    <n v="53.157894736842103"/>
    <x v="4"/>
    <x v="11"/>
  </r>
  <r>
    <s v="&quot;Homeward Bound&quot; a journey in sound. "/>
    <s v="I have been a lot of places &amp; written a lot of songs. It's finally time to make my debut album &quot;Homeward Bound&quot; and I need your help!"/>
    <n v="8000"/>
    <n v="8053"/>
    <x v="0"/>
    <x v="0"/>
    <s v="USD"/>
    <n v="1299138561"/>
    <n v="1294818561"/>
    <b v="0"/>
    <n v="96"/>
    <b v="1"/>
    <s v="music/rock"/>
    <n v="100.66250000000001"/>
    <n v="83.885416666666671"/>
    <x v="4"/>
    <x v="11"/>
  </r>
  <r>
    <s v="Help to make Sam Sliva's new EP, &quot;Drained&quot;, come to life."/>
    <s v="Sam Sliva's new EP, &quot;Drained,&quot; will combine Rock, Reggae and Country stylings to make one definitive sound...BUT ONLY WITH YOUR HELP!!"/>
    <n v="20000"/>
    <n v="20032"/>
    <x v="0"/>
    <x v="0"/>
    <s v="USD"/>
    <n v="1399672800"/>
    <n v="1396906530"/>
    <b v="0"/>
    <n v="48"/>
    <b v="1"/>
    <s v="music/rock"/>
    <n v="100.16000000000001"/>
    <n v="417.33333333333331"/>
    <x v="4"/>
    <x v="11"/>
  </r>
  <r>
    <s v="Help JUICE (Boston) Record Their First Album"/>
    <s v="Everything is set to record are EP except for our finances. Please donate if you can! Any amount is appreciated. "/>
    <n v="1500"/>
    <n v="2500.25"/>
    <x v="0"/>
    <x v="0"/>
    <s v="USD"/>
    <n v="1295647200"/>
    <n v="1291428371"/>
    <b v="0"/>
    <n v="33"/>
    <b v="1"/>
    <s v="music/rock"/>
    <n v="166.68333333333334"/>
    <n v="75.765151515151516"/>
    <x v="4"/>
    <x v="11"/>
  </r>
  <r>
    <s v="Help Vintage Blue Complete and Promote Our Record!"/>
    <s v="We have come a long way on our new record, but now we need your help.  Help us, and together we can make magic!"/>
    <n v="15000"/>
    <n v="15230"/>
    <x v="0"/>
    <x v="0"/>
    <s v="USD"/>
    <n v="1393259107"/>
    <n v="1390667107"/>
    <b v="0"/>
    <n v="226"/>
    <b v="1"/>
    <s v="music/rock"/>
    <n v="101.53333333333335"/>
    <n v="67.389380530973455"/>
    <x v="4"/>
    <x v="11"/>
  </r>
  <r>
    <s v="Darling Waste Trailer Bail Out!"/>
    <s v="After a 2 year Odyssey, Darling Waste's trailer is still not home! We need $3,500 to get it through U.S. Customs!"/>
    <n v="1000"/>
    <n v="1030"/>
    <x v="0"/>
    <x v="0"/>
    <s v="USD"/>
    <n v="1336866863"/>
    <n v="1335570863"/>
    <b v="0"/>
    <n v="14"/>
    <b v="1"/>
    <s v="music/rock"/>
    <n v="103"/>
    <n v="73.571428571428569"/>
    <x v="4"/>
    <x v="11"/>
  </r>
  <r>
    <s v="Black Swan Theories Debut CD"/>
    <s v="Hi! We're the music duo Black Swan Theories and our project is to manufacture our debut CD of 10 already-completed songs.  "/>
    <n v="350"/>
    <n v="500"/>
    <x v="0"/>
    <x v="0"/>
    <s v="USD"/>
    <n v="1299243427"/>
    <n v="1296651427"/>
    <b v="0"/>
    <n v="20"/>
    <b v="1"/>
    <s v="music/rock"/>
    <n v="142.85714285714286"/>
    <n v="25"/>
    <x v="4"/>
    <x v="11"/>
  </r>
  <r>
    <s v="HAIRcyclopedia Vol. 2 - The Vault"/>
    <s v="I am writing the second volume in a series of hair band encyclopedias, however I lack the means to afford the costs of the photos."/>
    <n v="400"/>
    <n v="1050"/>
    <x v="0"/>
    <x v="0"/>
    <s v="USD"/>
    <n v="1362211140"/>
    <n v="1359421403"/>
    <b v="0"/>
    <n v="25"/>
    <b v="1"/>
    <s v="music/rock"/>
    <n v="262.5"/>
    <n v="42"/>
    <x v="4"/>
    <x v="11"/>
  </r>
  <r>
    <s v="TDJ - All Part of the Plan EP/Tour"/>
    <s v="Help us fund our first tour and promote our new EP!"/>
    <n v="10000"/>
    <n v="11805"/>
    <x v="0"/>
    <x v="0"/>
    <s v="USD"/>
    <n v="1422140895"/>
    <n v="1418684895"/>
    <b v="0"/>
    <n v="90"/>
    <b v="1"/>
    <s v="music/rock"/>
    <n v="118.05000000000001"/>
    <n v="131.16666666666666"/>
    <x v="4"/>
    <x v="11"/>
  </r>
  <r>
    <s v="DIRTY LITTLE REBEL EP"/>
    <s v="WE ARE A HARD ROCK/PUNK BAND SEEKING FUNDS TO RECORD A NEW EP. _x000a__x000a_https://www.reverbnation.com/dirtylittlerebel"/>
    <n v="500"/>
    <n v="520"/>
    <x v="0"/>
    <x v="1"/>
    <s v="GBP"/>
    <n v="1459439471"/>
    <n v="1456851071"/>
    <b v="0"/>
    <n v="11"/>
    <b v="1"/>
    <s v="music/rock"/>
    <n v="104"/>
    <n v="47.272727272727273"/>
    <x v="4"/>
    <x v="11"/>
  </r>
  <r>
    <s v="KICKSTART OUR &lt;+3"/>
    <s v="Help fund our 2013 Sound &amp; Lighting Touring rig!"/>
    <n v="5000"/>
    <n v="10017"/>
    <x v="0"/>
    <x v="0"/>
    <s v="USD"/>
    <n v="1361129129"/>
    <n v="1359660329"/>
    <b v="0"/>
    <n v="55"/>
    <b v="1"/>
    <s v="music/rock"/>
    <n v="200.34"/>
    <n v="182.12727272727273"/>
    <x v="4"/>
    <x v="11"/>
  </r>
  <r>
    <s v="Shady Grady &amp; The Nobodies - HELP US GO ON TOUR SUMMER 2012"/>
    <s v="Shady Grady &amp; The Nobodies is a band from Chicago, IL that fuse James Brown, Pink Floyd &amp; Jimi Hendrix into 1 - www.shadygradymusic.com"/>
    <n v="600"/>
    <n v="1841"/>
    <x v="0"/>
    <x v="0"/>
    <s v="USD"/>
    <n v="1332029335"/>
    <n v="1326848935"/>
    <b v="0"/>
    <n v="30"/>
    <b v="1"/>
    <s v="music/rock"/>
    <n v="306.83333333333331"/>
    <n v="61.366666666666667"/>
    <x v="4"/>
    <x v="11"/>
  </r>
  <r>
    <s v="Closure - A Paul Haasch Music Video"/>
    <s v="Paul Haasch is producing his first music video! With awesome people involved and a great vision, it is sure to be an amazing piece."/>
    <n v="1000"/>
    <n v="1001.49"/>
    <x v="0"/>
    <x v="0"/>
    <s v="USD"/>
    <n v="1317438000"/>
    <n v="1314989557"/>
    <b v="0"/>
    <n v="28"/>
    <b v="1"/>
    <s v="music/rock"/>
    <n v="100.149"/>
    <n v="35.767499999999998"/>
    <x v="4"/>
    <x v="11"/>
  </r>
  <r>
    <s v="Help The King of Mars Record Their First EP!"/>
    <s v="The King of Mars, a Chicago rock band, needs your help funding their first EP! Visit us at thekingofmars.com for more."/>
    <n v="1000"/>
    <n v="2053"/>
    <x v="0"/>
    <x v="0"/>
    <s v="USD"/>
    <n v="1475342382"/>
    <n v="1472750382"/>
    <b v="0"/>
    <n v="45"/>
    <b v="1"/>
    <s v="music/rock"/>
    <n v="205.29999999999998"/>
    <n v="45.62222222222222"/>
    <x v="4"/>
    <x v="11"/>
  </r>
  <r>
    <s v="City of the Weak on Tour!"/>
    <s v="St. Paul five-piece band City of the Weak hits the road May 9th, heading for Ft. Lauderdale to attend the Driven Music Conference!"/>
    <n v="900"/>
    <n v="980"/>
    <x v="0"/>
    <x v="0"/>
    <s v="USD"/>
    <n v="1367902740"/>
    <n v="1366251510"/>
    <b v="0"/>
    <n v="13"/>
    <b v="1"/>
    <s v="music/rock"/>
    <n v="108.88888888888889"/>
    <n v="75.384615384615387"/>
    <x v="4"/>
    <x v="11"/>
  </r>
  <r>
    <s v="Hydra Effect Debut EP"/>
    <s v="Hard Rock with a Positive Message. Help us fund, release and promote our debut EP!"/>
    <n v="2000"/>
    <n v="2035"/>
    <x v="0"/>
    <x v="0"/>
    <s v="USD"/>
    <n v="1400561940"/>
    <n v="1397679445"/>
    <b v="0"/>
    <n v="40"/>
    <b v="1"/>
    <s v="music/rock"/>
    <n v="101.75"/>
    <n v="50.875"/>
    <x v="4"/>
    <x v="11"/>
  </r>
  <r>
    <s v="Stereo Dogs! 14-Year Old Teen Rock Band Plan CD Project!"/>
    <s v="Every time we sit down to rehearse, thoughts of recording a CD excite us! We are ready to do this!  It's time, so read on..."/>
    <n v="2000"/>
    <n v="2505"/>
    <x v="0"/>
    <x v="0"/>
    <s v="USD"/>
    <n v="1425275940"/>
    <n v="1422371381"/>
    <b v="0"/>
    <n v="21"/>
    <b v="1"/>
    <s v="music/rock"/>
    <n v="125.25"/>
    <n v="119.28571428571429"/>
    <x v="4"/>
    <x v="11"/>
  </r>
  <r>
    <s v="Jeremy Buck &amp; The Bang â€“ Brand New Album and 2 Music Videos"/>
    <s v="Support Jeremy Buck &amp; The Bang as they finish and release their Brand New Album, â€œYou Are a Starâ€, as well as shoot 2 New Music Videos"/>
    <n v="10000"/>
    <n v="12400.61"/>
    <x v="0"/>
    <x v="0"/>
    <s v="USD"/>
    <n v="1298245954"/>
    <n v="1295653954"/>
    <b v="0"/>
    <n v="134"/>
    <b v="1"/>
    <s v="music/rock"/>
    <n v="124.0061"/>
    <n v="92.541865671641801"/>
    <x v="4"/>
    <x v="11"/>
  </r>
  <r>
    <s v="Get The Neckties in the studio to record their first album!"/>
    <s v="We are working hard to get into the recording studio and finally release a full-length album...but we need your help getting there!"/>
    <n v="1500"/>
    <n v="1521"/>
    <x v="0"/>
    <x v="0"/>
    <s v="USD"/>
    <n v="1307761200"/>
    <n v="1304464914"/>
    <b v="0"/>
    <n v="20"/>
    <b v="1"/>
    <s v="music/rock"/>
    <n v="101.4"/>
    <n v="76.05"/>
    <x v="4"/>
    <x v="11"/>
  </r>
  <r>
    <s v="GIVE ME &quot;One More&quot; The Single Release!"/>
    <s v="OH MY JOSH! _x000a__x000a_Our Kickstarter Supporters get FIRST DIBS!_x000a__x000a_Here's our latest single release and a package deal you cannot ignore!"/>
    <n v="1000"/>
    <n v="1000"/>
    <x v="0"/>
    <x v="0"/>
    <s v="USD"/>
    <n v="1466139300"/>
    <n v="1464854398"/>
    <b v="0"/>
    <n v="19"/>
    <b v="1"/>
    <s v="music/rock"/>
    <n v="100"/>
    <n v="52.631578947368418"/>
    <x v="4"/>
    <x v="11"/>
  </r>
  <r>
    <s v="Michael Angelo Batio &quot;Intermezzo&quot; Album Project"/>
    <s v="This album of all original music has been in the making for several years and I am excited to make my fans a part of this experience."/>
    <n v="15000"/>
    <n v="20689"/>
    <x v="0"/>
    <x v="0"/>
    <s v="USD"/>
    <n v="1355585777"/>
    <n v="1352993777"/>
    <b v="0"/>
    <n v="209"/>
    <b v="1"/>
    <s v="music/rock"/>
    <n v="137.92666666666668"/>
    <n v="98.990430622009569"/>
    <x v="4"/>
    <x v="11"/>
  </r>
  <r>
    <s v="Deathtrap America Spring 2015 Tour"/>
    <s v="Deathtrap America is touring the country this spring.  Your pledge will help us across the country with Faster Pussycat and QueensrÃ¿che"/>
    <n v="2500"/>
    <n v="3022"/>
    <x v="0"/>
    <x v="0"/>
    <s v="USD"/>
    <n v="1429594832"/>
    <n v="1427780432"/>
    <b v="0"/>
    <n v="38"/>
    <b v="1"/>
    <s v="music/rock"/>
    <n v="120.88000000000001"/>
    <n v="79.526315789473685"/>
    <x v="4"/>
    <x v="11"/>
  </r>
  <r>
    <s v="Hopeless Jack First National Tour"/>
    <s v="Hopeless Jack &amp; the Handsome Devil's first American tour. Help us bring our dirty brand of &quot;Roots &amp; Roll&quot; across the country!"/>
    <n v="3000"/>
    <n v="3221"/>
    <x v="0"/>
    <x v="0"/>
    <s v="USD"/>
    <n v="1312095540"/>
    <n v="1306608888"/>
    <b v="0"/>
    <n v="24"/>
    <b v="1"/>
    <s v="music/rock"/>
    <n v="107.36666666666667"/>
    <n v="134.20833333333334"/>
    <x v="4"/>
    <x v="11"/>
  </r>
  <r>
    <s v="Release the Skyline Album"/>
    <s v="Release the Skylines is a small, local Cleveland metal band looking to record an album."/>
    <n v="300"/>
    <n v="301"/>
    <x v="0"/>
    <x v="0"/>
    <s v="USD"/>
    <n v="1350505059"/>
    <n v="1347913059"/>
    <b v="0"/>
    <n v="8"/>
    <b v="1"/>
    <s v="music/rock"/>
    <n v="100.33333333333334"/>
    <n v="37.625"/>
    <x v="4"/>
    <x v="11"/>
  </r>
  <r>
    <s v="WILKES EP"/>
    <s v="WILKES is the solo venture of HighFlightSociety singer / Disciple bassist, Jason Wilkes. This project is to fund the debut 6 song EP."/>
    <n v="9000"/>
    <n v="9137"/>
    <x v="0"/>
    <x v="0"/>
    <s v="USD"/>
    <n v="1405033300"/>
    <n v="1402441300"/>
    <b v="0"/>
    <n v="179"/>
    <b v="1"/>
    <s v="music/rock"/>
    <n v="101.52222222222223"/>
    <n v="51.044692737430168"/>
    <x v="4"/>
    <x v="11"/>
  </r>
  <r>
    <s v="From Digital to Reality - CD Printing for Three Albums"/>
    <s v="I have recorded 3 solo blues/rock/surf albums of original music, but they're only digitally released - I want there to be real CD's!"/>
    <n v="1300"/>
    <n v="1301"/>
    <x v="0"/>
    <x v="0"/>
    <s v="USD"/>
    <n v="1406509200"/>
    <n v="1404769538"/>
    <b v="0"/>
    <n v="26"/>
    <b v="1"/>
    <s v="music/rock"/>
    <n v="100.07692307692308"/>
    <n v="50.03846153846154"/>
    <x v="4"/>
    <x v="11"/>
  </r>
  <r>
    <s v="Radiolucent - Electric City."/>
    <s v="Athens, GA-based rock &amp; roll/soul band Radiolucent is kickstarting funds to mix, master, &amp; release their 2nd record, Electric City."/>
    <n v="15000"/>
    <n v="17545"/>
    <x v="0"/>
    <x v="0"/>
    <s v="USD"/>
    <n v="1429920000"/>
    <n v="1426703452"/>
    <b v="0"/>
    <n v="131"/>
    <b v="1"/>
    <s v="music/rock"/>
    <n v="116.96666666666667"/>
    <n v="133.93129770992365"/>
    <x v="4"/>
    <x v="11"/>
  </r>
  <r>
    <s v="Beyond the Victory recording their debut EP"/>
    <s v="The money will go towards our debut EP being Recorded mixed by Andrew Baylis and mastered by Drew Fulk of Think Sound Studios."/>
    <n v="800"/>
    <n v="815"/>
    <x v="0"/>
    <x v="0"/>
    <s v="USD"/>
    <n v="1352860017"/>
    <n v="1348536417"/>
    <b v="0"/>
    <n v="14"/>
    <b v="1"/>
    <s v="music/rock"/>
    <n v="101.875"/>
    <n v="58.214285714285715"/>
    <x v="4"/>
    <x v="11"/>
  </r>
  <r>
    <s v="Emily Bell is releasing her debut album"/>
    <s v="After much anticipation, I'm finally releasing my first album, &quot;In Technicolor&quot;! Let's join forces and get it done right!"/>
    <n v="15000"/>
    <n v="15318.55"/>
    <x v="0"/>
    <x v="0"/>
    <s v="USD"/>
    <n v="1369355437"/>
    <n v="1366763437"/>
    <b v="0"/>
    <n v="174"/>
    <b v="1"/>
    <s v="music/rock"/>
    <n v="102.12366666666665"/>
    <n v="88.037643678160919"/>
    <x v="4"/>
    <x v="11"/>
  </r>
  <r>
    <s v="Motion Device Debut EP"/>
    <s v="11 year old Sara &amp; Motion Device want rock &amp; metal fans all over the world to unite and join the ROCK REVOLUTION!!!"/>
    <n v="8750"/>
    <n v="13480.16"/>
    <x v="0"/>
    <x v="5"/>
    <s v="CAD"/>
    <n v="1389012940"/>
    <n v="1385124940"/>
    <b v="0"/>
    <n v="191"/>
    <b v="1"/>
    <s v="music/rock"/>
    <n v="154.05897142857143"/>
    <n v="70.576753926701571"/>
    <x v="4"/>
    <x v="11"/>
  </r>
  <r>
    <s v="Lazy Sunday"/>
    <s v="We are an independent band who needs your help for the production of our new album, so we can share our music with you lovely people :)"/>
    <n v="2000"/>
    <n v="2025"/>
    <x v="0"/>
    <x v="0"/>
    <s v="USD"/>
    <n v="1405715472"/>
    <n v="1403901072"/>
    <b v="0"/>
    <n v="38"/>
    <b v="1"/>
    <s v="music/rock"/>
    <n v="101.25"/>
    <n v="53.289473684210527"/>
    <x v="4"/>
    <x v="11"/>
  </r>
  <r>
    <s v="Holy Water Moses - A Hail Dale Project"/>
    <s v="We need to get back to Nashville to record our second record, a full LP this time.  It ain't cheap and we need your help!"/>
    <n v="3000"/>
    <n v="3000"/>
    <x v="0"/>
    <x v="0"/>
    <s v="USD"/>
    <n v="1410546413"/>
    <n v="1407954413"/>
    <b v="0"/>
    <n v="22"/>
    <b v="1"/>
    <s v="music/rock"/>
    <n v="100"/>
    <n v="136.36363636363637"/>
    <x v="4"/>
    <x v="11"/>
  </r>
  <r>
    <s v="Curriculum-Based Rock Music For Kids"/>
    <s v="I write songs to teach with at two Chicago schools.  The enthusiastic response from my students &amp; colleagues inspired me to do do this!"/>
    <n v="5555.55"/>
    <n v="6041.55"/>
    <x v="0"/>
    <x v="0"/>
    <s v="USD"/>
    <n v="1324014521"/>
    <n v="1318826921"/>
    <b v="0"/>
    <n v="149"/>
    <b v="1"/>
    <s v="music/rock"/>
    <n v="108.74800874800874"/>
    <n v="40.547315436241611"/>
    <x v="4"/>
    <x v="11"/>
  </r>
  <r>
    <s v="Queen Kwong Tour to London and Paris"/>
    <s v="Queen Kwong is going ON TOUR to London and Paris!"/>
    <n v="3000"/>
    <n v="3955"/>
    <x v="0"/>
    <x v="0"/>
    <s v="USD"/>
    <n v="1316716129"/>
    <n v="1314124129"/>
    <b v="0"/>
    <n v="56"/>
    <b v="1"/>
    <s v="music/rock"/>
    <n v="131.83333333333334"/>
    <n v="70.625"/>
    <x v="4"/>
    <x v="11"/>
  </r>
  <r>
    <s v="A Simple Complex's 2013 CD Release Party DVD"/>
    <s v="ASC had a one-of-a-kind CD release party in 2013, and we want to share it with the world - in DVD format!"/>
    <n v="750"/>
    <n v="1001"/>
    <x v="0"/>
    <x v="0"/>
    <s v="USD"/>
    <n v="1391706084"/>
    <n v="1389891684"/>
    <b v="0"/>
    <n v="19"/>
    <b v="1"/>
    <s v="music/rock"/>
    <n v="133.46666666666667"/>
    <n v="52.684210526315788"/>
    <x v="4"/>
    <x v="11"/>
  </r>
  <r>
    <s v="Galaxix - Take on the Universe!"/>
    <s v="A game for Apple &amp; Android devices that sees you get your own spacecraft, take on the competition, mine asteroids &amp; fight to survive."/>
    <n v="250000"/>
    <n v="0"/>
    <x v="2"/>
    <x v="1"/>
    <s v="GBP"/>
    <n v="1422256341"/>
    <n v="1419664341"/>
    <b v="0"/>
    <n v="0"/>
    <b v="0"/>
    <s v="games/mobile games"/>
    <n v="0"/>
    <s v="N/A"/>
    <x v="6"/>
    <x v="18"/>
  </r>
  <r>
    <s v="Purple Fishing - Trump Supporters/Critics Find Common Ground"/>
    <s v="Purple Fishing is an online game and social media platform for Trump Supporters and Critics to have fun finding common ground."/>
    <n v="18000"/>
    <n v="1455"/>
    <x v="2"/>
    <x v="0"/>
    <s v="USD"/>
    <n v="1488958200"/>
    <n v="1484912974"/>
    <b v="0"/>
    <n v="16"/>
    <b v="0"/>
    <s v="games/mobile games"/>
    <n v="8.0833333333333321"/>
    <n v="90.9375"/>
    <x v="6"/>
    <x v="18"/>
  </r>
  <r>
    <s v="Project: 20M813"/>
    <s v="This is an Android game where you take control of the zombies and try to eat your way to world domination!"/>
    <n v="2500"/>
    <n v="10"/>
    <x v="2"/>
    <x v="0"/>
    <s v="USD"/>
    <n v="1402600085"/>
    <n v="1400008085"/>
    <b v="0"/>
    <n v="2"/>
    <b v="0"/>
    <s v="games/mobile games"/>
    <n v="0.4"/>
    <n v="5"/>
    <x v="6"/>
    <x v="18"/>
  </r>
  <r>
    <s v="Fat Cheeks the Cannonball - iPhone and Android"/>
    <s v="Cannons, Power Gloves, and PUNCHING STUFF!  Help Fat Cheeks collect Acorns for upgrades and customize his gear in this Endless Runner"/>
    <n v="6500"/>
    <n v="2788"/>
    <x v="2"/>
    <x v="0"/>
    <s v="USD"/>
    <n v="1399223500"/>
    <n v="1396631500"/>
    <b v="0"/>
    <n v="48"/>
    <b v="0"/>
    <s v="games/mobile games"/>
    <n v="42.892307692307689"/>
    <n v="58.083333333333336"/>
    <x v="6"/>
    <x v="18"/>
  </r>
  <r>
    <s v="THE RUNNING GAME"/>
    <s v="This game is an alternative to the boring morning jogs This game will make you excited to workout Following elite footballer movements!"/>
    <n v="110000"/>
    <n v="4"/>
    <x v="2"/>
    <x v="1"/>
    <s v="GBP"/>
    <n v="1478425747"/>
    <n v="1475398147"/>
    <b v="0"/>
    <n v="2"/>
    <b v="0"/>
    <s v="games/mobile games"/>
    <n v="3.6363636363636364E-3"/>
    <n v="2"/>
    <x v="6"/>
    <x v="18"/>
  </r>
  <r>
    <s v="MathPlus Cards (FKA Random Math)"/>
    <s v="A mobile application that will allow math learners to practice math operations and improve critical thinking. Ideal for ages 7 to 12."/>
    <n v="25000"/>
    <n v="125"/>
    <x v="2"/>
    <x v="0"/>
    <s v="USD"/>
    <n v="1488340800"/>
    <n v="1483768497"/>
    <b v="0"/>
    <n v="2"/>
    <b v="0"/>
    <s v="games/mobile games"/>
    <n v="0.5"/>
    <n v="62.5"/>
    <x v="6"/>
    <x v="18"/>
  </r>
  <r>
    <s v="Meme Wars - Dank Age"/>
    <s v="A mix of PokemonGo, Game of War- Fire Age, DragonSoul, &amp; Throwdown. Join a clan, collect meme, upgrade features, fight, &amp; compete."/>
    <n v="20000"/>
    <n v="10"/>
    <x v="2"/>
    <x v="0"/>
    <s v="USD"/>
    <n v="1478383912"/>
    <n v="1475791912"/>
    <b v="0"/>
    <n v="1"/>
    <b v="0"/>
    <s v="games/mobile games"/>
    <n v="0.05"/>
    <n v="10"/>
    <x v="6"/>
    <x v="18"/>
  </r>
  <r>
    <s v="Help Build PaperChase Version 3 !"/>
    <s v="PaperChase is a popular endless flying game conceived by a 15 year old and loved by millions worldwide.  Help us build version 3!"/>
    <n v="25000"/>
    <n v="1217"/>
    <x v="2"/>
    <x v="0"/>
    <s v="USD"/>
    <n v="1450166340"/>
    <n v="1448044925"/>
    <b v="0"/>
    <n v="17"/>
    <b v="0"/>
    <s v="games/mobile games"/>
    <n v="4.8680000000000003"/>
    <n v="71.588235294117652"/>
    <x v="6"/>
    <x v="18"/>
  </r>
  <r>
    <s v="Castle Crawler RPG"/>
    <s v="CCRPG will be a 2D Pixel Art Game based on similar elements to the SNES game &quot;Zelda: A Link to the Past&quot; with RPG elements added in."/>
    <n v="10000"/>
    <n v="0"/>
    <x v="2"/>
    <x v="0"/>
    <s v="USD"/>
    <n v="1483488249"/>
    <n v="1480896249"/>
    <b v="0"/>
    <n v="0"/>
    <b v="0"/>
    <s v="games/mobile games"/>
    <n v="0"/>
    <s v="N/A"/>
    <x v="6"/>
    <x v="18"/>
  </r>
  <r>
    <s v="C.O.V.D.--A brand new board app game"/>
    <s v="Conflict of Van Helsing &amp; Dracula (C.O.V.D.) is a board game available as an App based on the story: Dracula. Can you survive?"/>
    <n v="3500"/>
    <n v="361"/>
    <x v="2"/>
    <x v="0"/>
    <s v="USD"/>
    <n v="1454213820"/>
    <n v="1451723535"/>
    <b v="0"/>
    <n v="11"/>
    <b v="0"/>
    <s v="games/mobile games"/>
    <n v="10.314285714285715"/>
    <n v="32.81818181818182"/>
    <x v="6"/>
    <x v="18"/>
  </r>
  <r>
    <s v="The Adventures of Bible Bear"/>
    <s v="Journey with Bible Bear through each of the books of the Bible, exploring stories while learning verses, songs, and preschool concepts!"/>
    <n v="6500"/>
    <n v="4666"/>
    <x v="2"/>
    <x v="0"/>
    <s v="USD"/>
    <n v="1416512901"/>
    <n v="1413053301"/>
    <b v="0"/>
    <n v="95"/>
    <b v="0"/>
    <s v="games/mobile games"/>
    <n v="71.784615384615378"/>
    <n v="49.11578947368421"/>
    <x v="6"/>
    <x v="18"/>
  </r>
  <r>
    <s v="ZombieTime!"/>
    <s v="A Top-View Action game where you play as Bob, the FIRST zombie to rise from the grave. Bring chaos to town, feast and don't die again."/>
    <n v="20000"/>
    <n v="212"/>
    <x v="2"/>
    <x v="0"/>
    <s v="USD"/>
    <n v="1435633602"/>
    <n v="1433041602"/>
    <b v="0"/>
    <n v="13"/>
    <b v="0"/>
    <s v="games/mobile games"/>
    <n v="1.06"/>
    <n v="16.307692307692307"/>
    <x v="6"/>
    <x v="18"/>
  </r>
  <r>
    <s v="The Red Card Blue Card Game"/>
    <s v="It's time for The Red Card Blue Card Game to be available everywhere! Help save the sanity of ALL parent's! Help make it an App!!"/>
    <n v="8000"/>
    <n v="36"/>
    <x v="2"/>
    <x v="5"/>
    <s v="CAD"/>
    <n v="1436373900"/>
    <n v="1433861210"/>
    <b v="0"/>
    <n v="2"/>
    <b v="0"/>
    <s v="games/mobile games"/>
    <n v="0.44999999999999996"/>
    <n v="18"/>
    <x v="6"/>
    <x v="18"/>
  </r>
  <r>
    <s v="PATH to Reading Brain Training"/>
    <s v="PATH to Reading (PATH) is a patented break-through technology  that dramatically and permanently improves attention, reading, memory"/>
    <n v="160000"/>
    <n v="26"/>
    <x v="2"/>
    <x v="0"/>
    <s v="USD"/>
    <n v="1467155733"/>
    <n v="1465427733"/>
    <b v="0"/>
    <n v="2"/>
    <b v="0"/>
    <s v="games/mobile games"/>
    <n v="1.6250000000000001E-2"/>
    <n v="13"/>
    <x v="6"/>
    <x v="18"/>
  </r>
  <r>
    <s v="Claws &amp; Fins"/>
    <s v="Sea opposition of Crab's family and angry fishes. Who is going to win, and who is going to loose ?!"/>
    <n v="10000"/>
    <n v="51"/>
    <x v="2"/>
    <x v="0"/>
    <s v="USD"/>
    <n v="1470519308"/>
    <n v="1465335308"/>
    <b v="0"/>
    <n v="3"/>
    <b v="0"/>
    <s v="games/mobile games"/>
    <n v="0.51"/>
    <n v="17"/>
    <x v="6"/>
    <x v="18"/>
  </r>
  <r>
    <s v="Migration Madness (Android)"/>
    <s v="An arcade styled side scroller. Help Bob the pilot steer his plane through hordes of migrating birds strapped with explosives."/>
    <n v="280"/>
    <n v="0"/>
    <x v="2"/>
    <x v="2"/>
    <s v="AUD"/>
    <n v="1402901405"/>
    <n v="1400309405"/>
    <b v="0"/>
    <n v="0"/>
    <b v="0"/>
    <s v="games/mobile games"/>
    <n v="0"/>
    <s v="N/A"/>
    <x v="6"/>
    <x v="18"/>
  </r>
  <r>
    <s v="Chip Dip II: Son of Chip Dip! - A Terrible, Terrible Game"/>
    <s v="It's obvious you won't survive by your wits alone. Unfortunately that's all you've got, Chip. Run!"/>
    <n v="60"/>
    <n v="0"/>
    <x v="2"/>
    <x v="0"/>
    <s v="USD"/>
    <n v="1425170525"/>
    <n v="1422664925"/>
    <b v="0"/>
    <n v="0"/>
    <b v="0"/>
    <s v="games/mobile games"/>
    <n v="0"/>
    <s v="N/A"/>
    <x v="6"/>
    <x v="18"/>
  </r>
  <r>
    <s v="Aussies versus Zombies"/>
    <s v="Action game now playable on Android/iOS platforms and PC browsers. Easy gameplay even for starters yet hard to be skilled. Multi-player"/>
    <n v="8000"/>
    <n v="0"/>
    <x v="2"/>
    <x v="2"/>
    <s v="AUD"/>
    <n v="1402618355"/>
    <n v="1400026355"/>
    <b v="0"/>
    <n v="0"/>
    <b v="0"/>
    <s v="games/mobile games"/>
    <n v="0"/>
    <s v="N/A"/>
    <x v="6"/>
    <x v="18"/>
  </r>
  <r>
    <s v="Alex and More"/>
    <s v="Juego de plataformas con 20 personajes. Cada personaje tiene cuatro habilidades distintas al resto de personajes y sus propias voces."/>
    <n v="5000"/>
    <n v="6"/>
    <x v="2"/>
    <x v="3"/>
    <s v="EUR"/>
    <n v="1457966129"/>
    <n v="1455377729"/>
    <b v="0"/>
    <n v="2"/>
    <b v="0"/>
    <s v="games/mobile games"/>
    <n v="0.12"/>
    <n v="3"/>
    <x v="6"/>
    <x v="18"/>
  </r>
  <r>
    <s v="Sim Betting Football"/>
    <s v="Sim Betting Football is the only football (soccer) betting simulation  game."/>
    <n v="5000"/>
    <n v="1004"/>
    <x v="2"/>
    <x v="1"/>
    <s v="GBP"/>
    <n v="1459341380"/>
    <n v="1456839380"/>
    <b v="0"/>
    <n v="24"/>
    <b v="0"/>
    <s v="games/mobile games"/>
    <n v="20.080000000000002"/>
    <n v="41.833333333333336"/>
    <x v="6"/>
    <x v="18"/>
  </r>
  <r>
    <s v="Story Rock by The Jolly Llamas -- Our First Album!"/>
    <s v="We're now raising money to produce a music video. Those who donate get a vote in deciding which song!"/>
    <n v="2000"/>
    <n v="3453.69"/>
    <x v="0"/>
    <x v="0"/>
    <s v="USD"/>
    <n v="1425955189"/>
    <n v="1423366789"/>
    <b v="0"/>
    <n v="70"/>
    <b v="1"/>
    <s v="music/indie rock"/>
    <n v="172.68449999999999"/>
    <n v="49.338428571428572"/>
    <x v="4"/>
    <x v="14"/>
  </r>
  <r>
    <s v="American Lit or...Trespassing for Beginners"/>
    <s v="New songs have been popping out of Mark Donato for years now and he's got a large, squirming litter of them in need of triage.  Help!"/>
    <n v="3350"/>
    <n v="3380"/>
    <x v="0"/>
    <x v="0"/>
    <s v="USD"/>
    <n v="1341964080"/>
    <n v="1339109212"/>
    <b v="0"/>
    <n v="81"/>
    <b v="1"/>
    <s v="music/indie rock"/>
    <n v="100.8955223880597"/>
    <n v="41.728395061728392"/>
    <x v="4"/>
    <x v="14"/>
  </r>
  <r>
    <s v="Afraid Of Figs - Help Fund our New CD - &quot;SAFE&quot;"/>
    <s v="Afraid Of Figs is a high energy pop/rock band, with off-the-wall humor, catchy hooks, and wild interactive live shows."/>
    <n v="999"/>
    <n v="1047"/>
    <x v="0"/>
    <x v="0"/>
    <s v="USD"/>
    <n v="1333921508"/>
    <n v="1331333108"/>
    <b v="0"/>
    <n v="32"/>
    <b v="1"/>
    <s v="music/indie rock"/>
    <n v="104.8048048048048"/>
    <n v="32.71875"/>
    <x v="4"/>
    <x v="14"/>
  </r>
  <r>
    <s v="Glad Hearts New Album: Twenty Two - On Vinyl!"/>
    <s v="Glad Hearts Latest Album, Twenty Two, Pressed In A Very Limited Edition On Beautiful Vinyl With Accompanying Digital Download"/>
    <n v="1000"/>
    <n v="1351"/>
    <x v="0"/>
    <x v="0"/>
    <s v="USD"/>
    <n v="1354017600"/>
    <n v="1350967535"/>
    <b v="0"/>
    <n v="26"/>
    <b v="1"/>
    <s v="music/indie rock"/>
    <n v="135.1"/>
    <n v="51.96153846153846"/>
    <x v="4"/>
    <x v="14"/>
  </r>
  <r>
    <s v="KATA 'The Rising' - Double LP (Vinyl Release)"/>
    <s v="KATA's debut album 'The Rising' is ready for your ears, now all we need to do is press the vinyl. That's where you come in!"/>
    <n v="4575"/>
    <n v="5322"/>
    <x v="0"/>
    <x v="0"/>
    <s v="USD"/>
    <n v="1344636000"/>
    <n v="1341800110"/>
    <b v="0"/>
    <n v="105"/>
    <b v="1"/>
    <s v="music/indie rock"/>
    <n v="116.32786885245903"/>
    <n v="50.685714285714283"/>
    <x v="4"/>
    <x v="14"/>
  </r>
  <r>
    <s v="INVISIBLE HOUSE: a history of the world - new CD/Album"/>
    <s v="Help the New York - based independent prog-rock band Invisible House create their new album called &quot;a history of the world&quot;"/>
    <n v="1200"/>
    <n v="1225"/>
    <x v="0"/>
    <x v="0"/>
    <s v="USD"/>
    <n v="1415832338"/>
    <n v="1413236738"/>
    <b v="0"/>
    <n v="29"/>
    <b v="1"/>
    <s v="music/indie rock"/>
    <n v="102.08333333333333"/>
    <n v="42.241379310344826"/>
    <x v="4"/>
    <x v="14"/>
  </r>
  <r>
    <s v="Welcome To The Club - Music Video Project"/>
    <s v="Our dream of recording our second single in London and making it big in the UK is closer than ever! Do you want to be a part of it?"/>
    <n v="3000"/>
    <n v="3335"/>
    <x v="0"/>
    <x v="3"/>
    <s v="EUR"/>
    <n v="1449178200"/>
    <n v="1447614732"/>
    <b v="0"/>
    <n v="8"/>
    <b v="1"/>
    <s v="music/indie rock"/>
    <n v="111.16666666666666"/>
    <n v="416.875"/>
    <x v="4"/>
    <x v="14"/>
  </r>
  <r>
    <s v="STACIE COLLINS' new cd is RECORDED but needs a KICK-START cause &quot;SOMETIMES YA GOTTA&quot;"/>
    <s v="Hey there! I have new music recorded for my 3rd CD but  need to raise a few more bucks to finish the artwork &amp; pressing. I'm so close I can taste it!"/>
    <n v="2500"/>
    <n v="4152"/>
    <x v="0"/>
    <x v="0"/>
    <s v="USD"/>
    <n v="1275368340"/>
    <n v="1272692732"/>
    <b v="0"/>
    <n v="89"/>
    <b v="1"/>
    <s v="music/indie rock"/>
    <n v="166.08"/>
    <n v="46.651685393258425"/>
    <x v="4"/>
    <x v="14"/>
  </r>
  <r>
    <s v="LittleBear"/>
    <s v="Sweeping epic melodies. I want to incorporate all my influences into one album I have been writing for 90 days now and ready to record!"/>
    <n v="2000"/>
    <n v="2132"/>
    <x v="0"/>
    <x v="0"/>
    <s v="USD"/>
    <n v="1363024946"/>
    <n v="1359140546"/>
    <b v="0"/>
    <n v="44"/>
    <b v="1"/>
    <s v="music/indie rock"/>
    <n v="106.60000000000001"/>
    <n v="48.454545454545453"/>
    <x v="4"/>
    <x v="14"/>
  </r>
  <r>
    <s v="The Spring Standards LIVE at the Arden Gild Hall!"/>
    <s v="We want to record a live album at this year's annual Boxing Day show at the Arden Gild Hall - we need your help to do it!"/>
    <n v="12000"/>
    <n v="17350.13"/>
    <x v="0"/>
    <x v="0"/>
    <s v="USD"/>
    <n v="1355597528"/>
    <n v="1353005528"/>
    <b v="0"/>
    <n v="246"/>
    <b v="1"/>
    <s v="music/indie rock"/>
    <n v="144.58441666666667"/>
    <n v="70.5289837398374"/>
    <x v="4"/>
    <x v="14"/>
  </r>
  <r>
    <s v="Lindsey Ray's new album recorded? âˆš Mixed? âˆš On the radio? That's where YOU come in."/>
    <s v="Help promote Lindsey Ray's debut full-length album &amp; get loads of great giveaways in return! Can you say free music and prizes?! You know you wanna..."/>
    <n v="10000"/>
    <n v="10555"/>
    <x v="0"/>
    <x v="0"/>
    <s v="USD"/>
    <n v="1279778400"/>
    <n v="1275851354"/>
    <b v="0"/>
    <n v="120"/>
    <b v="1"/>
    <s v="music/indie rock"/>
    <n v="105.55000000000001"/>
    <n v="87.958333333333329"/>
    <x v="4"/>
    <x v="14"/>
  </r>
  <r>
    <s v="Nemes wants you to be able to hear their new songs!"/>
    <s v="Nemes has just recorded a new album and is raising $500 to get it mixed and mastered professionally."/>
    <n v="500"/>
    <n v="683"/>
    <x v="0"/>
    <x v="0"/>
    <s v="USD"/>
    <n v="1307459881"/>
    <n v="1304867881"/>
    <b v="0"/>
    <n v="26"/>
    <b v="1"/>
    <s v="music/indie rock"/>
    <n v="136.60000000000002"/>
    <n v="26.26923076923077"/>
    <x v="4"/>
    <x v="14"/>
  </r>
  <r>
    <s v="Archeology 7&quot; Vinyl"/>
    <s v="Archeology is looking to gain support to release their 7&quot; vinyl single &quot;Hunger&quot; as well as the b-side, &quot;Kings canyon."/>
    <n v="2500"/>
    <n v="2600"/>
    <x v="0"/>
    <x v="0"/>
    <s v="USD"/>
    <n v="1302926340"/>
    <n v="1301524585"/>
    <b v="0"/>
    <n v="45"/>
    <b v="1"/>
    <s v="music/indie rock"/>
    <n v="104"/>
    <n v="57.777777777777779"/>
    <x v="4"/>
    <x v="14"/>
  </r>
  <r>
    <s v="Help me release my first 3 song EP!!"/>
    <s v="Im trying to raise $1000 for a 3 song EP in a studio!"/>
    <n v="1000"/>
    <n v="1145"/>
    <x v="0"/>
    <x v="0"/>
    <s v="USD"/>
    <n v="1329082983"/>
    <n v="1326404583"/>
    <b v="0"/>
    <n v="20"/>
    <b v="1"/>
    <s v="music/indie rock"/>
    <n v="114.5"/>
    <n v="57.25"/>
    <x v="4"/>
    <x v="14"/>
  </r>
  <r>
    <s v="HERESTOFIGHTIN Debut full length album &quot;Becoming Native&quot;"/>
    <s v="HERESTOFIGHTIN is a folk rock band from Colorado fighting for change in our world through rock and roll. Be the change you want to see."/>
    <n v="9072"/>
    <n v="9228"/>
    <x v="0"/>
    <x v="0"/>
    <s v="USD"/>
    <n v="1445363722"/>
    <n v="1442771722"/>
    <b v="0"/>
    <n v="47"/>
    <b v="1"/>
    <s v="music/indie rock"/>
    <n v="101.71957671957672"/>
    <n v="196.34042553191489"/>
    <x v="4"/>
    <x v="14"/>
  </r>
  <r>
    <s v="the bridge"/>
    <s v="My barely anticipated second album of self produced songs is ready to go.  Just need a little help to cover mastering, artwork etc."/>
    <n v="451"/>
    <n v="559"/>
    <x v="0"/>
    <x v="0"/>
    <s v="USD"/>
    <n v="1334250165"/>
    <n v="1331658165"/>
    <b v="0"/>
    <n v="13"/>
    <b v="1"/>
    <s v="music/indie rock"/>
    <n v="123.94678492239468"/>
    <n v="43"/>
    <x v="4"/>
    <x v="14"/>
  </r>
  <r>
    <s v="Vanessa Lively's New Album 2014"/>
    <s v="My new album produced by Paul Curreri is one of the most unique musical projects I have done. Let's finish it before the baby comes!"/>
    <n v="6350"/>
    <n v="6506"/>
    <x v="0"/>
    <x v="0"/>
    <s v="USD"/>
    <n v="1393966800"/>
    <n v="1392040806"/>
    <b v="0"/>
    <n v="183"/>
    <b v="1"/>
    <s v="music/indie rock"/>
    <n v="102.45669291338582"/>
    <n v="35.551912568306008"/>
    <x v="4"/>
    <x v="14"/>
  </r>
  <r>
    <s v="Degenerate Matters EP Funding Campaign"/>
    <s v="We are heading into the studio to create the most soulfully orchestrated Indie Pop masterpiece mankind has ever witnessed."/>
    <n v="1000"/>
    <n v="1445"/>
    <x v="0"/>
    <x v="0"/>
    <s v="USD"/>
    <n v="1454349600"/>
    <n v="1451277473"/>
    <b v="0"/>
    <n v="21"/>
    <b v="1"/>
    <s v="music/indie rock"/>
    <n v="144.5"/>
    <n v="68.80952380952381"/>
    <x v="4"/>
    <x v="14"/>
  </r>
  <r>
    <s v="Ukulele Songs from the Zombie Apocalypse"/>
    <s v="Ukulele Songs from the Zombie Apocalypse, a concept album where boy meets girl, boy loses girl to Zombie King, boy gets girl back. Fun!"/>
    <n v="900"/>
    <n v="1200"/>
    <x v="0"/>
    <x v="0"/>
    <s v="USD"/>
    <n v="1427319366"/>
    <n v="1424730966"/>
    <b v="0"/>
    <n v="42"/>
    <b v="1"/>
    <s v="music/indie rock"/>
    <n v="133.33333333333331"/>
    <n v="28.571428571428573"/>
    <x v="4"/>
    <x v="14"/>
  </r>
  <r>
    <s v="5 Bucks from 500 Friends"/>
    <s v="Angieâ€™s Curse, an Indie Goth/Dark Rock band &amp; local favorite from Ventura, are ready to record a professional CD of all original songs."/>
    <n v="2500"/>
    <n v="2734.11"/>
    <x v="0"/>
    <x v="0"/>
    <s v="USD"/>
    <n v="1349517540"/>
    <n v="1347137731"/>
    <b v="0"/>
    <n v="54"/>
    <b v="1"/>
    <s v="music/indie rock"/>
    <n v="109.3644"/>
    <n v="50.631666666666668"/>
    <x v="4"/>
    <x v="14"/>
  </r>
  <r>
    <s v="KiddieRail - making the stairs easier and safer for kids"/>
    <s v="KiddieRail is a height adjustable hand rail of the right size for little children to help them manage the stairs more safely at home."/>
    <n v="99000"/>
    <n v="2670"/>
    <x v="2"/>
    <x v="1"/>
    <s v="GBP"/>
    <n v="1432299600"/>
    <n v="1429707729"/>
    <b v="0"/>
    <n v="25"/>
    <b v="0"/>
    <s v="technology/gadgets"/>
    <n v="2.6969696969696968"/>
    <n v="106.8"/>
    <x v="2"/>
    <x v="29"/>
  </r>
  <r>
    <s v="Cardboard reality"/>
    <s v="Virtual reality is expensive, here is the solution. I've created a VR device out of cardboard. I present: World's cheapest VR Device."/>
    <n v="1000"/>
    <n v="12"/>
    <x v="2"/>
    <x v="9"/>
    <s v="EUR"/>
    <n v="1425495447"/>
    <n v="1422903447"/>
    <b v="0"/>
    <n v="3"/>
    <b v="0"/>
    <s v="technology/gadgets"/>
    <n v="1.2"/>
    <n v="4"/>
    <x v="2"/>
    <x v="29"/>
  </r>
  <r>
    <s v="MiPointer"/>
    <s v="A cool smart laser pointer for presenting professionals. Unique by design, widest functional coverage for both IOS and Android."/>
    <n v="3000"/>
    <n v="1398"/>
    <x v="2"/>
    <x v="0"/>
    <s v="USD"/>
    <n v="1485541791"/>
    <n v="1480357791"/>
    <b v="0"/>
    <n v="41"/>
    <b v="0"/>
    <s v="technology/gadgets"/>
    <n v="46.6"/>
    <n v="34.097560975609753"/>
    <x v="2"/>
    <x v="29"/>
  </r>
  <r>
    <s v="Small Animal Deterrent Latch (S.A.D.L.)"/>
    <s v="Animals knocking over your waste wheeler making a mess on trash day? The S.A.D.L. will help prevent that from happening!"/>
    <n v="50000"/>
    <n v="50"/>
    <x v="2"/>
    <x v="0"/>
    <s v="USD"/>
    <n v="1451752021"/>
    <n v="1447864021"/>
    <b v="0"/>
    <n v="2"/>
    <b v="0"/>
    <s v="technology/gadgets"/>
    <n v="0.1"/>
    <n v="25"/>
    <x v="2"/>
    <x v="29"/>
  </r>
  <r>
    <s v="Dad, we will get your AxleCrutch idea to the next level!"/>
    <s v="Before Dick Armstrong passed away unexpectedly in 2003, he invented an AxleCrutch device to help his customers-his idea lives on today."/>
    <n v="25000"/>
    <n v="42"/>
    <x v="2"/>
    <x v="0"/>
    <s v="USD"/>
    <n v="1410127994"/>
    <n v="1407535994"/>
    <b v="0"/>
    <n v="4"/>
    <b v="0"/>
    <s v="technology/gadgets"/>
    <n v="0.16800000000000001"/>
    <n v="10.5"/>
    <x v="2"/>
    <x v="29"/>
  </r>
  <r>
    <s v="Macbook all-in-one Portable storage docking station PLUSDOCK"/>
    <s v="Max 5Tb storage, Wired lan, Additional USB ports and Hi-res DAC, 10000mAh battery, Real portable docking station"/>
    <n v="50000"/>
    <n v="21380"/>
    <x v="2"/>
    <x v="0"/>
    <s v="USD"/>
    <n v="1466697983"/>
    <n v="1464105983"/>
    <b v="0"/>
    <n v="99"/>
    <b v="0"/>
    <s v="technology/gadgets"/>
    <n v="42.76"/>
    <n v="215.95959595959596"/>
    <x v="2"/>
    <x v="29"/>
  </r>
  <r>
    <s v="Litter-Buddy"/>
    <s v="Litter-Buddy is great economical alternative to leading pet waste disposal systems with cartridge bag elements."/>
    <n v="30000"/>
    <n v="85"/>
    <x v="2"/>
    <x v="0"/>
    <s v="USD"/>
    <n v="1400853925"/>
    <n v="1399557925"/>
    <b v="0"/>
    <n v="4"/>
    <b v="0"/>
    <s v="technology/gadgets"/>
    <n v="0.28333333333333333"/>
    <n v="21.25"/>
    <x v="2"/>
    <x v="29"/>
  </r>
  <r>
    <s v="Better WiFi for today's Internet of Everything WiFi devices"/>
    <s v="Our device eliminates WiFi range issues with your connected devices by allowing you to locate our device where you will use your WiFi."/>
    <n v="25000"/>
    <n v="433"/>
    <x v="2"/>
    <x v="0"/>
    <s v="USD"/>
    <n v="1483048900"/>
    <n v="1480456900"/>
    <b v="0"/>
    <n v="4"/>
    <b v="0"/>
    <s v="technology/gadgets"/>
    <n v="1.7319999999999998"/>
    <n v="108.25"/>
    <x v="2"/>
    <x v="29"/>
  </r>
  <r>
    <s v="Little Occhio, Wireless micro-cam for iPhone/Android"/>
    <s v="Use Little Occhio to see and share the hidden secrets of nature. Capture, share awesome photos, works with iPhone/Android/tablets."/>
    <n v="35000"/>
    <n v="4939"/>
    <x v="2"/>
    <x v="0"/>
    <s v="USD"/>
    <n v="1414059479"/>
    <n v="1411467479"/>
    <b v="0"/>
    <n v="38"/>
    <b v="0"/>
    <s v="technology/gadgets"/>
    <n v="14.111428571428572"/>
    <n v="129.97368421052633"/>
    <x v="2"/>
    <x v="29"/>
  </r>
  <r>
    <s v="Thinking Cleaner, Wifi for iRobotÂ® RoombaÂ® 700 &amp; 800 series"/>
    <s v="Thinking Cleaner is an add-on for your iRobotÂ® RoombaÂ® 700/800 that makes it smarter and aware of its owner."/>
    <n v="85000"/>
    <n v="33486"/>
    <x v="2"/>
    <x v="9"/>
    <s v="EUR"/>
    <n v="1446331500"/>
    <n v="1442531217"/>
    <b v="0"/>
    <n v="285"/>
    <b v="0"/>
    <s v="technology/gadgets"/>
    <n v="39.395294117647055"/>
    <n v="117.49473684210527"/>
    <x v="2"/>
    <x v="29"/>
  </r>
  <r>
    <s v="Charge Furniture"/>
    <s v="Charge furniture, making it simple and comfortable to charge your USB devices without leaving the comfort of your couch or armchair"/>
    <n v="42500"/>
    <n v="10"/>
    <x v="2"/>
    <x v="4"/>
    <s v="NZD"/>
    <n v="1407545334"/>
    <n v="1404953334"/>
    <b v="0"/>
    <n v="1"/>
    <b v="0"/>
    <s v="technology/gadgets"/>
    <n v="2.3529411764705882E-2"/>
    <n v="10"/>
    <x v="2"/>
    <x v="29"/>
  </r>
  <r>
    <s v="SOLO TESTER: Electrical Wiring Testing &amp; Troubleshooter"/>
    <s v="Finally! Electrical Wiring Testing Made Easy...  Designed by a Professional for Professionals, Homeowners and DIYs, Too!"/>
    <n v="5000"/>
    <n v="2965"/>
    <x v="2"/>
    <x v="0"/>
    <s v="USD"/>
    <n v="1433395560"/>
    <n v="1430803560"/>
    <b v="0"/>
    <n v="42"/>
    <b v="0"/>
    <s v="technology/gadgets"/>
    <n v="59.3"/>
    <n v="70.595238095238102"/>
    <x v="2"/>
    <x v="29"/>
  </r>
  <r>
    <s v="Tibio - Spreading warmth in everyones home"/>
    <s v="Tibio is a revolutionary new product designed to solve an age old problem."/>
    <n v="48000"/>
    <n v="637"/>
    <x v="2"/>
    <x v="1"/>
    <s v="GBP"/>
    <n v="1412770578"/>
    <n v="1410178578"/>
    <b v="0"/>
    <n v="26"/>
    <b v="0"/>
    <s v="technology/gadgets"/>
    <n v="1.3270833333333334"/>
    <n v="24.5"/>
    <x v="2"/>
    <x v="29"/>
  </r>
  <r>
    <s v="ZoZo Skeleton Hand Planchette - Works with ANY Ouija Board"/>
    <s v="The &quot;ZoZo Skeleton Hand Planchette&quot; is a fully functional &quot;ouija board&quot; planchette (pointer) but is significantly more hair-raising."/>
    <n v="666"/>
    <n v="60"/>
    <x v="2"/>
    <x v="0"/>
    <s v="USD"/>
    <n v="1414814340"/>
    <n v="1413519073"/>
    <b v="0"/>
    <n v="2"/>
    <b v="0"/>
    <s v="technology/gadgets"/>
    <n v="9.0090090090090094"/>
    <n v="30"/>
    <x v="2"/>
    <x v="29"/>
  </r>
  <r>
    <s v="The Cat-Bath Contraption"/>
    <s v="The picture above is of our current prototype for the cat bath - we hope to move beyond a simple bin and create a cat bath revolution!"/>
    <n v="500"/>
    <n v="8"/>
    <x v="2"/>
    <x v="0"/>
    <s v="USD"/>
    <n v="1409620222"/>
    <n v="1407892222"/>
    <b v="0"/>
    <n v="4"/>
    <b v="0"/>
    <s v="technology/gadgets"/>
    <n v="1.6"/>
    <n v="2"/>
    <x v="2"/>
    <x v="29"/>
  </r>
  <r>
    <s v="The Paint Can Holder by U.S. Green Products"/>
    <s v="The Paint Can Holder Makes Painting Easier and Safer on Extension Ladders."/>
    <n v="20000"/>
    <n v="102"/>
    <x v="2"/>
    <x v="0"/>
    <s v="USD"/>
    <n v="1478542375"/>
    <n v="1476378775"/>
    <b v="0"/>
    <n v="6"/>
    <b v="0"/>
    <s v="technology/gadgets"/>
    <n v="0.51"/>
    <n v="17"/>
    <x v="2"/>
    <x v="29"/>
  </r>
  <r>
    <s v="Chronovisor:The MOST innovative watch for night time reading"/>
    <s v="Let's build a legendary brand altogether"/>
    <n v="390000"/>
    <n v="205025"/>
    <x v="2"/>
    <x v="7"/>
    <s v="HKD"/>
    <n v="1486708133"/>
    <n v="1484116133"/>
    <b v="0"/>
    <n v="70"/>
    <b v="0"/>
    <s v="technology/gadgets"/>
    <n v="52.570512820512818"/>
    <n v="2928.9285714285716"/>
    <x v="2"/>
    <x v="29"/>
  </r>
  <r>
    <s v="BugVibesâ„¢-Better Flowers, Plants, Trees with less Pesticides"/>
    <s v="Repel Japanese beetles and garden pests. Grow organic fruit and vegetables to help the environment, one plant at a time."/>
    <n v="25000"/>
    <n v="260"/>
    <x v="2"/>
    <x v="0"/>
    <s v="USD"/>
    <n v="1407869851"/>
    <n v="1404845851"/>
    <b v="0"/>
    <n v="9"/>
    <b v="0"/>
    <s v="technology/gadgets"/>
    <n v="1.04"/>
    <n v="28.888888888888889"/>
    <x v="2"/>
    <x v="29"/>
  </r>
  <r>
    <s v="LED Electronic Dice: assembled or kit, Arduino compatible"/>
    <s v="Use preprogrammed firmware or program your own with AVR-ISP or Arduino ISP.  Device is based on the Atmel ATtiny13A microcontroller."/>
    <n v="500"/>
    <n v="237"/>
    <x v="2"/>
    <x v="0"/>
    <s v="USD"/>
    <n v="1432069249"/>
    <n v="1429477249"/>
    <b v="0"/>
    <n v="8"/>
    <b v="0"/>
    <s v="technology/gadgets"/>
    <n v="47.4"/>
    <n v="29.625"/>
    <x v="2"/>
    <x v="29"/>
  </r>
  <r>
    <s v="Brightside - Side lighting for cyclists"/>
    <s v="A new concept in bike light safety, protecting cyclists from being hit in the side. Bright, amber sideways."/>
    <n v="10000"/>
    <n v="4303"/>
    <x v="2"/>
    <x v="1"/>
    <s v="GBP"/>
    <n v="1445468400"/>
    <n v="1443042061"/>
    <b v="0"/>
    <n v="105"/>
    <b v="0"/>
    <s v="technology/gadgets"/>
    <n v="43.03"/>
    <n v="40.980952380952381"/>
    <x v="2"/>
    <x v="29"/>
  </r>
  <r>
    <s v="The Fine Spirits are making an album!"/>
    <s v="The Fine Spirits are making an album, but we need your help!"/>
    <n v="1500"/>
    <n v="2052"/>
    <x v="0"/>
    <x v="0"/>
    <s v="USD"/>
    <n v="1342243143"/>
    <n v="1339651143"/>
    <b v="0"/>
    <n v="38"/>
    <b v="1"/>
    <s v="music/indie rock"/>
    <n v="136.80000000000001"/>
    <n v="54"/>
    <x v="4"/>
    <x v="14"/>
  </r>
  <r>
    <s v="Low Weather // Debut Album"/>
    <s v="Low Weather's debut album is halfway finished.  With your help and your help alone we can record the rest!"/>
    <n v="2000"/>
    <n v="2311"/>
    <x v="0"/>
    <x v="0"/>
    <s v="USD"/>
    <n v="1386828507"/>
    <n v="1384236507"/>
    <b v="0"/>
    <n v="64"/>
    <b v="1"/>
    <s v="music/indie rock"/>
    <n v="115.55"/>
    <n v="36.109375"/>
    <x v="4"/>
    <x v="14"/>
  </r>
  <r>
    <s v="Help Lions&amp;Creators print their album!"/>
    <s v="We just finished recording our first album! All we need is a little extra help to be able to get it printed!"/>
    <n v="125"/>
    <n v="301"/>
    <x v="0"/>
    <x v="0"/>
    <s v="USD"/>
    <n v="1317099540"/>
    <n v="1313612532"/>
    <b v="0"/>
    <n v="13"/>
    <b v="1"/>
    <s v="music/indie rock"/>
    <n v="240.79999999999998"/>
    <n v="23.153846153846153"/>
    <x v="4"/>
    <x v="14"/>
  </r>
  <r>
    <s v="The 'Songs from the Bookmark' Sessions"/>
    <s v="We are recording a cd of Songs- About life and love_x000a_from the perspective a conscious country girl_x000a_living in the city."/>
    <n v="3000"/>
    <n v="3432"/>
    <x v="0"/>
    <x v="0"/>
    <s v="USD"/>
    <n v="1389814380"/>
    <n v="1387390555"/>
    <b v="0"/>
    <n v="33"/>
    <b v="1"/>
    <s v="music/indie rock"/>
    <n v="114.39999999999999"/>
    <n v="104"/>
    <x v="4"/>
    <x v="14"/>
  </r>
  <r>
    <s v="The Freakniks Debut Album: Infinite Love"/>
    <s v="The Freakniks are making their psychedelic freak-folk debut studio album and they need your help."/>
    <n v="1500"/>
    <n v="1655"/>
    <x v="0"/>
    <x v="0"/>
    <s v="USD"/>
    <n v="1381449600"/>
    <n v="1379540288"/>
    <b v="0"/>
    <n v="52"/>
    <b v="1"/>
    <s v="music/indie rock"/>
    <n v="110.33333333333333"/>
    <n v="31.826923076923077"/>
    <x v="4"/>
    <x v="14"/>
  </r>
  <r>
    <s v="Invisible Allies - Hyperdimensional Animals"/>
    <s v="Invisible Allies is a collaboration between well known West Coast downtempo aficionado Bluetech and Philadelphia electronic mastermind KiloWatts.  "/>
    <n v="1500"/>
    <n v="2930.69"/>
    <x v="0"/>
    <x v="0"/>
    <s v="USD"/>
    <n v="1288657560"/>
    <n v="1286319256"/>
    <b v="0"/>
    <n v="107"/>
    <b v="1"/>
    <s v="music/indie rock"/>
    <n v="195.37933333333334"/>
    <n v="27.3896261682243"/>
    <x v="4"/>
    <x v="14"/>
  </r>
  <r>
    <s v="GBS Detroit Presents Hampshire"/>
    <s v="Hampshire is headed to GBS Detroit."/>
    <n v="600"/>
    <n v="620"/>
    <x v="0"/>
    <x v="0"/>
    <s v="USD"/>
    <n v="1331182740"/>
    <n v="1329856839"/>
    <b v="0"/>
    <n v="11"/>
    <b v="1"/>
    <s v="music/indie rock"/>
    <n v="103.33333333333334"/>
    <n v="56.363636363636367"/>
    <x v="4"/>
    <x v="14"/>
  </r>
  <r>
    <s v="Jollyheads Circus Debut Album &quot;The Kaleidoscope Dawn&quot;"/>
    <s v="Help us master and release our debut album &quot;The Kaleidoscope Dawn&quot;"/>
    <n v="2550"/>
    <n v="2630"/>
    <x v="0"/>
    <x v="0"/>
    <s v="USD"/>
    <n v="1367940794"/>
    <n v="1365348794"/>
    <b v="0"/>
    <n v="34"/>
    <b v="1"/>
    <s v="music/indie rock"/>
    <n v="103.1372549019608"/>
    <n v="77.352941176470594"/>
    <x v="4"/>
    <x v="14"/>
  </r>
  <r>
    <s v="Surplus 1980 album funds for release on CD/LP."/>
    <s v="Trying to raise funds to release a full-length album on LP and CD by my post-punk studio project, Surplus 1980."/>
    <n v="3200"/>
    <n v="3210"/>
    <x v="0"/>
    <x v="0"/>
    <s v="USD"/>
    <n v="1309825866"/>
    <n v="1306197066"/>
    <b v="0"/>
    <n v="75"/>
    <b v="1"/>
    <s v="music/indie rock"/>
    <n v="100.3125"/>
    <n v="42.8"/>
    <x v="4"/>
    <x v="14"/>
  </r>
  <r>
    <s v="Magnetic Flowers Presents: Old, Cold. Losing It."/>
    <s v="We're nearly done recording, but we're out of money! Help us release the record!!!"/>
    <n v="1000"/>
    <n v="1270"/>
    <x v="0"/>
    <x v="0"/>
    <s v="USD"/>
    <n v="1373203482"/>
    <n v="1368019482"/>
    <b v="0"/>
    <n v="26"/>
    <b v="1"/>
    <s v="music/indie rock"/>
    <n v="127"/>
    <n v="48.846153846153847"/>
    <x v="4"/>
    <x v="14"/>
  </r>
  <r>
    <s v="New Lions After Dark EP!"/>
    <s v="We're an indie rock band from Clearwater, FL headed back into the studio to finish our latest EP."/>
    <n v="2000"/>
    <n v="2412.02"/>
    <x v="0"/>
    <x v="0"/>
    <s v="USD"/>
    <n v="1337657400"/>
    <n v="1336512309"/>
    <b v="0"/>
    <n v="50"/>
    <b v="1"/>
    <s v="music/indie rock"/>
    <n v="120.601"/>
    <n v="48.240400000000001"/>
    <x v="4"/>
    <x v="14"/>
  </r>
  <r>
    <s v="Lee Malone - Get Us To The Converse Rubber Track Sessions!"/>
    <s v="Lee Malone has been chosen by Converse Rubber Tracks! Help get us to the Rubber Tracks recording studio in Brooklyn &amp; cut a 7&quot; EP."/>
    <n v="5250"/>
    <n v="5617"/>
    <x v="0"/>
    <x v="0"/>
    <s v="USD"/>
    <n v="1327433173"/>
    <n v="1325618773"/>
    <b v="0"/>
    <n v="80"/>
    <b v="1"/>
    <s v="music/indie rock"/>
    <n v="106.99047619047619"/>
    <n v="70.212500000000006"/>
    <x v="4"/>
    <x v="14"/>
  </r>
  <r>
    <s v="Magic Punches are making debut LP with producer John Askew"/>
    <s v="After years of preparation and planning, Magic Punches are going to record their debut LP at Type Foundry Studios with John Askew."/>
    <n v="6000"/>
    <n v="10346"/>
    <x v="0"/>
    <x v="0"/>
    <s v="USD"/>
    <n v="1411787307"/>
    <n v="1409195307"/>
    <b v="0"/>
    <n v="110"/>
    <b v="1"/>
    <s v="music/indie rock"/>
    <n v="172.43333333333334"/>
    <n v="94.054545454545448"/>
    <x v="4"/>
    <x v="14"/>
  </r>
  <r>
    <s v="The City Never Sleeps Needs A Tour Vehicle!"/>
    <s v="We are a band in need of a vehicle. We just released our new CD and have played almost every venue in town, now it's time to expand."/>
    <n v="5000"/>
    <n v="6181"/>
    <x v="0"/>
    <x v="0"/>
    <s v="USD"/>
    <n v="1324789200"/>
    <n v="1321649321"/>
    <b v="0"/>
    <n v="77"/>
    <b v="1"/>
    <s v="music/indie rock"/>
    <n v="123.61999999999999"/>
    <n v="80.272727272727266"/>
    <x v="4"/>
    <x v="14"/>
  </r>
  <r>
    <s v="the last echo AM/PM Project"/>
    <s v="AM/PM is a 20 song dual-disk album that we're trying to record with your help! AM is a pop album and PM is an ambient/intense album!"/>
    <n v="2500"/>
    <n v="2710"/>
    <x v="0"/>
    <x v="0"/>
    <s v="USD"/>
    <n v="1403326740"/>
    <n v="1400106171"/>
    <b v="0"/>
    <n v="50"/>
    <b v="1"/>
    <s v="music/indie rock"/>
    <n v="108.4"/>
    <n v="54.2"/>
    <x v="4"/>
    <x v="14"/>
  </r>
  <r>
    <s v="Grandkids Record a Full-length Album!"/>
    <s v="Hey, we're Grandkids! We have enough songs to record an LP, and we need your help! We're going to make you proud, promise!"/>
    <n v="7500"/>
    <n v="8739.01"/>
    <x v="0"/>
    <x v="0"/>
    <s v="USD"/>
    <n v="1323151140"/>
    <n v="1320528070"/>
    <b v="0"/>
    <n v="145"/>
    <b v="1"/>
    <s v="music/indie rock"/>
    <n v="116.52013333333333"/>
    <n v="60.26903448275862"/>
    <x v="4"/>
    <x v="14"/>
  </r>
  <r>
    <s v="GBS Detroit Presents My Pal Val"/>
    <s v="My Pal Val is headed to Groovebox Studios in Detroit, Michigan on June 15th to record and film a live GBS Detroit EP."/>
    <n v="600"/>
    <n v="1123.47"/>
    <x v="0"/>
    <x v="0"/>
    <s v="USD"/>
    <n v="1339732740"/>
    <n v="1338346281"/>
    <b v="0"/>
    <n v="29"/>
    <b v="1"/>
    <s v="music/indie rock"/>
    <n v="187.245"/>
    <n v="38.740344827586206"/>
    <x v="4"/>
    <x v="14"/>
  </r>
  <r>
    <s v="Jon Shirley: Live Worship Album + Short Film"/>
    <s v="A live worship album + short film: Telling the story of a worshipping community adapting and thriving in a post-Christian context."/>
    <n v="15000"/>
    <n v="17390"/>
    <x v="0"/>
    <x v="0"/>
    <s v="USD"/>
    <n v="1372741200"/>
    <n v="1370067231"/>
    <b v="0"/>
    <n v="114"/>
    <b v="1"/>
    <s v="music/indie rock"/>
    <n v="115.93333333333334"/>
    <n v="152.54385964912279"/>
    <x v="4"/>
    <x v="14"/>
  </r>
  <r>
    <s v="Help I Am Clay Release Their First CD For FREE"/>
    <s v="Partner with the ministry of I Am Clay by helping them fund their new album! This enables them to release it for FREE as a gift to all!"/>
    <n v="10000"/>
    <n v="11070"/>
    <x v="0"/>
    <x v="0"/>
    <s v="USD"/>
    <n v="1362955108"/>
    <n v="1360366708"/>
    <b v="0"/>
    <n v="96"/>
    <b v="1"/>
    <s v="music/indie rock"/>
    <n v="110.7"/>
    <n v="115.3125"/>
    <x v="4"/>
    <x v="14"/>
  </r>
  <r>
    <s v="History Grows: New K. Record"/>
    <s v="K. is about *this* close to finishing up our third record, History Grows.  Now we just need to master it and release it!"/>
    <n v="650"/>
    <n v="1111"/>
    <x v="0"/>
    <x v="0"/>
    <s v="USD"/>
    <n v="1308110340"/>
    <n v="1304770233"/>
    <b v="0"/>
    <n v="31"/>
    <b v="1"/>
    <s v="music/indie rock"/>
    <n v="170.92307692307693"/>
    <n v="35.838709677419352"/>
    <x v="4"/>
    <x v="14"/>
  </r>
  <r>
    <s v="Gramofon: Modern Cloud Jukebox"/>
    <s v="Gramofon streams cloud music to your sound system. A modern jukebox: smartphones are the remotes + WiFi brings everyone together."/>
    <n v="250000"/>
    <n v="315295.89"/>
    <x v="0"/>
    <x v="0"/>
    <s v="USD"/>
    <n v="1400137131"/>
    <n v="1397545131"/>
    <b v="1"/>
    <n v="4883"/>
    <b v="1"/>
    <s v="technology/hardware"/>
    <n v="126.11835600000001"/>
    <n v="64.570118779438872"/>
    <x v="2"/>
    <x v="30"/>
  </r>
  <r>
    <s v="building the world's longest marble run relaunch"/>
    <s v="Getting a revolutionary new toy design into open source production, and using the design to create the worlds longest marble run."/>
    <n v="6000"/>
    <n v="8306.42"/>
    <x v="0"/>
    <x v="0"/>
    <s v="USD"/>
    <n v="1309809140"/>
    <n v="1302033140"/>
    <b v="1"/>
    <n v="95"/>
    <b v="1"/>
    <s v="technology/hardware"/>
    <n v="138.44033333333334"/>
    <n v="87.436000000000007"/>
    <x v="2"/>
    <x v="30"/>
  </r>
  <r>
    <s v="RuuviTag - Open-Source Bluetooth Sensor Beacon"/>
    <s v="Next-gen 100% open-source sensor beacon platform designed especially for makers, developers and IoT companies."/>
    <n v="10000"/>
    <n v="170525"/>
    <x v="0"/>
    <x v="0"/>
    <s v="USD"/>
    <n v="1470896916"/>
    <n v="1467008916"/>
    <b v="1"/>
    <n v="2478"/>
    <b v="1"/>
    <s v="technology/hardware"/>
    <n v="1705.2499999999998"/>
    <n v="68.815577078288939"/>
    <x v="2"/>
    <x v="30"/>
  </r>
  <r>
    <s v="The BIG Turtle ShellÂ®: Rugged, Wireless BoomBox &amp; Power Bank"/>
    <s v="The Big Turtle ShellÂ® is a rugged wireless Bluetooth speaker built for a life of action. Water resistant and durable with a huge sound."/>
    <n v="40000"/>
    <n v="315222.2"/>
    <x v="0"/>
    <x v="0"/>
    <s v="USD"/>
    <n v="1398952890"/>
    <n v="1396360890"/>
    <b v="1"/>
    <n v="1789"/>
    <b v="1"/>
    <s v="technology/hardware"/>
    <n v="788.05550000000005"/>
    <n v="176.200223588597"/>
    <x v="2"/>
    <x v="30"/>
  </r>
  <r>
    <s v="Oval - The First Digital HandPan"/>
    <s v="A new electronic musical instrument which allows you to play, learn and perform music using any sound you can imagine."/>
    <n v="100000"/>
    <n v="348018"/>
    <x v="0"/>
    <x v="3"/>
    <s v="EUR"/>
    <n v="1436680958"/>
    <n v="1433224958"/>
    <b v="1"/>
    <n v="680"/>
    <b v="1"/>
    <s v="technology/hardware"/>
    <n v="348.01799999999997"/>
    <n v="511.79117647058825"/>
    <x v="2"/>
    <x v="30"/>
  </r>
  <r>
    <s v="eMersion Gesture Control System for Music Performance &amp; More"/>
    <s v="A smart technology that allows your instrument to transform movement, orientation and momentum into audio &amp; visual effects."/>
    <n v="7500"/>
    <n v="11231"/>
    <x v="0"/>
    <x v="0"/>
    <s v="USD"/>
    <n v="1397961361"/>
    <n v="1392780961"/>
    <b v="1"/>
    <n v="70"/>
    <b v="1"/>
    <s v="technology/hardware"/>
    <n v="149.74666666666667"/>
    <n v="160.44285714285715"/>
    <x v="2"/>
    <x v="30"/>
  </r>
  <r>
    <s v="Fusion in a Bubblegum Machine"/>
    <s v="You may be thinking: &quot;a fusion reactor? Thatâ€™s not very exciting, I see fusion every day.&quot; But. How often do you see fusion inside of a Bubblegum..."/>
    <n v="800"/>
    <n v="805.07"/>
    <x v="0"/>
    <x v="0"/>
    <s v="USD"/>
    <n v="1258955940"/>
    <n v="1255730520"/>
    <b v="1"/>
    <n v="23"/>
    <b v="1"/>
    <s v="technology/hardware"/>
    <n v="100.63375000000001"/>
    <n v="35.003043478260871"/>
    <x v="2"/>
    <x v="30"/>
  </r>
  <r>
    <s v="UDOO X86: The Most Powerful Maker Board Ever"/>
    <s v="10 times more powerful than Raspberry Pi 3, x86 64-bit architecture"/>
    <n v="100000"/>
    <n v="800211"/>
    <x v="0"/>
    <x v="0"/>
    <s v="USD"/>
    <n v="1465232520"/>
    <n v="1460557809"/>
    <b v="1"/>
    <n v="4245"/>
    <b v="1"/>
    <s v="technology/hardware"/>
    <n v="800.21100000000001"/>
    <n v="188.50671378091872"/>
    <x v="2"/>
    <x v="30"/>
  </r>
  <r>
    <s v="Shake Your Power"/>
    <s v="#ShakeYourPower brings clean energy to places in the world without electricity through the power of music."/>
    <n v="50000"/>
    <n v="53001.3"/>
    <x v="0"/>
    <x v="1"/>
    <s v="GBP"/>
    <n v="1404986951"/>
    <n v="1402394951"/>
    <b v="1"/>
    <n v="943"/>
    <b v="1"/>
    <s v="technology/hardware"/>
    <n v="106.00260000000002"/>
    <n v="56.204984093319197"/>
    <x v="2"/>
    <x v="30"/>
  </r>
  <r>
    <s v="Trebuchette - the snap-together, desktop trebuchet"/>
    <s v="We're building snap-together model trebuchets that are perfect for office warfare or annoying your roommate!"/>
    <n v="48000"/>
    <n v="96248.960000000006"/>
    <x v="0"/>
    <x v="0"/>
    <s v="USD"/>
    <n v="1303446073"/>
    <n v="1300767673"/>
    <b v="1"/>
    <n v="1876"/>
    <b v="1"/>
    <s v="technology/hardware"/>
    <n v="200.51866666666669"/>
    <n v="51.3054157782516"/>
    <x v="2"/>
    <x v="30"/>
  </r>
  <r>
    <s v="Connect. Code. Create. With SBrick Plus"/>
    <s v="Take learning and playing with LEGOÂ® to the next level with sensors! Build creations with SBrick Plus and make them interactive!"/>
    <n v="50000"/>
    <n v="106222"/>
    <x v="0"/>
    <x v="0"/>
    <s v="USD"/>
    <n v="1478516737"/>
    <n v="1475921137"/>
    <b v="1"/>
    <n v="834"/>
    <b v="1"/>
    <s v="technology/hardware"/>
    <n v="212.44399999999999"/>
    <n v="127.36450839328538"/>
    <x v="2"/>
    <x v="30"/>
  </r>
  <r>
    <s v="Nix Color Sensor"/>
    <s v="Nix is a breakthrough smartphone accessory. Just scan an object and instantly view the color on your iPhone, Android, PC, or Mac."/>
    <n v="35000"/>
    <n v="69465.33"/>
    <x v="0"/>
    <x v="5"/>
    <s v="CAD"/>
    <n v="1381934015"/>
    <n v="1378737215"/>
    <b v="1"/>
    <n v="682"/>
    <b v="1"/>
    <s v="technology/hardware"/>
    <n v="198.47237142857145"/>
    <n v="101.85532258064516"/>
    <x v="2"/>
    <x v="30"/>
  </r>
  <r>
    <s v="NTH Music Synthesizer"/>
    <s v="The NTH is an open source music synthesizer featuring instant fun, awesome sound, and a hackable design."/>
    <n v="15000"/>
    <n v="33892"/>
    <x v="0"/>
    <x v="0"/>
    <s v="USD"/>
    <n v="1330657200"/>
    <n v="1328158065"/>
    <b v="1"/>
    <n v="147"/>
    <b v="1"/>
    <s v="technology/hardware"/>
    <n v="225.94666666666666"/>
    <n v="230.55782312925169"/>
    <x v="2"/>
    <x v="30"/>
  </r>
  <r>
    <s v="Orison â€“ Rethink the Power of Energy"/>
    <s v="The First Home Battery System You Simply Plug in to Install"/>
    <n v="50000"/>
    <n v="349474"/>
    <x v="0"/>
    <x v="0"/>
    <s v="USD"/>
    <n v="1457758800"/>
    <n v="1453730176"/>
    <b v="1"/>
    <n v="415"/>
    <b v="1"/>
    <s v="technology/hardware"/>
    <n v="698.94800000000009"/>
    <n v="842.10602409638557"/>
    <x v="2"/>
    <x v="30"/>
  </r>
  <r>
    <s v="Bukobot 3D Printer - Affordable 3D with No Compromises!"/>
    <s v="An easy to build open source 3D object printer. For the newbie or experienced maker, there's a model for everyone! NEW $599 Model!"/>
    <n v="42000"/>
    <n v="167410.01999999999"/>
    <x v="0"/>
    <x v="0"/>
    <s v="USD"/>
    <n v="1337799600"/>
    <n v="1334989881"/>
    <b v="1"/>
    <n v="290"/>
    <b v="1"/>
    <s v="technology/hardware"/>
    <n v="398.59528571428569"/>
    <n v="577.27593103448271"/>
    <x v="2"/>
    <x v="30"/>
  </r>
  <r>
    <s v="Sparx Skate Sharpener - Pro Skate Sharpening. At Home."/>
    <s v="Designed to be used at home, the Sparx Skate Sharpener gives hockey players an automated way to sharpen at the professional level"/>
    <n v="60000"/>
    <n v="176420"/>
    <x v="0"/>
    <x v="0"/>
    <s v="USD"/>
    <n v="1429391405"/>
    <n v="1425507005"/>
    <b v="1"/>
    <n v="365"/>
    <b v="1"/>
    <s v="technology/hardware"/>
    <n v="294.0333333333333"/>
    <n v="483.34246575342468"/>
    <x v="2"/>
    <x v="30"/>
  </r>
  <r>
    <s v="freeSoC and freeSoC Mini"/>
    <s v="An open hardware platform for the best microcontroller in the world."/>
    <n v="30000"/>
    <n v="50251.41"/>
    <x v="0"/>
    <x v="0"/>
    <s v="USD"/>
    <n v="1351304513"/>
    <n v="1348712513"/>
    <b v="1"/>
    <n v="660"/>
    <b v="1"/>
    <s v="technology/hardware"/>
    <n v="167.50470000000001"/>
    <n v="76.138500000000008"/>
    <x v="2"/>
    <x v="30"/>
  </r>
  <r>
    <s v="Mojo: Digital Design for the Hobbyist"/>
    <s v="The Mojo is an FPGA development board that is designed to be user friendly and a great introduction into digital design for anyone."/>
    <n v="7000"/>
    <n v="100490.02"/>
    <x v="0"/>
    <x v="0"/>
    <s v="USD"/>
    <n v="1364078561"/>
    <n v="1361490161"/>
    <b v="1"/>
    <n v="1356"/>
    <b v="1"/>
    <s v="technology/hardware"/>
    <n v="1435.5717142857143"/>
    <n v="74.107684365781708"/>
    <x v="2"/>
    <x v="30"/>
  </r>
  <r>
    <s v="Heat Seek NYC"/>
    <s v="A thermometer that connects to the internet to help New York City turn the heat on for thousands of tenants with no heat in the winter."/>
    <n v="10000"/>
    <n v="15673.44"/>
    <x v="0"/>
    <x v="0"/>
    <s v="USD"/>
    <n v="1412121600"/>
    <n v="1408565860"/>
    <b v="1"/>
    <n v="424"/>
    <b v="1"/>
    <s v="technology/hardware"/>
    <n v="156.73439999999999"/>
    <n v="36.965660377358489"/>
    <x v="2"/>
    <x v="30"/>
  </r>
  <r>
    <s v="TREKKAYAK"/>
    <s v="Trekkayak is an ultralight, durable and inflatable boat to be carried in your backpack to cross a lake or paddle down a river."/>
    <n v="70000"/>
    <n v="82532"/>
    <x v="0"/>
    <x v="11"/>
    <s v="SEK"/>
    <n v="1419151341"/>
    <n v="1416559341"/>
    <b v="1"/>
    <n v="33"/>
    <b v="1"/>
    <s v="technology/hardware"/>
    <n v="117.90285714285716"/>
    <n v="2500.969696969697"/>
    <x v="2"/>
    <x v="30"/>
  </r>
  <r>
    <s v="Public Lab DIY Spectrometry Kit"/>
    <s v="This DIY kit helps analyze materials and contaminants. We need your help to build a library of open-source spectral data."/>
    <n v="10000"/>
    <n v="110538.12"/>
    <x v="0"/>
    <x v="0"/>
    <s v="USD"/>
    <n v="1349495940"/>
    <n v="1346042417"/>
    <b v="1"/>
    <n v="1633"/>
    <b v="1"/>
    <s v="technology/hardware"/>
    <n v="1105.3811999999998"/>
    <n v="67.690214329454989"/>
    <x v="2"/>
    <x v="30"/>
  </r>
  <r>
    <s v="AttoDuino - Turbocharged, Wireless, Arduino Compatible"/>
    <s v="It's like an Arduino on steroids â€“ built-in bluetooth, battery management, and floating-point coprocessor, in a small, simple package."/>
    <n v="10000"/>
    <n v="19292.5"/>
    <x v="0"/>
    <x v="0"/>
    <s v="USD"/>
    <n v="1400006636"/>
    <n v="1397414636"/>
    <b v="1"/>
    <n v="306"/>
    <b v="1"/>
    <s v="technology/hardware"/>
    <n v="192.92499999999998"/>
    <n v="63.04738562091503"/>
    <x v="2"/>
    <x v="30"/>
  </r>
  <r>
    <s v="AirEnergy 3D - A 3D printed, opensource, mobile wind turbine"/>
    <s v="First mobile green energy generator that you can carry camping with you! A 3D printed, foldable wind turbine boosting 300W of power!"/>
    <n v="19000"/>
    <n v="24108"/>
    <x v="0"/>
    <x v="1"/>
    <s v="GBP"/>
    <n v="1410862734"/>
    <n v="1407838734"/>
    <b v="1"/>
    <n v="205"/>
    <b v="1"/>
    <s v="technology/hardware"/>
    <n v="126.8842105263158"/>
    <n v="117.6"/>
    <x v="2"/>
    <x v="30"/>
  </r>
  <r>
    <s v="Clairy: The Most Amazing Natural Air Purifier"/>
    <s v="Clairy combines the power of nature and technology with the beauty of design to eliminate indoor pollution and analyze it."/>
    <n v="89200"/>
    <n v="231543.12"/>
    <x v="0"/>
    <x v="13"/>
    <s v="EUR"/>
    <n v="1461306772"/>
    <n v="1458714772"/>
    <b v="1"/>
    <n v="1281"/>
    <b v="1"/>
    <s v="technology/hardware"/>
    <n v="259.57748878923763"/>
    <n v="180.75185011709601"/>
    <x v="2"/>
    <x v="30"/>
  </r>
  <r>
    <s v="BoardX: The Open Source Miniature Motherboard [Redemption]"/>
    <s v="BoardX is a collection of electronic circuit boards that stack on top of one another to share resources and communicate"/>
    <n v="5000"/>
    <n v="13114"/>
    <x v="0"/>
    <x v="0"/>
    <s v="USD"/>
    <n v="1326330000"/>
    <n v="1324433310"/>
    <b v="1"/>
    <n v="103"/>
    <b v="1"/>
    <s v="technology/hardware"/>
    <n v="262.27999999999997"/>
    <n v="127.32038834951456"/>
    <x v="2"/>
    <x v="30"/>
  </r>
  <r>
    <s v="InkCase Plus: E Ink screen for Android phone"/>
    <s v="InkCase Plus is an always on E Ink second screen; uses sports/fitness apps, an eBook reader, display Photo and receive notifications."/>
    <n v="100000"/>
    <n v="206743.09"/>
    <x v="0"/>
    <x v="0"/>
    <s v="USD"/>
    <n v="1408021098"/>
    <n v="1405429098"/>
    <b v="1"/>
    <n v="1513"/>
    <b v="1"/>
    <s v="technology/hardware"/>
    <n v="206.74309000000002"/>
    <n v="136.6444745538665"/>
    <x v="2"/>
    <x v="30"/>
  </r>
  <r>
    <s v="Ion: A Music Detecting Mood Light with Bluetooth Low Energy"/>
    <s v="Ion is a light show for your desk, dorm room, or living room.  It responds to music, connects to your phone, and brightens your day!"/>
    <n v="20000"/>
    <n v="74026"/>
    <x v="0"/>
    <x v="0"/>
    <s v="USD"/>
    <n v="1398959729"/>
    <n v="1396367729"/>
    <b v="1"/>
    <n v="405"/>
    <b v="1"/>
    <s v="technology/hardware"/>
    <n v="370.13"/>
    <n v="182.78024691358024"/>
    <x v="2"/>
    <x v="30"/>
  </r>
  <r>
    <s v="XSHIFTER: World's First Affordable Wireless Shifting System"/>
    <s v="Bringing the advantages of wireless smart shifting to every cyclist. FITS ANY BIKE"/>
    <n v="50000"/>
    <n v="142483"/>
    <x v="0"/>
    <x v="0"/>
    <s v="USD"/>
    <n v="1480777515"/>
    <n v="1478095515"/>
    <b v="1"/>
    <n v="510"/>
    <b v="1"/>
    <s v="technology/hardware"/>
    <n v="284.96600000000001"/>
    <n v="279.37843137254902"/>
    <x v="2"/>
    <x v="30"/>
  </r>
  <r>
    <s v="Puck.js - the ground-breaking bluetooth beacon"/>
    <s v="An Open Source JavaScript microcontroller you can program wirelessly - perfect for IoT! No software needed so get started in seconds."/>
    <n v="20000"/>
    <n v="115816"/>
    <x v="0"/>
    <x v="1"/>
    <s v="GBP"/>
    <n v="1470423668"/>
    <n v="1467831668"/>
    <b v="1"/>
    <n v="1887"/>
    <b v="1"/>
    <s v="technology/hardware"/>
    <n v="579.08000000000004"/>
    <n v="61.375728669846318"/>
    <x v="2"/>
    <x v="30"/>
  </r>
  <r>
    <s v="APOC: Mini Radiation Detector"/>
    <s v="The APOC is a gamma particle detector that will help you learn about radiation and find radioactive things!"/>
    <n v="5000"/>
    <n v="56590"/>
    <x v="0"/>
    <x v="0"/>
    <s v="USD"/>
    <n v="1366429101"/>
    <n v="1361248701"/>
    <b v="1"/>
    <n v="701"/>
    <b v="1"/>
    <s v="technology/hardware"/>
    <n v="1131.8"/>
    <n v="80.727532097004286"/>
    <x v="2"/>
    <x v="30"/>
  </r>
  <r>
    <s v="castAR: the most versatile AR &amp; VR system"/>
    <s v="castAR: bridging the physical world with the virtual worlds; 3D holographic like projections in AR, fully immersive environments in VR"/>
    <n v="400000"/>
    <n v="1052110.8700000001"/>
    <x v="0"/>
    <x v="0"/>
    <s v="USD"/>
    <n v="1384488000"/>
    <n v="1381752061"/>
    <b v="1"/>
    <n v="3863"/>
    <b v="1"/>
    <s v="technology/hardware"/>
    <n v="263.02771750000005"/>
    <n v="272.35590732591254"/>
    <x v="2"/>
    <x v="30"/>
  </r>
  <r>
    <s v="Jog It! Open source controller pendant for EMC2 and Mach3!"/>
    <s v="Jog It! Is an open source hand held controller designed to make running a program in Linux CNC (EMC2) and MACH3 a breeze."/>
    <n v="2500"/>
    <n v="16862"/>
    <x v="0"/>
    <x v="0"/>
    <s v="USD"/>
    <n v="1353201444"/>
    <n v="1350605844"/>
    <b v="1"/>
    <n v="238"/>
    <b v="1"/>
    <s v="technology/hardware"/>
    <n v="674.48"/>
    <n v="70.848739495798313"/>
    <x v="2"/>
    <x v="30"/>
  </r>
  <r>
    <s v="Lightpack 2 - Ultimate Light Orchestra For Your Living Room"/>
    <s v="Smart lighting for your living room that improves movie and gaming experience drastically â€“ all while being easy on the eyes."/>
    <n v="198000"/>
    <n v="508525.01"/>
    <x v="0"/>
    <x v="0"/>
    <s v="USD"/>
    <n v="1470466800"/>
    <n v="1467134464"/>
    <b v="1"/>
    <n v="2051"/>
    <b v="1"/>
    <s v="technology/hardware"/>
    <n v="256.83081313131316"/>
    <n v="247.94003412969283"/>
    <x v="2"/>
    <x v="30"/>
  </r>
  <r>
    <s v="RAPIRO: The Humanoid Robot Kit for your Raspberry Pi"/>
    <s v="RAPIRO is a cute and affordable robot kit designed to work with a Raspberry Pi. It comes with a Arduino-compatible servo controller."/>
    <n v="20000"/>
    <n v="75099.199999999997"/>
    <x v="0"/>
    <x v="1"/>
    <s v="GBP"/>
    <n v="1376899269"/>
    <n v="1371715269"/>
    <b v="1"/>
    <n v="402"/>
    <b v="1"/>
    <s v="technology/hardware"/>
    <n v="375.49599999999998"/>
    <n v="186.81393034825871"/>
    <x v="2"/>
    <x v="30"/>
  </r>
  <r>
    <s v="Bugle2: A DIY Phono Preamp"/>
    <s v="The Bugle2 is a second generation DIY kit phono preamplifier for vinyl playback."/>
    <n v="16000"/>
    <n v="33393.339999999997"/>
    <x v="0"/>
    <x v="0"/>
    <s v="USD"/>
    <n v="1362938851"/>
    <n v="1360346851"/>
    <b v="1"/>
    <n v="253"/>
    <b v="1"/>
    <s v="technology/hardware"/>
    <n v="208.70837499999996"/>
    <n v="131.98948616600788"/>
    <x v="2"/>
    <x v="30"/>
  </r>
  <r>
    <s v="Pi Lite white - Bright white LED display for Raspberry Pi"/>
    <s v="Can you help us make an ultra bright white one a reality?"/>
    <n v="4000"/>
    <n v="13864"/>
    <x v="0"/>
    <x v="1"/>
    <s v="GBP"/>
    <n v="1373751325"/>
    <n v="1371159325"/>
    <b v="1"/>
    <n v="473"/>
    <b v="1"/>
    <s v="technology/hardware"/>
    <n v="346.6"/>
    <n v="29.310782241014799"/>
    <x v="2"/>
    <x v="30"/>
  </r>
  <r>
    <s v="Ario: Smart Lighting. Better Health."/>
    <s v="Ario learns about you, syncs your body clock, and keeps you healthy through natural lighting patterns."/>
    <n v="50000"/>
    <n v="201165"/>
    <x v="0"/>
    <x v="0"/>
    <s v="USD"/>
    <n v="1450511940"/>
    <n v="1446527540"/>
    <b v="1"/>
    <n v="821"/>
    <b v="1"/>
    <s v="technology/hardware"/>
    <n v="402.33"/>
    <n v="245.02436053593178"/>
    <x v="2"/>
    <x v="30"/>
  </r>
  <r>
    <s v="B9Creator - A High Resolution 3D Printer"/>
    <s v="Please help us take DIY 3D Printing to the next level, support this open source photo-initiated polymer resin based 3D printing system!"/>
    <n v="50000"/>
    <n v="513422.57"/>
    <x v="0"/>
    <x v="0"/>
    <s v="USD"/>
    <n v="1339484400"/>
    <n v="1336627492"/>
    <b v="1"/>
    <n v="388"/>
    <b v="1"/>
    <s v="technology/hardware"/>
    <n v="1026.8451399999999"/>
    <n v="1323.2540463917526"/>
    <x v="2"/>
    <x v="30"/>
  </r>
  <r>
    <s v="Skybuds - truly wireless earbuds and smartphone case"/>
    <s v="Truly wireless premium earbuds with a battery-boosting smartphone case for charging and storage"/>
    <n v="200000"/>
    <n v="229802.31"/>
    <x v="0"/>
    <x v="0"/>
    <s v="USD"/>
    <n v="1447909140"/>
    <n v="1444734146"/>
    <b v="1"/>
    <n v="813"/>
    <b v="1"/>
    <s v="technology/hardware"/>
    <n v="114.901155"/>
    <n v="282.65966789667897"/>
    <x v="2"/>
    <x v="30"/>
  </r>
  <r>
    <s v="YOUMO - Your Smart Modular Power Strip"/>
    <s v="Multi-power charging that is smarter, stylish and designed for you."/>
    <n v="50000"/>
    <n v="177412.01"/>
    <x v="0"/>
    <x v="12"/>
    <s v="EUR"/>
    <n v="1459684862"/>
    <n v="1456232462"/>
    <b v="1"/>
    <n v="1945"/>
    <b v="1"/>
    <s v="technology/hardware"/>
    <n v="354.82402000000002"/>
    <n v="91.214401028277635"/>
    <x v="2"/>
    <x v="30"/>
  </r>
  <r>
    <s v="Aspiring storyteller: connecting the dots"/>
    <s v="I would like to tell the story of a young man from Queens, New York and compare his life to a young Afghan man...to connect the dots."/>
    <n v="7500"/>
    <n v="381"/>
    <x v="2"/>
    <x v="5"/>
    <s v="CAD"/>
    <n v="1404926665"/>
    <n v="1402334665"/>
    <b v="0"/>
    <n v="12"/>
    <b v="0"/>
    <s v="photography/people"/>
    <n v="5.08"/>
    <n v="31.75"/>
    <x v="8"/>
    <x v="31"/>
  </r>
  <r>
    <s v="Lonely Boy: 55 male models 200s sensual expression"/>
    <s v="Express a very dark place in my childhood. Release my emotions through photography in a form of Art."/>
    <n v="180000"/>
    <n v="0"/>
    <x v="2"/>
    <x v="7"/>
    <s v="HKD"/>
    <n v="1480863887"/>
    <n v="1478268287"/>
    <b v="0"/>
    <n v="0"/>
    <b v="0"/>
    <s v="photography/people"/>
    <n v="0"/>
    <s v="N/A"/>
    <x v="8"/>
    <x v="31"/>
  </r>
  <r>
    <s v="Vegans of Hawai'i - 140'000 Strong?"/>
    <s v="A vegan photographer bringing Hawaii to the tipping point of plant pure wisdom, featuring the most influential early adopters."/>
    <n v="33000"/>
    <n v="1419"/>
    <x v="2"/>
    <x v="0"/>
    <s v="USD"/>
    <n v="1472799600"/>
    <n v="1470874618"/>
    <b v="0"/>
    <n v="16"/>
    <b v="0"/>
    <s v="photography/people"/>
    <n v="4.3"/>
    <n v="88.6875"/>
    <x v="8"/>
    <x v="31"/>
  </r>
  <r>
    <s v="Love Locks - a photographic journey"/>
    <s v="Does love lasts longer than &quot;Love Locks&quot; ?_x000a__x000a_A photographic journey into the lives of these 'love-locked' couples."/>
    <n v="15000"/>
    <n v="3172"/>
    <x v="2"/>
    <x v="0"/>
    <s v="USD"/>
    <n v="1417377481"/>
    <n v="1412189881"/>
    <b v="0"/>
    <n v="7"/>
    <b v="0"/>
    <s v="photography/people"/>
    <n v="21.146666666666665"/>
    <n v="453.14285714285717"/>
    <x v="8"/>
    <x v="31"/>
  </r>
  <r>
    <s v="Metrospective - photography project"/>
    <s v="A personal journey to document people on the worlds 10 largest metro systems. The end result being one truly epic photographic essay!"/>
    <n v="1600"/>
    <n v="51"/>
    <x v="2"/>
    <x v="1"/>
    <s v="GBP"/>
    <n v="1470178800"/>
    <n v="1467650771"/>
    <b v="0"/>
    <n v="4"/>
    <b v="0"/>
    <s v="photography/people"/>
    <n v="3.1875"/>
    <n v="12.75"/>
    <x v="8"/>
    <x v="31"/>
  </r>
  <r>
    <s v="Oddity Photography - help get us off the ground!"/>
    <s v="We are a married couple who have started a child photography business from home. We need help to put together equipment to grow."/>
    <n v="2000"/>
    <n v="1"/>
    <x v="2"/>
    <x v="1"/>
    <s v="GBP"/>
    <n v="1457947483"/>
    <n v="1455359083"/>
    <b v="0"/>
    <n v="1"/>
    <b v="0"/>
    <s v="photography/people"/>
    <n v="0.05"/>
    <n v="1"/>
    <x v="8"/>
    <x v="31"/>
  </r>
  <r>
    <s v="Ethiopia: Beheld"/>
    <s v="A collection of images that depicts the beauty and diversity within Ethiopia"/>
    <n v="5500"/>
    <n v="2336"/>
    <x v="2"/>
    <x v="1"/>
    <s v="GBP"/>
    <n v="1425223276"/>
    <n v="1422631276"/>
    <b v="0"/>
    <n v="28"/>
    <b v="0"/>
    <s v="photography/people"/>
    <n v="42.472727272727276"/>
    <n v="83.428571428571431"/>
    <x v="8"/>
    <x v="31"/>
  </r>
  <r>
    <s v="Phillip Michael Photography"/>
    <s v="Expressing art in an image!"/>
    <n v="6000"/>
    <n v="25"/>
    <x v="2"/>
    <x v="0"/>
    <s v="USD"/>
    <n v="1440094742"/>
    <n v="1437502742"/>
    <b v="0"/>
    <n v="1"/>
    <b v="0"/>
    <s v="photography/people"/>
    <n v="0.41666666666666669"/>
    <n v="25"/>
    <x v="8"/>
    <x v="31"/>
  </r>
  <r>
    <s v="Shutters of Hope: The Real Faces of Infertility"/>
    <s v="Creating an awareness for infertility through photographing families and showcasing the real faces of infertility."/>
    <n v="5000"/>
    <n v="50"/>
    <x v="2"/>
    <x v="0"/>
    <s v="USD"/>
    <n v="1481473208"/>
    <n v="1478881208"/>
    <b v="0"/>
    <n v="1"/>
    <b v="0"/>
    <s v="photography/people"/>
    <n v="1"/>
    <n v="50"/>
    <x v="8"/>
    <x v="31"/>
  </r>
  <r>
    <s v="The Virgin of the Path"/>
    <s v="An art nude photography book that includes traditional black and white sepia nudes as well as experimiental color nudes."/>
    <n v="3000"/>
    <n v="509"/>
    <x v="2"/>
    <x v="0"/>
    <s v="USD"/>
    <n v="1455338532"/>
    <n v="1454042532"/>
    <b v="0"/>
    <n v="5"/>
    <b v="0"/>
    <s v="photography/people"/>
    <n v="16.966666666666665"/>
    <n v="101.8"/>
    <x v="8"/>
    <x v="31"/>
  </r>
  <r>
    <s v="Portraits of Resilience"/>
    <s v="Taking (and giving) professional portraits of survivors of human trafficking in Myanmar."/>
    <n v="2000"/>
    <n v="140"/>
    <x v="2"/>
    <x v="0"/>
    <s v="USD"/>
    <n v="1435958786"/>
    <n v="1434144386"/>
    <b v="0"/>
    <n v="3"/>
    <b v="0"/>
    <s v="photography/people"/>
    <n v="7.0000000000000009"/>
    <n v="46.666666666666664"/>
    <x v="8"/>
    <x v="31"/>
  </r>
  <r>
    <s v="The Wonderful World of Princes &amp; Princesses"/>
    <s v="A complete revamp of all the Disney Princes &amp; Princesses!"/>
    <n v="1500"/>
    <n v="2"/>
    <x v="2"/>
    <x v="0"/>
    <s v="USD"/>
    <n v="1424229991"/>
    <n v="1421637991"/>
    <b v="0"/>
    <n v="2"/>
    <b v="0"/>
    <s v="photography/people"/>
    <n v="0.13333333333333333"/>
    <n v="1"/>
    <x v="8"/>
    <x v="31"/>
  </r>
  <r>
    <s v="Open a photography studio - photo shoots as rewards!"/>
    <s v="I am looking for help to open up an affordable photography studio in Cornwall for baby and family portraiture photography"/>
    <n v="2000"/>
    <n v="0"/>
    <x v="2"/>
    <x v="1"/>
    <s v="GBP"/>
    <n v="1450706837"/>
    <n v="1448114837"/>
    <b v="0"/>
    <n v="0"/>
    <b v="0"/>
    <s v="photography/people"/>
    <n v="0"/>
    <s v="N/A"/>
    <x v="8"/>
    <x v="31"/>
  </r>
  <r>
    <s v="The preservation of still and moving imagery"/>
    <s v="A program to preserve still imagery (photographs) and moving imagery captured on motion picture (film) stock, and videotape elements."/>
    <n v="3200"/>
    <n v="0"/>
    <x v="2"/>
    <x v="0"/>
    <s v="USD"/>
    <n v="1481072942"/>
    <n v="1475885342"/>
    <b v="0"/>
    <n v="0"/>
    <b v="0"/>
    <s v="photography/people"/>
    <n v="0"/>
    <s v="N/A"/>
    <x v="8"/>
    <x v="31"/>
  </r>
  <r>
    <s v="The Girl With(out) The Camera"/>
    <s v="I'm looking to pursue my dream of becoming a full time photographer, using my current creative experience as a graphic designer."/>
    <n v="1000"/>
    <n v="78"/>
    <x v="2"/>
    <x v="5"/>
    <s v="CAD"/>
    <n v="1437082736"/>
    <n v="1435354736"/>
    <b v="0"/>
    <n v="3"/>
    <b v="0"/>
    <s v="photography/people"/>
    <n v="7.8"/>
    <n v="26"/>
    <x v="8"/>
    <x v="31"/>
  </r>
  <r>
    <s v="Life through the eye of war worldwide"/>
    <s v="I want to create a series of pictures of Life through the eyes - and capture some of the defining moments of our history now / to come."/>
    <n v="133800"/>
    <n v="0"/>
    <x v="2"/>
    <x v="0"/>
    <s v="USD"/>
    <n v="1405021211"/>
    <n v="1402429211"/>
    <b v="0"/>
    <n v="0"/>
    <b v="0"/>
    <s v="photography/people"/>
    <n v="0"/>
    <s v="N/A"/>
    <x v="8"/>
    <x v="31"/>
  </r>
  <r>
    <s v="Photographically documenting my cultural travels"/>
    <s v="There is so many unseen places in the world, and I've made it my personal goal to show everyone through photography &amp; travel."/>
    <n v="6500"/>
    <n v="0"/>
    <x v="2"/>
    <x v="0"/>
    <s v="USD"/>
    <n v="1409091612"/>
    <n v="1406499612"/>
    <b v="0"/>
    <n v="0"/>
    <b v="0"/>
    <s v="photography/people"/>
    <n v="0"/>
    <s v="N/A"/>
    <x v="8"/>
    <x v="31"/>
  </r>
  <r>
    <s v="Photography from Below"/>
    <s v="I am moving to Guatemala to document and report on the growing community resistance movements across Central America and Mexico"/>
    <n v="2500"/>
    <n v="655"/>
    <x v="2"/>
    <x v="0"/>
    <s v="USD"/>
    <n v="1406861438"/>
    <n v="1402973438"/>
    <b v="0"/>
    <n v="3"/>
    <b v="0"/>
    <s v="photography/people"/>
    <n v="26.200000000000003"/>
    <n v="218.33333333333334"/>
    <x v="8"/>
    <x v="31"/>
  </r>
  <r>
    <s v="Planet Venus"/>
    <s v="This is a portrait photo project aiming to inspire women to explore themselves and live their passion"/>
    <n v="31000"/>
    <n v="236"/>
    <x v="2"/>
    <x v="1"/>
    <s v="GBP"/>
    <n v="1415882108"/>
    <n v="1413286508"/>
    <b v="0"/>
    <n v="7"/>
    <b v="0"/>
    <s v="photography/people"/>
    <n v="0.76129032258064511"/>
    <n v="33.714285714285715"/>
    <x v="8"/>
    <x v="31"/>
  </r>
  <r>
    <s v="Jacs+Cam 2016 calendar"/>
    <s v="What do you get when you combine 2 of the hottest alt-models in North America with one Canadian photographer? Make a CALENDAR!!!"/>
    <n v="5000"/>
    <n v="625"/>
    <x v="2"/>
    <x v="5"/>
    <s v="CAD"/>
    <n v="1452120613"/>
    <n v="1449528613"/>
    <b v="0"/>
    <n v="25"/>
    <b v="0"/>
    <s v="photography/people"/>
    <n v="12.5"/>
    <n v="25"/>
    <x v="8"/>
    <x v="31"/>
  </r>
  <r>
    <s v="Nuimo: Seamless Smart Home Interface"/>
    <s v="Nuimo is a universal controller for the internet of things. Control your music, lights, locks and more."/>
    <n v="55000"/>
    <n v="210171"/>
    <x v="0"/>
    <x v="12"/>
    <s v="EUR"/>
    <n v="1434139200"/>
    <n v="1431406916"/>
    <b v="1"/>
    <n v="1637"/>
    <b v="1"/>
    <s v="technology/hardware"/>
    <n v="382.12909090909091"/>
    <n v="128.38790470372632"/>
    <x v="2"/>
    <x v="30"/>
  </r>
  <r>
    <s v="JeVois: Open-Source Quad-Core Smart Machine Vision Camera"/>
    <s v="Open-source quad-core camera effortlessly adds powerful machine vision to all your PC/Arduino/Raspberry Pi projects"/>
    <n v="50000"/>
    <n v="108397.11"/>
    <x v="0"/>
    <x v="0"/>
    <s v="USD"/>
    <n v="1485191143"/>
    <n v="1482599143"/>
    <b v="1"/>
    <n v="1375"/>
    <b v="1"/>
    <s v="technology/hardware"/>
    <n v="216.79422000000002"/>
    <n v="78.834261818181815"/>
    <x v="2"/>
    <x v="30"/>
  </r>
  <r>
    <s v="velosynth"/>
    <s v="velosynth is an open-source bicycle interaction synthesizer. it interprets the speed and acceleration of a bicycle into expressive audio feedback."/>
    <n v="500"/>
    <n v="1560"/>
    <x v="0"/>
    <x v="0"/>
    <s v="USD"/>
    <n v="1278111600"/>
    <n v="1276830052"/>
    <b v="1"/>
    <n v="17"/>
    <b v="1"/>
    <s v="technology/hardware"/>
    <n v="312"/>
    <n v="91.764705882352942"/>
    <x v="2"/>
    <x v="30"/>
  </r>
  <r>
    <s v="Printeer - a 3D printer for kids &amp; schools"/>
    <s v="Design and 3D print your own creations using an iPad. A delightful 3D printing experience for children and K-12 education."/>
    <n v="50000"/>
    <n v="117210.24000000001"/>
    <x v="0"/>
    <x v="0"/>
    <s v="USD"/>
    <n v="1405002663"/>
    <n v="1402410663"/>
    <b v="1"/>
    <n v="354"/>
    <b v="1"/>
    <s v="technology/hardware"/>
    <n v="234.42048"/>
    <n v="331.10237288135596"/>
    <x v="2"/>
    <x v="30"/>
  </r>
  <r>
    <s v="bassAware Holster"/>
    <s v="The bassAware Holster is a new type of wearable audio technology that uses vibration to create a massive bass experience."/>
    <n v="30000"/>
    <n v="37104.03"/>
    <x v="0"/>
    <x v="0"/>
    <s v="USD"/>
    <n v="1381895940"/>
    <n v="1379532618"/>
    <b v="1"/>
    <n v="191"/>
    <b v="1"/>
    <s v="technology/hardware"/>
    <n v="123.68010000000001"/>
    <n v="194.26193717277485"/>
    <x v="2"/>
    <x v="30"/>
  </r>
  <r>
    <s v="MAID Oven - Make All Incredible Dishes"/>
    <s v="MAID is a smart kitchen assistant &amp; a multifunctional oven. MAID knows what to cook and how to cook. Cooking is now easy,fun &amp; social."/>
    <n v="50000"/>
    <n v="123920"/>
    <x v="0"/>
    <x v="0"/>
    <s v="USD"/>
    <n v="1417611645"/>
    <n v="1414584045"/>
    <b v="1"/>
    <n v="303"/>
    <b v="1"/>
    <s v="technology/hardware"/>
    <n v="247.84"/>
    <n v="408.97689768976898"/>
    <x v="2"/>
    <x v="30"/>
  </r>
  <r>
    <s v="&quot;Hello, World!&quot; - Modern Biotechnology for High Schools"/>
    <s v="A biologist, an industrial designer, and an engineer team up and build a â€œHello, World!â€ kit to teach high schoolers how to invent with DNA."/>
    <n v="10000"/>
    <n v="11570.92"/>
    <x v="0"/>
    <x v="0"/>
    <s v="USD"/>
    <n v="1282622400"/>
    <n v="1276891586"/>
    <b v="1"/>
    <n v="137"/>
    <b v="1"/>
    <s v="technology/hardware"/>
    <n v="115.7092"/>
    <n v="84.459270072992695"/>
    <x v="2"/>
    <x v="30"/>
  </r>
  <r>
    <s v="smartCaster: Open source automatic roto-casting machine"/>
    <s v="The smartCaster is an automatic roto-casting machine running off of open source electronics with plans that will be freely available."/>
    <n v="1570.79"/>
    <n v="1839"/>
    <x v="0"/>
    <x v="0"/>
    <s v="USD"/>
    <n v="1316442622"/>
    <n v="1312641022"/>
    <b v="1"/>
    <n v="41"/>
    <b v="1"/>
    <s v="technology/hardware"/>
    <n v="117.07484768810599"/>
    <n v="44.853658536585364"/>
    <x v="2"/>
    <x v="30"/>
  </r>
  <r>
    <s v="KiÃ«n Light: Intelligent daylight at your fingertips"/>
    <s v="Licht 1: The smart pendant lamp that increases your well-being and productivity while saving 80% in running energy expenses."/>
    <n v="50000"/>
    <n v="152579"/>
    <x v="0"/>
    <x v="12"/>
    <s v="EUR"/>
    <n v="1479890743"/>
    <n v="1476776743"/>
    <b v="1"/>
    <n v="398"/>
    <b v="1"/>
    <s v="technology/hardware"/>
    <n v="305.15800000000002"/>
    <n v="383.3643216080402"/>
    <x v="2"/>
    <x v="30"/>
  </r>
  <r>
    <s v="Weighitz: Weigh Smarter"/>
    <s v="Weighitz are miniature smart scales designed to weigh anything in the home."/>
    <n v="30000"/>
    <n v="96015.9"/>
    <x v="0"/>
    <x v="0"/>
    <s v="USD"/>
    <n v="1471564491"/>
    <n v="1468972491"/>
    <b v="1"/>
    <n v="1737"/>
    <b v="1"/>
    <s v="technology/hardware"/>
    <n v="320.05299999999994"/>
    <n v="55.276856649395505"/>
    <x v="2"/>
    <x v="30"/>
  </r>
  <r>
    <s v="FLUXO â€“ The Worldâ€™s First Truly Smart Lamp"/>
    <s v="FLUXO â€“ The first smart design lamp where you can move the light in any direction with app and sensor control."/>
    <n v="50000"/>
    <n v="409782"/>
    <x v="0"/>
    <x v="15"/>
    <s v="EUR"/>
    <n v="1452553200"/>
    <n v="1449650173"/>
    <b v="1"/>
    <n v="971"/>
    <b v="1"/>
    <s v="technology/hardware"/>
    <n v="819.56399999999996"/>
    <n v="422.02059732234807"/>
    <x v="2"/>
    <x v="30"/>
  </r>
  <r>
    <s v="FishBit: Your Aquarium Made Simple (Beta Release)"/>
    <s v="FishBit is an app and connected device to monitor and control your aquariumâ€™s water composition to help your tank thrive."/>
    <n v="5000"/>
    <n v="11745"/>
    <x v="0"/>
    <x v="0"/>
    <s v="USD"/>
    <n v="1423165441"/>
    <n v="1420573441"/>
    <b v="1"/>
    <n v="183"/>
    <b v="1"/>
    <s v="technology/hardware"/>
    <n v="234.90000000000003"/>
    <n v="64.180327868852459"/>
    <x v="2"/>
    <x v="30"/>
  </r>
  <r>
    <s v="Portal: Turbocharged WiFi"/>
    <s v="Crowds can slow WiFi to a crawl, but not Portal. Stream ultraHD videos without buffering and play Internet games without lagging."/>
    <n v="160000"/>
    <n v="791862"/>
    <x v="0"/>
    <x v="0"/>
    <s v="USD"/>
    <n v="1468019014"/>
    <n v="1462835014"/>
    <b v="1"/>
    <n v="4562"/>
    <b v="1"/>
    <s v="technology/hardware"/>
    <n v="494.91374999999999"/>
    <n v="173.57781674704077"/>
    <x v="2"/>
    <x v="30"/>
  </r>
  <r>
    <s v="3Doodler: The World's First 3D Printing Pen"/>
    <s v="It's a pen that can draw in the air! 3Doodler is the 3D printing pen you can hold in your hand. Lift your imagination off the page!"/>
    <n v="30000"/>
    <n v="2344134.67"/>
    <x v="0"/>
    <x v="0"/>
    <s v="USD"/>
    <n v="1364184539"/>
    <n v="1361250539"/>
    <b v="1"/>
    <n v="26457"/>
    <b v="1"/>
    <s v="technology/hardware"/>
    <n v="7813.7822333333334"/>
    <n v="88.601680840609291"/>
    <x v="2"/>
    <x v="30"/>
  </r>
  <r>
    <s v="ExtraCore (Arduino Compatible)"/>
    <s v="ExtraCore is a 1&quot; x 1&quot; 22 I/O pin Arduino Compatible. It's 1.7 grams and 16mhz of tiny Arduino style coolness."/>
    <n v="7200"/>
    <n v="8136.01"/>
    <x v="0"/>
    <x v="0"/>
    <s v="USD"/>
    <n v="1315602163"/>
    <n v="1313010163"/>
    <b v="1"/>
    <n v="162"/>
    <b v="1"/>
    <s v="technology/hardware"/>
    <n v="113.00013888888888"/>
    <n v="50.222283950617282"/>
    <x v="2"/>
    <x v="30"/>
  </r>
  <r>
    <s v="Hydra: a triple-output power supply for electronics projects"/>
    <s v="A smart, compact power supply designed to power anything, anywhere"/>
    <n v="10000"/>
    <n v="92154.22"/>
    <x v="0"/>
    <x v="0"/>
    <s v="USD"/>
    <n v="1362863299"/>
    <n v="1360271299"/>
    <b v="1"/>
    <n v="479"/>
    <b v="1"/>
    <s v="technology/hardware"/>
    <n v="921.54219999999998"/>
    <n v="192.38876826722338"/>
    <x v="2"/>
    <x v="30"/>
  </r>
  <r>
    <s v="SparkLab: the educational build-mobile!"/>
    <s v="A big red truck filled with cutting-edge maker tools that goes from school to school, bringing the joy of building back to kids."/>
    <n v="25000"/>
    <n v="31275.599999999999"/>
    <x v="0"/>
    <x v="0"/>
    <s v="USD"/>
    <n v="1332561600"/>
    <n v="1329873755"/>
    <b v="1"/>
    <n v="426"/>
    <b v="1"/>
    <s v="technology/hardware"/>
    <n v="125.10239999999999"/>
    <n v="73.416901408450698"/>
    <x v="2"/>
    <x v="30"/>
  </r>
  <r>
    <s v="Scriba - the stylus reinvented"/>
    <s v="Scriba puts creative control back in your hands. Its flexible body and dynamic squeeze motion responding beautifully to your touch."/>
    <n v="65000"/>
    <n v="66458.23"/>
    <x v="0"/>
    <x v="17"/>
    <s v="EUR"/>
    <n v="1439455609"/>
    <n v="1436863609"/>
    <b v="1"/>
    <n v="450"/>
    <b v="1"/>
    <s v="technology/hardware"/>
    <n v="102.24343076923077"/>
    <n v="147.68495555555555"/>
    <x v="2"/>
    <x v="30"/>
  </r>
  <r>
    <s v="ReSpeaker - Add Voice Control Extension To Anything You Like"/>
    <s v="Far-field voice control extension to your speakers, home &amp; office appliances. Touch Sensing with Arduino &amp; Linux for making projects."/>
    <n v="40000"/>
    <n v="193963.9"/>
    <x v="0"/>
    <x v="0"/>
    <s v="USD"/>
    <n v="1474563621"/>
    <n v="1471971621"/>
    <b v="1"/>
    <n v="1780"/>
    <b v="1"/>
    <s v="technology/hardware"/>
    <n v="484.90975000000003"/>
    <n v="108.96848314606741"/>
    <x v="2"/>
    <x v="30"/>
  </r>
  <r>
    <s v="Low Voltage Metal Sensor for use with Arduino type boards"/>
    <s v="Low Voltage Metal Sensor directly compatible with Arduino type computers for Robotics, &amp; Motor Control, WITHOUT USING MAGNETS!"/>
    <n v="1500"/>
    <n v="2885"/>
    <x v="0"/>
    <x v="0"/>
    <s v="USD"/>
    <n v="1400108640"/>
    <n v="1396923624"/>
    <b v="1"/>
    <n v="122"/>
    <b v="1"/>
    <s v="technology/hardware"/>
    <n v="192.33333333333334"/>
    <n v="23.647540983606557"/>
    <x v="2"/>
    <x v="30"/>
  </r>
  <r>
    <s v="m!lTone- Portable Air Synth &amp; MIDI controller"/>
    <s v="The m!lTone is an open-source synth &amp; MIDI controller.Create music &amp; control video,lights &amp; sound w/ this refreshingly original device."/>
    <n v="5000"/>
    <n v="14055"/>
    <x v="0"/>
    <x v="0"/>
    <s v="USD"/>
    <n v="1411522897"/>
    <n v="1407634897"/>
    <b v="1"/>
    <n v="95"/>
    <b v="1"/>
    <s v="technology/hardware"/>
    <n v="281.10000000000002"/>
    <n v="147.94736842105263"/>
    <x v="2"/>
    <x v="30"/>
  </r>
  <r>
    <s v="Acanvas: The cord-free art display and streaming platform"/>
    <s v="Acanvas is a Wi-Fi connected and customizable art display that hangs on any wall, charges itself and streams art into your home"/>
    <n v="100000"/>
    <n v="125137"/>
    <x v="0"/>
    <x v="0"/>
    <s v="USD"/>
    <n v="1465652372"/>
    <n v="1463060372"/>
    <b v="1"/>
    <n v="325"/>
    <b v="1"/>
    <s v="technology/hardware"/>
    <n v="125.13700000000001"/>
    <n v="385.03692307692307"/>
    <x v="2"/>
    <x v="30"/>
  </r>
  <r>
    <s v="Atmoph Window - Your Room Can Be Anywhere"/>
    <s v="A digital window that opens to beautiful scenery from around the world with 4K-shot videos and sound. Place it anywhere, be anywhere."/>
    <n v="100000"/>
    <n v="161459"/>
    <x v="0"/>
    <x v="0"/>
    <s v="USD"/>
    <n v="1434017153"/>
    <n v="1431425153"/>
    <b v="1"/>
    <n v="353"/>
    <b v="1"/>
    <s v="technology/hardware"/>
    <n v="161.459"/>
    <n v="457.39093484419266"/>
    <x v="2"/>
    <x v="30"/>
  </r>
  <r>
    <s v="RA 3D printer controller by Elefu"/>
    <s v="RA - 3D Printer board. This board can control 3 extruders, bed heaters, Elefu control panel, 4 temp monitors, lighting and more."/>
    <n v="4000"/>
    <n v="23414"/>
    <x v="0"/>
    <x v="0"/>
    <s v="USD"/>
    <n v="1344826800"/>
    <n v="1341875544"/>
    <b v="1"/>
    <n v="105"/>
    <b v="1"/>
    <s v="technology/hardware"/>
    <n v="585.35"/>
    <n v="222.99047619047619"/>
    <x v="2"/>
    <x v="30"/>
  </r>
  <r>
    <s v="BuddyGuard: Smart Home Security In One Device"/>
    <s v="A complete Home Security System in a single device: Flare protects you and your home all by itself. Secure, beautiful and affordable."/>
    <n v="80000"/>
    <n v="160920"/>
    <x v="0"/>
    <x v="12"/>
    <s v="EUR"/>
    <n v="1433996746"/>
    <n v="1431404746"/>
    <b v="1"/>
    <n v="729"/>
    <b v="1"/>
    <s v="technology/hardware"/>
    <n v="201.14999999999998"/>
    <n v="220.74074074074073"/>
    <x v="2"/>
    <x v="30"/>
  </r>
  <r>
    <s v="MIDI Sprout - Biodata Sonification Device"/>
    <s v="MIDI Sprout enables plants to play synthesizers in real time."/>
    <n v="25000"/>
    <n v="33370.769999999997"/>
    <x v="0"/>
    <x v="0"/>
    <s v="USD"/>
    <n v="1398052740"/>
    <n v="1394127585"/>
    <b v="1"/>
    <n v="454"/>
    <b v="1"/>
    <s v="technology/hardware"/>
    <n v="133.48307999999997"/>
    <n v="73.503898678414089"/>
    <x v="2"/>
    <x v="30"/>
  </r>
  <r>
    <s v="Cmoar Virtual Reality Headset with integrated electronics"/>
    <s v="Modular smartphone-based headset with external sensors for 4&quot; - 5.7&quot; Android &amp; iOS phones, iPhone 6 Plus included!"/>
    <n v="100000"/>
    <n v="120249"/>
    <x v="0"/>
    <x v="0"/>
    <s v="USD"/>
    <n v="1427740319"/>
    <n v="1423855919"/>
    <b v="1"/>
    <n v="539"/>
    <b v="1"/>
    <s v="technology/hardware"/>
    <n v="120.24900000000001"/>
    <n v="223.09647495361781"/>
    <x v="2"/>
    <x v="30"/>
  </r>
  <r>
    <s v="Building the Open Source Bussard Fusion Reactor "/>
    <s v="Building an open source Bussard fusion reactor, aka the Polywell."/>
    <n v="3000"/>
    <n v="3785"/>
    <x v="0"/>
    <x v="0"/>
    <s v="USD"/>
    <n v="1268690100"/>
    <n v="1265493806"/>
    <b v="1"/>
    <n v="79"/>
    <b v="1"/>
    <s v="technology/hardware"/>
    <n v="126.16666666666667"/>
    <n v="47.911392405063289"/>
    <x v="2"/>
    <x v="30"/>
  </r>
  <r>
    <s v="Lumin8 Pro"/>
    <s v="Lumin8 Pro is a fun and easy to use light controller that makes light dance to your favorite music."/>
    <n v="2500"/>
    <n v="9030"/>
    <x v="0"/>
    <x v="0"/>
    <s v="USD"/>
    <n v="1409099481"/>
    <n v="1406507481"/>
    <b v="1"/>
    <n v="94"/>
    <b v="1"/>
    <s v="technology/hardware"/>
    <n v="361.2"/>
    <n v="96.063829787234042"/>
    <x v="2"/>
    <x v="30"/>
  </r>
  <r>
    <s v="Picade: The arcade cabinet kit for your mini computer"/>
    <s v="A stylish, retro, and fun arcade cabinet for your Raspberry Pi, Mini-ITX, Pandaboard, or other mini PC from the makers of Pibow"/>
    <n v="32768"/>
    <n v="74134"/>
    <x v="0"/>
    <x v="1"/>
    <s v="GBP"/>
    <n v="1354233296"/>
    <n v="1351641296"/>
    <b v="1"/>
    <n v="625"/>
    <b v="1"/>
    <s v="technology/hardware"/>
    <n v="226.239013671875"/>
    <n v="118.6144"/>
    <x v="2"/>
    <x v="30"/>
  </r>
  <r>
    <s v="Linkio: the $100 Smart Home Devices Solution"/>
    <s v="With Linkio you can use your smartphone to control every electronic you own- for only $100!"/>
    <n v="50000"/>
    <n v="60175"/>
    <x v="0"/>
    <x v="9"/>
    <s v="EUR"/>
    <n v="1420765200"/>
    <n v="1417506853"/>
    <b v="1"/>
    <n v="508"/>
    <b v="1"/>
    <s v="technology/hardware"/>
    <n v="120.35"/>
    <n v="118.45472440944881"/>
    <x v="2"/>
    <x v="30"/>
  </r>
  <r>
    <s v="PocketLab Voyager | Explore Science in Your World"/>
    <s v="PocketLab Voyager and PocketLab Weather are rugged science labs that you can take anywhere to explore the world around you."/>
    <n v="25000"/>
    <n v="76047"/>
    <x v="0"/>
    <x v="0"/>
    <s v="USD"/>
    <n v="1481778000"/>
    <n v="1479216874"/>
    <b v="1"/>
    <n v="531"/>
    <b v="1"/>
    <s v="technology/hardware"/>
    <n v="304.18799999999999"/>
    <n v="143.21468926553672"/>
    <x v="2"/>
    <x v="30"/>
  </r>
  <r>
    <s v="BrewNanny Home Brew Monitor"/>
    <s v="BrewNannyâ„¢ accurately measures the health and progress of your home brew and alerts you to problems immediately, wherever you are."/>
    <n v="25000"/>
    <n v="44669"/>
    <x v="0"/>
    <x v="0"/>
    <s v="USD"/>
    <n v="1398477518"/>
    <n v="1395885518"/>
    <b v="1"/>
    <n v="158"/>
    <b v="1"/>
    <s v="technology/hardware"/>
    <n v="178.67599999999999"/>
    <n v="282.71518987341773"/>
    <x v="2"/>
    <x v="30"/>
  </r>
  <r>
    <s v="Impression Ï€: Wireless VR+AR with Gesture+Position Tracking"/>
    <s v="A Wireless Virtual Reality HMD that's Fashionable &amp; Compact; Features 3D Gesture Input, Position Tracking, &amp; Augmented Reality Overlays"/>
    <n v="78000"/>
    <n v="301719.59000000003"/>
    <x v="0"/>
    <x v="0"/>
    <s v="USD"/>
    <n v="1430981880"/>
    <n v="1426216033"/>
    <b v="1"/>
    <n v="508"/>
    <b v="1"/>
    <s v="technology/hardware"/>
    <n v="386.81998717948721"/>
    <n v="593.93620078740162"/>
    <x v="2"/>
    <x v="30"/>
  </r>
  <r>
    <s v="OpenBCI: Biosensing for Everybody"/>
    <s v="Announcing the GANGLION and the ULTRACORTEXâ€”a $99 biodata acquisition device and a 3D-printed, brain-sensing headset."/>
    <n v="80000"/>
    <n v="168829.14"/>
    <x v="0"/>
    <x v="0"/>
    <s v="USD"/>
    <n v="1450486800"/>
    <n v="1446562807"/>
    <b v="1"/>
    <n v="644"/>
    <b v="1"/>
    <s v="technology/hardware"/>
    <n v="211.03642500000004"/>
    <n v="262.15704968944101"/>
    <x v="2"/>
    <x v="30"/>
  </r>
  <r>
    <s v="L.E.D Portable Charger"/>
    <s v="A high-capacity portable charger with LED lights keeps your iPhone, iPad, smartphones, tablets and other devices juiced up on-the-go."/>
    <n v="30000"/>
    <n v="39500.5"/>
    <x v="0"/>
    <x v="0"/>
    <s v="USD"/>
    <n v="1399668319"/>
    <n v="1397076319"/>
    <b v="1"/>
    <n v="848"/>
    <b v="1"/>
    <s v="technology/hardware"/>
    <n v="131.66833333333335"/>
    <n v="46.580778301886795"/>
    <x v="2"/>
    <x v="30"/>
  </r>
  <r>
    <s v="Pedal Power -- Human Scale Energy For Everyday Tasks"/>
    <s v="With an efficiency of 97%, bicycle technology is nearly perfect. So why do we use it only for transportation?"/>
    <n v="10000"/>
    <n v="30047.64"/>
    <x v="0"/>
    <x v="0"/>
    <s v="USD"/>
    <n v="1388383353"/>
    <n v="1383195753"/>
    <b v="1"/>
    <n v="429"/>
    <b v="1"/>
    <s v="technology/hardware"/>
    <n v="300.47639999999996"/>
    <n v="70.041118881118877"/>
    <x v="2"/>
    <x v="30"/>
  </r>
  <r>
    <s v="OWL Programmable Effects Pedal"/>
    <s v="The OWL is an open source, open hardware, reprogrammable effects pedal designed for musicians, coders, and hackers."/>
    <n v="8000"/>
    <n v="33641"/>
    <x v="0"/>
    <x v="1"/>
    <s v="GBP"/>
    <n v="1372701600"/>
    <n v="1369895421"/>
    <b v="1"/>
    <n v="204"/>
    <b v="1"/>
    <s v="technology/hardware"/>
    <n v="420.51249999999999"/>
    <n v="164.90686274509804"/>
    <x v="2"/>
    <x v="30"/>
  </r>
  <r>
    <s v="ODIN2: Smart Projector for movies, video calls, and apps"/>
    <s v="Open up your digital worlds with the most sophisticated, intuitive android smart projector."/>
    <n v="125000"/>
    <n v="170271"/>
    <x v="0"/>
    <x v="0"/>
    <s v="USD"/>
    <n v="1480568340"/>
    <n v="1477996325"/>
    <b v="1"/>
    <n v="379"/>
    <b v="1"/>
    <s v="technology/hardware"/>
    <n v="136.21680000000001"/>
    <n v="449.26385224274406"/>
    <x v="2"/>
    <x v="30"/>
  </r>
  <r>
    <s v="Programmable Capacitor"/>
    <s v="4.29 Billion+ Capacitor Combinations._x000a_No Coding Required."/>
    <n v="3000"/>
    <n v="7445.14"/>
    <x v="0"/>
    <x v="0"/>
    <s v="USD"/>
    <n v="1384557303"/>
    <n v="1383257703"/>
    <b v="1"/>
    <n v="271"/>
    <b v="1"/>
    <s v="technology/hardware"/>
    <n v="248.17133333333334"/>
    <n v="27.472841328413285"/>
    <x v="2"/>
    <x v="30"/>
  </r>
  <r>
    <s v="The Aspect - Reinventing the Grow Light for Interior Design"/>
    <s v="World's first LED decor grow light that turns your plants into show pieces. Adding beauty and foliage to your home like never before"/>
    <n v="9500"/>
    <n v="17277"/>
    <x v="0"/>
    <x v="0"/>
    <s v="USD"/>
    <n v="1478785027"/>
    <n v="1476189427"/>
    <b v="0"/>
    <n v="120"/>
    <b v="1"/>
    <s v="technology/hardware"/>
    <n v="181.86315789473684"/>
    <n v="143.97499999999999"/>
    <x v="2"/>
    <x v="30"/>
  </r>
  <r>
    <s v="SoundBrake- Headphone gadget alerts you to outside sounds"/>
    <s v="The SoundBrake headphone attachment can be used with any audio player to alert you to important outside sounds."/>
    <n v="10000"/>
    <n v="12353"/>
    <x v="0"/>
    <x v="0"/>
    <s v="USD"/>
    <n v="1453481974"/>
    <n v="1448297974"/>
    <b v="0"/>
    <n v="140"/>
    <b v="1"/>
    <s v="technology/hardware"/>
    <n v="123.53"/>
    <n v="88.23571428571428"/>
    <x v="2"/>
    <x v="30"/>
  </r>
  <r>
    <s v="PS-1A Adjustable Miniature Switch Mode DC-DC Power Supply"/>
    <s v="PS-1A is an adjustable switch mode DC-DC power supply. It is highly compact, breadboard friendly and requires no external components."/>
    <n v="1385"/>
    <n v="7011"/>
    <x v="0"/>
    <x v="0"/>
    <s v="USD"/>
    <n v="1481432340"/>
    <n v="1476764077"/>
    <b v="0"/>
    <n v="193"/>
    <b v="1"/>
    <s v="technology/hardware"/>
    <n v="506.20938628158842"/>
    <n v="36.326424870466319"/>
    <x v="2"/>
    <x v="30"/>
  </r>
  <r>
    <s v="PiSoC: Learn to Create"/>
    <s v="The PiSoC is an open source development platform which gives each person a unique opportunity to create, regardless of skill level."/>
    <n v="15000"/>
    <n v="16232"/>
    <x v="0"/>
    <x v="0"/>
    <s v="USD"/>
    <n v="1434212714"/>
    <n v="1431620714"/>
    <b v="0"/>
    <n v="180"/>
    <b v="1"/>
    <s v="technology/hardware"/>
    <n v="108.21333333333334"/>
    <n v="90.177777777777777"/>
    <x v="2"/>
    <x v="30"/>
  </r>
  <r>
    <s v="OPEN RAIL Open Source Linear Bearing System"/>
    <s v="Open Rail is a new open source universal linear rail system designed to be used with various T- Slot aluminum extrusion configurations."/>
    <n v="4900"/>
    <n v="40140.01"/>
    <x v="0"/>
    <x v="0"/>
    <s v="USD"/>
    <n v="1341799647"/>
    <n v="1339207647"/>
    <b v="0"/>
    <n v="263"/>
    <b v="1"/>
    <s v="technology/hardware"/>
    <n v="819.18387755102037"/>
    <n v="152.62361216730039"/>
    <x v="2"/>
    <x v="30"/>
  </r>
  <r>
    <s v="CoAction Hero: 32-bit Open-Source ARM Cortex-M3 Board"/>
    <s v="CoAction Hero: a powerful proto-board with a 120Mhz processor, 1MB filesystem, and built-in OS for tinkerers and engineers alike."/>
    <n v="10000"/>
    <n v="12110"/>
    <x v="0"/>
    <x v="0"/>
    <s v="USD"/>
    <n v="1369282044"/>
    <n v="1366690044"/>
    <b v="0"/>
    <n v="217"/>
    <b v="1"/>
    <s v="technology/hardware"/>
    <n v="121.10000000000001"/>
    <n v="55.806451612903224"/>
    <x v="2"/>
    <x v="30"/>
  </r>
  <r>
    <s v="KoalaSafe -  Healthier Internet. Happier Families."/>
    <s v="Simple internet time-limits, usage analytics, app &amp; site blocking - across all devices in the home, controlled from your smartphone."/>
    <n v="98000"/>
    <n v="100939"/>
    <x v="0"/>
    <x v="2"/>
    <s v="AUD"/>
    <n v="1429228800"/>
    <n v="1426714870"/>
    <b v="0"/>
    <n v="443"/>
    <b v="1"/>
    <s v="technology/hardware"/>
    <n v="102.99897959183673"/>
    <n v="227.85327313769753"/>
    <x v="2"/>
    <x v="30"/>
  </r>
  <r>
    <s v="The Siva Cycle Atom - Powering your life one pedal at a time"/>
    <s v="A lightweight generator to charge your phone, lights, and removable battery pack as you bicycle. Pedal power by you, for now or later."/>
    <n v="85000"/>
    <n v="126082.45"/>
    <x v="0"/>
    <x v="0"/>
    <s v="USD"/>
    <n v="1369323491"/>
    <n v="1366731491"/>
    <b v="0"/>
    <n v="1373"/>
    <b v="1"/>
    <s v="technology/hardware"/>
    <n v="148.33229411764705"/>
    <n v="91.82989803350327"/>
    <x v="2"/>
    <x v="30"/>
  </r>
  <r>
    <s v="LOCK8 - the World's First Smart Bike Lock"/>
    <s v="Keyless. Alarm secured. GPS tracking."/>
    <n v="50000"/>
    <n v="60095.35"/>
    <x v="0"/>
    <x v="1"/>
    <s v="GBP"/>
    <n v="1386025140"/>
    <n v="1382963963"/>
    <b v="0"/>
    <n v="742"/>
    <b v="1"/>
    <s v="technology/hardware"/>
    <n v="120.19070000000001"/>
    <n v="80.991037735849048"/>
    <x v="2"/>
    <x v="30"/>
  </r>
  <r>
    <s v="Hubble Laser Cutter: Affordable, Versatile &amp; Open Source"/>
    <s v="Hubble is the first 100% open, affordable laser cutter suite â€” from replicable hardware to community driven software &amp; firmware."/>
    <n v="10000"/>
    <n v="47327"/>
    <x v="0"/>
    <x v="0"/>
    <s v="USD"/>
    <n v="1433036578"/>
    <n v="1429580578"/>
    <b v="0"/>
    <n v="170"/>
    <b v="1"/>
    <s v="technology/hardware"/>
    <n v="473.27000000000004"/>
    <n v="278.39411764705881"/>
    <x v="2"/>
    <x v="30"/>
  </r>
  <r>
    <s v="YOYO WARRIOR - A premium yoyo for any budget"/>
    <s v="A collaborative effort between three generations who set out to provide a premium, top-quality yoyo at an affordable price."/>
    <n v="8000"/>
    <n v="10429"/>
    <x v="0"/>
    <x v="0"/>
    <s v="USD"/>
    <n v="1388017937"/>
    <n v="1385425937"/>
    <b v="0"/>
    <n v="242"/>
    <b v="1"/>
    <s v="technology/hardware"/>
    <n v="130.36250000000001"/>
    <n v="43.095041322314053"/>
    <x v="2"/>
    <x v="30"/>
  </r>
  <r>
    <s v="The World's Lightest &amp; Smartest E-Scooter  - ZAR"/>
    <s v="The World's Lightest &amp; Smartest E-Scooter: cool, small, portable, and can be easily folded into a backpack and bring it anywhere"/>
    <n v="50000"/>
    <n v="176524"/>
    <x v="0"/>
    <x v="0"/>
    <s v="USD"/>
    <n v="1455933653"/>
    <n v="1452045653"/>
    <b v="0"/>
    <n v="541"/>
    <b v="1"/>
    <s v="technology/hardware"/>
    <n v="353.048"/>
    <n v="326.29205175600737"/>
    <x v="2"/>
    <x v="30"/>
  </r>
  <r>
    <s v="stockplop - the most advanced external hard drive enclosure"/>
    <s v="Â· Exchange multiple hard drives (SSDs or HDDs) Â· Slick design Â· Highest data transfer rates Â· Robust (anodized aluminum)"/>
    <n v="5000"/>
    <n v="5051"/>
    <x v="0"/>
    <x v="0"/>
    <s v="USD"/>
    <n v="1448466551"/>
    <n v="1445870951"/>
    <b v="0"/>
    <n v="121"/>
    <b v="1"/>
    <s v="technology/hardware"/>
    <n v="101.02"/>
    <n v="41.743801652892564"/>
    <x v="2"/>
    <x v="30"/>
  </r>
  <r>
    <s v="SITU Smart Food Nutrition Scale for iPad and Android tablets"/>
    <s v="SITU is the smart food nutrition scale anyone can use. It weighs your food in calories and nutrients in addition to grams and ounces."/>
    <n v="35000"/>
    <n v="39757"/>
    <x v="0"/>
    <x v="1"/>
    <s v="GBP"/>
    <n v="1399033810"/>
    <n v="1396441810"/>
    <b v="0"/>
    <n v="621"/>
    <b v="1"/>
    <s v="technology/hardware"/>
    <n v="113.59142857142857"/>
    <n v="64.020933977455712"/>
    <x v="2"/>
    <x v="30"/>
  </r>
  <r>
    <s v="The I2C and SPI Education System"/>
    <s v="An Arduino compatible shield matched with a web based tutorial system to teach you how to talk with I2C and SPI components."/>
    <n v="6000"/>
    <n v="10045"/>
    <x v="0"/>
    <x v="0"/>
    <s v="USD"/>
    <n v="1417579200"/>
    <n v="1415031043"/>
    <b v="0"/>
    <n v="101"/>
    <b v="1"/>
    <s v="technology/hardware"/>
    <n v="167.41666666666666"/>
    <n v="99.455445544554451"/>
    <x v="2"/>
    <x v="30"/>
  </r>
  <r>
    <s v="TYLT Energi Backpack - charge your mobile devices on the go."/>
    <s v="A lightweight backpack that can charge your smartphone 4 times or an iPad one full charge, and recharge via a USB port"/>
    <n v="50000"/>
    <n v="76726"/>
    <x v="0"/>
    <x v="0"/>
    <s v="USD"/>
    <n v="1366222542"/>
    <n v="1363630542"/>
    <b v="0"/>
    <n v="554"/>
    <b v="1"/>
    <s v="technology/hardware"/>
    <n v="153.452"/>
    <n v="138.49458483754512"/>
    <x v="2"/>
    <x v="30"/>
  </r>
  <r>
    <s v="CableKnife - The World's best cable insulation stripper"/>
    <s v="CableKnife is the best solution for removing insulation from cables for the purpose of maximising the scrap metal value by up to 350%"/>
    <n v="15000"/>
    <n v="30334.83"/>
    <x v="0"/>
    <x v="1"/>
    <s v="GBP"/>
    <n v="1456487532"/>
    <n v="1453895532"/>
    <b v="0"/>
    <n v="666"/>
    <b v="1"/>
    <s v="technology/hardware"/>
    <n v="202.23220000000001"/>
    <n v="45.547792792792798"/>
    <x v="2"/>
    <x v="30"/>
  </r>
  <r>
    <s v="Raspberry Pi Debug Clip"/>
    <s v="Making using the serial terminal on the Raspberry Pi as easy as Pi!"/>
    <n v="2560"/>
    <n v="4308"/>
    <x v="0"/>
    <x v="1"/>
    <s v="GBP"/>
    <n v="1425326400"/>
    <n v="1421916830"/>
    <b v="0"/>
    <n v="410"/>
    <b v="1"/>
    <s v="technology/hardware"/>
    <n v="168.28125"/>
    <n v="10.507317073170732"/>
    <x v="2"/>
    <x v="30"/>
  </r>
  <r>
    <s v="riots - Affordable wireless IoT microcontrollers and sensors"/>
    <s v="Simplify IoT development via the cloud. Plug-n-play, Arduino-compatible wireless network of sensors &amp; controllers. Open Source. Secure."/>
    <n v="30000"/>
    <n v="43037"/>
    <x v="0"/>
    <x v="0"/>
    <s v="USD"/>
    <n v="1454277540"/>
    <n v="1450880854"/>
    <b v="0"/>
    <n v="375"/>
    <b v="1"/>
    <s v="technology/hardware"/>
    <n v="143.45666666666668"/>
    <n v="114.76533333333333"/>
    <x v="2"/>
    <x v="30"/>
  </r>
  <r>
    <s v="SmartQuad 4-Port (9.6 Amps / 48W) Travel USB Charger"/>
    <s v="Universal 4 ports USB charger for iPhone, iPad, Android and other USB devices. Intelligent device detection for optimal charging."/>
    <n v="25000"/>
    <n v="49100"/>
    <x v="0"/>
    <x v="0"/>
    <s v="USD"/>
    <n v="1406129150"/>
    <n v="1400945150"/>
    <b v="0"/>
    <n v="1364"/>
    <b v="1"/>
    <s v="technology/hardware"/>
    <n v="196.4"/>
    <n v="35.997067448680355"/>
    <x v="2"/>
    <x v="30"/>
  </r>
  <r>
    <s v="Bibo Time! Maximize your Cocktail time in seconds!"/>
    <s v="Bibo Barmaid is a smart cocktail self-serve machine that creates expertly crafted mixed drinks at home with the touch of a button."/>
    <n v="5000"/>
    <n v="5396"/>
    <x v="0"/>
    <x v="0"/>
    <s v="USD"/>
    <n v="1483208454"/>
    <n v="1480616454"/>
    <b v="0"/>
    <n v="35"/>
    <b v="1"/>
    <s v="technology/hardware"/>
    <n v="107.91999999999999"/>
    <n v="154.17142857142858"/>
    <x v="2"/>
    <x v="30"/>
  </r>
  <r>
    <s v="Rho Board"/>
    <s v="4K HEVC Android TV Media Player with optional DIY electronics, ideal for app development, home control, software developement, learning"/>
    <n v="100000"/>
    <n v="114977"/>
    <x v="0"/>
    <x v="8"/>
    <s v="DKK"/>
    <n v="1458807098"/>
    <n v="1456218698"/>
    <b v="0"/>
    <n v="203"/>
    <b v="1"/>
    <s v="technology/hardware"/>
    <n v="114.97699999999999"/>
    <n v="566.38916256157631"/>
    <x v="2"/>
    <x v="30"/>
  </r>
  <r>
    <s v="Up to 4 axis Beaglebone black based CNC control"/>
    <s v="Build a professional grade Linux CNC control with Beaglebone black and our CNC cape."/>
    <n v="4000"/>
    <n v="5922"/>
    <x v="0"/>
    <x v="12"/>
    <s v="EUR"/>
    <n v="1463333701"/>
    <n v="1460482501"/>
    <b v="0"/>
    <n v="49"/>
    <b v="1"/>
    <s v="technology/hardware"/>
    <n v="148.04999999999998"/>
    <n v="120.85714285714286"/>
    <x v="2"/>
    <x v="30"/>
  </r>
  <r>
    <s v="Lightpack â€” ambient backlight for your displays"/>
    <s v="Open-source content-driven lighting system you can use with TV or PC, Mac, HTPC displays in movies, games and daily work"/>
    <n v="261962"/>
    <n v="500784.27"/>
    <x v="0"/>
    <x v="0"/>
    <s v="USD"/>
    <n v="1370001600"/>
    <n v="1366879523"/>
    <b v="0"/>
    <n v="5812"/>
    <b v="1"/>
    <s v="technology/hardware"/>
    <n v="191.16676082790633"/>
    <n v="86.163845492085343"/>
    <x v="2"/>
    <x v="30"/>
  </r>
  <r>
    <s v="Snooperscopeâ„¢: Night Vision for Your Smartphone iPhone iPad"/>
    <s v="Give your mobile device the ability to see &amp; capture the world in complete darkness while revealing items not visible to your naked eye"/>
    <n v="40000"/>
    <n v="79686.05"/>
    <x v="0"/>
    <x v="1"/>
    <s v="GBP"/>
    <n v="1387958429"/>
    <n v="1385366429"/>
    <b v="0"/>
    <n v="1556"/>
    <b v="1"/>
    <s v="technology/hardware"/>
    <n v="199.215125"/>
    <n v="51.212114395886893"/>
    <x v="2"/>
    <x v="30"/>
  </r>
  <r>
    <s v="Garage Beacon - Turn your phone into a garage door remote"/>
    <s v="Automatically opens your garage door when you come home. Open, close, and monitor your garage door from your phone."/>
    <n v="2000"/>
    <n v="4372"/>
    <x v="0"/>
    <x v="0"/>
    <s v="USD"/>
    <n v="1408818683"/>
    <n v="1406226683"/>
    <b v="0"/>
    <n v="65"/>
    <b v="1"/>
    <s v="technology/hardware"/>
    <n v="218.6"/>
    <n v="67.261538461538464"/>
    <x v="2"/>
    <x v="30"/>
  </r>
  <r>
    <s v="Luminite (LED lighting)"/>
    <s v="The next generation of premium quality LED lighting. Extreme power efficiency in a small package."/>
    <n v="495"/>
    <n v="628"/>
    <x v="0"/>
    <x v="1"/>
    <s v="GBP"/>
    <n v="1432499376"/>
    <n v="1429648176"/>
    <b v="0"/>
    <n v="10"/>
    <b v="1"/>
    <s v="technology/hardware"/>
    <n v="126.86868686868686"/>
    <n v="62.8"/>
    <x v="2"/>
    <x v="30"/>
  </r>
  <r>
    <s v="Netro - Scientifically Water Your Garden"/>
    <s v="Introducing Sprite, the cloud-based watering controller and Whisperer, the solar-powered plant sensor for effortless home irrigation"/>
    <n v="25000"/>
    <n v="26305.97"/>
    <x v="0"/>
    <x v="0"/>
    <s v="USD"/>
    <n v="1476994315"/>
    <n v="1474402315"/>
    <b v="0"/>
    <n v="76"/>
    <b v="1"/>
    <s v="technology/hardware"/>
    <n v="105.22388000000001"/>
    <n v="346.13118421052633"/>
    <x v="2"/>
    <x v="30"/>
  </r>
  <r>
    <s v="RaceCapture and Podium: Race it. Share it. Prove it."/>
    <s v="RaceCapture brings motorsports to the connected car: Share track days, autocross, drift and drag racing with your friends in real time!"/>
    <n v="50000"/>
    <n v="64203.33"/>
    <x v="0"/>
    <x v="0"/>
    <s v="USD"/>
    <n v="1451776791"/>
    <n v="1449098391"/>
    <b v="0"/>
    <n v="263"/>
    <b v="1"/>
    <s v="technology/hardware"/>
    <n v="128.40666000000002"/>
    <n v="244.11912547528519"/>
    <x v="2"/>
    <x v="30"/>
  </r>
  <r>
    <s v="DAN Cases A4-SFX - The World's Smallest Gaming Tower Case"/>
    <s v="The A4-SFX is a project with the goal of creating the smallest case possible while still using high-end standardized components."/>
    <n v="125000"/>
    <n v="396659"/>
    <x v="0"/>
    <x v="12"/>
    <s v="EUR"/>
    <n v="1467128723"/>
    <n v="1464536723"/>
    <b v="0"/>
    <n v="1530"/>
    <b v="1"/>
    <s v="technology/hardware"/>
    <n v="317.3272"/>
    <n v="259.25424836601309"/>
    <x v="2"/>
    <x v="30"/>
  </r>
  <r>
    <s v="easyFeed Automatic Pet Feeder w/ Webcam and Amazon Delivery"/>
    <s v="Includes Wifi Camera for video chat, Amazon delivery, pet health analyzer, weight control, diet transition planning, and more."/>
    <n v="20000"/>
    <n v="56146"/>
    <x v="0"/>
    <x v="0"/>
    <s v="USD"/>
    <n v="1475390484"/>
    <n v="1471502484"/>
    <b v="0"/>
    <n v="278"/>
    <b v="1"/>
    <s v="technology/hardware"/>
    <n v="280.73"/>
    <n v="201.96402877697841"/>
    <x v="2"/>
    <x v="30"/>
  </r>
  <r>
    <s v="Hercules PalmTop-Palm Size Mobile PC of Invincible Resources"/>
    <s v="The Most Portable Windows 10 PC Less than 0.3 lb with Updated Resources-Cherry Trail CPU, 4G RAM, ~128G Storage, wifi ac, USB 3.0, HDMI"/>
    <n v="71500"/>
    <n v="79173"/>
    <x v="0"/>
    <x v="0"/>
    <s v="USD"/>
    <n v="1462629432"/>
    <n v="1460037432"/>
    <b v="0"/>
    <n v="350"/>
    <b v="1"/>
    <s v="technology/hardware"/>
    <n v="110.73146853146854"/>
    <n v="226.20857142857142"/>
    <x v="2"/>
    <x v="30"/>
  </r>
  <r>
    <s v="abode - The Future of Home Security."/>
    <s v="abode is a home security and automation company that offers a self-installed, professional-grade solution with no contracts."/>
    <n v="100000"/>
    <n v="152604.29999999999"/>
    <x v="0"/>
    <x v="0"/>
    <s v="USD"/>
    <n v="1431100918"/>
    <n v="1427212918"/>
    <b v="0"/>
    <n v="470"/>
    <b v="1"/>
    <s v="technology/hardware"/>
    <n v="152.60429999999999"/>
    <n v="324.69"/>
    <x v="2"/>
    <x v="30"/>
  </r>
  <r>
    <s v="Advanced Simulation Products - PC Gaming Controllers"/>
    <s v="Creating PC gaming controllers to bring your gaming experience to a new level."/>
    <n v="600"/>
    <n v="615"/>
    <x v="0"/>
    <x v="0"/>
    <s v="USD"/>
    <n v="1462564182"/>
    <n v="1459972182"/>
    <b v="0"/>
    <n v="3"/>
    <b v="1"/>
    <s v="technology/hardware"/>
    <n v="102.49999999999999"/>
    <n v="205"/>
    <x v="2"/>
    <x v="30"/>
  </r>
  <r>
    <s v="The Practical Meter: Know your power!"/>
    <s v="The Practical Meter helps you charge your phone faster by solving a problem millions of people experience."/>
    <n v="9999"/>
    <n v="167820.6"/>
    <x v="0"/>
    <x v="0"/>
    <s v="USD"/>
    <n v="1374769288"/>
    <n v="1372177288"/>
    <b v="0"/>
    <n v="8200"/>
    <b v="1"/>
    <s v="technology/hardware"/>
    <n v="1678.3738373837384"/>
    <n v="20.465926829268295"/>
    <x v="2"/>
    <x v="30"/>
  </r>
  <r>
    <s v="Earin - The Worlds Smallest Wireless Earbuds"/>
    <s v="Wireless earbuds filled with sound, yet so small they are almost invisible!"/>
    <n v="179000"/>
    <n v="972594.99"/>
    <x v="0"/>
    <x v="1"/>
    <s v="GBP"/>
    <n v="1406149689"/>
    <n v="1402693689"/>
    <b v="0"/>
    <n v="8359"/>
    <b v="1"/>
    <s v="technology/hardware"/>
    <n v="543.349156424581"/>
    <n v="116.35303146309367"/>
    <x v="2"/>
    <x v="30"/>
  </r>
  <r>
    <s v="4SeTVâ„¢ - Watch 4 TV Channels on Any Screen At Once"/>
    <s v="A Whole New Way to Get TV: Watch four live TV channels at once on your tablet, smartphone, or big screen TV!"/>
    <n v="50000"/>
    <n v="57754"/>
    <x v="0"/>
    <x v="0"/>
    <s v="USD"/>
    <n v="1433538000"/>
    <n v="1428541276"/>
    <b v="0"/>
    <n v="188"/>
    <b v="1"/>
    <s v="technology/hardware"/>
    <n v="115.50800000000001"/>
    <n v="307.20212765957444"/>
    <x v="2"/>
    <x v="30"/>
  </r>
  <r>
    <s v="Hoterway - Hot shower from the first second"/>
    <s v="With hoterway you won't wait anymore for hot water in the beginning of your shower. Save Water, Energy, Time and Money."/>
    <n v="20000"/>
    <n v="26241"/>
    <x v="0"/>
    <x v="3"/>
    <s v="EUR"/>
    <n v="1482085857"/>
    <n v="1479493857"/>
    <b v="0"/>
    <n v="48"/>
    <b v="1"/>
    <s v="technology/hardware"/>
    <n v="131.20499999999998"/>
    <n v="546.6875"/>
    <x v="2"/>
    <x v="30"/>
  </r>
  <r>
    <s v="Pi PoE Switch HAT - power over Ethernet for Raspberry Pi"/>
    <s v="A power over Ethernet (PoE) add on board (HAT) for your Raspberry Pi with power management. Reduce the clutter of cables with Pi PoE!"/>
    <n v="10000"/>
    <n v="28817"/>
    <x v="0"/>
    <x v="1"/>
    <s v="GBP"/>
    <n v="1435258800"/>
    <n v="1432659793"/>
    <b v="0"/>
    <n v="607"/>
    <b v="1"/>
    <s v="technology/hardware"/>
    <n v="288.17"/>
    <n v="47.474464579901152"/>
    <x v="2"/>
    <x v="30"/>
  </r>
  <r>
    <s v="Tinker Tie Beta - Programmable RGB LED Bow Tie!"/>
    <s v="Tinker Tie is a fully programmable, hackable Arduino-compatible RGB LED bow tie that can last over 20 hours on a single charge!"/>
    <n v="1000"/>
    <n v="5078"/>
    <x v="0"/>
    <x v="0"/>
    <s v="USD"/>
    <n v="1447286300"/>
    <n v="1444690700"/>
    <b v="0"/>
    <n v="50"/>
    <b v="1"/>
    <s v="technology/hardware"/>
    <n v="507.8"/>
    <n v="101.56"/>
    <x v="2"/>
    <x v="30"/>
  </r>
  <r>
    <s v="Our Vintage Film: Summer Tour Kickstarter"/>
    <s v="Embarking on a Summer Tour to spread their message of cherishing your unforgettable memories through nostalgic rock music."/>
    <n v="3500"/>
    <n v="4010"/>
    <x v="0"/>
    <x v="0"/>
    <s v="USD"/>
    <n v="1337144340"/>
    <n v="1333597555"/>
    <b v="0"/>
    <n v="55"/>
    <b v="1"/>
    <s v="music/indie rock"/>
    <n v="114.57142857142857"/>
    <n v="72.909090909090907"/>
    <x v="4"/>
    <x v="14"/>
  </r>
  <r>
    <s v="Nights On First's First CD!"/>
    <s v="Local bay area band looking to share our vision with people, looking to create something we are proud of, no more bedroom recordings!"/>
    <n v="1500"/>
    <n v="1661"/>
    <x v="0"/>
    <x v="0"/>
    <s v="USD"/>
    <n v="1322106796"/>
    <n v="1316919196"/>
    <b v="0"/>
    <n v="38"/>
    <b v="1"/>
    <s v="music/indie rock"/>
    <n v="110.73333333333333"/>
    <n v="43.710526315789473"/>
    <x v="4"/>
    <x v="14"/>
  </r>
  <r>
    <s v="These Old Streets Album"/>
    <s v="Autumn's Song is working on a debut album that brings accustic / singer-songwriter / piano rock to the central Florida music scene."/>
    <n v="750"/>
    <n v="850"/>
    <x v="0"/>
    <x v="0"/>
    <s v="USD"/>
    <n v="1338830395"/>
    <n v="1336238395"/>
    <b v="0"/>
    <n v="25"/>
    <b v="1"/>
    <s v="music/indie rock"/>
    <n v="113.33333333333333"/>
    <n v="34"/>
    <x v="4"/>
    <x v="14"/>
  </r>
  <r>
    <s v="Project: Ballerina Black UK Tour"/>
    <s v="Los Angeles based Ballerina Black are on their way to tour the UK in May. Join our club &amp; help make it happen."/>
    <n v="3000"/>
    <n v="3250"/>
    <x v="0"/>
    <x v="0"/>
    <s v="USD"/>
    <n v="1399186740"/>
    <n v="1396468782"/>
    <b v="0"/>
    <n v="46"/>
    <b v="1"/>
    <s v="music/indie rock"/>
    <n v="108.33333333333333"/>
    <n v="70.652173913043484"/>
    <x v="4"/>
    <x v="14"/>
  </r>
  <r>
    <s v="Eikon // Dustin Hecocks Records His Debut Album"/>
    <s v="Eikon worship leader Dustin Hecocks records his full length debut album this Summer, comprised of powerful music and worshipful lyrics."/>
    <n v="6000"/>
    <n v="7412"/>
    <x v="0"/>
    <x v="0"/>
    <s v="USD"/>
    <n v="1342382587"/>
    <n v="1339790587"/>
    <b v="0"/>
    <n v="83"/>
    <b v="1"/>
    <s v="music/indie rock"/>
    <n v="123.53333333333335"/>
    <n v="89.301204819277103"/>
    <x v="4"/>
    <x v="14"/>
  </r>
  <r>
    <s v="Adam Sullivan - Recording 4 New EPs for 2012!"/>
    <s v="I am in the process of completing 4 new EPs to be released in Winter, Spring, Summer, and Fall of 2012."/>
    <n v="4000"/>
    <n v="4028"/>
    <x v="0"/>
    <x v="0"/>
    <s v="USD"/>
    <n v="1323838740"/>
    <n v="1321200332"/>
    <b v="0"/>
    <n v="35"/>
    <b v="1"/>
    <s v="music/indie rock"/>
    <n v="100.69999999999999"/>
    <n v="115.08571428571429"/>
    <x v="4"/>
    <x v="14"/>
  </r>
  <r>
    <s v="Get Joy Shannon's Album &quot;Out of My Dreams and Into My Arms&quot;"/>
    <s v="Support Joy Shannon and the Beauty Marks record their 4th studio album &quot;Out of My Dreams and Into My Arms&quot; and create a music video!"/>
    <n v="1500"/>
    <n v="1553"/>
    <x v="0"/>
    <x v="0"/>
    <s v="USD"/>
    <n v="1315457658"/>
    <n v="1312865658"/>
    <b v="0"/>
    <n v="25"/>
    <b v="1"/>
    <s v="music/indie rock"/>
    <n v="103.53333333333335"/>
    <n v="62.12"/>
    <x v="4"/>
    <x v="14"/>
  </r>
  <r>
    <s v="Chris Dorman - Sita worldwide"/>
    <s v="Indie Folk musician, Chris Dorman is releasing his second full length album.  Let's release this record worldwide - grassroots style!"/>
    <n v="3000"/>
    <n v="3465.32"/>
    <x v="0"/>
    <x v="0"/>
    <s v="USD"/>
    <n v="1284177540"/>
    <n v="1281028152"/>
    <b v="0"/>
    <n v="75"/>
    <b v="1"/>
    <s v="music/indie rock"/>
    <n v="115.51066666666668"/>
    <n v="46.204266666666669"/>
    <x v="4"/>
    <x v="14"/>
  </r>
  <r>
    <s v="Little Moses EP"/>
    <s v="Little Moses is trying to record their first EP, and we can't do it without your help!"/>
    <n v="2500"/>
    <n v="3010.01"/>
    <x v="0"/>
    <x v="0"/>
    <s v="USD"/>
    <n v="1375408194"/>
    <n v="1372384194"/>
    <b v="0"/>
    <n v="62"/>
    <b v="1"/>
    <s v="music/indie rock"/>
    <n v="120.4004"/>
    <n v="48.54854838709678"/>
    <x v="4"/>
    <x v="14"/>
  </r>
  <r>
    <s v="Insect Surfers 2013 Release !"/>
    <s v="Insect Surfers, Planet Earth's Longest-Running Modern Surf Band, come twanging back into 2013 with a new surfadelic musical release!"/>
    <n v="8000"/>
    <n v="9203.23"/>
    <x v="0"/>
    <x v="0"/>
    <s v="USD"/>
    <n v="1361696955"/>
    <n v="1359104955"/>
    <b v="0"/>
    <n v="160"/>
    <b v="1"/>
    <s v="music/indie rock"/>
    <n v="115.040375"/>
    <n v="57.520187499999999"/>
    <x v="4"/>
    <x v="14"/>
  </r>
  <r>
    <s v="Tiffany Alvord's First Album of Original Songs"/>
    <s v="I'm an 18-year old singer/songwriter from California. I'd love your support to get my album of original songs professionally recorded."/>
    <n v="18000"/>
    <n v="21684.2"/>
    <x v="0"/>
    <x v="0"/>
    <s v="USD"/>
    <n v="1299009600"/>
    <n v="1294818278"/>
    <b v="0"/>
    <n v="246"/>
    <b v="1"/>
    <s v="music/indie rock"/>
    <n v="120.46777777777777"/>
    <n v="88.147154471544724"/>
    <x v="4"/>
    <x v="14"/>
  </r>
  <r>
    <s v="Amy Lingamfelter's making of &quot;Open Safe Love&quot;."/>
    <s v="Amy Lingamfelter is making an album all about love and she's looking for backers. See see how you can share in the journey!"/>
    <n v="6000"/>
    <n v="6077"/>
    <x v="0"/>
    <x v="0"/>
    <s v="USD"/>
    <n v="1318006732"/>
    <n v="1312822732"/>
    <b v="0"/>
    <n v="55"/>
    <b v="1"/>
    <s v="music/indie rock"/>
    <n v="101.28333333333333"/>
    <n v="110.49090909090908"/>
    <x v="4"/>
    <x v="14"/>
  </r>
  <r>
    <s v="Lift The Decade Debut Full-Length Record"/>
    <s v="Help Lift The Decade record their debut full length album with with Ace Enders! (The Early November, I Can Make A Mess)"/>
    <n v="1500"/>
    <n v="1537"/>
    <x v="0"/>
    <x v="0"/>
    <s v="USD"/>
    <n v="1356211832"/>
    <n v="1351024232"/>
    <b v="0"/>
    <n v="23"/>
    <b v="1"/>
    <s v="music/indie rock"/>
    <n v="102.46666666666667"/>
    <n v="66.826086956521735"/>
    <x v="4"/>
    <x v="14"/>
  </r>
  <r>
    <s v="Seashell Radio: Slick Machine album and US tour!"/>
    <s v="We've got a new record, Slick Machine._x000a_We want to release it and tour the US to support it, but we need your help to make it happen."/>
    <n v="3500"/>
    <n v="4219"/>
    <x v="0"/>
    <x v="0"/>
    <s v="USD"/>
    <n v="1330916400"/>
    <n v="1327969730"/>
    <b v="0"/>
    <n v="72"/>
    <b v="1"/>
    <s v="music/indie rock"/>
    <n v="120.54285714285714"/>
    <n v="58.597222222222221"/>
    <x v="4"/>
    <x v="14"/>
  </r>
  <r>
    <s v="&quot; Prodigal Daughter&quot; Recording Project"/>
    <s v="This CD celebrates a journey beginning with the death of a father and culminating with the joyous victory expressed in music!"/>
    <n v="2500"/>
    <n v="2500"/>
    <x v="0"/>
    <x v="0"/>
    <s v="USD"/>
    <n v="1317576973"/>
    <n v="1312392973"/>
    <b v="0"/>
    <n v="22"/>
    <b v="1"/>
    <s v="music/indie rock"/>
    <n v="100"/>
    <n v="113.63636363636364"/>
    <x v="4"/>
    <x v="14"/>
  </r>
  <r>
    <s v="GBS Detroit Presents Shone Nuisance"/>
    <s v="Shone Nuisance is heading to GBS Detroit on Friday, October 26th to record and film their GBS Detroit EP and video."/>
    <n v="600"/>
    <n v="610"/>
    <x v="0"/>
    <x v="0"/>
    <s v="USD"/>
    <n v="1351223940"/>
    <n v="1349892735"/>
    <b v="0"/>
    <n v="14"/>
    <b v="1"/>
    <s v="music/indie rock"/>
    <n v="101.66666666666666"/>
    <n v="43.571428571428569"/>
    <x v="4"/>
    <x v="14"/>
  </r>
  <r>
    <s v="Caverns of Sonora"/>
    <s v="Engine is ready to record our sophomore release. The songs are written, the musicians are ready. Help us bring this into existence!"/>
    <n v="3000"/>
    <n v="3000"/>
    <x v="0"/>
    <x v="0"/>
    <s v="USD"/>
    <n v="1322751735"/>
    <n v="1317564135"/>
    <b v="0"/>
    <n v="38"/>
    <b v="1"/>
    <s v="music/indie rock"/>
    <n v="100"/>
    <n v="78.94736842105263"/>
    <x v="4"/>
    <x v="14"/>
  </r>
  <r>
    <s v="The Christopher Battles EP"/>
    <s v="The Christopher Battles EP Project will fund professional recording, publicity, and release for this original singer-songwriter."/>
    <n v="6000"/>
    <n v="6020"/>
    <x v="0"/>
    <x v="0"/>
    <s v="USD"/>
    <n v="1331174635"/>
    <n v="1328582635"/>
    <b v="0"/>
    <n v="32"/>
    <b v="1"/>
    <s v="music/indie rock"/>
    <n v="100.33333333333334"/>
    <n v="188.125"/>
    <x v="4"/>
    <x v="14"/>
  </r>
  <r>
    <s v="Roosevelt Died."/>
    <s v="Our tour van died, we need help!"/>
    <n v="3000"/>
    <n v="3971"/>
    <x v="0"/>
    <x v="0"/>
    <s v="USD"/>
    <n v="1435808400"/>
    <n v="1434650084"/>
    <b v="0"/>
    <n v="63"/>
    <b v="1"/>
    <s v="music/indie rock"/>
    <n v="132.36666666666667"/>
    <n v="63.031746031746032"/>
    <x v="4"/>
    <x v="14"/>
  </r>
  <r>
    <s v="GBS Detroit Presents The Skylit Letter"/>
    <s v="The Skylit Letter is heading to Groovebox Studios in Detroit on Friday, June 29th to record and film a live GBS Detroit video and EP."/>
    <n v="600"/>
    <n v="820"/>
    <x v="0"/>
    <x v="0"/>
    <s v="USD"/>
    <n v="1341028740"/>
    <n v="1339704141"/>
    <b v="0"/>
    <n v="27"/>
    <b v="1"/>
    <s v="music/indie rock"/>
    <n v="136.66666666666666"/>
    <n v="30.37037037037037"/>
    <x v="4"/>
    <x v="14"/>
  </r>
  <r>
    <s v="The World War I's &quot;The Bite And The Boogie&quot;"/>
    <s v="Hey everyone, we are back with our first full length release, &quot;The Bite And The Boogie&quot; and we need your help to get it printed!"/>
    <n v="2000"/>
    <n v="2265"/>
    <x v="0"/>
    <x v="0"/>
    <s v="USD"/>
    <n v="1329104114"/>
    <n v="1323920114"/>
    <b v="0"/>
    <n v="44"/>
    <b v="1"/>
    <s v="music/indie rock"/>
    <n v="113.25"/>
    <n v="51.477272727272727"/>
    <x v="4"/>
    <x v="14"/>
  </r>
  <r>
    <s v="The Guru releases &quot;Native Sun&quot;"/>
    <s v="The Guru is basement parties, lake swimming, a smile shared between reunited friends, and the doe-eyed innocence of youth."/>
    <n v="1000"/>
    <n v="1360"/>
    <x v="0"/>
    <x v="0"/>
    <s v="USD"/>
    <n v="1304628648"/>
    <n v="1302036648"/>
    <b v="0"/>
    <n v="38"/>
    <b v="1"/>
    <s v="music/indie rock"/>
    <n v="136"/>
    <n v="35.789473684210527"/>
    <x v="4"/>
    <x v="14"/>
  </r>
  <r>
    <s v="Matthew Moon's New Album"/>
    <s v="Indie rocker, Matthew Moon, has something to share with you..."/>
    <n v="7777"/>
    <n v="11364"/>
    <x v="0"/>
    <x v="0"/>
    <s v="USD"/>
    <n v="1352488027"/>
    <n v="1349892427"/>
    <b v="0"/>
    <n v="115"/>
    <b v="1"/>
    <s v="music/indie rock"/>
    <n v="146.12318374694613"/>
    <n v="98.817391304347822"/>
    <x v="4"/>
    <x v="14"/>
  </r>
  <r>
    <s v="In the Raw: the ink &amp; the Echo's debut album"/>
    <s v="In the Raw is Seattle's the Ink &amp; the Echo's debut album.  It is honest, compelling, and speaks of raw human emotion."/>
    <n v="800"/>
    <n v="1036"/>
    <x v="0"/>
    <x v="0"/>
    <s v="USD"/>
    <n v="1369958400"/>
    <n v="1367286434"/>
    <b v="0"/>
    <n v="37"/>
    <b v="1"/>
    <s v="music/indie rock"/>
    <n v="129.5"/>
    <n v="28"/>
    <x v="4"/>
    <x v="14"/>
  </r>
  <r>
    <s v="Layla The Wolf Debut E.P. &quot;Sugar&quot;"/>
    <s v="Help Layla the Wolf fund the printing and releasing of our first E.P. Release called &quot;Sugar&quot;."/>
    <n v="2000"/>
    <n v="5080"/>
    <x v="0"/>
    <x v="0"/>
    <s v="USD"/>
    <n v="1416542400"/>
    <n v="1415472953"/>
    <b v="0"/>
    <n v="99"/>
    <b v="1"/>
    <s v="music/indie rock"/>
    <n v="254"/>
    <n v="51.313131313131315"/>
    <x v="4"/>
    <x v="14"/>
  </r>
  <r>
    <s v="Aaron Long-New Full Length Album &quot;Sounds of Awakening&quot;"/>
    <s v="We're recording a new full length album! So stoked for this project. We've been preparing for it for over a year. It's our best yet!"/>
    <n v="2200"/>
    <n v="2355"/>
    <x v="0"/>
    <x v="0"/>
    <s v="USD"/>
    <n v="1359176974"/>
    <n v="1356584974"/>
    <b v="0"/>
    <n v="44"/>
    <b v="1"/>
    <s v="music/indie rock"/>
    <n v="107.04545454545456"/>
    <n v="53.522727272727273"/>
    <x v="4"/>
    <x v="14"/>
  </r>
  <r>
    <s v="ACKER Studio Album and Vinyl Pressing"/>
    <s v="ACKER, an instrumental noise-rock band from Central Illinois, is raising funds to record a new album and release it on vinyl."/>
    <n v="2000"/>
    <n v="2154.66"/>
    <x v="0"/>
    <x v="0"/>
    <s v="USD"/>
    <n v="1415815393"/>
    <n v="1413997393"/>
    <b v="0"/>
    <n v="58"/>
    <b v="1"/>
    <s v="music/indie rock"/>
    <n v="107.73299999999999"/>
    <n v="37.149310344827583"/>
    <x v="4"/>
    <x v="14"/>
  </r>
  <r>
    <s v="THE SADDEST LANDSCAPE: Deluxe Vinyl Reissues"/>
    <s v="A project to raise the funds for our early discography, pressed on vinyl the way we always envisioned it + help w/ future band plans."/>
    <n v="16000"/>
    <n v="17170"/>
    <x v="0"/>
    <x v="0"/>
    <s v="USD"/>
    <n v="1347249300"/>
    <n v="1344917580"/>
    <b v="0"/>
    <n v="191"/>
    <b v="1"/>
    <s v="music/indie rock"/>
    <n v="107.31250000000001"/>
    <n v="89.895287958115176"/>
    <x v="4"/>
    <x v="14"/>
  </r>
  <r>
    <s v="Skyline Sounds - First Studio Album (and Merch!)"/>
    <s v="We are ready to make our first full-length album, and with your help, we can make it happen!"/>
    <n v="4000"/>
    <n v="4261"/>
    <x v="0"/>
    <x v="0"/>
    <s v="USD"/>
    <n v="1436115617"/>
    <n v="1433523617"/>
    <b v="0"/>
    <n v="40"/>
    <b v="1"/>
    <s v="music/indie rock"/>
    <n v="106.52500000000001"/>
    <n v="106.52500000000001"/>
    <x v="4"/>
    <x v="14"/>
  </r>
  <r>
    <s v="&quot;Vision&quot; - New Album - Brent Brown"/>
    <s v="Brent Brown's breakout new album! Requires help from the record label... You!"/>
    <n v="2000"/>
    <n v="2007"/>
    <x v="0"/>
    <x v="0"/>
    <s v="USD"/>
    <n v="1401253140"/>
    <n v="1398873969"/>
    <b v="0"/>
    <n v="38"/>
    <b v="1"/>
    <s v="music/indie rock"/>
    <n v="100.35000000000001"/>
    <n v="52.815789473684212"/>
    <x v="4"/>
    <x v="14"/>
  </r>
  <r>
    <s v="Join us in releasing &quot;Evening Lights&quot; FREE online!"/>
    <s v="We are a small community of people in Boston intending to make every moment a time to find love and give love.  We need your help!"/>
    <n v="2000"/>
    <n v="2130"/>
    <x v="0"/>
    <x v="0"/>
    <s v="USD"/>
    <n v="1313370000"/>
    <n v="1307594625"/>
    <b v="0"/>
    <n v="39"/>
    <b v="1"/>
    <s v="music/indie rock"/>
    <n v="106.5"/>
    <n v="54.615384615384613"/>
    <x v="4"/>
    <x v="14"/>
  </r>
  <r>
    <s v="BBB Kickstarter Two"/>
    <s v="BBB is going back into the studio to record and release &quot;Felix From Canada&quot; by popular demand.  We need your help!"/>
    <n v="300"/>
    <n v="300"/>
    <x v="0"/>
    <x v="0"/>
    <s v="USD"/>
    <n v="1366064193"/>
    <n v="1364854593"/>
    <b v="0"/>
    <n v="11"/>
    <b v="1"/>
    <s v="music/indie rock"/>
    <n v="100"/>
    <n v="27.272727272727273"/>
    <x v="4"/>
    <x v="14"/>
  </r>
  <r>
    <s v="Summer Underground // Honeycomb LP"/>
    <s v="Help us fund our second full-length album Honeycomb!"/>
    <n v="7000"/>
    <n v="7340"/>
    <x v="0"/>
    <x v="0"/>
    <s v="USD"/>
    <n v="1411505176"/>
    <n v="1408481176"/>
    <b v="0"/>
    <n v="107"/>
    <b v="1"/>
    <s v="music/indie rock"/>
    <n v="104.85714285714285"/>
    <n v="68.598130841121488"/>
    <x v="4"/>
    <x v="14"/>
  </r>
  <r>
    <s v="THE RATIONALES present: The Distance in Between"/>
    <s v="10 tracks of power pop, indie rock &amp; &quot;soaring sounds of hope from the edge.&quot; Help us polish &amp; release it by pre-ordering now!"/>
    <n v="5000"/>
    <n v="5235"/>
    <x v="0"/>
    <x v="0"/>
    <s v="USD"/>
    <n v="1291870740"/>
    <n v="1286480070"/>
    <b v="0"/>
    <n v="147"/>
    <b v="1"/>
    <s v="music/indie rock"/>
    <n v="104.69999999999999"/>
    <n v="35.612244897959187"/>
    <x v="4"/>
    <x v="14"/>
  </r>
  <r>
    <s v="The Violet Tone and the City of Angels!"/>
    <s v="The Violet Tone is heading to California but we need your help!  We've been at this for years and finally have a shot!"/>
    <n v="1500"/>
    <n v="3385"/>
    <x v="0"/>
    <x v="0"/>
    <s v="USD"/>
    <n v="1298167001"/>
    <n v="1295575001"/>
    <b v="0"/>
    <n v="36"/>
    <b v="1"/>
    <s v="music/indie rock"/>
    <n v="225.66666666666669"/>
    <n v="94.027777777777771"/>
    <x v="4"/>
    <x v="14"/>
  </r>
  <r>
    <s v="Launch Bitch's new project BEACH: violin indie-electro rock"/>
    <s v="Launch Bitch's new project, BEACH.  Get a limited edition cassette EP, be on a song, or drive away in Bitch's tour bus/RV."/>
    <n v="48000"/>
    <n v="48434"/>
    <x v="0"/>
    <x v="0"/>
    <s v="USD"/>
    <n v="1349203203"/>
    <n v="1345056003"/>
    <b v="0"/>
    <n v="92"/>
    <b v="1"/>
    <s v="music/indie rock"/>
    <n v="100.90416666666667"/>
    <n v="526.45652173913038"/>
    <x v="4"/>
    <x v="14"/>
  </r>
  <r>
    <s v="You Said It Would Go Down Like This"/>
    <s v="Our next album is being mastered and we want your help to release it by putting your name down for a pre-sale copy and awesome merch!"/>
    <n v="1200"/>
    <n v="1773"/>
    <x v="0"/>
    <x v="0"/>
    <s v="USD"/>
    <n v="1445921940"/>
    <n v="1444699549"/>
    <b v="0"/>
    <n v="35"/>
    <b v="1"/>
    <s v="music/indie rock"/>
    <n v="147.75"/>
    <n v="50.657142857142858"/>
    <x v="4"/>
    <x v="14"/>
  </r>
  <r>
    <s v="PORCHES. vs. THE U.S.A."/>
    <s v="PORCHES.  and Documentarians tour from New York to San Francisco and back."/>
    <n v="1000"/>
    <n v="1346.11"/>
    <x v="0"/>
    <x v="0"/>
    <s v="USD"/>
    <n v="1311538136"/>
    <n v="1308946136"/>
    <b v="0"/>
    <n v="17"/>
    <b v="1"/>
    <s v="music/indie rock"/>
    <n v="134.61099999999999"/>
    <n v="79.182941176470578"/>
    <x v="4"/>
    <x v="14"/>
  </r>
  <r>
    <s v="Big Long Now's Debut Album"/>
    <s v="big long now is recording our debut album and we are looking for help mastering and pressing it to vinyl"/>
    <n v="2000"/>
    <n v="2015"/>
    <x v="0"/>
    <x v="0"/>
    <s v="USD"/>
    <n v="1345086445"/>
    <n v="1342494445"/>
    <b v="0"/>
    <n v="22"/>
    <b v="1"/>
    <s v="music/indie rock"/>
    <n v="100.75"/>
    <n v="91.590909090909093"/>
    <x v="4"/>
    <x v="14"/>
  </r>
  <r>
    <s v="Hearty Har Full Length Album"/>
    <s v="&lt;3_x000a_Coming in from outer space. Help Hearty Har record their 1st album!!"/>
    <n v="8000"/>
    <n v="8070.43"/>
    <x v="0"/>
    <x v="0"/>
    <s v="USD"/>
    <n v="1388617736"/>
    <n v="1384384136"/>
    <b v="0"/>
    <n v="69"/>
    <b v="1"/>
    <s v="music/indie rock"/>
    <n v="100.880375"/>
    <n v="116.96275362318841"/>
    <x v="4"/>
    <x v="14"/>
  </r>
  <r>
    <s v="Legend of Decay"/>
    <s v="Join us on an epic journey to discover a millennia old secret which will change the world forever."/>
    <n v="50000"/>
    <n v="284"/>
    <x v="2"/>
    <x v="16"/>
    <s v="CHF"/>
    <n v="1484156948"/>
    <n v="1481564948"/>
    <b v="0"/>
    <n v="10"/>
    <b v="0"/>
    <s v="games/video games"/>
    <n v="0.56800000000000006"/>
    <n v="28.4"/>
    <x v="6"/>
    <x v="17"/>
  </r>
  <r>
    <s v="CapitÃ¡n Kalani y el sindicato robÃ³tico"/>
    <s v="Captain Kalani it's a retro game full of nostalgia for the old gamers but interesting for the new ones"/>
    <n v="80000"/>
    <n v="310"/>
    <x v="2"/>
    <x v="14"/>
    <s v="MXN"/>
    <n v="1483773169"/>
    <n v="1481181169"/>
    <b v="0"/>
    <n v="3"/>
    <b v="0"/>
    <s v="games/video games"/>
    <n v="0.38750000000000001"/>
    <n v="103.33333333333333"/>
    <x v="6"/>
    <x v="17"/>
  </r>
  <r>
    <s v="3D Art for &quot;Extreme Hugtime Simulation Challenge&quot;"/>
    <s v="Indie developer boredom's products' Xbox 360 game about a Japanese-inspired hug-themed game show needs funding for animation and environmental models."/>
    <n v="500"/>
    <n v="50"/>
    <x v="2"/>
    <x v="0"/>
    <s v="USD"/>
    <n v="1268636340"/>
    <n v="1263982307"/>
    <b v="0"/>
    <n v="5"/>
    <b v="0"/>
    <s v="games/video games"/>
    <n v="10"/>
    <n v="10"/>
    <x v="6"/>
    <x v="17"/>
  </r>
  <r>
    <s v="AZAMAR"/>
    <s v="AZAMAR is a Role Playing Game world involving fantasy and high magic, based on the popular OpenD6 OGL using the Cinema6 RPG Framework."/>
    <n v="1100"/>
    <n v="115"/>
    <x v="2"/>
    <x v="0"/>
    <s v="USD"/>
    <n v="1291093200"/>
    <n v="1286930435"/>
    <b v="0"/>
    <n v="5"/>
    <b v="0"/>
    <s v="games/video games"/>
    <n v="10.454545454545453"/>
    <n v="23"/>
    <x v="6"/>
    <x v="17"/>
  </r>
  <r>
    <s v="Becoming - A Metaphysical Game About Mental Illness"/>
    <s v="Becoming is a video game that aims to portray mental illness through a metaphysical and emotional story."/>
    <n v="60000"/>
    <n v="852"/>
    <x v="2"/>
    <x v="0"/>
    <s v="USD"/>
    <n v="1438734833"/>
    <n v="1436142833"/>
    <b v="0"/>
    <n v="27"/>
    <b v="0"/>
    <s v="games/video games"/>
    <n v="1.4200000000000002"/>
    <n v="31.555555555555557"/>
    <x v="6"/>
    <x v="17"/>
  </r>
  <r>
    <s v="DodgeBall Blitz"/>
    <s v="Lead your team to victory in this fast-paced, action, sports game! Use Power-ups and avoid attacks as you fight for victory!"/>
    <n v="20000"/>
    <n v="10"/>
    <x v="2"/>
    <x v="0"/>
    <s v="USD"/>
    <n v="1418080887"/>
    <n v="1415488887"/>
    <b v="0"/>
    <n v="2"/>
    <b v="0"/>
    <s v="games/video games"/>
    <n v="0.05"/>
    <n v="5"/>
    <x v="6"/>
    <x v="17"/>
  </r>
  <r>
    <s v="Three Monkeys - Part 1: Into the Abyss"/>
    <s v="Three Monkeys is an audio adventure game for PC."/>
    <n v="28000"/>
    <n v="8076"/>
    <x v="2"/>
    <x v="1"/>
    <s v="GBP"/>
    <n v="1426158463"/>
    <n v="1423570063"/>
    <b v="0"/>
    <n v="236"/>
    <b v="0"/>
    <s v="games/video games"/>
    <n v="28.842857142857142"/>
    <n v="34.220338983050844"/>
    <x v="6"/>
    <x v="17"/>
  </r>
  <r>
    <s v="Makayla's Quest"/>
    <s v="The Royal Snail has misdelivered all the invitations to the Royal Ball.  It's up to Makayla to set things right in the Fairy Forest"/>
    <n v="15000"/>
    <n v="25"/>
    <x v="2"/>
    <x v="5"/>
    <s v="CAD"/>
    <n v="1411324369"/>
    <n v="1406140369"/>
    <b v="0"/>
    <n v="1"/>
    <b v="0"/>
    <s v="games/video games"/>
    <n v="0.16666666666666669"/>
    <n v="25"/>
    <x v="6"/>
    <x v="17"/>
  </r>
  <r>
    <s v="Pretty Kitty Fuzzy"/>
    <s v="PKF is a Cat-Tastic 2D side-scrolling shooter! Stand up to all the big meanies with the power of positivity and save the universe!"/>
    <n v="2000"/>
    <n v="236"/>
    <x v="2"/>
    <x v="0"/>
    <s v="USD"/>
    <n v="1457570100"/>
    <n v="1454978100"/>
    <b v="0"/>
    <n v="12"/>
    <b v="0"/>
    <s v="games/video games"/>
    <n v="11.799999999999999"/>
    <n v="19.666666666666668"/>
    <x v="6"/>
    <x v="17"/>
  </r>
  <r>
    <s v="Wondrous Adventures: A Kid's Game"/>
    <s v="You are the hero tasked to save your home from the villainous Sanword."/>
    <n v="42000"/>
    <n v="85"/>
    <x v="2"/>
    <x v="0"/>
    <s v="USD"/>
    <n v="1408154663"/>
    <n v="1405130663"/>
    <b v="0"/>
    <n v="4"/>
    <b v="0"/>
    <s v="games/video games"/>
    <n v="0.20238095238095236"/>
    <n v="21.25"/>
    <x v="6"/>
    <x v="17"/>
  </r>
  <r>
    <s v="Scout's Honor"/>
    <s v="From frightened girl to empowered woman, Scout's Honor is a tale about facing your fears and overcoming odds."/>
    <n v="500"/>
    <n v="25"/>
    <x v="2"/>
    <x v="0"/>
    <s v="USD"/>
    <n v="1436677091"/>
    <n v="1434085091"/>
    <b v="0"/>
    <n v="3"/>
    <b v="0"/>
    <s v="games/video games"/>
    <n v="5"/>
    <n v="8.3333333333333339"/>
    <x v="6"/>
    <x v="17"/>
  </r>
  <r>
    <s v="Universe Rush"/>
    <s v="Fight your way to dominate the universe. Be the first to try our engaging cross-platform mmo-strategy and bring it closer to reality."/>
    <n v="100000"/>
    <n v="2112.9899999999998"/>
    <x v="2"/>
    <x v="0"/>
    <s v="USD"/>
    <n v="1391427692"/>
    <n v="1388835692"/>
    <b v="0"/>
    <n v="99"/>
    <b v="0"/>
    <s v="games/video games"/>
    <n v="2.1129899999999995"/>
    <n v="21.34333333333333"/>
    <x v="6"/>
    <x v="17"/>
  </r>
  <r>
    <s v="Waddle Slide - An App for iPhone and Android"/>
    <s v="Waddle Slide is an iPhone/Android application. The app is based around a penguin, who's objective is to find his way back to his igloo."/>
    <n v="1000"/>
    <n v="16"/>
    <x v="2"/>
    <x v="0"/>
    <s v="USD"/>
    <n v="1303628340"/>
    <n v="1300328399"/>
    <b v="0"/>
    <n v="3"/>
    <b v="0"/>
    <s v="games/video games"/>
    <n v="1.6"/>
    <n v="5.333333333333333"/>
    <x v="6"/>
    <x v="17"/>
  </r>
  <r>
    <s v="Prehistoric Landing"/>
    <s v="1st person Action Survivalist Rpg game. You get sent to a deadly Island to die not knowing that your not alone on the island."/>
    <n v="6000"/>
    <n v="104"/>
    <x v="2"/>
    <x v="0"/>
    <s v="USD"/>
    <n v="1367097391"/>
    <n v="1364505391"/>
    <b v="0"/>
    <n v="3"/>
    <b v="0"/>
    <s v="games/video games"/>
    <n v="1.7333333333333332"/>
    <n v="34.666666666666664"/>
    <x v="6"/>
    <x v="17"/>
  </r>
  <r>
    <s v="Tesla's Electric Mist"/>
    <s v="Point-and-click adventure: The mysterious Nikola Tesla, a time traveling device, and an experiment gone wrong in Colorado Springs"/>
    <n v="5000"/>
    <n v="478"/>
    <x v="2"/>
    <x v="0"/>
    <s v="USD"/>
    <n v="1349392033"/>
    <n v="1346800033"/>
    <b v="0"/>
    <n v="22"/>
    <b v="0"/>
    <s v="games/video games"/>
    <n v="9.56"/>
    <n v="21.727272727272727"/>
    <x v="6"/>
    <x v="17"/>
  </r>
  <r>
    <s v="Dark Paradise"/>
    <s v="A dark and twisted game with physiological madness and corruption as a man becomes the ultimate bio weapon."/>
    <n v="80000"/>
    <n v="47.69"/>
    <x v="2"/>
    <x v="0"/>
    <s v="USD"/>
    <n v="1382184786"/>
    <n v="1379592786"/>
    <b v="0"/>
    <n v="4"/>
    <b v="0"/>
    <s v="games/video games"/>
    <n v="5.9612499999999999E-2"/>
    <n v="11.922499999999999"/>
    <x v="6"/>
    <x v="17"/>
  </r>
  <r>
    <s v="Late To The Party : A Cold War Espionage RPG in the Baltics"/>
    <s v="Arrest, interrogate, and uncover the truth as a local woman recruited by the KGB. For Windows, Mac &amp; Linux."/>
    <n v="50000"/>
    <n v="14203"/>
    <x v="2"/>
    <x v="5"/>
    <s v="CAD"/>
    <n v="1417804229"/>
    <n v="1415212229"/>
    <b v="0"/>
    <n v="534"/>
    <b v="0"/>
    <s v="games/video games"/>
    <n v="28.405999999999999"/>
    <n v="26.59737827715356"/>
    <x v="6"/>
    <x v="17"/>
  </r>
  <r>
    <s v="Tales Of Tameria - Dawning Light"/>
    <s v="A game with a mixture of a few genres from RPG, Simulation and to adventure elements."/>
    <n v="1000"/>
    <n v="128"/>
    <x v="2"/>
    <x v="1"/>
    <s v="GBP"/>
    <n v="1383959939"/>
    <n v="1381364339"/>
    <b v="0"/>
    <n v="12"/>
    <b v="0"/>
    <s v="games/video games"/>
    <n v="12.8"/>
    <n v="10.666666666666666"/>
    <x v="6"/>
    <x v="17"/>
  </r>
  <r>
    <s v="Manorkept"/>
    <s v="An adventuring RPG with ghosts, mysteries, and flexible gameplay paths, Manorkept is a game that promises an unforgettable experience."/>
    <n v="30000"/>
    <n v="1626"/>
    <x v="2"/>
    <x v="0"/>
    <s v="USD"/>
    <n v="1478196008"/>
    <n v="1475604008"/>
    <b v="0"/>
    <n v="56"/>
    <b v="0"/>
    <s v="games/video games"/>
    <n v="5.42"/>
    <n v="29.035714285714285"/>
    <x v="6"/>
    <x v="17"/>
  </r>
  <r>
    <s v="Huevos Rancheros Video Game &quot;The Sabroso Showdown &quot;"/>
    <s v="COOKIN UP ONE HOT ENTREE! BobToons USA is gathering the ingredients to create a hot new video game &quot;The Sabroso Showdown&quot;"/>
    <n v="500000"/>
    <n v="560"/>
    <x v="2"/>
    <x v="0"/>
    <s v="USD"/>
    <n v="1357934424"/>
    <n v="1355342424"/>
    <b v="0"/>
    <n v="11"/>
    <b v="0"/>
    <s v="games/video games"/>
    <n v="0.11199999999999999"/>
    <n v="50.909090909090907"/>
    <x v="6"/>
    <x v="17"/>
  </r>
  <r>
    <s v="King of Consoles"/>
    <s v="A place where people can test out the latest video games, for an hourly fee. It's cheaper than wasting money on a $60 game that sucked"/>
    <n v="15000"/>
    <n v="0"/>
    <x v="2"/>
    <x v="0"/>
    <s v="USD"/>
    <n v="1415947159"/>
    <n v="1413351559"/>
    <b v="0"/>
    <n v="0"/>
    <b v="0"/>
    <s v="games/video games"/>
    <n v="0"/>
    <s v="N/A"/>
    <x v="6"/>
    <x v="17"/>
  </r>
  <r>
    <s v="MEDiAN - The Colony (sci-fi exploration adventure game)"/>
    <s v="a third-person exploration adventure game developed by yetanotherIndie will be released on August 2016 for PC, Linux and XBox one."/>
    <n v="10500"/>
    <n v="601"/>
    <x v="2"/>
    <x v="12"/>
    <s v="EUR"/>
    <n v="1451494210"/>
    <n v="1449075010"/>
    <b v="0"/>
    <n v="12"/>
    <b v="0"/>
    <s v="games/video games"/>
    <n v="5.7238095238095239"/>
    <n v="50.083333333333336"/>
    <x v="6"/>
    <x v="17"/>
  </r>
  <r>
    <s v="Head Cap - a 3rd party Iphone, Ipad, and touch app for the Battletech board game"/>
    <s v="Head Cap will provide easy access to tables, dice rollers and record sheet management to streamline your tabletop Battletech games."/>
    <n v="2000"/>
    <n v="225"/>
    <x v="2"/>
    <x v="0"/>
    <s v="USD"/>
    <n v="1279738800"/>
    <n v="1275599812"/>
    <b v="0"/>
    <n v="5"/>
    <b v="0"/>
    <s v="games/video games"/>
    <n v="11.25"/>
    <n v="45"/>
    <x v="6"/>
    <x v="17"/>
  </r>
  <r>
    <s v="Project Starborn"/>
    <s v="A thousand community-built sandbox games (and more!) with a fully-customizable game engine."/>
    <n v="35500"/>
    <n v="607"/>
    <x v="2"/>
    <x v="0"/>
    <s v="USD"/>
    <n v="1379164040"/>
    <n v="1376399240"/>
    <b v="0"/>
    <n v="24"/>
    <b v="0"/>
    <s v="games/video games"/>
    <n v="1.7098591549295776"/>
    <n v="25.291666666666668"/>
    <x v="6"/>
    <x v="17"/>
  </r>
  <r>
    <s v="Theocalypse - Mythology and Modern day collide in this RPG"/>
    <s v="When the gods of religions and days passed return to our modern world, humanity must fight for its survival and future."/>
    <n v="15000"/>
    <n v="4565"/>
    <x v="2"/>
    <x v="0"/>
    <s v="USD"/>
    <n v="1385534514"/>
    <n v="1382938914"/>
    <b v="0"/>
    <n v="89"/>
    <b v="0"/>
    <s v="games/video games"/>
    <n v="30.433333333333334"/>
    <n v="51.292134831460672"/>
    <x v="6"/>
    <x v="17"/>
  </r>
  <r>
    <s v="Nanaue eSports"/>
    <s v="New professional gaming organization with a tournament winning Dota 2 team, &amp; divisions in all eSports games looking to re brand/expand"/>
    <n v="5000"/>
    <n v="1"/>
    <x v="2"/>
    <x v="0"/>
    <s v="USD"/>
    <n v="1455207510"/>
    <n v="1453997910"/>
    <b v="0"/>
    <n v="1"/>
    <b v="0"/>
    <s v="games/video games"/>
    <n v="0.02"/>
    <n v="1"/>
    <x v="6"/>
    <x v="17"/>
  </r>
  <r>
    <s v="Johnny Rocketfingers 3"/>
    <s v="A Point and Click Adventure on Steroids."/>
    <n v="390000"/>
    <n v="2716"/>
    <x v="2"/>
    <x v="0"/>
    <s v="USD"/>
    <n v="1416125148"/>
    <n v="1413356748"/>
    <b v="0"/>
    <n v="55"/>
    <b v="0"/>
    <s v="games/video games"/>
    <n v="0.69641025641025645"/>
    <n v="49.381818181818183"/>
    <x v="6"/>
    <x v="17"/>
  </r>
  <r>
    <s v="ZomBlock's"/>
    <s v="zomblock's is a online zombie survival game where you can craft new weapons,find food and water to keep yourself alive."/>
    <n v="100"/>
    <n v="2"/>
    <x v="2"/>
    <x v="1"/>
    <s v="GBP"/>
    <n v="1427992582"/>
    <n v="1425404182"/>
    <b v="0"/>
    <n v="2"/>
    <b v="0"/>
    <s v="games/video games"/>
    <n v="2"/>
    <n v="1"/>
    <x v="6"/>
    <x v="17"/>
  </r>
  <r>
    <s v="Project Gert on Xbox Live "/>
    <s v="Project Gert is a sequel to the Android game Project Gert, for Xbox Live.  One character embodying two personality's, and sets of abilities.  "/>
    <n v="2000"/>
    <n v="0"/>
    <x v="2"/>
    <x v="0"/>
    <s v="USD"/>
    <n v="1280534400"/>
    <n v="1277512556"/>
    <b v="0"/>
    <n v="0"/>
    <b v="0"/>
    <s v="games/video games"/>
    <n v="0"/>
    <s v="N/A"/>
    <x v="6"/>
    <x v="17"/>
  </r>
  <r>
    <s v="The Unknown Door"/>
    <s v="A pixel styled open world detective game."/>
    <n v="50000"/>
    <n v="405"/>
    <x v="2"/>
    <x v="10"/>
    <s v="NOK"/>
    <n v="1468392599"/>
    <n v="1465800599"/>
    <b v="0"/>
    <n v="4"/>
    <b v="0"/>
    <s v="games/video games"/>
    <n v="0.80999999999999994"/>
    <n v="101.25"/>
    <x v="6"/>
    <x v="17"/>
  </r>
  <r>
    <s v="Handee Job for PS4 Gets on Shark Tank"/>
    <s v="Crazy Artist makes gaming more comfortable and fun for Playstation 4 users. I really want to give you a Handee Job!"/>
    <n v="45000"/>
    <n v="118"/>
    <x v="2"/>
    <x v="0"/>
    <s v="USD"/>
    <n v="1467231614"/>
    <n v="1464639614"/>
    <b v="0"/>
    <n v="6"/>
    <b v="0"/>
    <s v="games/video games"/>
    <n v="0.26222222222222225"/>
    <n v="19.666666666666668"/>
    <x v="6"/>
    <x v="17"/>
  </r>
  <r>
    <s v="Space Shooter RPG+"/>
    <s v="Our game is going to be a space shooter that has RPG elements with New Game+! It will be unlike any space shooter ever played."/>
    <n v="30000"/>
    <n v="50"/>
    <x v="2"/>
    <x v="0"/>
    <s v="USD"/>
    <n v="1394909909"/>
    <n v="1392321509"/>
    <b v="0"/>
    <n v="4"/>
    <b v="0"/>
    <s v="games/video games"/>
    <n v="0.16666666666666669"/>
    <n v="12.5"/>
    <x v="6"/>
    <x v="17"/>
  </r>
  <r>
    <s v="It's The GOD Complex"/>
    <s v="Crowdfunding the Gamers Way. An online game with real world consequences.Do you dare to play? Can you turn the world around?"/>
    <n v="372625"/>
    <n v="34"/>
    <x v="2"/>
    <x v="0"/>
    <s v="USD"/>
    <n v="1420876740"/>
    <n v="1417470718"/>
    <b v="0"/>
    <n v="4"/>
    <b v="0"/>
    <s v="games/video games"/>
    <n v="9.124454880912446E-3"/>
    <n v="8.5"/>
    <x v="6"/>
    <x v="17"/>
  </r>
  <r>
    <s v="Demigods - Rise of the Children - Part 1 (Design)"/>
    <s v="A Real Time Strategy game based on Greek mythology in a fictional world."/>
    <n v="250"/>
    <n v="2"/>
    <x v="2"/>
    <x v="0"/>
    <s v="USD"/>
    <n v="1390921827"/>
    <n v="1389193827"/>
    <b v="0"/>
    <n v="2"/>
    <b v="0"/>
    <s v="games/video games"/>
    <n v="0.8"/>
    <n v="1"/>
    <x v="6"/>
    <x v="17"/>
  </r>
  <r>
    <s v="VoxelMaze"/>
    <s v="A Level Editor, Turned up to eleven. Infinite creativity in one package, solo or with up to 16 of your friends."/>
    <n v="5000"/>
    <n v="115"/>
    <x v="2"/>
    <x v="1"/>
    <s v="GBP"/>
    <n v="1459443385"/>
    <n v="1456854985"/>
    <b v="0"/>
    <n v="5"/>
    <b v="0"/>
    <s v="games/video games"/>
    <n v="2.2999999999999998"/>
    <n v="23"/>
    <x v="6"/>
    <x v="17"/>
  </r>
  <r>
    <s v="Beyond Black Space"/>
    <s v="Captain and manage your ship along with your crew in this deep space adventure! (PC/Linux/Mac)"/>
    <n v="56000"/>
    <n v="1493"/>
    <x v="2"/>
    <x v="0"/>
    <s v="USD"/>
    <n v="1379363406"/>
    <n v="1375475406"/>
    <b v="0"/>
    <n v="83"/>
    <b v="0"/>
    <s v="games/video games"/>
    <n v="2.6660714285714282"/>
    <n v="17.987951807228917"/>
    <x v="6"/>
    <x v="17"/>
  </r>
  <r>
    <s v="Nin"/>
    <s v="Gamers and 90's fans unite in this small tale of epic proportions!"/>
    <n v="75000"/>
    <n v="21144"/>
    <x v="2"/>
    <x v="0"/>
    <s v="USD"/>
    <n v="1482479940"/>
    <n v="1479684783"/>
    <b v="0"/>
    <n v="57"/>
    <b v="0"/>
    <s v="games/video games"/>
    <n v="28.192"/>
    <n v="370.94736842105266"/>
    <x v="6"/>
    <x v="17"/>
  </r>
  <r>
    <s v="PerfectGolf"/>
    <s v="A next generation golf game with a course designer and a massively multiplayer online tour. Join the fun and help us create it"/>
    <n v="300000"/>
    <n v="19770.11"/>
    <x v="2"/>
    <x v="0"/>
    <s v="USD"/>
    <n v="1360009774"/>
    <n v="1356121774"/>
    <b v="0"/>
    <n v="311"/>
    <b v="0"/>
    <s v="games/video games"/>
    <n v="6.5900366666666672"/>
    <n v="63.569485530546629"/>
    <x v="6"/>
    <x v="17"/>
  </r>
  <r>
    <s v="DeadRealm RPG Series for Android and iOS"/>
    <s v="The world is dead, humans are nearly extinct._x000a_Vampires and Werewolves hunt the survivors. Zombies hunt us all._x000a_How will you survive?"/>
    <n v="3600"/>
    <n v="26"/>
    <x v="2"/>
    <x v="0"/>
    <s v="USD"/>
    <n v="1310837574"/>
    <n v="1308245574"/>
    <b v="0"/>
    <n v="2"/>
    <b v="0"/>
    <s v="games/video games"/>
    <n v="0.72222222222222221"/>
    <n v="13"/>
    <x v="6"/>
    <x v="17"/>
  </r>
  <r>
    <s v="Army vs Aliens - Currently in Alpha"/>
    <s v="An awesome side-scroller tower defense game.  Think &quot;Plants vs Zombies&quot; but from a side-on perspective."/>
    <n v="10000"/>
    <n v="85"/>
    <x v="2"/>
    <x v="0"/>
    <s v="USD"/>
    <n v="1337447105"/>
    <n v="1334855105"/>
    <b v="0"/>
    <n v="16"/>
    <b v="0"/>
    <s v="games/video games"/>
    <n v="0.85000000000000009"/>
    <n v="5.3125"/>
    <x v="6"/>
    <x v="17"/>
  </r>
  <r>
    <s v="CallMeGhost DEBUT ALBUM preorder!"/>
    <s v="We're trying to fund hard copies of our debut album!"/>
    <n v="400"/>
    <n v="463"/>
    <x v="0"/>
    <x v="0"/>
    <s v="USD"/>
    <n v="1443040059"/>
    <n v="1440448059"/>
    <b v="0"/>
    <n v="13"/>
    <b v="1"/>
    <s v="music/rock"/>
    <n v="115.75"/>
    <n v="35.615384615384613"/>
    <x v="4"/>
    <x v="11"/>
  </r>
  <r>
    <s v="&quot;Then &amp; Now&quot;"/>
    <s v="Then &amp; Now is the 1st Solo album from me Ian Stewart. To learn more about me, my music, and my life visit www.ianstewartlive.com"/>
    <n v="4500"/>
    <n v="5052"/>
    <x v="0"/>
    <x v="0"/>
    <s v="USD"/>
    <n v="1406226191"/>
    <n v="1403547791"/>
    <b v="0"/>
    <n v="58"/>
    <b v="1"/>
    <s v="music/rock"/>
    <n v="112.26666666666667"/>
    <n v="87.103448275862064"/>
    <x v="4"/>
    <x v="11"/>
  </r>
  <r>
    <s v="Help MONGREL record our new cd !"/>
    <s v="Mongrel is looking to hit the studio once again in June so we can bring you a new cd later this year and we need your help!"/>
    <n v="2500"/>
    <n v="3305"/>
    <x v="0"/>
    <x v="0"/>
    <s v="USD"/>
    <n v="1433735400"/>
    <n v="1429306520"/>
    <b v="0"/>
    <n v="44"/>
    <b v="1"/>
    <s v="music/rock"/>
    <n v="132.20000000000002"/>
    <n v="75.11363636363636"/>
    <x v="4"/>
    <x v="11"/>
  </r>
  <r>
    <s v="Rosaline debut record"/>
    <s v="South Florida roots country/rock outfit's long awaited debut record"/>
    <n v="5500"/>
    <n v="5645"/>
    <x v="0"/>
    <x v="0"/>
    <s v="USD"/>
    <n v="1466827140"/>
    <n v="1464196414"/>
    <b v="0"/>
    <n v="83"/>
    <b v="1"/>
    <s v="music/rock"/>
    <n v="102.63636363636364"/>
    <n v="68.01204819277109"/>
    <x v="4"/>
    <x v="11"/>
  </r>
  <r>
    <s v="Le Temps Nous Est ComtÃ©"/>
    <s v="Vous aimez le rock fort ? Aidez les Beat Cheese Ã  produire leur premier album ! Do you like cheese? Help us produce our first album!"/>
    <n v="2500"/>
    <n v="3466"/>
    <x v="0"/>
    <x v="6"/>
    <s v="EUR"/>
    <n v="1460127635"/>
    <n v="1457539235"/>
    <b v="0"/>
    <n v="117"/>
    <b v="1"/>
    <s v="music/rock"/>
    <n v="138.64000000000001"/>
    <n v="29.623931623931625"/>
    <x v="4"/>
    <x v="11"/>
  </r>
  <r>
    <s v="Johnny Rock &amp; Friends: For The Record"/>
    <s v="Drummer John Roccesano (Johnny Rock) produces an album written and performed by friends, recorded and mixed on tape, pressed on vinyl."/>
    <n v="2000"/>
    <n v="2932"/>
    <x v="0"/>
    <x v="0"/>
    <s v="USD"/>
    <n v="1417813618"/>
    <n v="1413922018"/>
    <b v="0"/>
    <n v="32"/>
    <b v="1"/>
    <s v="music/rock"/>
    <n v="146.6"/>
    <n v="91.625"/>
    <x v="4"/>
    <x v="11"/>
  </r>
  <r>
    <s v="Planes and Planets needs to get their EP finished!!"/>
    <s v="We need YOUR HELP to take one more step to this make release sound amazing!"/>
    <n v="150"/>
    <n v="180"/>
    <x v="0"/>
    <x v="0"/>
    <s v="USD"/>
    <n v="1347672937"/>
    <n v="1346463337"/>
    <b v="0"/>
    <n v="8"/>
    <b v="1"/>
    <s v="music/rock"/>
    <n v="120"/>
    <n v="22.5"/>
    <x v="4"/>
    <x v="11"/>
  </r>
  <r>
    <s v="PIZAZZ: Pigeons Playing Ping Pong's New Album"/>
    <s v="We're hitting the studio to record our next album, &quot;Pizazz&quot;!! Help us put the FUN in FUNK!!"/>
    <n v="18000"/>
    <n v="21884.69"/>
    <x v="0"/>
    <x v="0"/>
    <s v="USD"/>
    <n v="1486702800"/>
    <n v="1484058261"/>
    <b v="0"/>
    <n v="340"/>
    <b v="1"/>
    <s v="music/rock"/>
    <n v="121.5816111111111"/>
    <n v="64.366735294117646"/>
    <x v="4"/>
    <x v="11"/>
  </r>
  <r>
    <s v="Pedals and Effects Arena Corner"/>
    <s v="An innovative new YouTube series reviewing the HOT new music technology that people love. For Rockers, Jazzers, Rappers and everyone"/>
    <n v="153"/>
    <n v="153"/>
    <x v="0"/>
    <x v="0"/>
    <s v="USD"/>
    <n v="1488473351"/>
    <n v="1488214151"/>
    <b v="0"/>
    <n v="7"/>
    <b v="1"/>
    <s v="music/rock"/>
    <n v="100"/>
    <n v="21.857142857142858"/>
    <x v="4"/>
    <x v="11"/>
  </r>
  <r>
    <s v="STETSON'S NEW EP"/>
    <s v="We are a hard rock band from Northern California trying to raise $350 for our next EP. Be a part of our journey!"/>
    <n v="350"/>
    <n v="633"/>
    <x v="0"/>
    <x v="0"/>
    <s v="USD"/>
    <n v="1440266422"/>
    <n v="1436810422"/>
    <b v="0"/>
    <n v="19"/>
    <b v="1"/>
    <s v="music/rock"/>
    <n v="180.85714285714286"/>
    <n v="33.315789473684212"/>
    <x v="4"/>
    <x v="11"/>
  </r>
  <r>
    <s v="Brainspoonâ€™s New Record"/>
    <s v="Like records? We do, too! Help this Los Angeles based rock 'n' roll band get their new album out on vinyl!"/>
    <n v="4000"/>
    <n v="4243"/>
    <x v="0"/>
    <x v="0"/>
    <s v="USD"/>
    <n v="1434949200"/>
    <n v="1431903495"/>
    <b v="0"/>
    <n v="47"/>
    <b v="1"/>
    <s v="music/rock"/>
    <n v="106.075"/>
    <n v="90.276595744680847"/>
    <x v="4"/>
    <x v="11"/>
  </r>
  <r>
    <s v="Hollow point 9, Sins Of Yesterday CD"/>
    <s v="hey friends. We are Hollow Point 9._x000a_We are calling on you to help us._x000a_In our journey to make our debut album."/>
    <n v="1000"/>
    <n v="1000"/>
    <x v="0"/>
    <x v="0"/>
    <s v="USD"/>
    <n v="1429365320"/>
    <n v="1426773320"/>
    <b v="0"/>
    <n v="13"/>
    <b v="1"/>
    <s v="music/rock"/>
    <n v="100"/>
    <n v="76.92307692307692"/>
    <x v="4"/>
    <x v="11"/>
  </r>
  <r>
    <s v="Brother K's first full length album, One Eyed King"/>
    <s v="Our first full length album, One Eyed King, is an overdriven roadtrip through the heart of darkness. Rocknroll with a reading problem."/>
    <n v="4200"/>
    <n v="5331"/>
    <x v="0"/>
    <x v="0"/>
    <s v="USD"/>
    <n v="1378785540"/>
    <n v="1376066243"/>
    <b v="0"/>
    <n v="90"/>
    <b v="1"/>
    <s v="music/rock"/>
    <n v="126.92857142857143"/>
    <n v="59.233333333333334"/>
    <x v="4"/>
    <x v="11"/>
  </r>
  <r>
    <s v="Chivo Funge and the Extensions"/>
    <s v="Chivo and his band of miscreants present their debut album _x000a_'Blind Energy' ...we think you are going to like it."/>
    <n v="4000"/>
    <n v="4119"/>
    <x v="0"/>
    <x v="1"/>
    <s v="GBP"/>
    <n v="1462453307"/>
    <n v="1459861307"/>
    <b v="0"/>
    <n v="63"/>
    <b v="1"/>
    <s v="music/rock"/>
    <n v="102.97499999999999"/>
    <n v="65.38095238095238"/>
    <x v="4"/>
    <x v="11"/>
  </r>
  <r>
    <s v="Repulsur's First Record"/>
    <s v="Trying to get the last bit of money together to finish recording the first full length Repulsur album, &quot;The After School Special&quot;."/>
    <n v="700"/>
    <n v="1750"/>
    <x v="0"/>
    <x v="0"/>
    <s v="USD"/>
    <n v="1469059986"/>
    <n v="1468455186"/>
    <b v="0"/>
    <n v="26"/>
    <b v="1"/>
    <s v="music/rock"/>
    <n v="250"/>
    <n v="67.307692307692307"/>
    <x v="4"/>
    <x v="11"/>
  </r>
  <r>
    <s v="Mike Farley Band - New Album!"/>
    <s v="The Mike Farley Band has re-assembled its original line up and needs your help to make a new full-length album!"/>
    <n v="5000"/>
    <n v="6301"/>
    <x v="0"/>
    <x v="0"/>
    <s v="USD"/>
    <n v="1430579509"/>
    <n v="1427987509"/>
    <b v="0"/>
    <n v="71"/>
    <b v="1"/>
    <s v="music/rock"/>
    <n v="126.02"/>
    <n v="88.74647887323944"/>
    <x v="4"/>
    <x v="11"/>
  </r>
  <r>
    <s v="Nobody Rides For Free ~ Stone Horse"/>
    <s v="Stone Horse ~ _x000a_Doing what they do best, laying down honest and _x000a_proper Rock-n-Roll guaranteed to soothe your soul!"/>
    <n v="2500"/>
    <n v="2503"/>
    <x v="0"/>
    <x v="0"/>
    <s v="USD"/>
    <n v="1465192867"/>
    <n v="1463032867"/>
    <b v="0"/>
    <n v="38"/>
    <b v="1"/>
    <s v="music/rock"/>
    <n v="100.12"/>
    <n v="65.868421052631575"/>
    <x v="4"/>
    <x v="11"/>
  </r>
  <r>
    <s v="The Letter Black - New Record"/>
    <s v="We are making our third studio album and no longer have a label telling us what we can/can't do. This record is for the fans."/>
    <n v="25000"/>
    <n v="34660"/>
    <x v="0"/>
    <x v="0"/>
    <s v="USD"/>
    <n v="1484752597"/>
    <n v="1482160597"/>
    <b v="0"/>
    <n v="859"/>
    <b v="1"/>
    <s v="music/rock"/>
    <n v="138.64000000000001"/>
    <n v="40.349243306169967"/>
    <x v="4"/>
    <x v="11"/>
  </r>
  <r>
    <s v="Woodhouse EP"/>
    <s v="Woodhouse is making an EP!  If you are a fan of whiskey and loud guitars, contribute to the cause!"/>
    <n v="1000"/>
    <n v="1614"/>
    <x v="0"/>
    <x v="0"/>
    <s v="USD"/>
    <n v="1428725192"/>
    <n v="1426133192"/>
    <b v="0"/>
    <n v="21"/>
    <b v="1"/>
    <s v="music/rock"/>
    <n v="161.4"/>
    <n v="76.857142857142861"/>
    <x v="4"/>
    <x v="11"/>
  </r>
  <r>
    <s v="FOUR STAR MARY &quot;PIECES&quot;"/>
    <s v="Help fund the new record by independent alternative rockers FOUR STAR MARY &quot;PIECES&quot;"/>
    <n v="5000"/>
    <n v="5359.21"/>
    <x v="0"/>
    <x v="0"/>
    <s v="USD"/>
    <n v="1447434268"/>
    <n v="1443801868"/>
    <b v="0"/>
    <n v="78"/>
    <b v="1"/>
    <s v="music/rock"/>
    <n v="107.18419999999999"/>
    <n v="68.707820512820518"/>
    <x v="4"/>
    <x v="11"/>
  </r>
  <r>
    <s v="Broken Contract Rulebook Relaunch"/>
    <s v="Broken Contract is a sci-fi, action/adventure, miniature based game of sci-fi worker insurrection in a dystopian future for 2+ players."/>
    <n v="2000"/>
    <n v="3062"/>
    <x v="0"/>
    <x v="0"/>
    <s v="USD"/>
    <n v="1487635653"/>
    <n v="1486426053"/>
    <b v="0"/>
    <n v="53"/>
    <b v="1"/>
    <s v="games/tabletop games"/>
    <n v="153.1"/>
    <n v="57.773584905660378"/>
    <x v="6"/>
    <x v="32"/>
  </r>
  <r>
    <s v="Broken World - A Post-Apocalypse Tabletop RPG"/>
    <s v="An incredibly comprehensive tabletop rpg book for the post apocalypse, inspired by Dungeon World."/>
    <n v="3000"/>
    <n v="15725"/>
    <x v="0"/>
    <x v="5"/>
    <s v="CAD"/>
    <n v="1412285825"/>
    <n v="1409261825"/>
    <b v="0"/>
    <n v="356"/>
    <b v="1"/>
    <s v="games/tabletop games"/>
    <n v="524.16666666666663"/>
    <n v="44.171348314606739"/>
    <x v="6"/>
    <x v="32"/>
  </r>
  <r>
    <s v="D12 Trap Dice + Trapped The Dice Game"/>
    <s v="Don't just kill them, let the dice decide what kills'em. As a Bonus Get the game TRAPPED free, a Fast paced Dice game for 2-8 Players."/>
    <n v="1800"/>
    <n v="8807"/>
    <x v="0"/>
    <x v="0"/>
    <s v="USD"/>
    <n v="1486616400"/>
    <n v="1484037977"/>
    <b v="0"/>
    <n v="279"/>
    <b v="1"/>
    <s v="games/tabletop games"/>
    <n v="489.27777777777777"/>
    <n v="31.566308243727597"/>
    <x v="6"/>
    <x v="32"/>
  </r>
  <r>
    <s v="Liguria"/>
    <s v="Trading beautiful colors on behalf of the bishop! Become the best merchant of the Fresco World in this innovative game by Queen Games."/>
    <n v="10000"/>
    <n v="28474"/>
    <x v="0"/>
    <x v="0"/>
    <s v="USD"/>
    <n v="1453737600"/>
    <n v="1452530041"/>
    <b v="1"/>
    <n v="266"/>
    <b v="1"/>
    <s v="games/tabletop games"/>
    <n v="284.74"/>
    <n v="107.04511278195488"/>
    <x v="6"/>
    <x v="32"/>
  </r>
  <r>
    <s v="Empire of the Dead: REQUIEM"/>
    <s v="Empire of the Dead-Requiem is a miniatures expansion to our 28mm tabletop game set in a Dark and Gothic, Steampunk Victorian Empire."/>
    <n v="5000"/>
    <n v="92848.5"/>
    <x v="0"/>
    <x v="1"/>
    <s v="GBP"/>
    <n v="1364286239"/>
    <n v="1360830239"/>
    <b v="0"/>
    <n v="623"/>
    <b v="1"/>
    <s v="games/tabletop games"/>
    <n v="1856.97"/>
    <n v="149.03451043338683"/>
    <x v="6"/>
    <x v="32"/>
  </r>
  <r>
    <s v="Latitude 90Â° : The Origin"/>
    <s v="The real-time digital social deduction game where there's no moderator, no sleeping, and no dying."/>
    <n v="20000"/>
    <n v="21935"/>
    <x v="0"/>
    <x v="0"/>
    <s v="USD"/>
    <n v="1473213600"/>
    <n v="1470062743"/>
    <b v="0"/>
    <n v="392"/>
    <b v="1"/>
    <s v="games/tabletop games"/>
    <n v="109.67499999999998"/>
    <n v="55.956632653061227"/>
    <x v="6"/>
    <x v="32"/>
  </r>
  <r>
    <s v="Tesla vs. Edison"/>
    <s v="The War of Currents! 2-5 electricity innovators build routes, grow tech trees, and play the stock market in 20 minutes per player."/>
    <n v="20000"/>
    <n v="202928.5"/>
    <x v="0"/>
    <x v="0"/>
    <s v="USD"/>
    <n v="1428033540"/>
    <n v="1425531666"/>
    <b v="1"/>
    <n v="3562"/>
    <b v="1"/>
    <s v="games/tabletop games"/>
    <n v="1014.6425"/>
    <n v="56.970381807973048"/>
    <x v="6"/>
    <x v="32"/>
  </r>
  <r>
    <s v="PHOENIX DICE: A New Approach to an Outdated Gaming Tool"/>
    <s v="Beautifully unique, precision cut, metal gaming dice derived from a passion in tabletop gaming and engineering design."/>
    <n v="5494"/>
    <n v="22645"/>
    <x v="0"/>
    <x v="2"/>
    <s v="AUD"/>
    <n v="1477414800"/>
    <n v="1474380241"/>
    <b v="0"/>
    <n v="514"/>
    <b v="1"/>
    <s v="games/tabletop games"/>
    <n v="412.17692027666544"/>
    <n v="44.056420233463037"/>
    <x v="6"/>
    <x v="32"/>
  </r>
  <r>
    <s v="Odyssey: ARGONAUTS"/>
    <s v="Help me fund the Argonauts! Sculpted by Dave Kidd, based on concept art from Roberto Cirillo, created by Fet Milner and myself!"/>
    <n v="1200"/>
    <n v="6039"/>
    <x v="0"/>
    <x v="1"/>
    <s v="GBP"/>
    <n v="1461276000"/>
    <n v="1460055300"/>
    <b v="0"/>
    <n v="88"/>
    <b v="1"/>
    <s v="games/tabletop games"/>
    <n v="503.25"/>
    <n v="68.625"/>
    <x v="6"/>
    <x v="32"/>
  </r>
  <r>
    <s v="Overlords of Infamy - A Board Game of Silly Super-Villainy!"/>
    <s v="You are an evil Overlord.  Your mission?  To make everyone as miserable as possible.  Can you achieve world domination?"/>
    <n v="19000"/>
    <n v="35076"/>
    <x v="0"/>
    <x v="0"/>
    <s v="USD"/>
    <n v="1458716340"/>
    <n v="1455721204"/>
    <b v="0"/>
    <n v="537"/>
    <b v="1"/>
    <s v="games/tabletop games"/>
    <n v="184.61052631578946"/>
    <n v="65.318435754189949"/>
    <x v="6"/>
    <x v="32"/>
  </r>
  <r>
    <s v="SpecForce Rangers: Outlanders Phase 4"/>
    <s v="This campaign features the Government Special Forces on Outland. 28mm scale white metal miniatures for Sci-Fi games in any setting."/>
    <n v="750"/>
    <n v="898"/>
    <x v="0"/>
    <x v="1"/>
    <s v="GBP"/>
    <n v="1487102427"/>
    <n v="1486065627"/>
    <b v="0"/>
    <n v="25"/>
    <b v="1"/>
    <s v="games/tabletop games"/>
    <n v="119.73333333333333"/>
    <n v="35.92"/>
    <x v="6"/>
    <x v="32"/>
  </r>
  <r>
    <s v="Legends Untold: As deep as an RPG, as fast as a card game!"/>
    <s v="Legends Untold; A cooperative adventure game for 1-4 players.  5 minutes setup, 1 hour play time. Supported by an immersive campaign."/>
    <n v="12000"/>
    <n v="129748.82"/>
    <x v="0"/>
    <x v="1"/>
    <s v="GBP"/>
    <n v="1481842800"/>
    <n v="1479414344"/>
    <b v="0"/>
    <n v="3238"/>
    <b v="1"/>
    <s v="games/tabletop games"/>
    <n v="1081.2401666666667"/>
    <n v="40.070667078443485"/>
    <x v="6"/>
    <x v="32"/>
  </r>
  <r>
    <s v="Astonishing Swordsmen &amp; Sorcerers of Hyperborea 2E"/>
    <s v="The premier sword-and-sorcery RPG now in 2E hardback format! Inspired by Robert E. Howard, H.P. Lovecraft, and Clark Ashton Smith!"/>
    <n v="15000"/>
    <n v="67856"/>
    <x v="0"/>
    <x v="0"/>
    <s v="USD"/>
    <n v="1479704340"/>
    <n v="1477043072"/>
    <b v="0"/>
    <n v="897"/>
    <b v="1"/>
    <s v="games/tabletop games"/>
    <n v="452.37333333333333"/>
    <n v="75.647714604236342"/>
    <x v="6"/>
    <x v="32"/>
  </r>
  <r>
    <s v="Monster Lab"/>
    <s v="LAST CHANCE! A fast paced card game for people who like to play god, build hybrid cat monsters and add flamethrowers to space dragons."/>
    <n v="10000"/>
    <n v="53737"/>
    <x v="0"/>
    <x v="0"/>
    <s v="USD"/>
    <n v="1459012290"/>
    <n v="1456423890"/>
    <b v="0"/>
    <n v="878"/>
    <b v="1"/>
    <s v="games/tabletop games"/>
    <n v="537.37"/>
    <n v="61.203872437357631"/>
    <x v="6"/>
    <x v="32"/>
  </r>
  <r>
    <s v="Purgatoria: City of Angels"/>
    <s v="A gritty, noir tabletop RPG with a fast-paced combo-based battle system."/>
    <n v="4600"/>
    <n v="5535"/>
    <x v="0"/>
    <x v="0"/>
    <s v="USD"/>
    <n v="1439317900"/>
    <n v="1436725900"/>
    <b v="0"/>
    <n v="115"/>
    <b v="1"/>
    <s v="games/tabletop games"/>
    <n v="120.32608695652173"/>
    <n v="48.130434782608695"/>
    <x v="6"/>
    <x v="32"/>
  </r>
  <r>
    <s v="LACORSA Grand Prix Game (relaunch)"/>
    <s v="Race your friends in style with this classic Grand Prix game."/>
    <n v="14000"/>
    <n v="15937"/>
    <x v="0"/>
    <x v="0"/>
    <s v="USD"/>
    <n v="1480662000"/>
    <n v="1478000502"/>
    <b v="0"/>
    <n v="234"/>
    <b v="1"/>
    <s v="games/tabletop games"/>
    <n v="113.83571428571429"/>
    <n v="68.106837606837601"/>
    <x v="6"/>
    <x v="32"/>
  </r>
  <r>
    <s v="Trickerion - Legends of Illusion"/>
    <s v="A strategy game of magic and deception, where aspiring  Illusionists clash in a grand contest for fame and fortune."/>
    <n v="30000"/>
    <n v="285309.33"/>
    <x v="0"/>
    <x v="0"/>
    <s v="USD"/>
    <n v="1425132059"/>
    <n v="1422540059"/>
    <b v="0"/>
    <n v="4330"/>
    <b v="1"/>
    <s v="games/tabletop games"/>
    <n v="951.03109999999992"/>
    <n v="65.891300230946882"/>
    <x v="6"/>
    <x v="32"/>
  </r>
  <r>
    <s v="Rivals: Masters of the Deep"/>
    <s v="A tactical Miniatures board game for 2-4 players set in a mysterious underwater realm where 4 factions battle for supremacy."/>
    <n v="40000"/>
    <n v="53157"/>
    <x v="0"/>
    <x v="0"/>
    <s v="USD"/>
    <n v="1447507200"/>
    <n v="1444911600"/>
    <b v="0"/>
    <n v="651"/>
    <b v="1"/>
    <s v="games/tabletop games"/>
    <n v="132.89249999999998"/>
    <n v="81.654377880184327"/>
    <x v="6"/>
    <x v="32"/>
  </r>
  <r>
    <s v="Decadolo. Flip it!"/>
    <s v="A new strategic board game designed to flip out your opponent."/>
    <n v="9000"/>
    <n v="13228"/>
    <x v="0"/>
    <x v="17"/>
    <s v="EUR"/>
    <n v="1444903198"/>
    <n v="1442311198"/>
    <b v="1"/>
    <n v="251"/>
    <b v="1"/>
    <s v="games/tabletop games"/>
    <n v="146.97777777777779"/>
    <n v="52.701195219123505"/>
    <x v="6"/>
    <x v="32"/>
  </r>
  <r>
    <s v="Concept Cards for Fantasy RPGs -Monsters, Treasures and more"/>
    <s v="Adding 4 new sets of inspiration tools, detailing creatures and items, to the current 7 that detail locations, npcs, and plots for RPGs"/>
    <n v="2000"/>
    <n v="10843"/>
    <x v="0"/>
    <x v="1"/>
    <s v="GBP"/>
    <n v="1436151600"/>
    <n v="1433775668"/>
    <b v="0"/>
    <n v="263"/>
    <b v="1"/>
    <s v="games/tabletop games"/>
    <n v="542.15"/>
    <n v="41.228136882129277"/>
    <x v="6"/>
    <x v="32"/>
  </r>
  <r>
    <s v="Superpowerless - Princess - Music Video"/>
    <s v="Oh Hello! I make 8bit / Pop Punk under the name of Superpowerless and with your help, I'm looking to fund a new music video! :)"/>
    <n v="110"/>
    <n v="420.99"/>
    <x v="0"/>
    <x v="1"/>
    <s v="GBP"/>
    <n v="1358367565"/>
    <n v="1357157965"/>
    <b v="0"/>
    <n v="28"/>
    <b v="1"/>
    <s v="music/electronic music"/>
    <n v="382.71818181818185"/>
    <n v="15.035357142857142"/>
    <x v="4"/>
    <x v="15"/>
  </r>
  <r>
    <s v="zircon - &quot;Identity Sequence&quot;: A cyberpunk-inspired journey"/>
    <s v="An electro-organic album of evolved dance music inspired by seminal cyberpunk works."/>
    <n v="4000"/>
    <n v="28167.25"/>
    <x v="0"/>
    <x v="0"/>
    <s v="USD"/>
    <n v="1351801368"/>
    <n v="1349209368"/>
    <b v="0"/>
    <n v="721"/>
    <b v="1"/>
    <s v="music/electronic music"/>
    <n v="704.18124999999998"/>
    <n v="39.066920943134534"/>
    <x v="4"/>
    <x v="15"/>
  </r>
  <r>
    <s v="Andy's iLL - The Invisible City"/>
    <s v="The Invisible City is a project built &amp; powered by my fans. A full video and audio experience that I hope to merge into a live show."/>
    <n v="2000"/>
    <n v="2191"/>
    <x v="0"/>
    <x v="5"/>
    <s v="CAD"/>
    <n v="1443127082"/>
    <n v="1440535082"/>
    <b v="0"/>
    <n v="50"/>
    <b v="1"/>
    <s v="music/electronic music"/>
    <n v="109.55"/>
    <n v="43.82"/>
    <x v="4"/>
    <x v="15"/>
  </r>
  <r>
    <s v="Press Mirror Kisses' New Album &quot;Heartbeats&quot; on Vinyl"/>
    <s v="A professional pressing of the new (and greatest) Mirror Kisses album on beautiful white vinyl. Backers hear it first!"/>
    <n v="1500"/>
    <n v="1993"/>
    <x v="0"/>
    <x v="0"/>
    <s v="USD"/>
    <n v="1362814119"/>
    <n v="1360222119"/>
    <b v="0"/>
    <n v="73"/>
    <b v="1"/>
    <s v="music/electronic music"/>
    <n v="132.86666666666667"/>
    <n v="27.301369863013697"/>
    <x v="4"/>
    <x v="15"/>
  </r>
  <r>
    <s v="Lestat - Midnight Toll Video"/>
    <s v="Lestat is filming their first video, and they need your help! From their release, Arisen, &quot;Midnight Toll&quot;. Hear it at lestatmusic.com."/>
    <n v="750"/>
    <n v="1140"/>
    <x v="0"/>
    <x v="0"/>
    <s v="USD"/>
    <n v="1338579789"/>
    <n v="1335987789"/>
    <b v="0"/>
    <n v="27"/>
    <b v="1"/>
    <s v="music/electronic music"/>
    <n v="152"/>
    <n v="42.222222222222221"/>
    <x v="4"/>
    <x v="15"/>
  </r>
  <r>
    <s v="Arbor Oasis's First Album!"/>
    <s v="We really think we might have what it takes to make it someday! But we really need help to take the first step and release this album!"/>
    <n v="1100"/>
    <n v="1130"/>
    <x v="0"/>
    <x v="0"/>
    <s v="USD"/>
    <n v="1334556624"/>
    <n v="1333001424"/>
    <b v="0"/>
    <n v="34"/>
    <b v="1"/>
    <s v="music/electronic music"/>
    <n v="102.72727272727273"/>
    <n v="33.235294117647058"/>
    <x v="4"/>
    <x v="15"/>
  </r>
  <r>
    <s v="Piece of Happy"/>
    <s v="Each piece has a story behind it. Not of some life drama but of an experience you live whilst listening; Happiness evoking"/>
    <n v="2000"/>
    <n v="2000"/>
    <x v="0"/>
    <x v="0"/>
    <s v="USD"/>
    <n v="1384580373"/>
    <n v="1381984773"/>
    <b v="0"/>
    <n v="7"/>
    <b v="1"/>
    <s v="music/electronic music"/>
    <n v="100"/>
    <n v="285.71428571428572"/>
    <x v="4"/>
    <x v="15"/>
  </r>
  <r>
    <s v="HELP FUND SELF IMPLIED RESTRICTIONS DEBUT RELEASE"/>
    <s v="Early Summer, SIR will be releasing two EP's. The funding of this project will determine if they get professional pressings or cdr's"/>
    <n v="1000"/>
    <n v="1016"/>
    <x v="0"/>
    <x v="0"/>
    <s v="USD"/>
    <n v="1333771200"/>
    <n v="1328649026"/>
    <b v="0"/>
    <n v="24"/>
    <b v="1"/>
    <s v="music/electronic music"/>
    <n v="101.6"/>
    <n v="42.333333333333336"/>
    <x v="4"/>
    <x v="15"/>
  </r>
  <r>
    <s v="NYPC's North American (+ Colombia!) Tour May 2014 - Part 2"/>
    <s v="Support us and pledge for rewards on our new bigger Tour of the US, Canada and Colombia!"/>
    <n v="500"/>
    <n v="754"/>
    <x v="0"/>
    <x v="1"/>
    <s v="GBP"/>
    <n v="1397516400"/>
    <n v="1396524644"/>
    <b v="0"/>
    <n v="15"/>
    <b v="1"/>
    <s v="music/electronic music"/>
    <n v="150.80000000000001"/>
    <n v="50.266666666666666"/>
    <x v="4"/>
    <x v="15"/>
  </r>
  <r>
    <s v="The Seshen's Debut Album Release"/>
    <s v="Influenced by Little Dragon, J. Dilla, Erykah Badu &amp; Beach House, this genre-defying record fuses hip-hop, soul, pop and electronica."/>
    <n v="4000"/>
    <n v="4457"/>
    <x v="0"/>
    <x v="0"/>
    <s v="USD"/>
    <n v="1334424960"/>
    <n v="1329442510"/>
    <b v="0"/>
    <n v="72"/>
    <b v="1"/>
    <s v="music/electronic music"/>
    <n v="111.425"/>
    <n v="61.902777777777779"/>
    <x v="4"/>
    <x v="15"/>
  </r>
  <r>
    <s v="Kickstart the Future (of Telefuture)"/>
    <s v="Telefuture, a record label sharing 80's inspired electronic music, wants to release some incredible albums on various physical mediums!"/>
    <n v="2500"/>
    <n v="4890"/>
    <x v="0"/>
    <x v="0"/>
    <s v="USD"/>
    <n v="1397113140"/>
    <n v="1395168625"/>
    <b v="0"/>
    <n v="120"/>
    <b v="1"/>
    <s v="music/electronic music"/>
    <n v="195.6"/>
    <n v="40.75"/>
    <x v="4"/>
    <x v="15"/>
  </r>
  <r>
    <s v="Dragon's Eye Recordings: Label Relaunch"/>
    <s v="Help Dragon's Eye relaunch with 4 new releases by Yann Novak, Pinkcourtesyphone, Steve Roden &amp; Lawrence English + Stephen Vitiello"/>
    <n v="6000"/>
    <n v="6863"/>
    <x v="0"/>
    <x v="0"/>
    <s v="USD"/>
    <n v="1383526800"/>
    <n v="1380650177"/>
    <b v="0"/>
    <n v="123"/>
    <b v="1"/>
    <s v="music/electronic music"/>
    <n v="114.38333333333333"/>
    <n v="55.796747967479675"/>
    <x v="4"/>
    <x v="15"/>
  </r>
  <r>
    <s v="WINTER WALK WITH ME ~ Hasenfang Album"/>
    <s v="NOTE: THIS PROJECT IS ALREADY 100% FUNDED!!! _x000a_This is an &quot;Extended Campaign Run&quot; for anyone who wants a CD of my seventh solo album."/>
    <n v="5"/>
    <n v="10"/>
    <x v="0"/>
    <x v="0"/>
    <s v="USD"/>
    <n v="1431719379"/>
    <n v="1429127379"/>
    <b v="0"/>
    <n v="1"/>
    <b v="1"/>
    <s v="music/electronic music"/>
    <n v="200"/>
    <n v="10"/>
    <x v="4"/>
    <x v="15"/>
  </r>
  <r>
    <s v="Spiff is ready to join the digital age!"/>
    <s v="Join this Kickstarter project today to assist Spiff in converting his analog recordings from the 80's to digital!"/>
    <n v="600"/>
    <n v="1755.01"/>
    <x v="0"/>
    <x v="0"/>
    <s v="USD"/>
    <n v="1391713248"/>
    <n v="1389121248"/>
    <b v="0"/>
    <n v="24"/>
    <b v="1"/>
    <s v="music/electronic music"/>
    <n v="292.50166666666667"/>
    <n v="73.125416666666666"/>
    <x v="4"/>
    <x v="15"/>
  </r>
  <r>
    <s v="&quot;Something to See, Not to Say&quot; - Anemometer's First EP Album"/>
    <s v="Ambient Electro Grind-fest!"/>
    <n v="550"/>
    <n v="860"/>
    <x v="0"/>
    <x v="0"/>
    <s v="USD"/>
    <n v="1331621940"/>
    <n v="1329671572"/>
    <b v="0"/>
    <n v="33"/>
    <b v="1"/>
    <s v="music/electronic music"/>
    <n v="156.36363636363637"/>
    <n v="26.060606060606062"/>
    <x v="4"/>
    <x v="15"/>
  </r>
  <r>
    <s v="Femme Fatality 'Stranger' T-shirt and/or Tote bag"/>
    <s v="We are taking pre-orders for a very limited run of new t-shirts and tote bags! Available exclusivly through this Kickstarter campaign."/>
    <n v="300"/>
    <n v="317"/>
    <x v="0"/>
    <x v="0"/>
    <s v="USD"/>
    <n v="1437674545"/>
    <n v="1436464945"/>
    <b v="0"/>
    <n v="14"/>
    <b v="1"/>
    <s v="music/electronic music"/>
    <n v="105.66666666666666"/>
    <n v="22.642857142857142"/>
    <x v="4"/>
    <x v="15"/>
  </r>
  <r>
    <s v="Hung Yung Terrarist Needs to Order More Cassettes 4 Jacknife"/>
    <s v="I ran out of cassettes of both my records, and Trevor thinks if I start selling them at his tape shop Jackknife, business will boom!"/>
    <n v="420"/>
    <n v="425"/>
    <x v="0"/>
    <x v="0"/>
    <s v="USD"/>
    <n v="1446451200"/>
    <n v="1445539113"/>
    <b v="0"/>
    <n v="9"/>
    <b v="1"/>
    <s v="music/electronic music"/>
    <n v="101.19047619047619"/>
    <n v="47.222222222222221"/>
    <x v="4"/>
    <x v="15"/>
  </r>
  <r>
    <s v="Idiot Stare &quot;Unknown to Millions&quot; CD"/>
    <s v="Help Idiot Stare press their next album to CD. Over 40 minutes of intense industrial rock that you're going to want to own!"/>
    <n v="2000"/>
    <n v="2456.66"/>
    <x v="0"/>
    <x v="0"/>
    <s v="USD"/>
    <n v="1346198400"/>
    <n v="1344281383"/>
    <b v="0"/>
    <n v="76"/>
    <b v="1"/>
    <s v="music/electronic music"/>
    <n v="122.833"/>
    <n v="32.324473684210524"/>
    <x v="4"/>
    <x v="15"/>
  </r>
  <r>
    <s v="Moments by eBurner"/>
    <s v="An album that illustrates events in our lives, whether trivial or significant, through the tones of electronic music."/>
    <n v="1000"/>
    <n v="1015"/>
    <x v="0"/>
    <x v="0"/>
    <s v="USD"/>
    <n v="1440004512"/>
    <n v="1437412512"/>
    <b v="0"/>
    <n v="19"/>
    <b v="1"/>
    <s v="music/electronic music"/>
    <n v="101.49999999999999"/>
    <n v="53.421052631578945"/>
    <x v="4"/>
    <x v="15"/>
  </r>
  <r>
    <s v="Be Part of Darkpine's Debut EP"/>
    <s v="Darkpine is recording and releasing a 5-track EP within the coming months this summer and hopes for your support."/>
    <n v="3500"/>
    <n v="3540"/>
    <x v="0"/>
    <x v="0"/>
    <s v="USD"/>
    <n v="1374888436"/>
    <n v="1372296436"/>
    <b v="0"/>
    <n v="69"/>
    <b v="1"/>
    <s v="music/electronic music"/>
    <n v="101.14285714285714"/>
    <n v="51.304347826086953"/>
    <x v="4"/>
    <x v="15"/>
  </r>
  <r>
    <s v="Dice Bazaar - Dice rolling, card trading, family fun"/>
    <s v="Welcome to the Dice Bazaar! Roll dice to buy &amp; trade products at the bazaar, block opponents, tame cobras, and score points!"/>
    <n v="7500"/>
    <n v="8109"/>
    <x v="0"/>
    <x v="0"/>
    <s v="USD"/>
    <n v="1461369600"/>
    <n v="1458748809"/>
    <b v="0"/>
    <n v="218"/>
    <b v="1"/>
    <s v="games/tabletop games"/>
    <n v="108.11999999999999"/>
    <n v="37.197247706422019"/>
    <x v="6"/>
    <x v="32"/>
  </r>
  <r>
    <s v="Passing Shot: Dice Tennis Game"/>
    <s v="Passing Shot is a tennis dice game for two players. Strategic use of the dice rolls allow you to score points to win game, set &amp; match."/>
    <n v="500"/>
    <n v="813"/>
    <x v="0"/>
    <x v="0"/>
    <s v="USD"/>
    <n v="1327776847"/>
    <n v="1325184847"/>
    <b v="0"/>
    <n v="30"/>
    <b v="1"/>
    <s v="games/tabletop games"/>
    <n v="162.6"/>
    <n v="27.1"/>
    <x v="6"/>
    <x v="32"/>
  </r>
  <r>
    <s v="M4 Collapsible Cardboard Scenery"/>
    <s v="Cardboard scenery for Sci-Fi 28-32mm miniature games. Easy to assemble, disassemble and transport. Supplied unpainted. By MCSTUDIO."/>
    <n v="19500"/>
    <n v="20631"/>
    <x v="0"/>
    <x v="5"/>
    <s v="CAD"/>
    <n v="1435418568"/>
    <n v="1432826568"/>
    <b v="0"/>
    <n v="100"/>
    <b v="1"/>
    <s v="games/tabletop games"/>
    <n v="105.80000000000001"/>
    <n v="206.31"/>
    <x v="6"/>
    <x v="32"/>
  </r>
  <r>
    <s v="The Dread House (Pathfinder/5th Edition/Call of Cthulhu)"/>
    <s v="The most haunted house in the world, presented with multiple storylines, in multiple time periods, and for multiple RPG systems."/>
    <n v="10000"/>
    <n v="24315"/>
    <x v="0"/>
    <x v="0"/>
    <s v="USD"/>
    <n v="1477767600"/>
    <n v="1475337675"/>
    <b v="0"/>
    <n v="296"/>
    <b v="1"/>
    <s v="games/tabletop games"/>
    <n v="243.15000000000003"/>
    <n v="82.145270270270274"/>
    <x v="6"/>
    <x v="32"/>
  </r>
  <r>
    <s v="Battle Systemsâ„¢ Fantasy Dungeon Terrain"/>
    <s v="Fantasy Dungeon terrain for 28mm tabletop games. This is pre-punched card that is easy to assemble with no painting required."/>
    <n v="21000"/>
    <n v="198415.01"/>
    <x v="0"/>
    <x v="1"/>
    <s v="GBP"/>
    <n v="1411326015"/>
    <n v="1408734015"/>
    <b v="0"/>
    <n v="1204"/>
    <b v="1"/>
    <s v="games/tabletop games"/>
    <n v="944.83338095238094"/>
    <n v="164.79651993355483"/>
    <x v="6"/>
    <x v="32"/>
  </r>
  <r>
    <s v="Street Kings Boardgame"/>
    <s v="Missed the Kickstarter? Contact your local gaming store before going online. Or click on the order button. Thanks for the support!"/>
    <n v="18000"/>
    <n v="19523.310000000001"/>
    <x v="0"/>
    <x v="0"/>
    <s v="USD"/>
    <n v="1455253140"/>
    <n v="1452625822"/>
    <b v="0"/>
    <n v="321"/>
    <b v="1"/>
    <s v="games/tabletop games"/>
    <n v="108.46283333333334"/>
    <n v="60.820280373831778"/>
    <x v="6"/>
    <x v="32"/>
  </r>
  <r>
    <s v="Mechabrick - A Minifig/Mecha board game and models"/>
    <s v="Mechabrick is a set of precision plastic kits to convert your Minifigs into robots then battle with them in an exciting board game."/>
    <n v="13000"/>
    <n v="20459"/>
    <x v="0"/>
    <x v="1"/>
    <s v="GBP"/>
    <n v="1384374155"/>
    <n v="1381778555"/>
    <b v="0"/>
    <n v="301"/>
    <b v="1"/>
    <s v="games/tabletop games"/>
    <n v="157.37692307692308"/>
    <n v="67.970099667774093"/>
    <x v="6"/>
    <x v="32"/>
  </r>
  <r>
    <s v="Tournament &amp; Transport Solution for X-Wing, STAW and D&amp;D AW"/>
    <s v="Modular system for storage and transport of ships &amp; game essentials + acrylic maneuver templates and tokens for 3 popular space games."/>
    <n v="1000"/>
    <n v="11744.9"/>
    <x v="0"/>
    <x v="12"/>
    <s v="EUR"/>
    <n v="1439707236"/>
    <n v="1437115236"/>
    <b v="0"/>
    <n v="144"/>
    <b v="1"/>
    <s v="games/tabletop games"/>
    <n v="1174.49"/>
    <n v="81.561805555555551"/>
    <x v="6"/>
    <x v="32"/>
  </r>
  <r>
    <s v="Tessen - A quick-playing card game set in feudal Japan"/>
    <s v="Tessen is an exciting 15 minute card game. Gather mystical animals and use your warriors to defend or steal animals from your opponent."/>
    <n v="8012"/>
    <n v="13704.33"/>
    <x v="0"/>
    <x v="0"/>
    <s v="USD"/>
    <n v="1378180800"/>
    <n v="1375113391"/>
    <b v="0"/>
    <n v="539"/>
    <b v="1"/>
    <s v="games/tabletop games"/>
    <n v="171.04755366949576"/>
    <n v="25.42547309833024"/>
    <x v="6"/>
    <x v="32"/>
  </r>
  <r>
    <s v="Little Dungeon: Turtle Rock"/>
    <s v="Dungeon Crawl for All! A card game of swords, monsters and LOOT! Adventurers as young as 5 and &quot;seasoned&quot; warriors are all welcomed."/>
    <n v="8500"/>
    <n v="10706"/>
    <x v="0"/>
    <x v="0"/>
    <s v="USD"/>
    <n v="1398460127"/>
    <n v="1395868127"/>
    <b v="0"/>
    <n v="498"/>
    <b v="1"/>
    <s v="games/tabletop games"/>
    <n v="125.95294117647057"/>
    <n v="21.497991967871485"/>
    <x v="6"/>
    <x v="32"/>
  </r>
  <r>
    <s v="Kingdom"/>
    <s v="A game about communities by Ben Robbins, creator of Microscope. Do you change the Kingdom or does the Kingdom change you?"/>
    <n v="2500"/>
    <n v="30303.24"/>
    <x v="0"/>
    <x v="0"/>
    <s v="USD"/>
    <n v="1372136400"/>
    <n v="1369864301"/>
    <b v="0"/>
    <n v="1113"/>
    <b v="1"/>
    <s v="games/tabletop games"/>
    <n v="1212.1296000000002"/>
    <n v="27.226630727762803"/>
    <x v="6"/>
    <x v="32"/>
  </r>
  <r>
    <s v="Backstory Cards"/>
    <s v="Backstory Cards help you and your friends create vibrant backstories for roleplaying games, no matter the system or genre."/>
    <n v="5000"/>
    <n v="24790"/>
    <x v="0"/>
    <x v="0"/>
    <s v="USD"/>
    <n v="1405738800"/>
    <n v="1402945408"/>
    <b v="0"/>
    <n v="988"/>
    <b v="1"/>
    <s v="games/tabletop games"/>
    <n v="495.8"/>
    <n v="25.091093117408906"/>
    <x v="6"/>
    <x v="32"/>
  </r>
  <r>
    <s v="Cadaver - A Card Game For Aspiring Necromancers"/>
    <s v="Cadaver is a lighthearted game of friendly necromancy! Players compete to resurrect as many bodies as possible!"/>
    <n v="2500"/>
    <n v="8301"/>
    <x v="0"/>
    <x v="1"/>
    <s v="GBP"/>
    <n v="1450051200"/>
    <n v="1448269539"/>
    <b v="0"/>
    <n v="391"/>
    <b v="1"/>
    <s v="games/tabletop games"/>
    <n v="332.03999999999996"/>
    <n v="21.230179028132991"/>
    <x v="6"/>
    <x v="32"/>
  </r>
  <r>
    <s v="Pine Tar Baseball: 1936 Negro League + 1960 Season"/>
    <s v="Pine Tar Baseball is a fun and fast paced dice and card game for 1 to 2 players. The game features fast streamlined game play."/>
    <n v="100"/>
    <n v="1165"/>
    <x v="0"/>
    <x v="0"/>
    <s v="USD"/>
    <n v="1483645647"/>
    <n v="1481053647"/>
    <b v="0"/>
    <n v="28"/>
    <b v="1"/>
    <s v="games/tabletop games"/>
    <n v="1165"/>
    <n v="41.607142857142854"/>
    <x v="6"/>
    <x v="32"/>
  </r>
  <r>
    <s v="Miniature Scenery Terrain for Tabletop gaming and Wargames"/>
    <s v="An amazing set of sceneries to create unique atmospheres for your tabletop gaming."/>
    <n v="13000"/>
    <n v="19931"/>
    <x v="0"/>
    <x v="5"/>
    <s v="CAD"/>
    <n v="1427585511"/>
    <n v="1424997111"/>
    <b v="0"/>
    <n v="147"/>
    <b v="1"/>
    <s v="games/tabletop games"/>
    <n v="153.3153846153846"/>
    <n v="135.58503401360545"/>
    <x v="6"/>
    <x v="32"/>
  </r>
  <r>
    <s v="Alienation - an intergalactic card drafting game"/>
    <s v="Assume the role of an intergalactic real-estate agent attempting to satisfy various creature clientele!"/>
    <n v="2800"/>
    <n v="15039"/>
    <x v="0"/>
    <x v="0"/>
    <s v="USD"/>
    <n v="1454338123"/>
    <n v="1451746123"/>
    <b v="0"/>
    <n v="680"/>
    <b v="1"/>
    <s v="games/tabletop games"/>
    <n v="537.10714285714289"/>
    <n v="22.116176470588236"/>
    <x v="6"/>
    <x v="32"/>
  </r>
  <r>
    <s v="Monster Mansion"/>
    <s v="A real-time cooperative adventure for 2-8 players. Defeat legendary monsters to earn gold and escape before the time RUNS OUT!"/>
    <n v="18000"/>
    <n v="63527"/>
    <x v="0"/>
    <x v="0"/>
    <s v="USD"/>
    <n v="1415779140"/>
    <n v="1412294683"/>
    <b v="0"/>
    <n v="983"/>
    <b v="1"/>
    <s v="games/tabletop games"/>
    <n v="352.92777777777775"/>
    <n v="64.625635808748726"/>
    <x v="6"/>
    <x v="32"/>
  </r>
  <r>
    <s v="28mm Fantasy Miniature range Feral Orcs!"/>
    <s v="28mm Fantasy Miniature Range in leadfree white metal: Orcs, wolves and more."/>
    <n v="4000"/>
    <n v="5496"/>
    <x v="0"/>
    <x v="12"/>
    <s v="EUR"/>
    <n v="1489157716"/>
    <n v="1486565716"/>
    <b v="0"/>
    <n v="79"/>
    <b v="1"/>
    <s v="games/tabletop games"/>
    <n v="137.4"/>
    <n v="69.569620253164558"/>
    <x v="6"/>
    <x v="32"/>
  </r>
  <r>
    <s v="Pro Tabletop Gaming Audio Collection"/>
    <s v="Next stretch goal unlocks at $33,000 and/or 500 backers unlocks 2 bonus stretch goals."/>
    <n v="25000"/>
    <n v="32006.67"/>
    <x v="0"/>
    <x v="0"/>
    <s v="USD"/>
    <n v="1385870520"/>
    <n v="1382742014"/>
    <b v="0"/>
    <n v="426"/>
    <b v="1"/>
    <s v="games/tabletop games"/>
    <n v="128.02668"/>
    <n v="75.133028169014082"/>
    <x v="6"/>
    <x v="32"/>
  </r>
  <r>
    <s v="Dice Base 2: Vault - Case - Rolling Surface"/>
    <s v="Protect, store, organize and display 225 of your favorite dice in this modular and easy to use dice vault system. Oak and leather."/>
    <n v="5000"/>
    <n v="13534"/>
    <x v="0"/>
    <x v="0"/>
    <s v="USD"/>
    <n v="1461354544"/>
    <n v="1458762544"/>
    <b v="0"/>
    <n v="96"/>
    <b v="1"/>
    <s v="games/tabletop games"/>
    <n v="270.68"/>
    <n v="140.97916666666666"/>
    <x v="6"/>
    <x v="32"/>
  </r>
  <r>
    <s v="Savage Worlds Zombie Squad"/>
    <s v="You are Ex- Military criminals sent on suicide missions on the edge of space. Science Fiction Tabletop RPG using Savage Worlds"/>
    <n v="1000"/>
    <n v="8064"/>
    <x v="0"/>
    <x v="1"/>
    <s v="GBP"/>
    <n v="1488484300"/>
    <n v="1485892300"/>
    <b v="0"/>
    <n v="163"/>
    <b v="1"/>
    <s v="games/tabletop games"/>
    <n v="806.4"/>
    <n v="49.472392638036808"/>
    <x v="6"/>
    <x v="32"/>
  </r>
  <r>
    <s v="The Princess Bride Playing Cards from USPCC"/>
    <s v="Inconceivable! An amazing new illustrative deck based on The Princess Bride movie."/>
    <n v="10000"/>
    <n v="136009.76"/>
    <x v="0"/>
    <x v="0"/>
    <s v="USD"/>
    <n v="1385521320"/>
    <n v="1382449733"/>
    <b v="0"/>
    <n v="2525"/>
    <b v="1"/>
    <s v="games/tabletop games"/>
    <n v="1360.0976000000001"/>
    <n v="53.865251485148519"/>
    <x v="6"/>
    <x v="32"/>
  </r>
  <r>
    <s v="Innocents, a truly terrifying roleplaying game"/>
    <s v="1 Week Only! A game starring children, but it's not a childâ€™s game: it's for adults willing to experience horror as only children can."/>
    <n v="1"/>
    <n v="9302.5"/>
    <x v="0"/>
    <x v="0"/>
    <s v="USD"/>
    <n v="1489374000"/>
    <n v="1488823290"/>
    <b v="0"/>
    <n v="2035"/>
    <b v="1"/>
    <s v="games/tabletop games"/>
    <n v="930250"/>
    <n v="4.5712530712530715"/>
    <x v="6"/>
    <x v="32"/>
  </r>
  <r>
    <s v="Warbands of the Cold North III"/>
    <s v="Finely sculpted 28mm Classic Fantasy metal and resin miniatures perfectly themed for use as a warband or adventuring party."/>
    <n v="5000"/>
    <n v="18851"/>
    <x v="0"/>
    <x v="0"/>
    <s v="USD"/>
    <n v="1476649800"/>
    <n v="1475609946"/>
    <b v="0"/>
    <n v="290"/>
    <b v="1"/>
    <s v="games/tabletop games"/>
    <n v="377.02"/>
    <n v="65.00344827586207"/>
    <x v="6"/>
    <x v="32"/>
  </r>
  <r>
    <s v="TimeWatch: GUMSHOE Investigative Time Travel RPG"/>
    <s v="You've got a time machine, high-powered weapons and a whole lot of history to save. Welcome to TimeWatch!"/>
    <n v="4000"/>
    <n v="105881"/>
    <x v="0"/>
    <x v="0"/>
    <s v="USD"/>
    <n v="1393005600"/>
    <n v="1390323617"/>
    <b v="0"/>
    <n v="1980"/>
    <b v="1"/>
    <s v="games/tabletop games"/>
    <n v="2647.0250000000001"/>
    <n v="53.475252525252522"/>
    <x v="6"/>
    <x v="32"/>
  </r>
  <r>
    <s v="The BESPOKE GEEK: Cosplay for Everyday"/>
    <s v="The BESPOKE GEEK is a brand new clothing company from Bletchley, England producing handmade and individual hoodies for geeks."/>
    <n v="2500"/>
    <n v="2503"/>
    <x v="0"/>
    <x v="1"/>
    <s v="GBP"/>
    <n v="1441393210"/>
    <n v="1438801210"/>
    <b v="0"/>
    <n v="57"/>
    <b v="1"/>
    <s v="games/tabletop games"/>
    <n v="100.12"/>
    <n v="43.912280701754383"/>
    <x v="6"/>
    <x v="32"/>
  </r>
  <r>
    <s v="Foragers"/>
    <s v="Take on the role of an ancient forager in this fun strategy game from the designer of Biblios."/>
    <n v="18500"/>
    <n v="19324"/>
    <x v="0"/>
    <x v="0"/>
    <s v="USD"/>
    <n v="1438185565"/>
    <n v="1436975965"/>
    <b v="0"/>
    <n v="380"/>
    <b v="1"/>
    <s v="games/tabletop games"/>
    <n v="104.45405405405405"/>
    <n v="50.852631578947367"/>
    <x v="6"/>
    <x v="32"/>
  </r>
  <r>
    <s v="The Roots of Magic Miniatures Game: Students of Sorcery"/>
    <s v="Select your Wizard, determine your rivals, and then duel to the death to demonstrate your superiority wielding the Roots of Magic!"/>
    <n v="7000"/>
    <n v="7505"/>
    <x v="0"/>
    <x v="1"/>
    <s v="GBP"/>
    <n v="1481749278"/>
    <n v="1479157278"/>
    <b v="0"/>
    <n v="128"/>
    <b v="1"/>
    <s v="games/tabletop games"/>
    <n v="107.21428571428571"/>
    <n v="58.6328125"/>
    <x v="6"/>
    <x v="32"/>
  </r>
  <r>
    <s v="Centurion: Legionaries of Rome"/>
    <s v="March with the legions against the enemies of Rome in this role-playing game of military adventures."/>
    <n v="3500"/>
    <n v="5907"/>
    <x v="0"/>
    <x v="0"/>
    <s v="USD"/>
    <n v="1364917965"/>
    <n v="1362329565"/>
    <b v="0"/>
    <n v="180"/>
    <b v="1"/>
    <s v="games/tabletop games"/>
    <n v="168.77142857142857"/>
    <n v="32.81666666666667"/>
    <x v="6"/>
    <x v="32"/>
  </r>
  <r>
    <s v="The Game Anywhere Table"/>
    <s v="A customizable gaming table, for the best gaming experience, portable, storable and lightweight, that can be taken anywhere"/>
    <n v="25000"/>
    <n v="243778"/>
    <x v="0"/>
    <x v="0"/>
    <s v="USD"/>
    <n v="1480727273"/>
    <n v="1478131673"/>
    <b v="0"/>
    <n v="571"/>
    <b v="1"/>
    <s v="games/tabletop games"/>
    <n v="975.11200000000008"/>
    <n v="426.93169877408059"/>
    <x v="6"/>
    <x v="32"/>
  </r>
  <r>
    <s v="Werewolf: Full Moon Expansion"/>
    <s v="A great game full of lying, scheming, and werewolves.  Now with additional characters to add even more mayhem!"/>
    <n v="8500"/>
    <n v="11428.19"/>
    <x v="0"/>
    <x v="0"/>
    <s v="USD"/>
    <n v="1408177077"/>
    <n v="1406362677"/>
    <b v="0"/>
    <n v="480"/>
    <b v="1"/>
    <s v="games/tabletop games"/>
    <n v="134.44929411764704"/>
    <n v="23.808729166666669"/>
    <x v="6"/>
    <x v="32"/>
  </r>
  <r>
    <s v="Punkapocalyptic - Black Blood Children Band"/>
    <s v="A new faction for the 30 mm scale wargame, featuring skirmishes between gangs in a pimp and lethal post-apocalyptic world."/>
    <n v="9000"/>
    <n v="24505"/>
    <x v="0"/>
    <x v="3"/>
    <s v="EUR"/>
    <n v="1470469938"/>
    <n v="1469173938"/>
    <b v="0"/>
    <n v="249"/>
    <b v="1"/>
    <s v="games/tabletop games"/>
    <n v="272.27777777777777"/>
    <n v="98.413654618473899"/>
    <x v="6"/>
    <x v="32"/>
  </r>
  <r>
    <s v="ZoMbushed! - A Zombie Co-Op Survival Card Game"/>
    <s v="ZoMbushed! - a solo/co-op action zombie survival card game where players must fight to survive by overcoming obstacles and monsters."/>
    <n v="8000"/>
    <n v="9015"/>
    <x v="0"/>
    <x v="0"/>
    <s v="USD"/>
    <n v="1447862947"/>
    <n v="1445267347"/>
    <b v="0"/>
    <n v="84"/>
    <b v="1"/>
    <s v="games/tabletop games"/>
    <n v="112.6875"/>
    <n v="107.32142857142857"/>
    <x v="6"/>
    <x v="32"/>
  </r>
  <r>
    <s v="Green Couch Games Limited: FrogFlip!"/>
    <s v="A dexterity microgame by father/daughter team, Jason and Claire Kotarski. Make 100 project."/>
    <n v="500"/>
    <n v="2299"/>
    <x v="0"/>
    <x v="0"/>
    <s v="USD"/>
    <n v="1485271968"/>
    <n v="1484667168"/>
    <b v="0"/>
    <n v="197"/>
    <b v="1"/>
    <s v="games/tabletop games"/>
    <n v="459.8"/>
    <n v="11.67005076142132"/>
    <x v="6"/>
    <x v="32"/>
  </r>
  <r>
    <s v="Jumbo Jets - Jet Set Expansion Set #2"/>
    <s v="This is the second set of 5 expansions for our route-building game, Jet Set!"/>
    <n v="3950"/>
    <n v="11323"/>
    <x v="0"/>
    <x v="0"/>
    <s v="USD"/>
    <n v="1462661451"/>
    <n v="1460069451"/>
    <b v="0"/>
    <n v="271"/>
    <b v="1"/>
    <s v="games/tabletop games"/>
    <n v="286.65822784810126"/>
    <n v="41.782287822878232"/>
    <x v="6"/>
    <x v="32"/>
  </r>
  <r>
    <s v="Bitcoin Empire"/>
    <s v="Build your crypto-currency empire and sabotage your opponents. A deck building, card game. 2-4 players. 15 minutes."/>
    <n v="480"/>
    <n v="1069"/>
    <x v="0"/>
    <x v="1"/>
    <s v="GBP"/>
    <n v="1479811846"/>
    <n v="1478602246"/>
    <b v="0"/>
    <n v="50"/>
    <b v="1"/>
    <s v="games/tabletop games"/>
    <n v="222.70833333333334"/>
    <n v="21.38"/>
    <x v="6"/>
    <x v="32"/>
  </r>
  <r>
    <s v="&quot;The Hab Block&quot; multi build 28mm gaming terrain building"/>
    <s v="Our Wargame Hab Block is a very versatile &amp; modular product, an ideal piece of terrain for most 28mm Sc-fi gaming system you would play"/>
    <n v="2500"/>
    <n v="15903.5"/>
    <x v="0"/>
    <x v="1"/>
    <s v="GBP"/>
    <n v="1466377200"/>
    <n v="1463351329"/>
    <b v="0"/>
    <n v="169"/>
    <b v="1"/>
    <s v="games/tabletop games"/>
    <n v="636.14"/>
    <n v="94.103550295857985"/>
    <x v="6"/>
    <x v="32"/>
  </r>
  <r>
    <s v="A Sundered World"/>
    <s v="A Dungeon World campaign setting that takes place after the end of the worlds."/>
    <n v="2200"/>
    <n v="3223"/>
    <x v="0"/>
    <x v="0"/>
    <s v="USD"/>
    <n v="1434045687"/>
    <n v="1431453687"/>
    <b v="0"/>
    <n v="205"/>
    <b v="1"/>
    <s v="games/tabletop games"/>
    <n v="146.5"/>
    <n v="15.721951219512196"/>
    <x v="6"/>
    <x v="32"/>
  </r>
  <r>
    <s v="The Second Breakfast"/>
    <s v="More Halfmen, more goats, more guns, and most of all some neat buildings and structures for the little fellas to hang out in!"/>
    <n v="1000"/>
    <n v="18671"/>
    <x v="0"/>
    <x v="1"/>
    <s v="GBP"/>
    <n v="1481224736"/>
    <n v="1480360736"/>
    <b v="0"/>
    <n v="206"/>
    <b v="1"/>
    <s v="games/tabletop games"/>
    <n v="1867.1"/>
    <n v="90.635922330097088"/>
    <x v="6"/>
    <x v="32"/>
  </r>
  <r>
    <s v="Cryptex Dice Vault"/>
    <s v="A fine wood cryptex dice vault to store your favorite dice. Designed to hold a standard set of 7 polyhedrals for your favorite RPG."/>
    <n v="2500"/>
    <n v="8173"/>
    <x v="0"/>
    <x v="0"/>
    <s v="USD"/>
    <n v="1395876250"/>
    <n v="1393287850"/>
    <b v="0"/>
    <n v="84"/>
    <b v="1"/>
    <s v="games/tabletop games"/>
    <n v="326.92"/>
    <n v="97.297619047619051"/>
    <x v="6"/>
    <x v="32"/>
  </r>
  <r>
    <s v="Hero: Aluminum dice inspired by super heroes :)"/>
    <s v="When you think about super heroes, you think of their stunning colorful outfits. Hero dice is great for super hero or anyother games :)"/>
    <n v="1000"/>
    <n v="7795"/>
    <x v="0"/>
    <x v="2"/>
    <s v="AUD"/>
    <n v="1487093020"/>
    <n v="1485278620"/>
    <b v="0"/>
    <n v="210"/>
    <b v="1"/>
    <s v="games/tabletop games"/>
    <n v="779.5"/>
    <n v="37.11904761904762"/>
    <x v="6"/>
    <x v="32"/>
  </r>
  <r>
    <s v="Riders: A Game About Cheating Doomsday"/>
    <s v="An RPG about mortal servants of the Horsemen of the Apocalypse deciding to not end the world."/>
    <n v="3300"/>
    <n v="5087"/>
    <x v="0"/>
    <x v="0"/>
    <s v="USD"/>
    <n v="1416268800"/>
    <n v="1413295358"/>
    <b v="0"/>
    <n v="181"/>
    <b v="1"/>
    <s v="games/tabletop games"/>
    <n v="154.15151515151516"/>
    <n v="28.104972375690608"/>
    <x v="6"/>
    <x v="32"/>
  </r>
  <r>
    <s v="Corvus Corax Miniatures - Outcasts"/>
    <s v="These are degenerated men who have, since birth, suffered the effect of mutation and turned into something wicked!"/>
    <n v="7500"/>
    <n v="8666"/>
    <x v="0"/>
    <x v="11"/>
    <s v="SEK"/>
    <n v="1422734313"/>
    <n v="1420919913"/>
    <b v="0"/>
    <n v="60"/>
    <b v="1"/>
    <s v="games/tabletop games"/>
    <n v="115.54666666666667"/>
    <n v="144.43333333333334"/>
    <x v="6"/>
    <x v="32"/>
  </r>
  <r>
    <s v="Thunder Alley : Crew Chief by Richard Launius - Final Lap!"/>
    <s v="Thunder Alley Crew Chief Expansion from Nothing Now Games. Add Strategy and Control to your racing team. Get Your Crew Chief Today!"/>
    <n v="6000"/>
    <n v="10802"/>
    <x v="0"/>
    <x v="0"/>
    <s v="USD"/>
    <n v="1463972400"/>
    <n v="1462543114"/>
    <b v="0"/>
    <n v="445"/>
    <b v="1"/>
    <s v="games/tabletop games"/>
    <n v="180.03333333333333"/>
    <n v="24.274157303370785"/>
    <x v="6"/>
    <x v="32"/>
  </r>
  <r>
    <s v="Blind Beggar Miniatures presents Second Chance Specials!"/>
    <s v="A second chance to get the deals from earlier campaigns just in time for the Holiday season. Pulp, Cthulhu, Sci-Fi, Old West and more!"/>
    <n v="200"/>
    <n v="597"/>
    <x v="0"/>
    <x v="1"/>
    <s v="GBP"/>
    <n v="1479846507"/>
    <n v="1479241707"/>
    <b v="0"/>
    <n v="17"/>
    <b v="1"/>
    <s v="games/tabletop games"/>
    <n v="298.5"/>
    <n v="35.117647058823529"/>
    <x v="6"/>
    <x v="32"/>
  </r>
  <r>
    <s v="GOAT LORDS."/>
    <s v="Want to be LORD OF THE GOATS? Start building your herd using thievery, magic, bombs and mostly goats."/>
    <n v="1500"/>
    <n v="4804"/>
    <x v="0"/>
    <x v="0"/>
    <s v="USD"/>
    <n v="1461722400"/>
    <n v="1460235592"/>
    <b v="0"/>
    <n v="194"/>
    <b v="1"/>
    <s v="games/tabletop games"/>
    <n v="320.26666666666665"/>
    <n v="24.762886597938145"/>
    <x v="6"/>
    <x v="32"/>
  </r>
  <r>
    <s v="Stones Dungeon Tiles"/>
    <s v="Highly-detailed 2x2&quot; dungeon tiles made of a durable polymer-plastic &amp; VERY affordable cost. Perfect for tabletop &amp; role-playing games."/>
    <n v="20000"/>
    <n v="76105"/>
    <x v="0"/>
    <x v="0"/>
    <s v="USD"/>
    <n v="1419123600"/>
    <n v="1416945297"/>
    <b v="0"/>
    <n v="404"/>
    <b v="1"/>
    <s v="games/tabletop games"/>
    <n v="380.52499999999998"/>
    <n v="188.37871287128712"/>
    <x v="6"/>
    <x v="32"/>
  </r>
  <r>
    <s v="Chardonnay Go"/>
    <s v="Chardonnay Go, the viral video with 23 million views, is now a hilarious board game for wine lovers, moms and other shameless people."/>
    <n v="28000"/>
    <n v="28728"/>
    <x v="0"/>
    <x v="0"/>
    <s v="USD"/>
    <n v="1489283915"/>
    <n v="1486691915"/>
    <b v="0"/>
    <n v="194"/>
    <b v="1"/>
    <s v="games/tabletop games"/>
    <n v="102.60000000000001"/>
    <n v="148.08247422680412"/>
    <x v="6"/>
    <x v="32"/>
  </r>
  <r>
    <s v="Treasure Decks for 5th Edition - Only $12!"/>
    <s v="Add exciting loot drops to your CR 1-4, 5-8, 9-12, 13-16, and 17-20 encounters! Each deck has over 200 possible outcomes!"/>
    <n v="2500"/>
    <n v="45041"/>
    <x v="0"/>
    <x v="0"/>
    <s v="USD"/>
    <n v="1488862800"/>
    <n v="1486745663"/>
    <b v="0"/>
    <n v="902"/>
    <b v="1"/>
    <s v="games/tabletop games"/>
    <n v="1801.64"/>
    <n v="49.934589800443462"/>
    <x v="6"/>
    <x v="32"/>
  </r>
  <r>
    <s v="MCG Premium Sleeves &amp; Accessories"/>
    <s v="MCG Premium Sleeves offer excellent protection for your cards. This line is about to be expanded with new sleeves sizes!"/>
    <n v="25000"/>
    <n v="180062"/>
    <x v="0"/>
    <x v="0"/>
    <s v="USD"/>
    <n v="1484085540"/>
    <n v="1482353513"/>
    <b v="0"/>
    <n v="1670"/>
    <b v="1"/>
    <s v="games/tabletop games"/>
    <n v="720.24800000000005"/>
    <n v="107.82155688622754"/>
    <x v="6"/>
    <x v="32"/>
  </r>
  <r>
    <s v="Man vs Meeple Season One Kickstarter"/>
    <s v="Man vs Meeple is the show where we talk about all things board game related. Help us make the very most of our channel for you."/>
    <n v="20000"/>
    <n v="56618"/>
    <x v="0"/>
    <x v="0"/>
    <s v="USD"/>
    <n v="1481328004"/>
    <n v="1478736004"/>
    <b v="0"/>
    <n v="1328"/>
    <b v="1"/>
    <s v="games/tabletop games"/>
    <n v="283.09000000000003"/>
    <n v="42.63403614457831"/>
    <x v="6"/>
    <x v="32"/>
  </r>
  <r>
    <s v="Pick the Lock"/>
    <s v="Pick the Lock is a game of chance and strategy. Attempt to obtain priceless treasures and outwit the other players."/>
    <n v="1000"/>
    <n v="13566"/>
    <x v="0"/>
    <x v="0"/>
    <s v="USD"/>
    <n v="1449506836"/>
    <n v="1446914836"/>
    <b v="0"/>
    <n v="944"/>
    <b v="1"/>
    <s v="games/tabletop games"/>
    <n v="1356.6000000000001"/>
    <n v="14.370762711864407"/>
    <x v="6"/>
    <x v="32"/>
  </r>
  <r>
    <s v="Get Adler! Premium Edition"/>
    <s v="London, 1937. Top-Secret docs are missing. So, too, is Agent Adler! Intelligence has 7 hrs to find him. Deduction, Deception &amp; Action!"/>
    <n v="2500"/>
    <n v="5509"/>
    <x v="0"/>
    <x v="5"/>
    <s v="CAD"/>
    <n v="1489320642"/>
    <n v="1487164242"/>
    <b v="0"/>
    <n v="147"/>
    <b v="1"/>
    <s v="games/tabletop games"/>
    <n v="220.35999999999999"/>
    <n v="37.476190476190474"/>
    <x v="6"/>
    <x v="32"/>
  </r>
  <r>
    <s v="Ryubix Manor--Madness, Betrayal, Murder, Vengeance... Family"/>
    <s v="Ryubix Manor-A system agnostic (OSR/OGL compatible) haunted house module for 4-8 players, scalable to 20th level. 325 area descriptions"/>
    <n v="2500"/>
    <n v="2990"/>
    <x v="0"/>
    <x v="0"/>
    <s v="USD"/>
    <n v="1393156857"/>
    <n v="1390564857"/>
    <b v="0"/>
    <n v="99"/>
    <b v="1"/>
    <s v="games/tabletop games"/>
    <n v="119.6"/>
    <n v="30.202020202020201"/>
    <x v="6"/>
    <x v="32"/>
  </r>
  <r>
    <s v="Samurai Dwarves (Korobokuru)"/>
    <s v="The aim of this project is to extend our existing Samurai Dwarf range from 6 to 9. The new sculpts will be done by Bob Olley."/>
    <n v="650"/>
    <n v="2650.5"/>
    <x v="0"/>
    <x v="1"/>
    <s v="GBP"/>
    <n v="1419259679"/>
    <n v="1416667679"/>
    <b v="0"/>
    <n v="79"/>
    <b v="1"/>
    <s v="games/tabletop games"/>
    <n v="407.76923076923077"/>
    <n v="33.550632911392405"/>
    <x v="6"/>
    <x v="32"/>
  </r>
  <r>
    <s v="Giggle Chips:  ABC Computer Science Game Cards"/>
    <s v="ABC cards include definitions, shapes recognition, robot tangram, a binary concentration and color memory games! Made in the U.S."/>
    <n v="4589"/>
    <n v="4856"/>
    <x v="0"/>
    <x v="0"/>
    <s v="USD"/>
    <n v="1388936289"/>
    <n v="1386344289"/>
    <b v="0"/>
    <n v="75"/>
    <b v="1"/>
    <s v="games/tabletop games"/>
    <n v="105.81826105905425"/>
    <n v="64.74666666666667"/>
    <x v="6"/>
    <x v="32"/>
  </r>
  <r>
    <s v="Police Precinct"/>
    <s v="Police Precinct is a cooperative game where the players take on the roles as police officers, with different areas of expertise."/>
    <n v="8500"/>
    <n v="11992"/>
    <x v="0"/>
    <x v="0"/>
    <s v="USD"/>
    <n v="1330359423"/>
    <n v="1327767423"/>
    <b v="0"/>
    <n v="207"/>
    <b v="1"/>
    <s v="games/tabletop games"/>
    <n v="141.08235294117648"/>
    <n v="57.932367149758456"/>
    <x v="6"/>
    <x v="32"/>
  </r>
  <r>
    <s v="Eternity Dice - Regular and D6 Charms Edition"/>
    <s v="Dice forged from stone one by one entirely by hand for demanding Gamers and Collectors."/>
    <n v="2000"/>
    <n v="5414"/>
    <x v="0"/>
    <x v="13"/>
    <s v="EUR"/>
    <n v="1451861940"/>
    <n v="1448902867"/>
    <b v="0"/>
    <n v="102"/>
    <b v="1"/>
    <s v="games/tabletop games"/>
    <n v="270.7"/>
    <n v="53.078431372549019"/>
    <x v="6"/>
    <x v="32"/>
  </r>
  <r>
    <s v="Zombie Apocalypse Geocaching"/>
    <s v="The Zombie Apocalypse has begun! Fortunately, YOU have your priorities straight. What could be more important than Geocaching?"/>
    <n v="1000"/>
    <n v="1538"/>
    <x v="0"/>
    <x v="0"/>
    <s v="USD"/>
    <n v="1423022400"/>
    <n v="1421436099"/>
    <b v="0"/>
    <n v="32"/>
    <b v="1"/>
    <s v="games/tabletop games"/>
    <n v="153.80000000000001"/>
    <n v="48.0625"/>
    <x v="6"/>
    <x v="32"/>
  </r>
  <r>
    <s v="Song of Blades: Hammer and Forge"/>
    <s v="A range of highly detailed 28mm fantasy miniatures and supporting gaming rules by Andrea Sfiligoi, creator of Song of Blades and Heroes"/>
    <n v="9800"/>
    <n v="39550.5"/>
    <x v="0"/>
    <x v="0"/>
    <s v="USD"/>
    <n v="1442501991"/>
    <n v="1439909991"/>
    <b v="0"/>
    <n v="480"/>
    <b v="1"/>
    <s v="games/tabletop games"/>
    <n v="403.57653061224488"/>
    <n v="82.396874999999994"/>
    <x v="6"/>
    <x v="32"/>
  </r>
  <r>
    <s v="Lewis Robertson Band EP!"/>
    <s v="I am trying to get a new band off the ground, and in order to be taken seriously and get gigs, we need some killer recordings!"/>
    <n v="300"/>
    <n v="555"/>
    <x v="0"/>
    <x v="0"/>
    <s v="USD"/>
    <n v="1311576600"/>
    <n v="1306219897"/>
    <b v="0"/>
    <n v="11"/>
    <b v="1"/>
    <s v="music/rock"/>
    <n v="185"/>
    <n v="50.454545454545453"/>
    <x v="4"/>
    <x v="11"/>
  </r>
  <r>
    <s v="Sage King's Debut Album"/>
    <s v="Sage King is recording his debut album and wants YOU to be a part of the creation process"/>
    <n v="750"/>
    <n v="1390"/>
    <x v="0"/>
    <x v="0"/>
    <s v="USD"/>
    <n v="1452744686"/>
    <n v="1447560686"/>
    <b v="0"/>
    <n v="12"/>
    <b v="1"/>
    <s v="music/rock"/>
    <n v="185.33333333333331"/>
    <n v="115.83333333333333"/>
    <x v="4"/>
    <x v="11"/>
  </r>
  <r>
    <s v="KEEP THE HEART BEATING! HELP US FUND OUR FULL LENGTH RECORD!"/>
    <s v="Help California's own Heart to Heart fund their debut full length record! Forever be apart of the the &lt;3 T &lt;3 family! We need you!"/>
    <n v="3000"/>
    <n v="3025.66"/>
    <x v="0"/>
    <x v="0"/>
    <s v="USD"/>
    <n v="1336528804"/>
    <n v="1331348404"/>
    <b v="0"/>
    <n v="48"/>
    <b v="1"/>
    <s v="music/rock"/>
    <n v="100.85533333333332"/>
    <n v="63.03458333333333"/>
    <x v="4"/>
    <x v="11"/>
  </r>
  <r>
    <s v="Make a record, write a song, take the Vinyl Skyway. "/>
    <s v="The Vinyl Skyway reunite to make a third album. "/>
    <n v="6000"/>
    <n v="6373.27"/>
    <x v="0"/>
    <x v="0"/>
    <s v="USD"/>
    <n v="1299902400"/>
    <n v="1297451245"/>
    <b v="0"/>
    <n v="59"/>
    <b v="1"/>
    <s v="music/rock"/>
    <n v="106.22116666666668"/>
    <n v="108.02152542372882"/>
    <x v="4"/>
    <x v="11"/>
  </r>
  <r>
    <s v="Blue Sky Alert &amp; The Retro Rock Machine of Fun"/>
    <s v="BSA is headed to Nashville, TN USA to record our first album at the historic Welcome to 1979 Studio. Come re-write history with us..."/>
    <n v="3000"/>
    <n v="3641"/>
    <x v="0"/>
    <x v="0"/>
    <s v="USD"/>
    <n v="1340944043"/>
    <n v="1338352043"/>
    <b v="0"/>
    <n v="79"/>
    <b v="1"/>
    <s v="music/rock"/>
    <n v="121.36666666666667"/>
    <n v="46.088607594936711"/>
    <x v="4"/>
    <x v="11"/>
  </r>
  <r>
    <s v="Arson In The Suburbs"/>
    <s v="Arson In The Suburbs is ready to release its FIRST three song E.P. and looking to raise funds to get back in the studio! RnFnR!"/>
    <n v="1500"/>
    <n v="1501"/>
    <x v="0"/>
    <x v="0"/>
    <s v="USD"/>
    <n v="1378439940"/>
    <n v="1376003254"/>
    <b v="0"/>
    <n v="14"/>
    <b v="1"/>
    <s v="music/rock"/>
    <n v="100.06666666666666"/>
    <n v="107.21428571428571"/>
    <x v="4"/>
    <x v="11"/>
  </r>
  <r>
    <s v="Crushed Out - TEETH - album pre-order / 12&quot; vinyl LP debut"/>
    <s v="Pre-order Crushed Out's new album TEETH &amp; support the pressing of 12&quot; vinyl records. Release date; Sept. 16, 2014."/>
    <n v="4500"/>
    <n v="5398.99"/>
    <x v="0"/>
    <x v="0"/>
    <s v="USD"/>
    <n v="1403539260"/>
    <n v="1401724860"/>
    <b v="0"/>
    <n v="106"/>
    <b v="1"/>
    <s v="music/rock"/>
    <n v="119.97755555555555"/>
    <n v="50.9338679245283"/>
    <x v="4"/>
    <x v="11"/>
  </r>
  <r>
    <s v="Press Michael Zucker's 2012 album Technocracy on VINYL!"/>
    <s v="Technocracy will be released on digital media on June 26th, but we all know analog is king!  Help us press this album on vinyl!"/>
    <n v="1000"/>
    <n v="1001"/>
    <x v="0"/>
    <x v="0"/>
    <s v="USD"/>
    <n v="1340733600"/>
    <n v="1339098689"/>
    <b v="0"/>
    <n v="25"/>
    <b v="1"/>
    <s v="music/rock"/>
    <n v="100.1"/>
    <n v="40.04"/>
    <x v="4"/>
    <x v="11"/>
  </r>
  <r>
    <s v="Blind Man Deaf Boy Tour!"/>
    <s v="Blind Man Deaf Boy is a Folk Punk band from Denver, we need money to get ourselves a van and take it on tour around the west coast."/>
    <n v="1500"/>
    <n v="1611"/>
    <x v="0"/>
    <x v="0"/>
    <s v="USD"/>
    <n v="1386372120"/>
    <n v="1382659060"/>
    <b v="0"/>
    <n v="25"/>
    <b v="1"/>
    <s v="music/rock"/>
    <n v="107.4"/>
    <n v="64.44"/>
    <x v="4"/>
    <x v="11"/>
  </r>
  <r>
    <s v="American Standard Needs to Release Their Debut EP"/>
    <s v="American Standard needs your help pressing their debut EP. Be involved in the artistic process and receive swag in return!"/>
    <n v="1500"/>
    <n v="1561"/>
    <x v="0"/>
    <x v="0"/>
    <s v="USD"/>
    <n v="1259686800"/>
    <n v="1252908330"/>
    <b v="0"/>
    <n v="29"/>
    <b v="1"/>
    <s v="music/rock"/>
    <n v="104.06666666666666"/>
    <n v="53.827586206896555"/>
    <x v="4"/>
    <x v="11"/>
  </r>
  <r>
    <s v="Create thatwasthen's new album with them!"/>
    <s v="So we've recorded a 5-song EP with a 2-time Grammy winner, but we need to raise the  $$$ to mix, master and press it to CD and vinyl!"/>
    <n v="2500"/>
    <n v="4320"/>
    <x v="0"/>
    <x v="0"/>
    <s v="USD"/>
    <n v="1335153600"/>
    <n v="1332199618"/>
    <b v="0"/>
    <n v="43"/>
    <b v="1"/>
    <s v="music/rock"/>
    <n v="172.8"/>
    <n v="100.46511627906976"/>
    <x v="4"/>
    <x v="11"/>
  </r>
  <r>
    <s v="BE A PART OF HISTORY!"/>
    <s v="Aiding Contra in the telling of the &quot;Blue Planet Chronicles&quot;, a concept about the history of our beautiful home; Planet Earth!"/>
    <n v="2000"/>
    <n v="2145.0100000000002"/>
    <x v="0"/>
    <x v="0"/>
    <s v="USD"/>
    <n v="1334767476"/>
    <n v="1332175476"/>
    <b v="0"/>
    <n v="46"/>
    <b v="1"/>
    <s v="music/rock"/>
    <n v="107.2505"/>
    <n v="46.630652173913049"/>
    <x v="4"/>
    <x v="11"/>
  </r>
  <r>
    <s v="&quot;Hurt N' Wrong&quot; New Album Fundraiser!"/>
    <s v="Donate here to be a part of the upcoming album. Every little bit helps!"/>
    <n v="850"/>
    <n v="920"/>
    <x v="0"/>
    <x v="0"/>
    <s v="USD"/>
    <n v="1348545540"/>
    <n v="1346345999"/>
    <b v="0"/>
    <n v="27"/>
    <b v="1"/>
    <s v="music/rock"/>
    <n v="108.23529411764706"/>
    <n v="34.074074074074076"/>
    <x v="4"/>
    <x v="11"/>
  </r>
  <r>
    <s v="Monte Pittman's new album &quot;M.P.3: The Power Of Three, Pt. 2&quot;"/>
    <s v="This is the Kickstarter project for my new upcoming album. It's heavy &amp; you can be a part of it! MONTSTER WORLD DOMINATION 2013!"/>
    <n v="5000"/>
    <n v="7304.04"/>
    <x v="0"/>
    <x v="0"/>
    <s v="USD"/>
    <n v="1358702480"/>
    <n v="1356110480"/>
    <b v="0"/>
    <n v="112"/>
    <b v="1"/>
    <s v="music/rock"/>
    <n v="146.08079999999998"/>
    <n v="65.214642857142863"/>
    <x v="4"/>
    <x v="11"/>
  </r>
  <r>
    <s v="SHADOWRAPTR: The Second Coming. (Sophomore LP)"/>
    <s v="The second full length album by SHADOWRAPTR is nearly complete. We just need a little boost to get us there. Think of the children."/>
    <n v="1200"/>
    <n v="1503"/>
    <x v="0"/>
    <x v="0"/>
    <s v="USD"/>
    <n v="1359240856"/>
    <n v="1356648856"/>
    <b v="0"/>
    <n v="34"/>
    <b v="1"/>
    <s v="music/rock"/>
    <n v="125.25"/>
    <n v="44.205882352941174"/>
    <x v="4"/>
    <x v="11"/>
  </r>
  <r>
    <s v="HAMELL ON TRIAL IS RECORDING AN ALBUM"/>
    <s v="Ed Hamell AKA Hamell on Trial is recording an album titled The Happiest Man in the World. He needs your help."/>
    <n v="7000"/>
    <n v="10435"/>
    <x v="0"/>
    <x v="0"/>
    <s v="USD"/>
    <n v="1330018426"/>
    <n v="1326994426"/>
    <b v="0"/>
    <n v="145"/>
    <b v="1"/>
    <s v="music/rock"/>
    <n v="149.07142857142856"/>
    <n v="71.965517241379317"/>
    <x v="4"/>
    <x v="11"/>
  </r>
  <r>
    <s v="Company Company: Debut EP"/>
    <s v="New Jersey Alternative Rock band COCO needs YOUR help self-releasing debut EP!"/>
    <n v="1000"/>
    <n v="1006"/>
    <x v="0"/>
    <x v="0"/>
    <s v="USD"/>
    <n v="1331697540"/>
    <n v="1328749249"/>
    <b v="0"/>
    <n v="19"/>
    <b v="1"/>
    <s v="music/rock"/>
    <n v="100.6"/>
    <n v="52.94736842105263"/>
    <x v="4"/>
    <x v="11"/>
  </r>
  <r>
    <s v="Jonny Gray: First Full Length Album"/>
    <s v="My name is Jonny Gray, and my friends and I are working together to raise funds for my debut album"/>
    <n v="30000"/>
    <n v="31522"/>
    <x v="0"/>
    <x v="0"/>
    <s v="USD"/>
    <n v="1395861033"/>
    <n v="1393272633"/>
    <b v="0"/>
    <n v="288"/>
    <b v="1"/>
    <s v="music/rock"/>
    <n v="105.07333333333332"/>
    <n v="109.45138888888889"/>
    <x v="4"/>
    <x v="11"/>
  </r>
  <r>
    <s v="HELP FLY RADIO FINISH THEIR FULL LENGTH ALBUM!"/>
    <s v="Fly Radio has finished tracking their album now all that is left is the mixing/mastering and duplication!"/>
    <n v="300"/>
    <n v="1050.5"/>
    <x v="0"/>
    <x v="0"/>
    <s v="USD"/>
    <n v="1296953209"/>
    <n v="1295657209"/>
    <b v="0"/>
    <n v="14"/>
    <b v="1"/>
    <s v="music/rock"/>
    <n v="350.16666666666663"/>
    <n v="75.035714285714292"/>
    <x v="4"/>
    <x v="11"/>
  </r>
  <r>
    <s v="Keep The Prison Van Rolling"/>
    <s v="Big Fiction leaves for tour on 6/27 but the Prison Van needs some work!  New brakes, transmission repair, tires... it needs a bit."/>
    <n v="800"/>
    <n v="810"/>
    <x v="0"/>
    <x v="0"/>
    <s v="USD"/>
    <n v="1340904416"/>
    <n v="1339694816"/>
    <b v="0"/>
    <n v="7"/>
    <b v="1"/>
    <s v="music/rock"/>
    <n v="101.25"/>
    <n v="115.71428571428571"/>
    <x v="4"/>
    <x v="11"/>
  </r>
  <r>
    <s v="Time Crash"/>
    <s v="We are America's first trock band, and we're ready to bring you our first album!"/>
    <n v="5000"/>
    <n v="6680.22"/>
    <x v="0"/>
    <x v="0"/>
    <s v="USD"/>
    <n v="1371785496"/>
    <n v="1369193496"/>
    <b v="1"/>
    <n v="211"/>
    <b v="1"/>
    <s v="music/indie rock"/>
    <n v="133.6044"/>
    <n v="31.659810426540286"/>
    <x v="4"/>
    <x v="14"/>
  </r>
  <r>
    <s v="Wildcat Strike's 2nd album release - Digital Age"/>
    <s v="Wildcat Strike is looking to complete it's second full length album, titled &quot;Digital Age&quot;, and we want you to be a part of it!"/>
    <n v="2300"/>
    <n v="3925"/>
    <x v="0"/>
    <x v="0"/>
    <s v="USD"/>
    <n v="1388473200"/>
    <n v="1385585434"/>
    <b v="1"/>
    <n v="85"/>
    <b v="1"/>
    <s v="music/indie rock"/>
    <n v="170.65217391304347"/>
    <n v="46.176470588235297"/>
    <x v="4"/>
    <x v="14"/>
  </r>
  <r>
    <s v="Abby Travis Vinyl Picture Disc/ Limited edition CD"/>
    <s v="Abby Travis (EODM, Bangles, Masters of Reality, KMFDM) wants to release her new album as a vinyl picture disc and limited edition CD."/>
    <n v="6450"/>
    <n v="7053.61"/>
    <x v="0"/>
    <x v="0"/>
    <s v="USD"/>
    <n v="1323747596"/>
    <n v="1320287996"/>
    <b v="1"/>
    <n v="103"/>
    <b v="1"/>
    <s v="music/indie rock"/>
    <n v="109.35829457364341"/>
    <n v="68.481650485436887"/>
    <x v="4"/>
    <x v="14"/>
  </r>
  <r>
    <s v="Anna Ash â˜† Recording Project â˜† 2011         â™˜"/>
    <s v="This winter and springtime we will be recording a new full-length album with big voices, big fireworks and mega soul.  "/>
    <n v="6000"/>
    <n v="6042.02"/>
    <x v="0"/>
    <x v="0"/>
    <s v="USD"/>
    <n v="1293857940"/>
    <n v="1290281691"/>
    <b v="1"/>
    <n v="113"/>
    <b v="1"/>
    <s v="music/indie rock"/>
    <n v="100.70033333333335"/>
    <n v="53.469203539823013"/>
    <x v="4"/>
    <x v="14"/>
  </r>
  <r>
    <s v="HANK &amp; CUPCAKES 'CA$H 4 GOLD' MEGA TOUR!"/>
    <s v="If you're reading this, we want to say that every dollar counts in these final hours of our campaign. Thank you for all your support!"/>
    <n v="18000"/>
    <n v="18221"/>
    <x v="0"/>
    <x v="0"/>
    <s v="USD"/>
    <n v="1407520800"/>
    <n v="1405356072"/>
    <b v="1"/>
    <n v="167"/>
    <b v="1"/>
    <s v="music/indie rock"/>
    <n v="101.22777777777779"/>
    <n v="109.10778443113773"/>
    <x v="4"/>
    <x v="14"/>
  </r>
  <r>
    <s v="Cook Up a Record with Dewveall"/>
    <s v="Indie rockers, Dewveall, are recording new music. Take a seat at the table; let them cook you a meal and sing you some songs."/>
    <n v="3500"/>
    <n v="3736.55"/>
    <x v="0"/>
    <x v="0"/>
    <s v="USD"/>
    <n v="1331352129"/>
    <n v="1328760129"/>
    <b v="1"/>
    <n v="73"/>
    <b v="1"/>
    <s v="music/indie rock"/>
    <n v="106.75857142857143"/>
    <n v="51.185616438356163"/>
    <x v="4"/>
    <x v="14"/>
  </r>
  <r>
    <s v="Bones - The New EP by Matt Phillips"/>
    <s v="Printing, copywriting, and album art for my first record. It's 100% ready to listen we just need some help to get it out there."/>
    <n v="1964.47"/>
    <n v="2095.2600000000002"/>
    <x v="0"/>
    <x v="0"/>
    <s v="USD"/>
    <n v="1336245328"/>
    <n v="1333653333"/>
    <b v="1"/>
    <n v="75"/>
    <b v="1"/>
    <s v="music/indie rock"/>
    <n v="106.65777537961894"/>
    <n v="27.936800000000002"/>
    <x v="4"/>
    <x v="14"/>
  </r>
  <r>
    <s v="The Ember Days Audio/Visual Experience"/>
    <s v="For our next record we're combining amazing visuals with new and creative music to create an truly beautiful worship experience."/>
    <n v="50000"/>
    <n v="50653.11"/>
    <x v="0"/>
    <x v="0"/>
    <s v="USD"/>
    <n v="1409274000"/>
    <n v="1406847996"/>
    <b v="1"/>
    <n v="614"/>
    <b v="1"/>
    <s v="music/indie rock"/>
    <n v="101.30622"/>
    <n v="82.496921824104234"/>
    <x v="4"/>
    <x v="14"/>
  </r>
  <r>
    <s v="// Marny Lion Proudfit /\/\/\ Album Release \\"/>
    <s v="|| HELP MARNY LION PROUDFIT RECORD HER SECOND INDIE FOLK ALBUM THIS MARCH â€“ THE BARN IS WAITING ||"/>
    <n v="6000"/>
    <n v="6400.47"/>
    <x v="0"/>
    <x v="0"/>
    <s v="USD"/>
    <n v="1362872537"/>
    <n v="1359848537"/>
    <b v="1"/>
    <n v="107"/>
    <b v="1"/>
    <s v="music/indie rock"/>
    <n v="106.67450000000001"/>
    <n v="59.817476635514019"/>
    <x v="4"/>
    <x v="14"/>
  </r>
  <r>
    <s v="John Vanderslice's DAGGER BEACH: The New Album"/>
    <s v="Two records, a new LP and a full cover of Bowie's Diamond Dogs, to be self-released in Spring 2013 -with your involvement and support."/>
    <n v="18500"/>
    <n v="79335.360000000001"/>
    <x v="0"/>
    <x v="0"/>
    <s v="USD"/>
    <n v="1363889015"/>
    <n v="1361300615"/>
    <b v="1"/>
    <n v="1224"/>
    <b v="1"/>
    <s v="music/indie rock"/>
    <n v="428.83978378378379"/>
    <n v="64.816470588235291"/>
    <x v="4"/>
    <x v="14"/>
  </r>
  <r>
    <s v="Mary Fagan's CD Project!"/>
    <s v="I'm heading back into the studio!  I'm planning to record a CD of original songs and one with some jazz standards."/>
    <n v="9000"/>
    <n v="9370"/>
    <x v="0"/>
    <x v="0"/>
    <s v="USD"/>
    <n v="1399421189"/>
    <n v="1396829189"/>
    <b v="1"/>
    <n v="104"/>
    <b v="1"/>
    <s v="music/indie rock"/>
    <n v="104.11111111111111"/>
    <n v="90.09615384615384"/>
    <x v="4"/>
    <x v="14"/>
  </r>
  <r>
    <s v="DINOWALRUS: 3RD RECORD ON VINYL"/>
    <s v="Help Brooklyn psychedelic synth rockers DINOWALRUS release their 3rd Record, COMPLEXION, on vinyl!"/>
    <n v="3000"/>
    <n v="3236"/>
    <x v="0"/>
    <x v="0"/>
    <s v="USD"/>
    <n v="1397862000"/>
    <n v="1395155478"/>
    <b v="1"/>
    <n v="79"/>
    <b v="1"/>
    <s v="music/indie rock"/>
    <n v="107.86666666666666"/>
    <n v="40.962025316455694"/>
    <x v="4"/>
    <x v="14"/>
  </r>
  <r>
    <s v="A SUNNY DAY IN GLASGOW"/>
    <s v="A Sunny Day in Glasgow are recording a new album and we need your help!"/>
    <n v="5000"/>
    <n v="8792.02"/>
    <x v="0"/>
    <x v="0"/>
    <s v="USD"/>
    <n v="1336086026"/>
    <n v="1333494026"/>
    <b v="1"/>
    <n v="157"/>
    <b v="1"/>
    <s v="music/indie rock"/>
    <n v="175.84040000000002"/>
    <n v="56.000127388535034"/>
    <x v="4"/>
    <x v="14"/>
  </r>
  <r>
    <s v="Eliot &amp; Ead's First Studio Album, &quot;The Flyover States&quot;"/>
    <s v="Eliot &amp; Eads, an Americana rock band of St. Louis natives, is recording an album about the heartland. Help them complete the record!"/>
    <n v="1200"/>
    <n v="1883.64"/>
    <x v="0"/>
    <x v="0"/>
    <s v="USD"/>
    <n v="1339074857"/>
    <n v="1336482857"/>
    <b v="1"/>
    <n v="50"/>
    <b v="1"/>
    <s v="music/indie rock"/>
    <n v="156.97"/>
    <n v="37.672800000000002"/>
    <x v="4"/>
    <x v="14"/>
  </r>
  <r>
    <s v="RICE Presses Their Debut Album 'Keep Warm' On Vinyl"/>
    <s v="Rice invites you to be a part of the creation of their first album and spread their message of love."/>
    <n v="2500"/>
    <n v="2565"/>
    <x v="0"/>
    <x v="0"/>
    <s v="USD"/>
    <n v="1336238743"/>
    <n v="1333646743"/>
    <b v="1"/>
    <n v="64"/>
    <b v="1"/>
    <s v="music/indie rock"/>
    <n v="102.60000000000001"/>
    <n v="40.078125"/>
    <x v="4"/>
    <x v="14"/>
  </r>
  <r>
    <s v="&quot;The Universal Thump&quot; - The New Album by Greta Gertler"/>
    <s v="&quot;The Universal Thump&quot; is the forthcoming orchestral pop album by acclaimed Brooklyn-based Australian singer-songwriter-pianist, Greta Gertler."/>
    <n v="15000"/>
    <n v="15606.4"/>
    <x v="0"/>
    <x v="0"/>
    <s v="USD"/>
    <n v="1260383040"/>
    <n v="1253726650"/>
    <b v="1"/>
    <n v="200"/>
    <b v="1"/>
    <s v="music/indie rock"/>
    <n v="104.04266666666666"/>
    <n v="78.031999999999996"/>
    <x v="4"/>
    <x v="14"/>
  </r>
  <r>
    <s v="ibreatheFUR / He Can Jog split Cassette"/>
    <s v="Snag the first Wolf Interval release by droners ibreatheFUR and He Can Jog. One month to preorder and then they're gone!"/>
    <n v="400"/>
    <n v="416"/>
    <x v="0"/>
    <x v="0"/>
    <s v="USD"/>
    <n v="1266210000"/>
    <n v="1263474049"/>
    <b v="1"/>
    <n v="22"/>
    <b v="1"/>
    <s v="music/indie rock"/>
    <n v="104"/>
    <n v="18.90909090909091"/>
    <x v="4"/>
    <x v="14"/>
  </r>
  <r>
    <s v="Songs For Unusual Creatures"/>
    <s v="A book/CD by Michael Hearst featuring songs and factoids that celebrate some of the most bizarre (and under-appreciated) animals that roam the planet!"/>
    <n v="5000"/>
    <n v="6053"/>
    <x v="0"/>
    <x v="0"/>
    <s v="USD"/>
    <n v="1253937540"/>
    <n v="1251214014"/>
    <b v="1"/>
    <n v="163"/>
    <b v="1"/>
    <s v="music/indie rock"/>
    <n v="121.05999999999999"/>
    <n v="37.134969325153371"/>
    <x v="4"/>
    <x v="14"/>
  </r>
  <r>
    <s v="Nevada Color recording first full-length album &quot;Adventures&quot;"/>
    <s v="The upcoming debut full-length album from Nevada Color &quot;Adventures&quot; will be available Spring 2014 with your help!"/>
    <n v="3000"/>
    <n v="3231"/>
    <x v="0"/>
    <x v="0"/>
    <s v="USD"/>
    <n v="1387072685"/>
    <n v="1384480685"/>
    <b v="1"/>
    <n v="77"/>
    <b v="1"/>
    <s v="music/indie rock"/>
    <n v="107.69999999999999"/>
    <n v="41.961038961038959"/>
    <x v="4"/>
    <x v="14"/>
  </r>
  <r>
    <s v="Ocean Versus Daughter's New Album!"/>
    <s v="We've been hard at work crafting our next batch of songs, and we need your help to record it!  Have a look at our quick witchy video!"/>
    <n v="5000"/>
    <n v="5433"/>
    <x v="0"/>
    <x v="0"/>
    <s v="USD"/>
    <n v="1396463800"/>
    <n v="1393443400"/>
    <b v="1"/>
    <n v="89"/>
    <b v="1"/>
    <s v="music/indie rock"/>
    <n v="108.66"/>
    <n v="61.044943820224717"/>
    <x v="4"/>
    <x v="14"/>
  </r>
  <r>
    <s v="WienerWÃ¼rze"/>
    <s v="Universal organic liquid seasoning brewed all natural from lupine, oat, salt and water for soups, salads, stews and more"/>
    <n v="10557"/>
    <n v="4130"/>
    <x v="3"/>
    <x v="15"/>
    <s v="EUR"/>
    <n v="1491282901"/>
    <n v="1488694501"/>
    <b v="0"/>
    <n v="64"/>
    <b v="0"/>
    <s v="food/small batch"/>
    <n v="39.120962394619681"/>
    <n v="64.53125"/>
    <x v="7"/>
    <x v="33"/>
  </r>
  <r>
    <s v="Jen bakes shortbread needs a commercial kitchen!"/>
    <s v="Jen bakes shortbread is a small batch, all natural shortbread cookie business looking for smart funding to grow!"/>
    <n v="2700"/>
    <n v="85"/>
    <x v="3"/>
    <x v="0"/>
    <s v="USD"/>
    <n v="1491769769"/>
    <n v="1489181369"/>
    <b v="0"/>
    <n v="4"/>
    <b v="0"/>
    <s v="food/small batch"/>
    <n v="3.1481481481481479"/>
    <n v="21.25"/>
    <x v="7"/>
    <x v="33"/>
  </r>
  <r>
    <s v="Beef Sticks, the Ultimate Protein Snack"/>
    <s v="You can never go wrong with a Beef Stick, great taste with no fillers and can easily goes with you everywhere."/>
    <n v="250"/>
    <n v="120"/>
    <x v="3"/>
    <x v="0"/>
    <s v="USD"/>
    <n v="1490033247"/>
    <n v="1489428447"/>
    <b v="0"/>
    <n v="4"/>
    <b v="0"/>
    <s v="food/small batch"/>
    <n v="48"/>
    <n v="30"/>
    <x v="7"/>
    <x v="33"/>
  </r>
  <r>
    <s v="Pies not Lies"/>
    <s v="A city centre shop selling great locally made food with room to chat and learn about eachother."/>
    <n v="7500"/>
    <n v="1555"/>
    <x v="3"/>
    <x v="1"/>
    <s v="GBP"/>
    <n v="1490559285"/>
    <n v="1487970885"/>
    <b v="0"/>
    <n v="61"/>
    <b v="0"/>
    <s v="food/small batch"/>
    <n v="20.733333333333334"/>
    <n v="25.491803278688526"/>
    <x v="7"/>
    <x v="33"/>
  </r>
  <r>
    <s v="MAGA Private Label Spicy Sauce"/>
    <s v="Do you like to Maga? Do you like hot sauce as spicy as your memes? Do you like sexy frogs? Of course you do were all adults here."/>
    <n v="1000"/>
    <n v="80"/>
    <x v="3"/>
    <x v="0"/>
    <s v="USD"/>
    <n v="1490830331"/>
    <n v="1488241931"/>
    <b v="0"/>
    <n v="7"/>
    <b v="0"/>
    <s v="food/small batch"/>
    <n v="8"/>
    <n v="11.428571428571429"/>
    <x v="7"/>
    <x v="33"/>
  </r>
  <r>
    <s v="Gourmet Steak Hot Dogs By The Savage Wienerâ„¢"/>
    <s v="The Savage Wienerâ„¢ launched last Summer.  Our Premium wieners are already a hit, our next project is The Ultimate Steak Hot Dog."/>
    <n v="15000"/>
    <n v="108"/>
    <x v="3"/>
    <x v="0"/>
    <s v="USD"/>
    <n v="1493571600"/>
    <n v="1489106948"/>
    <b v="0"/>
    <n v="1"/>
    <b v="0"/>
    <s v="food/small batch"/>
    <n v="0.72"/>
    <n v="108"/>
    <x v="7"/>
    <x v="33"/>
  </r>
  <r>
    <s v="Kraut Source - Fermentation Made Simple"/>
    <s v="Gourmet Fermentation in a Mason Jar. Create delicious, nutritious fermented foods at home."/>
    <n v="35000"/>
    <n v="184133.01"/>
    <x v="0"/>
    <x v="0"/>
    <s v="USD"/>
    <n v="1409090440"/>
    <n v="1406066440"/>
    <b v="1"/>
    <n v="3355"/>
    <b v="1"/>
    <s v="food/small batch"/>
    <n v="526.09431428571429"/>
    <n v="54.883162444113267"/>
    <x v="7"/>
    <x v="33"/>
  </r>
  <r>
    <s v="Bravado Spice | Bigger &amp; Bolder"/>
    <s v="Our mission: To launch our Crimson Hot Sauce &amp; introduce our Chili &amp; Garlic Pickles. _x000a__x000a_Let's change the game together!"/>
    <n v="10000"/>
    <n v="25445"/>
    <x v="0"/>
    <x v="0"/>
    <s v="USD"/>
    <n v="1434307537"/>
    <n v="1431715537"/>
    <b v="1"/>
    <n v="537"/>
    <b v="1"/>
    <s v="food/small batch"/>
    <n v="254.45000000000002"/>
    <n v="47.383612662942269"/>
    <x v="7"/>
    <x v="33"/>
  </r>
  <r>
    <s v="Half Moon Bay Distillery"/>
    <s v="Vodka, whiskey and fruit brandy - coming soon! We are a coastal distillery located in historic Half Moon Bay, California."/>
    <n v="25000"/>
    <n v="26480"/>
    <x v="0"/>
    <x v="0"/>
    <s v="USD"/>
    <n v="1405609146"/>
    <n v="1403017146"/>
    <b v="1"/>
    <n v="125"/>
    <b v="1"/>
    <s v="food/small batch"/>
    <n v="105.91999999999999"/>
    <n v="211.84"/>
    <x v="7"/>
    <x v="33"/>
  </r>
  <r>
    <s v="Let's Launch Griffo Distillery's Whiskey Barrel Program!"/>
    <s v="Help us launch our whiskey program! With your support we'll barrel and age our first whiskeys: Bourbon, Rye and an American Whiskey."/>
    <n v="35000"/>
    <n v="35848"/>
    <x v="0"/>
    <x v="0"/>
    <s v="USD"/>
    <n v="1451001600"/>
    <n v="1448400943"/>
    <b v="1"/>
    <n v="163"/>
    <b v="1"/>
    <s v="food/small batch"/>
    <n v="102.42285714285715"/>
    <n v="219.92638036809817"/>
    <x v="7"/>
    <x v="33"/>
  </r>
  <r>
    <s v="Meadowlands Chocolate"/>
    <s v="Handcrafted, organic, single-origin, bean-to-bar, dark chocolate. Like fine wine, the secret is in the terroir."/>
    <n v="8000"/>
    <n v="11545.1"/>
    <x v="0"/>
    <x v="0"/>
    <s v="USD"/>
    <n v="1408320490"/>
    <n v="1405728490"/>
    <b v="1"/>
    <n v="283"/>
    <b v="1"/>
    <s v="food/small batch"/>
    <n v="144.31375"/>
    <n v="40.795406360424032"/>
    <x v="7"/>
    <x v="33"/>
  </r>
  <r>
    <s v="Organic, Small Batch Dried Pastas Made in Los Angeles"/>
    <s v="Pre-order our delicious, organic, small batch dried pastas (and more) so we can buy a new pasta dryer and move to a commercial kitchen."/>
    <n v="25000"/>
    <n v="26577"/>
    <x v="0"/>
    <x v="0"/>
    <s v="USD"/>
    <n v="1423235071"/>
    <n v="1420643071"/>
    <b v="1"/>
    <n v="352"/>
    <b v="1"/>
    <s v="food/small batch"/>
    <n v="106.30800000000001"/>
    <n v="75.502840909090907"/>
    <x v="7"/>
    <x v="33"/>
  </r>
  <r>
    <s v="Two Hundred Chocolate Truffles"/>
    <s v="Homemade truffles for NYC chocolate fanatics. Truffle recipes for chocolate addicts from all over the world. Chocolate lovers unite."/>
    <n v="600"/>
    <n v="1273"/>
    <x v="0"/>
    <x v="0"/>
    <s v="USD"/>
    <n v="1401385800"/>
    <n v="1399563390"/>
    <b v="1"/>
    <n v="94"/>
    <b v="1"/>
    <s v="food/small batch"/>
    <n v="212.16666666666666"/>
    <n v="13.542553191489361"/>
    <x v="7"/>
    <x v="33"/>
  </r>
  <r>
    <s v="Picnic Pops in Your Grocery Store!"/>
    <s v="Help us get our delicious, organic, artisanal frozen pops on grocery store shelves in the Baltimore &amp; DC areas."/>
    <n v="4000"/>
    <n v="4078"/>
    <x v="0"/>
    <x v="0"/>
    <s v="USD"/>
    <n v="1415208840"/>
    <n v="1412611498"/>
    <b v="1"/>
    <n v="67"/>
    <b v="1"/>
    <s v="food/small batch"/>
    <n v="101.95"/>
    <n v="60.865671641791046"/>
    <x v="7"/>
    <x v="33"/>
  </r>
  <r>
    <s v="A Modern-Day Salt Works in Gloucester, Mass.!"/>
    <s v="We hand-harvest water to make flake finishing salt. We're opening a modern-day salt works in historic Gloucester, Massachusetts!"/>
    <n v="25000"/>
    <n v="25568"/>
    <x v="0"/>
    <x v="0"/>
    <s v="USD"/>
    <n v="1402494243"/>
    <n v="1399902243"/>
    <b v="1"/>
    <n v="221"/>
    <b v="1"/>
    <s v="food/small batch"/>
    <n v="102.27200000000001"/>
    <n v="115.69230769230769"/>
    <x v="7"/>
    <x v="33"/>
  </r>
  <r>
    <s v="SOSU Barrel-Aged Sriracha"/>
    <s v="Aged in whiskey barrels for a unique fruity, spicy, and smoky flavor. Youâ€™ve never tasted sriracha quite like this before."/>
    <n v="20000"/>
    <n v="104146.51"/>
    <x v="0"/>
    <x v="0"/>
    <s v="USD"/>
    <n v="1394316695"/>
    <n v="1390860695"/>
    <b v="1"/>
    <n v="2165"/>
    <b v="1"/>
    <s v="food/small batch"/>
    <n v="520.73254999999995"/>
    <n v="48.104623556581984"/>
    <x v="7"/>
    <x v="33"/>
  </r>
  <r>
    <s v="The Hudson Standard Bitters and Shrubs"/>
    <s v="We make small batch, locally sourced bitters and shrubs for cocktails and cooking."/>
    <n v="12000"/>
    <n v="13279"/>
    <x v="0"/>
    <x v="0"/>
    <s v="USD"/>
    <n v="1403796143"/>
    <n v="1401204143"/>
    <b v="1"/>
    <n v="179"/>
    <b v="1"/>
    <s v="food/small batch"/>
    <n v="110.65833333333333"/>
    <n v="74.184357541899445"/>
    <x v="7"/>
    <x v="33"/>
  </r>
  <r>
    <s v="Mountain Morsels: Nutritious, Tasty, Fruit &amp; Nut Treats!"/>
    <s v="Handcrafted treats made from dried fruits, nuts, spices &amp; dark chocolate. Gluten-free, dairy-free, soy-free, grain-free; flavor-full!"/>
    <n v="15000"/>
    <n v="15171.5"/>
    <x v="0"/>
    <x v="0"/>
    <s v="USD"/>
    <n v="1404077484"/>
    <n v="1401485484"/>
    <b v="1"/>
    <n v="123"/>
    <b v="1"/>
    <s v="food/small batch"/>
    <n v="101.14333333333335"/>
    <n v="123.34552845528455"/>
    <x v="7"/>
    <x v="33"/>
  </r>
  <r>
    <s v="CACOCO - The Drinking Chocolate Revival"/>
    <s v="The 'food of the gods' has returned in molten glory! CACOCO revives drinking chocolate with a revolutionary sustainable model."/>
    <n v="25000"/>
    <n v="73552"/>
    <x v="0"/>
    <x v="0"/>
    <s v="USD"/>
    <n v="1482134340"/>
    <n v="1479496309"/>
    <b v="1"/>
    <n v="1104"/>
    <b v="1"/>
    <s v="food/small batch"/>
    <n v="294.20799999999997"/>
    <n v="66.623188405797094"/>
    <x v="7"/>
    <x v="33"/>
  </r>
  <r>
    <s v="Doughnuts with love by Strange Matter Coffee"/>
    <s v="Strange Matter Coffee is opening a scratch bakery featuring craft doughnuts with vegan and gluten free options!"/>
    <n v="40000"/>
    <n v="42311"/>
    <x v="0"/>
    <x v="0"/>
    <s v="USD"/>
    <n v="1477841138"/>
    <n v="1475249138"/>
    <b v="1"/>
    <n v="403"/>
    <b v="1"/>
    <s v="food/small batch"/>
    <n v="105.77749999999999"/>
    <n v="104.99007444168734"/>
    <x v="7"/>
    <x v="33"/>
  </r>
  <r>
    <s v="Cutting Edge Fitness Website (Canceled)"/>
    <s v="This website will serve as an interface to change lives and have a community routing for your success!"/>
    <n v="5000"/>
    <n v="0"/>
    <x v="1"/>
    <x v="0"/>
    <s v="USD"/>
    <n v="1436729504"/>
    <n v="1434137504"/>
    <b v="0"/>
    <n v="0"/>
    <b v="0"/>
    <s v="technology/web"/>
    <n v="0"/>
    <s v="N/A"/>
    <x v="2"/>
    <x v="7"/>
  </r>
  <r>
    <s v="The Future Mind of Business Project (Canceled)"/>
    <s v="A series of informational and interactive online tutorials enabling businesses to proactively ensure mental and corporate vitality."/>
    <n v="5500"/>
    <n v="0"/>
    <x v="1"/>
    <x v="0"/>
    <s v="USD"/>
    <n v="1412571600"/>
    <n v="1410799870"/>
    <b v="0"/>
    <n v="0"/>
    <b v="0"/>
    <s v="technology/web"/>
    <n v="0"/>
    <s v="N/A"/>
    <x v="2"/>
    <x v="7"/>
  </r>
  <r>
    <s v="Mobile Excellence Awards (Canceled)"/>
    <s v="The most influential and prestigious awards program that honors innovation and leadership in mobile technology and entertainment"/>
    <n v="10000"/>
    <n v="300"/>
    <x v="1"/>
    <x v="0"/>
    <s v="USD"/>
    <n v="1452282420"/>
    <n v="1447962505"/>
    <b v="0"/>
    <n v="1"/>
    <b v="0"/>
    <s v="technology/web"/>
    <n v="3"/>
    <n v="300"/>
    <x v="2"/>
    <x v="7"/>
  </r>
  <r>
    <s v="Tired of Corporation Negotiation? THINK MIDDLE MEDIATION!"/>
    <s v="SAVE MONEY! Stop worrying about account disputes, supervising installs, and corporation bull-****. We actively negotiate on your behalf"/>
    <n v="1000"/>
    <n v="1"/>
    <x v="1"/>
    <x v="5"/>
    <s v="CAD"/>
    <n v="1466789269"/>
    <n v="1464197269"/>
    <b v="0"/>
    <n v="1"/>
    <b v="0"/>
    <s v="technology/web"/>
    <n v="0.1"/>
    <n v="1"/>
    <x v="2"/>
    <x v="7"/>
  </r>
  <r>
    <s v="Social Media Website (Canceled)"/>
    <s v="My team and I are creating a social media website for pet lovers across the world! Fashion, animal shows, adoptions, and more."/>
    <n v="3000"/>
    <n v="0"/>
    <x v="1"/>
    <x v="0"/>
    <s v="USD"/>
    <n v="1427845140"/>
    <n v="1424822556"/>
    <b v="0"/>
    <n v="0"/>
    <b v="0"/>
    <s v="technology/web"/>
    <n v="0"/>
    <s v="N/A"/>
    <x v="2"/>
    <x v="7"/>
  </r>
  <r>
    <s v="Ez 2c 3D Viewers (Canceled)"/>
    <s v="Watch and Make FREE 3D Videos &amp; Pics - No Viewer needed. To Help Learn we have Training and Instant 3D viewers."/>
    <n v="60000"/>
    <n v="39"/>
    <x v="1"/>
    <x v="0"/>
    <s v="USD"/>
    <n v="1476731431"/>
    <n v="1472843431"/>
    <b v="0"/>
    <n v="3"/>
    <b v="0"/>
    <s v="technology/web"/>
    <n v="6.5000000000000002E-2"/>
    <n v="13"/>
    <x v="2"/>
    <x v="7"/>
  </r>
  <r>
    <s v="Course: Create Complete Web Apps without Coding (Canceled)"/>
    <s v="Back this project and get access to a course about building COMPLETE web applications without coding."/>
    <n v="1000"/>
    <n v="15"/>
    <x v="1"/>
    <x v="0"/>
    <s v="USD"/>
    <n v="1472135676"/>
    <n v="1469543676"/>
    <b v="0"/>
    <n v="1"/>
    <b v="0"/>
    <s v="technology/web"/>
    <n v="1.5"/>
    <n v="15"/>
    <x v="2"/>
    <x v="7"/>
  </r>
  <r>
    <s v="Business &amp; Entertainment In 3D World! (Canceled)"/>
    <s v="Own, Buy, Sell 3D property! 3D games, 3D traveling and earn in one virtual 3D NEASPACE, Best for Oculus Rift environment."/>
    <n v="70000"/>
    <n v="270"/>
    <x v="1"/>
    <x v="0"/>
    <s v="USD"/>
    <n v="1456006938"/>
    <n v="1450822938"/>
    <b v="0"/>
    <n v="5"/>
    <b v="0"/>
    <s v="technology/web"/>
    <n v="0.38571428571428573"/>
    <n v="54"/>
    <x v="2"/>
    <x v="7"/>
  </r>
  <r>
    <s v="POLIWORD - an internet project that could change the world"/>
    <s v="Poliword tries to provide the people of the world an opportunity to make real changes in their government through the internet."/>
    <n v="474900"/>
    <n v="0"/>
    <x v="1"/>
    <x v="11"/>
    <s v="SEK"/>
    <n v="1439318228"/>
    <n v="1436812628"/>
    <b v="0"/>
    <n v="0"/>
    <b v="0"/>
    <s v="technology/web"/>
    <n v="0"/>
    <s v="N/A"/>
    <x v="2"/>
    <x v="7"/>
  </r>
  <r>
    <s v="HoxWi - Simple and reliable online customer services (Canceled)"/>
    <s v="HoxWi are the future for real time interaction with on-line customers via chat or video conference."/>
    <n v="50000"/>
    <n v="0"/>
    <x v="1"/>
    <x v="17"/>
    <s v="EUR"/>
    <n v="1483474370"/>
    <n v="1480882370"/>
    <b v="0"/>
    <n v="0"/>
    <b v="0"/>
    <s v="technology/web"/>
    <n v="0"/>
    <s v="N/A"/>
    <x v="2"/>
    <x v="7"/>
  </r>
  <r>
    <s v="NZ Auction site.  No listing or success fees. Only $2 p/m"/>
    <s v="Donate $30 or more and receive a free selfie stick."/>
    <n v="18900"/>
    <n v="108"/>
    <x v="1"/>
    <x v="4"/>
    <s v="NZD"/>
    <n v="1430360739"/>
    <n v="1427768739"/>
    <b v="0"/>
    <n v="7"/>
    <b v="0"/>
    <s v="technology/web"/>
    <n v="0.5714285714285714"/>
    <n v="15.428571428571429"/>
    <x v="2"/>
    <x v="7"/>
  </r>
  <r>
    <s v="The Seeker's School of Thought and Philosophy (Canceled)"/>
    <s v="It is the mission of the Seekerâ€™s School of Thought and Philosophy to provide a safe and nurturing environment for all."/>
    <n v="2000"/>
    <n v="0"/>
    <x v="1"/>
    <x v="0"/>
    <s v="USD"/>
    <n v="1433603552"/>
    <n v="1428419552"/>
    <b v="0"/>
    <n v="0"/>
    <b v="0"/>
    <s v="technology/web"/>
    <n v="0"/>
    <s v="N/A"/>
    <x v="2"/>
    <x v="7"/>
  </r>
  <r>
    <s v="A Brony and Pegasister dating website (Canceled)"/>
    <s v="The best dating website for bronys and pegasisters. The reason I'm trying to get the funds for this project is that I need a laptop."/>
    <n v="1000"/>
    <n v="0"/>
    <x v="1"/>
    <x v="0"/>
    <s v="USD"/>
    <n v="1429632822"/>
    <n v="1428596022"/>
    <b v="0"/>
    <n v="0"/>
    <b v="0"/>
    <s v="technology/web"/>
    <n v="0"/>
    <s v="N/A"/>
    <x v="2"/>
    <x v="7"/>
  </r>
  <r>
    <s v="Dissertation (Canceled)"/>
    <s v="Almost done with doctorate degree but need funding of $35,000 to complete research of project."/>
    <n v="35000"/>
    <n v="25"/>
    <x v="1"/>
    <x v="0"/>
    <s v="USD"/>
    <n v="1420910460"/>
    <n v="1415726460"/>
    <b v="0"/>
    <n v="1"/>
    <b v="0"/>
    <s v="technology/web"/>
    <n v="7.1428571428571425E-2"/>
    <n v="25"/>
    <x v="2"/>
    <x v="7"/>
  </r>
  <r>
    <s v="PriceItUpPlease (Canceled)"/>
    <s v="PriceItUpPlease will be an easy to use website that estimates the amount of your startup costs for that great idea you have!"/>
    <n v="8000"/>
    <n v="55"/>
    <x v="1"/>
    <x v="2"/>
    <s v="AUD"/>
    <n v="1430604136"/>
    <n v="1428012136"/>
    <b v="0"/>
    <n v="2"/>
    <b v="0"/>
    <s v="technology/web"/>
    <n v="0.6875"/>
    <n v="27.5"/>
    <x v="2"/>
    <x v="7"/>
  </r>
  <r>
    <s v="HardstyleUnited.com (Canceled)"/>
    <s v="HardstyleUnited.com The Global Hardstyle community. Your Hardstyle community."/>
    <n v="10000"/>
    <n v="0"/>
    <x v="1"/>
    <x v="9"/>
    <s v="EUR"/>
    <n v="1433530104"/>
    <n v="1430938104"/>
    <b v="0"/>
    <n v="0"/>
    <b v="0"/>
    <s v="technology/web"/>
    <n v="0"/>
    <s v="N/A"/>
    <x v="2"/>
    <x v="7"/>
  </r>
  <r>
    <s v="Online therapist directory - Click For Therapy (Canceled)"/>
    <s v="Click For Therapy is a website that was created to connect consumers and therapists across the UK."/>
    <n v="27000"/>
    <n v="0"/>
    <x v="1"/>
    <x v="1"/>
    <s v="GBP"/>
    <n v="1445093578"/>
    <n v="1442501578"/>
    <b v="0"/>
    <n v="0"/>
    <b v="0"/>
    <s v="technology/web"/>
    <n v="0"/>
    <s v="N/A"/>
    <x v="2"/>
    <x v="7"/>
  </r>
  <r>
    <s v="Auction, Sell Swap without excessive fees, the next ebay."/>
    <s v="A website to auction, sell and swap items in the uk without a charge, without excess fees, the next ebay."/>
    <n v="1500"/>
    <n v="0"/>
    <x v="1"/>
    <x v="1"/>
    <s v="GBP"/>
    <n v="1422664740"/>
    <n v="1417818036"/>
    <b v="0"/>
    <n v="0"/>
    <b v="0"/>
    <s v="technology/web"/>
    <n v="0"/>
    <s v="N/A"/>
    <x v="2"/>
    <x v="7"/>
  </r>
  <r>
    <s v="crowd-funded public genome sequencing (Canceled)"/>
    <s v="I want to crowdfund the sequencing of my own genome to make it publicly available with crowd-sourced interpretation."/>
    <n v="7500"/>
    <n v="1101"/>
    <x v="1"/>
    <x v="0"/>
    <s v="USD"/>
    <n v="1438616124"/>
    <n v="1433432124"/>
    <b v="0"/>
    <n v="3"/>
    <b v="0"/>
    <s v="technology/web"/>
    <n v="14.680000000000001"/>
    <n v="367"/>
    <x v="2"/>
    <x v="7"/>
  </r>
  <r>
    <s v="Bee Bay Microjobs (Canceled)"/>
    <s v="Welcome to Bee Bay Canada, your commission free microjobs website.  Sell at any price and keep 100% of what you earn!"/>
    <n v="5000"/>
    <n v="2"/>
    <x v="1"/>
    <x v="5"/>
    <s v="CAD"/>
    <n v="1454864280"/>
    <n v="1452272280"/>
    <b v="0"/>
    <n v="1"/>
    <b v="0"/>
    <s v="technology/web"/>
    <n v="0.04"/>
    <n v="2"/>
    <x v="2"/>
    <x v="7"/>
  </r>
  <r>
    <s v="Lemme Grab it (Canceled)"/>
    <s v="A website for email/sms alerts of your personal selection, comparison of prices,consolidated database, best deals around for clothing."/>
    <n v="200"/>
    <n v="0"/>
    <x v="1"/>
    <x v="5"/>
    <s v="CAD"/>
    <n v="1462053600"/>
    <n v="1459975008"/>
    <b v="0"/>
    <n v="0"/>
    <b v="0"/>
    <s v="technology/web"/>
    <n v="0"/>
    <s v="N/A"/>
    <x v="2"/>
    <x v="7"/>
  </r>
  <r>
    <s v="Help CRB obtain 501(c)(3) status! (Canceled)"/>
    <s v="The Columbus Ruby Brigade has brought monthly ruby goodness and camaraderie to all participants."/>
    <n v="420"/>
    <n v="120"/>
    <x v="1"/>
    <x v="0"/>
    <s v="USD"/>
    <n v="1418315470"/>
    <n v="1415723470"/>
    <b v="0"/>
    <n v="2"/>
    <b v="0"/>
    <s v="technology/web"/>
    <n v="28.571428571428569"/>
    <n v="60"/>
    <x v="2"/>
    <x v="7"/>
  </r>
  <r>
    <s v="Top~Notch - Helping Every Day People Change Their Future"/>
    <s v="This is an affordable social lead based web-site to help anyone who wants extra work or start their own business. We find your customer"/>
    <n v="175000"/>
    <n v="0"/>
    <x v="1"/>
    <x v="0"/>
    <s v="USD"/>
    <n v="1451348200"/>
    <n v="1447460200"/>
    <b v="0"/>
    <n v="0"/>
    <b v="0"/>
    <s v="technology/web"/>
    <n v="0"/>
    <s v="N/A"/>
    <x v="2"/>
    <x v="7"/>
  </r>
  <r>
    <s v="Minecraft Server and Website Help (Name: Forge Realms)"/>
    <s v="Making a Minecraft server and Website and I need your help to fund it. Thanks in Advance!"/>
    <n v="128"/>
    <n v="0"/>
    <x v="1"/>
    <x v="0"/>
    <s v="USD"/>
    <n v="1445898356"/>
    <n v="1441146356"/>
    <b v="0"/>
    <n v="0"/>
    <b v="0"/>
    <s v="technology/web"/>
    <n v="0"/>
    <s v="N/A"/>
    <x v="2"/>
    <x v="7"/>
  </r>
  <r>
    <s v="IMI - It's My Identity (Canceled)"/>
    <s v="A website that could group all your social 'identities' and online property together and find new followers or creators to follow"/>
    <n v="1000"/>
    <n v="0"/>
    <x v="1"/>
    <x v="13"/>
    <s v="EUR"/>
    <n v="1453071600"/>
    <n v="1449596425"/>
    <b v="0"/>
    <n v="0"/>
    <b v="0"/>
    <s v="technology/web"/>
    <n v="0"/>
    <s v="N/A"/>
    <x v="2"/>
    <x v="7"/>
  </r>
  <r>
    <s v="iDEA On Demand Virtual Activities. Get Active! (Canceled)"/>
    <s v="iDEA virtual activities, the perfect way to encourage children and families to get active - physically, socially and mentally."/>
    <n v="25000"/>
    <n v="2630"/>
    <x v="1"/>
    <x v="1"/>
    <s v="GBP"/>
    <n v="1445431533"/>
    <n v="1442839533"/>
    <b v="0"/>
    <n v="27"/>
    <b v="0"/>
    <s v="technology/web"/>
    <n v="10.52"/>
    <n v="97.407407407407405"/>
    <x v="2"/>
    <x v="7"/>
  </r>
  <r>
    <s v="Help us Make a Website Like Chegg but Free and wayyy Better!"/>
    <s v="Our goal is to create a completely free website similar to Chegg.com for students to benefit from without raping their wallet!"/>
    <n v="50000"/>
    <n v="670"/>
    <x v="1"/>
    <x v="0"/>
    <s v="USD"/>
    <n v="1461622616"/>
    <n v="1456442216"/>
    <b v="0"/>
    <n v="14"/>
    <b v="0"/>
    <s v="technology/web"/>
    <n v="1.34"/>
    <n v="47.857142857142854"/>
    <x v="2"/>
    <x v="7"/>
  </r>
  <r>
    <s v="Lavvoro - A new LinkedIn and Facebook for the job market"/>
    <s v="A professional and social media environment created to effectively match job seekers to jobs based on an algorithms-matching system"/>
    <n v="40000"/>
    <n v="100"/>
    <x v="1"/>
    <x v="0"/>
    <s v="USD"/>
    <n v="1429028365"/>
    <n v="1425143965"/>
    <b v="0"/>
    <n v="2"/>
    <b v="0"/>
    <s v="technology/web"/>
    <n v="0.25"/>
    <n v="50"/>
    <x v="2"/>
    <x v="7"/>
  </r>
  <r>
    <s v="Site so businesses can offer deals to community - Let's Go!"/>
    <s v="A website that lets local businesses offer deals to customers and be found online. They pay a small yearly fee and keep %100 of profit."/>
    <n v="25000"/>
    <n v="0"/>
    <x v="1"/>
    <x v="0"/>
    <s v="USD"/>
    <n v="1455132611"/>
    <n v="1452540611"/>
    <b v="0"/>
    <n v="0"/>
    <b v="0"/>
    <s v="technology/web"/>
    <n v="0"/>
    <s v="N/A"/>
    <x v="2"/>
    <x v="7"/>
  </r>
  <r>
    <s v="TaxSaver USA Affordable Tax App Development and Launch"/>
    <s v="Let's go get it back! Most people can get $5,000 to $6,000 more a year in tax deductions. Stop the abuse and get back your share!"/>
    <n v="25000"/>
    <n v="82"/>
    <x v="1"/>
    <x v="0"/>
    <s v="USD"/>
    <n v="1418877141"/>
    <n v="1416285141"/>
    <b v="0"/>
    <n v="4"/>
    <b v="0"/>
    <s v="technology/web"/>
    <n v="0.32800000000000001"/>
    <n v="20.5"/>
    <x v="2"/>
    <x v="7"/>
  </r>
  <r>
    <s v="ProjectPetal.com (Canceled)"/>
    <s v="ProjectPetal.com is an all in one website for all Makers to share projects and ideas. A Facebook(R) Twitter(R) &amp; Github(R) all in one."/>
    <n v="2000"/>
    <n v="0"/>
    <x v="1"/>
    <x v="0"/>
    <s v="USD"/>
    <n v="1435257596"/>
    <n v="1432665596"/>
    <b v="0"/>
    <n v="0"/>
    <b v="0"/>
    <s v="technology/web"/>
    <n v="0"/>
    <s v="N/A"/>
    <x v="2"/>
    <x v="7"/>
  </r>
  <r>
    <s v="Finding Pets - Bringing Lost Pets Home (Canceled)"/>
    <s v="An online platform that will notify every listed individual, vet, council, pound and so on in a geographical area when a pet is lost!"/>
    <n v="5500"/>
    <n v="180"/>
    <x v="1"/>
    <x v="2"/>
    <s v="AUD"/>
    <n v="1429839571"/>
    <n v="1427247571"/>
    <b v="0"/>
    <n v="6"/>
    <b v="0"/>
    <s v="technology/web"/>
    <n v="3.2727272727272729"/>
    <n v="30"/>
    <x v="2"/>
    <x v="7"/>
  </r>
  <r>
    <s v="Cykelauktion.com (Canceled)"/>
    <s v="We want to create a safe marketplace for buying and selling bicycles."/>
    <n v="850000"/>
    <n v="50"/>
    <x v="1"/>
    <x v="11"/>
    <s v="SEK"/>
    <n v="1440863624"/>
    <n v="1438271624"/>
    <b v="0"/>
    <n v="1"/>
    <b v="0"/>
    <s v="technology/web"/>
    <n v="5.8823529411764705E-3"/>
    <n v="50"/>
    <x v="2"/>
    <x v="7"/>
  </r>
  <r>
    <s v="Alcohol On Call (Canceled)"/>
    <s v="Next time you want a beer, put down your keys and pick up your phone. We prevent drunk driving by delivering alcohol to you at home."/>
    <n v="22000"/>
    <n v="10"/>
    <x v="1"/>
    <x v="0"/>
    <s v="USD"/>
    <n v="1423772060"/>
    <n v="1421180060"/>
    <b v="0"/>
    <n v="1"/>
    <b v="0"/>
    <s v="technology/web"/>
    <n v="4.5454545454545456E-2"/>
    <n v="10"/>
    <x v="2"/>
    <x v="7"/>
  </r>
  <r>
    <s v="Slice Trade- Phone Trade-In, Made Simple (Canceled)"/>
    <s v="Slice Trade is a new way to trade in your old phones. We buy back phones in any condition and pay you cash or give you a new one free!"/>
    <n v="10000"/>
    <n v="0"/>
    <x v="1"/>
    <x v="0"/>
    <s v="USD"/>
    <n v="1473451437"/>
    <n v="1470859437"/>
    <b v="0"/>
    <n v="0"/>
    <b v="0"/>
    <s v="technology/web"/>
    <n v="0"/>
    <s v="N/A"/>
    <x v="2"/>
    <x v="7"/>
  </r>
  <r>
    <s v="Phone Tags: lost and found stickers (Canceled)"/>
    <s v="Tough, pre-manufactured lost and found stickers that forward messages to the owners email and cellphone."/>
    <n v="3000"/>
    <n v="326.33"/>
    <x v="1"/>
    <x v="0"/>
    <s v="USD"/>
    <n v="1449785566"/>
    <n v="1447193566"/>
    <b v="0"/>
    <n v="4"/>
    <b v="0"/>
    <s v="technology/web"/>
    <n v="10.877666666666666"/>
    <n v="81.582499999999996"/>
    <x v="2"/>
    <x v="7"/>
  </r>
  <r>
    <s v="Fluttify - New Canadian Tech Start Up (Canceled)"/>
    <s v="Fluttify is an Online Video Sharing Platform allowing friends to share their favorite Trending Content with each other."/>
    <n v="2500"/>
    <n v="0"/>
    <x v="1"/>
    <x v="5"/>
    <s v="CAD"/>
    <n v="1480110783"/>
    <n v="1477515183"/>
    <b v="0"/>
    <n v="0"/>
    <b v="0"/>
    <s v="technology/web"/>
    <n v="0"/>
    <s v="N/A"/>
    <x v="2"/>
    <x v="7"/>
  </r>
  <r>
    <s v="KEEPUP INC (Canceled)"/>
    <s v="KEEPUP allows you to extend your social circle by introducing you to new people via your friends."/>
    <n v="110000"/>
    <n v="0"/>
    <x v="1"/>
    <x v="0"/>
    <s v="USD"/>
    <n v="1440548330"/>
    <n v="1438042730"/>
    <b v="0"/>
    <n v="0"/>
    <b v="0"/>
    <s v="technology/web"/>
    <n v="0"/>
    <s v="N/A"/>
    <x v="2"/>
    <x v="7"/>
  </r>
  <r>
    <s v="SelectCooks.com (Canceled)"/>
    <s v="Selectcooks.com is a community marketplace for people to list, find and hire chefs."/>
    <n v="30000"/>
    <n v="0"/>
    <x v="1"/>
    <x v="0"/>
    <s v="USD"/>
    <n v="1444004616"/>
    <n v="1440116616"/>
    <b v="0"/>
    <n v="0"/>
    <b v="0"/>
    <s v="technology/web"/>
    <n v="0"/>
    <s v="N/A"/>
    <x v="2"/>
    <x v="7"/>
  </r>
  <r>
    <s v="Finit - Hashtag Chatting (Canceled)"/>
    <s v="Tired of waiting for likes? Here is a brand new social network centered on real-time hashtag chatting. Just chat and enjoy!"/>
    <n v="15000"/>
    <n v="55"/>
    <x v="1"/>
    <x v="0"/>
    <s v="USD"/>
    <n v="1443726142"/>
    <n v="1441134142"/>
    <b v="0"/>
    <n v="3"/>
    <b v="0"/>
    <s v="technology/web"/>
    <n v="0.36666666666666664"/>
    <n v="18.333333333333332"/>
    <x v="2"/>
    <x v="7"/>
  </r>
  <r>
    <s v="Cannabis Connection (Canceled)"/>
    <s v="Social Media Platform for the Marijuana Industry to create professionalism and a stable lasting market."/>
    <n v="86350"/>
    <n v="1571"/>
    <x v="1"/>
    <x v="0"/>
    <s v="USD"/>
    <n v="1428704848"/>
    <n v="1426112848"/>
    <b v="0"/>
    <n v="7"/>
    <b v="0"/>
    <s v="technology/web"/>
    <n v="1.8193398957730169"/>
    <n v="224.42857142857142"/>
    <x v="2"/>
    <x v="7"/>
  </r>
  <r>
    <s v="These Easy Days (Canceled)"/>
    <s v="Netiquette classes to teach our youth how make proper use of computer-mediated communications for personal and educational success."/>
    <n v="3000"/>
    <n v="75"/>
    <x v="1"/>
    <x v="0"/>
    <s v="USD"/>
    <n v="1438662603"/>
    <n v="1436502603"/>
    <b v="0"/>
    <n v="2"/>
    <b v="0"/>
    <s v="technology/web"/>
    <n v="2.5"/>
    <n v="37.5"/>
    <x v="2"/>
    <x v="7"/>
  </r>
  <r>
    <s v="KindaQuirky (Canceled)"/>
    <s v="A quirky online shop where you can buy, sell and discover stuff that's &quot;a little bit different&quot;. We think &quot;it's right up your alley!&quot;"/>
    <n v="10000"/>
    <n v="435"/>
    <x v="1"/>
    <x v="4"/>
    <s v="NZD"/>
    <n v="1424568107"/>
    <n v="1421976107"/>
    <b v="0"/>
    <n v="3"/>
    <b v="0"/>
    <s v="technology/web"/>
    <n v="4.3499999999999996"/>
    <n v="145"/>
    <x v="2"/>
    <x v="7"/>
  </r>
  <r>
    <s v="Social Rewards - A new twist on social media (Canceled)"/>
    <s v="We're seeking to reward our members for their social behavior. The members win on two levels- compensation and increased viral sharing!"/>
    <n v="1000"/>
    <n v="8"/>
    <x v="1"/>
    <x v="0"/>
    <s v="USD"/>
    <n v="1415932643"/>
    <n v="1413337043"/>
    <b v="0"/>
    <n v="8"/>
    <b v="0"/>
    <s v="technology/web"/>
    <n v="0.8"/>
    <n v="1"/>
    <x v="2"/>
    <x v="7"/>
  </r>
  <r>
    <s v="Search every sneaker site and local store at once (Canceled)"/>
    <s v="Lyka will allow you to search for shoes in every sneaker store and website and then buy for in-store pickup or same-day delivery."/>
    <n v="65000"/>
    <n v="788"/>
    <x v="1"/>
    <x v="0"/>
    <s v="USD"/>
    <n v="1438793432"/>
    <n v="1436201432"/>
    <b v="0"/>
    <n v="7"/>
    <b v="0"/>
    <s v="technology/web"/>
    <n v="1.2123076923076923"/>
    <n v="112.57142857142857"/>
    <x v="2"/>
    <x v="7"/>
  </r>
  <r>
    <s v="Realjobmatch.com (Canceled)"/>
    <s v="Realjobmatch is not just a job search site but a matching site , matching the right jobseekers with the best jobs."/>
    <n v="30000"/>
    <n v="0"/>
    <x v="1"/>
    <x v="5"/>
    <s v="CAD"/>
    <n v="1420920424"/>
    <n v="1415736424"/>
    <b v="0"/>
    <n v="0"/>
    <b v="0"/>
    <s v="technology/web"/>
    <n v="0"/>
    <s v="N/A"/>
    <x v="2"/>
    <x v="7"/>
  </r>
  <r>
    <s v="Building an interactive web-based health community."/>
    <s v="Learning should be fun! Effective health education includes the person's learning strengths, preferences and cultural perspective."/>
    <n v="150000"/>
    <n v="1026"/>
    <x v="1"/>
    <x v="0"/>
    <s v="USD"/>
    <n v="1469199740"/>
    <n v="1465311740"/>
    <b v="0"/>
    <n v="3"/>
    <b v="0"/>
    <s v="technology/web"/>
    <n v="0.68399999999999994"/>
    <n v="342"/>
    <x v="2"/>
    <x v="7"/>
  </r>
  <r>
    <s v="Virtual Restart - Stock Market For You and Your Loved Ones"/>
    <s v="The first ever trend-powered stock-market where you can buy and sell shares of you and your loved ones. Let's explore life together."/>
    <n v="37000"/>
    <n v="463"/>
    <x v="1"/>
    <x v="0"/>
    <s v="USD"/>
    <n v="1421350140"/>
    <n v="1418761759"/>
    <b v="0"/>
    <n v="8"/>
    <b v="0"/>
    <s v="technology/web"/>
    <n v="1.2513513513513512"/>
    <n v="57.875"/>
    <x v="2"/>
    <x v="7"/>
  </r>
  <r>
    <s v="Et si Kiwwi vous trouvait un job ? (Canceled)"/>
    <s v="Kiwwi va dÃ©poussiÃ©rer le marchÃ© de l'emploi, avec peu de moyens mais de trÃ¨s bonnes idÃ©es, cependant, nous avons besoin de vous !"/>
    <n v="16000"/>
    <n v="30"/>
    <x v="1"/>
    <x v="6"/>
    <s v="EUR"/>
    <n v="1437861540"/>
    <n v="1435160452"/>
    <b v="0"/>
    <n v="1"/>
    <b v="0"/>
    <s v="technology/web"/>
    <n v="0.1875"/>
    <n v="30"/>
    <x v="2"/>
    <x v="7"/>
  </r>
  <r>
    <s v="iHorizon Pty Ltd (Enterprise Planning &amp; Forecasting)"/>
    <s v="A SaaS solution for Businesses to align their strategies with customer value, using realtime strategic roadmaps &amp; visualisations."/>
    <n v="510000"/>
    <n v="0"/>
    <x v="1"/>
    <x v="2"/>
    <s v="AUD"/>
    <n v="1420352264"/>
    <n v="1416896264"/>
    <b v="0"/>
    <n v="0"/>
    <b v="0"/>
    <s v="technology/web"/>
    <n v="0"/>
    <s v="N/A"/>
    <x v="2"/>
    <x v="7"/>
  </r>
  <r>
    <s v="oToBOTS.com - Freedom from high cost auto repairs (Canceled)"/>
    <s v="Using the power of internet to help people save hundreds in car repair."/>
    <n v="20000"/>
    <n v="25"/>
    <x v="1"/>
    <x v="0"/>
    <s v="USD"/>
    <n v="1427825044"/>
    <n v="1425236644"/>
    <b v="0"/>
    <n v="1"/>
    <b v="0"/>
    <s v="technology/web"/>
    <n v="0.125"/>
    <n v="25"/>
    <x v="2"/>
    <x v="7"/>
  </r>
  <r>
    <s v="WILLAMETTE EXTRA BOARD (Canceled)"/>
    <s v="I am asking for $4,200 to launch a unique website serving professionals in any and all industries seeking additional income in Oregon."/>
    <n v="4200"/>
    <n v="0"/>
    <x v="1"/>
    <x v="0"/>
    <s v="USD"/>
    <n v="1446087223"/>
    <n v="1443495223"/>
    <b v="0"/>
    <n v="0"/>
    <b v="0"/>
    <s v="technology/web"/>
    <n v="0"/>
    <s v="N/A"/>
    <x v="2"/>
    <x v="7"/>
  </r>
  <r>
    <s v="Game Swapper (Canceled)"/>
    <s v="Imagine a world where you can swap a video game you're tired of playing for a video game you actually want to play for just $1.50!"/>
    <n v="100000"/>
    <n v="50"/>
    <x v="1"/>
    <x v="0"/>
    <s v="USD"/>
    <n v="1439048017"/>
    <n v="1436456017"/>
    <b v="0"/>
    <n v="1"/>
    <b v="0"/>
    <s v="technology/web"/>
    <n v="0.05"/>
    <n v="50"/>
    <x v="2"/>
    <x v="7"/>
  </r>
  <r>
    <s v="Wriyon - WRIte Your Own (Canceled)"/>
    <s v="We want to create the &quot;Facebook&quot; for Writers. We are working on a new world for people who like to write. Check out more wriyon.com"/>
    <n v="5000"/>
    <n v="3"/>
    <x v="1"/>
    <x v="17"/>
    <s v="EUR"/>
    <n v="1424940093"/>
    <n v="1422348093"/>
    <b v="0"/>
    <n v="2"/>
    <b v="0"/>
    <s v="technology/web"/>
    <n v="0.06"/>
    <n v="1.5"/>
    <x v="2"/>
    <x v="7"/>
  </r>
  <r>
    <s v="VENT it out (Canceled)"/>
    <s v="I am making a social website where people can anonymously or openly vent, All walks of life all over the world"/>
    <n v="33000"/>
    <n v="0"/>
    <x v="1"/>
    <x v="0"/>
    <s v="USD"/>
    <n v="1484038620"/>
    <n v="1481597687"/>
    <b v="0"/>
    <n v="0"/>
    <b v="0"/>
    <s v="technology/web"/>
    <n v="0"/>
    <s v="N/A"/>
    <x v="2"/>
    <x v="7"/>
  </r>
  <r>
    <s v="Projektwebseite (Canceled)"/>
    <s v="I'm creating a website with projects which I'll create later / Ich erstelle eine Webseite mit Projekten, welche ich spÃ¤ter erstelle."/>
    <n v="5000"/>
    <n v="10"/>
    <x v="1"/>
    <x v="16"/>
    <s v="CHF"/>
    <n v="1444940558"/>
    <n v="1442348558"/>
    <b v="0"/>
    <n v="1"/>
    <b v="0"/>
    <s v="technology/web"/>
    <n v="0.2"/>
    <n v="10"/>
    <x v="2"/>
    <x v="7"/>
  </r>
  <r>
    <s v="#ADOPTROHINGYA PROJECT (Canceled)"/>
    <s v="Matching refugees with sponsors in the US for 5 years. Our goal is to assist 300 Rohingya refugee families with supportive communities."/>
    <n v="124000"/>
    <n v="0"/>
    <x v="1"/>
    <x v="0"/>
    <s v="USD"/>
    <n v="1420233256"/>
    <n v="1417641256"/>
    <b v="0"/>
    <n v="0"/>
    <b v="0"/>
    <s v="technology/web"/>
    <n v="0"/>
    <s v="N/A"/>
    <x v="2"/>
    <x v="7"/>
  </r>
  <r>
    <s v="Roekee.com (Canceled)"/>
    <s v="The internets new search engine. Looking for funding to develop our backend web indexing software with an emphasis on automation."/>
    <n v="4000"/>
    <n v="0"/>
    <x v="1"/>
    <x v="0"/>
    <s v="USD"/>
    <n v="1435874384"/>
    <n v="1433282384"/>
    <b v="0"/>
    <n v="0"/>
    <b v="0"/>
    <s v="technology/web"/>
    <n v="0"/>
    <s v="N/A"/>
    <x v="2"/>
    <x v="7"/>
  </r>
  <r>
    <s v="SheLifts - the #1 Female Bodybuilding HUB (Canceled)"/>
    <s v="SheLifts is going to be the number One international social HUB &amp; information resource for women into weight lifting"/>
    <n v="13000"/>
    <n v="0"/>
    <x v="1"/>
    <x v="11"/>
    <s v="SEK"/>
    <n v="1418934506"/>
    <n v="1415910506"/>
    <b v="0"/>
    <n v="0"/>
    <b v="0"/>
    <s v="technology/web"/>
    <n v="0"/>
    <s v="N/A"/>
    <x v="2"/>
    <x v="7"/>
  </r>
  <r>
    <s v="NEW 2016 Social Media Litesbook (Canceled)"/>
    <s v="New Innovation of Social Media with New Technology created to bring users even closer togethor - Tabs &amp; Features never seen before!"/>
    <n v="50000"/>
    <n v="0"/>
    <x v="1"/>
    <x v="2"/>
    <s v="AUD"/>
    <n v="1460615164"/>
    <n v="1458023164"/>
    <b v="0"/>
    <n v="0"/>
    <b v="0"/>
    <s v="technology/web"/>
    <n v="0"/>
    <s v="N/A"/>
    <x v="2"/>
    <x v="7"/>
  </r>
  <r>
    <s v="The Dancing Elephant, Traditional Dosa and Indian Cuisine"/>
    <s v="A &quot;Hypo-allergenic&quot; food cart that specializes in making traditional Indian Meals with a delicious American flavor combination."/>
    <n v="28000"/>
    <n v="201"/>
    <x v="2"/>
    <x v="0"/>
    <s v="USD"/>
    <n v="1457207096"/>
    <n v="1452023096"/>
    <b v="0"/>
    <n v="9"/>
    <b v="0"/>
    <s v="food/food trucks"/>
    <n v="0.71785714285714286"/>
    <n v="22.333333333333332"/>
    <x v="7"/>
    <x v="19"/>
  </r>
  <r>
    <s v="Cupcake Truck Unite"/>
    <s v="Small town, delicious treats, and a mobile truck"/>
    <n v="12000"/>
    <n v="52"/>
    <x v="2"/>
    <x v="0"/>
    <s v="USD"/>
    <n v="1431533931"/>
    <n v="1428941931"/>
    <b v="0"/>
    <n v="1"/>
    <b v="0"/>
    <s v="food/food trucks"/>
    <n v="0.43333333333333329"/>
    <n v="52"/>
    <x v="7"/>
    <x v="19"/>
  </r>
  <r>
    <s v="Think Green, Think Tea Trike! - A mobile cafe &amp; online shop."/>
    <s v="The aim is to start a business/service serving the finest green tea to my local area by trike as well as selling tea online."/>
    <n v="1200"/>
    <n v="202"/>
    <x v="2"/>
    <x v="1"/>
    <s v="GBP"/>
    <n v="1459368658"/>
    <n v="1454188258"/>
    <b v="0"/>
    <n v="12"/>
    <b v="0"/>
    <s v="food/food trucks"/>
    <n v="16.833333333333332"/>
    <n v="16.833333333333332"/>
    <x v="7"/>
    <x v="19"/>
  </r>
  <r>
    <s v="Square Donuts Truck"/>
    <s v="We would love another Donut Food Truck for your famous Square Donuts.  We have one successful truck and retail store open already!"/>
    <n v="15000"/>
    <n v="0"/>
    <x v="2"/>
    <x v="0"/>
    <s v="USD"/>
    <n v="1451782607"/>
    <n v="1449190607"/>
    <b v="0"/>
    <n v="0"/>
    <b v="0"/>
    <s v="food/food trucks"/>
    <n v="0"/>
    <s v="N/A"/>
    <x v="7"/>
    <x v="19"/>
  </r>
  <r>
    <s v="JoyShtick Food Truck"/>
    <s v="We are the first gaming-themed food truck, bringing gourmet pub fare to the Jacksonville area."/>
    <n v="5000"/>
    <n v="1126"/>
    <x v="2"/>
    <x v="0"/>
    <s v="USD"/>
    <n v="1472911375"/>
    <n v="1471096975"/>
    <b v="0"/>
    <n v="20"/>
    <b v="0"/>
    <s v="food/food trucks"/>
    <n v="22.52"/>
    <n v="56.3"/>
    <x v="7"/>
    <x v="19"/>
  </r>
  <r>
    <s v="Arnold's Happy Days Food Truck"/>
    <s v="Be a part of something BIG, support us in opening the best burger truck in Tacoma! ~ &quot;So I donâ€™t have to dream alone!&quot;"/>
    <n v="3250"/>
    <n v="1345"/>
    <x v="2"/>
    <x v="0"/>
    <s v="USD"/>
    <n v="1421635190"/>
    <n v="1418179190"/>
    <b v="0"/>
    <n v="16"/>
    <b v="0"/>
    <s v="food/food trucks"/>
    <n v="41.384615384615387"/>
    <n v="84.0625"/>
    <x v="7"/>
    <x v="19"/>
  </r>
  <r>
    <s v="&quot;PASHUT&quot;-(Means â€˜simpleâ€™ in Hebrew)"/>
    <s v="Hummus-mediterranean diet, real food, organic, vegan, kosher._x000a_An original great health oriented street food in Santa Fe NM."/>
    <n v="22000"/>
    <n v="5557"/>
    <x v="2"/>
    <x v="0"/>
    <s v="USD"/>
    <n v="1428732000"/>
    <n v="1426772928"/>
    <b v="0"/>
    <n v="33"/>
    <b v="0"/>
    <s v="food/food trucks"/>
    <n v="25.259090909090908"/>
    <n v="168.39393939393941"/>
    <x v="7"/>
    <x v="19"/>
  </r>
  <r>
    <s v="Sabroso On Wheels"/>
    <s v="A US Army Vet trying to get a Peruvian food truck going! Really good Peruvian food now mobile!"/>
    <n v="15000"/>
    <n v="30"/>
    <x v="2"/>
    <x v="0"/>
    <s v="USD"/>
    <n v="1415247757"/>
    <n v="1412652157"/>
    <b v="0"/>
    <n v="2"/>
    <b v="0"/>
    <s v="food/food trucks"/>
    <n v="0.2"/>
    <n v="15"/>
    <x v="7"/>
    <x v="19"/>
  </r>
  <r>
    <s v="Johnny's Food Truck a Puerto Rican and BBQ infusion"/>
    <s v="I am looking to start a food truck with an infusion of my Puerto Rican heritage and my love for BBQ."/>
    <n v="25000"/>
    <n v="460"/>
    <x v="2"/>
    <x v="0"/>
    <s v="USD"/>
    <n v="1439931675"/>
    <n v="1437339675"/>
    <b v="0"/>
    <n v="6"/>
    <b v="0"/>
    <s v="food/food trucks"/>
    <n v="1.8399999999999999"/>
    <n v="76.666666666666671"/>
    <x v="7"/>
    <x v="19"/>
  </r>
  <r>
    <s v="Websters grill truck       slow cooked meats"/>
    <s v="Websters grill truck the best slow cooked meats on hot coals_x000a_Beef bisket, roast Lamb, roast chicken, Ribs, burgers, sliders,"/>
    <n v="15000"/>
    <n v="0"/>
    <x v="2"/>
    <x v="2"/>
    <s v="AUD"/>
    <n v="1441619275"/>
    <n v="1439027275"/>
    <b v="0"/>
    <n v="0"/>
    <b v="0"/>
    <s v="food/food trucks"/>
    <n v="0"/>
    <s v="N/A"/>
    <x v="7"/>
    <x v="19"/>
  </r>
  <r>
    <s v="Was ist das"/>
    <s v="I want to create an authentic German food truck to travel all over the US. Spreading amazing German Food to Summer Time Music Festivals"/>
    <n v="25000"/>
    <n v="151"/>
    <x v="2"/>
    <x v="0"/>
    <s v="USD"/>
    <n v="1440524082"/>
    <n v="1437932082"/>
    <b v="0"/>
    <n v="3"/>
    <b v="0"/>
    <s v="food/food trucks"/>
    <n v="0.60399999999999998"/>
    <n v="50.333333333333336"/>
    <x v="7"/>
    <x v="19"/>
  </r>
  <r>
    <s v="Food-truck 100 % carnivore : &quot;Le camion qui grille&quot;"/>
    <s v="Fini les burgers ou les sandwichs : Ã  votre pause dÃ©jeuner, repartez avec votre barquette de grillade de bÅ“uf, canard ou poulet !"/>
    <n v="8000"/>
    <n v="0"/>
    <x v="2"/>
    <x v="6"/>
    <s v="EUR"/>
    <n v="1480185673"/>
    <n v="1476294073"/>
    <b v="0"/>
    <n v="0"/>
    <b v="0"/>
    <s v="food/food trucks"/>
    <n v="0"/>
    <s v="N/A"/>
    <x v="7"/>
    <x v="19"/>
  </r>
  <r>
    <s v="Lone Pine Coffee Brewery"/>
    <s v="Lone Pine Coffee Brewery will be a portable third-wave coffee shop available for wedding receptions and other events!"/>
    <n v="3000"/>
    <n v="25"/>
    <x v="2"/>
    <x v="0"/>
    <s v="USD"/>
    <n v="1401579000"/>
    <n v="1398911882"/>
    <b v="0"/>
    <n v="3"/>
    <b v="0"/>
    <s v="food/food trucks"/>
    <n v="0.83333333333333337"/>
    <n v="8.3333333333333339"/>
    <x v="7"/>
    <x v="19"/>
  </r>
  <r>
    <s v="Help 95th St.Tacos get a food truck in Atlanta"/>
    <s v="95th St. Tacos needs your help in purchasing a food truck so that we can deliver the flavors of LA Tacos right to your neighborhood"/>
    <n v="15000"/>
    <n v="460"/>
    <x v="2"/>
    <x v="0"/>
    <s v="USD"/>
    <n v="1440215940"/>
    <n v="1436805660"/>
    <b v="0"/>
    <n v="13"/>
    <b v="0"/>
    <s v="food/food trucks"/>
    <n v="3.0666666666666664"/>
    <n v="35.384615384615387"/>
    <x v="7"/>
    <x v="19"/>
  </r>
  <r>
    <s v="Local Food Truck is Off the Hoof!"/>
    <s v="It will be ridiculously easy to become addicted to the full, rich flavor of locally raised beef, pork, and more..."/>
    <n v="60000"/>
    <n v="335"/>
    <x v="2"/>
    <x v="0"/>
    <s v="USD"/>
    <n v="1468615346"/>
    <n v="1466023346"/>
    <b v="0"/>
    <n v="6"/>
    <b v="0"/>
    <s v="food/food trucks"/>
    <n v="0.55833333333333335"/>
    <n v="55.833333333333336"/>
    <x v="7"/>
    <x v="19"/>
  </r>
  <r>
    <s v="Smokin' J's BBQ. food truck"/>
    <s v="ex school bus redesigned into pickup truck complete with giant meat smoker in &quot;bed&quot; of truck and kitchen in the &quot;cab&quot; of the truck."/>
    <n v="20000"/>
    <n v="5"/>
    <x v="2"/>
    <x v="0"/>
    <s v="USD"/>
    <n v="1426345200"/>
    <n v="1421343743"/>
    <b v="0"/>
    <n v="1"/>
    <b v="0"/>
    <s v="food/food trucks"/>
    <n v="2.5000000000000001E-2"/>
    <n v="5"/>
    <x v="7"/>
    <x v="19"/>
  </r>
  <r>
    <s v="I want to make the best fried chicken!!"/>
    <s v="I have been working on a recipe for 20 years now and need to perfect it!  Also want to do a gluten free version, then open a food truck"/>
    <n v="1000"/>
    <n v="0"/>
    <x v="2"/>
    <x v="0"/>
    <s v="USD"/>
    <n v="1407705187"/>
    <n v="1405113187"/>
    <b v="0"/>
    <n v="0"/>
    <b v="0"/>
    <s v="food/food trucks"/>
    <n v="0"/>
    <s v="N/A"/>
    <x v="7"/>
    <x v="19"/>
  </r>
  <r>
    <s v="Mexican food truck"/>
    <s v="I want to start my food truck business."/>
    <n v="25000"/>
    <n v="5"/>
    <x v="2"/>
    <x v="0"/>
    <s v="USD"/>
    <n v="1427225644"/>
    <n v="1422045244"/>
    <b v="0"/>
    <n v="5"/>
    <b v="0"/>
    <s v="food/food trucks"/>
    <n v="0.02"/>
    <n v="1"/>
    <x v="7"/>
    <x v="19"/>
  </r>
  <r>
    <s v="Grateful Gourmet Grub! farm to table: food truck &amp; hot dog !"/>
    <s v="Farm to table, gourmet hippy hot dogs made from scratch with free range meats and organic produce: mind expanding recipes: TasteBudTrip"/>
    <n v="3000"/>
    <n v="0"/>
    <x v="2"/>
    <x v="0"/>
    <s v="USD"/>
    <n v="1424281389"/>
    <n v="1419097389"/>
    <b v="0"/>
    <n v="0"/>
    <b v="0"/>
    <s v="food/food trucks"/>
    <n v="0"/>
    <s v="N/A"/>
    <x v="7"/>
    <x v="19"/>
  </r>
  <r>
    <s v="Pangea Cuisines &quot;Continental Drift&quot; A Paleo food Truck!"/>
    <s v="Pangea Cuisines offers authentic hand crafted dishes, utilizing fresh ingredients selected that very morning."/>
    <n v="16870"/>
    <n v="2501"/>
    <x v="2"/>
    <x v="0"/>
    <s v="USD"/>
    <n v="1415583695"/>
    <n v="1410396095"/>
    <b v="0"/>
    <n v="36"/>
    <b v="0"/>
    <s v="food/food trucks"/>
    <n v="14.825133372851216"/>
    <n v="69.472222222222229"/>
    <x v="7"/>
    <x v="19"/>
  </r>
  <r>
    <s v="hot dog cart"/>
    <s v="help me start Merrill's first hot dog cart in this empty lot"/>
    <n v="6000"/>
    <n v="1"/>
    <x v="2"/>
    <x v="0"/>
    <s v="USD"/>
    <n v="1424536196"/>
    <n v="1421944196"/>
    <b v="0"/>
    <n v="1"/>
    <b v="0"/>
    <s v="food/food trucks"/>
    <n v="1.6666666666666666E-2"/>
    <n v="1"/>
    <x v="7"/>
    <x v="19"/>
  </r>
  <r>
    <s v="Help starting a family owned food truck"/>
    <s v="Family owned business serving BBQ and seafood to the public"/>
    <n v="500"/>
    <n v="1"/>
    <x v="2"/>
    <x v="0"/>
    <s v="USD"/>
    <n v="1426091036"/>
    <n v="1423502636"/>
    <b v="0"/>
    <n v="1"/>
    <b v="0"/>
    <s v="food/food trucks"/>
    <n v="0.2"/>
    <n v="1"/>
    <x v="7"/>
    <x v="19"/>
  </r>
  <r>
    <s v="FBTR BBQ"/>
    <s v="FBTR is a Texas-style, North Carolina based, homemade BBQ company looking to bring good meat to the masses."/>
    <n v="60000"/>
    <n v="8"/>
    <x v="2"/>
    <x v="0"/>
    <s v="USD"/>
    <n v="1420044890"/>
    <n v="1417452890"/>
    <b v="0"/>
    <n v="1"/>
    <b v="0"/>
    <s v="food/food trucks"/>
    <n v="1.3333333333333334E-2"/>
    <n v="8"/>
    <x v="7"/>
    <x v="19"/>
  </r>
  <r>
    <s v="Lily and Memphs"/>
    <s v="Great and creative food from the heart in the form of a sweet food truck!"/>
    <n v="25000"/>
    <n v="310"/>
    <x v="2"/>
    <x v="0"/>
    <s v="USD"/>
    <n v="1414445108"/>
    <n v="1411853108"/>
    <b v="0"/>
    <n v="9"/>
    <b v="0"/>
    <s v="food/food trucks"/>
    <n v="1.24"/>
    <n v="34.444444444444443"/>
    <x v="7"/>
    <x v="19"/>
  </r>
  <r>
    <s v="Food Cart Tour With Raz Simone and Macklemore"/>
    <s v="I have the chance to take my Food Cart Business on the road. This is a major opportunity for a lot of people to learn and prosper."/>
    <n v="3500"/>
    <n v="1"/>
    <x v="2"/>
    <x v="0"/>
    <s v="USD"/>
    <n v="1464386640"/>
    <n v="1463090149"/>
    <b v="0"/>
    <n v="1"/>
    <b v="0"/>
    <s v="food/food trucks"/>
    <n v="2.8571428571428574E-2"/>
    <n v="1"/>
    <x v="7"/>
    <x v="19"/>
  </r>
  <r>
    <s v="The Low-Calorie Food Truck"/>
    <s v="Aspiring to create a food truck with many delicious low calorie meals to encourage healthy eating while enjoying every bite."/>
    <n v="20000"/>
    <n v="0"/>
    <x v="2"/>
    <x v="0"/>
    <s v="USD"/>
    <n v="1439006692"/>
    <n v="1433822692"/>
    <b v="0"/>
    <n v="0"/>
    <b v="0"/>
    <s v="food/food trucks"/>
    <n v="0"/>
    <s v="N/A"/>
    <x v="7"/>
    <x v="19"/>
  </r>
  <r>
    <s v="Wraps in a snap. Fast lunch with a gourmet punch!"/>
    <s v="Fast and simple lunches for those on the go.  All (lunch) deals $10 or less."/>
    <n v="50000"/>
    <n v="1"/>
    <x v="2"/>
    <x v="0"/>
    <s v="USD"/>
    <n v="1458715133"/>
    <n v="1455262733"/>
    <b v="0"/>
    <n v="1"/>
    <b v="0"/>
    <s v="food/food trucks"/>
    <n v="2E-3"/>
    <n v="1"/>
    <x v="7"/>
    <x v="19"/>
  </r>
  <r>
    <s v="Premium Burgers"/>
    <s v="From Moo 2 You! We want to offer premium burgers to a taco flooded environment."/>
    <n v="35000"/>
    <n v="1"/>
    <x v="2"/>
    <x v="0"/>
    <s v="USD"/>
    <n v="1426182551"/>
    <n v="1423594151"/>
    <b v="0"/>
    <n v="1"/>
    <b v="0"/>
    <s v="food/food trucks"/>
    <n v="2.8571428571428571E-3"/>
    <n v="1"/>
    <x v="7"/>
    <x v="19"/>
  </r>
  <r>
    <s v="MEATloko, ekte BBQ fra spesialbygd vedfyrt rÃ¸ykovn i foodbus"/>
    <s v="Den tÃ¸ffeste foodtrucken i gata, bbq, ribs, briskets, pulled pork, frites, pickle, alt laget i en spesialbygd rÃ¸ykovn i bussen, av meg."/>
    <n v="140000"/>
    <n v="2005"/>
    <x v="2"/>
    <x v="10"/>
    <s v="NOK"/>
    <n v="1486313040"/>
    <n v="1483131966"/>
    <b v="0"/>
    <n v="4"/>
    <b v="0"/>
    <s v="food/food trucks"/>
    <n v="1.4321428571428572"/>
    <n v="501.25"/>
    <x v="7"/>
    <x v="19"/>
  </r>
  <r>
    <s v="It's so cute! - Great food!"/>
    <s v="This little guy will be circling the streets of Brickell &amp; Wynwood in Miami serving Venezuelan dishes. It needs TLC and some equipment"/>
    <n v="3000"/>
    <n v="21"/>
    <x v="2"/>
    <x v="0"/>
    <s v="USD"/>
    <n v="1455246504"/>
    <n v="1452654504"/>
    <b v="0"/>
    <n v="2"/>
    <b v="0"/>
    <s v="food/food trucks"/>
    <n v="0.70000000000000007"/>
    <n v="10.5"/>
    <x v="7"/>
    <x v="19"/>
  </r>
  <r>
    <s v="Murphy's good eatin'"/>
    <s v="Go to Colorado and run a food truck with homemade food of all kinds."/>
    <n v="100000"/>
    <n v="2"/>
    <x v="2"/>
    <x v="0"/>
    <s v="USD"/>
    <n v="1467080613"/>
    <n v="1461896613"/>
    <b v="0"/>
    <n v="2"/>
    <b v="0"/>
    <s v="food/food trucks"/>
    <n v="2E-3"/>
    <n v="1"/>
    <x v="7"/>
    <x v="19"/>
  </r>
  <r>
    <s v="funding for bbq trailer"/>
    <s v="Looking to start competition cooking and need start-up help.  Offering brisket tasting to all contributors."/>
    <n v="14000"/>
    <n v="2"/>
    <x v="2"/>
    <x v="0"/>
    <s v="USD"/>
    <n v="1425791697"/>
    <n v="1423199697"/>
    <b v="0"/>
    <n v="2"/>
    <b v="0"/>
    <s v="food/food trucks"/>
    <n v="1.4285714285714287E-2"/>
    <n v="1"/>
    <x v="7"/>
    <x v="19"/>
  </r>
  <r>
    <s v="TWIZTID CREATIONS"/>
    <s v="I want to create an amazing menu that no one eals has.I have great ideas like a non-traditional pb&amp;j thats wraped in an eggroll &amp; fried"/>
    <n v="10000"/>
    <n v="0"/>
    <x v="2"/>
    <x v="0"/>
    <s v="USD"/>
    <n v="1456608943"/>
    <n v="1454016943"/>
    <b v="0"/>
    <n v="0"/>
    <b v="0"/>
    <s v="food/food trucks"/>
    <n v="0"/>
    <s v="N/A"/>
    <x v="7"/>
    <x v="19"/>
  </r>
  <r>
    <s v="Fresh fruit and veggies for the hood!"/>
    <s v="Mobile food truck loaded with locally grown fresh fruits and veggies. Caters to the inner-city and zip codes known as food deserts."/>
    <n v="20000"/>
    <n v="26"/>
    <x v="2"/>
    <x v="0"/>
    <s v="USD"/>
    <n v="1438662474"/>
    <n v="1435206474"/>
    <b v="0"/>
    <n v="2"/>
    <b v="0"/>
    <s v="food/food trucks"/>
    <n v="0.13"/>
    <n v="13"/>
    <x v="7"/>
    <x v="19"/>
  </r>
  <r>
    <s v="Paleo food as a Take Away-food, order and pay in the app"/>
    <s v="Healthy, paleo food nearby gym and office areas. You pic your order and pay in the app and pic your time for just pic up the food."/>
    <n v="250000"/>
    <n v="1224"/>
    <x v="2"/>
    <x v="11"/>
    <s v="SEK"/>
    <n v="1444027186"/>
    <n v="1441435186"/>
    <b v="0"/>
    <n v="4"/>
    <b v="0"/>
    <s v="food/food trucks"/>
    <n v="0.48960000000000004"/>
    <n v="306"/>
    <x v="7"/>
    <x v="19"/>
  </r>
  <r>
    <s v="Waistband: Solar Powered Vegan Quality of Life Truck"/>
    <s v="A sustainable vegan food truck. Locally and solar powered. Mission: hydroponic farms &amp; non profit eateries in impoverished lands by'30."/>
    <n v="117000"/>
    <n v="45"/>
    <x v="2"/>
    <x v="5"/>
    <s v="CAD"/>
    <n v="1454078770"/>
    <n v="1448894770"/>
    <b v="0"/>
    <n v="2"/>
    <b v="0"/>
    <s v="food/food trucks"/>
    <n v="3.8461538461538464E-2"/>
    <n v="22.5"/>
    <x v="7"/>
    <x v="19"/>
  </r>
  <r>
    <s v="Cuppa Gumbos"/>
    <s v="Homemade Gumbo, Stews and Curry to be served hot and fresh everyday at any festival or concert we can attend."/>
    <n v="8000"/>
    <n v="0"/>
    <x v="2"/>
    <x v="0"/>
    <s v="USD"/>
    <n v="1426615200"/>
    <n v="1422400188"/>
    <b v="0"/>
    <n v="0"/>
    <b v="0"/>
    <s v="food/food trucks"/>
    <n v="0"/>
    <s v="N/A"/>
    <x v="7"/>
    <x v="19"/>
  </r>
  <r>
    <s v="FOOD|Art"/>
    <s v="I'm starting a catering and food truck business of southern comfort food. My FOOD is my Art!  _x000a_Thanks for you help!"/>
    <n v="15000"/>
    <n v="50"/>
    <x v="2"/>
    <x v="0"/>
    <s v="USD"/>
    <n v="1449529062"/>
    <n v="1444341462"/>
    <b v="0"/>
    <n v="1"/>
    <b v="0"/>
    <s v="food/food trucks"/>
    <n v="0.33333333333333337"/>
    <n v="50"/>
    <x v="7"/>
    <x v="19"/>
  </r>
  <r>
    <s v="Pillow Puffs Concessions"/>
    <s v="Expand cotton candy concession to include other foods and purchase a trailer to haul._x000a_Purchase unstuffed pets to fill with cotton candy"/>
    <n v="10000"/>
    <n v="0"/>
    <x v="2"/>
    <x v="0"/>
    <s v="USD"/>
    <n v="1445197129"/>
    <n v="1442605129"/>
    <b v="0"/>
    <n v="0"/>
    <b v="0"/>
    <s v="food/food trucks"/>
    <n v="0"/>
    <s v="N/A"/>
    <x v="7"/>
    <x v="19"/>
  </r>
  <r>
    <s v="The first green Food Truck in Phnom Penh"/>
    <s v="Starting a entire clean energy food truck and set a new standard for Cambodia"/>
    <n v="5000"/>
    <n v="10"/>
    <x v="2"/>
    <x v="18"/>
    <s v="EUR"/>
    <n v="1455399313"/>
    <n v="1452807313"/>
    <b v="0"/>
    <n v="2"/>
    <b v="0"/>
    <s v="food/food trucks"/>
    <n v="0.2"/>
    <n v="5"/>
    <x v="7"/>
    <x v="19"/>
  </r>
  <r>
    <s v="Bring Alchemy Pops to the People!"/>
    <s v="YOU can help Alchemy Pops POP up on a street near you!"/>
    <n v="7500"/>
    <n v="8091"/>
    <x v="0"/>
    <x v="0"/>
    <s v="USD"/>
    <n v="1437627540"/>
    <n v="1435806054"/>
    <b v="0"/>
    <n v="109"/>
    <b v="1"/>
    <s v="food/small batch"/>
    <n v="107.88"/>
    <n v="74.22935779816514"/>
    <x v="7"/>
    <x v="33"/>
  </r>
  <r>
    <s v="Young Mountain Tea: A New White Tea from India's Himalayas"/>
    <s v="The first tea from a new sustainable tea region in India's young, rising Himalayas."/>
    <n v="24000"/>
    <n v="30226"/>
    <x v="0"/>
    <x v="0"/>
    <s v="USD"/>
    <n v="1426777228"/>
    <n v="1424188828"/>
    <b v="0"/>
    <n v="372"/>
    <b v="1"/>
    <s v="food/small batch"/>
    <n v="125.94166666666666"/>
    <n v="81.252688172043008"/>
    <x v="7"/>
    <x v="33"/>
  </r>
  <r>
    <s v="VEGA: One-of-A-Kind Coffee that Changes Lives"/>
    <s v="We empower coffee farmers to process their own premium beans, and connect them directly with coffee lovers on our online marketplace."/>
    <n v="20000"/>
    <n v="40502.99"/>
    <x v="0"/>
    <x v="0"/>
    <s v="USD"/>
    <n v="1408114822"/>
    <n v="1405522822"/>
    <b v="0"/>
    <n v="311"/>
    <b v="1"/>
    <s v="food/small batch"/>
    <n v="202.51495"/>
    <n v="130.23469453376205"/>
    <x v="7"/>
    <x v="33"/>
  </r>
  <r>
    <s v="Trish's Truffles &amp; Sweet Treats."/>
    <s v="Chocolate Truffles &amp; Sweet Treats handcrafted the European traditional way.  One bite and you will always want to eat dessert first!"/>
    <n v="3000"/>
    <n v="3258"/>
    <x v="0"/>
    <x v="0"/>
    <s v="USD"/>
    <n v="1464199591"/>
    <n v="1461607591"/>
    <b v="0"/>
    <n v="61"/>
    <b v="1"/>
    <s v="food/small batch"/>
    <n v="108.60000000000001"/>
    <n v="53.409836065573771"/>
    <x v="7"/>
    <x v="33"/>
  </r>
  <r>
    <s v="Joe's Cellar Phase 1 - Sit down, shut up &amp; EAT!"/>
    <s v="Joe's Cellar is locally prepared old world Italian &quot;cellar food&quot;. _x000a_This is the stuff that makes non-Italians wish they were Italian!"/>
    <n v="5000"/>
    <n v="8640"/>
    <x v="0"/>
    <x v="0"/>
    <s v="USD"/>
    <n v="1443242021"/>
    <n v="1440650021"/>
    <b v="0"/>
    <n v="115"/>
    <b v="1"/>
    <s v="food/small batch"/>
    <n v="172.8"/>
    <n v="75.130434782608702"/>
    <x v="7"/>
    <x v="33"/>
  </r>
  <r>
    <s v="Brooklyn Cookie Company is growing!"/>
    <s v="The Brooklyn Cookie Company plans to bring our signature &quot;Mushroom&quot; Meringue Cookies and Just Meringues! to stores around the country!"/>
    <n v="5000"/>
    <n v="8399"/>
    <x v="0"/>
    <x v="0"/>
    <s v="USD"/>
    <n v="1480174071"/>
    <n v="1477578471"/>
    <b v="0"/>
    <n v="111"/>
    <b v="1"/>
    <s v="food/small batch"/>
    <n v="167.98"/>
    <n v="75.666666666666671"/>
    <x v="7"/>
    <x v="33"/>
  </r>
  <r>
    <s v="The Workingman's Cake by Delectabites"/>
    <s v="Some days you just need cake! Homemade cake, wild (and classic) flavors, icing on the inside and shipped fresh to your home or office!"/>
    <n v="2500"/>
    <n v="10680"/>
    <x v="0"/>
    <x v="0"/>
    <s v="USD"/>
    <n v="1478923200"/>
    <n v="1476184593"/>
    <b v="0"/>
    <n v="337"/>
    <b v="1"/>
    <s v="food/small batch"/>
    <n v="427.20000000000005"/>
    <n v="31.691394658753708"/>
    <x v="7"/>
    <x v="33"/>
  </r>
  <r>
    <s v="Ninja Narwhal Coffee Company 13oz. Campfire Coffee Mug"/>
    <s v="New ninja-cool campfire coffee mug from Ninja Narwhal Coffee Company. Perfect for holding 13oz of the best coffee in the universe!"/>
    <n v="400"/>
    <n v="430"/>
    <x v="0"/>
    <x v="0"/>
    <s v="USD"/>
    <n v="1472621760"/>
    <n v="1472110513"/>
    <b v="0"/>
    <n v="9"/>
    <b v="1"/>
    <s v="food/small batch"/>
    <n v="107.5"/>
    <n v="47.777777777777779"/>
    <x v="7"/>
    <x v="33"/>
  </r>
  <r>
    <s v="Born to Crunch - Jackson Holesome Granola"/>
    <s v="Wholesome, gluten-free, crunchy granola hand-baked in Jackson, WY. Rich in protein, omega 3's, and fiber. Help me get it to you!"/>
    <n v="10000"/>
    <n v="10800"/>
    <x v="0"/>
    <x v="0"/>
    <s v="USD"/>
    <n v="1417321515"/>
    <n v="1414725915"/>
    <b v="0"/>
    <n v="120"/>
    <b v="1"/>
    <s v="food/small batch"/>
    <n v="108"/>
    <n v="90"/>
    <x v="7"/>
    <x v="33"/>
  </r>
  <r>
    <s v="Old Coast Ales: Brewery and Taproom"/>
    <s v="Old Coast Ales will be St. Augustine's very own micro brewery where our focus will be on creating unique and traditional beer styles."/>
    <n v="15000"/>
    <n v="15230.03"/>
    <x v="0"/>
    <x v="0"/>
    <s v="USD"/>
    <n v="1414465860"/>
    <n v="1411177456"/>
    <b v="0"/>
    <n v="102"/>
    <b v="1"/>
    <s v="food/small batch"/>
    <n v="101.53353333333335"/>
    <n v="149.31401960784314"/>
    <x v="7"/>
    <x v="33"/>
  </r>
  <r>
    <s v="Boss Balls Protein Balls"/>
    <s v="Meet the best tasting high protein, low sugar protein snack on the planet. Guaranteed to turn you into a stone cold fox."/>
    <n v="10000"/>
    <n v="11545"/>
    <x v="0"/>
    <x v="0"/>
    <s v="USD"/>
    <n v="1488750490"/>
    <n v="1487022490"/>
    <b v="0"/>
    <n v="186"/>
    <b v="1"/>
    <s v="food/small batch"/>
    <n v="115.45"/>
    <n v="62.06989247311828"/>
    <x v="7"/>
    <x v="33"/>
  </r>
  <r>
    <s v="Kickstart for a Startup Nebraska Food Business"/>
    <s v="Italian inspired sauce with a spice and heat that make this simple Red Sauce unique! This company name still remains a secret, for now!"/>
    <n v="600"/>
    <n v="801"/>
    <x v="0"/>
    <x v="0"/>
    <s v="USD"/>
    <n v="1451430000"/>
    <n v="1448914500"/>
    <b v="0"/>
    <n v="15"/>
    <b v="1"/>
    <s v="food/small batch"/>
    <n v="133.5"/>
    <n v="53.4"/>
    <x v="7"/>
    <x v="33"/>
  </r>
  <r>
    <s v="Bounce Jerky - Natural - Hand-Crafted - Quality"/>
    <s v="Creating naturally smoked Jerky without the use of artificial ingredients or preservatives. A healthier snack that taste great!"/>
    <n v="3000"/>
    <n v="4641"/>
    <x v="0"/>
    <x v="0"/>
    <s v="USD"/>
    <n v="1486053409"/>
    <n v="1483461409"/>
    <b v="0"/>
    <n v="67"/>
    <b v="1"/>
    <s v="food/small batch"/>
    <n v="154.69999999999999"/>
    <n v="69.268656716417908"/>
    <x v="7"/>
    <x v="33"/>
  </r>
  <r>
    <s v="Bine Brewing - Brewed Within Reach"/>
    <s v="Beer. Delicious, Salem made beer. Only the freshest, small batch beer straight from the source. Our beer is brewed within reach."/>
    <n v="35000"/>
    <n v="35296"/>
    <x v="0"/>
    <x v="0"/>
    <s v="USD"/>
    <n v="1489207808"/>
    <n v="1486183808"/>
    <b v="0"/>
    <n v="130"/>
    <b v="1"/>
    <s v="food/small batch"/>
    <n v="100.84571428571429"/>
    <n v="271.50769230769231"/>
    <x v="7"/>
    <x v="33"/>
  </r>
  <r>
    <s v="Yo Mama's Sauces &amp; Rubs"/>
    <s v="Mama wants everyone to try her secret recipes for sauces and rubs. She uses only the freshest ingredients for them."/>
    <n v="300"/>
    <n v="546"/>
    <x v="0"/>
    <x v="0"/>
    <s v="USD"/>
    <n v="1461177950"/>
    <n v="1458758750"/>
    <b v="0"/>
    <n v="16"/>
    <b v="1"/>
    <s v="food/small batch"/>
    <n v="182"/>
    <n v="34.125"/>
    <x v="7"/>
    <x v="33"/>
  </r>
  <r>
    <s v="Beef Sticks to Chomp On!!"/>
    <s v="These beef sticks will make your taste buds dance with happiness. Plus they are healthier than most available today!"/>
    <n v="1500"/>
    <n v="2713"/>
    <x v="0"/>
    <x v="0"/>
    <s v="USD"/>
    <n v="1488063839"/>
    <n v="1485471839"/>
    <b v="0"/>
    <n v="67"/>
    <b v="1"/>
    <s v="food/small batch"/>
    <n v="180.86666666666667"/>
    <n v="40.492537313432834"/>
    <x v="7"/>
    <x v="33"/>
  </r>
  <r>
    <s v="NDWK The North Dakota Wine Kitchen"/>
    <s v="If you love wine, and have ever dreamed of crafting your own. You can in 3 easy steps.  Sample~Sprinkle~Savor."/>
    <n v="23000"/>
    <n v="23530"/>
    <x v="0"/>
    <x v="0"/>
    <s v="USD"/>
    <n v="1458826056"/>
    <n v="1456237656"/>
    <b v="0"/>
    <n v="124"/>
    <b v="1"/>
    <s v="food/small batch"/>
    <n v="102.30434782608695"/>
    <n v="189.75806451612902"/>
    <x v="7"/>
    <x v="33"/>
  </r>
  <r>
    <s v="Smoke, Loaf &amp; Saucer"/>
    <s v="Three ladies starting a small bakery/toast bar concept @SmorgasburgLA.  House made pastries and bread using local and fun ingredients."/>
    <n v="5000"/>
    <n v="5509"/>
    <x v="0"/>
    <x v="0"/>
    <s v="USD"/>
    <n v="1465498800"/>
    <n v="1462481718"/>
    <b v="0"/>
    <n v="80"/>
    <b v="1"/>
    <s v="food/small batch"/>
    <n v="110.17999999999999"/>
    <n v="68.862499999999997"/>
    <x v="7"/>
    <x v="33"/>
  </r>
  <r>
    <s v="Amy's Cupcake Shoppe, Bringing sweet treats to Hopkins"/>
    <s v="Bringing delicious, scratch-made, baked goods to mainstreet Hopkins, MN. Specializing in cupcakes, cakes, cookies, and French macarons."/>
    <n v="30000"/>
    <n v="30675"/>
    <x v="0"/>
    <x v="0"/>
    <s v="USD"/>
    <n v="1458742685"/>
    <n v="1454858285"/>
    <b v="0"/>
    <n v="282"/>
    <b v="1"/>
    <s v="food/small batch"/>
    <n v="102.25"/>
    <n v="108.77659574468085"/>
    <x v="7"/>
    <x v="33"/>
  </r>
  <r>
    <s v="Grano: The Good Place to Get Great Bread"/>
    <s v="A humble and homey bakery passionately obsessed with good bread. Grano will fast become your favorite neighborhood food hub."/>
    <n v="8500"/>
    <n v="8567"/>
    <x v="0"/>
    <x v="0"/>
    <s v="USD"/>
    <n v="1483417020"/>
    <n v="1480480167"/>
    <b v="0"/>
    <n v="68"/>
    <b v="1"/>
    <s v="food/small batch"/>
    <n v="100.78823529411764"/>
    <n v="125.98529411764706"/>
    <x v="7"/>
    <x v="33"/>
  </r>
  <r>
    <s v="Christian &amp; The Sinners"/>
    <s v="Songs of faith and worship that are so deeply spiritual you could sing them in church, so down to earth you could play them in a bar."/>
    <n v="7500"/>
    <n v="7785"/>
    <x v="0"/>
    <x v="0"/>
    <s v="USD"/>
    <n v="1317438000"/>
    <n v="1314577097"/>
    <b v="0"/>
    <n v="86"/>
    <b v="1"/>
    <s v="music/indie rock"/>
    <n v="103.8"/>
    <n v="90.523255813953483"/>
    <x v="4"/>
    <x v="14"/>
  </r>
  <r>
    <s v="Help CHURCHES turn this song into an LGBT anthem!"/>
    <s v="CHURCHES, an indie rock band from Oakland, CA, is recording a new single about marriage equality and pressing it to 7&quot; vinyl."/>
    <n v="3000"/>
    <n v="3321.25"/>
    <x v="0"/>
    <x v="0"/>
    <s v="USD"/>
    <n v="1342672096"/>
    <n v="1340944096"/>
    <b v="0"/>
    <n v="115"/>
    <b v="1"/>
    <s v="music/indie rock"/>
    <n v="110.70833333333334"/>
    <n v="28.880434782608695"/>
    <x v="4"/>
    <x v="14"/>
  </r>
  <r>
    <s v="Emma Ate the Lion &quot;Songs Two Count Too&quot;"/>
    <s v="Emma Ate The Lion's debut full length album"/>
    <n v="2000"/>
    <n v="2325"/>
    <x v="0"/>
    <x v="0"/>
    <s v="USD"/>
    <n v="1366138800"/>
    <n v="1362710425"/>
    <b v="0"/>
    <n v="75"/>
    <b v="1"/>
    <s v="music/indie rock"/>
    <n v="116.25000000000001"/>
    <n v="31"/>
    <x v="4"/>
    <x v="14"/>
  </r>
  <r>
    <s v="The Enemy Feathers NEW EP"/>
    <s v="The Enemy Feathers are passing the proverbial hat to see if we can raise enough money to complete Our NEW EP"/>
    <n v="2000"/>
    <n v="2222"/>
    <x v="0"/>
    <x v="5"/>
    <s v="CAD"/>
    <n v="1443641340"/>
    <n v="1441143397"/>
    <b v="0"/>
    <n v="43"/>
    <b v="1"/>
    <s v="music/indie rock"/>
    <n v="111.1"/>
    <n v="51.674418604651166"/>
    <x v="4"/>
    <x v="14"/>
  </r>
  <r>
    <s v="The Lion Oh My - Our first full length release"/>
    <s v="An indie band from Spokane, WA looking to master and package their first full length album."/>
    <n v="700"/>
    <n v="1261"/>
    <x v="0"/>
    <x v="0"/>
    <s v="USD"/>
    <n v="1348420548"/>
    <n v="1345828548"/>
    <b v="0"/>
    <n v="48"/>
    <b v="1"/>
    <s v="music/indie rock"/>
    <n v="180.14285714285714"/>
    <n v="26.270833333333332"/>
    <x v="4"/>
    <x v="14"/>
  </r>
  <r>
    <s v="Jesse Alexander's Independent Debut Album"/>
    <s v="With big dreams and big sounds, Jesse Alexander's Debut album titled &quot;For Once&quot; brings Indie Rock to a whole new level."/>
    <n v="2500"/>
    <n v="2500"/>
    <x v="0"/>
    <x v="0"/>
    <s v="USD"/>
    <n v="1368066453"/>
    <n v="1365474453"/>
    <b v="0"/>
    <n v="52"/>
    <b v="1"/>
    <s v="music/indie rock"/>
    <n v="100"/>
    <n v="48.07692307692308"/>
    <x v="4"/>
    <x v="14"/>
  </r>
  <r>
    <s v="Nature Boy Explorer EP"/>
    <s v="We've finished our first EP and we're taking it on the road in three weeks! Help us fund manufacturing?"/>
    <n v="1000"/>
    <n v="1185"/>
    <x v="0"/>
    <x v="0"/>
    <s v="USD"/>
    <n v="1336669200"/>
    <n v="1335473931"/>
    <b v="0"/>
    <n v="43"/>
    <b v="1"/>
    <s v="music/indie rock"/>
    <n v="118.5"/>
    <n v="27.558139534883722"/>
    <x v="4"/>
    <x v="14"/>
  </r>
  <r>
    <s v="New &quot;Jesse Denaro&quot; Album!"/>
    <s v="Please donate, support &amp; share this project so that I may be able to record my new EP this fall!"/>
    <n v="2000"/>
    <n v="2144.34"/>
    <x v="0"/>
    <x v="0"/>
    <s v="USD"/>
    <n v="1351400400"/>
    <n v="1348285321"/>
    <b v="0"/>
    <n v="58"/>
    <b v="1"/>
    <s v="music/indie rock"/>
    <n v="107.21700000000001"/>
    <n v="36.97137931034483"/>
    <x v="4"/>
    <x v="14"/>
  </r>
  <r>
    <s v="Some Dark, Beautiful Morning - Greg Byers' EP"/>
    <s v="All the music for my EP of cello-fusion originals is complete. All I need now is your help to get it mastered &amp; pressed to CD &amp; vinyl!"/>
    <n v="1200"/>
    <n v="1364"/>
    <x v="0"/>
    <x v="0"/>
    <s v="USD"/>
    <n v="1297160329"/>
    <n v="1295000329"/>
    <b v="0"/>
    <n v="47"/>
    <b v="1"/>
    <s v="music/indie rock"/>
    <n v="113.66666666666667"/>
    <n v="29.021276595744681"/>
    <x v="4"/>
    <x v="14"/>
  </r>
  <r>
    <s v="Geoff Zimmerman's Urban-Folk/ Indie-Rock Album"/>
    <s v="Music is my passion.  I've been recording this album for 2 years now, and I just want the world to finally hear it!"/>
    <n v="1000"/>
    <n v="1031.6400000000001"/>
    <x v="0"/>
    <x v="0"/>
    <s v="USD"/>
    <n v="1337824055"/>
    <n v="1335232055"/>
    <b v="0"/>
    <n v="36"/>
    <b v="1"/>
    <s v="music/indie rock"/>
    <n v="103.16400000000002"/>
    <n v="28.65666666666667"/>
    <x v="4"/>
    <x v="14"/>
  </r>
  <r>
    <s v="Confused Disciples - &quot;Sleepamation&quot;"/>
    <s v="Confused Disciples' debut album &quot;Sleepamation&quot; is (finally) all recorded and mixed, now all that's left is mastering and duplication."/>
    <n v="500"/>
    <n v="640"/>
    <x v="0"/>
    <x v="0"/>
    <s v="USD"/>
    <n v="1327535392"/>
    <n v="1324079392"/>
    <b v="0"/>
    <n v="17"/>
    <b v="1"/>
    <s v="music/indie rock"/>
    <n v="128"/>
    <n v="37.647058823529413"/>
    <x v="4"/>
    <x v="14"/>
  </r>
  <r>
    <s v="Help Ben Hardt Release 3 Albums In 9 Months!"/>
    <s v="Help Ben Hardt release 3 albums in a 9 month span, telling the story of two lovers in London during WWII. All with strings, a rock band and more..."/>
    <n v="7500"/>
    <n v="10182.02"/>
    <x v="0"/>
    <x v="0"/>
    <s v="USD"/>
    <n v="1283562180"/>
    <n v="1277433980"/>
    <b v="0"/>
    <n v="104"/>
    <b v="1"/>
    <s v="music/indie rock"/>
    <n v="135.76026666666667"/>
    <n v="97.904038461538462"/>
    <x v="4"/>
    <x v="14"/>
  </r>
  <r>
    <s v="Mike Midwestern &quot;Oh My Soul&quot; Album"/>
    <s v="Wrote some new songs and it turned into an album. I even have a title already, &quot;Oh My Soul&quot;. Would love your support!"/>
    <n v="2000"/>
    <n v="2000"/>
    <x v="0"/>
    <x v="0"/>
    <s v="USD"/>
    <n v="1352573869"/>
    <n v="1349978269"/>
    <b v="0"/>
    <n v="47"/>
    <b v="1"/>
    <s v="music/indie rock"/>
    <n v="100"/>
    <n v="42.553191489361701"/>
    <x v="4"/>
    <x v="14"/>
  </r>
  <r>
    <s v="Suggestion's Upcoming Album!"/>
    <s v="Even though were still recording our first album, were taking pre orders to help with manufacturing costs. We have a lot to cover with this CD/ DVD. "/>
    <n v="5000"/>
    <n v="5000.18"/>
    <x v="0"/>
    <x v="0"/>
    <s v="USD"/>
    <n v="1286756176"/>
    <n v="1282868176"/>
    <b v="0"/>
    <n v="38"/>
    <b v="1"/>
    <s v="music/indie rock"/>
    <n v="100.00360000000002"/>
    <n v="131.58368421052631"/>
    <x v="4"/>
    <x v="14"/>
  </r>
  <r>
    <s v="BRANDTSON - &quot;Send Us A Signal&quot; Vinyl LP"/>
    <s v="Help BRANDTSON and DREAMOVERrecords press their 2004 record, &quot;Send Us A Signal&quot;."/>
    <n v="2500"/>
    <n v="2618"/>
    <x v="0"/>
    <x v="0"/>
    <s v="USD"/>
    <n v="1278799200"/>
    <n v="1273647255"/>
    <b v="0"/>
    <n v="81"/>
    <b v="1"/>
    <s v="music/indie rock"/>
    <n v="104.71999999999998"/>
    <n v="32.320987654320987"/>
    <x v="4"/>
    <x v="14"/>
  </r>
  <r>
    <s v="Arts &amp; Crafts"/>
    <s v="Eleven songs, the accumulation of several memorable occurrences in a sleepy town; stories of fiction &amp; fact."/>
    <n v="3200"/>
    <n v="3360.72"/>
    <x v="0"/>
    <x v="0"/>
    <s v="USD"/>
    <n v="1415004770"/>
    <n v="1412149970"/>
    <b v="0"/>
    <n v="55"/>
    <b v="1"/>
    <s v="music/indie rock"/>
    <n v="105.02249999999999"/>
    <n v="61.103999999999999"/>
    <x v="4"/>
    <x v="14"/>
  </r>
  <r>
    <s v="Debut Album"/>
    <s v="Releasing my first album in August, and I need your help in order to get it done!"/>
    <n v="750"/>
    <n v="1285"/>
    <x v="0"/>
    <x v="0"/>
    <s v="USD"/>
    <n v="1344789345"/>
    <n v="1340901345"/>
    <b v="0"/>
    <n v="41"/>
    <b v="1"/>
    <s v="music/indie rock"/>
    <n v="171.33333333333334"/>
    <n v="31.341463414634145"/>
    <x v="4"/>
    <x v="14"/>
  </r>
  <r>
    <s v="&quot;Safer in the Sky&quot;: Should We Run's debut album launch."/>
    <s v="San Francisco Indie band, Should We Run, gets set to launch their debut EP capped with a tour to South by Southwest Music Conference."/>
    <n v="8000"/>
    <n v="10200"/>
    <x v="0"/>
    <x v="0"/>
    <s v="USD"/>
    <n v="1358117313"/>
    <n v="1355525313"/>
    <b v="0"/>
    <n v="79"/>
    <b v="1"/>
    <s v="music/indie rock"/>
    <n v="127.49999999999999"/>
    <n v="129.1139240506329"/>
    <x v="4"/>
    <x v="14"/>
  </r>
  <r>
    <s v="FUEL FAKE NATIVES"/>
    <s v="Fake Natives is headed on tour this summer. Help them fill their tank with fossil fuels."/>
    <n v="300"/>
    <n v="400.33"/>
    <x v="0"/>
    <x v="0"/>
    <s v="USD"/>
    <n v="1343440800"/>
    <n v="1342545994"/>
    <b v="0"/>
    <n v="16"/>
    <b v="1"/>
    <s v="music/indie rock"/>
    <n v="133.44333333333333"/>
    <n v="25.020624999999999"/>
    <x v="4"/>
    <x v="14"/>
  </r>
  <r>
    <s v="Either, Either EP"/>
    <s v="We are a band from Long Beach, Ca looking to record our first EP. Any little bit counts and your support would mean the world to us!"/>
    <n v="2000"/>
    <n v="2000"/>
    <x v="0"/>
    <x v="0"/>
    <s v="USD"/>
    <n v="1444516084"/>
    <n v="1439332084"/>
    <b v="0"/>
    <n v="8"/>
    <b v="1"/>
    <s v="music/indie rock"/>
    <n v="100"/>
    <n v="250"/>
    <x v="4"/>
    <x v="14"/>
  </r>
  <r>
    <s v="The Chrome Cranks launch PR campaign for new album!"/>
    <s v="To support the media blitz for their brand-new album, the band is offering a Kickstarter-only EP and other amazing premiums."/>
    <n v="4000"/>
    <n v="4516.4399999999996"/>
    <x v="0"/>
    <x v="0"/>
    <s v="USD"/>
    <n v="1335799808"/>
    <n v="1333207808"/>
    <b v="0"/>
    <n v="95"/>
    <b v="1"/>
    <s v="music/indie rock"/>
    <n v="112.91099999999999"/>
    <n v="47.541473684210523"/>
    <x v="4"/>
    <x v="14"/>
  </r>
  <r>
    <s v="Journey to Japan"/>
    <s v="Singer Jude Roberts has been asked to perform his song &quot;The Flood&quot;  in Hiroshima.  You can assist in making this opportunity a reality."/>
    <n v="1000"/>
    <n v="1001"/>
    <x v="0"/>
    <x v="0"/>
    <s v="USD"/>
    <n v="1312224383"/>
    <n v="1308336383"/>
    <b v="0"/>
    <n v="25"/>
    <b v="1"/>
    <s v="music/indie rock"/>
    <n v="100.1"/>
    <n v="40.04"/>
    <x v="4"/>
    <x v="14"/>
  </r>
  <r>
    <s v="Intangible Animal's &quot;Oh The Humanity&quot; Tour"/>
    <s v="Send Intangible Animal on our first West Coast Tour!!! The fate of the world rests in your hands."/>
    <n v="1100"/>
    <n v="1251"/>
    <x v="0"/>
    <x v="0"/>
    <s v="USD"/>
    <n v="1335891603"/>
    <n v="1330711203"/>
    <b v="0"/>
    <n v="19"/>
    <b v="1"/>
    <s v="music/indie rock"/>
    <n v="113.72727272727272"/>
    <n v="65.84210526315789"/>
    <x v="4"/>
    <x v="14"/>
  </r>
  <r>
    <s v="Kickstart Kiya Heartwood's &quot;Bold Swimmer&quot; solo CD."/>
    <s v="A solo roots/rock CD written by award winning singer-songwriter Kiya Heartwood and produced by Grammy nominated producer Mark Hallman."/>
    <n v="3500"/>
    <n v="4176.1099999999997"/>
    <x v="0"/>
    <x v="0"/>
    <s v="USD"/>
    <n v="1316124003"/>
    <n v="1313532003"/>
    <b v="0"/>
    <n v="90"/>
    <b v="1"/>
    <s v="music/indie rock"/>
    <n v="119.31742857142855"/>
    <n v="46.401222222222216"/>
    <x v="4"/>
    <x v="14"/>
  </r>
  <r>
    <s v="Calli Dollinger and The Dusters Fall Tour Fund"/>
    <s v="We're trying to fund a fall tour to Dallas,  where we will record our debut album with Grammy award-winning producer, Stuart Sikes."/>
    <n v="2000"/>
    <n v="2065"/>
    <x v="0"/>
    <x v="0"/>
    <s v="USD"/>
    <n v="1318463879"/>
    <n v="1315439879"/>
    <b v="0"/>
    <n v="41"/>
    <b v="1"/>
    <s v="music/indie rock"/>
    <n v="103.25"/>
    <n v="50.365853658536587"/>
    <x v="4"/>
    <x v="14"/>
  </r>
  <r>
    <s v="Help Michael Trieb make CD's for his new EP!"/>
    <s v="I'm just about finished recording my new EP &quot;Gypsy Wind,&quot; but I need help w/making CD's for you to hold in your hands!  And listen to!"/>
    <n v="300"/>
    <n v="797"/>
    <x v="0"/>
    <x v="0"/>
    <s v="USD"/>
    <n v="1335113976"/>
    <n v="1332521976"/>
    <b v="0"/>
    <n v="30"/>
    <b v="1"/>
    <s v="music/indie rock"/>
    <n v="265.66666666666669"/>
    <n v="26.566666666666666"/>
    <x v="4"/>
    <x v="14"/>
  </r>
  <r>
    <s v="Copyrighting 1978 Champs Finished Album"/>
    <s v="Raise enough money to fund the copyright cost for the full length indie rock record we spent the year recording."/>
    <n v="1500"/>
    <n v="1500.76"/>
    <x v="0"/>
    <x v="0"/>
    <s v="USD"/>
    <n v="1338083997"/>
    <n v="1335491997"/>
    <b v="0"/>
    <n v="38"/>
    <b v="1"/>
    <s v="music/indie rock"/>
    <n v="100.05066666666667"/>
    <n v="39.493684210526318"/>
    <x v="4"/>
    <x v="14"/>
  </r>
  <r>
    <s v="Pull Some Strings For Jameson Elder"/>
    <s v="Nashville independent singer/songwriter Jameson Elder making a new album! Check out the video to preview the single &quot;Take Me Back&quot;!"/>
    <n v="3000"/>
    <n v="3201"/>
    <x v="0"/>
    <x v="0"/>
    <s v="USD"/>
    <n v="1321459908"/>
    <n v="1318864308"/>
    <b v="0"/>
    <n v="65"/>
    <b v="1"/>
    <s v="music/indie rock"/>
    <n v="106.69999999999999"/>
    <n v="49.246153846153845"/>
    <x v="4"/>
    <x v="14"/>
  </r>
  <r>
    <s v="&quot;Death Anxiety&quot;, a new album by Pocket Vinyl"/>
    <s v="A new Pocket Vinyl album focusing on all things about death: what it is, feels like, leads to, and how the idea of God fits into it."/>
    <n v="3500"/>
    <n v="4678.5"/>
    <x v="0"/>
    <x v="0"/>
    <s v="USD"/>
    <n v="1368117239"/>
    <n v="1365525239"/>
    <b v="0"/>
    <n v="75"/>
    <b v="1"/>
    <s v="music/indie rock"/>
    <n v="133.67142857142858"/>
    <n v="62.38"/>
    <x v="4"/>
    <x v="14"/>
  </r>
  <r>
    <s v="The Offbeats Summer Tour 2012"/>
    <s v="We are trying to fund our first multi-state tour this summer in an effort to get our music out to as many people as possible."/>
    <n v="500"/>
    <n v="607"/>
    <x v="0"/>
    <x v="0"/>
    <s v="USD"/>
    <n v="1340429276"/>
    <n v="1335245276"/>
    <b v="0"/>
    <n v="16"/>
    <b v="1"/>
    <s v="music/indie rock"/>
    <n v="121.39999999999999"/>
    <n v="37.9375"/>
    <x v="4"/>
    <x v="14"/>
  </r>
  <r>
    <s v="Nathan Evans - Remove The Illusion EP "/>
    <s v="Nathan Evans, instrumental rock guitarist and official V3fights.com artist, is releasing his first solo EP entitled Remove The Illusion"/>
    <n v="500"/>
    <n v="516"/>
    <x v="0"/>
    <x v="0"/>
    <s v="USD"/>
    <n v="1295142660"/>
    <n v="1293739714"/>
    <b v="0"/>
    <n v="10"/>
    <b v="1"/>
    <s v="music/indie rock"/>
    <n v="103.2"/>
    <n v="51.6"/>
    <x v="4"/>
    <x v="14"/>
  </r>
  <r>
    <s v="SUPER NICE EP 2012"/>
    <s v="We're a band from Hawaii trying to produce our first EP and we need help!"/>
    <n v="600"/>
    <n v="750"/>
    <x v="0"/>
    <x v="0"/>
    <s v="USD"/>
    <n v="1339840740"/>
    <n v="1335397188"/>
    <b v="0"/>
    <n v="27"/>
    <b v="1"/>
    <s v="music/indie rock"/>
    <n v="125"/>
    <n v="27.777777777777779"/>
    <x v="4"/>
    <x v="14"/>
  </r>
  <r>
    <s v="Lets Make A Record Together!"/>
    <s v="Making the record I've always dreamed of, and I want you to be part of the journey. Join me and let's make a great album together!"/>
    <n v="20000"/>
    <n v="25740"/>
    <x v="0"/>
    <x v="0"/>
    <s v="USD"/>
    <n v="1367208140"/>
    <n v="1363320140"/>
    <b v="0"/>
    <n v="259"/>
    <b v="1"/>
    <s v="music/indie rock"/>
    <n v="128.69999999999999"/>
    <n v="99.382239382239376"/>
    <x v="4"/>
    <x v="14"/>
  </r>
  <r>
    <s v="Motive Makes a Man - Heavy Boots Album Production"/>
    <s v="Multi-Instrumentalist Ace Waters' new double album with 2+hours of music needs to be professionally made and replicated."/>
    <n v="1500"/>
    <n v="1515.08"/>
    <x v="0"/>
    <x v="0"/>
    <s v="USD"/>
    <n v="1337786944"/>
    <n v="1335194944"/>
    <b v="0"/>
    <n v="39"/>
    <b v="1"/>
    <s v="music/indie rock"/>
    <n v="101.00533333333333"/>
    <n v="38.848205128205123"/>
    <x v="4"/>
    <x v="14"/>
  </r>
  <r>
    <s v="Vinyl Pressing for &quot;Nine Different Kinds of Gone&quot;"/>
    <s v="World-class musicians pay tribute to Kenny Childers, one of Indiana's best songwriters. MFT is pressing the album on double vinyl."/>
    <n v="1500"/>
    <n v="1913.05"/>
    <x v="0"/>
    <x v="0"/>
    <s v="USD"/>
    <n v="1339022575"/>
    <n v="1336430575"/>
    <b v="0"/>
    <n v="42"/>
    <b v="1"/>
    <s v="music/indie rock"/>
    <n v="127.53666666666665"/>
    <n v="45.548809523809524"/>
    <x v="4"/>
    <x v="14"/>
  </r>
  <r>
    <s v="Lynn Haven - The First Album, &quot;Fair Weather Friends&quot;"/>
    <s v="Be a part of making the first Lynn Haven album, &quot;Fair Weather Friends.&quot;"/>
    <n v="6000"/>
    <n v="6000"/>
    <x v="0"/>
    <x v="0"/>
    <s v="USD"/>
    <n v="1364597692"/>
    <n v="1361577292"/>
    <b v="0"/>
    <n v="10"/>
    <b v="1"/>
    <s v="music/indie rock"/>
    <n v="100"/>
    <n v="600"/>
    <x v="4"/>
    <x v="14"/>
  </r>
  <r>
    <s v="New Joe Rut Album: Live From the Great American Music Hall"/>
    <s v="Joe Rut captures his eccentrically funny and moving songs live with an 8-piece band + special guests.  Help him release it!!!"/>
    <n v="4000"/>
    <n v="4510.8599999999997"/>
    <x v="0"/>
    <x v="0"/>
    <s v="USD"/>
    <n v="1312578338"/>
    <n v="1309986338"/>
    <b v="0"/>
    <n v="56"/>
    <b v="1"/>
    <s v="music/indie rock"/>
    <n v="112.7715"/>
    <n v="80.551071428571419"/>
    <x v="4"/>
    <x v="14"/>
  </r>
  <r>
    <s v="Race Bandit's Debut EP Validated"/>
    <s v="We've been working hard on getting our music out and we are taking the final steps to releasing our EP, but we need your help."/>
    <n v="1000"/>
    <n v="1056"/>
    <x v="0"/>
    <x v="0"/>
    <s v="USD"/>
    <n v="1422400387"/>
    <n v="1421190787"/>
    <b v="0"/>
    <n v="20"/>
    <b v="1"/>
    <s v="music/indie rock"/>
    <n v="105.60000000000001"/>
    <n v="52.8"/>
    <x v="4"/>
    <x v="14"/>
  </r>
  <r>
    <s v="Ryan Hamilton : UK House Party Tour 2013"/>
    <s v="Ryan is headed to the UK for a series of Private House Parties! He needs your help. Don't miss your chance to be a part of the fun!"/>
    <n v="4000"/>
    <n v="8105"/>
    <x v="0"/>
    <x v="0"/>
    <s v="USD"/>
    <n v="1356976800"/>
    <n v="1352820837"/>
    <b v="0"/>
    <n v="170"/>
    <b v="1"/>
    <s v="music/indie rock"/>
    <n v="202.625"/>
    <n v="47.676470588235297"/>
    <x v="4"/>
    <x v="14"/>
  </r>
  <r>
    <s v="Completing &quot;God's Justice&quot;"/>
    <s v="ST's 4th LP has been tracked and mixed, but before he can set it free upon the world, it needs proper mastering and pressing!"/>
    <n v="600"/>
    <n v="680"/>
    <x v="0"/>
    <x v="0"/>
    <s v="USD"/>
    <n v="1340476375"/>
    <n v="1337884375"/>
    <b v="0"/>
    <n v="29"/>
    <b v="1"/>
    <s v="music/indie rock"/>
    <n v="113.33333333333333"/>
    <n v="23.448275862068964"/>
    <x v="4"/>
    <x v="14"/>
  </r>
  <r>
    <s v="The Bent King board game cafÃ© and wine lounge"/>
    <s v="Locally owned board game cafÃ© focused on keeping it local with fresh food, craft beer, wine, and, of course, all your favourite games!"/>
    <n v="11000"/>
    <n v="281"/>
    <x v="2"/>
    <x v="5"/>
    <s v="CAD"/>
    <n v="1443379104"/>
    <n v="1440787104"/>
    <b v="0"/>
    <n v="7"/>
    <b v="0"/>
    <s v="food/restaurants"/>
    <n v="2.5545454545454547"/>
    <n v="40.142857142857146"/>
    <x v="7"/>
    <x v="34"/>
  </r>
  <r>
    <s v="Cupcake Chaos"/>
    <s v="A small sweet shop featuring the cupcake variety offered by Cupcake Chaos, candy, cotton candy, shakes and malts, located in Dalhart,TX"/>
    <n v="110000"/>
    <n v="86"/>
    <x v="2"/>
    <x v="0"/>
    <s v="USD"/>
    <n v="1411328918"/>
    <n v="1407440918"/>
    <b v="0"/>
    <n v="5"/>
    <b v="0"/>
    <s v="food/restaurants"/>
    <n v="7.8181818181818186E-2"/>
    <n v="17.2"/>
    <x v="7"/>
    <x v="34"/>
  </r>
  <r>
    <s v="Cardinal Bistro BYOB Start Up"/>
    <s v="Cardinal Bistro will be Contemporary American dinning establishment based in Ventnor, NJ featuring local, seasonal ingredients."/>
    <n v="10000"/>
    <n v="0"/>
    <x v="2"/>
    <x v="0"/>
    <s v="USD"/>
    <n v="1465333560"/>
    <n v="1462743308"/>
    <b v="0"/>
    <n v="0"/>
    <b v="0"/>
    <s v="food/restaurants"/>
    <n v="0"/>
    <s v="N/A"/>
    <x v="7"/>
    <x v="34"/>
  </r>
  <r>
    <s v="Halal Restaurant and Internet Cafe"/>
    <s v="Halal Restaurant and Internet Cafe 20 percent of profits will go to building masjids."/>
    <n v="35000"/>
    <n v="0"/>
    <x v="2"/>
    <x v="0"/>
    <s v="USD"/>
    <n v="1416014534"/>
    <n v="1413418934"/>
    <b v="0"/>
    <n v="0"/>
    <b v="0"/>
    <s v="food/restaurants"/>
    <n v="0"/>
    <s v="N/A"/>
    <x v="7"/>
    <x v="34"/>
  </r>
  <r>
    <s v="PASTATUTION"/>
    <s v="PASTATUTION- The act or practice of engaging in Pasta Making for money.  _x000a__x000a_Help us get the Arcobaleno Pasta Extruder!"/>
    <n v="7000"/>
    <n v="0"/>
    <x v="2"/>
    <x v="0"/>
    <s v="USD"/>
    <n v="1426292416"/>
    <n v="1423704016"/>
    <b v="0"/>
    <n v="0"/>
    <b v="0"/>
    <s v="food/restaurants"/>
    <n v="0"/>
    <s v="N/A"/>
    <x v="7"/>
    <x v="34"/>
  </r>
  <r>
    <s v="Bowlz Cafe, Hull"/>
    <s v="Love cereal as much as we do? Then we need your help! We are opening a worldwide cereal cafe, serving the best in imported cereals!"/>
    <n v="5000"/>
    <n v="30"/>
    <x v="2"/>
    <x v="1"/>
    <s v="GBP"/>
    <n v="1443906000"/>
    <n v="1441955269"/>
    <b v="0"/>
    <n v="2"/>
    <b v="0"/>
    <s v="food/restaurants"/>
    <n v="0.6"/>
    <n v="15"/>
    <x v="7"/>
    <x v="34"/>
  </r>
  <r>
    <s v="Help Cafe Talavera get a New Kitchen!"/>
    <s v="Unique dishes for a unique city!."/>
    <n v="42850"/>
    <n v="0"/>
    <x v="2"/>
    <x v="0"/>
    <s v="USD"/>
    <n v="1431308704"/>
    <n v="1428716704"/>
    <b v="0"/>
    <n v="0"/>
    <b v="0"/>
    <s v="food/restaurants"/>
    <n v="0"/>
    <s v="N/A"/>
    <x v="7"/>
    <x v="34"/>
  </r>
  <r>
    <s v="Silver Linning Gourmet Fudge"/>
    <s v="I make Amazing homemade fudge available in 18 flavors. I want to open my own business to be able to let my area eat my incredible fudge"/>
    <n v="20000"/>
    <n v="0"/>
    <x v="2"/>
    <x v="0"/>
    <s v="USD"/>
    <n v="1408056634"/>
    <n v="1405464634"/>
    <b v="0"/>
    <n v="0"/>
    <b v="0"/>
    <s v="food/restaurants"/>
    <n v="0"/>
    <s v="N/A"/>
    <x v="7"/>
    <x v="34"/>
  </r>
  <r>
    <s v="&quot;Chuck J. Brubecker&quot;"/>
    <s v="Relax in a new Cheesecake Lounge in London, serving freshly made cheesecakes, all day and all night, along with great coffees and teas."/>
    <n v="95000"/>
    <n v="1000"/>
    <x v="2"/>
    <x v="1"/>
    <s v="GBP"/>
    <n v="1429554349"/>
    <n v="1424719549"/>
    <b v="0"/>
    <n v="28"/>
    <b v="0"/>
    <s v="food/restaurants"/>
    <n v="1.0526315789473684"/>
    <n v="35.714285714285715"/>
    <x v="7"/>
    <x v="34"/>
  </r>
  <r>
    <s v="Dugout Dogs, Americas love of hot dogs and baseball!"/>
    <s v="Dugout Dogs will be specializing in the many hot dog and sausage styles sold at baseball parks around Major League Baseball (MLB)."/>
    <n v="50000"/>
    <n v="75"/>
    <x v="2"/>
    <x v="0"/>
    <s v="USD"/>
    <n v="1431647772"/>
    <n v="1426463772"/>
    <b v="0"/>
    <n v="2"/>
    <b v="0"/>
    <s v="food/restaurants"/>
    <n v="0.15"/>
    <n v="37.5"/>
    <x v="7"/>
    <x v="34"/>
  </r>
  <r>
    <s v="loluli's"/>
    <s v="Fresh Fast Food. A bbq ramen bar thats healthy, tasty and made to order right in front of your eyes....... From flame to bowl"/>
    <n v="100000"/>
    <n v="0"/>
    <x v="2"/>
    <x v="1"/>
    <s v="GBP"/>
    <n v="1454323413"/>
    <n v="1451731413"/>
    <b v="0"/>
    <n v="0"/>
    <b v="0"/>
    <s v="food/restaurants"/>
    <n v="0"/>
    <s v="N/A"/>
    <x v="7"/>
    <x v="34"/>
  </r>
  <r>
    <s v="Somethin' Tasty"/>
    <s v="Somethin' Tasty is a unique coffee, pastry &amp; retail store. We consign from all local sources: pottery, glass &amp; art."/>
    <n v="1150"/>
    <n v="0"/>
    <x v="2"/>
    <x v="0"/>
    <s v="USD"/>
    <n v="1418504561"/>
    <n v="1417208561"/>
    <b v="0"/>
    <n v="0"/>
    <b v="0"/>
    <s v="food/restaurants"/>
    <n v="0"/>
    <s v="N/A"/>
    <x v="7"/>
    <x v="34"/>
  </r>
  <r>
    <s v="Yahu Restaurants"/>
    <s v="Wir wollen einen Ort erschaffen an dem man sich wohlfÃ¼hlen kann, ein Ort an dem die Gedanken frei sind und man das Essen genieÃŸen kann."/>
    <n v="180000"/>
    <n v="0"/>
    <x v="2"/>
    <x v="12"/>
    <s v="EUR"/>
    <n v="1488067789"/>
    <n v="1482883789"/>
    <b v="0"/>
    <n v="0"/>
    <b v="0"/>
    <s v="food/restaurants"/>
    <n v="0"/>
    <s v="N/A"/>
    <x v="7"/>
    <x v="34"/>
  </r>
  <r>
    <s v="Lunch For Tots"/>
    <s v="My little cafe has been challenged to provide healthy, fun lunches to kids at a Montessori School. Local/organic as much as possible."/>
    <n v="12000"/>
    <n v="210"/>
    <x v="2"/>
    <x v="0"/>
    <s v="USD"/>
    <n v="1408526477"/>
    <n v="1407057677"/>
    <b v="0"/>
    <n v="4"/>
    <b v="0"/>
    <s v="food/restaurants"/>
    <n v="1.7500000000000002"/>
    <n v="52.5"/>
    <x v="7"/>
    <x v="34"/>
  </r>
  <r>
    <s v="The Barrel Room Restaurant &amp; Tavern"/>
    <s v="The Barrel Room SF is moving to a new location in San Francisco with a 60-seat restaurant &amp; full liquor. Help us make our move amazing!"/>
    <n v="5000"/>
    <n v="930"/>
    <x v="2"/>
    <x v="0"/>
    <s v="USD"/>
    <n v="1424635753"/>
    <n v="1422043753"/>
    <b v="0"/>
    <n v="12"/>
    <b v="0"/>
    <s v="food/restaurants"/>
    <n v="18.600000000000001"/>
    <n v="77.5"/>
    <x v="7"/>
    <x v="34"/>
  </r>
  <r>
    <s v="Morning Glory"/>
    <s v="Hi, everyone my name is Alex, and i want to create not just a cafe spot, but a place that gives everyone a nice warm homey feeling."/>
    <n v="22000"/>
    <n v="0"/>
    <x v="2"/>
    <x v="0"/>
    <s v="USD"/>
    <n v="1417279252"/>
    <n v="1414683652"/>
    <b v="0"/>
    <n v="0"/>
    <b v="0"/>
    <s v="food/restaurants"/>
    <n v="0"/>
    <s v="N/A"/>
    <x v="7"/>
    <x v="34"/>
  </r>
  <r>
    <s v="The Canteen"/>
    <s v="KICK START US! Chef-driven dining experience offering a multi-course tasteful and playful menu that hems in familiar seasonal comfort."/>
    <n v="18000"/>
    <n v="1767"/>
    <x v="2"/>
    <x v="5"/>
    <s v="CAD"/>
    <n v="1426788930"/>
    <n v="1424200530"/>
    <b v="0"/>
    <n v="33"/>
    <b v="0"/>
    <s v="food/restaurants"/>
    <n v="9.8166666666666664"/>
    <n v="53.545454545454547"/>
    <x v="7"/>
    <x v="34"/>
  </r>
  <r>
    <s v="Southern California's Backroad Eateries"/>
    <s v="I am traveling the backroads of Southern California, to discover the best out-of-the-way eateries the area has to offer"/>
    <n v="5000"/>
    <n v="0"/>
    <x v="2"/>
    <x v="0"/>
    <s v="USD"/>
    <n v="1415899228"/>
    <n v="1413303628"/>
    <b v="0"/>
    <n v="0"/>
    <b v="0"/>
    <s v="food/restaurants"/>
    <n v="0"/>
    <s v="N/A"/>
    <x v="7"/>
    <x v="34"/>
  </r>
  <r>
    <s v="Kelli's Kitchen"/>
    <s v="Better than your mom's, better than Cracker Barrel, only at Kelli's Kitchen (all from scratch)."/>
    <n v="150000"/>
    <n v="65"/>
    <x v="2"/>
    <x v="0"/>
    <s v="USD"/>
    <n v="1405741404"/>
    <n v="1403149404"/>
    <b v="0"/>
    <n v="4"/>
    <b v="0"/>
    <s v="food/restaurants"/>
    <n v="4.3333333333333335E-2"/>
    <n v="16.25"/>
    <x v="7"/>
    <x v="34"/>
  </r>
  <r>
    <s v="The Aurora Outpost Restaurant/NightClub"/>
    <s v="Aurora restaurant/night club, a Star Wars/Star Trek Science fiction community gathering place and club in the Tulsa/Oklahoma city area."/>
    <n v="100000"/>
    <n v="0"/>
    <x v="2"/>
    <x v="0"/>
    <s v="USD"/>
    <n v="1476559260"/>
    <n v="1472567085"/>
    <b v="0"/>
    <n v="0"/>
    <b v="0"/>
    <s v="food/restaurants"/>
    <n v="0"/>
    <s v="N/A"/>
    <x v="7"/>
    <x v="34"/>
  </r>
  <r>
    <s v="Filmharmonic Brass: The Music of John Williams (Recording)"/>
    <s v="Filmharmonic Brass plays John Williams! Featuring new arrangements of classic movie themes from &quot;Star Wars&quot;, &quot;Indiana Jones&quot; &amp; more!"/>
    <n v="12500"/>
    <n v="13685.99"/>
    <x v="0"/>
    <x v="0"/>
    <s v="USD"/>
    <n v="1444778021"/>
    <n v="1442963621"/>
    <b v="0"/>
    <n v="132"/>
    <b v="1"/>
    <s v="music/classical music"/>
    <n v="109.48792"/>
    <n v="103.68174242424243"/>
    <x v="4"/>
    <x v="35"/>
  </r>
  <r>
    <s v="FALLING MAN @ Center for Contemporary Opera"/>
    <s v="Based on Don DeLilloâ€™s powerful post-9/11 novel, Falling Man captures the first moments of the terrorist attacks that changed the world"/>
    <n v="5000"/>
    <n v="5000"/>
    <x v="0"/>
    <x v="0"/>
    <s v="USD"/>
    <n v="1461336720"/>
    <n v="1459431960"/>
    <b v="0"/>
    <n v="27"/>
    <b v="1"/>
    <s v="music/classical music"/>
    <n v="100"/>
    <n v="185.18518518518519"/>
    <x v="4"/>
    <x v="35"/>
  </r>
  <r>
    <s v="Pater Noster Project"/>
    <s v="PATER NOSTER (2003) by Thomas Oboe Lee, scored for baritone solo and string quartet.  Hauntingly beautiful, yet never performed."/>
    <n v="900"/>
    <n v="1408"/>
    <x v="0"/>
    <x v="0"/>
    <s v="USD"/>
    <n v="1416270292"/>
    <n v="1413674692"/>
    <b v="0"/>
    <n v="26"/>
    <b v="1"/>
    <s v="music/classical music"/>
    <n v="156.44444444444446"/>
    <n v="54.153846153846153"/>
    <x v="4"/>
    <x v="35"/>
  </r>
  <r>
    <s v="Les Bostonades' First CD"/>
    <s v="We're bringing some of our favorite music from the past 10 years to disc for the first time ever."/>
    <n v="7500"/>
    <n v="7620"/>
    <x v="0"/>
    <x v="0"/>
    <s v="USD"/>
    <n v="1419136200"/>
    <n v="1416338557"/>
    <b v="0"/>
    <n v="43"/>
    <b v="1"/>
    <s v="music/classical music"/>
    <n v="101.6"/>
    <n v="177.2093023255814"/>
    <x v="4"/>
    <x v="35"/>
  </r>
  <r>
    <s v="Jenny &amp; Rossâ”‚To Sing in Germany"/>
    <s v="Husband and wife operatic team specializing in German opera. Fundraising for an audition tour of Germany."/>
    <n v="8000"/>
    <n v="8026"/>
    <x v="0"/>
    <x v="0"/>
    <s v="USD"/>
    <n v="1340914571"/>
    <n v="1338322571"/>
    <b v="0"/>
    <n v="80"/>
    <b v="1"/>
    <s v="music/classical music"/>
    <n v="100.325"/>
    <n v="100.325"/>
    <x v="4"/>
    <x v="35"/>
  </r>
  <r>
    <s v="10 Years and Counting...a new album by Valor Brass!"/>
    <s v="New music and arrangements, amazing sound, brass chamber music at the highest level!  Be a part of our community!"/>
    <n v="4000"/>
    <n v="4518"/>
    <x v="0"/>
    <x v="0"/>
    <s v="USD"/>
    <n v="1418014740"/>
    <n v="1415585474"/>
    <b v="0"/>
    <n v="33"/>
    <b v="1"/>
    <s v="music/classical music"/>
    <n v="112.94999999999999"/>
    <n v="136.90909090909091"/>
    <x v="4"/>
    <x v="35"/>
  </r>
  <r>
    <s v="Britten in Song: A Centennial Celebration"/>
    <s v="Five Programs of Benjamin Britten's vocal works featuring over 20 extraordinary vocalists and pianists."/>
    <n v="4000"/>
    <n v="4085"/>
    <x v="0"/>
    <x v="0"/>
    <s v="USD"/>
    <n v="1382068740"/>
    <n v="1380477691"/>
    <b v="0"/>
    <n v="71"/>
    <b v="1"/>
    <s v="music/classical music"/>
    <n v="102.125"/>
    <n v="57.535211267605632"/>
    <x v="4"/>
    <x v="35"/>
  </r>
  <r>
    <s v="Three Voices"/>
    <s v="I've been offered a contract with HatHut to record Feldman's 'Three Voices', which would be my first solo disc. I need your help!"/>
    <n v="4000"/>
    <n v="4289.99"/>
    <x v="0"/>
    <x v="1"/>
    <s v="GBP"/>
    <n v="1440068400"/>
    <n v="1438459303"/>
    <b v="0"/>
    <n v="81"/>
    <b v="1"/>
    <s v="music/classical music"/>
    <n v="107.24974999999999"/>
    <n v="52.962839506172834"/>
    <x v="4"/>
    <x v="35"/>
  </r>
  <r>
    <s v="UrbanArias is DC's Contemporary Opera Company"/>
    <s v="Opera. Short. New."/>
    <n v="6000"/>
    <n v="6257"/>
    <x v="0"/>
    <x v="0"/>
    <s v="USD"/>
    <n v="1332636975"/>
    <n v="1328752575"/>
    <b v="0"/>
    <n v="76"/>
    <b v="1"/>
    <s v="music/classical music"/>
    <n v="104.28333333333333"/>
    <n v="82.328947368421055"/>
    <x v="4"/>
    <x v="35"/>
  </r>
  <r>
    <s v="OK Mozart Festival premiere by The Tulsa Youth Symphony"/>
    <s v="With your help the Tulsa Youth Symphony will have its premiere appearance at the opening of the OK Mozart Festival, June 6th"/>
    <n v="6500"/>
    <n v="6500"/>
    <x v="0"/>
    <x v="0"/>
    <s v="USD"/>
    <n v="1429505400"/>
    <n v="1426711505"/>
    <b v="0"/>
    <n v="48"/>
    <b v="1"/>
    <s v="music/classical music"/>
    <n v="100"/>
    <n v="135.41666666666666"/>
    <x v="4"/>
    <x v="35"/>
  </r>
  <r>
    <s v="Modern Chamber Music"/>
    <s v="The first CD of chamber music composed by John Leupold to be released on PARMA records. The album features solo, duets, and a quartet."/>
    <n v="4500"/>
    <n v="4518"/>
    <x v="0"/>
    <x v="0"/>
    <s v="USD"/>
    <n v="1439611140"/>
    <n v="1437668354"/>
    <b v="0"/>
    <n v="61"/>
    <b v="1"/>
    <s v="music/classical music"/>
    <n v="100.4"/>
    <n v="74.06557377049181"/>
    <x v="4"/>
    <x v="35"/>
  </r>
  <r>
    <s v="The Pacific Guitar Ensemble's Debut Recording!"/>
    <s v="Please help us record our first album, which will contain an exciting collection of works, old and new, for large guitar ensemble!"/>
    <n v="4000"/>
    <n v="5045"/>
    <x v="0"/>
    <x v="0"/>
    <s v="USD"/>
    <n v="1345148566"/>
    <n v="1342556566"/>
    <b v="0"/>
    <n v="60"/>
    <b v="1"/>
    <s v="music/classical music"/>
    <n v="126.125"/>
    <n v="84.083333333333329"/>
    <x v="4"/>
    <x v="35"/>
  </r>
  <r>
    <s v="HOLOGRAPHIC - 2013 Concert and Commission Campaign"/>
    <s v="HOLOGRAPHIC is raising money for our 2013 live, four-concert new music project and to commission composer Jonathan Sokol!"/>
    <n v="7500"/>
    <n v="8300"/>
    <x v="0"/>
    <x v="0"/>
    <s v="USD"/>
    <n v="1362160868"/>
    <n v="1359568911"/>
    <b v="0"/>
    <n v="136"/>
    <b v="1"/>
    <s v="music/classical music"/>
    <n v="110.66666666666667"/>
    <n v="61.029411764705884"/>
    <x v="4"/>
    <x v="35"/>
  </r>
  <r>
    <s v="Performance of Lawrence Axelrod's &quot;Songs of Yes&quot; in Chicago by new music group CUBE"/>
    <s v="A premiere performance of my composition &quot;Songs of Yes&quot; by CUBE Contemporary Chamber Ensemble, June 11, 2010 at the Merit School of Music in Chicago."/>
    <n v="2000"/>
    <n v="2100"/>
    <x v="0"/>
    <x v="0"/>
    <s v="USD"/>
    <n v="1262325600"/>
    <n v="1257871712"/>
    <b v="0"/>
    <n v="14"/>
    <b v="1"/>
    <s v="music/classical music"/>
    <n v="105"/>
    <n v="150"/>
    <x v="4"/>
    <x v="35"/>
  </r>
  <r>
    <s v="Mark Hayes Requiem Recording"/>
    <s v="Mark Hayes: Requiem Recording"/>
    <n v="20000"/>
    <n v="20755"/>
    <x v="0"/>
    <x v="0"/>
    <s v="USD"/>
    <n v="1417463945"/>
    <n v="1414781945"/>
    <b v="0"/>
    <n v="78"/>
    <b v="1"/>
    <s v="music/classical music"/>
    <n v="103.77499999999999"/>
    <n v="266.08974358974359"/>
    <x v="4"/>
    <x v="35"/>
  </r>
  <r>
    <s v="Become the subject of my next composition!"/>
    <s v="I create my solo piano Vignettes by encrypting someone's name in the melody. Next up is the fourth Vignette, and I need a subject!"/>
    <n v="25"/>
    <n v="29"/>
    <x v="0"/>
    <x v="0"/>
    <s v="USD"/>
    <n v="1375151566"/>
    <n v="1373337166"/>
    <b v="0"/>
    <n v="4"/>
    <b v="1"/>
    <s v="music/classical music"/>
    <n v="115.99999999999999"/>
    <n v="7.25"/>
    <x v="4"/>
    <x v="35"/>
  </r>
  <r>
    <s v="The Philadelphia Opera Collective presents Susannah"/>
    <s v="When an innocent girl is seen bathing by local church elders, she becomes the target of travelling, revivalist preacher Olin Blitch."/>
    <n v="1000"/>
    <n v="1100"/>
    <x v="0"/>
    <x v="0"/>
    <s v="USD"/>
    <n v="1312212855"/>
    <n v="1307028855"/>
    <b v="0"/>
    <n v="11"/>
    <b v="1"/>
    <s v="music/classical music"/>
    <n v="110.00000000000001"/>
    <n v="100"/>
    <x v="4"/>
    <x v="35"/>
  </r>
  <r>
    <s v="Me, Myself and Albinoni"/>
    <s v="I will record 2 of Tomaso Albinoni's concertos for 2 oboes playing both parts myself."/>
    <n v="18000"/>
    <n v="20343.169999999998"/>
    <x v="0"/>
    <x v="0"/>
    <s v="USD"/>
    <n v="1361681940"/>
    <n v="1359029661"/>
    <b v="0"/>
    <n v="185"/>
    <b v="1"/>
    <s v="music/classical music"/>
    <n v="113.01761111111111"/>
    <n v="109.96308108108107"/>
    <x v="4"/>
    <x v="35"/>
  </r>
  <r>
    <s v="The Flying Gambas"/>
    <s v="Help ABS Academy musicians get their cellos, gambas, &amp; contrabasses to San Francisco by supporting their instruments' travel."/>
    <n v="10000"/>
    <n v="10025"/>
    <x v="0"/>
    <x v="0"/>
    <s v="USD"/>
    <n v="1422913152"/>
    <n v="1417729152"/>
    <b v="0"/>
    <n v="59"/>
    <b v="1"/>
    <s v="music/classical music"/>
    <n v="100.25"/>
    <n v="169.91525423728814"/>
    <x v="4"/>
    <x v="35"/>
  </r>
  <r>
    <s v="Vladimir in Butterfly Country"/>
    <s v="â€œVladimir in Butterfly Countryâ€ is a chamber opera by composer Ann Callaway and Jaime Robles, which will premiere October 30, 2011."/>
    <n v="2500"/>
    <n v="2585"/>
    <x v="0"/>
    <x v="0"/>
    <s v="USD"/>
    <n v="1319904721"/>
    <n v="1314720721"/>
    <b v="0"/>
    <n v="27"/>
    <b v="1"/>
    <s v="music/classical music"/>
    <n v="103.4"/>
    <n v="95.740740740740748"/>
    <x v="4"/>
    <x v="35"/>
  </r>
  <r>
    <s v="Completion of Unique Recording of British and Finnish Music"/>
    <s v="A debut CD of romantic Fantasies by young composers Bridge, Ireland, Sibelius and a premiere recording of Bergman Trio Op. 2 from 1939"/>
    <n v="3500"/>
    <n v="3746"/>
    <x v="0"/>
    <x v="1"/>
    <s v="GBP"/>
    <n v="1380192418"/>
    <n v="1375008418"/>
    <b v="0"/>
    <n v="63"/>
    <b v="1"/>
    <s v="music/classical music"/>
    <n v="107.02857142857142"/>
    <n v="59.460317460317462"/>
    <x v="4"/>
    <x v="35"/>
  </r>
  <r>
    <s v="Classical Music by Marquita"/>
    <s v="Marquita Renee Ntim records her first Classical Album, complete with her playing the viola, cello and singing opera."/>
    <n v="700"/>
    <n v="725"/>
    <x v="0"/>
    <x v="0"/>
    <s v="USD"/>
    <n v="1380599940"/>
    <n v="1377252857"/>
    <b v="0"/>
    <n v="13"/>
    <b v="1"/>
    <s v="music/classical music"/>
    <n v="103.57142857142858"/>
    <n v="55.769230769230766"/>
    <x v="4"/>
    <x v="35"/>
  </r>
  <r>
    <s v="AM 1610 :: The Station &gt;&gt; Live Studio Project &gt; Phase 1"/>
    <s v="The Station in Hamtramck is supplementing our studio to accommodate live in-studio performances and recordings.   You can help. "/>
    <n v="250"/>
    <n v="391"/>
    <x v="0"/>
    <x v="0"/>
    <s v="USD"/>
    <n v="1293937200"/>
    <n v="1291257298"/>
    <b v="0"/>
    <n v="13"/>
    <b v="1"/>
    <s v="music/classical music"/>
    <n v="156.4"/>
    <n v="30.076923076923077"/>
    <x v="4"/>
    <x v="35"/>
  </r>
  <r>
    <s v="Singing City Children's Choir"/>
    <s v="Bringing choral music and performance opportunities to under-served youth in West Philadelphia"/>
    <n v="5000"/>
    <n v="5041"/>
    <x v="0"/>
    <x v="0"/>
    <s v="USD"/>
    <n v="1341750569"/>
    <n v="1339158569"/>
    <b v="0"/>
    <n v="57"/>
    <b v="1"/>
    <s v="music/classical music"/>
    <n v="100.82"/>
    <n v="88.438596491228068"/>
    <x v="4"/>
    <x v="35"/>
  </r>
  <r>
    <s v="Larchmere String Quartet Debut Album: Music by Stephan Krehl"/>
    <s v="We're recording our debut album: a CD of the string quartet and clarinet quintet by Stephan Krehl for the Naxos label"/>
    <n v="2000"/>
    <n v="3906"/>
    <x v="0"/>
    <x v="0"/>
    <s v="USD"/>
    <n v="1424997000"/>
    <n v="1421983138"/>
    <b v="0"/>
    <n v="61"/>
    <b v="1"/>
    <s v="music/classical music"/>
    <n v="195.3"/>
    <n v="64.032786885245898"/>
    <x v="4"/>
    <x v="35"/>
  </r>
  <r>
    <s v="Cor Cantiamo's First Commercially Released Recording"/>
    <s v="We want to release an album of choral music by acclaimed Finnish composer Jaakko MÃ¤ntyjÃ¤rvi in 2014"/>
    <n v="3500"/>
    <n v="3910"/>
    <x v="0"/>
    <x v="0"/>
    <s v="USD"/>
    <n v="1380949200"/>
    <n v="1378586179"/>
    <b v="0"/>
    <n v="65"/>
    <b v="1"/>
    <s v="music/classical music"/>
    <n v="111.71428571428572"/>
    <n v="60.153846153846153"/>
    <x v="4"/>
    <x v="35"/>
  </r>
  <r>
    <s v="Classical Guitar Music of Hawaii"/>
    <s v="A compilation of Guitar Music by composers Darin Au, Jeff Peterson, Byron Yasui, Bailey Matsuda, Ian O'Sullivan, and Michael Foumai."/>
    <n v="5500"/>
    <n v="6592"/>
    <x v="0"/>
    <x v="0"/>
    <s v="USD"/>
    <n v="1333560803"/>
    <n v="1330972403"/>
    <b v="0"/>
    <n v="134"/>
    <b v="1"/>
    <s v="music/classical music"/>
    <n v="119.85454545454546"/>
    <n v="49.194029850746269"/>
    <x v="4"/>
    <x v="35"/>
  </r>
  <r>
    <s v="IYSO Orchestra Academy &amp; Symphonic Concert 2016"/>
    <s v="This is the embryo of the change for future ecosystem of musical art  in Indonesia. Please support us to realize our program on Oct 9!"/>
    <n v="6000"/>
    <n v="6111"/>
    <x v="0"/>
    <x v="6"/>
    <s v="EUR"/>
    <n v="1475209620"/>
    <n v="1473087637"/>
    <b v="0"/>
    <n v="37"/>
    <b v="1"/>
    <s v="music/classical music"/>
    <n v="101.85"/>
    <n v="165.16216216216216"/>
    <x v="4"/>
    <x v="35"/>
  </r>
  <r>
    <s v="The Miller's Wife, a new opera"/>
    <s v="A new opera in English by Mike Christie to be premiÃ¨red at the Arcola Theatre, London UK from 14th-17th August 2013."/>
    <n v="1570"/>
    <n v="1614"/>
    <x v="0"/>
    <x v="1"/>
    <s v="GBP"/>
    <n v="1370019600"/>
    <n v="1366999870"/>
    <b v="0"/>
    <n v="37"/>
    <b v="1"/>
    <s v="music/classical music"/>
    <n v="102.80254777070064"/>
    <n v="43.621621621621621"/>
    <x v="4"/>
    <x v="35"/>
  </r>
  <r>
    <s v="RESTLESS: Ashley Bathgate and Karl Larson Record Ken Thomson"/>
    <s v="Ashley Bathgate and Karl Larson are raising funds to make the premiere recording of Ken Thomson's brilliant, dramatic new chamber works"/>
    <n v="6500"/>
    <n v="6555"/>
    <x v="0"/>
    <x v="0"/>
    <s v="USD"/>
    <n v="1444276740"/>
    <n v="1439392406"/>
    <b v="0"/>
    <n v="150"/>
    <b v="1"/>
    <s v="music/classical music"/>
    <n v="100.84615384615385"/>
    <n v="43.7"/>
    <x v="4"/>
    <x v="35"/>
  </r>
  <r>
    <s v="Mozart Requiem with Bach Cantata 106 &amp; Brahms NÃ¤nie"/>
    <s v="KCS seeks your support to off-set the cost of assembling a professional 25 piece orchestra for two choral performances."/>
    <n v="3675"/>
    <n v="3775.5"/>
    <x v="0"/>
    <x v="0"/>
    <s v="USD"/>
    <n v="1332362880"/>
    <n v="1329890585"/>
    <b v="0"/>
    <n v="56"/>
    <b v="1"/>
    <s v="music/classical music"/>
    <n v="102.73469387755102"/>
    <n v="67.419642857142861"/>
    <x v="4"/>
    <x v="35"/>
  </r>
  <r>
    <s v="DAVID, The Oratorio"/>
    <s v="World Premiere of a new oratorio with chorus, soloists, and orchestra, based on the Old Testament king and prophet, DAVID"/>
    <n v="3000"/>
    <n v="3195"/>
    <x v="0"/>
    <x v="0"/>
    <s v="USD"/>
    <n v="1488741981"/>
    <n v="1486149981"/>
    <b v="0"/>
    <n v="18"/>
    <b v="1"/>
    <s v="music/classical music"/>
    <n v="106.5"/>
    <n v="177.5"/>
    <x v="4"/>
    <x v="35"/>
  </r>
  <r>
    <s v="Help Fund Tara's Album of Rare 18-19th Century Italian Songs"/>
    <s v="Help me be one of the first to record these beautiful songs and arrangements by 18-19th century masters of the classical guitar."/>
    <n v="1500"/>
    <n v="2333"/>
    <x v="0"/>
    <x v="0"/>
    <s v="USD"/>
    <n v="1348202807"/>
    <n v="1343018807"/>
    <b v="0"/>
    <n v="60"/>
    <b v="1"/>
    <s v="music/classical music"/>
    <n v="155.53333333333333"/>
    <n v="38.883333333333333"/>
    <x v="4"/>
    <x v="35"/>
  </r>
  <r>
    <s v="Patagonia Winds: Wind Quintet Commission Project"/>
    <s v="Join forces with the Patagonia Winds to commission a new wind quintet to premiere at the 2015 National Flute Association Convention!"/>
    <n v="3000"/>
    <n v="3684"/>
    <x v="0"/>
    <x v="0"/>
    <s v="USD"/>
    <n v="1433131140"/>
    <n v="1430445163"/>
    <b v="0"/>
    <n v="67"/>
    <b v="1"/>
    <s v="music/classical music"/>
    <n v="122.8"/>
    <n v="54.985074626865675"/>
    <x v="4"/>
    <x v="35"/>
  </r>
  <r>
    <s v="Send Brandon Rumsey to Brevard Music Center"/>
    <s v="At Brevard Music Center, a foremost summer music study program, I will compose a new work for large chamber ensemble for performance."/>
    <n v="2000"/>
    <n v="2147"/>
    <x v="0"/>
    <x v="0"/>
    <s v="USD"/>
    <n v="1338219793"/>
    <n v="1335541393"/>
    <b v="0"/>
    <n v="35"/>
    <b v="1"/>
    <s v="music/classical music"/>
    <n v="107.35"/>
    <n v="61.342857142857142"/>
    <x v="4"/>
    <x v="35"/>
  </r>
  <r>
    <s v="Grind Violin: Analog DIYalog: Composers Vinyl Compilation"/>
    <s v="This is a &quot;call for scores&quot; for unaccompanied violin, recordings of the works, and a prize of at least 20 records for each composer."/>
    <n v="745"/>
    <n v="786"/>
    <x v="0"/>
    <x v="0"/>
    <s v="USD"/>
    <n v="1356392857"/>
    <n v="1352504857"/>
    <b v="0"/>
    <n v="34"/>
    <b v="1"/>
    <s v="music/classical music"/>
    <n v="105.50335570469798"/>
    <n v="23.117647058823529"/>
    <x v="4"/>
    <x v="35"/>
  </r>
  <r>
    <s v="European Tour"/>
    <s v="Raising money for our concert tour of Switzerland and Germany in June/July 2014"/>
    <n v="900"/>
    <n v="1066"/>
    <x v="0"/>
    <x v="1"/>
    <s v="GBP"/>
    <n v="1400176386"/>
    <n v="1397584386"/>
    <b v="0"/>
    <n v="36"/>
    <b v="1"/>
    <s v="music/classical music"/>
    <n v="118.44444444444444"/>
    <n v="29.611111111111111"/>
    <x v="4"/>
    <x v="35"/>
  </r>
  <r>
    <s v="Hopkins Sinfonia 2015 Season"/>
    <s v="The Hopkins Sinfonia is looking for your support to run our 2015 Season made up of five concerts."/>
    <n v="1250"/>
    <n v="1361"/>
    <x v="0"/>
    <x v="2"/>
    <s v="AUD"/>
    <n v="1430488740"/>
    <n v="1427747906"/>
    <b v="0"/>
    <n v="18"/>
    <b v="1"/>
    <s v="music/classical music"/>
    <n v="108.88"/>
    <n v="75.611111111111114"/>
    <x v="4"/>
    <x v="35"/>
  </r>
  <r>
    <s v="India Meets String Quartet"/>
    <s v="A concert of new music by four composers who have lived in India and been inspired by its music, with the Momenta String Quartet"/>
    <n v="800"/>
    <n v="890"/>
    <x v="0"/>
    <x v="0"/>
    <s v="USD"/>
    <n v="1321385820"/>
    <n v="1318539484"/>
    <b v="0"/>
    <n v="25"/>
    <b v="1"/>
    <s v="music/classical music"/>
    <n v="111.25"/>
    <n v="35.6"/>
    <x v="4"/>
    <x v="35"/>
  </r>
  <r>
    <s v="Courting Rites of Cranes CD recording"/>
    <s v="New CD of favourite chamber music by Welsh composer Michael Parkin featuring debut recordings by outstanding young musicians."/>
    <n v="3000"/>
    <n v="3003"/>
    <x v="0"/>
    <x v="1"/>
    <s v="GBP"/>
    <n v="1425682174"/>
    <n v="1423090174"/>
    <b v="0"/>
    <n v="21"/>
    <b v="1"/>
    <s v="music/classical music"/>
    <n v="100.1"/>
    <n v="143"/>
    <x v="4"/>
    <x v="35"/>
  </r>
  <r>
    <s v="Project Bearnaise Trucks (Canceled)"/>
    <s v="Ever had chicken fingers smothered in bearnaise sauce, resting on a bed of your favorite rice? We need these meals on wheels."/>
    <n v="100000"/>
    <n v="0"/>
    <x v="1"/>
    <x v="5"/>
    <s v="CAD"/>
    <n v="1444740089"/>
    <n v="1442148089"/>
    <b v="0"/>
    <n v="0"/>
    <b v="0"/>
    <s v="food/food trucks"/>
    <n v="0"/>
    <s v="N/A"/>
    <x v="7"/>
    <x v="19"/>
  </r>
  <r>
    <s v="Jamaican food truck in Munich in the making! (Canceled)"/>
    <s v="Hail up - Wah gwaan ?_x000a_We are creating a foodtruck that will serve typical, traditional Jamaican jerk chicken/pork and more!"/>
    <n v="10000"/>
    <n v="75"/>
    <x v="1"/>
    <x v="12"/>
    <s v="EUR"/>
    <n v="1476189339"/>
    <n v="1471005339"/>
    <b v="0"/>
    <n v="3"/>
    <b v="0"/>
    <s v="food/food trucks"/>
    <n v="0.75"/>
    <n v="25"/>
    <x v="7"/>
    <x v="19"/>
  </r>
  <r>
    <s v="Phoenix Pearl Boba Tea Truck (Canceled)"/>
    <s v="Michigan based bubble tea and specialty ice cream food truck"/>
    <n v="20000"/>
    <n v="0"/>
    <x v="1"/>
    <x v="0"/>
    <s v="USD"/>
    <n v="1438226451"/>
    <n v="1433042451"/>
    <b v="0"/>
    <n v="0"/>
    <b v="0"/>
    <s v="food/food trucks"/>
    <n v="0"/>
    <s v="N/A"/>
    <x v="7"/>
    <x v="19"/>
  </r>
  <r>
    <s v="Seaside Eddy's - Wheels on the Ground! (Canceled)"/>
    <s v="We want to bring the wonderful flavors of the Jersey Shore, my home, to my new home in Winnipeg, the center of Canada."/>
    <n v="40000"/>
    <n v="0"/>
    <x v="1"/>
    <x v="5"/>
    <s v="CAD"/>
    <n v="1406854699"/>
    <n v="1404262699"/>
    <b v="0"/>
    <n v="0"/>
    <b v="0"/>
    <s v="food/food trucks"/>
    <n v="0"/>
    <s v="N/A"/>
    <x v="7"/>
    <x v="19"/>
  </r>
  <r>
    <s v="The Sketchy Pelican (Canceled)"/>
    <s v="The Sketchy Pelican. Is my vision to bring raw, honest, soulful, creative, thoght provoking cuisine to food truck form"/>
    <n v="10000"/>
    <n v="100"/>
    <x v="1"/>
    <x v="0"/>
    <s v="USD"/>
    <n v="1462827000"/>
    <n v="1457710589"/>
    <b v="0"/>
    <n v="1"/>
    <b v="0"/>
    <s v="food/food trucks"/>
    <n v="1"/>
    <n v="100"/>
    <x v="7"/>
    <x v="19"/>
  </r>
  <r>
    <s v="Mamma B's Pizza Get's Rolling (Canceled)"/>
    <s v="You can skip the hotdog cart and enjoy fresh, hot, delicious, handmade pizza when Mamma B's takes her show on the road!"/>
    <n v="35000"/>
    <n v="0"/>
    <x v="1"/>
    <x v="0"/>
    <s v="USD"/>
    <n v="1408663948"/>
    <n v="1406071948"/>
    <b v="0"/>
    <n v="0"/>
    <b v="0"/>
    <s v="food/food trucks"/>
    <n v="0"/>
    <s v="N/A"/>
    <x v="7"/>
    <x v="19"/>
  </r>
  <r>
    <s v="Burgers and Babes Food Truck (Canceled)"/>
    <s v="You're leaving a Bar/Nightclub what else would you want more than to have a Juicy Burger and to see Beautiful Girls making it."/>
    <n v="45000"/>
    <n v="120"/>
    <x v="1"/>
    <x v="0"/>
    <s v="USD"/>
    <n v="1429823138"/>
    <n v="1427231138"/>
    <b v="0"/>
    <n v="2"/>
    <b v="0"/>
    <s v="food/food trucks"/>
    <n v="0.26666666666666666"/>
    <n v="60"/>
    <x v="7"/>
    <x v="19"/>
  </r>
  <r>
    <s v="Barney's, deliciously New York - Vintage 1972 Chevy P10"/>
    <s v="Barney's is seriously delicious New York food. Cooking everything from scratch on our American food truck. London here we come..."/>
    <n v="10000"/>
    <n v="50"/>
    <x v="1"/>
    <x v="1"/>
    <s v="GBP"/>
    <n v="1472745594"/>
    <n v="1470153594"/>
    <b v="0"/>
    <n v="1"/>
    <b v="0"/>
    <s v="food/food trucks"/>
    <n v="0.5"/>
    <n v="50"/>
    <x v="7"/>
    <x v="19"/>
  </r>
  <r>
    <s v="Rochester Needs a Dessert Food Truck (Canceled)"/>
    <s v="With your help, I would be able to get a truck and start the process of getting it ready for the 2016 season."/>
    <n v="6500"/>
    <n v="145"/>
    <x v="1"/>
    <x v="0"/>
    <s v="USD"/>
    <n v="1442457112"/>
    <n v="1439865112"/>
    <b v="0"/>
    <n v="2"/>
    <b v="0"/>
    <s v="food/food trucks"/>
    <n v="2.2307692307692308"/>
    <n v="72.5"/>
    <x v="7"/>
    <x v="19"/>
  </r>
  <r>
    <s v="Mathias Pizzeria - A Mobile Wood Fired Pizza Oven (Canceled)"/>
    <s v="A family run mobile wood fired pizza oven serving up unique artisan pizzas created by award winning Chef Brandon Mathias!"/>
    <n v="7000"/>
    <n v="59"/>
    <x v="1"/>
    <x v="0"/>
    <s v="USD"/>
    <n v="1486590035"/>
    <n v="1483998035"/>
    <b v="0"/>
    <n v="2"/>
    <b v="0"/>
    <s v="food/food trucks"/>
    <n v="0.84285714285714297"/>
    <n v="29.5"/>
    <x v="7"/>
    <x v="19"/>
  </r>
  <r>
    <s v="Coco Bowls (Canceled)"/>
    <s v="Perth locals who dream of opening a health food van, and serving treats that not only taste amazing but also benefit your body."/>
    <n v="100000"/>
    <n v="250"/>
    <x v="1"/>
    <x v="2"/>
    <s v="AUD"/>
    <n v="1463645521"/>
    <n v="1458461521"/>
    <b v="0"/>
    <n v="4"/>
    <b v="0"/>
    <s v="food/food trucks"/>
    <n v="0.25"/>
    <n v="62.5"/>
    <x v="7"/>
    <x v="19"/>
  </r>
  <r>
    <s v="A Dream of Naughty Nachos (Canceled)"/>
    <s v="Mesquite smoked brisket nachos, food truck style, with homemade salsa to make your taste buds dance."/>
    <n v="30000"/>
    <n v="0"/>
    <x v="1"/>
    <x v="0"/>
    <s v="USD"/>
    <n v="1428893517"/>
    <n v="1426301517"/>
    <b v="0"/>
    <n v="0"/>
    <b v="0"/>
    <s v="food/food trucks"/>
    <n v="0"/>
    <s v="N/A"/>
    <x v="7"/>
    <x v="19"/>
  </r>
  <r>
    <s v="Southern Flair Pork-Ka-Bobs (Canceled)"/>
    <s v="I have perfected my porkkabob recipe.I'm ready to start my own business!I need funds for the bbq pit and trailer and start up supplies."/>
    <n v="8000"/>
    <n v="0"/>
    <x v="1"/>
    <x v="0"/>
    <s v="USD"/>
    <n v="1408803149"/>
    <n v="1404915149"/>
    <b v="0"/>
    <n v="0"/>
    <b v="0"/>
    <s v="food/food trucks"/>
    <n v="0"/>
    <s v="N/A"/>
    <x v="7"/>
    <x v="19"/>
  </r>
  <r>
    <s v="Da Pickney Dem Jamaican Jerk (Canceled)"/>
    <s v="The Best Jamaican Jerk outside of Kingston! The name means &quot;for the children&quot;, my children, the reasons why I cook and why I live!"/>
    <n v="10000"/>
    <n v="0"/>
    <x v="1"/>
    <x v="0"/>
    <s v="USD"/>
    <n v="1463600945"/>
    <n v="1461786545"/>
    <b v="0"/>
    <n v="0"/>
    <b v="0"/>
    <s v="food/food trucks"/>
    <n v="0"/>
    <s v="N/A"/>
    <x v="7"/>
    <x v="19"/>
  </r>
  <r>
    <s v="Vdub dogs (Canceled)"/>
    <s v="Hello everyone, Iv'e decided to put my love for old Volkswagen buses and my love for cooking together! Support vdub dogs hot dog bus!"/>
    <n v="85000"/>
    <n v="0"/>
    <x v="1"/>
    <x v="0"/>
    <s v="USD"/>
    <n v="1421030194"/>
    <n v="1418438194"/>
    <b v="0"/>
    <n v="0"/>
    <b v="0"/>
    <s v="food/food trucks"/>
    <n v="0"/>
    <s v="N/A"/>
    <x v="7"/>
    <x v="19"/>
  </r>
  <r>
    <s v="2 Go Fast Food (Canceled)"/>
    <s v="A New Twist with an American and Philippine fast food Mobile Trailer."/>
    <n v="10000"/>
    <n v="0"/>
    <x v="1"/>
    <x v="0"/>
    <s v="USD"/>
    <n v="1428707647"/>
    <n v="1424823247"/>
    <b v="0"/>
    <n v="0"/>
    <b v="0"/>
    <s v="food/food trucks"/>
    <n v="0"/>
    <s v="N/A"/>
    <x v="7"/>
    <x v="19"/>
  </r>
  <r>
    <s v="Fruity Cakes (Canceled)"/>
    <s v="This is not your average cake, it's fruit with yogurt fruit dip icing and fruit toppings! Great for events, parties, weddings and more!"/>
    <n v="15000"/>
    <n v="0"/>
    <x v="1"/>
    <x v="0"/>
    <s v="USD"/>
    <n v="1407181297"/>
    <n v="1405021297"/>
    <b v="0"/>
    <n v="0"/>
    <b v="0"/>
    <s v="food/food trucks"/>
    <n v="0"/>
    <s v="N/A"/>
    <x v="7"/>
    <x v="19"/>
  </r>
  <r>
    <s v="Madhuri Kitchen | Power Bowls &amp; Juices (Canceled)"/>
    <s v="Madhuri means &quot;inner beauty, inner sweetness&quot;. At Madhuri Kitchen, we're bringing the spiritual practice of food to festivals &amp; events."/>
    <n v="6000"/>
    <n v="0"/>
    <x v="1"/>
    <x v="0"/>
    <s v="USD"/>
    <n v="1444410000"/>
    <n v="1440203579"/>
    <b v="0"/>
    <n v="0"/>
    <b v="0"/>
    <s v="food/food trucks"/>
    <n v="0"/>
    <s v="N/A"/>
    <x v="7"/>
    <x v="19"/>
  </r>
  <r>
    <s v="Liz's Bakery &amp; Barista on the Go.. (Canceled)"/>
    <s v="For those who know me, I love to bake &amp; I'm pretty good at it. My dream is to own a food truck that is a bakery &amp; Coffee shop."/>
    <n v="200000"/>
    <n v="277"/>
    <x v="1"/>
    <x v="0"/>
    <s v="USD"/>
    <n v="1410810903"/>
    <n v="1405626903"/>
    <b v="0"/>
    <n v="12"/>
    <b v="0"/>
    <s v="food/food trucks"/>
    <n v="0.13849999999999998"/>
    <n v="23.083333333333332"/>
    <x v="7"/>
    <x v="19"/>
  </r>
  <r>
    <s v="Build Phatboyz Food Truck (Canceled)"/>
    <s v="Planning to build this truck into a full rolling fold out cook shack,providing clean cold drinking water to all festival goers"/>
    <n v="8500"/>
    <n v="51"/>
    <x v="1"/>
    <x v="0"/>
    <s v="USD"/>
    <n v="1431745200"/>
    <n v="1429170603"/>
    <b v="0"/>
    <n v="2"/>
    <b v="0"/>
    <s v="food/food trucks"/>
    <n v="0.6"/>
    <n v="25.5"/>
    <x v="7"/>
    <x v="19"/>
  </r>
  <r>
    <s v="A Flying Sausage Food Truck"/>
    <s v="Creating a Food Truck to bring gourmet sausage sliders to Jacksonville, FL for breakfast, lunch, and special events."/>
    <n v="5000"/>
    <n v="530"/>
    <x v="2"/>
    <x v="0"/>
    <s v="USD"/>
    <n v="1447689898"/>
    <n v="1445094298"/>
    <b v="0"/>
    <n v="11"/>
    <b v="0"/>
    <s v="food/food trucks"/>
    <n v="10.6"/>
    <n v="48.18181818181818"/>
    <x v="7"/>
    <x v="19"/>
  </r>
  <r>
    <s v="Drunken Wings"/>
    <s v="The place where chicken meets liquor for the first time!"/>
    <n v="90000"/>
    <n v="1"/>
    <x v="2"/>
    <x v="0"/>
    <s v="USD"/>
    <n v="1477784634"/>
    <n v="1475192634"/>
    <b v="0"/>
    <n v="1"/>
    <b v="0"/>
    <s v="food/food trucks"/>
    <n v="1.1111111111111111E-3"/>
    <n v="1"/>
    <x v="7"/>
    <x v="19"/>
  </r>
  <r>
    <s v="Crazy Daisy Food Truck"/>
    <s v="Crazy Daisy will become the newest member of the food truck distributors in Kansas City, Missouri."/>
    <n v="1000"/>
    <n v="5"/>
    <x v="2"/>
    <x v="0"/>
    <s v="USD"/>
    <n v="1426526880"/>
    <n v="1421346480"/>
    <b v="0"/>
    <n v="5"/>
    <b v="0"/>
    <s v="food/food trucks"/>
    <n v="0.5"/>
    <n v="1"/>
    <x v="7"/>
    <x v="19"/>
  </r>
  <r>
    <s v="Culinary Arts Food Truck Style"/>
    <s v="Bringing quality food to the masses using local premium ingredients, but at a food truck price!"/>
    <n v="10000"/>
    <n v="0"/>
    <x v="2"/>
    <x v="0"/>
    <s v="USD"/>
    <n v="1434341369"/>
    <n v="1431749369"/>
    <b v="0"/>
    <n v="0"/>
    <b v="0"/>
    <s v="food/food trucks"/>
    <n v="0"/>
    <s v="N/A"/>
    <x v="7"/>
    <x v="19"/>
  </r>
  <r>
    <s v="Evie's Eats and Natural Treats Food Truck"/>
    <s v="Evie's Eats uses local ingredients to create sweet treats, healthy snacks and on the go meals, all with the family budget in mind!"/>
    <n v="30000"/>
    <n v="50"/>
    <x v="2"/>
    <x v="0"/>
    <s v="USD"/>
    <n v="1404601632"/>
    <n v="1402009632"/>
    <b v="0"/>
    <n v="1"/>
    <b v="0"/>
    <s v="food/food trucks"/>
    <n v="0.16666666666666669"/>
    <n v="50"/>
    <x v="7"/>
    <x v="19"/>
  </r>
  <r>
    <s v="Inspire Healthy Eating"/>
    <s v="I would like to bring fresh salad and food to the streets of London at a reasonable price."/>
    <n v="3000"/>
    <n v="5"/>
    <x v="2"/>
    <x v="1"/>
    <s v="GBP"/>
    <n v="1451030136"/>
    <n v="1448438136"/>
    <b v="0"/>
    <n v="1"/>
    <b v="0"/>
    <s v="food/food trucks"/>
    <n v="0.16666666666666669"/>
    <n v="5"/>
    <x v="7"/>
    <x v="19"/>
  </r>
  <r>
    <s v="Yummy Hugs-The Original Co-op, Pop-up Food Truck"/>
    <s v="Providing creative, healthy signature dishes for active, conscientious lifestylers through a community of culinary artists."/>
    <n v="50000"/>
    <n v="1217"/>
    <x v="2"/>
    <x v="0"/>
    <s v="USD"/>
    <n v="1451491953"/>
    <n v="1448899953"/>
    <b v="0"/>
    <n v="6"/>
    <b v="0"/>
    <s v="food/food trucks"/>
    <n v="2.4340000000000002"/>
    <n v="202.83333333333334"/>
    <x v="7"/>
    <x v="19"/>
  </r>
  <r>
    <s v="Stacey's $5 Dollar Hollar Food Truck Home of the Freak"/>
    <s v="We are a Asian fusion inspired American Fare Food Truck Home of the Freak Sandwich So that means Come And Get Your Freak On! eat big."/>
    <n v="6000"/>
    <n v="233"/>
    <x v="2"/>
    <x v="0"/>
    <s v="USD"/>
    <n v="1427807640"/>
    <n v="1423325626"/>
    <b v="0"/>
    <n v="8"/>
    <b v="0"/>
    <s v="food/food trucks"/>
    <n v="3.8833333333333329"/>
    <n v="29.125"/>
    <x v="7"/>
    <x v="19"/>
  </r>
  <r>
    <s v="TapiÃ³ca - Brazilian Street Food Truck"/>
    <s v="A Brazilian-inspired food truck in one of the busiest spots in Copenhagen, delicious pancakes made by the healthy tapiÃ³ca flour"/>
    <n v="50000"/>
    <n v="5"/>
    <x v="2"/>
    <x v="8"/>
    <s v="DKK"/>
    <n v="1458733927"/>
    <n v="1456145527"/>
    <b v="0"/>
    <n v="1"/>
    <b v="0"/>
    <s v="food/food trucks"/>
    <n v="0.01"/>
    <n v="5"/>
    <x v="7"/>
    <x v="19"/>
  </r>
  <r>
    <s v="Magic Kick Coffee - coffee that makes your day"/>
    <s v="First in Perth self-contained eco-friendly coffee car based on Ford Fiesta. In the end of the projrct I need your help to make it real!"/>
    <n v="3000"/>
    <n v="0"/>
    <x v="2"/>
    <x v="2"/>
    <s v="AUD"/>
    <n v="1453817297"/>
    <n v="1453212497"/>
    <b v="0"/>
    <n v="0"/>
    <b v="0"/>
    <s v="food/food trucks"/>
    <n v="0"/>
    <s v="N/A"/>
    <x v="7"/>
    <x v="19"/>
  </r>
  <r>
    <s v="patent pending"/>
    <s v="Hi everyone I am a 26 year old single mom trying to start her own food business! I need to first afford the patent to reveal more!"/>
    <n v="1500"/>
    <n v="26"/>
    <x v="2"/>
    <x v="0"/>
    <s v="USD"/>
    <n v="1457901924"/>
    <n v="1452721524"/>
    <b v="0"/>
    <n v="2"/>
    <b v="0"/>
    <s v="food/food trucks"/>
    <n v="1.7333333333333332"/>
    <n v="13"/>
    <x v="7"/>
    <x v="19"/>
  </r>
  <r>
    <s v="El Carte 303"/>
    <s v="El Carte is revolutionizing the food truck industry. Meet the new food trike. #oneandonly  we going to spread the awesomeness all over!"/>
    <n v="30000"/>
    <n v="50"/>
    <x v="2"/>
    <x v="0"/>
    <s v="USD"/>
    <n v="1412536421"/>
    <n v="1409944421"/>
    <b v="0"/>
    <n v="1"/>
    <b v="0"/>
    <s v="food/food trucks"/>
    <n v="0.16666666666666669"/>
    <n v="50"/>
    <x v="7"/>
    <x v="19"/>
  </r>
  <r>
    <s v="L.J. Silvers' Ice Cream and Taco Van"/>
    <s v="What could be better than satisfying your hunger with ice cream or a taco (or both) from a 1970's mural van blastin disco music!"/>
    <n v="10000"/>
    <n v="0"/>
    <x v="2"/>
    <x v="0"/>
    <s v="USD"/>
    <n v="1429993026"/>
    <n v="1427401026"/>
    <b v="0"/>
    <n v="0"/>
    <b v="0"/>
    <s v="food/food trucks"/>
    <n v="0"/>
    <s v="N/A"/>
    <x v="7"/>
    <x v="19"/>
  </r>
  <r>
    <s v="The Shirley Delicious Treats Food Truck Project"/>
    <s v="New, small home business, looking to take some Granny's old recipes along with some of my own creations to the streets!"/>
    <n v="80000"/>
    <n v="1"/>
    <x v="2"/>
    <x v="0"/>
    <s v="USD"/>
    <n v="1407453228"/>
    <n v="1404861228"/>
    <b v="0"/>
    <n v="1"/>
    <b v="0"/>
    <s v="food/food trucks"/>
    <n v="1.25E-3"/>
    <n v="1"/>
    <x v="7"/>
    <x v="19"/>
  </r>
  <r>
    <s v="Food Truck for Little Fox Bakery"/>
    <s v="Looking to put the best baked goods in Bowling Green on wheels"/>
    <n v="15000"/>
    <n v="1825"/>
    <x v="2"/>
    <x v="0"/>
    <s v="USD"/>
    <n v="1487915500"/>
    <n v="1485323500"/>
    <b v="0"/>
    <n v="19"/>
    <b v="0"/>
    <s v="food/food trucks"/>
    <n v="12.166666666666668"/>
    <n v="96.05263157894737"/>
    <x v="7"/>
    <x v="19"/>
  </r>
  <r>
    <s v="The Chef Express Food Truck"/>
    <s v="I'm bringing passion, talent, and most importantly some amazing gourmet food to the streets of Lethbridge and southern Alberta."/>
    <n v="35000"/>
    <n v="8256"/>
    <x v="2"/>
    <x v="5"/>
    <s v="CAD"/>
    <n v="1407427009"/>
    <n v="1404835009"/>
    <b v="0"/>
    <n v="27"/>
    <b v="0"/>
    <s v="food/food trucks"/>
    <n v="23.588571428571427"/>
    <n v="305.77777777777777"/>
    <x v="7"/>
    <x v="19"/>
  </r>
  <r>
    <s v="Cafe Nomad back on the road! Coffee van's poorly."/>
    <s v="We have a great little coffee business but the van is currently limping! We don't have the capital to replace it. Please help us!"/>
    <n v="1500"/>
    <n v="85"/>
    <x v="2"/>
    <x v="1"/>
    <s v="GBP"/>
    <n v="1466323917"/>
    <n v="1463731917"/>
    <b v="0"/>
    <n v="7"/>
    <b v="0"/>
    <s v="food/food trucks"/>
    <n v="5.6666666666666661"/>
    <n v="12.142857142857142"/>
    <x v="7"/>
    <x v="19"/>
  </r>
  <r>
    <s v="Rovin' Okie's Fried Pies gourmet southern fried pies."/>
    <s v="I'm ready to make Tulsa happy and aware that love and kindness go hand in hand with good food!"/>
    <n v="3000"/>
    <n v="1170"/>
    <x v="2"/>
    <x v="0"/>
    <s v="USD"/>
    <n v="1443039001"/>
    <n v="1440447001"/>
    <b v="0"/>
    <n v="14"/>
    <b v="0"/>
    <s v="food/food trucks"/>
    <n v="39"/>
    <n v="83.571428571428569"/>
    <x v="7"/>
    <x v="19"/>
  </r>
  <r>
    <s v="Empty Ramekins Catering Group"/>
    <s v="The Empty Ramekins Catering Group is looking for your help to start up in Miami Florida!!!!"/>
    <n v="9041"/>
    <n v="90"/>
    <x v="2"/>
    <x v="0"/>
    <s v="USD"/>
    <n v="1407089147"/>
    <n v="1403201147"/>
    <b v="0"/>
    <n v="5"/>
    <b v="0"/>
    <s v="food/food trucks"/>
    <n v="0.99546510341776351"/>
    <n v="18"/>
    <x v="7"/>
    <x v="19"/>
  </r>
  <r>
    <s v="Help Buttz Return From the Ashes"/>
    <s v="On Sunday November 8, 2015 our food truck burned to the ground. Please help us get rebuilt."/>
    <n v="50000"/>
    <n v="3466"/>
    <x v="2"/>
    <x v="0"/>
    <s v="USD"/>
    <n v="1458938200"/>
    <n v="1453757800"/>
    <b v="0"/>
    <n v="30"/>
    <b v="0"/>
    <s v="food/food trucks"/>
    <n v="6.9320000000000004"/>
    <n v="115.53333333333333"/>
    <x v="7"/>
    <x v="19"/>
  </r>
  <r>
    <s v="Launch a TARDIS into SPACE!"/>
    <s v="I'll be launching a small model TARDIS into (near) SPACE and filming the ascension and descension as a mini-documentary for YouTube."/>
    <n v="500"/>
    <n v="3307"/>
    <x v="0"/>
    <x v="0"/>
    <s v="USD"/>
    <n v="1347508740"/>
    <n v="1346276349"/>
    <b v="1"/>
    <n v="151"/>
    <b v="1"/>
    <s v="technology/space exploration"/>
    <n v="661.4"/>
    <n v="21.900662251655628"/>
    <x v="2"/>
    <x v="36"/>
  </r>
  <r>
    <s v="Historic Robotic Spacecraft Poster Series"/>
    <s v="Three screen-printed posters celebrating the most popular and most notable interplanetary robotic space missions."/>
    <n v="12000"/>
    <n v="39131"/>
    <x v="0"/>
    <x v="0"/>
    <s v="USD"/>
    <n v="1415827200"/>
    <n v="1412358968"/>
    <b v="1"/>
    <n v="489"/>
    <b v="1"/>
    <s v="technology/space exploration"/>
    <n v="326.0916666666667"/>
    <n v="80.022494887525568"/>
    <x v="2"/>
    <x v="36"/>
  </r>
  <r>
    <s v="Manned Mock Mars Mission"/>
    <s v="I will be building a mock space station and simulate living on Mars for two weeks."/>
    <n v="1750"/>
    <n v="1776"/>
    <x v="0"/>
    <x v="0"/>
    <s v="USD"/>
    <n v="1387835654"/>
    <n v="1386626054"/>
    <b v="1"/>
    <n v="50"/>
    <b v="1"/>
    <s v="technology/space exploration"/>
    <n v="101.48571428571429"/>
    <n v="35.520000000000003"/>
    <x v="2"/>
    <x v="36"/>
  </r>
  <r>
    <s v="Hermes Spacecraft"/>
    <s v="We're building a full size rocket motor for our Hermes Spacecraft.  Help us Kickstart the next generation of space travel!"/>
    <n v="20000"/>
    <n v="20843.599999999999"/>
    <x v="0"/>
    <x v="0"/>
    <s v="USD"/>
    <n v="1335662023"/>
    <n v="1333070023"/>
    <b v="1"/>
    <n v="321"/>
    <b v="1"/>
    <s v="technology/space exploration"/>
    <n v="104.21799999999999"/>
    <n v="64.933333333333323"/>
    <x v="2"/>
    <x v="36"/>
  </r>
  <r>
    <s v="The most mysterious star in the Galaxy"/>
    <s v="Help astronomers get the data they need to unravel one of the biggest mysteries of all time, KIC 8462852 --- Whereâ€™s the Flux?"/>
    <n v="100000"/>
    <n v="107421.57"/>
    <x v="0"/>
    <x v="0"/>
    <s v="USD"/>
    <n v="1466168390"/>
    <n v="1463576390"/>
    <b v="1"/>
    <n v="1762"/>
    <b v="1"/>
    <s v="technology/space exploration"/>
    <n v="107.42157000000002"/>
    <n v="60.965703745743475"/>
    <x v="2"/>
    <x v="36"/>
  </r>
  <r>
    <s v="2000 Student Projects to the Edge of Space"/>
    <s v="PongSat 2 !!!!!_x000a__x000a_On September 27, 2014 we are going to send 2000 student projects to the edge of space."/>
    <n v="11000"/>
    <n v="12106"/>
    <x v="0"/>
    <x v="0"/>
    <s v="USD"/>
    <n v="1398791182"/>
    <n v="1396026382"/>
    <b v="1"/>
    <n v="385"/>
    <b v="1"/>
    <s v="technology/space exploration"/>
    <n v="110.05454545454545"/>
    <n v="31.444155844155844"/>
    <x v="2"/>
    <x v="36"/>
  </r>
  <r>
    <s v="Historic Robotic Spacecraft Poster Series Two"/>
    <s v="Chop Shopâ€™s second series of posters celebrating the most popular and most notable robotic space exploration missions."/>
    <n v="8000"/>
    <n v="32616"/>
    <x v="0"/>
    <x v="0"/>
    <s v="USD"/>
    <n v="1439344800"/>
    <n v="1435611572"/>
    <b v="1"/>
    <n v="398"/>
    <b v="1"/>
    <s v="technology/space exploration"/>
    <n v="407.7"/>
    <n v="81.949748743718587"/>
    <x v="2"/>
    <x v="36"/>
  </r>
  <r>
    <s v="Giant Leaps in Space Poster Series"/>
    <s v="Giant Leaps featuring the historic missions of human spaceflight is the third in our series of space exploration prints"/>
    <n v="8000"/>
    <n v="17914"/>
    <x v="0"/>
    <x v="0"/>
    <s v="USD"/>
    <n v="1489536000"/>
    <n v="1485976468"/>
    <b v="1"/>
    <n v="304"/>
    <b v="1"/>
    <s v="technology/space exploration"/>
    <n v="223.92500000000001"/>
    <n v="58.92763157894737"/>
    <x v="2"/>
    <x v="36"/>
  </r>
  <r>
    <s v="ArduSat - Your Arduino Experiment in Space"/>
    <s v="We love Arduino and we love space exploration. So we decided to combine them and let people run their own space experiments!"/>
    <n v="35000"/>
    <n v="106330.39"/>
    <x v="0"/>
    <x v="0"/>
    <s v="USD"/>
    <n v="1342330951"/>
    <n v="1339738951"/>
    <b v="1"/>
    <n v="676"/>
    <b v="1"/>
    <s v="technology/space exploration"/>
    <n v="303.80111428571428"/>
    <n v="157.29347633136095"/>
    <x v="2"/>
    <x v="36"/>
  </r>
  <r>
    <s v="Restore the Pluto Discovery Telescope"/>
    <s v="Preserve the telescope that Clyde Tombaugh used to discover Pluto for generations to come!"/>
    <n v="22765"/>
    <n v="32172.66"/>
    <x v="0"/>
    <x v="0"/>
    <s v="USD"/>
    <n v="1471849140"/>
    <n v="1468444125"/>
    <b v="1"/>
    <n v="577"/>
    <b v="1"/>
    <s v="technology/space exploration"/>
    <n v="141.3251043268175"/>
    <n v="55.758509532062391"/>
    <x v="2"/>
    <x v="36"/>
  </r>
  <r>
    <s v="The Universe in a Sphere (Relaunch)"/>
    <s v="Laniakea is the name of the supercluster of galaxies we are part of.This tremendous structure of 380,000 Galaxies can now be yours! 39â‚¬"/>
    <n v="11000"/>
    <n v="306970"/>
    <x v="0"/>
    <x v="12"/>
    <s v="EUR"/>
    <n v="1483397940"/>
    <n v="1480493014"/>
    <b v="1"/>
    <n v="3663"/>
    <b v="1"/>
    <s v="technology/space exploration"/>
    <n v="2790.6363636363635"/>
    <n v="83.802893802893806"/>
    <x v="2"/>
    <x v="36"/>
  </r>
  <r>
    <s v="Starscraper: The Next Generation of Suborbital Rockets"/>
    <s v="What if we built a rocket that is better than a NASA or commercially available rocket? What if we did it with students?"/>
    <n v="10000"/>
    <n v="17176.13"/>
    <x v="0"/>
    <x v="0"/>
    <s v="USD"/>
    <n v="1420773970"/>
    <n v="1418095570"/>
    <b v="1"/>
    <n v="294"/>
    <b v="1"/>
    <s v="technology/space exploration"/>
    <n v="171.76130000000001"/>
    <n v="58.422210884353746"/>
    <x v="2"/>
    <x v="36"/>
  </r>
  <r>
    <s v="Earth 360"/>
    <s v="Re-inventing the way we look at our planet by sending 5 cameras to near space to create the first 360 panoramic view of the earth."/>
    <n v="7500"/>
    <n v="7576"/>
    <x v="0"/>
    <x v="0"/>
    <s v="USD"/>
    <n v="1348256294"/>
    <n v="1345664294"/>
    <b v="1"/>
    <n v="28"/>
    <b v="1"/>
    <s v="technology/space exploration"/>
    <n v="101.01333333333334"/>
    <n v="270.57142857142856"/>
    <x v="2"/>
    <x v="36"/>
  </r>
  <r>
    <s v="Kansas City SSEP Mission 5 Rocket . . .3,2,1 . . Blast Off!"/>
    <s v="Middle-schoolers designed a microgravity experiment that's going to the ISS! Help us send them to the launch in Wallops Island, VA."/>
    <n v="10500"/>
    <n v="10710"/>
    <x v="0"/>
    <x v="0"/>
    <s v="USD"/>
    <n v="1398834000"/>
    <n v="1396371612"/>
    <b v="1"/>
    <n v="100"/>
    <b v="1"/>
    <s v="technology/space exploration"/>
    <n v="102"/>
    <n v="107.1"/>
    <x v="2"/>
    <x v="36"/>
  </r>
  <r>
    <s v="Action Man (GI Joe) Mission Mercury 10"/>
    <s v="Mission to launch a vintage Action Man and Space Capsule into space and film from his birthplace in UK to mark his 50th Anniversary."/>
    <n v="2001"/>
    <n v="3397"/>
    <x v="0"/>
    <x v="1"/>
    <s v="GBP"/>
    <n v="1462017600"/>
    <n v="1458820564"/>
    <b v="0"/>
    <n v="72"/>
    <b v="1"/>
    <s v="technology/space exploration"/>
    <n v="169.76511744127936"/>
    <n v="47.180555555555557"/>
    <x v="2"/>
    <x v="36"/>
  </r>
  <r>
    <s v="James Webb Deployable Model"/>
    <s v="Production of variously-sized deployable models of NASA's James Webb Space Telescope to promote hands-on learning."/>
    <n v="25000"/>
    <n v="28633.5"/>
    <x v="0"/>
    <x v="0"/>
    <s v="USD"/>
    <n v="1440546729"/>
    <n v="1437954729"/>
    <b v="1"/>
    <n v="238"/>
    <b v="1"/>
    <s v="technology/space exploration"/>
    <n v="114.53400000000001"/>
    <n v="120.30882352941177"/>
    <x v="2"/>
    <x v="36"/>
  </r>
  <r>
    <s v="Equatorial Sundial - Learn about planetary motion!"/>
    <s v="A simple way to learn and teach complex astronomical concepts. Awesome educational experiment, class demo or desktop display."/>
    <n v="500"/>
    <n v="4388"/>
    <x v="0"/>
    <x v="0"/>
    <s v="USD"/>
    <n v="1413838751"/>
    <n v="1411246751"/>
    <b v="1"/>
    <n v="159"/>
    <b v="1"/>
    <s v="technology/space exploration"/>
    <n v="877.6"/>
    <n v="27.59748427672956"/>
    <x v="2"/>
    <x v="36"/>
  </r>
  <r>
    <s v="SPACE ART FEATURING ASTRONAUTS #WeBelieveInAstronauts"/>
    <s v="LTD ED COLLECTIBLE SPACE ART FEAT. ASTRONAUTS"/>
    <n v="15000"/>
    <n v="15808"/>
    <x v="0"/>
    <x v="0"/>
    <s v="USD"/>
    <n v="1449000061"/>
    <n v="1443812461"/>
    <b v="1"/>
    <n v="77"/>
    <b v="1"/>
    <s v="technology/space exploration"/>
    <n v="105.38666666666667"/>
    <n v="205.2987012987013"/>
    <x v="2"/>
    <x v="36"/>
  </r>
  <r>
    <s v="Mars on Earth: An Art Residency"/>
    <s v="Help a fine art photographer continue her project about space exploration, Mars, and the scientists who are going to make it possible!"/>
    <n v="1000"/>
    <n v="1884"/>
    <x v="0"/>
    <x v="0"/>
    <s v="USD"/>
    <n v="1445598000"/>
    <n v="1443302004"/>
    <b v="1"/>
    <n v="53"/>
    <b v="1"/>
    <s v="technology/space exploration"/>
    <n v="188.39999999999998"/>
    <n v="35.547169811320757"/>
    <x v="2"/>
    <x v="36"/>
  </r>
  <r>
    <s v="#TeamMopra - Save the Mopra Telescope &amp; Map the Milky Way"/>
    <s v="Come and join us on a voyage of interstellar exploration as we chart the least known part of the Milky Way â€“ its Delta Quadrant."/>
    <n v="65000"/>
    <n v="93374"/>
    <x v="0"/>
    <x v="2"/>
    <s v="AUD"/>
    <n v="1444525200"/>
    <n v="1441339242"/>
    <b v="1"/>
    <n v="1251"/>
    <b v="1"/>
    <s v="technology/space exploration"/>
    <n v="143.65230769230772"/>
    <n v="74.639488409272587"/>
    <x v="2"/>
    <x v="36"/>
  </r>
  <r>
    <s v="Vulcan I: Rocket Powered by 3D Printed Engine"/>
    <s v="Team of undergraduates racing to be the first student organization to successfully launch a rocket powered by a 3D-printed engine."/>
    <n v="15000"/>
    <n v="21882"/>
    <x v="0"/>
    <x v="0"/>
    <s v="USD"/>
    <n v="1432230988"/>
    <n v="1429638988"/>
    <b v="1"/>
    <n v="465"/>
    <b v="1"/>
    <s v="technology/space exploration"/>
    <n v="145.88"/>
    <n v="47.058064516129029"/>
    <x v="2"/>
    <x v="36"/>
  </r>
  <r>
    <s v="U-PHOS: Upgraded Pulsating Heatpipe Only for Space"/>
    <s v="University team from Pisa in collaboration with ESA, creating an innovative heat transfer device that will be tested into space."/>
    <n v="1500"/>
    <n v="1967.76"/>
    <x v="0"/>
    <x v="13"/>
    <s v="EUR"/>
    <n v="1483120216"/>
    <n v="1479232216"/>
    <b v="0"/>
    <n v="74"/>
    <b v="1"/>
    <s v="technology/space exploration"/>
    <n v="131.184"/>
    <n v="26.591351351351353"/>
    <x v="2"/>
    <x v="36"/>
  </r>
  <r>
    <s v="Antimatter Fuel Production"/>
    <s v="We have designed an antimatter thruster capable of reaching the nearest star.  A plan for antimatter fuel production is now needed."/>
    <n v="2000"/>
    <n v="2280"/>
    <x v="0"/>
    <x v="0"/>
    <s v="USD"/>
    <n v="1480658966"/>
    <n v="1479449366"/>
    <b v="0"/>
    <n v="62"/>
    <b v="1"/>
    <s v="technology/space exploration"/>
    <n v="113.99999999999999"/>
    <n v="36.774193548387096"/>
    <x v="2"/>
    <x v="36"/>
  </r>
  <r>
    <s v="Space Elevator Science - Climb to the Sky - A Tethered Tower"/>
    <s v="Itâ€™s Space Elevator research! Smart robots climbing 2 km straight up. The Ribbon is held aloft by large helium balloons."/>
    <n v="8000"/>
    <n v="110353.65"/>
    <x v="0"/>
    <x v="0"/>
    <s v="USD"/>
    <n v="1347530822"/>
    <n v="1345716422"/>
    <b v="0"/>
    <n v="3468"/>
    <b v="1"/>
    <s v="technology/space exploration"/>
    <n v="1379.4206249999997"/>
    <n v="31.820544982698959"/>
    <x v="2"/>
    <x v="36"/>
  </r>
  <r>
    <s v="Caelum - Photos from stratosphere"/>
    <s v="We are two upper sixth-form students specialized in physics who wanna take some majestic pictures from stratosphere - about 35km high"/>
    <n v="150"/>
    <n v="1434"/>
    <x v="0"/>
    <x v="12"/>
    <s v="EUR"/>
    <n v="1478723208"/>
    <n v="1476559608"/>
    <b v="0"/>
    <n v="52"/>
    <b v="1"/>
    <s v="technology/space exploration"/>
    <n v="956"/>
    <n v="27.576923076923077"/>
    <x v="2"/>
    <x v="36"/>
  </r>
  <r>
    <s v="SAGANet STEM Mentoring Lab Accreditation"/>
    <s v="Support the accreditation of our online STEM Mentoring Program with the International Mentoring Association"/>
    <n v="2500"/>
    <n v="2800"/>
    <x v="0"/>
    <x v="0"/>
    <s v="USD"/>
    <n v="1433343869"/>
    <n v="1430751869"/>
    <b v="0"/>
    <n v="50"/>
    <b v="1"/>
    <s v="technology/space exploration"/>
    <n v="112.00000000000001"/>
    <n v="56"/>
    <x v="2"/>
    <x v="36"/>
  </r>
  <r>
    <s v="Students building a near-space balloon with live video"/>
    <s v="A group of high school students are building a near-space balloon, that will capture stunning HD video of the earth from near-space."/>
    <n v="150"/>
    <n v="970"/>
    <x v="0"/>
    <x v="0"/>
    <s v="USD"/>
    <n v="1448571261"/>
    <n v="1445975661"/>
    <b v="0"/>
    <n v="45"/>
    <b v="1"/>
    <s v="technology/space exploration"/>
    <n v="646.66666666666663"/>
    <n v="21.555555555555557"/>
    <x v="2"/>
    <x v="36"/>
  </r>
  <r>
    <s v="Pie In Space!"/>
    <s v="A high school freshman is sending pie into space and you can be a part of it.  GO SCIENCE!!!"/>
    <n v="839"/>
    <n v="926"/>
    <x v="0"/>
    <x v="0"/>
    <s v="USD"/>
    <n v="1417389067"/>
    <n v="1415661067"/>
    <b v="0"/>
    <n v="21"/>
    <b v="1"/>
    <s v="technology/space exploration"/>
    <n v="110.36948748510132"/>
    <n v="44.095238095238095"/>
    <x v="2"/>
    <x v="36"/>
  </r>
  <r>
    <s v="Project Dragonfly - Sail to the Stars"/>
    <s v="The first international contest to let students shape the future of interstellar travel."/>
    <n v="5000"/>
    <n v="6387"/>
    <x v="0"/>
    <x v="1"/>
    <s v="GBP"/>
    <n v="1431608122"/>
    <n v="1429016122"/>
    <b v="0"/>
    <n v="100"/>
    <b v="1"/>
    <s v="technology/space exploration"/>
    <n v="127.74000000000001"/>
    <n v="63.87"/>
    <x v="2"/>
    <x v="36"/>
  </r>
  <r>
    <s v="Asteroid What! - Very Near Earth Asteroids"/>
    <s v="Free and easy to use information when asteroids pass closer than the Moon. Stretch - take photos of all of these asteroids"/>
    <n v="2000"/>
    <n v="3158"/>
    <x v="0"/>
    <x v="2"/>
    <s v="AUD"/>
    <n v="1467280800"/>
    <n v="1464921112"/>
    <b v="0"/>
    <n v="81"/>
    <b v="1"/>
    <s v="technology/space exploration"/>
    <n v="157.9"/>
    <n v="38.987654320987652"/>
    <x v="2"/>
    <x v="36"/>
  </r>
  <r>
    <s v="Starship Congress 2015: Interstellar Hackathon"/>
    <s v="Starship Congress 2015 is a deep-space &amp; interstellar science summit staged by Icarus Interstellar."/>
    <n v="20000"/>
    <n v="22933.05"/>
    <x v="0"/>
    <x v="0"/>
    <s v="USD"/>
    <n v="1440907427"/>
    <n v="1438488227"/>
    <b v="0"/>
    <n v="286"/>
    <b v="1"/>
    <s v="technology/space exploration"/>
    <n v="114.66525000000001"/>
    <n v="80.185489510489504"/>
    <x v="2"/>
    <x v="36"/>
  </r>
  <r>
    <s v="University Rocket Science"/>
    <s v="Students from 3 universities are designing a dual stage rocket to test experimental rocket technology."/>
    <n v="1070"/>
    <n v="1466"/>
    <x v="0"/>
    <x v="0"/>
    <s v="USD"/>
    <n v="1464485339"/>
    <n v="1462325339"/>
    <b v="0"/>
    <n v="42"/>
    <b v="1"/>
    <s v="technology/space exploration"/>
    <n v="137.00934579439252"/>
    <n v="34.904761904761905"/>
    <x v="2"/>
    <x v="36"/>
  </r>
  <r>
    <s v="ISS-Above"/>
    <s v="A device that lights up whenever the International Space Station is nearby (that happens more often than you might expect)"/>
    <n v="5000"/>
    <n v="17731"/>
    <x v="0"/>
    <x v="0"/>
    <s v="USD"/>
    <n v="1393542000"/>
    <n v="1390938332"/>
    <b v="0"/>
    <n v="199"/>
    <b v="1"/>
    <s v="technology/space exploration"/>
    <n v="354.62"/>
    <n v="89.100502512562812"/>
    <x v="2"/>
    <x v="36"/>
  </r>
  <r>
    <s v="Project Stardust Part 2"/>
    <s v="After a unsuccessful recovery last time we are trying again to successfully launch and recover a weather balloon from space."/>
    <n v="930"/>
    <n v="986"/>
    <x v="0"/>
    <x v="0"/>
    <s v="USD"/>
    <n v="1475163921"/>
    <n v="1472571921"/>
    <b v="0"/>
    <n v="25"/>
    <b v="1"/>
    <s v="technology/space exploration"/>
    <n v="106.02150537634409"/>
    <n v="39.44"/>
    <x v="2"/>
    <x v="36"/>
  </r>
  <r>
    <s v="Help UTS Students reach the International Space Station!"/>
    <s v="Help UTS Ontario students raise money to get their experiments on the ISS. Promote space science in Canada! We can't do it without you!"/>
    <n v="11500"/>
    <n v="11500"/>
    <x v="0"/>
    <x v="5"/>
    <s v="CAD"/>
    <n v="1425937761"/>
    <n v="1422917361"/>
    <b v="0"/>
    <n v="84"/>
    <b v="1"/>
    <s v="technology/space exploration"/>
    <n v="100"/>
    <n v="136.9047619047619"/>
    <x v="2"/>
    <x v="36"/>
  </r>
  <r>
    <s v="Starduster II - Photographing Earth from Near-Space"/>
    <s v="Real-time high-altitude weather balloon tracking using amateur radios - capturing stunning near-space visuals - now with more science!"/>
    <n v="1000"/>
    <n v="1873"/>
    <x v="0"/>
    <x v="0"/>
    <s v="USD"/>
    <n v="1476579600"/>
    <n v="1474641914"/>
    <b v="0"/>
    <n v="50"/>
    <b v="1"/>
    <s v="technology/space exploration"/>
    <n v="187.3"/>
    <n v="37.46"/>
    <x v="2"/>
    <x v="36"/>
  </r>
  <r>
    <s v="SPEED OF LIGHT: Biggest Mystery of the Universe"/>
    <s v="Help us collect the data to solve the mystery of the century: Is light slowing down?"/>
    <n v="500"/>
    <n v="831"/>
    <x v="0"/>
    <x v="0"/>
    <s v="USD"/>
    <n v="1476277875"/>
    <n v="1474895475"/>
    <b v="0"/>
    <n v="26"/>
    <b v="1"/>
    <s v="technology/space exploration"/>
    <n v="166.2"/>
    <n v="31.96153846153846"/>
    <x v="2"/>
    <x v="36"/>
  </r>
  <r>
    <s v="Pie In Space! (Round 2)"/>
    <s v="The second round of funding for the most amazing project ever where a high school freshman is sending pie into SPACE!!!"/>
    <n v="347"/>
    <n v="353"/>
    <x v="0"/>
    <x v="0"/>
    <s v="USD"/>
    <n v="1421358895"/>
    <n v="1418766895"/>
    <b v="0"/>
    <n v="14"/>
    <b v="1"/>
    <s v="technology/space exploration"/>
    <n v="101.72910662824208"/>
    <n v="25.214285714285715"/>
    <x v="2"/>
    <x v="36"/>
  </r>
  <r>
    <s v="Mission Space"/>
    <s v="Mission Space is run by me, a teenager who has a passion for space! I will fly a weather balloon to the edge of space with your help."/>
    <n v="300"/>
    <n v="492"/>
    <x v="0"/>
    <x v="1"/>
    <s v="GBP"/>
    <n v="1424378748"/>
    <n v="1421786748"/>
    <b v="0"/>
    <n v="49"/>
    <b v="1"/>
    <s v="technology/space exploration"/>
    <n v="164"/>
    <n v="10.040816326530612"/>
    <x v="2"/>
    <x v="36"/>
  </r>
  <r>
    <s v="Save the Astronomy Van"/>
    <s v="Hi,_x000a_My Name is David Frey and I Provide Free Public Astronomy programs in San Francisco, Mt. Tamalpias, Yosemite and Novato CA."/>
    <n v="3000"/>
    <n v="3170"/>
    <x v="0"/>
    <x v="0"/>
    <s v="USD"/>
    <n v="1433735474"/>
    <n v="1428551474"/>
    <b v="0"/>
    <n v="69"/>
    <b v="1"/>
    <s v="technology/space exploration"/>
    <n v="105.66666666666666"/>
    <n v="45.94202898550725"/>
    <x v="2"/>
    <x v="36"/>
  </r>
  <r>
    <s v="Build Flying Saucer Artificial Intelligent from sea shell"/>
    <s v="Building a Flying saucer that has Artificial Intelligent made from sea shell."/>
    <n v="1500"/>
    <n v="15"/>
    <x v="2"/>
    <x v="0"/>
    <s v="USD"/>
    <n v="1410811740"/>
    <n v="1409341863"/>
    <b v="0"/>
    <n v="1"/>
    <b v="0"/>
    <s v="technology/space exploration"/>
    <n v="1"/>
    <n v="15"/>
    <x v="2"/>
    <x v="36"/>
  </r>
  <r>
    <s v="Maschinenbau in ein neues Zeitalter"/>
    <s v="Innovatives MAschinenbau projekt mit verarbeitende Metalle vom Mars_x000a_Stehe mit Mars one einer hollÃ¤ndischen space company in cooperatio"/>
    <n v="500000"/>
    <n v="0"/>
    <x v="2"/>
    <x v="12"/>
    <s v="EUR"/>
    <n v="1468565820"/>
    <n v="1465970108"/>
    <b v="0"/>
    <n v="0"/>
    <b v="0"/>
    <s v="technology/space exploration"/>
    <n v="0"/>
    <s v="N/A"/>
    <x v="2"/>
    <x v="36"/>
  </r>
  <r>
    <s v="Project Blue: A Space Telescope to Find Another Earth (Canceled)"/>
    <s v="A mission to build and launch a telescope to observe and photograph Earth-like planets around our nearest star system, Alpha Centauri."/>
    <n v="1000000"/>
    <n v="335597.31"/>
    <x v="1"/>
    <x v="0"/>
    <s v="USD"/>
    <n v="1482307140"/>
    <n v="1479218315"/>
    <b v="1"/>
    <n v="1501"/>
    <b v="0"/>
    <s v="technology/space exploration"/>
    <n v="33.559730999999999"/>
    <n v="223.58248500999335"/>
    <x v="2"/>
    <x v="36"/>
  </r>
  <r>
    <s v="Helios - Near Space Launch To Capture The 2017 Solar Eclipse (Canceled)"/>
    <s v="A historic manned launch into near space by 3 brave pilots to capture the 2017 total solar eclipse in virtual reality."/>
    <n v="100000"/>
    <n v="2053"/>
    <x v="1"/>
    <x v="0"/>
    <s v="USD"/>
    <n v="1489172435"/>
    <n v="1486580435"/>
    <b v="1"/>
    <n v="52"/>
    <b v="0"/>
    <s v="technology/space exploration"/>
    <n v="2.0529999999999999"/>
    <n v="39.480769230769234"/>
    <x v="2"/>
    <x v="36"/>
  </r>
  <r>
    <s v="Project ThunderStruck - Testing a New Spacecraft Concept"/>
    <s v="Phase one of a small winged reentry craft. This phase will be testing the supersonic stability of a small craft traveling at 1,800kph"/>
    <n v="20000"/>
    <n v="2100"/>
    <x v="1"/>
    <x v="2"/>
    <s v="AUD"/>
    <n v="1415481203"/>
    <n v="1412885603"/>
    <b v="1"/>
    <n v="23"/>
    <b v="0"/>
    <s v="technology/space exploration"/>
    <n v="10.5"/>
    <n v="91.304347826086953"/>
    <x v="2"/>
    <x v="36"/>
  </r>
  <r>
    <s v="SpaceVR: Your Ticket to Space (Canceled)"/>
    <s v="We're a small group with a big mission: making it possible for everyone to explore space using the power of virtual reality."/>
    <n v="500000"/>
    <n v="42086.42"/>
    <x v="1"/>
    <x v="0"/>
    <s v="USD"/>
    <n v="1441783869"/>
    <n v="1439191869"/>
    <b v="1"/>
    <n v="535"/>
    <b v="0"/>
    <s v="technology/space exploration"/>
    <n v="8.4172840000000004"/>
    <n v="78.666205607476627"/>
    <x v="2"/>
    <x v="36"/>
  </r>
  <r>
    <s v="18&quot;, 45.7cm Telescope. The universe is for everyone!"/>
    <s v="The telescope will serve as a path for the youth of Toronto to the skies, it will be 18&quot; easily portable meant for schools in the GTA."/>
    <n v="2500"/>
    <n v="36"/>
    <x v="1"/>
    <x v="5"/>
    <s v="CAD"/>
    <n v="1439533019"/>
    <n v="1436941019"/>
    <b v="0"/>
    <n v="3"/>
    <b v="0"/>
    <s v="technology/space exploration"/>
    <n v="1.44"/>
    <n v="12"/>
    <x v="2"/>
    <x v="36"/>
  </r>
  <r>
    <s v="Calvert HS Planetarium Restoration (Canceled)"/>
    <s v="Calvert Co 1977 planetarium acquired by Spaceflight America! Education science program star projector needs overhaul, upgrade, repairs!"/>
    <n v="12000"/>
    <n v="106"/>
    <x v="1"/>
    <x v="0"/>
    <s v="USD"/>
    <n v="1457543360"/>
    <n v="1454951360"/>
    <b v="0"/>
    <n v="6"/>
    <b v="0"/>
    <s v="technology/space exploration"/>
    <n v="0.88333333333333341"/>
    <n v="17.666666666666668"/>
    <x v="2"/>
    <x v="36"/>
  </r>
  <r>
    <s v="The Mission - Please Check Back Soon (Canceled)"/>
    <s v="They have launched a Kickstarter."/>
    <n v="125000"/>
    <n v="124"/>
    <x v="1"/>
    <x v="0"/>
    <s v="USD"/>
    <n v="1454370941"/>
    <n v="1449186941"/>
    <b v="0"/>
    <n v="3"/>
    <b v="0"/>
    <s v="technology/space exploration"/>
    <n v="9.920000000000001E-2"/>
    <n v="41.333333333333336"/>
    <x v="2"/>
    <x v="36"/>
  </r>
  <r>
    <s v="The Observer Project 2016 (Canceled)"/>
    <s v="A fully stabilized, mobile, research grade telescope/media platform, used to bring outreach astronomy to those who don't have access."/>
    <n v="60000"/>
    <n v="358"/>
    <x v="1"/>
    <x v="0"/>
    <s v="USD"/>
    <n v="1482332343"/>
    <n v="1479740343"/>
    <b v="0"/>
    <n v="5"/>
    <b v="0"/>
    <s v="technology/space exploration"/>
    <n v="0.59666666666666668"/>
    <n v="71.599999999999994"/>
    <x v="2"/>
    <x v="36"/>
  </r>
  <r>
    <s v="FireSat: Near Real-Time Global Wildfire/Oil Spill Detection"/>
    <s v="Conceived at NASA JPL, FireSat is a satellite-installed sensor constellation for the near real-time detection of global thermal events."/>
    <n v="280000"/>
    <n v="5233"/>
    <x v="1"/>
    <x v="0"/>
    <s v="USD"/>
    <n v="1450380009"/>
    <n v="1447960809"/>
    <b v="0"/>
    <n v="17"/>
    <b v="0"/>
    <s v="technology/space exploration"/>
    <n v="1.8689285714285715"/>
    <n v="307.8235294117647"/>
    <x v="2"/>
    <x v="36"/>
  </r>
  <r>
    <s v="Million Dollar Rocket - New Project (Canceled)"/>
    <s v="We're looking to set an Australian Amateur Rocketry record of 100 000 ft. You are invited on this 4500km per hour ride into history"/>
    <n v="100000"/>
    <n v="885"/>
    <x v="1"/>
    <x v="2"/>
    <s v="AUD"/>
    <n v="1418183325"/>
    <n v="1415591325"/>
    <b v="0"/>
    <n v="11"/>
    <b v="0"/>
    <s v="technology/space exploration"/>
    <n v="0.88500000000000001"/>
    <n v="80.454545454545453"/>
    <x v="2"/>
    <x v="36"/>
  </r>
  <r>
    <s v="Dream Rocket Project (Canceled)"/>
    <s v="DREAM BIG. Explore the universe through STEAM education. (Science, Technology, Engineering, Art, Mathematics)"/>
    <n v="51000"/>
    <n v="5876"/>
    <x v="1"/>
    <x v="0"/>
    <s v="USD"/>
    <n v="1402632000"/>
    <n v="1399909127"/>
    <b v="0"/>
    <n v="70"/>
    <b v="0"/>
    <s v="technology/space exploration"/>
    <n v="11.52156862745098"/>
    <n v="83.942857142857136"/>
    <x v="2"/>
    <x v="36"/>
  </r>
  <r>
    <s v="Moon Rocket Projo - Finally know the TRUTH about E.T."/>
    <s v="I want to launch a rocket to the moon, I plan on having this lunar rocket carry a small payload of solar internet connected cameras"/>
    <n v="100000"/>
    <n v="51"/>
    <x v="1"/>
    <x v="0"/>
    <s v="USD"/>
    <n v="1429622726"/>
    <n v="1424442326"/>
    <b v="0"/>
    <n v="6"/>
    <b v="0"/>
    <s v="technology/space exploration"/>
    <n v="5.1000000000000004E-2"/>
    <n v="8.5"/>
    <x v="2"/>
    <x v="36"/>
  </r>
  <r>
    <s v="Balloons (Canceled)"/>
    <s v="Thank you for your support!"/>
    <n v="15000"/>
    <n v="3155"/>
    <x v="1"/>
    <x v="0"/>
    <s v="USD"/>
    <n v="1455048000"/>
    <n v="1452631647"/>
    <b v="0"/>
    <n v="43"/>
    <b v="0"/>
    <s v="technology/space exploration"/>
    <n v="21.033333333333335"/>
    <n v="73.372093023255815"/>
    <x v="2"/>
    <x v="36"/>
  </r>
  <r>
    <s v="MoonWatcher: A 24/7 Live Video of the Moon for Everyone (Canceled)"/>
    <s v="MoonWatcher will be bringing the Moon closer to all of us."/>
    <n v="150000"/>
    <n v="17155"/>
    <x v="1"/>
    <x v="0"/>
    <s v="USD"/>
    <n v="1489345200"/>
    <n v="1485966688"/>
    <b v="0"/>
    <n v="152"/>
    <b v="0"/>
    <s v="technology/space exploration"/>
    <n v="11.436666666666667"/>
    <n v="112.86184210526316"/>
    <x v="2"/>
    <x v="36"/>
  </r>
  <r>
    <s v="Propel Citizen Science to the Moon (Canceled)"/>
    <s v="Miles, a team of citizen scientists is reaching for the moon. We've bootstrapped our way to the top and now we need your help."/>
    <n v="30000"/>
    <n v="5621.38"/>
    <x v="1"/>
    <x v="0"/>
    <s v="USD"/>
    <n v="1470187800"/>
    <n v="1467325053"/>
    <b v="0"/>
    <n v="59"/>
    <b v="0"/>
    <s v="technology/space exploration"/>
    <n v="18.737933333333334"/>
    <n v="95.277627118644077"/>
    <x v="2"/>
    <x v="36"/>
  </r>
  <r>
    <s v="STEM MARS Lander experience: https://youtu.be/n6avxUAKee0"/>
    <s v="Funding will allow free participation for 20 schools, grades 4-12, (thousands of students) anywhere in the nation."/>
    <n v="98000"/>
    <n v="91"/>
    <x v="1"/>
    <x v="0"/>
    <s v="USD"/>
    <n v="1469913194"/>
    <n v="1467321194"/>
    <b v="0"/>
    <n v="4"/>
    <b v="0"/>
    <s v="technology/space exploration"/>
    <n v="9.285714285714286E-2"/>
    <n v="22.75"/>
    <x v="2"/>
    <x v="36"/>
  </r>
  <r>
    <s v="test (Canceled)"/>
    <s v="test"/>
    <n v="49000"/>
    <n v="1333"/>
    <x v="1"/>
    <x v="0"/>
    <s v="USD"/>
    <n v="1429321210"/>
    <n v="1426729210"/>
    <b v="0"/>
    <n v="10"/>
    <b v="0"/>
    <s v="technology/space exploration"/>
    <n v="2.7204081632653061"/>
    <n v="133.30000000000001"/>
    <x v="2"/>
    <x v="36"/>
  </r>
  <r>
    <s v="Central Ohio Astronomical Society Mobile Classroom"/>
    <s v="COAS is an organization that does community outreach programs to encourage and educate children and adults on Astronomy related subject"/>
    <n v="20000"/>
    <n v="19"/>
    <x v="1"/>
    <x v="0"/>
    <s v="USD"/>
    <n v="1448388418"/>
    <n v="1443200818"/>
    <b v="0"/>
    <n v="5"/>
    <b v="0"/>
    <s v="technology/space exploration"/>
    <n v="9.5000000000000001E-2"/>
    <n v="3.8"/>
    <x v="2"/>
    <x v="36"/>
  </r>
  <r>
    <s v="Summer Camp - A creative space for makers and artists alike."/>
    <s v="Summer Camp is an old gas station that will have workshops, custom art framing, and carry vintage &amp; home goods."/>
    <n v="5000"/>
    <n v="5145"/>
    <x v="0"/>
    <x v="0"/>
    <s v="USD"/>
    <n v="1382742010"/>
    <n v="1380150010"/>
    <b v="0"/>
    <n v="60"/>
    <b v="1"/>
    <s v="technology/makerspaces"/>
    <n v="102.89999999999999"/>
    <n v="85.75"/>
    <x v="2"/>
    <x v="37"/>
  </r>
  <r>
    <s v="The Mini Maker, a kid focused makerspace"/>
    <s v="The Mini Maker is Lansing Michigan's new kid friendly makerspace. We're dedicated to help kids imagine, develop and build."/>
    <n v="20000"/>
    <n v="21360"/>
    <x v="0"/>
    <x v="0"/>
    <s v="USD"/>
    <n v="1440179713"/>
    <n v="1437587713"/>
    <b v="0"/>
    <n v="80"/>
    <b v="1"/>
    <s v="technology/makerspaces"/>
    <n v="106.80000000000001"/>
    <n v="267"/>
    <x v="2"/>
    <x v="37"/>
  </r>
  <r>
    <s v="A New Life for an Old School"/>
    <s v="The Ville. A local cooperative helping communities learn, share and grow in the spirit of health, wellness and sustainability."/>
    <n v="20000"/>
    <n v="20919.25"/>
    <x v="0"/>
    <x v="5"/>
    <s v="CAD"/>
    <n v="1441378800"/>
    <n v="1438873007"/>
    <b v="0"/>
    <n v="56"/>
    <b v="1"/>
    <s v="technology/makerspaces"/>
    <n v="104.59625"/>
    <n v="373.55803571428572"/>
    <x v="2"/>
    <x v="37"/>
  </r>
  <r>
    <s v="HackSchool: Students, Technology, and Empowerment"/>
    <s v="We believe that the true purpose of education is to enable people to create real things that make the world better. Join us!"/>
    <n v="17500"/>
    <n v="18100"/>
    <x v="0"/>
    <x v="0"/>
    <s v="USD"/>
    <n v="1449644340"/>
    <n v="1446683797"/>
    <b v="0"/>
    <n v="104"/>
    <b v="1"/>
    <s v="technology/makerspaces"/>
    <n v="103.42857142857143"/>
    <n v="174.03846153846155"/>
    <x v="2"/>
    <x v="37"/>
  </r>
  <r>
    <s v="Gilman Playground Builds a Tech Center"/>
    <s v="Giving the best tech access and tools to Bayview Hunters Point youth - developing the next generation of tech savvy youth who excel!"/>
    <n v="3500"/>
    <n v="4310"/>
    <x v="0"/>
    <x v="0"/>
    <s v="USD"/>
    <n v="1430774974"/>
    <n v="1426886974"/>
    <b v="0"/>
    <n v="46"/>
    <b v="1"/>
    <s v="technology/makerspaces"/>
    <n v="123.14285714285715"/>
    <n v="93.695652173913047"/>
    <x v="2"/>
    <x v="37"/>
  </r>
  <r>
    <s v="StartMart - NEW $40,000 Stretch Goal to Match $40,000 Grant"/>
    <s v="StartMart is a 35,000 sqft entrepreneurial hub and co-working space located on the 2nd floor of the Terminal Tower in Cleveland, Ohio."/>
    <n v="10000"/>
    <n v="15929.51"/>
    <x v="0"/>
    <x v="0"/>
    <s v="USD"/>
    <n v="1443214800"/>
    <n v="1440008439"/>
    <b v="0"/>
    <n v="206"/>
    <b v="1"/>
    <s v="technology/makerspaces"/>
    <n v="159.29509999999999"/>
    <n v="77.327718446601949"/>
    <x v="2"/>
    <x v="37"/>
  </r>
  <r>
    <s v="Websmith Studio : Think, Build, Break, Play."/>
    <s v="Websmith Studio is a makerspace where the people most impacted by broken systems are empowered to think, build, and own the solution."/>
    <n v="1500"/>
    <n v="1660"/>
    <x v="0"/>
    <x v="0"/>
    <s v="USD"/>
    <n v="1455142416"/>
    <n v="1452550416"/>
    <b v="0"/>
    <n v="18"/>
    <b v="1"/>
    <s v="technology/makerspaces"/>
    <n v="110.66666666666667"/>
    <n v="92.222222222222229"/>
    <x v="2"/>
    <x v="37"/>
  </r>
  <r>
    <s v="UOttawa Makermobile"/>
    <s v="Creativity on the go! |_x000a_CrÃ©ativitÃ© en mouvement !"/>
    <n v="1000"/>
    <n v="1707"/>
    <x v="0"/>
    <x v="5"/>
    <s v="CAD"/>
    <n v="1447079520"/>
    <n v="1443449265"/>
    <b v="0"/>
    <n v="28"/>
    <b v="1"/>
    <s v="technology/makerspaces"/>
    <n v="170.70000000000002"/>
    <n v="60.964285714285715"/>
    <x v="2"/>
    <x v="37"/>
  </r>
  <r>
    <s v="Oceana High School MAKER club requesting a 3D Printer"/>
    <s v="The brand new Makers Club wants something to draw the students into science and engineering and also be very inclusive."/>
    <n v="800"/>
    <n v="1001"/>
    <x v="0"/>
    <x v="0"/>
    <s v="USD"/>
    <n v="1452387096"/>
    <n v="1447203096"/>
    <b v="0"/>
    <n v="11"/>
    <b v="1"/>
    <s v="technology/makerspaces"/>
    <n v="125.125"/>
    <n v="91"/>
    <x v="2"/>
    <x v="37"/>
  </r>
  <r>
    <s v="G-Pod ... the future of sustainable housing"/>
    <s v="A revolution in the rapidly growing container housing space. Transportable, expandable, green and versatile. A global game-changer."/>
    <n v="38888"/>
    <n v="2495"/>
    <x v="2"/>
    <x v="2"/>
    <s v="AUD"/>
    <n v="1406593780"/>
    <n v="1404174580"/>
    <b v="1"/>
    <n v="60"/>
    <b v="0"/>
    <s v="technology/makerspaces"/>
    <n v="6.4158609339642041"/>
    <n v="41.583333333333336"/>
    <x v="2"/>
    <x v="37"/>
  </r>
  <r>
    <s v="Tunnel Lab - Tech startup accelerator hubs in the favelas"/>
    <s v="We will build hubs so that teens can use tech to develop business solutions to their communities greatest challenges. Help us!"/>
    <n v="25000"/>
    <n v="2836"/>
    <x v="2"/>
    <x v="0"/>
    <s v="USD"/>
    <n v="1419017880"/>
    <n v="1416419916"/>
    <b v="1"/>
    <n v="84"/>
    <b v="0"/>
    <s v="technology/makerspaces"/>
    <n v="11.343999999999999"/>
    <n v="33.761904761904759"/>
    <x v="2"/>
    <x v="37"/>
  </r>
  <r>
    <s v="Open Tools for Science and Science Education"/>
    <s v="Manylabs aims to help support 20 new residents working on open, low-cost, accessible tools for science and science education."/>
    <n v="10000"/>
    <n v="3319"/>
    <x v="2"/>
    <x v="0"/>
    <s v="USD"/>
    <n v="1451282400"/>
    <n v="1449436390"/>
    <b v="1"/>
    <n v="47"/>
    <b v="0"/>
    <s v="technology/makerspaces"/>
    <n v="33.19"/>
    <n v="70.61702127659575"/>
    <x v="2"/>
    <x v="37"/>
  </r>
  <r>
    <s v="Help us open a Makerspace for Kids"/>
    <s v="We're opening up a Pixel Academy in Manhattan and we need your help to fill it with technology and tools for New York City's kids!"/>
    <n v="40000"/>
    <n v="11032"/>
    <x v="2"/>
    <x v="0"/>
    <s v="USD"/>
    <n v="1414622700"/>
    <n v="1412081999"/>
    <b v="1"/>
    <n v="66"/>
    <b v="0"/>
    <s v="technology/makerspaces"/>
    <n v="27.58"/>
    <n v="167.15151515151516"/>
    <x v="2"/>
    <x v="37"/>
  </r>
  <r>
    <s v="Building the Playa Blanca Community Wind Workshop!"/>
    <s v="A project to give the people of Playa Blanca an independent, energized future - _x000a_â€œLocal de Mariposas EÃ³licas Para un Futuro Mejorâ€"/>
    <n v="35000"/>
    <n v="21994"/>
    <x v="2"/>
    <x v="0"/>
    <s v="USD"/>
    <n v="1467694740"/>
    <n v="1465398670"/>
    <b v="1"/>
    <n v="171"/>
    <b v="0"/>
    <s v="technology/makerspaces"/>
    <n v="62.839999999999996"/>
    <n v="128.61988304093566"/>
    <x v="2"/>
    <x v="37"/>
  </r>
  <r>
    <s v="Maven Makers: A Makerspace (It's Kinda Like a Gym)"/>
    <s v="We are working to establish a collaborative work-space with the goal of creating a community of knowledge, design, and creativity."/>
    <n v="25000"/>
    <n v="1897"/>
    <x v="2"/>
    <x v="0"/>
    <s v="USD"/>
    <n v="1415655289"/>
    <n v="1413059689"/>
    <b v="1"/>
    <n v="29"/>
    <b v="0"/>
    <s v="technology/makerspaces"/>
    <n v="7.5880000000000001"/>
    <n v="65.41379310344827"/>
    <x v="2"/>
    <x v="37"/>
  </r>
  <r>
    <s v="Toronto VR Co-Op"/>
    <s v="Our aim is to provide high-end equipment and space for Toronto coders, filmmakers, and artists to develop cutting-edge VR content."/>
    <n v="2100"/>
    <n v="1058"/>
    <x v="2"/>
    <x v="5"/>
    <s v="CAD"/>
    <n v="1463929174"/>
    <n v="1461337174"/>
    <b v="0"/>
    <n v="9"/>
    <b v="0"/>
    <s v="technology/makerspaces"/>
    <n v="50.38095238095238"/>
    <n v="117.55555555555556"/>
    <x v="2"/>
    <x v="37"/>
  </r>
  <r>
    <s v="Tinkr Tech - mobile makerspace"/>
    <s v="A mobile tech lab with cutting edge maker tools that travels to schools to offer free creative workshops for school age kids."/>
    <n v="19500"/>
    <n v="3415"/>
    <x v="2"/>
    <x v="0"/>
    <s v="USD"/>
    <n v="1404348143"/>
    <n v="1401756143"/>
    <b v="0"/>
    <n v="27"/>
    <b v="0"/>
    <s v="technology/makerspaces"/>
    <n v="17.512820512820511"/>
    <n v="126.48148148148148"/>
    <x v="2"/>
    <x v="37"/>
  </r>
  <r>
    <s v="Wavegarden in Marbella (MÃ¡laga)"/>
    <s v="Wavegarden is the worldâ€™s longest man-made wave that creates ideal conditions for surfing. Help us and let's open one in Malaga!!"/>
    <n v="8000000"/>
    <n v="1100"/>
    <x v="2"/>
    <x v="3"/>
    <s v="EUR"/>
    <n v="1443121765"/>
    <n v="1440529765"/>
    <b v="0"/>
    <n v="2"/>
    <b v="0"/>
    <s v="technology/makerspaces"/>
    <n v="1.375E-2"/>
    <n v="550"/>
    <x v="2"/>
    <x v="37"/>
  </r>
  <r>
    <s v="DIY Garage"/>
    <s v="A do-it-yourself auto garage in Des Moines, Iowa where people can learn how to work on cars &amp; those who know can share their knowledge."/>
    <n v="40000"/>
    <n v="132"/>
    <x v="2"/>
    <x v="0"/>
    <s v="USD"/>
    <n v="1425081694"/>
    <n v="1422489694"/>
    <b v="0"/>
    <n v="3"/>
    <b v="0"/>
    <s v="technology/makerspaces"/>
    <n v="0.33"/>
    <n v="44"/>
    <x v="2"/>
    <x v="37"/>
  </r>
  <r>
    <s v="iHeart Pillow"/>
    <s v="iHeartPillow, Connecting loved ones"/>
    <n v="32000"/>
    <n v="276"/>
    <x v="2"/>
    <x v="3"/>
    <s v="EUR"/>
    <n v="1459915491"/>
    <n v="1457327091"/>
    <b v="0"/>
    <n v="4"/>
    <b v="0"/>
    <s v="technology/makerspaces"/>
    <n v="0.86250000000000004"/>
    <n v="69"/>
    <x v="2"/>
    <x v="37"/>
  </r>
  <r>
    <s v="Jolly's Hot Dogs An All-Beef Coney Dog"/>
    <s v="Jolly's Hot Dogs: A beef hot dog topped with deliciously seasoned ground beef, mustard and minced onions."/>
    <n v="8000"/>
    <n v="55"/>
    <x v="2"/>
    <x v="0"/>
    <s v="USD"/>
    <n v="1405027750"/>
    <n v="1402867750"/>
    <b v="0"/>
    <n v="2"/>
    <b v="0"/>
    <s v="food/food trucks"/>
    <n v="0.6875"/>
    <n v="27.5"/>
    <x v="7"/>
    <x v="19"/>
  </r>
  <r>
    <s v="Toastie's Gourmet Toast"/>
    <s v="Gourmet Toast is the culinary combination, neigh, perfection of America's most under-utilized snack: Toast."/>
    <n v="6000"/>
    <n v="1698"/>
    <x v="2"/>
    <x v="0"/>
    <s v="USD"/>
    <n v="1416635940"/>
    <n v="1413838540"/>
    <b v="0"/>
    <n v="20"/>
    <b v="0"/>
    <s v="food/food trucks"/>
    <n v="28.299999999999997"/>
    <n v="84.9"/>
    <x v="7"/>
    <x v="19"/>
  </r>
  <r>
    <s v="Just Cereal - Mobile Cereal Bar"/>
    <s v="Cereal isn't only for breakfast! Help me bring cereal to the 92% of Americans who eat cereal everyday. Out of the home and to you!"/>
    <n v="15000"/>
    <n v="36"/>
    <x v="2"/>
    <x v="0"/>
    <s v="USD"/>
    <n v="1425233240"/>
    <n v="1422641240"/>
    <b v="0"/>
    <n v="3"/>
    <b v="0"/>
    <s v="food/food trucks"/>
    <n v="0.24"/>
    <n v="12"/>
    <x v="7"/>
    <x v="19"/>
  </r>
  <r>
    <s v="Ain't No Thang..."/>
    <s v="Not all wings are created equal. We believe ours take flight above the rest. Come judge for yourself. To us it Ain't No Thang..."/>
    <n v="70000"/>
    <n v="800"/>
    <x v="2"/>
    <x v="0"/>
    <s v="USD"/>
    <n v="1407621425"/>
    <n v="1404165425"/>
    <b v="0"/>
    <n v="4"/>
    <b v="0"/>
    <s v="food/food trucks"/>
    <n v="1.1428571428571428"/>
    <n v="200"/>
    <x v="7"/>
    <x v="19"/>
  </r>
  <r>
    <s v="Nana's Home Cooking on Wheels"/>
    <s v="Home cooked meals made by Nana. Indiana's famous tenderloin sandwiches, Nana's homemade cole slaw and so much more."/>
    <n v="50000"/>
    <n v="10"/>
    <x v="2"/>
    <x v="0"/>
    <s v="USD"/>
    <n v="1430149330"/>
    <n v="1424968930"/>
    <b v="0"/>
    <n v="1"/>
    <b v="0"/>
    <s v="food/food trucks"/>
    <n v="0.02"/>
    <n v="10"/>
    <x v="7"/>
    <x v="19"/>
  </r>
  <r>
    <s v="Steaming Cow Pies... Your NEW favorite dessert at the fair"/>
    <s v="2 years after a car accident, I was told that I could no longer work... I want to change that AND create something amazing Fair FOOD!"/>
    <n v="30000"/>
    <n v="0"/>
    <x v="2"/>
    <x v="0"/>
    <s v="USD"/>
    <n v="1412119423"/>
    <n v="1410391423"/>
    <b v="0"/>
    <n v="0"/>
    <b v="0"/>
    <s v="food/food trucks"/>
    <n v="0"/>
    <s v="N/A"/>
    <x v="7"/>
    <x v="19"/>
  </r>
  <r>
    <s v="Munch Wagon"/>
    <s v="Your American Pizzas, Wings, Stuffed Gouda Burger, Sweet &amp; Russet Potato Fries served on a food Truck!!"/>
    <n v="15000"/>
    <n v="0"/>
    <x v="2"/>
    <x v="0"/>
    <s v="USD"/>
    <n v="1435591318"/>
    <n v="1432999318"/>
    <b v="0"/>
    <n v="0"/>
    <b v="0"/>
    <s v="food/food trucks"/>
    <n v="0"/>
    <s v="N/A"/>
    <x v="7"/>
    <x v="19"/>
  </r>
  <r>
    <s v="Mac N Cheez Food Truck"/>
    <s v="The amazing gourmet Mac N Cheez Food Truck Campaigne!"/>
    <n v="50000"/>
    <n v="74"/>
    <x v="2"/>
    <x v="0"/>
    <s v="USD"/>
    <n v="1424746800"/>
    <n v="1422067870"/>
    <b v="0"/>
    <n v="14"/>
    <b v="0"/>
    <s v="food/food trucks"/>
    <n v="0.14799999999999999"/>
    <n v="5.2857142857142856"/>
    <x v="7"/>
    <x v="19"/>
  </r>
  <r>
    <s v="Mouth Watering Mobile Restaurant"/>
    <s v="I am creating a high quality, local product only, concession trailer for local and remote events. Dearborn Brand, Winter's Brand, more."/>
    <n v="35000"/>
    <n v="1"/>
    <x v="2"/>
    <x v="0"/>
    <s v="USD"/>
    <n v="1469919890"/>
    <n v="1467327890"/>
    <b v="0"/>
    <n v="1"/>
    <b v="0"/>
    <s v="food/food trucks"/>
    <n v="2.8571428571428571E-3"/>
    <n v="1"/>
    <x v="7"/>
    <x v="19"/>
  </r>
  <r>
    <s v="Help 2 Fat 2 Fly, with our Restaurant!"/>
    <s v="The stuffed chicken wing originators need YOUR help starting a restaurant so our AMAZING wings will be available to you 7 days a week!"/>
    <n v="80000"/>
    <n v="8586"/>
    <x v="2"/>
    <x v="0"/>
    <s v="USD"/>
    <n v="1433298676"/>
    <n v="1429410676"/>
    <b v="0"/>
    <n v="118"/>
    <b v="0"/>
    <s v="food/food trucks"/>
    <n v="10.7325"/>
    <n v="72.762711864406782"/>
    <x v="7"/>
    <x v="19"/>
  </r>
  <r>
    <s v="Cook"/>
    <s v="A Great New local Food Truck serving up ethnic fusion inspired eats in Ottawa."/>
    <n v="65000"/>
    <n v="35"/>
    <x v="2"/>
    <x v="5"/>
    <s v="CAD"/>
    <n v="1431278557"/>
    <n v="1427390557"/>
    <b v="0"/>
    <n v="2"/>
    <b v="0"/>
    <s v="food/food trucks"/>
    <n v="5.3846153846153842E-2"/>
    <n v="17.5"/>
    <x v="7"/>
    <x v="19"/>
  </r>
  <r>
    <s v="&quot;Sami j's Food Truck&quot;"/>
    <s v="Our food truck will bring you -_x000a_                       Fast, Fresh, Food -_x000a_                            Throughout the Omaha area"/>
    <n v="3500"/>
    <n v="25"/>
    <x v="2"/>
    <x v="0"/>
    <s v="USD"/>
    <n v="1427266860"/>
    <n v="1424678460"/>
    <b v="0"/>
    <n v="1"/>
    <b v="0"/>
    <s v="food/food trucks"/>
    <n v="0.7142857142857143"/>
    <n v="25"/>
    <x v="7"/>
    <x v="19"/>
  </r>
  <r>
    <s v="Chili dog"/>
    <s v="I want to start a food truck that specializes in chili cheese dogs, using new kinds of meats, cheeses and toppings you wouldn't imagine"/>
    <n v="5000"/>
    <n v="40"/>
    <x v="2"/>
    <x v="0"/>
    <s v="USD"/>
    <n v="1407899966"/>
    <n v="1405307966"/>
    <b v="0"/>
    <n v="3"/>
    <b v="0"/>
    <s v="food/food trucks"/>
    <n v="0.8"/>
    <n v="13.333333333333334"/>
    <x v="7"/>
    <x v="19"/>
  </r>
  <r>
    <s v="Tac o' Relli's Behold the first smoked to order taco truck"/>
    <s v="Gourmet taco truck infusing savory smoky flavors into your tacos, so when you open your container the aroma and actual smoke  flows out"/>
    <n v="30000"/>
    <n v="1"/>
    <x v="2"/>
    <x v="0"/>
    <s v="USD"/>
    <n v="1411701739"/>
    <n v="1409109739"/>
    <b v="0"/>
    <n v="1"/>
    <b v="0"/>
    <s v="food/food trucks"/>
    <n v="3.3333333333333335E-3"/>
    <n v="1"/>
    <x v="7"/>
    <x v="19"/>
  </r>
  <r>
    <s v="Fat daddy mac food truck"/>
    <s v="I am creating food magic on the go! Amazing food isn't just for sitdown restaraunts anymore!"/>
    <n v="15000"/>
    <n v="71"/>
    <x v="2"/>
    <x v="0"/>
    <s v="USD"/>
    <n v="1428981718"/>
    <n v="1423801318"/>
    <b v="0"/>
    <n v="3"/>
    <b v="0"/>
    <s v="food/food trucks"/>
    <n v="0.47333333333333333"/>
    <n v="23.666666666666668"/>
    <x v="7"/>
    <x v="19"/>
  </r>
  <r>
    <s v="The Military Moms Food Truck"/>
    <s v="The dream to own a food truck, rolling wherever the army sends me, hiring other military spouses and veterans alike! Giving back!"/>
    <n v="60000"/>
    <n v="3390"/>
    <x v="2"/>
    <x v="0"/>
    <s v="USD"/>
    <n v="1419538560"/>
    <n v="1416600960"/>
    <b v="0"/>
    <n v="38"/>
    <b v="0"/>
    <s v="food/food trucks"/>
    <n v="5.65"/>
    <n v="89.21052631578948"/>
    <x v="7"/>
    <x v="19"/>
  </r>
  <r>
    <s v="Dough Heads Food Truck: waffles stuffed with sweet + savory"/>
    <s v="Stuffed waffles made from Dough. Sweet, savory, salty and then stuffed with meats, fruits, and sauces!"/>
    <n v="23000"/>
    <n v="6061"/>
    <x v="2"/>
    <x v="0"/>
    <s v="USD"/>
    <n v="1438552800"/>
    <n v="1435876423"/>
    <b v="0"/>
    <n v="52"/>
    <b v="0"/>
    <s v="food/food trucks"/>
    <n v="26.35217391304348"/>
    <n v="116.55769230769231"/>
    <x v="7"/>
    <x v="19"/>
  </r>
  <r>
    <s v="Baja Babes Shrimp Tacos wants to spread the taco love!"/>
    <s v="We 'd love to give some TLC to our vintage pink taco trailer so we can continue to cook our signature Baja style shrimp tacos!"/>
    <n v="8000"/>
    <n v="26.01"/>
    <x v="2"/>
    <x v="0"/>
    <s v="USD"/>
    <n v="1403904808"/>
    <n v="1401312808"/>
    <b v="0"/>
    <n v="2"/>
    <b v="0"/>
    <s v="food/food trucks"/>
    <n v="0.325125"/>
    <n v="13.005000000000001"/>
    <x v="7"/>
    <x v="19"/>
  </r>
  <r>
    <s v="my bakery truck"/>
    <s v="Hi, I want make my first bakery. Food truck was great, but I not have a car licence. So, help me to be my dream!"/>
    <n v="2"/>
    <n v="0"/>
    <x v="2"/>
    <x v="5"/>
    <s v="CAD"/>
    <n v="1407533463"/>
    <n v="1404941463"/>
    <b v="0"/>
    <n v="0"/>
    <b v="0"/>
    <s v="food/food trucks"/>
    <n v="0"/>
    <s v="N/A"/>
    <x v="7"/>
    <x v="19"/>
  </r>
  <r>
    <s v="Holly's Hot Stuff"/>
    <s v="I currently own and operate a hot dog cart. I am hoping to purchase a used food truck so I can do business year round!"/>
    <n v="9999"/>
    <n v="70"/>
    <x v="2"/>
    <x v="0"/>
    <s v="USD"/>
    <n v="1411073972"/>
    <n v="1408481972"/>
    <b v="0"/>
    <n v="4"/>
    <b v="0"/>
    <s v="food/food trucks"/>
    <n v="0.7000700070007001"/>
    <n v="17.5"/>
    <x v="7"/>
    <x v="19"/>
  </r>
  <r>
    <s v="Support Circus Factory's new training space in Cork"/>
    <s v="We have been working extra hard to get our new training space ready and with a little extra help we hope to dream big for the future!"/>
    <n v="3400"/>
    <n v="1570"/>
    <x v="3"/>
    <x v="17"/>
    <s v="EUR"/>
    <n v="1491586534"/>
    <n v="1488911734"/>
    <b v="0"/>
    <n v="46"/>
    <b v="0"/>
    <s v="theater/spaces"/>
    <n v="46.176470588235297"/>
    <n v="34.130434782608695"/>
    <x v="1"/>
    <x v="38"/>
  </r>
  <r>
    <s v="Hygienic Art Amphitheater Project New London, Connecticut"/>
    <s v="The next phase of the evolution of Hygienic Art is the building of New London's first amphitheater, a covering for the Art Park."/>
    <n v="10000"/>
    <n v="3441"/>
    <x v="3"/>
    <x v="0"/>
    <s v="USD"/>
    <n v="1491416077"/>
    <n v="1488827677"/>
    <b v="1"/>
    <n v="26"/>
    <b v="0"/>
    <s v="theater/spaces"/>
    <n v="34.410000000000004"/>
    <n v="132.34615384615384"/>
    <x v="1"/>
    <x v="38"/>
  </r>
  <r>
    <s v="Bisagra Teatro: Foro Multidisciplinario"/>
    <s v="Â¡Tu nuevo espacio cultural multidisciplinario en el centro de Pachuca, Hidalgo"/>
    <n v="40000"/>
    <n v="41500"/>
    <x v="3"/>
    <x v="14"/>
    <s v="MXN"/>
    <n v="1490196830"/>
    <n v="1485016430"/>
    <b v="0"/>
    <n v="45"/>
    <b v="0"/>
    <s v="theater/spaces"/>
    <n v="103.75000000000001"/>
    <n v="922.22222222222217"/>
    <x v="1"/>
    <x v="38"/>
  </r>
  <r>
    <s v="Little Red Brick House"/>
    <s v="We plan to rescue, relocate, and repurpose, a historic Little Red Brick House, to be incorporated into a riverfront amphitheater."/>
    <n v="19000"/>
    <n v="1145"/>
    <x v="3"/>
    <x v="0"/>
    <s v="USD"/>
    <n v="1491421314"/>
    <n v="1487709714"/>
    <b v="0"/>
    <n v="7"/>
    <b v="0"/>
    <s v="theater/spaces"/>
    <n v="6.0263157894736841"/>
    <n v="163.57142857142858"/>
    <x v="1"/>
    <x v="38"/>
  </r>
  <r>
    <s v="Fischer Theatre Marquee"/>
    <s v="Help light the lights at the historic Fischer Theatre in Danville, IL."/>
    <n v="16500"/>
    <n v="1739"/>
    <x v="3"/>
    <x v="0"/>
    <s v="USD"/>
    <n v="1490389158"/>
    <n v="1486504758"/>
    <b v="0"/>
    <n v="8"/>
    <b v="0"/>
    <s v="theater/spaces"/>
    <n v="10.539393939393939"/>
    <n v="217.375"/>
    <x v="1"/>
    <x v="38"/>
  </r>
  <r>
    <s v="Nordo's Culinarium: Where Food Meets Art"/>
    <s v="A place where innovation, food, creativity and performance live year round in a historic building in Pioneer Square."/>
    <n v="35000"/>
    <n v="39304"/>
    <x v="0"/>
    <x v="0"/>
    <s v="USD"/>
    <n v="1413442740"/>
    <n v="1410937483"/>
    <b v="1"/>
    <n v="263"/>
    <b v="1"/>
    <s v="theater/spaces"/>
    <n v="112.29714285714284"/>
    <n v="149.44486692015209"/>
    <x v="1"/>
    <x v="38"/>
  </r>
  <r>
    <s v="The Pocket Theater - No one should have to pay to perform!"/>
    <s v="A new performance space in Seattle. A place for artists, comedians, and audiences to meet and collaborate!"/>
    <n v="8000"/>
    <n v="28067.57"/>
    <x v="0"/>
    <x v="0"/>
    <s v="USD"/>
    <n v="1369637940"/>
    <n v="1367088443"/>
    <b v="1"/>
    <n v="394"/>
    <b v="1"/>
    <s v="theater/spaces"/>
    <n v="350.84462500000001"/>
    <n v="71.237487309644663"/>
    <x v="1"/>
    <x v="38"/>
  </r>
  <r>
    <s v="Angel Comedy Club"/>
    <s v="Angel Comedy Club: A permanent home for Londonâ€™s loveliest comedy night - a community comedy club"/>
    <n v="20000"/>
    <n v="46643.07"/>
    <x v="0"/>
    <x v="1"/>
    <s v="GBP"/>
    <n v="1469119526"/>
    <n v="1463935526"/>
    <b v="1"/>
    <n v="1049"/>
    <b v="1"/>
    <s v="theater/spaces"/>
    <n v="233.21535"/>
    <n v="44.464318398474738"/>
    <x v="1"/>
    <x v="38"/>
  </r>
  <r>
    <s v="Circadium: School of Contemporary Circus - Start Up"/>
    <s v="Give contemporary circus an artistic home in America.  Help us launch the nationâ€™s first higher education program for circus."/>
    <n v="50000"/>
    <n v="50803"/>
    <x v="0"/>
    <x v="0"/>
    <s v="USD"/>
    <n v="1475553540"/>
    <n v="1472528141"/>
    <b v="1"/>
    <n v="308"/>
    <b v="1"/>
    <s v="theater/spaces"/>
    <n v="101.60599999999999"/>
    <n v="164.94480519480518"/>
    <x v="1"/>
    <x v="38"/>
  </r>
  <r>
    <s v="House of Yes"/>
    <s v="Building Brooklyn's own creative venue for circus, theater and events of all types."/>
    <n v="60000"/>
    <n v="92340.21"/>
    <x v="0"/>
    <x v="0"/>
    <s v="USD"/>
    <n v="1407549600"/>
    <n v="1404797428"/>
    <b v="1"/>
    <n v="1088"/>
    <b v="1"/>
    <s v="theater/spaces"/>
    <n v="153.90035000000003"/>
    <n v="84.871516544117654"/>
    <x v="1"/>
    <x v="38"/>
  </r>
  <r>
    <s v="The Red Shoes"/>
    <s v="We're aiming to launch a production involving circus performers, musicians and artists in a new space, creating a night of live art."/>
    <n v="3910"/>
    <n v="3938"/>
    <x v="0"/>
    <x v="1"/>
    <s v="GBP"/>
    <n v="1403301660"/>
    <n v="1400694790"/>
    <b v="1"/>
    <n v="73"/>
    <b v="1"/>
    <s v="theater/spaces"/>
    <n v="100.7161125319693"/>
    <n v="53.945205479452056"/>
    <x v="1"/>
    <x v="38"/>
  </r>
  <r>
    <s v="The Voix De Ville! : A Pop-up Theater and Cabaret"/>
    <s v="Voix de Ville is a pop-up imaginarium of neo-vaudeville, musical extravaganza, circus arts, comedy, and theatre in a tiny circus tent!"/>
    <n v="5500"/>
    <n v="7226"/>
    <x v="0"/>
    <x v="0"/>
    <s v="USD"/>
    <n v="1373738400"/>
    <n v="1370568560"/>
    <b v="1"/>
    <n v="143"/>
    <b v="1"/>
    <s v="theater/spaces"/>
    <n v="131.38181818181818"/>
    <n v="50.531468531468533"/>
    <x v="1"/>
    <x v="38"/>
  </r>
  <r>
    <s v="The Acro Cats Mobile Foster and Kitty Tour Bus"/>
    <s v="Help support the Acro-Cats kitten and cat rescue and adoption effort! They need a bus to continue finding felines homes across the US."/>
    <n v="150000"/>
    <n v="153362"/>
    <x v="0"/>
    <x v="0"/>
    <s v="USD"/>
    <n v="1450971684"/>
    <n v="1447515684"/>
    <b v="1"/>
    <n v="1420"/>
    <b v="1"/>
    <s v="theater/spaces"/>
    <n v="102.24133333333334"/>
    <n v="108.00140845070422"/>
    <x v="1"/>
    <x v="38"/>
  </r>
  <r>
    <s v="The Crane Theater"/>
    <s v="The Crane will be the new home for independent theater in Northeast Minneapolis"/>
    <n v="25000"/>
    <n v="29089"/>
    <x v="0"/>
    <x v="0"/>
    <s v="USD"/>
    <n v="1476486000"/>
    <n v="1474040596"/>
    <b v="1"/>
    <n v="305"/>
    <b v="1"/>
    <s v="theater/spaces"/>
    <n v="116.35599999999999"/>
    <n v="95.373770491803285"/>
    <x v="1"/>
    <x v="38"/>
  </r>
  <r>
    <s v="Good Good Comedy Theatre (Philadelphia, PA)"/>
    <s v="The creators of Five Dollar Comedy Week are building a permanent home for affordable live comedy shows and classes in Philadelphia."/>
    <n v="12000"/>
    <n v="31754.69"/>
    <x v="0"/>
    <x v="0"/>
    <s v="USD"/>
    <n v="1456047228"/>
    <n v="1453109628"/>
    <b v="1"/>
    <n v="551"/>
    <b v="1"/>
    <s v="theater/spaces"/>
    <n v="264.62241666666665"/>
    <n v="57.631016333938291"/>
    <x v="1"/>
    <x v="38"/>
  </r>
  <r>
    <s v="Berlin's first international, alternative comedy stage!"/>
    <s v="Love comedy? Get involved in creating a dedicated space for alternative comedy in Berlin._x000a__x000a_(Das Video ist untertitelt. Klicke auf CC)"/>
    <n v="10000"/>
    <n v="11998.01"/>
    <x v="0"/>
    <x v="12"/>
    <s v="EUR"/>
    <n v="1444291193"/>
    <n v="1441699193"/>
    <b v="1"/>
    <n v="187"/>
    <b v="1"/>
    <s v="theater/spaces"/>
    <n v="119.98010000000001"/>
    <n v="64.160481283422456"/>
    <x v="1"/>
    <x v="38"/>
  </r>
  <r>
    <s v="A Home for Comedy in Vermont!"/>
    <s v="ONLY HOURS LEFT ON THE CAMPAIGN! Our stretch goal is $35k; let's build a home for standup/improv shows &amp; classes in VT!"/>
    <n v="25000"/>
    <n v="30026"/>
    <x v="0"/>
    <x v="0"/>
    <s v="USD"/>
    <n v="1417906649"/>
    <n v="1414015049"/>
    <b v="1"/>
    <n v="325"/>
    <b v="1"/>
    <s v="theater/spaces"/>
    <n v="120.10400000000001"/>
    <n v="92.387692307692305"/>
    <x v="1"/>
    <x v="38"/>
  </r>
  <r>
    <s v="Bard Beyond the Big Top"/>
    <s v="The Bard has burst beyond the big top and we're reaching out to our Beloved Benefactors to help build our festival's future."/>
    <n v="18000"/>
    <n v="18645"/>
    <x v="0"/>
    <x v="0"/>
    <s v="USD"/>
    <n v="1462316400"/>
    <n v="1459865945"/>
    <b v="1"/>
    <n v="148"/>
    <b v="1"/>
    <s v="theater/spaces"/>
    <n v="103.58333333333334"/>
    <n v="125.97972972972973"/>
    <x v="1"/>
    <x v="38"/>
  </r>
  <r>
    <s v="AHS Theater - Help us light up our stage!"/>
    <s v="Our high school theater in Allentown, New Jersey was rad - in 1972. Help us bring our theater into present day and light up our stage!"/>
    <n v="6000"/>
    <n v="6530"/>
    <x v="0"/>
    <x v="0"/>
    <s v="USD"/>
    <n v="1460936694"/>
    <n v="1455756294"/>
    <b v="0"/>
    <n v="69"/>
    <b v="1"/>
    <s v="theater/spaces"/>
    <n v="108.83333333333334"/>
    <n v="94.637681159420296"/>
    <x v="1"/>
    <x v="38"/>
  </r>
  <r>
    <s v="The Comedy Project"/>
    <s v="An improv, sketch and experimental comedy and cocktail venue in downtown Grand Rapids, Michigan"/>
    <n v="25000"/>
    <n v="29531"/>
    <x v="0"/>
    <x v="0"/>
    <s v="USD"/>
    <n v="1478866253"/>
    <n v="1476270653"/>
    <b v="0"/>
    <n v="173"/>
    <b v="1"/>
    <s v="theater/spaces"/>
    <n v="118.12400000000001"/>
    <n v="170.69942196531792"/>
    <x v="1"/>
    <x v="38"/>
  </r>
  <r>
    <s v="Pi Crust - Easily Connect Electronics To Your Raspberry Pi"/>
    <s v="Pi Crust is a breakout board for the Raspberry Pi that makes it easier to connect electronics - help us to bring this into kit form!"/>
    <n v="750"/>
    <n v="10965"/>
    <x v="0"/>
    <x v="1"/>
    <s v="GBP"/>
    <n v="1378494000"/>
    <n v="1375880598"/>
    <b v="0"/>
    <n v="269"/>
    <b v="1"/>
    <s v="technology/hardware"/>
    <n v="1462"/>
    <n v="40.762081784386616"/>
    <x v="2"/>
    <x v="30"/>
  </r>
  <r>
    <s v="Ransomly | A bluetooth beacon to make any room app-free."/>
    <s v="Want people to put down their phone more often? Ransomly creates 'quiet' spaces to help us reconnect with the real people in our lives."/>
    <n v="5000"/>
    <n v="12627"/>
    <x v="0"/>
    <x v="0"/>
    <s v="USD"/>
    <n v="1485722053"/>
    <n v="1480538053"/>
    <b v="0"/>
    <n v="185"/>
    <b v="1"/>
    <s v="technology/hardware"/>
    <n v="252.54"/>
    <n v="68.254054054054052"/>
    <x v="2"/>
    <x v="30"/>
  </r>
  <r>
    <s v="Mega Bar: The most versatile and affordable workout product."/>
    <s v="The most compact and versatile workout product designed to give you unlimited exercise options in the comfort of your home or office."/>
    <n v="12000"/>
    <n v="16806"/>
    <x v="0"/>
    <x v="0"/>
    <s v="USD"/>
    <n v="1420060088"/>
    <n v="1414872488"/>
    <b v="0"/>
    <n v="176"/>
    <b v="1"/>
    <s v="technology/hardware"/>
    <n v="140.05000000000001"/>
    <n v="95.48863636363636"/>
    <x v="2"/>
    <x v="30"/>
  </r>
  <r>
    <s v="RasPiO GPIO Quick Reference Ruler for Raspberry Pi RPi.GPIO"/>
    <s v="RPi.GPIO Quick reference for GPIO programming on Raspberry Pi. Python code &amp; port ID labels in a convenient 6&quot; PCB ruler"/>
    <n v="2468"/>
    <n v="7326.88"/>
    <x v="0"/>
    <x v="1"/>
    <s v="GBP"/>
    <n v="1439625059"/>
    <n v="1436860259"/>
    <b v="0"/>
    <n v="1019"/>
    <b v="1"/>
    <s v="technology/hardware"/>
    <n v="296.87520259319291"/>
    <n v="7.1902649656526005"/>
    <x v="2"/>
    <x v="30"/>
  </r>
  <r>
    <s v="Digital MPPT and Solar BMS for a Net Zero energy House"/>
    <s v="Best Net Zero energy solution for new or existing house (no more heating or electricity bills)."/>
    <n v="40000"/>
    <n v="57817"/>
    <x v="0"/>
    <x v="5"/>
    <s v="CAD"/>
    <n v="1488390735"/>
    <n v="1484070735"/>
    <b v="0"/>
    <n v="113"/>
    <b v="1"/>
    <s v="technology/hardware"/>
    <n v="144.54249999999999"/>
    <n v="511.65486725663715"/>
    <x v="2"/>
    <x v="30"/>
  </r>
  <r>
    <s v="Krimston TWO - Dual SIM case for iPhone"/>
    <s v="Krimston TWO: iPhone Dual SIM Case"/>
    <n v="100000"/>
    <n v="105745"/>
    <x v="0"/>
    <x v="0"/>
    <s v="USD"/>
    <n v="1461333311"/>
    <n v="1458741311"/>
    <b v="0"/>
    <n v="404"/>
    <b v="1"/>
    <s v="technology/hardware"/>
    <n v="105.745"/>
    <n v="261.74504950495049"/>
    <x v="2"/>
    <x v="30"/>
  </r>
  <r>
    <s v="PiDrive: Low-power, mSATA SSD for the Raspberry Pi"/>
    <s v="Introducing the PiDrive, a high capacity Solid State Drive (SSD) expansion card for the Raspberry Pi B+, A+, and B+ v2!"/>
    <n v="10000"/>
    <n v="49321"/>
    <x v="0"/>
    <x v="0"/>
    <s v="USD"/>
    <n v="1438964063"/>
    <n v="1436804063"/>
    <b v="0"/>
    <n v="707"/>
    <b v="1"/>
    <s v="technology/hardware"/>
    <n v="493.21000000000004"/>
    <n v="69.760961810466767"/>
    <x v="2"/>
    <x v="30"/>
  </r>
  <r>
    <s v="Multi-Function SSD Shield for the Raspberry Pi 2"/>
    <s v="SSD, WiFi, RTC w/Battery and high power USB all in one shield."/>
    <n v="15000"/>
    <n v="30274"/>
    <x v="0"/>
    <x v="0"/>
    <s v="USD"/>
    <n v="1451485434"/>
    <n v="1448461434"/>
    <b v="0"/>
    <n v="392"/>
    <b v="1"/>
    <s v="technology/hardware"/>
    <n v="201.82666666666668"/>
    <n v="77.229591836734699"/>
    <x v="2"/>
    <x v="30"/>
  </r>
  <r>
    <s v="McChi Luggage: It's a Luggage, USB Charger and a Table Top"/>
    <s v="A luggage that is more than a luggage! It is what you want it to be."/>
    <n v="7500"/>
    <n v="7833"/>
    <x v="0"/>
    <x v="0"/>
    <s v="USD"/>
    <n v="1430459197"/>
    <n v="1427867197"/>
    <b v="0"/>
    <n v="23"/>
    <b v="1"/>
    <s v="technology/hardware"/>
    <n v="104.44"/>
    <n v="340.56521739130437"/>
    <x v="2"/>
    <x v="30"/>
  </r>
  <r>
    <s v="Yaba - Portable Speaker &amp; Guitar Amp"/>
    <s v="The world's most powerful portable speaker and guitar amplifier. Turns any surface into a speaker."/>
    <n v="27000"/>
    <n v="45979.01"/>
    <x v="0"/>
    <x v="0"/>
    <s v="USD"/>
    <n v="1366635575"/>
    <n v="1363611575"/>
    <b v="0"/>
    <n v="682"/>
    <b v="1"/>
    <s v="technology/hardware"/>
    <n v="170.29262962962963"/>
    <n v="67.417903225806455"/>
    <x v="2"/>
    <x v="30"/>
  </r>
  <r>
    <s v="CybatiWorks - ICS/SCADA/IoT Cybersecurity Education Platform"/>
    <s v="Providing a control system and cybersecurity hands-on educational platform for professionals, home-use, and academic institutions."/>
    <n v="30000"/>
    <n v="31291"/>
    <x v="0"/>
    <x v="0"/>
    <s v="USD"/>
    <n v="1413604800"/>
    <n v="1408624622"/>
    <b v="0"/>
    <n v="37"/>
    <b v="1"/>
    <s v="technology/hardware"/>
    <n v="104.30333333333333"/>
    <n v="845.70270270270271"/>
    <x v="2"/>
    <x v="30"/>
  </r>
  <r>
    <s v="BrightFingers â€” The Fast &amp; Fun Way To Learn Typing"/>
    <s v="BrightFingers' lighting keyboard, gloves and software give kids a multi-sensory way to learn to type â€” and the desire to practice."/>
    <n v="12000"/>
    <n v="14190"/>
    <x v="0"/>
    <x v="0"/>
    <s v="USD"/>
    <n v="1369699200"/>
    <n v="1366917828"/>
    <b v="0"/>
    <n v="146"/>
    <b v="1"/>
    <s v="technology/hardware"/>
    <n v="118.25000000000001"/>
    <n v="97.191780821917803"/>
    <x v="2"/>
    <x v="30"/>
  </r>
  <r>
    <s v="ONetSwitch: Open Source Hardware for Networking"/>
    <s v="Students, makers, and engineers can write Linux software applications to achieve any network functions, such as NAS, VPN and Firewall."/>
    <n v="50000"/>
    <n v="53769"/>
    <x v="0"/>
    <x v="0"/>
    <s v="USD"/>
    <n v="1428643974"/>
    <n v="1423463574"/>
    <b v="0"/>
    <n v="119"/>
    <b v="1"/>
    <s v="technology/hardware"/>
    <n v="107.538"/>
    <n v="451.84033613445376"/>
    <x v="2"/>
    <x v="30"/>
  </r>
  <r>
    <s v="THE 'mi8' RISES | The Best Wireless Duo Stereo Sound System"/>
    <s v="Award-Winning Audio Design Experts Voix are back with their latest product. The amazing mi8| Retro Duo Wireless Stereo Sound System."/>
    <n v="1"/>
    <n v="22603"/>
    <x v="0"/>
    <x v="0"/>
    <s v="USD"/>
    <n v="1476395940"/>
    <n v="1473782592"/>
    <b v="0"/>
    <n v="163"/>
    <b v="1"/>
    <s v="technology/hardware"/>
    <n v="2260300"/>
    <n v="138.66871165644173"/>
    <x v="2"/>
    <x v="30"/>
  </r>
  <r>
    <s v="Pi Supply - Intelligent Power Switch for Raspberry Pi"/>
    <s v="The Pi Supply is an intelligent power switch for the Raspberry Pi which includes hard on and off switches and auto-off on shutdown."/>
    <n v="750"/>
    <n v="7336.01"/>
    <x v="0"/>
    <x v="1"/>
    <s v="GBP"/>
    <n v="1363204800"/>
    <n v="1360551250"/>
    <b v="0"/>
    <n v="339"/>
    <b v="1"/>
    <s v="technology/hardware"/>
    <n v="978.13466666666682"/>
    <n v="21.640147492625371"/>
    <x v="2"/>
    <x v="30"/>
  </r>
  <r>
    <s v="Open Source Programmable Solar BMS Li-ion, LiFePO4 dev board"/>
    <s v="Fully Programmable Solar BMS ( Battery Management System ) Learn to program microcontrollers and HW design video tutorials_x000a_Open Source"/>
    <n v="8000"/>
    <n v="9832"/>
    <x v="0"/>
    <x v="5"/>
    <s v="CAD"/>
    <n v="1398268773"/>
    <n v="1395676773"/>
    <b v="0"/>
    <n v="58"/>
    <b v="1"/>
    <s v="technology/hardware"/>
    <n v="122.9"/>
    <n v="169.51724137931035"/>
    <x v="2"/>
    <x v="30"/>
  </r>
  <r>
    <s v="The PowerPot X: Most Reliable 10-Watt Portable Generator"/>
    <s v="An innovative portable generator that turns heat into electricity. Now with 10 Watts of power at your fingertips... all while you cook!"/>
    <n v="30000"/>
    <n v="73818.240000000005"/>
    <x v="0"/>
    <x v="0"/>
    <s v="USD"/>
    <n v="1389812400"/>
    <n v="1386108087"/>
    <b v="0"/>
    <n v="456"/>
    <b v="1"/>
    <s v="technology/hardware"/>
    <n v="246.0608"/>
    <n v="161.88210526315791"/>
    <x v="2"/>
    <x v="30"/>
  </r>
  <r>
    <s v="iPhone7 inVIIctus batterycase customize 3D printed top cover"/>
    <s v="Bringing back the Mojo to the new iPhone with our award winning  removable battery case with customized 3D printed top cover"/>
    <n v="5000"/>
    <n v="7397"/>
    <x v="0"/>
    <x v="0"/>
    <s v="USD"/>
    <n v="1478402804"/>
    <n v="1473218804"/>
    <b v="0"/>
    <n v="15"/>
    <b v="1"/>
    <s v="technology/hardware"/>
    <n v="147.94"/>
    <n v="493.13333333333333"/>
    <x v="2"/>
    <x v="30"/>
  </r>
  <r>
    <s v="LPLC - Low Power, Low Cost PIC18 Development Board"/>
    <s v="LPLC Board; A powerful, low cost, ultra low power microcontroller development board with template software and online tutorials."/>
    <n v="1100"/>
    <n v="4225"/>
    <x v="0"/>
    <x v="1"/>
    <s v="GBP"/>
    <n v="1399324717"/>
    <n v="1395436717"/>
    <b v="0"/>
    <n v="191"/>
    <b v="1"/>
    <s v="technology/hardware"/>
    <n v="384.09090909090907"/>
    <n v="22.120418848167539"/>
    <x v="2"/>
    <x v="30"/>
  </r>
  <r>
    <s v="Vertical Garden Prototype"/>
    <s v="I am interested in testing the plant yields of this vertical garden as well as some other applications"/>
    <n v="300"/>
    <n v="310"/>
    <x v="0"/>
    <x v="0"/>
    <s v="USD"/>
    <n v="1426117552"/>
    <n v="1423529152"/>
    <b v="0"/>
    <n v="17"/>
    <b v="1"/>
    <s v="technology/hardware"/>
    <n v="103.33333333333334"/>
    <n v="18.235294117647058"/>
    <x v="2"/>
    <x v="30"/>
  </r>
  <r>
    <s v="Mrs. Brown and Her Lost Puppy."/>
    <s v="Help me publish my 1st children's book as an aspiring author!"/>
    <n v="8000"/>
    <n v="35"/>
    <x v="2"/>
    <x v="0"/>
    <s v="USD"/>
    <n v="1413770820"/>
    <n v="1412005602"/>
    <b v="0"/>
    <n v="4"/>
    <b v="0"/>
    <s v="publishing/children's books"/>
    <n v="0.43750000000000006"/>
    <n v="8.75"/>
    <x v="3"/>
    <x v="39"/>
  </r>
  <r>
    <s v="What a Zoo!"/>
    <s v="The pachyderms at the Denver Zoo are moving. Follow along on the convoluted journey to their new home."/>
    <n v="2500"/>
    <n v="731"/>
    <x v="2"/>
    <x v="0"/>
    <s v="USD"/>
    <n v="1337102187"/>
    <n v="1335892587"/>
    <b v="0"/>
    <n v="18"/>
    <b v="0"/>
    <s v="publishing/children's books"/>
    <n v="29.24"/>
    <n v="40.611111111111114"/>
    <x v="3"/>
    <x v="39"/>
  </r>
  <r>
    <s v="St. Nick Jr"/>
    <s v="One Christmas every child was naughty, and Santa's son _x000a_St. Nick Jr sacrifices all his gifts over his whole life, for the children"/>
    <n v="5999"/>
    <n v="0"/>
    <x v="2"/>
    <x v="0"/>
    <s v="USD"/>
    <n v="1476863607"/>
    <n v="1474271607"/>
    <b v="0"/>
    <n v="0"/>
    <b v="0"/>
    <s v="publishing/children's books"/>
    <n v="0"/>
    <s v="N/A"/>
    <x v="3"/>
    <x v="39"/>
  </r>
  <r>
    <s v="Honey Bees Children's Book: How to Save Our Food"/>
    <s v="A fun &amp; exciting story to educate kids and their parents about the importance of honeybees &amp; the easy &amp; fun ways we can help the world."/>
    <n v="16000"/>
    <n v="835"/>
    <x v="2"/>
    <x v="0"/>
    <s v="USD"/>
    <n v="1330478998"/>
    <n v="1327886998"/>
    <b v="0"/>
    <n v="22"/>
    <b v="0"/>
    <s v="publishing/children's books"/>
    <n v="5.21875"/>
    <n v="37.954545454545453"/>
    <x v="3"/>
    <x v="39"/>
  </r>
  <r>
    <s v="SERENDIPITY'S Pumpkin Pie Surprise"/>
    <s v="A spunky little girl, driven by a love of pumpkin pie, overcomes her fears and serendipitiously discovers what she'll be for Halloween"/>
    <n v="8000"/>
    <n v="1751"/>
    <x v="2"/>
    <x v="0"/>
    <s v="USD"/>
    <n v="1342309368"/>
    <n v="1337125368"/>
    <b v="0"/>
    <n v="49"/>
    <b v="0"/>
    <s v="publishing/children's books"/>
    <n v="21.887499999999999"/>
    <n v="35.734693877551024"/>
    <x v="3"/>
    <x v="39"/>
  </r>
  <r>
    <s v="How many marbles do YOU have?"/>
    <s v="An easy fun way for children to understand the physical limitations of someone with CFIDS and Fibromyalgia using marbles and a jar."/>
    <n v="3000"/>
    <n v="801"/>
    <x v="2"/>
    <x v="0"/>
    <s v="USD"/>
    <n v="1409337911"/>
    <n v="1406745911"/>
    <b v="0"/>
    <n v="19"/>
    <b v="0"/>
    <s v="publishing/children's books"/>
    <n v="26.700000000000003"/>
    <n v="42.157894736842103"/>
    <x v="3"/>
    <x v="39"/>
  </r>
  <r>
    <s v="Magic, Giggles and Love  A collection of children's poetry"/>
    <s v="A collection of childrens poems written to educate, inspire and create quality time with parents. Beautifully illustrated, 44 pp."/>
    <n v="500"/>
    <n v="140"/>
    <x v="2"/>
    <x v="0"/>
    <s v="USD"/>
    <n v="1339816200"/>
    <n v="1337095997"/>
    <b v="0"/>
    <n v="4"/>
    <b v="0"/>
    <s v="publishing/children's books"/>
    <n v="28.000000000000004"/>
    <n v="35"/>
    <x v="3"/>
    <x v="39"/>
  </r>
  <r>
    <s v="Native American Language Book for Children"/>
    <s v="Interactive Book with Audio to learn the Ojibwe Language for Children.  Website, Ebook and more!"/>
    <n v="5000"/>
    <n v="53"/>
    <x v="2"/>
    <x v="0"/>
    <s v="USD"/>
    <n v="1472835802"/>
    <n v="1470243802"/>
    <b v="0"/>
    <n v="4"/>
    <b v="0"/>
    <s v="publishing/children's books"/>
    <n v="1.06"/>
    <n v="13.25"/>
    <x v="3"/>
    <x v="39"/>
  </r>
  <r>
    <s v="A Tree is a Tree, no matter what you see.  CHILDREN'S BOOK"/>
    <s v="Self-publishing my children's book."/>
    <n v="10000"/>
    <n v="110"/>
    <x v="2"/>
    <x v="0"/>
    <s v="USD"/>
    <n v="1428171037"/>
    <n v="1425582637"/>
    <b v="0"/>
    <n v="2"/>
    <b v="0"/>
    <s v="publishing/children's books"/>
    <n v="1.0999999999999999"/>
    <n v="55"/>
    <x v="3"/>
    <x v="39"/>
  </r>
  <r>
    <s v="My Child, My Blessing"/>
    <s v="This is a journal where parents daily write something positive about their child.  Places for pictures, too."/>
    <n v="1999"/>
    <n v="0"/>
    <x v="2"/>
    <x v="0"/>
    <s v="USD"/>
    <n v="1341086400"/>
    <n v="1340055345"/>
    <b v="0"/>
    <n v="0"/>
    <b v="0"/>
    <s v="publishing/children's books"/>
    <n v="0"/>
    <s v="N/A"/>
    <x v="3"/>
    <x v="39"/>
  </r>
  <r>
    <s v="&quot;DADDY WHAT'S A DIVORCE?&quot; CHILDREN&quot;S BOOK"/>
    <s v="&quot;Daddy what's a divorce?&quot; A child gains insight and wisdom to the miracles of GOD and helps a family reunite; in &quot; GRACE SAVES THE DAY&quot;"/>
    <n v="3274"/>
    <n v="0"/>
    <x v="2"/>
    <x v="0"/>
    <s v="USD"/>
    <n v="1403039842"/>
    <n v="1397855842"/>
    <b v="0"/>
    <n v="0"/>
    <b v="0"/>
    <s v="publishing/children's books"/>
    <n v="0"/>
    <s v="N/A"/>
    <x v="3"/>
    <x v="39"/>
  </r>
  <r>
    <s v="An Ordinary Toad's Extraordinary Night!"/>
    <s v="Andrew wonders if his life would be more exciting if he'd been hatched a frog. Shiny and green just seems more exciting to him. Until.."/>
    <n v="4800"/>
    <n v="550"/>
    <x v="2"/>
    <x v="0"/>
    <s v="USD"/>
    <n v="1324232504"/>
    <n v="1320776504"/>
    <b v="0"/>
    <n v="14"/>
    <b v="0"/>
    <s v="publishing/children's books"/>
    <n v="11.458333333333332"/>
    <n v="39.285714285714285"/>
    <x v="3"/>
    <x v="39"/>
  </r>
  <r>
    <s v="Dust Bunnies &amp; the Carpet Rat publishing push"/>
    <s v="Written by my daughter and myself, illustrated by Jack Wiens. Everything is complete except for publishing."/>
    <n v="2000"/>
    <n v="380"/>
    <x v="2"/>
    <x v="0"/>
    <s v="USD"/>
    <n v="1346017023"/>
    <n v="1343425023"/>
    <b v="0"/>
    <n v="8"/>
    <b v="0"/>
    <s v="publishing/children's books"/>
    <n v="19"/>
    <n v="47.5"/>
    <x v="3"/>
    <x v="39"/>
  </r>
  <r>
    <s v="From here...to there!"/>
    <s v="I have been a writer all my life. But until recently never a parent. I want to write a children book for my children, and yours!"/>
    <n v="10000"/>
    <n v="0"/>
    <x v="2"/>
    <x v="0"/>
    <s v="USD"/>
    <n v="1410448551"/>
    <n v="1407856551"/>
    <b v="0"/>
    <n v="0"/>
    <b v="0"/>
    <s v="publishing/children's books"/>
    <n v="0"/>
    <s v="N/A"/>
    <x v="3"/>
    <x v="39"/>
  </r>
  <r>
    <s v="Children's book app: &quot;The story of Setanta&quot;"/>
    <s v="Colourful and imaginative book app for children, will be relished especially by those with Irish roots."/>
    <n v="500"/>
    <n v="260"/>
    <x v="2"/>
    <x v="17"/>
    <s v="EUR"/>
    <n v="1428519527"/>
    <n v="1425927527"/>
    <b v="0"/>
    <n v="15"/>
    <b v="0"/>
    <s v="publishing/children's books"/>
    <n v="52"/>
    <n v="17.333333333333332"/>
    <x v="3"/>
    <x v="39"/>
  </r>
  <r>
    <s v="The Most Basic of Truths"/>
    <s v="We all pray to the same God no matter what name we might refer to Him as.  Our children deserve to know this basic truth."/>
    <n v="10000"/>
    <n v="1048"/>
    <x v="2"/>
    <x v="0"/>
    <s v="USD"/>
    <n v="1389476201"/>
    <n v="1386884201"/>
    <b v="0"/>
    <n v="33"/>
    <b v="0"/>
    <s v="publishing/children's books"/>
    <n v="10.48"/>
    <n v="31.757575757575758"/>
    <x v="3"/>
    <x v="39"/>
  </r>
  <r>
    <s v="C is for Crooked"/>
    <s v="A children's letter book that Lampoons Hillary Clinton"/>
    <n v="1500"/>
    <n v="10"/>
    <x v="2"/>
    <x v="0"/>
    <s v="USD"/>
    <n v="1470498332"/>
    <n v="1469202332"/>
    <b v="0"/>
    <n v="2"/>
    <b v="0"/>
    <s v="publishing/children's books"/>
    <n v="0.66666666666666674"/>
    <n v="5"/>
    <x v="3"/>
    <x v="39"/>
  </r>
  <r>
    <s v="Printing Soraya Yvette's Children's books"/>
    <s v="Water Bomb Fight, Swooped &amp; Moon You Are Unique by Soraya Yvette are Christ centred Aussie outdoor fun adventure books for tween/teens"/>
    <n v="2000"/>
    <n v="234"/>
    <x v="2"/>
    <x v="2"/>
    <s v="AUD"/>
    <n v="1476095783"/>
    <n v="1474886183"/>
    <b v="0"/>
    <n v="6"/>
    <b v="0"/>
    <s v="publishing/children's books"/>
    <n v="11.700000000000001"/>
    <n v="39"/>
    <x v="3"/>
    <x v="39"/>
  </r>
  <r>
    <s v="Bunyip Magic - Epic kids Adventures of the Mythical Bunyip!"/>
    <s v="READY TO PRINT. A fun 38 page full color, hand illustrated children's book based on Australian animals and Indigenous Legends."/>
    <n v="1000"/>
    <n v="105"/>
    <x v="2"/>
    <x v="2"/>
    <s v="AUD"/>
    <n v="1468658866"/>
    <n v="1464943666"/>
    <b v="0"/>
    <n v="2"/>
    <b v="0"/>
    <s v="publishing/children's books"/>
    <n v="10.5"/>
    <n v="52.5"/>
    <x v="3"/>
    <x v="39"/>
  </r>
  <r>
    <s v="BOSLEY BEATS THE BURGLARS - A Lovable Children's Adventure"/>
    <s v="A fantastic Doggie Adventure filled with laughter, tears and heroics. Lets get a fresh New Edition of Bosley published for all to enjoy"/>
    <n v="5000"/>
    <n v="0"/>
    <x v="2"/>
    <x v="1"/>
    <s v="GBP"/>
    <n v="1371726258"/>
    <n v="1369134258"/>
    <b v="0"/>
    <n v="0"/>
    <b v="0"/>
    <s v="publishing/children's books"/>
    <n v="0"/>
    <s v="N/A"/>
    <x v="3"/>
    <x v="39"/>
  </r>
  <r>
    <s v="Learn U.S. Geography: Dreaming my way across The U.S."/>
    <s v="Help me give away 500 copies of my picture book so more kids will know US geography!"/>
    <n v="5000"/>
    <n v="36"/>
    <x v="2"/>
    <x v="0"/>
    <s v="USD"/>
    <n v="1357176693"/>
    <n v="1354584693"/>
    <b v="0"/>
    <n v="4"/>
    <b v="0"/>
    <s v="publishing/children's books"/>
    <n v="0.72"/>
    <n v="9"/>
    <x v="3"/>
    <x v="39"/>
  </r>
  <r>
    <s v="How to Create Your Own Magic World. Toy-making guide."/>
    <s v="How-to book of toys and games constructed from materials found in nature, recyclable and easily available."/>
    <n v="3250"/>
    <n v="25"/>
    <x v="2"/>
    <x v="0"/>
    <s v="USD"/>
    <n v="1332114795"/>
    <n v="1326934395"/>
    <b v="0"/>
    <n v="1"/>
    <b v="0"/>
    <s v="publishing/children's books"/>
    <n v="0.76923076923076927"/>
    <n v="25"/>
    <x v="3"/>
    <x v="39"/>
  </r>
  <r>
    <s v="My Christmas Star"/>
    <s v="How Santa finds childrens homes without getting lost by following certain stars."/>
    <n v="39400"/>
    <n v="90"/>
    <x v="2"/>
    <x v="0"/>
    <s v="USD"/>
    <n v="1369403684"/>
    <n v="1365515684"/>
    <b v="0"/>
    <n v="3"/>
    <b v="0"/>
    <s v="publishing/children's books"/>
    <n v="0.22842639593908631"/>
    <n v="30"/>
    <x v="3"/>
    <x v="39"/>
  </r>
  <r>
    <s v="A Growing Adventure"/>
    <s v="My Budding Bears are four teddy bears living in an enchanted garden sharing friendship, tea parties and delightful adventures."/>
    <n v="4000"/>
    <n v="45"/>
    <x v="2"/>
    <x v="0"/>
    <s v="USD"/>
    <n v="1338404400"/>
    <n v="1335855631"/>
    <b v="0"/>
    <n v="4"/>
    <b v="0"/>
    <s v="publishing/children's books"/>
    <n v="1.125"/>
    <n v="11.25"/>
    <x v="3"/>
    <x v="39"/>
  </r>
  <r>
    <s v="A Story Book For Kids: Technology and Everyday Life"/>
    <s v="I am writing an illustrated book for children ages 3 to 7 that meshes technology in everyday life stories."/>
    <n v="4000"/>
    <n v="0"/>
    <x v="2"/>
    <x v="0"/>
    <s v="USD"/>
    <n v="1351432428"/>
    <n v="1350050028"/>
    <b v="0"/>
    <n v="0"/>
    <b v="0"/>
    <s v="publishing/children's books"/>
    <n v="0"/>
    <s v="N/A"/>
    <x v="3"/>
    <x v="39"/>
  </r>
  <r>
    <s v="Jambie"/>
    <s v="Jambie is a children's book geared towards kids ages 4-9 years of age. This book teaches young children about making wise decisions."/>
    <n v="5000"/>
    <n v="100"/>
    <x v="2"/>
    <x v="0"/>
    <s v="USD"/>
    <n v="1313078518"/>
    <n v="1310486518"/>
    <b v="0"/>
    <n v="4"/>
    <b v="0"/>
    <s v="publishing/children's books"/>
    <n v="2"/>
    <n v="25"/>
    <x v="3"/>
    <x v="39"/>
  </r>
  <r>
    <s v="the Giant Turnip"/>
    <s v="An animated bedtime story with Dedka, Babka and the rest of the family working together on a BIG problem"/>
    <n v="4000"/>
    <n v="34"/>
    <x v="2"/>
    <x v="5"/>
    <s v="CAD"/>
    <n v="1439766050"/>
    <n v="1434582050"/>
    <b v="0"/>
    <n v="3"/>
    <b v="0"/>
    <s v="publishing/children's books"/>
    <n v="0.85000000000000009"/>
    <n v="11.333333333333334"/>
    <x v="3"/>
    <x v="39"/>
  </r>
  <r>
    <s v="It's Okay To Wait"/>
    <s v="â€œItâ€™s Okay to Waitâ€ is the story of a father who sits down with his adolescent daughter to have â€œthe talkâ€ about sex."/>
    <n v="7000"/>
    <n v="1002"/>
    <x v="2"/>
    <x v="0"/>
    <s v="USD"/>
    <n v="1333028723"/>
    <n v="1330440323"/>
    <b v="0"/>
    <n v="34"/>
    <b v="0"/>
    <s v="publishing/children's books"/>
    <n v="14.314285714285715"/>
    <n v="29.470588235294116"/>
    <x v="3"/>
    <x v="39"/>
  </r>
  <r>
    <s v="Raph the Ninja Giraffe"/>
    <s v="Raph the Ninja Giraffe is a project that is my 5 year old sons idea, &amp; I am working with him to bring his idea to life."/>
    <n v="800"/>
    <n v="2"/>
    <x v="2"/>
    <x v="1"/>
    <s v="GBP"/>
    <n v="1401997790"/>
    <n v="1397677790"/>
    <b v="0"/>
    <n v="2"/>
    <b v="0"/>
    <s v="publishing/children's books"/>
    <n v="0.25"/>
    <n v="1"/>
    <x v="3"/>
    <x v="39"/>
  </r>
  <r>
    <s v="The Story Of Circle And Square"/>
    <s v="A story about two friends who part ways because they are different, then reunite after learning they both are made of atoms."/>
    <n v="20000"/>
    <n v="2082.25"/>
    <x v="2"/>
    <x v="0"/>
    <s v="USD"/>
    <n v="1395158130"/>
    <n v="1392569730"/>
    <b v="0"/>
    <n v="33"/>
    <b v="0"/>
    <s v="publishing/children's books"/>
    <n v="10.411249999999999"/>
    <n v="63.098484848484851"/>
    <x v="3"/>
    <x v="39"/>
  </r>
  <r>
    <s v="Hello Vermont (4 Seasons Children's Books)"/>
    <s v="Hello Vermont are books that demonstrate the 4 seasons. Subtitles: Soggy Spring, Sizzling Summer, Fabulous Fall &amp; Winter Wonderland."/>
    <n v="19980"/>
    <n v="0"/>
    <x v="2"/>
    <x v="0"/>
    <s v="USD"/>
    <n v="1359738000"/>
    <n v="1355489140"/>
    <b v="0"/>
    <n v="0"/>
    <b v="0"/>
    <s v="publishing/children's books"/>
    <n v="0"/>
    <s v="N/A"/>
    <x v="3"/>
    <x v="39"/>
  </r>
  <r>
    <s v="Why Won't This Kid Go To Sleep?!? Goodnight, Kaiden!"/>
    <s v="See the little boy in the photo? Doesn't he look angelic? Wouldn't you like to read his story? Take a look at this......."/>
    <n v="8000"/>
    <n v="0"/>
    <x v="2"/>
    <x v="0"/>
    <s v="USD"/>
    <n v="1381006294"/>
    <n v="1379710294"/>
    <b v="0"/>
    <n v="0"/>
    <b v="0"/>
    <s v="publishing/children's books"/>
    <n v="0"/>
    <s v="N/A"/>
    <x v="3"/>
    <x v="39"/>
  </r>
  <r>
    <s v="The Boat That Couldn't Float"/>
    <s v="Parents know the pain of rereading bad bedtime stories. I want to write stories that all ages will enjoy"/>
    <n v="530"/>
    <n v="1"/>
    <x v="2"/>
    <x v="5"/>
    <s v="CAD"/>
    <n v="1461530721"/>
    <n v="1460666721"/>
    <b v="0"/>
    <n v="1"/>
    <b v="0"/>
    <s v="publishing/children's books"/>
    <n v="0.18867924528301888"/>
    <n v="1"/>
    <x v="3"/>
    <x v="39"/>
  </r>
  <r>
    <s v="Welcome to Jangala Tribal Warriors: Book One"/>
    <s v="Building the inner wealth of children builds stronger families, schools and communities. Peaceful and positive relationships flourish."/>
    <n v="4000"/>
    <n v="570"/>
    <x v="2"/>
    <x v="0"/>
    <s v="USD"/>
    <n v="1362711728"/>
    <n v="1360119728"/>
    <b v="0"/>
    <n v="13"/>
    <b v="0"/>
    <s v="publishing/children's books"/>
    <n v="14.249999999999998"/>
    <n v="43.846153846153847"/>
    <x v="3"/>
    <x v="39"/>
  </r>
  <r>
    <s v="Kids Radio Klassics and Kids Radio Theatre"/>
    <s v="Kids Radio Theatre is a radio show played on National Pubic Radio to teach children all about theatre every Sunday 20 states."/>
    <n v="5000"/>
    <n v="150"/>
    <x v="2"/>
    <x v="0"/>
    <s v="USD"/>
    <n v="1323994754"/>
    <n v="1321402754"/>
    <b v="0"/>
    <n v="2"/>
    <b v="0"/>
    <s v="publishing/children's books"/>
    <n v="3"/>
    <n v="75"/>
    <x v="3"/>
    <x v="39"/>
  </r>
  <r>
    <s v="Superheroes That Make Differences"/>
    <s v="A young girlâ€™s journey into a world of superheroesâ€”exploring love, compassion and acceptance with mystical creatures from far away."/>
    <n v="21000"/>
    <n v="1655"/>
    <x v="2"/>
    <x v="0"/>
    <s v="USD"/>
    <n v="1434092876"/>
    <n v="1431414476"/>
    <b v="0"/>
    <n v="36"/>
    <b v="0"/>
    <s v="publishing/children's books"/>
    <n v="7.8809523809523814"/>
    <n v="45.972222222222221"/>
    <x v="3"/>
    <x v="39"/>
  </r>
  <r>
    <s v="Mystical Woods    Micheal learns a lesson.     (Thank-you)"/>
    <s v="Thisis a children's story.It teaches family values and about other animals in the forest.It teaches the value of friendship also.Thanks"/>
    <n v="3000"/>
    <n v="10"/>
    <x v="2"/>
    <x v="0"/>
    <s v="USD"/>
    <n v="1437149004"/>
    <n v="1434557004"/>
    <b v="0"/>
    <n v="1"/>
    <b v="0"/>
    <s v="publishing/children's books"/>
    <n v="0.33333333333333337"/>
    <n v="10"/>
    <x v="3"/>
    <x v="39"/>
  </r>
  <r>
    <s v="Mariah - A Children's Book with Included Doll Patterns"/>
    <s v="Mariah is an illustrated story of a girl and a tiny Mermaid._x000a_Make  your own Mermaid Doll with the included knitting or sewing pattern!"/>
    <n v="5500"/>
    <n v="1405"/>
    <x v="2"/>
    <x v="0"/>
    <s v="USD"/>
    <n v="1409009306"/>
    <n v="1406417306"/>
    <b v="0"/>
    <n v="15"/>
    <b v="0"/>
    <s v="publishing/children's books"/>
    <n v="25.545454545454543"/>
    <n v="93.666666666666671"/>
    <x v="3"/>
    <x v="39"/>
  </r>
  <r>
    <s v="Our Moon... A book on life for both parents and children."/>
    <s v="Our Moon is a simple book based on a nightly tradition my mother and youngest son started while I was working away."/>
    <n v="2500"/>
    <n v="53"/>
    <x v="2"/>
    <x v="0"/>
    <s v="USD"/>
    <n v="1448204621"/>
    <n v="1445609021"/>
    <b v="0"/>
    <n v="1"/>
    <b v="0"/>
    <s v="publishing/children's books"/>
    <n v="2.12"/>
    <n v="53"/>
    <x v="3"/>
    <x v="39"/>
  </r>
  <r>
    <s v="Travel with baby"/>
    <s v="Turn the World with my kids, and then write a book with the advice for traveling with baby"/>
    <n v="100000"/>
    <n v="0"/>
    <x v="2"/>
    <x v="13"/>
    <s v="EUR"/>
    <n v="1489142688"/>
    <n v="1486550688"/>
    <b v="0"/>
    <n v="0"/>
    <b v="0"/>
    <s v="publishing/children's books"/>
    <n v="0"/>
    <s v="N/A"/>
    <x v="3"/>
    <x v="39"/>
  </r>
  <r>
    <s v="University of Utah presents V-Day 2015-The Vagina Monologues"/>
    <s v="STRIKE, DANCE AND RISE with us at the University of Utah to end violence against women and girls!"/>
    <n v="1250"/>
    <n v="1316"/>
    <x v="0"/>
    <x v="0"/>
    <s v="USD"/>
    <n v="1423724400"/>
    <n v="1421274954"/>
    <b v="0"/>
    <n v="28"/>
    <b v="1"/>
    <s v="theater/plays"/>
    <n v="105.28"/>
    <n v="47"/>
    <x v="1"/>
    <x v="6"/>
  </r>
  <r>
    <s v="Better Than Ever Productions presents Geezer Game"/>
    <s v="The premiere theatre troupe in SE Michigan offering acting opportunities for the 50+ actor."/>
    <n v="1000"/>
    <n v="1200"/>
    <x v="0"/>
    <x v="0"/>
    <s v="USD"/>
    <n v="1424149140"/>
    <n v="1421964718"/>
    <b v="0"/>
    <n v="18"/>
    <b v="1"/>
    <s v="theater/plays"/>
    <n v="120"/>
    <n v="66.666666666666671"/>
    <x v="1"/>
    <x v="6"/>
  </r>
  <r>
    <s v="As You Like It? by Purple Ostrich Productions"/>
    <s v="A new, LGBTQ focused adaptation of As You Like It that puts Celia and Rosalind's romantic relationship centre stage for the first time."/>
    <n v="1000"/>
    <n v="1145"/>
    <x v="0"/>
    <x v="1"/>
    <s v="GBP"/>
    <n v="1429793446"/>
    <n v="1428583846"/>
    <b v="0"/>
    <n v="61"/>
    <b v="1"/>
    <s v="theater/plays"/>
    <n v="114.5"/>
    <n v="18.770491803278688"/>
    <x v="1"/>
    <x v="6"/>
  </r>
  <r>
    <s v="&quot;The Santaland Diaries&quot; by David Sedaris in Los Angeles 2014"/>
    <s v="David Sedaris' &quot;The Santaland Diaries&quot; starring Matt Crabtree at The Working Stage Theatre in Hollywood!"/>
    <n v="6000"/>
    <n v="7140"/>
    <x v="0"/>
    <x v="0"/>
    <s v="USD"/>
    <n v="1414608843"/>
    <n v="1412794443"/>
    <b v="0"/>
    <n v="108"/>
    <b v="1"/>
    <s v="theater/plays"/>
    <n v="119"/>
    <n v="66.111111111111114"/>
    <x v="1"/>
    <x v="6"/>
  </r>
  <r>
    <s v="Henry VI: The War of the Roses"/>
    <s v="Bare Theatre and Raleigh Little Theatre present Shakespeare's epic, set in a post-apocalyptic dystopia."/>
    <n v="5000"/>
    <n v="5234"/>
    <x v="0"/>
    <x v="0"/>
    <s v="USD"/>
    <n v="1470430800"/>
    <n v="1467865967"/>
    <b v="0"/>
    <n v="142"/>
    <b v="1"/>
    <s v="theater/plays"/>
    <n v="104.67999999999999"/>
    <n v="36.859154929577464"/>
    <x v="1"/>
    <x v="6"/>
  </r>
  <r>
    <s v="Fierce"/>
    <s v="A heart-melting farce about sex, art and the lovelorn lay-abouts of London-town."/>
    <n v="2500"/>
    <n v="2946"/>
    <x v="0"/>
    <x v="1"/>
    <s v="GBP"/>
    <n v="1404913180"/>
    <n v="1403703580"/>
    <b v="0"/>
    <n v="74"/>
    <b v="1"/>
    <s v="theater/plays"/>
    <n v="117.83999999999999"/>
    <n v="39.810810810810814"/>
    <x v="1"/>
    <x v="6"/>
  </r>
  <r>
    <s v="Oracle b*sides and Hawkeye Plainview present SUPER-WELLESIAN"/>
    <s v="Orson Welles and Superman meet up to record a radio drama version of their &quot;true&quot; adventure triumphing over Fascist Martians."/>
    <n v="1000"/>
    <n v="1197"/>
    <x v="0"/>
    <x v="0"/>
    <s v="USD"/>
    <n v="1405658752"/>
    <n v="1403066752"/>
    <b v="0"/>
    <n v="38"/>
    <b v="1"/>
    <s v="theater/plays"/>
    <n v="119.7"/>
    <n v="31.5"/>
    <x v="1"/>
    <x v="6"/>
  </r>
  <r>
    <s v="ACT Underground Theatre, TLDC"/>
    <s v="MOVING FORWARD! WE HAVE REACHED GOAL BUT HAVE MORE TIME!! PLEASE CONSIDER PLEDGING."/>
    <n v="2000"/>
    <n v="2050"/>
    <x v="0"/>
    <x v="0"/>
    <s v="USD"/>
    <n v="1469811043"/>
    <n v="1467219043"/>
    <b v="0"/>
    <n v="20"/>
    <b v="1"/>
    <s v="theater/plays"/>
    <n v="102.49999999999999"/>
    <n v="102.5"/>
    <x v="1"/>
    <x v="6"/>
  </r>
  <r>
    <s v="The Adventurers Club"/>
    <s v="BNT's Biggest Adventure So Far: Our 2015 full length production!"/>
    <n v="3000"/>
    <n v="3035"/>
    <x v="0"/>
    <x v="0"/>
    <s v="USD"/>
    <n v="1426132800"/>
    <n v="1424477934"/>
    <b v="0"/>
    <n v="24"/>
    <b v="1"/>
    <s v="theater/plays"/>
    <n v="101.16666666666667"/>
    <n v="126.45833333333333"/>
    <x v="1"/>
    <x v="6"/>
  </r>
  <r>
    <s v="Help us get &quot;Old Friends&quot; to the El Portal!!!"/>
    <s v="We want to perform the one act play &quot;Old Friends&quot; at the El Portal Theatre in North Hollywood, CA.!!  Help us to get on the stage!!"/>
    <n v="3000"/>
    <n v="3160"/>
    <x v="0"/>
    <x v="0"/>
    <s v="USD"/>
    <n v="1423693903"/>
    <n v="1421101903"/>
    <b v="0"/>
    <n v="66"/>
    <b v="1"/>
    <s v="theater/plays"/>
    <n v="105.33333333333333"/>
    <n v="47.878787878787875"/>
    <x v="1"/>
    <x v="6"/>
  </r>
  <r>
    <s v="A Philosophical Protest! One Act Play, One Act Cabaret."/>
    <s v="A one act play, one act cabaret focusing on various social issues to remind us that when we come together, beautiful things can happen."/>
    <n v="2000"/>
    <n v="2050"/>
    <x v="0"/>
    <x v="0"/>
    <s v="USD"/>
    <n v="1473393600"/>
    <n v="1470778559"/>
    <b v="0"/>
    <n v="28"/>
    <b v="1"/>
    <s v="theater/plays"/>
    <n v="102.49999999999999"/>
    <n v="73.214285714285708"/>
    <x v="1"/>
    <x v="6"/>
  </r>
  <r>
    <s v="That Still Small Voice Stage Play"/>
    <s v="Homeless and hopeless, this prequel tells the story of a Colorado youth who leans on her friends when family leaves her behind."/>
    <n v="2000"/>
    <n v="2152"/>
    <x v="0"/>
    <x v="0"/>
    <s v="USD"/>
    <n v="1439357559"/>
    <n v="1435469559"/>
    <b v="0"/>
    <n v="24"/>
    <b v="1"/>
    <s v="theater/plays"/>
    <n v="107.60000000000001"/>
    <n v="89.666666666666671"/>
    <x v="1"/>
    <x v="6"/>
  </r>
  <r>
    <s v="THE GOODS Theatre Company Premiere DROPPED @ Old Fitz"/>
    <s v="THE GOODS are Premiering the NEW Australian play DROPPED by Katy Warner @ OLD FITZ THEATRE Dec 8-20 _x000a_Its Godot with Gals n Grenades"/>
    <n v="10000"/>
    <n v="11056.75"/>
    <x v="0"/>
    <x v="2"/>
    <s v="AUD"/>
    <n v="1437473005"/>
    <n v="1434881005"/>
    <b v="0"/>
    <n v="73"/>
    <b v="1"/>
    <s v="theater/plays"/>
    <n v="110.5675"/>
    <n v="151.4623287671233"/>
    <x v="1"/>
    <x v="6"/>
  </r>
  <r>
    <s v="Dusk Theatre Company presents... Macbeth Rebothered"/>
    <s v="Dusk Theatre have created a brand new adaptation of the hilarious BBC4 comedy &quot;Macbeth Rebothered&quot; originally by The Penny Dreadfuls."/>
    <n v="50"/>
    <n v="75"/>
    <x v="0"/>
    <x v="1"/>
    <s v="GBP"/>
    <n v="1457031600"/>
    <n v="1455640559"/>
    <b v="0"/>
    <n v="3"/>
    <b v="1"/>
    <s v="theater/plays"/>
    <n v="150"/>
    <n v="25"/>
    <x v="1"/>
    <x v="6"/>
  </r>
  <r>
    <s v="Good Men Wanted at ANT Fest"/>
    <s v="A new play about five bad bitches who fought in the Civil War disguised as men, premiering at Ars Nova's ANT Fest."/>
    <n v="700"/>
    <n v="730"/>
    <x v="0"/>
    <x v="0"/>
    <s v="USD"/>
    <n v="1402095600"/>
    <n v="1400675841"/>
    <b v="0"/>
    <n v="20"/>
    <b v="1"/>
    <s v="theater/plays"/>
    <n v="104.28571428571429"/>
    <n v="36.5"/>
    <x v="1"/>
    <x v="6"/>
  </r>
  <r>
    <s v="Fishcakes"/>
    <s v="Fishcakes is a piece of new writing for the Camden Fringe that explores a story of love, loss, and all the â€˜little things'."/>
    <n v="800"/>
    <n v="924"/>
    <x v="0"/>
    <x v="1"/>
    <s v="GBP"/>
    <n v="1404564028"/>
    <n v="1401972028"/>
    <b v="0"/>
    <n v="21"/>
    <b v="1"/>
    <s v="theater/plays"/>
    <n v="115.5"/>
    <n v="44"/>
    <x v="1"/>
    <x v="6"/>
  </r>
  <r>
    <s v="Once Upon A Nightmare"/>
    <s v="&quot;Labyrinth&quot; meets &quot;Jumanji&quot;  in this dark adventure fantasy play from the makers of the five star fringe hit &quot;Death Ship 666&quot;"/>
    <n v="8000"/>
    <n v="8211.61"/>
    <x v="0"/>
    <x v="1"/>
    <s v="GBP"/>
    <n v="1404858840"/>
    <n v="1402266840"/>
    <b v="0"/>
    <n v="94"/>
    <b v="1"/>
    <s v="theater/plays"/>
    <n v="102.64512500000001"/>
    <n v="87.357553191489373"/>
    <x v="1"/>
    <x v="6"/>
  </r>
  <r>
    <s v="Happy to Help: A New Play About the Supermarket Industry"/>
    <s v="A darkly funny new play about the supermarket industry and its impact on all of our lives by award-nominated playwright Michael Ross."/>
    <n v="5000"/>
    <n v="5070"/>
    <x v="0"/>
    <x v="1"/>
    <s v="GBP"/>
    <n v="1438358400"/>
    <n v="1437063121"/>
    <b v="0"/>
    <n v="139"/>
    <b v="1"/>
    <s v="theater/plays"/>
    <n v="101.4"/>
    <n v="36.474820143884891"/>
    <x v="1"/>
    <x v="6"/>
  </r>
  <r>
    <s v="Yuri in Edinburgh"/>
    <s v="August012 make their debut at Edinburgh Fringe with their play about the absurdity of wanting to bring children into a deranged world"/>
    <n v="5000"/>
    <n v="5831.74"/>
    <x v="0"/>
    <x v="1"/>
    <s v="GBP"/>
    <n v="1466179200"/>
    <n v="1463466070"/>
    <b v="0"/>
    <n v="130"/>
    <b v="1"/>
    <s v="theater/plays"/>
    <n v="116.6348"/>
    <n v="44.859538461538463"/>
    <x v="1"/>
    <x v="6"/>
  </r>
  <r>
    <s v="EUTCo presents 'One Flew Over the Cuckoo's Nest'"/>
    <s v="Exeter University Theatre Company is bringing the award winning play by Dale Wasserman to Exeter's Northcott Theatre"/>
    <n v="1000"/>
    <n v="1330"/>
    <x v="0"/>
    <x v="1"/>
    <s v="GBP"/>
    <n v="1420377366"/>
    <n v="1415193366"/>
    <b v="0"/>
    <n v="31"/>
    <b v="1"/>
    <s v="theater/plays"/>
    <n v="133"/>
    <n v="42.903225806451616"/>
    <x v="1"/>
    <x v="6"/>
  </r>
  <r>
    <s v="A Dream Play"/>
    <s v="Arise Theatre Company's production of August Strindberg's expressionist masterpiece 'A Dream Play'."/>
    <n v="500"/>
    <n v="666"/>
    <x v="0"/>
    <x v="2"/>
    <s v="AUD"/>
    <n v="1412938800"/>
    <n v="1411019409"/>
    <b v="0"/>
    <n v="13"/>
    <b v="1"/>
    <s v="theater/plays"/>
    <n v="133.20000000000002"/>
    <n v="51.230769230769234"/>
    <x v="1"/>
    <x v="6"/>
  </r>
  <r>
    <s v="The Eulogy of Toby Peach - Edinburgh Festival 2015"/>
    <s v="An honest &amp; inspiring journey with cancer, discovery of self-mortality &amp; celebration of life. Winner of IdeasTap Underbelly Award 2015."/>
    <n v="3000"/>
    <n v="3055"/>
    <x v="0"/>
    <x v="1"/>
    <s v="GBP"/>
    <n v="1438875107"/>
    <n v="1436283107"/>
    <b v="0"/>
    <n v="90"/>
    <b v="1"/>
    <s v="theater/plays"/>
    <n v="101.83333333333333"/>
    <n v="33.944444444444443"/>
    <x v="1"/>
    <x v="6"/>
  </r>
  <r>
    <s v="Princess Cut: A young girl's reality inside a TN sex ring"/>
    <s v="An original theatrical production using music, movement and monologues to tell the story of a TN native growing up within a sex ring."/>
    <n v="10000"/>
    <n v="12795"/>
    <x v="0"/>
    <x v="0"/>
    <s v="USD"/>
    <n v="1437004800"/>
    <n v="1433295276"/>
    <b v="0"/>
    <n v="141"/>
    <b v="1"/>
    <s v="theater/plays"/>
    <n v="127.95"/>
    <n v="90.744680851063833"/>
    <x v="1"/>
    <x v="6"/>
  </r>
  <r>
    <s v="The Piano Man"/>
    <s v="The real-life story of the mysterious 'Piano Man' who washed ashore with no memory; with no speech; but with an amazing ability..."/>
    <n v="1000"/>
    <n v="1150"/>
    <x v="0"/>
    <x v="1"/>
    <s v="GBP"/>
    <n v="1411987990"/>
    <n v="1409395990"/>
    <b v="0"/>
    <n v="23"/>
    <b v="1"/>
    <s v="theater/plays"/>
    <n v="114.99999999999999"/>
    <n v="50"/>
    <x v="1"/>
    <x v="6"/>
  </r>
  <r>
    <s v="ACOrN: A Crunch Or None --&gt; Edinburgh Fringe!"/>
    <s v="1 game, 7 levels, 45 attempts; Lorraine, Esbe &amp; David; 1 Grandmaester._x000a_Help us take our metatheatrical nutshell volcano to the Fringe!"/>
    <n v="400"/>
    <n v="440"/>
    <x v="0"/>
    <x v="1"/>
    <s v="GBP"/>
    <n v="1440245273"/>
    <n v="1438085273"/>
    <b v="0"/>
    <n v="18"/>
    <b v="1"/>
    <s v="theater/plays"/>
    <n v="110.00000000000001"/>
    <n v="24.444444444444443"/>
    <x v="1"/>
    <x v="6"/>
  </r>
  <r>
    <s v="And Now: The World!"/>
    <s v="A one woman show about the challenges of being a feminist in a digital age. Touring 6 UK cities. Now with Stretch Goals!"/>
    <n v="3000"/>
    <n v="3363"/>
    <x v="0"/>
    <x v="1"/>
    <s v="GBP"/>
    <n v="1438772400"/>
    <n v="1435645490"/>
    <b v="0"/>
    <n v="76"/>
    <b v="1"/>
    <s v="theater/plays"/>
    <n v="112.1"/>
    <n v="44.25"/>
    <x v="1"/>
    <x v="6"/>
  </r>
  <r>
    <s v="The Commission Theatre Co."/>
    <s v="Bringing Shakespeare back to the Playwrights"/>
    <n v="5000"/>
    <n v="6300"/>
    <x v="0"/>
    <x v="0"/>
    <s v="USD"/>
    <n v="1435611438"/>
    <n v="1433019438"/>
    <b v="0"/>
    <n v="93"/>
    <b v="1"/>
    <s v="theater/plays"/>
    <n v="126"/>
    <n v="67.741935483870961"/>
    <x v="1"/>
    <x v="6"/>
  </r>
  <r>
    <s v="PICNIC, by William Inge: An Inaugural Production"/>
    <s v="Seat of the Pants mounts our first show in a black box space that could become permanent; can you help us excel and seal the deal?"/>
    <n v="4500"/>
    <n v="4511"/>
    <x v="0"/>
    <x v="0"/>
    <s v="USD"/>
    <n v="1440274735"/>
    <n v="1437682735"/>
    <b v="0"/>
    <n v="69"/>
    <b v="1"/>
    <s v="theater/plays"/>
    <n v="100.24444444444444"/>
    <n v="65.376811594202906"/>
    <x v="1"/>
    <x v="6"/>
  </r>
  <r>
    <s v="Sugarglass Theatre"/>
    <s v="Sugarglass is a Dublin based theatre company committed to international collaboration. 2016 sees the launch of their NYC division."/>
    <n v="2500"/>
    <n v="2560"/>
    <x v="0"/>
    <x v="0"/>
    <s v="USD"/>
    <n v="1459348740"/>
    <n v="1458647725"/>
    <b v="0"/>
    <n v="21"/>
    <b v="1"/>
    <s v="theater/plays"/>
    <n v="102.4"/>
    <n v="121.9047619047619"/>
    <x v="1"/>
    <x v="6"/>
  </r>
  <r>
    <s v="Bring Bigger, Badder BRIEF HISTORY Back To The Stage!"/>
    <s v="We're remounting the musical that brought down the Bush Administration: A Brief History of the Earth And Everything In It!"/>
    <n v="2500"/>
    <n v="2705"/>
    <x v="0"/>
    <x v="0"/>
    <s v="USD"/>
    <n v="1401595140"/>
    <n v="1398828064"/>
    <b v="0"/>
    <n v="57"/>
    <b v="1"/>
    <s v="theater/plays"/>
    <n v="108.2"/>
    <n v="47.456140350877192"/>
    <x v="1"/>
    <x v="6"/>
  </r>
  <r>
    <s v="Ray Gunn and Starburst"/>
    <s v="Ray Gunn and Starburst is an audio sci-fi/comedy sending up the tropes of classic and pulp science-fiction."/>
    <n v="10000"/>
    <n v="10027"/>
    <x v="0"/>
    <x v="1"/>
    <s v="GBP"/>
    <n v="1424692503"/>
    <n v="1422100503"/>
    <b v="0"/>
    <n v="108"/>
    <b v="1"/>
    <s v="theater/plays"/>
    <n v="100.27"/>
    <n v="92.842592592592595"/>
    <x v="1"/>
    <x v="6"/>
  </r>
  <r>
    <s v="BULL by Mike Bartlett at the Coal Mine Theatre"/>
    <s v="&quot;A short, nasty and razor sharp play in one of Toronto's hottest new &quot;off-off Broadway&quot; style venues."/>
    <n v="5000"/>
    <n v="5665"/>
    <x v="0"/>
    <x v="5"/>
    <s v="CAD"/>
    <n v="1428292800"/>
    <n v="1424368298"/>
    <b v="0"/>
    <n v="83"/>
    <b v="1"/>
    <s v="theater/plays"/>
    <n v="113.3"/>
    <n v="68.253012048192772"/>
    <x v="1"/>
    <x v="6"/>
  </r>
  <r>
    <s v="Hi, Are You Single? by Ryan J. Haddad"/>
    <s v="Ryan has a higher sex drive than you. He also has cerebral palsy. Join him for his hilarious and poignant new solo show!"/>
    <n v="2800"/>
    <n v="3572.12"/>
    <x v="0"/>
    <x v="0"/>
    <s v="USD"/>
    <n v="1481737761"/>
    <n v="1479577761"/>
    <b v="0"/>
    <n v="96"/>
    <b v="1"/>
    <s v="theater/plays"/>
    <n v="127.57571428571428"/>
    <n v="37.209583333333335"/>
    <x v="1"/>
    <x v="6"/>
  </r>
  <r>
    <s v="Stitching by Anthony Neilson"/>
    <s v="Stitching is a play exploring how a couple cope with the loss of their child. It will run for a month at The Drayton Arms Theatre."/>
    <n v="1500"/>
    <n v="1616"/>
    <x v="0"/>
    <x v="1"/>
    <s v="GBP"/>
    <n v="1431164115"/>
    <n v="1428572115"/>
    <b v="0"/>
    <n v="64"/>
    <b v="1"/>
    <s v="theater/plays"/>
    <n v="107.73333333333332"/>
    <n v="25.25"/>
    <x v="1"/>
    <x v="6"/>
  </r>
  <r>
    <s v="Widow's Wedding Dress"/>
    <s v="Set in 1950s Northern Ireland, this play tells the story of two sisters in a community of Travellers, or Irish Gypsies."/>
    <n v="250"/>
    <n v="605"/>
    <x v="0"/>
    <x v="5"/>
    <s v="CAD"/>
    <n v="1470595109"/>
    <n v="1468003109"/>
    <b v="0"/>
    <n v="14"/>
    <b v="1"/>
    <s v="theater/plays"/>
    <n v="242"/>
    <n v="43.214285714285715"/>
    <x v="1"/>
    <x v="6"/>
  </r>
  <r>
    <s v="In My Head - A new mental health theatre project"/>
    <s v="Inspired by real life interviews 'In My Head' is a new play exploring the lives of those living with a mental health condition."/>
    <n v="3000"/>
    <n v="4247"/>
    <x v="0"/>
    <x v="1"/>
    <s v="GBP"/>
    <n v="1438531200"/>
    <n v="1435921992"/>
    <b v="0"/>
    <n v="169"/>
    <b v="1"/>
    <s v="theater/plays"/>
    <n v="141.56666666666666"/>
    <n v="25.130177514792898"/>
    <x v="1"/>
    <x v="6"/>
  </r>
  <r>
    <s v="After The End"/>
    <s v="Let Go Theatre Co's very first production is going ahead in June 2015. Help support a brand new theatre co as we begin our adventure"/>
    <n v="600"/>
    <n v="780"/>
    <x v="0"/>
    <x v="1"/>
    <s v="GBP"/>
    <n v="1425136462"/>
    <n v="1421680462"/>
    <b v="0"/>
    <n v="33"/>
    <b v="1"/>
    <s v="theater/plays"/>
    <n v="130"/>
    <n v="23.636363636363637"/>
    <x v="1"/>
    <x v="6"/>
  </r>
  <r>
    <s v="Joe West's THEATER OF DEATH"/>
    <s v="Joe West and his wonderful theater company THEATER OF DEATH present original plays both horrific and comical."/>
    <n v="10000"/>
    <n v="10603"/>
    <x v="0"/>
    <x v="0"/>
    <s v="USD"/>
    <n v="1443018086"/>
    <n v="1441290086"/>
    <b v="0"/>
    <n v="102"/>
    <b v="1"/>
    <s v="theater/plays"/>
    <n v="106.03"/>
    <n v="103.95098039215686"/>
    <x v="1"/>
    <x v="6"/>
  </r>
  <r>
    <s v="Make TES a success at The Edinburgh Fringe Fest"/>
    <s v="Years of work, my best show, and a top Edinburgh venue.  Help me expose my talents to the UK and tell an important story."/>
    <n v="5000"/>
    <n v="5240"/>
    <x v="0"/>
    <x v="1"/>
    <s v="GBP"/>
    <n v="1434285409"/>
    <n v="1431693409"/>
    <b v="0"/>
    <n v="104"/>
    <b v="1"/>
    <s v="theater/plays"/>
    <n v="104.80000000000001"/>
    <n v="50.384615384615387"/>
    <x v="1"/>
    <x v="6"/>
  </r>
  <r>
    <s v="MTA's National Theatre Connections Show!"/>
    <s v="Montage Theatre Arts, as part of National Theatre Connections, are performing a show - We need you help to raise vital funds!"/>
    <n v="200"/>
    <n v="272"/>
    <x v="0"/>
    <x v="1"/>
    <s v="GBP"/>
    <n v="1456444800"/>
    <n v="1454337589"/>
    <b v="0"/>
    <n v="20"/>
    <b v="1"/>
    <s v="theater/plays"/>
    <n v="136"/>
    <n v="13.6"/>
    <x v="1"/>
    <x v="6"/>
  </r>
  <r>
    <s v="Muscovado: BurntOut's new play about slavery in Barbados"/>
    <s v="Help us share an untold story of Britain's involvement in the slave trade, in the church where Wilberforce began his abolition campaign"/>
    <n v="1000"/>
    <n v="1000"/>
    <x v="0"/>
    <x v="1"/>
    <s v="GBP"/>
    <n v="1411510135"/>
    <n v="1408918135"/>
    <b v="0"/>
    <n v="35"/>
    <b v="1"/>
    <s v="theater/plays"/>
    <n v="100"/>
    <n v="28.571428571428573"/>
    <x v="1"/>
    <x v="6"/>
  </r>
  <r>
    <s v="Theatre Forever's The Nature Crown"/>
    <s v="A campaign to support the artists creating Theatre Forever's The Nature Crown, premiering in the Guthrie Theater's Dowling Studio!"/>
    <n v="6000"/>
    <n v="6000"/>
    <x v="0"/>
    <x v="0"/>
    <s v="USD"/>
    <n v="1427469892"/>
    <n v="1424881492"/>
    <b v="0"/>
    <n v="94"/>
    <b v="1"/>
    <s v="theater/plays"/>
    <n v="100"/>
    <n v="63.829787234042556"/>
    <x v="1"/>
    <x v="6"/>
  </r>
  <r>
    <s v="Seliges Theater presents &quot;The God of Carnage&quot;"/>
    <s v="Seliges Theater is a brand new theatre company based out of Bristol. &quot;The God of Carnage&quot; will be our debut show. Help us get started!"/>
    <n v="100"/>
    <n v="124"/>
    <x v="0"/>
    <x v="1"/>
    <s v="GBP"/>
    <n v="1427842740"/>
    <n v="1425428206"/>
    <b v="0"/>
    <n v="14"/>
    <b v="1"/>
    <s v="theater/plays"/>
    <n v="124"/>
    <n v="8.8571428571428577"/>
    <x v="1"/>
    <x v="6"/>
  </r>
  <r>
    <s v="The Rooftop"/>
    <s v="I wrote a One Act play called The Rooftop for a Female Playwright's festival. Every little bit helps!"/>
    <n v="650"/>
    <n v="760"/>
    <x v="0"/>
    <x v="0"/>
    <s v="USD"/>
    <n v="1434159780"/>
    <n v="1431412196"/>
    <b v="0"/>
    <n v="15"/>
    <b v="1"/>
    <s v="theater/plays"/>
    <n v="116.92307692307693"/>
    <n v="50.666666666666664"/>
    <x v="1"/>
    <x v="6"/>
  </r>
  <r>
    <s v="The Night Before Christmas"/>
    <s v="Help Saltmine Theatre Company tell the exciting story of St Nicholas and the importance of gratefulness in their new Christmas show."/>
    <n v="3000"/>
    <n v="3100"/>
    <x v="0"/>
    <x v="1"/>
    <s v="GBP"/>
    <n v="1449255686"/>
    <n v="1446663686"/>
    <b v="0"/>
    <n v="51"/>
    <b v="1"/>
    <s v="theater/plays"/>
    <n v="103.33333333333334"/>
    <n v="60.784313725490193"/>
    <x v="1"/>
    <x v="6"/>
  </r>
  <r>
    <s v="Mickey &amp; Worm: The Tour"/>
    <s v="Mickey &amp; Worm is a Noir stage experience, written by Santa Paula playwright John McKinley and back again on tour by popular demand!"/>
    <n v="2000"/>
    <n v="2155"/>
    <x v="0"/>
    <x v="0"/>
    <s v="USD"/>
    <n v="1436511600"/>
    <n v="1434415812"/>
    <b v="0"/>
    <n v="19"/>
    <b v="1"/>
    <s v="theater/plays"/>
    <n v="107.74999999999999"/>
    <n v="113.42105263157895"/>
    <x v="1"/>
    <x v="6"/>
  </r>
  <r>
    <s v="The Pennington School Alumni Theater Series: Charlie &amp; Bruno"/>
    <s v="We are Capital J Theater Company and are looking to create the first production of an Alumni Theater Series at The Pennington School!"/>
    <n v="2000"/>
    <n v="2405"/>
    <x v="0"/>
    <x v="0"/>
    <s v="USD"/>
    <n v="1464971400"/>
    <n v="1462379066"/>
    <b v="0"/>
    <n v="23"/>
    <b v="1"/>
    <s v="theater/plays"/>
    <n v="120.24999999999999"/>
    <n v="104.56521739130434"/>
    <x v="1"/>
    <x v="6"/>
  </r>
  <r>
    <s v="Peace In Our Time"/>
    <s v="The Battle of Britain has been lost; London is occupied, who can you trust? Help produce this classic piece of theatre. Drama for now."/>
    <n v="9500"/>
    <n v="9536"/>
    <x v="0"/>
    <x v="1"/>
    <s v="GBP"/>
    <n v="1443826800"/>
    <n v="1441606869"/>
    <b v="0"/>
    <n v="97"/>
    <b v="1"/>
    <s v="theater/plays"/>
    <n v="100.37894736842105"/>
    <n v="98.30927835051547"/>
    <x v="1"/>
    <x v="6"/>
  </r>
  <r>
    <s v="MUMBURGER by Sarah Kosar"/>
    <s v="In a visceral new play about family, grief and red meat, Sarah Kosar (Royal Court) asks how far we'd go to connect with those we love."/>
    <n v="2500"/>
    <n v="2663"/>
    <x v="0"/>
    <x v="1"/>
    <s v="GBP"/>
    <n v="1464863118"/>
    <n v="1462443918"/>
    <b v="0"/>
    <n v="76"/>
    <b v="1"/>
    <s v="theater/plays"/>
    <n v="106.52"/>
    <n v="35.039473684210527"/>
    <x v="1"/>
    <x v="6"/>
  </r>
  <r>
    <s v="Nakhtik and Avalon"/>
    <s v="Avalon is a new South African Township play and Nakhtik is a  danced political lecture."/>
    <n v="3000"/>
    <n v="3000"/>
    <x v="0"/>
    <x v="0"/>
    <s v="USD"/>
    <n v="1399867140"/>
    <n v="1398802148"/>
    <b v="0"/>
    <n v="11"/>
    <b v="1"/>
    <s v="theater/plays"/>
    <n v="100"/>
    <n v="272.72727272727275"/>
    <x v="1"/>
    <x v="6"/>
  </r>
  <r>
    <s v="Tackett &amp; Pyke put on a Play"/>
    <s v="We each wrote a play and would like to produce them for you for nothing more than art's sake!"/>
    <n v="3000"/>
    <n v="3320"/>
    <x v="0"/>
    <x v="0"/>
    <s v="USD"/>
    <n v="1437076070"/>
    <n v="1434484070"/>
    <b v="0"/>
    <n v="52"/>
    <b v="1"/>
    <s v="theater/plays"/>
    <n v="110.66666666666667"/>
    <n v="63.846153846153847"/>
    <x v="1"/>
    <x v="6"/>
  </r>
  <r>
    <s v="Secret Diaries"/>
    <s v="Charting the big stuff in life from dance routines to coming out; exploring homophobia, family, friendship &amp; finding your own voice."/>
    <n v="2500"/>
    <n v="2867.99"/>
    <x v="0"/>
    <x v="1"/>
    <s v="GBP"/>
    <n v="1416780000"/>
    <n v="1414342894"/>
    <b v="0"/>
    <n v="95"/>
    <b v="1"/>
    <s v="theater/plays"/>
    <n v="114.71959999999999"/>
    <n v="30.189368421052631"/>
    <x v="1"/>
    <x v="6"/>
  </r>
  <r>
    <s v="Star Man Rocket Man"/>
    <s v="A new play about exploring outer space"/>
    <n v="2700"/>
    <n v="2923"/>
    <x v="0"/>
    <x v="0"/>
    <s v="USD"/>
    <n v="1444528800"/>
    <n v="1442804633"/>
    <b v="0"/>
    <n v="35"/>
    <b v="1"/>
    <s v="theater/plays"/>
    <n v="108.25925925925925"/>
    <n v="83.51428571428572"/>
    <x v="1"/>
    <x v="6"/>
  </r>
  <r>
    <s v="Thank You For Smoking"/>
    <s v="Thank You For Smoking. A play about love, 5 trillion cigarettes and how the Flintstones earned the tobacco industry millions."/>
    <n v="800"/>
    <n v="1360"/>
    <x v="0"/>
    <x v="1"/>
    <s v="GBP"/>
    <n v="1422658930"/>
    <n v="1421362930"/>
    <b v="0"/>
    <n v="21"/>
    <b v="1"/>
    <s v="theater/plays"/>
    <n v="170"/>
    <n v="64.761904761904759"/>
    <x v="1"/>
    <x v="6"/>
  </r>
  <r>
    <s v="Land of the Three Towers"/>
    <s v="A celebratory community theatre project about the Focus E15 Occupation of empty council homes on Carpenters Estate."/>
    <n v="1000"/>
    <n v="1870.99"/>
    <x v="0"/>
    <x v="1"/>
    <s v="GBP"/>
    <n v="1449273600"/>
    <n v="1446742417"/>
    <b v="0"/>
    <n v="93"/>
    <b v="1"/>
    <s v="theater/plays"/>
    <n v="187.09899999999999"/>
    <n v="20.118172043010752"/>
    <x v="1"/>
    <x v="6"/>
  </r>
  <r>
    <s v="&quot;The Colored Museum&quot; by George C. Wolfe"/>
    <s v="We're fundraising $450 by Feb.17, 2017 to purchase the rights for the show &amp; any extra proceeds will be used toward props and costume."/>
    <n v="450"/>
    <n v="485"/>
    <x v="0"/>
    <x v="0"/>
    <s v="USD"/>
    <n v="1487393940"/>
    <n v="1484115418"/>
    <b v="0"/>
    <n v="11"/>
    <b v="1"/>
    <s v="theater/plays"/>
    <n v="107.77777777777777"/>
    <n v="44.090909090909093"/>
    <x v="1"/>
    <x v="6"/>
  </r>
  <r>
    <s v="Stop the tempo - ThÃ©Ã¢tre Prospero- salle intime"/>
    <s v="Aidez-nous Ã  financer notre projet Stop the tempo prÃ©sentÃ© du 18 nov au 12 dÃ©c 2015 au ThÃ©Ã¢tre Prospero! M.E.S de Michel-Maxime Legault"/>
    <n v="850"/>
    <n v="850"/>
    <x v="0"/>
    <x v="5"/>
    <s v="CAD"/>
    <n v="1449701284"/>
    <n v="1446241684"/>
    <b v="0"/>
    <n v="21"/>
    <b v="1"/>
    <s v="theater/plays"/>
    <n v="100"/>
    <n v="40.476190476190474"/>
    <x v="1"/>
    <x v="6"/>
  </r>
  <r>
    <s v="Pickles &amp; Hargraves Murder Mystery Comedy at the FringeNYC"/>
    <s v="You like things that are funny. You (secretly) like murder. So why not support the NYC return of this hilarious whodunit?"/>
    <n v="2000"/>
    <n v="2405"/>
    <x v="0"/>
    <x v="0"/>
    <s v="USD"/>
    <n v="1407967200"/>
    <n v="1406039696"/>
    <b v="0"/>
    <n v="54"/>
    <b v="1"/>
    <s v="theater/plays"/>
    <n v="120.24999999999999"/>
    <n v="44.537037037037038"/>
    <x v="1"/>
    <x v="6"/>
  </r>
  <r>
    <s v="&quot;The Annual Neighborhood Garage Tour&quot;"/>
    <s v="Help us tour our brand new show &quot;Stripe and Spot (Learn to) Get Along&quot; to neighborhoods throughout the Twin Cities metro area!"/>
    <n v="3500"/>
    <n v="3900"/>
    <x v="0"/>
    <x v="0"/>
    <s v="USD"/>
    <n v="1408942740"/>
    <n v="1406958354"/>
    <b v="0"/>
    <n v="31"/>
    <b v="1"/>
    <s v="theater/plays"/>
    <n v="111.42857142857143"/>
    <n v="125.80645161290323"/>
    <x v="1"/>
    <x v="6"/>
  </r>
  <r>
    <s v="Scarlet at Southwark Playhouse - Theatre Renegade"/>
    <s v="The world premiere of an astounding new play at Southwark Playhouse exploring slut shaming/cyber bullying &amp; the emotional repercussions"/>
    <n v="2500"/>
    <n v="2600"/>
    <x v="0"/>
    <x v="1"/>
    <s v="GBP"/>
    <n v="1426698000"/>
    <n v="1424825479"/>
    <b v="0"/>
    <n v="132"/>
    <b v="1"/>
    <s v="theater/plays"/>
    <n v="104"/>
    <n v="19.696969696969695"/>
    <x v="1"/>
    <x v="6"/>
  </r>
  <r>
    <s v="The Dead Loss"/>
    <s v="1920's London; two brothers try to make a name for themselves in the underground crime world but encounter a ruthless Irish mob boss."/>
    <n v="1000"/>
    <n v="10"/>
    <x v="2"/>
    <x v="1"/>
    <s v="GBP"/>
    <n v="1450032297"/>
    <n v="1444844697"/>
    <b v="0"/>
    <n v="1"/>
    <b v="0"/>
    <s v="theater/plays"/>
    <n v="1"/>
    <n v="10"/>
    <x v="1"/>
    <x v="6"/>
  </r>
  <r>
    <s v="HIDDEN: The FCO Plays"/>
    <s v="A play performed at the FCO Global Summit on the Preventing Sexual Violence Initiative, hosted by William Hague and Angelina Jolie"/>
    <n v="1500"/>
    <n v="0"/>
    <x v="2"/>
    <x v="1"/>
    <s v="GBP"/>
    <n v="1403348400"/>
    <n v="1401058295"/>
    <b v="0"/>
    <n v="0"/>
    <b v="0"/>
    <s v="theater/plays"/>
    <n v="0"/>
    <s v="N/A"/>
    <x v="1"/>
    <x v="6"/>
  </r>
  <r>
    <s v="Summer Adaptation of Fallen Angels"/>
    <s v="We're high school students directing a film adaptation of the play, Fallen Angels, written by NoÃ«l Coward and set in the 1920's."/>
    <n v="1200"/>
    <n v="0"/>
    <x v="2"/>
    <x v="0"/>
    <s v="USD"/>
    <n v="1465790400"/>
    <n v="1462210950"/>
    <b v="0"/>
    <n v="0"/>
    <b v="0"/>
    <s v="theater/plays"/>
    <n v="0"/>
    <s v="N/A"/>
    <x v="1"/>
    <x v="6"/>
  </r>
  <r>
    <s v="KabarettstÃ¼ck &quot;Dicht in da Nochtschicht&quot;"/>
    <s v="Zwei ausgebildete Schauspieler, ein Musiker - gemeinsam bringt man ein waschechtes KabarettstÃ¼ck auf die BÃ¼hne."/>
    <n v="550"/>
    <n v="30"/>
    <x v="2"/>
    <x v="15"/>
    <s v="EUR"/>
    <n v="1483535180"/>
    <n v="1480943180"/>
    <b v="0"/>
    <n v="1"/>
    <b v="0"/>
    <s v="theater/plays"/>
    <n v="5.4545454545454541"/>
    <n v="30"/>
    <x v="1"/>
    <x v="6"/>
  </r>
  <r>
    <s v="Haberdasher Theatre Inc. : Richard Greenbergâ€™s, The Maderati"/>
    <s v="The Maderati: A bitingly witty absurdest comedy, which pokes wickedly perceptive fun at NY artist lifestyle."/>
    <n v="7500"/>
    <n v="2366"/>
    <x v="2"/>
    <x v="0"/>
    <s v="USD"/>
    <n v="1433723033"/>
    <n v="1428539033"/>
    <b v="0"/>
    <n v="39"/>
    <b v="0"/>
    <s v="theater/plays"/>
    <n v="31.546666666666667"/>
    <n v="60.666666666666664"/>
    <x v="1"/>
    <x v="6"/>
  </r>
  <r>
    <s v="SIN, The Stage Play-Spreading Awareness One City At A Time"/>
    <s v="SIN, has an important message, outstanding music, uplifting performances and amazing entertainment. SIN, is a &quot;must see&quot; for everyone!"/>
    <n v="8000"/>
    <n v="0"/>
    <x v="2"/>
    <x v="0"/>
    <s v="USD"/>
    <n v="1432917394"/>
    <n v="1429029394"/>
    <b v="0"/>
    <n v="0"/>
    <b v="0"/>
    <s v="theater/plays"/>
    <n v="0"/>
    <s v="N/A"/>
    <x v="1"/>
    <x v="6"/>
  </r>
  <r>
    <s v="COLOR ME"/>
    <s v="Dark secrets come to light when Mariah meets Stella. They find a way to face the south's largest elephant in the room: RACISM."/>
    <n v="2000"/>
    <n v="0"/>
    <x v="2"/>
    <x v="0"/>
    <s v="USD"/>
    <n v="1464031265"/>
    <n v="1458847265"/>
    <b v="0"/>
    <n v="0"/>
    <b v="0"/>
    <s v="theater/plays"/>
    <n v="0"/>
    <s v="N/A"/>
    <x v="1"/>
    <x v="6"/>
  </r>
  <r>
    <s v="Hurricane Katrina 10th Anniversary: Brothers from the Bottom"/>
    <s v="Wendell Pierce stars in Brothers from the Bottom by Jackie Alexander to mark Hurricane Katrinaâ€™s 10th Anniversary. June 2015 in NoLA."/>
    <n v="35000"/>
    <n v="70"/>
    <x v="2"/>
    <x v="0"/>
    <s v="USD"/>
    <n v="1432913659"/>
    <n v="1430321659"/>
    <b v="0"/>
    <n v="3"/>
    <b v="0"/>
    <s v="theater/plays"/>
    <n v="0.2"/>
    <n v="23.333333333333332"/>
    <x v="1"/>
    <x v="6"/>
  </r>
  <r>
    <s v="100, Acre Wood"/>
    <s v="NonSens!cal tackles the struggles of four people with mental health issues/disorders inspired by A.A Milne's Winnie the Pooh"/>
    <n v="500"/>
    <n v="5"/>
    <x v="2"/>
    <x v="1"/>
    <s v="GBP"/>
    <n v="1461406600"/>
    <n v="1458814600"/>
    <b v="0"/>
    <n v="1"/>
    <b v="0"/>
    <s v="theater/plays"/>
    <n v="1"/>
    <n v="5"/>
    <x v="1"/>
    <x v="6"/>
  </r>
  <r>
    <s v="Romeo and Juliet...Choose Your Own Ending"/>
    <s v="Romeo and Juliet: Wouldn't it be great if they didn't all die at the end? Now YOU get to control the fate of these timeless characters!"/>
    <n v="8000"/>
    <n v="311"/>
    <x v="2"/>
    <x v="0"/>
    <s v="USD"/>
    <n v="1409962211"/>
    <n v="1407370211"/>
    <b v="0"/>
    <n v="13"/>
    <b v="0"/>
    <s v="theater/plays"/>
    <n v="3.8875000000000002"/>
    <n v="23.923076923076923"/>
    <x v="1"/>
    <x v="6"/>
  </r>
  <r>
    <s v="The Divideâ€ A Great New Controversial Play."/>
    <s v="Set in Southern America â€œThe Divideâ€ is a stage play that touches on the issues that are forefront in America and the world."/>
    <n v="4500"/>
    <n v="0"/>
    <x v="2"/>
    <x v="17"/>
    <s v="EUR"/>
    <n v="1454109420"/>
    <n v="1453334629"/>
    <b v="0"/>
    <n v="0"/>
    <b v="0"/>
    <s v="theater/plays"/>
    <n v="0"/>
    <s v="N/A"/>
    <x v="1"/>
    <x v="6"/>
  </r>
  <r>
    <s v="Freedom Train"/>
    <s v="Just one time back to the past on the Freedom Train will open your eyes and your lives will never ever be the same!"/>
    <n v="5000"/>
    <n v="95"/>
    <x v="2"/>
    <x v="0"/>
    <s v="USD"/>
    <n v="1403312703"/>
    <n v="1400720703"/>
    <b v="0"/>
    <n v="6"/>
    <b v="0"/>
    <s v="theater/plays"/>
    <n v="1.9"/>
    <n v="15.833333333333334"/>
    <x v="1"/>
    <x v="6"/>
  </r>
  <r>
    <s v="Eighteen Months- A Love Story Interrupted"/>
    <s v="Much has been written by women on breast cancer. Yet, there is little that has been written for the theatre on this by men. I have!"/>
    <n v="9500"/>
    <n v="0"/>
    <x v="2"/>
    <x v="5"/>
    <s v="CAD"/>
    <n v="1410669297"/>
    <n v="1405485297"/>
    <b v="0"/>
    <n v="0"/>
    <b v="0"/>
    <s v="theater/plays"/>
    <n v="0"/>
    <s v="N/A"/>
    <x v="1"/>
    <x v="6"/>
  </r>
  <r>
    <s v="Ultimate Political Selfie!"/>
    <s v="Almost Random Theatre's play about a candidate - with no policies - who is seeking election in May 2015"/>
    <n v="1000"/>
    <n v="417"/>
    <x v="2"/>
    <x v="1"/>
    <s v="GBP"/>
    <n v="1431018719"/>
    <n v="1429290719"/>
    <b v="0"/>
    <n v="14"/>
    <b v="0"/>
    <s v="theater/plays"/>
    <n v="41.699999999999996"/>
    <n v="29.785714285714285"/>
    <x v="1"/>
    <x v="6"/>
  </r>
  <r>
    <s v="STAGE READING for TETCNY"/>
    <s v="Raising funds to have a private stage reading for an upcoming play from THE ENSEMBLE THEATRE COMPANY OF NEW YORK (www.tetcny.org)"/>
    <n v="600"/>
    <n v="300"/>
    <x v="2"/>
    <x v="0"/>
    <s v="USD"/>
    <n v="1454110440"/>
    <n v="1451607071"/>
    <b v="0"/>
    <n v="5"/>
    <b v="0"/>
    <s v="theater/plays"/>
    <n v="50"/>
    <n v="60"/>
    <x v="1"/>
    <x v="6"/>
  </r>
  <r>
    <s v="The JOkeress Going Live"/>
    <s v="This will be the fifth play of The Jokeress, based on the ebook/paperback novelette series. It is scifi, suspense, terror, and noir."/>
    <n v="3000"/>
    <n v="146"/>
    <x v="2"/>
    <x v="0"/>
    <s v="USD"/>
    <n v="1439069640"/>
    <n v="1433897647"/>
    <b v="0"/>
    <n v="6"/>
    <b v="0"/>
    <s v="theater/plays"/>
    <n v="4.8666666666666663"/>
    <n v="24.333333333333332"/>
    <x v="1"/>
    <x v="6"/>
  </r>
  <r>
    <s v="Los Tradicionales"/>
    <s v="Somos una compaÃ±Ã­a de teatro independiente. Y en el 2017 queremos arrancar con el montaje de 3 obras._x000a_3 elencos, 3 espacios."/>
    <n v="38000"/>
    <n v="7500"/>
    <x v="2"/>
    <x v="14"/>
    <s v="MXN"/>
    <n v="1487613600"/>
    <n v="1482444295"/>
    <b v="0"/>
    <n v="15"/>
    <b v="0"/>
    <s v="theater/plays"/>
    <n v="19.736842105263158"/>
    <n v="500"/>
    <x v="1"/>
    <x v="6"/>
  </r>
  <r>
    <s v="Gay Party Superposh 'Winter Wonderland'"/>
    <s v="Een Gay Party in het centrum van Amersfoort. _x000a_Een geweldige avond uit, met een show, optredens en DJ's."/>
    <n v="1000"/>
    <n v="0"/>
    <x v="2"/>
    <x v="9"/>
    <s v="EUR"/>
    <n v="1417778880"/>
    <n v="1415711095"/>
    <b v="0"/>
    <n v="0"/>
    <b v="0"/>
    <s v="theater/plays"/>
    <n v="0"/>
    <s v="N/A"/>
    <x v="1"/>
    <x v="6"/>
  </r>
  <r>
    <s v="Grover Theatre Company (GTC)"/>
    <s v="A theatre company that will create works to inspire young people and get everyone involved."/>
    <n v="2000"/>
    <n v="35"/>
    <x v="2"/>
    <x v="2"/>
    <s v="AUD"/>
    <n v="1444984904"/>
    <n v="1439800904"/>
    <b v="0"/>
    <n v="1"/>
    <b v="0"/>
    <s v="theater/plays"/>
    <n v="1.7500000000000002"/>
    <n v="35"/>
    <x v="1"/>
    <x v="6"/>
  </r>
  <r>
    <s v="Macbeth For President 2016"/>
    <s v="The Bard's classic tale set in the 2016 Presidential Campaign. Power, corruption, greed, and conspiracy. How far are you willing to go?"/>
    <n v="4000"/>
    <n v="266"/>
    <x v="2"/>
    <x v="0"/>
    <s v="USD"/>
    <n v="1466363576"/>
    <n v="1461179576"/>
    <b v="0"/>
    <n v="9"/>
    <b v="0"/>
    <s v="theater/plays"/>
    <n v="6.65"/>
    <n v="29.555555555555557"/>
    <x v="1"/>
    <x v="6"/>
  </r>
  <r>
    <s v="Julius Caesar"/>
    <s v="The University of Queensland Drama Production Course is putting on an adaptation of William Shakespeares Julius Caesar"/>
    <n v="250"/>
    <n v="80"/>
    <x v="2"/>
    <x v="2"/>
    <s v="AUD"/>
    <n v="1443103848"/>
    <n v="1441894248"/>
    <b v="0"/>
    <n v="3"/>
    <b v="0"/>
    <s v="theater/plays"/>
    <n v="32"/>
    <n v="26.666666666666668"/>
    <x v="1"/>
    <x v="6"/>
  </r>
  <r>
    <s v="Get Your Life Back"/>
    <s v="&quot;Get Your Life Back&quot; is a dynamic stage play that deals with true issues of life that reign in the lives of many people everyday."/>
    <n v="12700"/>
    <n v="55"/>
    <x v="2"/>
    <x v="0"/>
    <s v="USD"/>
    <n v="1403636229"/>
    <n v="1401044229"/>
    <b v="0"/>
    <n v="3"/>
    <b v="0"/>
    <s v="theater/plays"/>
    <n v="0.43307086614173229"/>
    <n v="18.333333333333332"/>
    <x v="1"/>
    <x v="6"/>
  </r>
  <r>
    <s v="Equality Theatre"/>
    <s v="I would like to start a Acting Company that supports and includes LGBTQ youth and young adults in very conservative North Texas"/>
    <n v="50000"/>
    <n v="20"/>
    <x v="2"/>
    <x v="0"/>
    <s v="USD"/>
    <n v="1410279123"/>
    <n v="1405095123"/>
    <b v="0"/>
    <n v="1"/>
    <b v="0"/>
    <s v="theater/plays"/>
    <n v="0.04"/>
    <n v="20"/>
    <x v="1"/>
    <x v="6"/>
  </r>
  <r>
    <s v="'Haunting Julia' by Alan Ayckbourn"/>
    <s v="Accessible, original theatre for all!"/>
    <n v="2500"/>
    <n v="40"/>
    <x v="2"/>
    <x v="1"/>
    <s v="GBP"/>
    <n v="1437139080"/>
    <n v="1434552207"/>
    <b v="0"/>
    <n v="3"/>
    <b v="0"/>
    <s v="theater/plays"/>
    <n v="1.6"/>
    <n v="13.333333333333334"/>
    <x v="1"/>
    <x v="6"/>
  </r>
  <r>
    <s v="FRINGE 2015 by YER Productions"/>
    <s v="Prepare to be Swept Away. Three short plays from three master playwrights; LANDFALL, SNIPER and DANGERS of TOBACCO!"/>
    <n v="2888"/>
    <n v="0"/>
    <x v="2"/>
    <x v="0"/>
    <s v="USD"/>
    <n v="1420512259"/>
    <n v="1415328259"/>
    <b v="0"/>
    <n v="0"/>
    <b v="0"/>
    <s v="theater/plays"/>
    <n v="0"/>
    <s v="N/A"/>
    <x v="1"/>
    <x v="6"/>
  </r>
  <r>
    <s v="Church Folk Can Be Dangerous People"/>
    <s v="The reality is dark, sinister. The milieu is not as friendly as it claims. What is this place? Where is it? Is it your local church?"/>
    <n v="5000"/>
    <n v="45"/>
    <x v="2"/>
    <x v="0"/>
    <s v="USD"/>
    <n v="1476482400"/>
    <n v="1473893721"/>
    <b v="0"/>
    <n v="2"/>
    <b v="0"/>
    <s v="theater/plays"/>
    <n v="0.89999999999999991"/>
    <n v="22.5"/>
    <x v="1"/>
    <x v="6"/>
  </r>
  <r>
    <s v="A Midsummer Night's Dream"/>
    <s v="This production is being put together by Wilson's newest professional theater company, the Wyldepine Players in conjunction w/ Taiplab"/>
    <n v="2500"/>
    <n v="504"/>
    <x v="2"/>
    <x v="0"/>
    <s v="USD"/>
    <n v="1467604800"/>
    <n v="1465533672"/>
    <b v="0"/>
    <n v="10"/>
    <b v="0"/>
    <s v="theater/plays"/>
    <n v="20.16"/>
    <n v="50.4"/>
    <x v="1"/>
    <x v="6"/>
  </r>
  <r>
    <s v="Becoming UNZIPPED"/>
    <s v="7 billion people &amp; most of us feel alone.  It's time we become emotionally unzipped.  &quot;Unzipped&quot; a new play about men &amp; relationships."/>
    <n v="15000"/>
    <n v="6301.76"/>
    <x v="2"/>
    <x v="0"/>
    <s v="USD"/>
    <n v="1475697054"/>
    <n v="1473105054"/>
    <b v="0"/>
    <n v="60"/>
    <b v="0"/>
    <s v="theater/plays"/>
    <n v="42.011733333333332"/>
    <n v="105.02933333333334"/>
    <x v="1"/>
    <x v="6"/>
  </r>
  <r>
    <s v="Theatre West97 - not-for-profit run Youth Theatre Program"/>
    <s v="We provide performing arts training and experience to young people of low income families in NYC, building confidence and self esteem"/>
    <n v="20000"/>
    <n v="177"/>
    <x v="2"/>
    <x v="0"/>
    <s v="USD"/>
    <n v="1468937681"/>
    <n v="1466345681"/>
    <b v="0"/>
    <n v="5"/>
    <b v="0"/>
    <s v="theater/plays"/>
    <n v="0.88500000000000001"/>
    <n v="35.4"/>
    <x v="1"/>
    <x v="6"/>
  </r>
  <r>
    <s v="America is at the Mall: A Post 9/11 Happily  Never After"/>
    <s v="The war in Iraq changed everything -one journey from the safe haven of the 99% to the shadows of veteran. How would you persevere?"/>
    <n v="5000"/>
    <n v="750"/>
    <x v="2"/>
    <x v="0"/>
    <s v="USD"/>
    <n v="1400301165"/>
    <n v="1397709165"/>
    <b v="0"/>
    <n v="9"/>
    <b v="0"/>
    <s v="theater/plays"/>
    <n v="15"/>
    <n v="83.333333333333329"/>
    <x v="1"/>
    <x v="6"/>
  </r>
  <r>
    <s v="The Bill Cosby Assault, a play"/>
    <s v="America's dad or serial rapist? Or both? The stories of the Bill Cosby accusers and the society so skeptical of them."/>
    <n v="10000"/>
    <n v="467"/>
    <x v="2"/>
    <x v="0"/>
    <s v="USD"/>
    <n v="1419183813"/>
    <n v="1417455813"/>
    <b v="0"/>
    <n v="13"/>
    <b v="0"/>
    <s v="theater/plays"/>
    <n v="4.67"/>
    <n v="35.92307692307692"/>
    <x v="1"/>
    <x v="6"/>
  </r>
  <r>
    <s v="Loud Arts"/>
    <s v="Local Theatre group in Loudoun County, Virginia. Looking for funds to start producing shows!"/>
    <n v="3000"/>
    <n v="0"/>
    <x v="2"/>
    <x v="0"/>
    <s v="USD"/>
    <n v="1434768438"/>
    <n v="1429584438"/>
    <b v="0"/>
    <n v="0"/>
    <b v="0"/>
    <s v="theater/plays"/>
    <n v="0"/>
    <s v="N/A"/>
    <x v="1"/>
    <x v="6"/>
  </r>
  <r>
    <s v="&quot;Fortune's Child&quot; by Mark Scharf"/>
    <s v="DC/Baltimore AEA actors band together produce a world premiere of a touching, bittersweet, award winning play about letting go to live"/>
    <n v="2500"/>
    <n v="953"/>
    <x v="2"/>
    <x v="0"/>
    <s v="USD"/>
    <n v="1422473831"/>
    <n v="1419881831"/>
    <b v="0"/>
    <n v="8"/>
    <b v="0"/>
    <s v="theater/plays"/>
    <n v="38.119999999999997"/>
    <n v="119.125"/>
    <x v="1"/>
    <x v="6"/>
  </r>
  <r>
    <s v="Lead Players Theatre Company"/>
    <s v="We present Classics made for the 21st Century and we need a space! Please help us rent a space for The Importance of Being Earnest!"/>
    <n v="5000"/>
    <n v="271"/>
    <x v="2"/>
    <x v="0"/>
    <s v="USD"/>
    <n v="1484684186"/>
    <n v="1482092186"/>
    <b v="0"/>
    <n v="3"/>
    <b v="0"/>
    <s v="theater/plays"/>
    <n v="5.42"/>
    <n v="90.333333333333329"/>
    <x v="1"/>
    <x v="6"/>
  </r>
  <r>
    <s v="Right Tracey!"/>
    <s v="Play about Tracey a gay man trapped in his room by his Bible thumping mother. He finds love but the room can not keep the love alive."/>
    <n v="20000"/>
    <n v="7"/>
    <x v="2"/>
    <x v="0"/>
    <s v="USD"/>
    <n v="1462417493"/>
    <n v="1459825493"/>
    <b v="0"/>
    <n v="3"/>
    <b v="0"/>
    <s v="theater/plays"/>
    <n v="3.4999999999999996E-2"/>
    <n v="2.3333333333333335"/>
    <x v="1"/>
    <x v="6"/>
  </r>
  <r>
    <s v="The Sins of Bad People  Urban Stage Play"/>
    <s v="Charlotte NC playwright looking to showcase a series of three stage plays.  Plays are funny, completed and ready to run!"/>
    <n v="150000"/>
    <n v="0"/>
    <x v="2"/>
    <x v="0"/>
    <s v="USD"/>
    <n v="1437069079"/>
    <n v="1434477079"/>
    <b v="0"/>
    <n v="0"/>
    <b v="0"/>
    <s v="theater/plays"/>
    <n v="0"/>
    <s v="N/A"/>
    <x v="1"/>
    <x v="6"/>
  </r>
  <r>
    <s v="COLLABORATION: WARHOL &amp; BASQUIAT"/>
    <s v="Two of the 20th Centuryâ€™s Greatest Artists _x000a_navigate the perilous terrain of Art &amp; Fame _x000a_in a historic Collaboration."/>
    <n v="6000"/>
    <n v="650"/>
    <x v="2"/>
    <x v="0"/>
    <s v="USD"/>
    <n v="1480525200"/>
    <n v="1477781724"/>
    <b v="0"/>
    <n v="6"/>
    <b v="0"/>
    <s v="theater/plays"/>
    <n v="10.833333333333334"/>
    <n v="108.33333333333333"/>
    <x v="1"/>
    <x v="6"/>
  </r>
  <r>
    <s v="(TBC) I'M JUST HERE TO BUY SOY SAUCE by Jingan Young"/>
    <s v="World premiere of &quot;I'm Just Here to Buy Soy Sauce&quot;, a play about China &amp; the UK housing crisis by Jingan Young location TBC"/>
    <n v="3000"/>
    <n v="63"/>
    <x v="2"/>
    <x v="1"/>
    <s v="GBP"/>
    <n v="1435934795"/>
    <n v="1430750795"/>
    <b v="0"/>
    <n v="4"/>
    <b v="0"/>
    <s v="theater/plays"/>
    <n v="2.1"/>
    <n v="15.75"/>
    <x v="1"/>
    <x v="6"/>
  </r>
  <r>
    <s v="Girls, Ladies and Women - A Gospel Drama"/>
    <s v="She that fines a husband? Wait, is that right? Girl... you better check yourself, before you wreck yourself!"/>
    <n v="11200"/>
    <n v="29"/>
    <x v="2"/>
    <x v="0"/>
    <s v="USD"/>
    <n v="1453310661"/>
    <n v="1450718661"/>
    <b v="0"/>
    <n v="1"/>
    <b v="0"/>
    <s v="theater/plays"/>
    <n v="0.2589285714285714"/>
    <n v="29"/>
    <x v="1"/>
    <x v="6"/>
  </r>
  <r>
    <s v="BELIEF on the Isle of Skye"/>
    <s v="BELIEF leaves res &amp; crosses nations, swims the Atlantic, landing on Isle where Salish meets Gaelic, where humanity transcends barriers"/>
    <n v="12000"/>
    <n v="2800"/>
    <x v="2"/>
    <x v="0"/>
    <s v="USD"/>
    <n v="1440090300"/>
    <n v="1436305452"/>
    <b v="0"/>
    <n v="29"/>
    <b v="0"/>
    <s v="theater/plays"/>
    <n v="23.333333333333332"/>
    <n v="96.551724137931032"/>
    <x v="1"/>
    <x v="6"/>
  </r>
  <r>
    <s v="&quot;God's Pinatas&quot; A Drama for the stage, with comic relief."/>
    <s v="&quot;The struggles of Alzheimer's  &amp; Alcoholism. &quot;Courage is the quiet voice at the end of the day, saying, I will try again tomorrow.&quot;"/>
    <n v="5500"/>
    <n v="0"/>
    <x v="2"/>
    <x v="0"/>
    <s v="USD"/>
    <n v="1417620036"/>
    <n v="1412432436"/>
    <b v="0"/>
    <n v="0"/>
    <b v="0"/>
    <s v="theater/plays"/>
    <n v="0"/>
    <s v="N/A"/>
    <x v="1"/>
    <x v="6"/>
  </r>
  <r>
    <s v="Images: Remembrances of the Holocaust-The Eva Schloss Story"/>
    <s v="A one-woman show about the life of Eva Schloss, her time in Auschwitz, and the positive impact she has had on thousands of lives."/>
    <n v="750"/>
    <n v="252"/>
    <x v="2"/>
    <x v="0"/>
    <s v="USD"/>
    <n v="1462112318"/>
    <n v="1459520318"/>
    <b v="0"/>
    <n v="4"/>
    <b v="0"/>
    <s v="theater/plays"/>
    <n v="33.6"/>
    <n v="63"/>
    <x v="1"/>
    <x v="6"/>
  </r>
  <r>
    <s v="&quot;Skip To My Lou,&quot; a NEW play by Steve Romagnoli"/>
    <s v="Ticket sales benefit Bedford Hills Maximum Security Prison, Women's College Program Library. Presented by Theater For The New City."/>
    <n v="10000"/>
    <n v="1908"/>
    <x v="2"/>
    <x v="0"/>
    <s v="USD"/>
    <n v="1454734740"/>
    <n v="1451684437"/>
    <b v="0"/>
    <n v="5"/>
    <b v="0"/>
    <s v="theater/plays"/>
    <n v="19.079999999999998"/>
    <n v="381.6"/>
    <x v="1"/>
    <x v="6"/>
  </r>
  <r>
    <s v="The Lizard King, a play by Jay Jeff Jones"/>
    <s v="Come explore the dream world of Jim Morrison, rock singer, mystic, poet, shaman."/>
    <n v="45000"/>
    <n v="185"/>
    <x v="2"/>
    <x v="0"/>
    <s v="USD"/>
    <n v="1417800435"/>
    <n v="1415208435"/>
    <b v="0"/>
    <n v="4"/>
    <b v="0"/>
    <s v="theater/plays"/>
    <n v="0.41111111111111115"/>
    <n v="46.25"/>
    <x v="1"/>
    <x v="6"/>
  </r>
  <r>
    <s v="The Wedding"/>
    <s v="An historic and proud work of Polish nationalistic literature performed on stage."/>
    <n v="400"/>
    <n v="130"/>
    <x v="2"/>
    <x v="0"/>
    <s v="USD"/>
    <n v="1426294201"/>
    <n v="1423705801"/>
    <b v="0"/>
    <n v="5"/>
    <b v="0"/>
    <s v="theater/plays"/>
    <n v="32.5"/>
    <n v="26"/>
    <x v="1"/>
    <x v="6"/>
  </r>
  <r>
    <s v="Artists' tickets to VARIATIONS ON FAMILY"/>
    <s v="Help us provide half-price tickets to the 11th annual Variations Project, allowing our fellow artists to see this wonderful production."/>
    <n v="200"/>
    <n v="10"/>
    <x v="2"/>
    <x v="0"/>
    <s v="USD"/>
    <n v="1442635140"/>
    <n v="1442243484"/>
    <b v="0"/>
    <n v="1"/>
    <b v="0"/>
    <s v="theater/plays"/>
    <n v="5"/>
    <n v="10"/>
    <x v="1"/>
    <x v="6"/>
  </r>
  <r>
    <s v="An Original Theater Play Entitled &quot;The Art of Love&quot;"/>
    <s v="A stage play of love, faith, &amp; relationships in a comical &amp; spirit message that is sure to make you laugh &amp; rejoice to the ART OF LOVE"/>
    <n v="3000"/>
    <n v="5"/>
    <x v="2"/>
    <x v="0"/>
    <s v="USD"/>
    <n v="1420971324"/>
    <n v="1418379324"/>
    <b v="0"/>
    <n v="1"/>
    <b v="0"/>
    <s v="theater/plays"/>
    <n v="0.16666666666666669"/>
    <n v="5"/>
    <x v="1"/>
    <x v="6"/>
  </r>
  <r>
    <s v="ARTS to HEARTS - The Holidate (An Original Stage Play)"/>
    <s v="We're dedicated to writing &amp; producing plays, infusing inspirational, universal principles that aren't commonly displayed in America."/>
    <n v="30000"/>
    <n v="0"/>
    <x v="2"/>
    <x v="0"/>
    <s v="USD"/>
    <n v="1413608340"/>
    <n v="1412945440"/>
    <b v="0"/>
    <n v="0"/>
    <b v="0"/>
    <s v="theater/plays"/>
    <n v="0"/>
    <s v="N/A"/>
    <x v="1"/>
    <x v="6"/>
  </r>
  <r>
    <s v="Halfway, Nebraska"/>
    <s v="Halfway, Nebraska explores the limits of hope and what it means to love someone who may be too far damaged to save."/>
    <n v="3000"/>
    <n v="1142"/>
    <x v="2"/>
    <x v="0"/>
    <s v="USD"/>
    <n v="1409344985"/>
    <n v="1406752985"/>
    <b v="0"/>
    <n v="14"/>
    <b v="0"/>
    <s v="theater/plays"/>
    <n v="38.066666666666663"/>
    <n v="81.571428571428569"/>
    <x v="1"/>
    <x v="6"/>
  </r>
  <r>
    <s v="the Savannah Disputation"/>
    <s v="This Theological Comedy tells a story of when seemingly similar beliefs are discovered to be worlds apart; Damnation-Southern Style."/>
    <n v="2000"/>
    <n v="21"/>
    <x v="2"/>
    <x v="0"/>
    <s v="USD"/>
    <n v="1407553200"/>
    <n v="1405100992"/>
    <b v="0"/>
    <n v="3"/>
    <b v="0"/>
    <s v="theater/plays"/>
    <n v="1.05"/>
    <n v="7"/>
    <x v="1"/>
    <x v="6"/>
  </r>
  <r>
    <s v="Literacy for Brooklyn Kids"/>
    <s v="Did you know that we are enriching the lives of Brooklyn kids through literacy and educational theater? We just need a little help."/>
    <n v="10000"/>
    <n v="273"/>
    <x v="2"/>
    <x v="0"/>
    <s v="USD"/>
    <n v="1460751128"/>
    <n v="1455570728"/>
    <b v="0"/>
    <n v="10"/>
    <b v="0"/>
    <s v="theater/plays"/>
    <n v="2.73"/>
    <n v="27.3"/>
    <x v="1"/>
    <x v="6"/>
  </r>
  <r>
    <s v="Something Precious"/>
    <s v="Something Precious is the world's first musical to alert folks to the harmful effects of technology on the human spirit."/>
    <n v="5500"/>
    <n v="500"/>
    <x v="2"/>
    <x v="0"/>
    <s v="USD"/>
    <n v="1409000400"/>
    <n v="1408381704"/>
    <b v="0"/>
    <n v="17"/>
    <b v="0"/>
    <s v="theater/plays"/>
    <n v="9.0909090909090917"/>
    <n v="29.411764705882351"/>
    <x v="1"/>
    <x v="6"/>
  </r>
  <r>
    <s v="REDISCOVERING KIA THE PLAY"/>
    <s v="Fundraising for REDISCOVERING KIA THE PLAY"/>
    <n v="5000"/>
    <n v="25"/>
    <x v="2"/>
    <x v="0"/>
    <s v="USD"/>
    <n v="1420768800"/>
    <n v="1415644395"/>
    <b v="0"/>
    <n v="2"/>
    <b v="0"/>
    <s v="theater/plays"/>
    <n v="0.5"/>
    <n v="12.5"/>
    <x v="1"/>
    <x v="6"/>
  </r>
  <r>
    <s v="How Could You Do This To Me (The Stage Play)"/>
    <s v="This Is A Story About A Woman A Man And A Woman"/>
    <n v="50000"/>
    <n v="0"/>
    <x v="2"/>
    <x v="0"/>
    <s v="USD"/>
    <n v="1428100815"/>
    <n v="1422920415"/>
    <b v="0"/>
    <n v="0"/>
    <b v="0"/>
    <s v="theater/plays"/>
    <n v="0"/>
    <s v="N/A"/>
    <x v="1"/>
    <x v="6"/>
  </r>
  <r>
    <s v="Alice In Wonderland (Polish) ALICJA W KRAINIE CZARÃ“W"/>
    <s v="Alice on stage with a magical twist to brighten your smile and warm your heart. Project is in Polish with semi-pro actors and children."/>
    <n v="500"/>
    <n v="23"/>
    <x v="2"/>
    <x v="0"/>
    <s v="USD"/>
    <n v="1403470800"/>
    <n v="1403356792"/>
    <b v="0"/>
    <n v="4"/>
    <b v="0"/>
    <s v="theater/plays"/>
    <n v="4.5999999999999996"/>
    <n v="5.75"/>
    <x v="1"/>
    <x v="6"/>
  </r>
  <r>
    <s v="&quot;Miracle on 34th Street&quot; - We believe. Do you believe in us?"/>
    <s v="&quot;Miracle on 34th Street&quot; is about faith and believing in others. _x000a_We believe. Do you?"/>
    <n v="3000"/>
    <n v="625"/>
    <x v="2"/>
    <x v="0"/>
    <s v="USD"/>
    <n v="1481522400"/>
    <n v="1480283321"/>
    <b v="0"/>
    <n v="12"/>
    <b v="0"/>
    <s v="theater/plays"/>
    <n v="20.833333333333336"/>
    <n v="52.083333333333336"/>
    <x v="1"/>
    <x v="6"/>
  </r>
  <r>
    <s v="CAYCE"/>
    <s v="A unique stage play about the epic struggle of psychic Edgar Cayce to deal with his extraordinary abilities and find his place in life."/>
    <n v="12000"/>
    <n v="550"/>
    <x v="2"/>
    <x v="0"/>
    <s v="USD"/>
    <n v="1444577345"/>
    <n v="1441985458"/>
    <b v="0"/>
    <n v="3"/>
    <b v="0"/>
    <s v="theater/plays"/>
    <n v="4.583333333333333"/>
    <n v="183.33333333333334"/>
    <x v="1"/>
    <x v="6"/>
  </r>
  <r>
    <s v="Galaxy Express - The Play"/>
    <s v="This is an action packed Sci-Fi stage play, using foam latex creature puppets, projected video footage, and audience participation."/>
    <n v="7500"/>
    <n v="316"/>
    <x v="2"/>
    <x v="0"/>
    <s v="USD"/>
    <n v="1446307053"/>
    <n v="1443715053"/>
    <b v="0"/>
    <n v="12"/>
    <b v="0"/>
    <s v="theater/plays"/>
    <n v="4.2133333333333338"/>
    <n v="26.333333333333332"/>
    <x v="1"/>
    <x v="6"/>
  </r>
  <r>
    <s v="The Esoteric Camgirl"/>
    <s v="Sex, intrigue, lust, &amp; love; follow the lives of two individuals as their romance turns from innocent online flirting to something more"/>
    <n v="10000"/>
    <n v="0"/>
    <x v="2"/>
    <x v="0"/>
    <s v="USD"/>
    <n v="1469325158"/>
    <n v="1464141158"/>
    <b v="0"/>
    <n v="0"/>
    <b v="0"/>
    <s v="theater/plays"/>
    <n v="0"/>
    <s v="N/A"/>
    <x v="1"/>
    <x v="6"/>
  </r>
  <r>
    <s v="Bring Oedipus Revenant to Life!"/>
    <s v="In October, we plan to premiere Oedipus Revenant, a historically grounded horror adaptation of Sophoclesâ€™ classic, Oedipus the Tyrant."/>
    <n v="5500"/>
    <n v="3405"/>
    <x v="2"/>
    <x v="0"/>
    <s v="USD"/>
    <n v="1407562632"/>
    <n v="1404970632"/>
    <b v="0"/>
    <n v="7"/>
    <b v="0"/>
    <s v="theater/plays"/>
    <n v="61.909090909090914"/>
    <n v="486.42857142857144"/>
    <x v="1"/>
    <x v="6"/>
  </r>
  <r>
    <s v="Avarimor Series (Audio Plays)"/>
    <s v="How can the visual age appreciate something that cant see? With these Audio Plays I will show you, if your willing to listen."/>
    <n v="750"/>
    <n v="6"/>
    <x v="2"/>
    <x v="0"/>
    <s v="USD"/>
    <n v="1423345339"/>
    <n v="1418161339"/>
    <b v="0"/>
    <n v="2"/>
    <b v="0"/>
    <s v="theater/plays"/>
    <n v="0.8"/>
    <n v="3"/>
    <x v="1"/>
    <x v="6"/>
  </r>
  <r>
    <s v="Bring the iconic story of Leontyne Price to the stage."/>
    <s v="Help me honor and bring &quot;The American Soprano&quot; Leontyne Price back to the stage one more time."/>
    <n v="150000"/>
    <n v="25"/>
    <x v="2"/>
    <x v="0"/>
    <s v="USD"/>
    <n v="1440412396"/>
    <n v="1437820396"/>
    <b v="0"/>
    <n v="1"/>
    <b v="0"/>
    <s v="theater/plays"/>
    <n v="1.6666666666666666E-2"/>
    <n v="25"/>
    <x v="1"/>
    <x v="6"/>
  </r>
  <r>
    <s v="GettingTeensSaved.org Play in Richmond, California 2016"/>
    <s v="We are raising funds to rent a theater hall for a play to help educate teenagers and parents on the pitfalls teenagers currently face."/>
    <n v="5000"/>
    <n v="39"/>
    <x v="2"/>
    <x v="0"/>
    <s v="USD"/>
    <n v="1441771218"/>
    <n v="1436587218"/>
    <b v="0"/>
    <n v="4"/>
    <b v="0"/>
    <s v="theater/plays"/>
    <n v="0.77999999999999992"/>
    <n v="9.75"/>
    <x v="1"/>
    <x v="6"/>
  </r>
  <r>
    <s v="The Love Shack"/>
    <s v="A Tequila slammer with a slice of Tarantino, a line of the London Fringe scene and a shot of â€œBreaking Badâ€. New Writing."/>
    <n v="1500"/>
    <n v="75"/>
    <x v="2"/>
    <x v="1"/>
    <s v="GBP"/>
    <n v="1415534400"/>
    <n v="1414538031"/>
    <b v="0"/>
    <n v="4"/>
    <b v="0"/>
    <s v="theater/plays"/>
    <n v="5"/>
    <n v="18.75"/>
    <x v="1"/>
    <x v="6"/>
  </r>
  <r>
    <s v="DIANA's &quot;Late: A Cowboy Song&quot; by Sarah Ruhl"/>
    <s v="Philly-based feminist theatre's inaugural production about a woman's friendship with an awesome lady cowboy."/>
    <n v="3500"/>
    <n v="622"/>
    <x v="2"/>
    <x v="0"/>
    <s v="USD"/>
    <n v="1473211313"/>
    <n v="1472001713"/>
    <b v="0"/>
    <n v="17"/>
    <b v="0"/>
    <s v="theater/plays"/>
    <n v="17.771428571428572"/>
    <n v="36.588235294117645"/>
    <x v="1"/>
    <x v="6"/>
  </r>
  <r>
    <s v="NO HOMO at Atwater Village Theatre"/>
    <s v="The smash hit, award-winning comedy sashays onto the Los Angeles Theater Scene in a fabulous new production at Atwater Village Theatre."/>
    <n v="6000"/>
    <n v="565"/>
    <x v="2"/>
    <x v="0"/>
    <s v="USD"/>
    <n v="1438390800"/>
    <n v="1436888066"/>
    <b v="0"/>
    <n v="7"/>
    <b v="0"/>
    <s v="theater/plays"/>
    <n v="9.4166666666666661"/>
    <n v="80.714285714285708"/>
    <x v="1"/>
    <x v="6"/>
  </r>
  <r>
    <s v="Little Nell's - a play"/>
    <s v="Spend an evening in the afterlife with some of the greatest women who ever lived. LITTLE NELL's,by Jill Hughes, Los Angeles- June, 2016"/>
    <n v="2500"/>
    <n v="2"/>
    <x v="2"/>
    <x v="0"/>
    <s v="USD"/>
    <n v="1463259837"/>
    <n v="1458075837"/>
    <b v="0"/>
    <n v="2"/>
    <b v="0"/>
    <s v="theater/plays"/>
    <n v="0.08"/>
    <n v="1"/>
    <x v="1"/>
    <x v="6"/>
  </r>
  <r>
    <s v="&quot;THIS THING OF OURS&quot;"/>
    <s v="A dinner theatre/show about a day in the life of a Vegas &quot;Mob Boss&quot;_x000a_circa 1965- ish. It is all at once realistic,tragic, farce/comical"/>
    <n v="9600"/>
    <n v="264"/>
    <x v="2"/>
    <x v="0"/>
    <s v="USD"/>
    <n v="1465407219"/>
    <n v="1462815219"/>
    <b v="0"/>
    <n v="5"/>
    <b v="0"/>
    <s v="theater/plays"/>
    <n v="2.75"/>
    <n v="52.8"/>
    <x v="1"/>
    <x v="6"/>
  </r>
  <r>
    <s v="CONVERSATIONS WITH AN AVERAGE JOE"/>
    <s v="CONVERSATIONS WITH AN AVERAGE JOE tells our stories exposing those in charge of our lives and tells how to take control of country back"/>
    <n v="180000"/>
    <n v="20"/>
    <x v="2"/>
    <x v="0"/>
    <s v="USD"/>
    <n v="1416944760"/>
    <n v="1413527001"/>
    <b v="0"/>
    <n v="1"/>
    <b v="0"/>
    <s v="theater/plays"/>
    <n v="1.1111111111111112E-2"/>
    <n v="20"/>
    <x v="1"/>
    <x v="6"/>
  </r>
  <r>
    <s v="Strive"/>
    <s v="Free drama, dance and singing workshops for disadvantaged young people to inspire, create and help them follow their dreams."/>
    <n v="30000"/>
    <n v="1"/>
    <x v="2"/>
    <x v="1"/>
    <s v="GBP"/>
    <n v="1434139887"/>
    <n v="1428955887"/>
    <b v="0"/>
    <n v="1"/>
    <b v="0"/>
    <s v="theater/plays"/>
    <n v="3.3333333333333335E-3"/>
    <n v="1"/>
    <x v="1"/>
    <x v="6"/>
  </r>
  <r>
    <s v="The Drama Factory presents &quot; The Moon Princess &quot;"/>
    <s v="The Most Beautiful Things in Japan are Hidden...Our different &amp; original play from the Japanese folk tale The Bamboo Cutters Daughter."/>
    <n v="1800"/>
    <n v="657"/>
    <x v="2"/>
    <x v="0"/>
    <s v="USD"/>
    <n v="1435429626"/>
    <n v="1431973626"/>
    <b v="0"/>
    <n v="14"/>
    <b v="0"/>
    <s v="theater/plays"/>
    <n v="36.5"/>
    <n v="46.928571428571431"/>
    <x v="1"/>
    <x v="6"/>
  </r>
  <r>
    <s v="Fair Play"/>
    <s v="Set in Iceland, Fair Play is a a dark comedy- a play within a play. An extravaganza, fueled by Absinthe, and touched by the Surreal."/>
    <n v="14440"/>
    <n v="2030"/>
    <x v="2"/>
    <x v="0"/>
    <s v="USD"/>
    <n v="1452827374"/>
    <n v="1450235374"/>
    <b v="0"/>
    <n v="26"/>
    <b v="0"/>
    <s v="theater/plays"/>
    <n v="14.058171745152354"/>
    <n v="78.07692307692308"/>
    <x v="1"/>
    <x v="6"/>
  </r>
  <r>
    <s v="The Salem Haunted Magic Show"/>
    <s v="A LIVE history infused, frightening magic and mind reading show in the heart of the Halloween capital of the world, Salem, MA!!"/>
    <n v="10000"/>
    <n v="2"/>
    <x v="2"/>
    <x v="0"/>
    <s v="USD"/>
    <n v="1410041339"/>
    <n v="1404857339"/>
    <b v="0"/>
    <n v="2"/>
    <b v="0"/>
    <s v="theater/plays"/>
    <n v="0.02"/>
    <n v="1"/>
    <x v="1"/>
    <x v="6"/>
  </r>
  <r>
    <s v="Hercules the Panto"/>
    <s v="Hercules must complete four challenges in order to meet the father he never knew"/>
    <n v="25000"/>
    <n v="1"/>
    <x v="2"/>
    <x v="1"/>
    <s v="GBP"/>
    <n v="1426365994"/>
    <n v="1421185594"/>
    <b v="0"/>
    <n v="1"/>
    <b v="0"/>
    <s v="theater/plays"/>
    <n v="4.0000000000000001E-3"/>
    <n v="1"/>
    <x v="1"/>
    <x v="6"/>
  </r>
  <r>
    <s v="A Grimm Night for Hans Christian Anderson"/>
    <s v="An inclusive, cross community, multi-cultural theatre production for children aged 3 to 16 and their families"/>
    <n v="1000"/>
    <n v="611"/>
    <x v="2"/>
    <x v="1"/>
    <s v="GBP"/>
    <n v="1458117190"/>
    <n v="1455528790"/>
    <b v="0"/>
    <n v="3"/>
    <b v="0"/>
    <s v="theater/plays"/>
    <n v="61.1"/>
    <n v="203.66666666666666"/>
    <x v="1"/>
    <x v="6"/>
  </r>
  <r>
    <s v="An Interview With Gaddafi - The Stage Play"/>
    <s v="The moving dramatisation of one man's journey to find the truth behind the Libyan regime change."/>
    <n v="1850"/>
    <n v="145"/>
    <x v="2"/>
    <x v="1"/>
    <s v="GBP"/>
    <n v="1400498789"/>
    <n v="1398511589"/>
    <b v="0"/>
    <n v="7"/>
    <b v="0"/>
    <s v="theater/plays"/>
    <n v="7.8378378378378386"/>
    <n v="20.714285714285715"/>
    <x v="1"/>
    <x v="6"/>
  </r>
  <r>
    <s v="Elevation Twelfth Night"/>
    <s v="Cross dressing, cross gartering, crossed swords. Cross a bridge and come see this fantastically fun rendition of Twelfth Night"/>
    <n v="2000"/>
    <n v="437"/>
    <x v="2"/>
    <x v="0"/>
    <s v="USD"/>
    <n v="1442381847"/>
    <n v="1440826647"/>
    <b v="0"/>
    <n v="9"/>
    <b v="0"/>
    <s v="theater/plays"/>
    <n v="21.85"/>
    <n v="48.555555555555557"/>
    <x v="1"/>
    <x v="6"/>
  </r>
  <r>
    <s v="When Johnny Comes Marching Home"/>
    <s v="A meta-theatrical retelling of Chekhov's Three Sisters, framed with Civil War Hymns, Dance, and wild theatricality."/>
    <n v="5000"/>
    <n v="1362"/>
    <x v="2"/>
    <x v="0"/>
    <s v="USD"/>
    <n v="1446131207"/>
    <n v="1443712007"/>
    <b v="0"/>
    <n v="20"/>
    <b v="0"/>
    <s v="theater/plays"/>
    <n v="27.24"/>
    <n v="68.099999999999994"/>
    <x v="1"/>
    <x v="6"/>
  </r>
  <r>
    <s v="While the Stars Fall"/>
    <s v="A full staged reading of a new play about a boy who learns how to be happy from the most unexpected person."/>
    <n v="600"/>
    <n v="51"/>
    <x v="2"/>
    <x v="0"/>
    <s v="USD"/>
    <n v="1407250329"/>
    <n v="1404658329"/>
    <b v="0"/>
    <n v="6"/>
    <b v="0"/>
    <s v="theater/plays"/>
    <n v="8.5"/>
    <n v="8.5"/>
    <x v="1"/>
    <x v="6"/>
  </r>
  <r>
    <s v="Save 'The Stage Door'."/>
    <s v="Help save this village theatre group. Funding required for lighting, stage equipment, &amp; ongoing productions. Involves youth  &amp; adults."/>
    <n v="2500"/>
    <n v="671"/>
    <x v="2"/>
    <x v="5"/>
    <s v="CAD"/>
    <n v="1427306470"/>
    <n v="1424718070"/>
    <b v="0"/>
    <n v="13"/>
    <b v="0"/>
    <s v="theater/plays"/>
    <n v="26.840000000000003"/>
    <n v="51.615384615384613"/>
    <x v="1"/>
    <x v="6"/>
  </r>
  <r>
    <s v="Fools Rush In: A Cabaret Benefiting BC/EFA Kickstarter"/>
    <s v="I'm creating a cabaret in which all donations go directly to Broadway Cares/Equity Fights AIDS."/>
    <n v="100"/>
    <n v="129"/>
    <x v="0"/>
    <x v="0"/>
    <s v="USD"/>
    <n v="1411679804"/>
    <n v="1409087804"/>
    <b v="0"/>
    <n v="3"/>
    <b v="1"/>
    <s v="theater/musical"/>
    <n v="129"/>
    <n v="43"/>
    <x v="1"/>
    <x v="40"/>
  </r>
  <r>
    <s v="Les Miserables - Backing fund"/>
    <s v="We as a Performing Arts College are to perform 'Les Miserables'. We need backing in order to afford the set, costume and other aspects."/>
    <n v="500"/>
    <n v="500"/>
    <x v="0"/>
    <x v="1"/>
    <s v="GBP"/>
    <n v="1431982727"/>
    <n v="1428094727"/>
    <b v="0"/>
    <n v="6"/>
    <b v="1"/>
    <s v="theater/musical"/>
    <n v="100"/>
    <n v="83.333333333333329"/>
    <x v="1"/>
    <x v="40"/>
  </r>
  <r>
    <s v="Kaylee's Senior Project"/>
    <s v="Spreading the love of theatre, one step at a time. I would like to produce a reading of one of my favorite musicals"/>
    <n v="300"/>
    <n v="300"/>
    <x v="0"/>
    <x v="0"/>
    <s v="USD"/>
    <n v="1422068400"/>
    <n v="1420774779"/>
    <b v="0"/>
    <n v="10"/>
    <b v="1"/>
    <s v="theater/musical"/>
    <n v="100"/>
    <n v="30"/>
    <x v="1"/>
    <x v="40"/>
  </r>
  <r>
    <s v="There's No Place Like Home!"/>
    <s v="Theatre is home and there's no place like home!  So, click your heels three times, and come home to the magic we create for you!"/>
    <n v="25000"/>
    <n v="25800"/>
    <x v="0"/>
    <x v="0"/>
    <s v="USD"/>
    <n v="1431143940"/>
    <n v="1428585710"/>
    <b v="0"/>
    <n v="147"/>
    <b v="1"/>
    <s v="theater/musical"/>
    <n v="103.2"/>
    <n v="175.51020408163265"/>
    <x v="1"/>
    <x v="40"/>
  </r>
  <r>
    <s v="Bring &quot;Snow White and the Seven Bottoms&quot; to NYC!"/>
    <s v="Help the Gold Dust Orphans bring their new musical 'SNOW WHITE AND THE SEVEN BOTTOMS' to New York City this fall!"/>
    <n v="45000"/>
    <n v="46100.69"/>
    <x v="0"/>
    <x v="0"/>
    <s v="USD"/>
    <n v="1410444068"/>
    <n v="1407852068"/>
    <b v="0"/>
    <n v="199"/>
    <b v="1"/>
    <s v="theater/musical"/>
    <n v="102.44597777777777"/>
    <n v="231.66175879396985"/>
    <x v="1"/>
    <x v="40"/>
  </r>
  <r>
    <s v="Mirror Image - An Original Musical"/>
    <s v="A musical, by Louis Lagalante and Patty Hamilton, that explores loss and the different ways we can choose to move on from it."/>
    <n v="3000"/>
    <n v="3750"/>
    <x v="0"/>
    <x v="0"/>
    <s v="USD"/>
    <n v="1424715779"/>
    <n v="1423506179"/>
    <b v="0"/>
    <n v="50"/>
    <b v="1"/>
    <s v="theater/musical"/>
    <n v="125"/>
    <n v="75"/>
    <x v="1"/>
    <x v="40"/>
  </r>
  <r>
    <s v="The Addams Family Comes To Tuscaloosa"/>
    <s v="They're Creepy, They're Kooky, And They're coming to Tuscaloosa this October! Help Us Bring the World of The Addams Family To Life!"/>
    <n v="1800"/>
    <n v="2355"/>
    <x v="0"/>
    <x v="0"/>
    <s v="USD"/>
    <n v="1405400400"/>
    <n v="1402934629"/>
    <b v="0"/>
    <n v="21"/>
    <b v="1"/>
    <s v="theater/musical"/>
    <n v="130.83333333333334"/>
    <n v="112.14285714285714"/>
    <x v="1"/>
    <x v="40"/>
  </r>
  <r>
    <s v="Music Theatre of Idaho Presents &quot;A Year with Frog and Toad"/>
    <s v="This is a touring production for schools in the Treasure Valley!"/>
    <n v="1000"/>
    <n v="1000"/>
    <x v="0"/>
    <x v="0"/>
    <s v="USD"/>
    <n v="1457135846"/>
    <n v="1454543846"/>
    <b v="0"/>
    <n v="24"/>
    <b v="1"/>
    <s v="theater/musical"/>
    <n v="100"/>
    <n v="41.666666666666664"/>
    <x v="1"/>
    <x v="40"/>
  </r>
  <r>
    <s v="Right On Cue Kids Theater (ROCKT) First Show"/>
    <s v="Help fund ROCKT's first production!  We want to bring musical theater to kids who have limited access to it, and offer it free to kids."/>
    <n v="8000"/>
    <n v="8165.55"/>
    <x v="0"/>
    <x v="0"/>
    <s v="USD"/>
    <n v="1401024758"/>
    <n v="1398432758"/>
    <b v="0"/>
    <n v="32"/>
    <b v="1"/>
    <s v="theater/musical"/>
    <n v="102.06937499999999"/>
    <n v="255.17343750000001"/>
    <x v="1"/>
    <x v="40"/>
  </r>
  <r>
    <s v="Forbear! Theatre"/>
    <s v="Forbear! is a new theatre company aiming to produce exciting and innovative theatre using performers from a variety of disciplines."/>
    <n v="10000"/>
    <n v="10092"/>
    <x v="0"/>
    <x v="1"/>
    <s v="GBP"/>
    <n v="1431007264"/>
    <n v="1428415264"/>
    <b v="0"/>
    <n v="62"/>
    <b v="1"/>
    <s v="theater/musical"/>
    <n v="100.92000000000002"/>
    <n v="162.7741935483871"/>
    <x v="1"/>
    <x v="40"/>
  </r>
  <r>
    <s v="And More Shenanigans Theatre Company"/>
    <s v="And More Shenanigans Theatre is a brand new Edmonton based theatre company dedicated to creating and developing quirky original works"/>
    <n v="750"/>
    <n v="795"/>
    <x v="0"/>
    <x v="5"/>
    <s v="CAD"/>
    <n v="1410761280"/>
    <n v="1408604363"/>
    <b v="0"/>
    <n v="9"/>
    <b v="1"/>
    <s v="theater/musical"/>
    <n v="106"/>
    <n v="88.333333333333329"/>
    <x v="1"/>
    <x v="40"/>
  </r>
  <r>
    <s v="Magpie- A Melbourne Written Dramatic Musical"/>
    <s v="When a rich girl fakes destitution so she can audition for a homeless talent show, she bridges our wealth gap with a tragic love."/>
    <n v="3100"/>
    <n v="3258"/>
    <x v="0"/>
    <x v="2"/>
    <s v="AUD"/>
    <n v="1424516400"/>
    <n v="1421812637"/>
    <b v="0"/>
    <n v="38"/>
    <b v="1"/>
    <s v="theater/musical"/>
    <n v="105.0967741935484"/>
    <n v="85.736842105263165"/>
    <x v="1"/>
    <x v="40"/>
  </r>
  <r>
    <s v="Three Postcards: Pre-Production Costs"/>
    <s v="An intimate musical about friendship and time, growing up, and coming of age. Music and words that will stay with you for years to come"/>
    <n v="2500"/>
    <n v="2569"/>
    <x v="0"/>
    <x v="0"/>
    <s v="USD"/>
    <n v="1465081053"/>
    <n v="1462489053"/>
    <b v="0"/>
    <n v="54"/>
    <b v="1"/>
    <s v="theater/musical"/>
    <n v="102.76"/>
    <n v="47.574074074074076"/>
    <x v="1"/>
    <x v="40"/>
  </r>
  <r>
    <s v="Songs for a New World"/>
    <s v="Powerful community theatre production of Jason Robert Brown's &quot;Songs for a New World&quot; in London, Ontario."/>
    <n v="2500"/>
    <n v="2700"/>
    <x v="0"/>
    <x v="5"/>
    <s v="CAD"/>
    <n v="1402845364"/>
    <n v="1400253364"/>
    <b v="0"/>
    <n v="37"/>
    <b v="1"/>
    <s v="theater/musical"/>
    <n v="108"/>
    <n v="72.972972972972968"/>
    <x v="1"/>
    <x v="40"/>
  </r>
  <r>
    <s v="Fresco presents SNOW WHITE - GARAGE OPERA!"/>
    <s v="Fresco brings a full scale operatic production to your neighborhood - SNOW WHITE, set to the world's greatest music!"/>
    <n v="3500"/>
    <n v="3531"/>
    <x v="0"/>
    <x v="0"/>
    <s v="USD"/>
    <n v="1472490000"/>
    <n v="1467468008"/>
    <b v="0"/>
    <n v="39"/>
    <b v="1"/>
    <s v="theater/musical"/>
    <n v="100.88571428571429"/>
    <n v="90.538461538461533"/>
    <x v="1"/>
    <x v="40"/>
  </r>
  <r>
    <s v="Put Music in our Musical: Rosetown Playhouse"/>
    <s v="We need your help to complete our musical! Help us add two more original songs to our winter show, Babes in Toyland."/>
    <n v="1000"/>
    <n v="1280"/>
    <x v="0"/>
    <x v="0"/>
    <s v="USD"/>
    <n v="1413176340"/>
    <n v="1412091423"/>
    <b v="0"/>
    <n v="34"/>
    <b v="1"/>
    <s v="theater/musical"/>
    <n v="128"/>
    <n v="37.647058823529413"/>
    <x v="1"/>
    <x v="40"/>
  </r>
  <r>
    <s v="UCAS"/>
    <s v="UCAS is a new British musical premiering at the Edinburgh Fringe Festival 2014."/>
    <n v="1500"/>
    <n v="2000"/>
    <x v="0"/>
    <x v="1"/>
    <s v="GBP"/>
    <n v="1405249113"/>
    <n v="1402657113"/>
    <b v="0"/>
    <n v="55"/>
    <b v="1"/>
    <s v="theater/musical"/>
    <n v="133.33333333333331"/>
    <n v="36.363636363636367"/>
    <x v="1"/>
    <x v="40"/>
  </r>
  <r>
    <s v="Keep It Spinning."/>
    <s v="Keep It Spinning! Is an after-school, six week workshop, during which students create an musical based on on an overarching theme."/>
    <n v="4000"/>
    <n v="4055"/>
    <x v="0"/>
    <x v="0"/>
    <s v="USD"/>
    <n v="1422636814"/>
    <n v="1420044814"/>
    <b v="0"/>
    <n v="32"/>
    <b v="1"/>
    <s v="theater/musical"/>
    <n v="101.375"/>
    <n v="126.71875"/>
    <x v="1"/>
    <x v="40"/>
  </r>
  <r>
    <s v="Dreamgirls - Skyline got a Matching Grant!"/>
    <s v="Skyline Board Trustees have offered matching grants to help fund next season's production of Dreamgirls! Your donation will be doubled!"/>
    <n v="8000"/>
    <n v="8230"/>
    <x v="0"/>
    <x v="0"/>
    <s v="USD"/>
    <n v="1409187600"/>
    <n v="1406316312"/>
    <b v="0"/>
    <n v="25"/>
    <b v="1"/>
    <s v="theater/musical"/>
    <n v="102.875"/>
    <n v="329.2"/>
    <x v="1"/>
    <x v="40"/>
  </r>
  <r>
    <s v="ITAVA Players &quot;Little Shop of Horrors&quot;"/>
    <s v="We are asking for people to donate to our theater club, the ITAVA Players, a public high school club from Brooklyn, NY."/>
    <n v="2500"/>
    <n v="2681"/>
    <x v="0"/>
    <x v="0"/>
    <s v="USD"/>
    <n v="1421606018"/>
    <n v="1418150018"/>
    <b v="0"/>
    <n v="33"/>
    <b v="1"/>
    <s v="theater/musical"/>
    <n v="107.24000000000001"/>
    <n v="81.242424242424249"/>
    <x v="1"/>
    <x v="40"/>
  </r>
  <r>
    <s v="Help Us Help Artists"/>
    <s v="Ovations wants to buy property to open a variety club to become the 1st minority owned club in Cincy, focusing on artists on the rise."/>
    <n v="25000"/>
    <n v="1"/>
    <x v="2"/>
    <x v="0"/>
    <s v="USD"/>
    <n v="1425250955"/>
    <n v="1422658955"/>
    <b v="0"/>
    <n v="1"/>
    <b v="0"/>
    <s v="theater/spaces"/>
    <n v="4.0000000000000001E-3"/>
    <n v="1"/>
    <x v="1"/>
    <x v="38"/>
  </r>
  <r>
    <s v="Penmar Community Arts Society"/>
    <s v="YOUR community theatre:  provide a facility that is usable for presentation of movies, live music, live theatre and community events"/>
    <n v="200000"/>
    <n v="40850"/>
    <x v="2"/>
    <x v="5"/>
    <s v="CAD"/>
    <n v="1450297080"/>
    <n v="1448565459"/>
    <b v="0"/>
    <n v="202"/>
    <b v="0"/>
    <s v="theater/spaces"/>
    <n v="20.424999999999997"/>
    <n v="202.22772277227722"/>
    <x v="1"/>
    <x v="38"/>
  </r>
  <r>
    <s v="BlackSpace: Urban Performance Arts Collective"/>
    <s v="Building a Resource Network and Funding Capacity to support, empower and promote Afrocentric Arts in Metro Columbus"/>
    <n v="3000"/>
    <n v="0"/>
    <x v="2"/>
    <x v="0"/>
    <s v="USD"/>
    <n v="1428894380"/>
    <n v="1426302380"/>
    <b v="0"/>
    <n v="0"/>
    <b v="0"/>
    <s v="theater/spaces"/>
    <n v="0"/>
    <s v="N/A"/>
    <x v="1"/>
    <x v="38"/>
  </r>
  <r>
    <s v="Guardian Theatre, Arts in Education Theatre"/>
    <s v="Our vision: build and operate a Theater Arts Center for south-central Washington state in Goldendale."/>
    <n v="10000"/>
    <n v="100"/>
    <x v="2"/>
    <x v="0"/>
    <s v="USD"/>
    <n v="1433714198"/>
    <n v="1431122198"/>
    <b v="0"/>
    <n v="1"/>
    <b v="0"/>
    <s v="theater/spaces"/>
    <n v="1"/>
    <n v="100"/>
    <x v="1"/>
    <x v="38"/>
  </r>
  <r>
    <s v="A Midsummer Night's Pub"/>
    <s v="Where people that enjoy theater, or just something new can go to have fun and experience varying types of theater in Albuquerque."/>
    <n v="50000"/>
    <n v="0"/>
    <x v="2"/>
    <x v="0"/>
    <s v="USD"/>
    <n v="1432437660"/>
    <n v="1429845660"/>
    <b v="0"/>
    <n v="0"/>
    <b v="0"/>
    <s v="theater/spaces"/>
    <n v="0"/>
    <s v="N/A"/>
    <x v="1"/>
    <x v="38"/>
  </r>
  <r>
    <s v="Create The Twisted Tree Theatre"/>
    <s v="I have set up a new theatre company, and am looking to raise funds to purchase a venue with a difference to a standard theatre."/>
    <n v="2000"/>
    <n v="2"/>
    <x v="2"/>
    <x v="1"/>
    <s v="GBP"/>
    <n v="1471265092"/>
    <n v="1468673092"/>
    <b v="0"/>
    <n v="2"/>
    <b v="0"/>
    <s v="theater/spaces"/>
    <n v="0.1"/>
    <n v="1"/>
    <x v="1"/>
    <x v="38"/>
  </r>
  <r>
    <s v="'The Float Lodge' - Duluth's First Premiere Float Center"/>
    <s v="Bringing Health, Wellness and Creative Empowerment to an active community in a whole new way... are you ready to 'FLOAT', Duluth?"/>
    <n v="25000"/>
    <n v="1072"/>
    <x v="2"/>
    <x v="0"/>
    <s v="USD"/>
    <n v="1480007460"/>
    <n v="1475760567"/>
    <b v="0"/>
    <n v="13"/>
    <b v="0"/>
    <s v="theater/spaces"/>
    <n v="4.2880000000000003"/>
    <n v="82.461538461538467"/>
    <x v="1"/>
    <x v="38"/>
  </r>
  <r>
    <s v="Xenu's Space Opera"/>
    <s v="The Space Opera is an action packed reenactment of Xenu's story, a sacred teaching thats considered a secret of the Scientology church"/>
    <n v="500000"/>
    <n v="24"/>
    <x v="2"/>
    <x v="0"/>
    <s v="USD"/>
    <n v="1433259293"/>
    <n v="1428075293"/>
    <b v="0"/>
    <n v="9"/>
    <b v="0"/>
    <s v="theater/spaces"/>
    <n v="4.8000000000000004E-3"/>
    <n v="2.6666666666666665"/>
    <x v="1"/>
    <x v="38"/>
  </r>
  <r>
    <s v="Spiritual Enlightenment Center - Help raise our vibrations!"/>
    <s v="This center will be open to any and all people regardless of their religion.   We will be offering art, music, empowerment, and more!"/>
    <n v="1000"/>
    <n v="25"/>
    <x v="2"/>
    <x v="0"/>
    <s v="USD"/>
    <n v="1447965917"/>
    <n v="1445370317"/>
    <b v="0"/>
    <n v="2"/>
    <b v="0"/>
    <s v="theater/spaces"/>
    <n v="2.5"/>
    <n v="12.5"/>
    <x v="1"/>
    <x v="38"/>
  </r>
  <r>
    <s v="Tahoe Children's Museum with Exploratorium Inside"/>
    <s v="Help www.KidZoneMuseum.org grow to serve children 1-18 with science, engineering, arts and PLAY especially low-income families."/>
    <n v="5000000"/>
    <n v="0"/>
    <x v="2"/>
    <x v="0"/>
    <s v="USD"/>
    <n v="1453538752"/>
    <n v="1450946752"/>
    <b v="0"/>
    <n v="0"/>
    <b v="0"/>
    <s v="theater/spaces"/>
    <n v="0"/>
    <s v="N/A"/>
    <x v="1"/>
    <x v="38"/>
  </r>
  <r>
    <s v="Brentwood Theater Company needs a Rehearsal Space."/>
    <s v="A building w/office, rehearsal space and classrooms centered on performing arts._x000a_Brentwood Theater Company is a non-profit 501(c)(3)"/>
    <n v="50000"/>
    <n v="1096"/>
    <x v="1"/>
    <x v="0"/>
    <s v="USD"/>
    <n v="1412536573"/>
    <n v="1408648573"/>
    <b v="0"/>
    <n v="58"/>
    <b v="0"/>
    <s v="theater/spaces"/>
    <n v="2.1919999999999997"/>
    <n v="18.896551724137932"/>
    <x v="1"/>
    <x v="38"/>
  </r>
  <r>
    <s v="Let's Build MOUNTAIN HAVEN, a Community Events Campus (Canceled)"/>
    <s v="Mountain Haven transforms a former disused Mt Laguna Church into space for celebrations, events, learning, conferences, retreats &amp; more"/>
    <n v="20000"/>
    <n v="1605"/>
    <x v="1"/>
    <x v="0"/>
    <s v="USD"/>
    <n v="1476676800"/>
    <n v="1473957239"/>
    <b v="0"/>
    <n v="8"/>
    <b v="0"/>
    <s v="theater/spaces"/>
    <n v="8.0250000000000004"/>
    <n v="200.625"/>
    <x v="1"/>
    <x v="38"/>
  </r>
  <r>
    <s v="Pueblo Underground Theater (Canceled)"/>
    <s v="I want to purchase the former Bread Of Life Church and convert it into a multipurpose theater space for local talent."/>
    <n v="400000"/>
    <n v="605"/>
    <x v="1"/>
    <x v="0"/>
    <s v="USD"/>
    <n v="1444330821"/>
    <n v="1441738821"/>
    <b v="0"/>
    <n v="3"/>
    <b v="0"/>
    <s v="theater/spaces"/>
    <n v="0.15125"/>
    <n v="201.66666666666666"/>
    <x v="1"/>
    <x v="38"/>
  </r>
  <r>
    <s v="ONGO CENTRE | An Incubator Creative Space to self-funds (Canceled)"/>
    <s v="Independent film theater, studio and tech lab with storefront, open space for creative people to grow their dream into a profit."/>
    <n v="15000"/>
    <n v="0"/>
    <x v="1"/>
    <x v="0"/>
    <s v="USD"/>
    <n v="1489669203"/>
    <n v="1487944803"/>
    <b v="0"/>
    <n v="0"/>
    <b v="0"/>
    <s v="theater/spaces"/>
    <n v="0"/>
    <s v="N/A"/>
    <x v="1"/>
    <x v="38"/>
  </r>
  <r>
    <s v="A Stage for Stage Door Theater Company (Canceled)"/>
    <s v="Stage Door Theater needs a stage for its current and future productions. Can you help?"/>
    <n v="1200"/>
    <n v="715"/>
    <x v="1"/>
    <x v="0"/>
    <s v="USD"/>
    <n v="1434476849"/>
    <n v="1431884849"/>
    <b v="0"/>
    <n v="11"/>
    <b v="0"/>
    <s v="theater/spaces"/>
    <n v="59.583333333333336"/>
    <n v="65"/>
    <x v="1"/>
    <x v="38"/>
  </r>
  <r>
    <s v="A Happy Home for Hagan's House of Horrors (Canceled)"/>
    <s v="Family-owned and community-operated haunted Halloween attraction in Bladensburg, OH, needs your help to grow bigger!"/>
    <n v="7900"/>
    <n v="1322"/>
    <x v="1"/>
    <x v="0"/>
    <s v="USD"/>
    <n v="1462402850"/>
    <n v="1459810850"/>
    <b v="0"/>
    <n v="20"/>
    <b v="0"/>
    <s v="theater/spaces"/>
    <n v="16.734177215189874"/>
    <n v="66.099999999999994"/>
    <x v="1"/>
    <x v="38"/>
  </r>
  <r>
    <s v="BAMA Theatre Headset Campaign (Canceled)"/>
    <s v="Theatre in Tuscaloosa, AL built in the 1930s.  The headsets seem about that old. They are almost unusable."/>
    <n v="15000"/>
    <n v="280"/>
    <x v="1"/>
    <x v="0"/>
    <s v="USD"/>
    <n v="1427498172"/>
    <n v="1422317772"/>
    <b v="0"/>
    <n v="3"/>
    <b v="0"/>
    <s v="theater/spaces"/>
    <n v="1.8666666666666669"/>
    <n v="93.333333333333329"/>
    <x v="1"/>
    <x v="38"/>
  </r>
  <r>
    <s v="Uprising Theater (Canceled)"/>
    <s v="Chicago Based Theater Company and Venue Dedicated to Social Justice and Mainstreaming the Palestinian Narrative"/>
    <n v="80000"/>
    <n v="0"/>
    <x v="1"/>
    <x v="0"/>
    <s v="USD"/>
    <n v="1462729317"/>
    <n v="1457548917"/>
    <b v="0"/>
    <n v="0"/>
    <b v="0"/>
    <s v="theater/spaces"/>
    <n v="0"/>
    <s v="N/A"/>
    <x v="1"/>
    <x v="38"/>
  </r>
  <r>
    <s v="The Bath Theatre Bus (Canceled)"/>
    <s v="A magical, unique, theatre bus which aims to inspire the creative communities around Bath and create unique performance opportunities."/>
    <n v="10000"/>
    <n v="0"/>
    <x v="1"/>
    <x v="1"/>
    <s v="GBP"/>
    <n v="1465258325"/>
    <n v="1462666325"/>
    <b v="0"/>
    <n v="0"/>
    <b v="0"/>
    <s v="theater/spaces"/>
    <n v="0"/>
    <s v="N/A"/>
    <x v="1"/>
    <x v="38"/>
  </r>
  <r>
    <s v="Lynnewood Hall Restoration (Canceled)"/>
    <s v="Built in the late 1800's, this 70K sq. feet estate has fallen into disrepair.  Seeking to buy and convert to useful space"/>
    <n v="30000000"/>
    <n v="0"/>
    <x v="1"/>
    <x v="0"/>
    <s v="USD"/>
    <n v="1410459023"/>
    <n v="1407867023"/>
    <b v="0"/>
    <n v="0"/>
    <b v="0"/>
    <s v="theater/spaces"/>
    <n v="0"/>
    <s v="N/A"/>
    <x v="1"/>
    <x v="38"/>
  </r>
  <r>
    <s v="Shakespeare in the Park! A Comedy of Errors"/>
    <s v="Teens in Take Note Troupe put on Shakespeare in the Park annually. Keep relevant, family-friendly Shakespeare in the community!"/>
    <n v="5000"/>
    <n v="5481"/>
    <x v="0"/>
    <x v="0"/>
    <s v="USD"/>
    <n v="1427342400"/>
    <n v="1424927159"/>
    <b v="0"/>
    <n v="108"/>
    <b v="1"/>
    <s v="theater/plays"/>
    <n v="109.62"/>
    <n v="50.75"/>
    <x v="1"/>
    <x v="6"/>
  </r>
  <r>
    <s v="Grassroots Shakespeare Company â€¢ Arizona"/>
    <s v="A pop-up outdoor theatre company bringing accessible Shakespeare to parks and other locations in the greater Phoenix area!"/>
    <n v="1000"/>
    <n v="1218"/>
    <x v="0"/>
    <x v="0"/>
    <s v="USD"/>
    <n v="1425193140"/>
    <n v="1422769906"/>
    <b v="0"/>
    <n v="20"/>
    <b v="1"/>
    <s v="theater/plays"/>
    <n v="121.8"/>
    <n v="60.9"/>
    <x v="1"/>
    <x v="6"/>
  </r>
  <r>
    <s v="One Funny Mother: I'm Not Crazy!!"/>
    <s v="A hilarious comedy show about motherhood...through stories, videos and stand-up you'll realize YOUâ€™RE NOT CRAZY, motherhood is!"/>
    <n v="10000"/>
    <n v="10685"/>
    <x v="0"/>
    <x v="0"/>
    <s v="USD"/>
    <n v="1435835824"/>
    <n v="1433243824"/>
    <b v="0"/>
    <n v="98"/>
    <b v="1"/>
    <s v="theater/plays"/>
    <n v="106.85"/>
    <n v="109.03061224489795"/>
    <x v="1"/>
    <x v="6"/>
  </r>
  <r>
    <s v="Pug-let: The First Ever All-Pug Production of Hamlet"/>
    <s v="I want to produce the first-ever all-pug production of &quot;Hamlet.&quot;  As you can imagine, this will require finding very talented pugs."/>
    <n v="5000"/>
    <n v="5035.6899999999996"/>
    <x v="0"/>
    <x v="0"/>
    <s v="USD"/>
    <n v="1407360720"/>
    <n v="1404769819"/>
    <b v="0"/>
    <n v="196"/>
    <b v="1"/>
    <s v="theater/plays"/>
    <n v="100.71379999999999"/>
    <n v="25.692295918367346"/>
    <x v="1"/>
    <x v="6"/>
  </r>
  <r>
    <s v="Imaginary Theater Company Presents the Premiere of The Boat"/>
    <s v="Marina's mother has disappeared at sea.  Everyone believes she has drowned.  But Marina believes her mother has become a mermaid."/>
    <n v="1500"/>
    <n v="1635"/>
    <x v="0"/>
    <x v="0"/>
    <s v="USD"/>
    <n v="1436290233"/>
    <n v="1433698233"/>
    <b v="0"/>
    <n v="39"/>
    <b v="1"/>
    <s v="theater/plays"/>
    <n v="109.00000000000001"/>
    <n v="41.92307692307692"/>
    <x v="1"/>
    <x v="6"/>
  </r>
  <r>
    <s v="Fat Pig, The Play!"/>
    <s v="Bringing one of Neil LaBute's incredibly witty and viciously honest plays, about body image and the effect it has on us, to life!"/>
    <n v="10000"/>
    <n v="11363"/>
    <x v="0"/>
    <x v="0"/>
    <s v="USD"/>
    <n v="1442425412"/>
    <n v="1439833412"/>
    <b v="0"/>
    <n v="128"/>
    <b v="1"/>
    <s v="theater/plays"/>
    <n v="113.63000000000001"/>
    <n v="88.7734375"/>
    <x v="1"/>
    <x v="6"/>
  </r>
  <r>
    <s v="Scissortail: A play about the Oklahoma City Bombing"/>
    <s v="Scissortail is a story of loss, grief, and recovery based on the events of the 1995 Oklahoma City Bombing."/>
    <n v="5000"/>
    <n v="5696"/>
    <x v="0"/>
    <x v="0"/>
    <s v="USD"/>
    <n v="1425872692"/>
    <n v="1423284292"/>
    <b v="0"/>
    <n v="71"/>
    <b v="1"/>
    <s v="theater/plays"/>
    <n v="113.92"/>
    <n v="80.225352112676063"/>
    <x v="1"/>
    <x v="6"/>
  </r>
  <r>
    <s v="The Curse of the Babywoman @ FringeNYC"/>
    <s v="The Curse of the Babywoman is real â€” and it is coming to FringeNYC this August."/>
    <n v="3500"/>
    <n v="3710"/>
    <x v="0"/>
    <x v="0"/>
    <s v="USD"/>
    <n v="1471406340"/>
    <n v="1470227660"/>
    <b v="0"/>
    <n v="47"/>
    <b v="1"/>
    <s v="theater/plays"/>
    <n v="106"/>
    <n v="78.936170212765958"/>
    <x v="1"/>
    <x v="6"/>
  </r>
  <r>
    <s v="Dog Sees God - Calgary Production"/>
    <s v="A poignant &amp; hilarious tale of Charlie Brown &amp; friends navigating high school. A fresh take on the off Broadway hit by YYC artists."/>
    <n v="1000"/>
    <n v="1625"/>
    <x v="0"/>
    <x v="5"/>
    <s v="CAD"/>
    <n v="1430693460"/>
    <n v="1428087153"/>
    <b v="0"/>
    <n v="17"/>
    <b v="1"/>
    <s v="theater/plays"/>
    <n v="162.5"/>
    <n v="95.588235294117652"/>
    <x v="1"/>
    <x v="6"/>
  </r>
  <r>
    <s v="Leah in Vegas at The New York International Fringe Festival"/>
    <s v="Kara Ayn Napolitano's latest play about a young mother's attempt to reclaim her life after making a serious mistake."/>
    <n v="6000"/>
    <n v="6360"/>
    <x v="0"/>
    <x v="0"/>
    <s v="USD"/>
    <n v="1405699451"/>
    <n v="1403107451"/>
    <b v="0"/>
    <n v="91"/>
    <b v="1"/>
    <s v="theater/plays"/>
    <n v="106"/>
    <n v="69.890109890109883"/>
    <x v="1"/>
    <x v="6"/>
  </r>
  <r>
    <s v="World Premiere of &quot;The Piano&quot;"/>
    <s v="An Asian-Jewish-American family collides with music, food, and identity crises in this world premiere New York theater production."/>
    <n v="3200"/>
    <n v="3205"/>
    <x v="0"/>
    <x v="0"/>
    <s v="USD"/>
    <n v="1409500078"/>
    <n v="1406908078"/>
    <b v="0"/>
    <n v="43"/>
    <b v="1"/>
    <s v="theater/plays"/>
    <n v="100.15624999999999"/>
    <n v="74.534883720930239"/>
    <x v="1"/>
    <x v="6"/>
  </r>
  <r>
    <s v="A Bad Plan"/>
    <s v="A group of artists. A mythical art piece. A harrowing quest. And some margaritas."/>
    <n v="2000"/>
    <n v="2107"/>
    <x v="0"/>
    <x v="0"/>
    <s v="USD"/>
    <n v="1480899600"/>
    <n v="1479609520"/>
    <b v="0"/>
    <n v="17"/>
    <b v="1"/>
    <s v="theater/plays"/>
    <n v="105.35000000000001"/>
    <n v="123.94117647058823"/>
    <x v="1"/>
    <x v="6"/>
  </r>
  <r>
    <s v="CST's As You Like It goes to Canada!"/>
    <s v="We're going to represent the entire USA at the World Festival of Children's Theater in Stratford, ON in June, 2016. Help us get there!"/>
    <n v="5000"/>
    <n v="8740"/>
    <x v="0"/>
    <x v="0"/>
    <s v="USD"/>
    <n v="1451620800"/>
    <n v="1449171508"/>
    <b v="0"/>
    <n v="33"/>
    <b v="1"/>
    <s v="theater/plays"/>
    <n v="174.8"/>
    <n v="264.84848484848487"/>
    <x v="1"/>
    <x v="6"/>
  </r>
  <r>
    <s v="The World Premiere of Fire Work by Lauren Gunderson"/>
    <s v="Known for producing gritty new work, TheatreFIRST presents an exciting new romantic comedy by the hottest playwright in the country."/>
    <n v="5000"/>
    <n v="5100"/>
    <x v="0"/>
    <x v="0"/>
    <s v="USD"/>
    <n v="1411695300"/>
    <n v="1409275671"/>
    <b v="0"/>
    <n v="87"/>
    <b v="1"/>
    <s v="theater/plays"/>
    <n v="102"/>
    <n v="58.620689655172413"/>
    <x v="1"/>
    <x v="6"/>
  </r>
  <r>
    <s v="The Butterfingers Angel... [By The Mummers]"/>
    <s v="[By The Mummers] needs your help this holiday season to stage a full scale production of William Gibson's &quot;The Butterfingers Angel...&quot;"/>
    <n v="8000"/>
    <n v="8010"/>
    <x v="0"/>
    <x v="0"/>
    <s v="USD"/>
    <n v="1417057200"/>
    <n v="1414599886"/>
    <b v="0"/>
    <n v="113"/>
    <b v="1"/>
    <s v="theater/plays"/>
    <n v="100.125"/>
    <n v="70.884955752212392"/>
    <x v="1"/>
    <x v="6"/>
  </r>
  <r>
    <s v="Pizza Delique"/>
    <s v="A play that addresses an important social issue, brought to light by members of the UoM Drama Society."/>
    <n v="70"/>
    <n v="120"/>
    <x v="0"/>
    <x v="1"/>
    <s v="GBP"/>
    <n v="1457870400"/>
    <n v="1456421530"/>
    <b v="0"/>
    <n v="14"/>
    <b v="1"/>
    <s v="theater/plays"/>
    <n v="171.42857142857142"/>
    <n v="8.5714285714285712"/>
    <x v="1"/>
    <x v="6"/>
  </r>
  <r>
    <s v="Brava Theater and Cultural Odyssey present â€œBIRTHRIGHT?â€"/>
    <s v="In celebration of THE MEDEA PROJECT: THEATER FOR INCARCERATED WOMENâ€™S 25TH ANNIVERSARY Brava Theater  presents â€œBIRTHRIGHT?&quot;"/>
    <n v="3000"/>
    <n v="3407"/>
    <x v="0"/>
    <x v="0"/>
    <s v="USD"/>
    <n v="1427076840"/>
    <n v="1421960934"/>
    <b v="0"/>
    <n v="30"/>
    <b v="1"/>
    <s v="theater/plays"/>
    <n v="113.56666666666666"/>
    <n v="113.56666666666666"/>
    <x v="1"/>
    <x v="6"/>
  </r>
  <r>
    <s v="The Fall of Wallace Winter at the Plaza Theatre"/>
    <s v="The Border Theatre presents The Fall of Wallace Winter, an exploration of American obsessions, this Nov. 7th-9th at the Plaza Theatre"/>
    <n v="750"/>
    <n v="971"/>
    <x v="0"/>
    <x v="0"/>
    <s v="USD"/>
    <n v="1413784740"/>
    <n v="1412954547"/>
    <b v="0"/>
    <n v="16"/>
    <b v="1"/>
    <s v="theater/plays"/>
    <n v="129.46666666666667"/>
    <n v="60.6875"/>
    <x v="1"/>
    <x v="6"/>
  </r>
  <r>
    <s v="'ART'"/>
    <s v="Dear Stone returns with Yasmina Reza's 'ART', a compelling, clever exploration of friendship under duress. Thanks for watching!"/>
    <n v="5000"/>
    <n v="5070"/>
    <x v="0"/>
    <x v="0"/>
    <s v="USD"/>
    <n v="1420524000"/>
    <n v="1419104823"/>
    <b v="0"/>
    <n v="46"/>
    <b v="1"/>
    <s v="theater/plays"/>
    <n v="101.4"/>
    <n v="110.21739130434783"/>
    <x v="1"/>
    <x v="6"/>
  </r>
  <r>
    <s v="INDEPENDENCE NYC"/>
    <s v="1 director, 4 actors, and a whole lotta determination. Help us bring this brilliant story to the heart of NYC!"/>
    <n v="3000"/>
    <n v="3275"/>
    <x v="0"/>
    <x v="0"/>
    <s v="USD"/>
    <n v="1440381600"/>
    <n v="1438639130"/>
    <b v="0"/>
    <n v="24"/>
    <b v="1"/>
    <s v="theater/plays"/>
    <n v="109.16666666666666"/>
    <n v="136.45833333333334"/>
    <x v="1"/>
    <x v="6"/>
  </r>
  <r>
    <s v="Creation of the Dublin Circus Centre"/>
    <s v="We are fundraising to create a Dublin based circus training centre for public and professionals to learn, upskill, perform and teach."/>
    <n v="4000"/>
    <n v="5157"/>
    <x v="0"/>
    <x v="17"/>
    <s v="EUR"/>
    <n v="1443014756"/>
    <n v="1439126756"/>
    <b v="1"/>
    <n v="97"/>
    <b v="1"/>
    <s v="theater/spaces"/>
    <n v="128.92500000000001"/>
    <n v="53.164948453608247"/>
    <x v="1"/>
    <x v="38"/>
  </r>
  <r>
    <s v="Railway Playhouse: Setting up a community arts space"/>
    <s v="Renovating this historical landmark, into an arts venue and theatre space for the community."/>
    <n v="5000"/>
    <n v="5103"/>
    <x v="0"/>
    <x v="1"/>
    <s v="GBP"/>
    <n v="1455208143"/>
    <n v="1452616143"/>
    <b v="1"/>
    <n v="59"/>
    <b v="1"/>
    <s v="theater/spaces"/>
    <n v="102.06"/>
    <n v="86.491525423728817"/>
    <x v="1"/>
    <x v="38"/>
  </r>
  <r>
    <s v="Build the House of Dad's!"/>
    <s v="Dad's Garage Theatre Company needs your help buying our new, forever home by hitting our $150,000 STRETCH GOAL!"/>
    <n v="116000"/>
    <n v="169985.91"/>
    <x v="0"/>
    <x v="0"/>
    <s v="USD"/>
    <n v="1415722236"/>
    <n v="1410534636"/>
    <b v="1"/>
    <n v="1095"/>
    <b v="1"/>
    <s v="theater/spaces"/>
    <n v="146.53957758620692"/>
    <n v="155.23827397260274"/>
    <x v="1"/>
    <x v="38"/>
  </r>
  <r>
    <s v="BABA YAGA: A Traveling Performing Arts Wagon"/>
    <s v="A traveling wooden wagon that transforms into a theatrical playing space presenting FREE original performance while building community!"/>
    <n v="25000"/>
    <n v="25088"/>
    <x v="0"/>
    <x v="0"/>
    <s v="USD"/>
    <n v="1472020881"/>
    <n v="1469428881"/>
    <b v="1"/>
    <n v="218"/>
    <b v="1"/>
    <s v="theater/spaces"/>
    <n v="100.352"/>
    <n v="115.08256880733946"/>
    <x v="1"/>
    <x v="38"/>
  </r>
  <r>
    <s v="React Aerial Studio"/>
    <s v="From the moment we flew in to the world of The Circus, we have dreamed of opening our own studio. Help us get our dream off the ground!"/>
    <n v="10000"/>
    <n v="12165"/>
    <x v="0"/>
    <x v="4"/>
    <s v="NZD"/>
    <n v="1477886400"/>
    <n v="1476228128"/>
    <b v="0"/>
    <n v="111"/>
    <b v="1"/>
    <s v="theater/spaces"/>
    <n v="121.64999999999999"/>
    <n v="109.5945945945946"/>
    <x v="1"/>
    <x v="38"/>
  </r>
  <r>
    <s v="Higher Education"/>
    <s v="Support the circus arts and help our aerial students work with more height. With your support, we will install beams at 19ft!"/>
    <n v="2400"/>
    <n v="2532"/>
    <x v="0"/>
    <x v="1"/>
    <s v="GBP"/>
    <n v="1462100406"/>
    <n v="1456920006"/>
    <b v="0"/>
    <n v="56"/>
    <b v="1"/>
    <s v="theater/spaces"/>
    <n v="105.5"/>
    <n v="45.214285714285715"/>
    <x v="1"/>
    <x v="38"/>
  </r>
  <r>
    <s v="Curious Comedy's Remodel &amp; Technical Equipment Upgrade"/>
    <s v="Help Curious Comedy evolve into an independent comedy theater with a complete professional digital production studio built right in."/>
    <n v="25000"/>
    <n v="27600.2"/>
    <x v="0"/>
    <x v="0"/>
    <s v="USD"/>
    <n v="1476316800"/>
    <n v="1473837751"/>
    <b v="0"/>
    <n v="265"/>
    <b v="1"/>
    <s v="theater/spaces"/>
    <n v="110.4008"/>
    <n v="104.15169811320754"/>
    <x v="1"/>
    <x v="38"/>
  </r>
  <r>
    <s v="Curtain up at the Shoebox Theatre!"/>
    <s v="Since October 2015 the Shoebox Theatre has become a hub of creativity - The next step in our journey is to hang stage curtains!"/>
    <n v="1000"/>
    <n v="1000"/>
    <x v="0"/>
    <x v="1"/>
    <s v="GBP"/>
    <n v="1466412081"/>
    <n v="1463820081"/>
    <b v="0"/>
    <n v="28"/>
    <b v="1"/>
    <s v="theater/spaces"/>
    <n v="100"/>
    <n v="35.714285714285715"/>
    <x v="1"/>
    <x v="38"/>
  </r>
  <r>
    <s v="Let's Light Up The Gem!"/>
    <s v="Bring the movies back to Bethel, Maine."/>
    <n v="20000"/>
    <n v="35307"/>
    <x v="0"/>
    <x v="0"/>
    <s v="USD"/>
    <n v="1450673940"/>
    <n v="1448756962"/>
    <b v="0"/>
    <n v="364"/>
    <b v="1"/>
    <s v="theater/spaces"/>
    <n v="176.535"/>
    <n v="96.997252747252745"/>
    <x v="1"/>
    <x v="38"/>
  </r>
  <r>
    <s v="The Gloria Theatre Project"/>
    <s v="We are a non-profit revitalizing the Gloria Theatre - our gift to the community - and we need your help #arts #community #theater"/>
    <n v="10000"/>
    <n v="10000"/>
    <x v="0"/>
    <x v="0"/>
    <s v="USD"/>
    <n v="1452174420"/>
    <n v="1449150420"/>
    <b v="0"/>
    <n v="27"/>
    <b v="1"/>
    <s v="theater/spaces"/>
    <n v="100"/>
    <n v="370.37037037037038"/>
    <x v="1"/>
    <x v="38"/>
  </r>
  <r>
    <s v="gimmeLIVE @ 9 Wallis"/>
    <s v="A new intimate listening room with tables &amp; theatre seating where artist &amp; fans connect through music, comedy &amp; performing arts."/>
    <n v="8500"/>
    <n v="8780"/>
    <x v="0"/>
    <x v="0"/>
    <s v="USD"/>
    <n v="1485547530"/>
    <n v="1483646730"/>
    <b v="0"/>
    <n v="93"/>
    <b v="1"/>
    <s v="theater/spaces"/>
    <n v="103.29411764705883"/>
    <n v="94.408602150537632"/>
    <x v="1"/>
    <x v="38"/>
  </r>
  <r>
    <s v="Th'underGrounds"/>
    <s v="Creating a non-profit CAFE &amp; VILLAGE COMMONS in SE Portland, in service to Neighbors, Kids, Artists &amp; the Underserved"/>
    <n v="3000"/>
    <n v="3135"/>
    <x v="0"/>
    <x v="0"/>
    <s v="USD"/>
    <n v="1476037510"/>
    <n v="1473445510"/>
    <b v="0"/>
    <n v="64"/>
    <b v="1"/>
    <s v="theater/spaces"/>
    <n v="104.5"/>
    <n v="48.984375"/>
    <x v="1"/>
    <x v="38"/>
  </r>
  <r>
    <s v="TRUE WEST: Think, Dog! Productions"/>
    <s v="Help us build the Kitchen from Hell!"/>
    <n v="1000"/>
    <n v="1003"/>
    <x v="0"/>
    <x v="0"/>
    <s v="USD"/>
    <n v="1455998867"/>
    <n v="1453406867"/>
    <b v="0"/>
    <n v="22"/>
    <b v="1"/>
    <s v="theater/spaces"/>
    <n v="100.29999999999998"/>
    <n v="45.590909090909093"/>
    <x v="1"/>
    <x v="38"/>
  </r>
  <r>
    <s v="St. Michael Boat Parties - Halloween and Beyond!"/>
    <s v="Help the hosts of the infamous St. Michael sustain and create epic boat parties through Halloween and into 2015"/>
    <n v="300"/>
    <n v="1373.24"/>
    <x v="0"/>
    <x v="1"/>
    <s v="GBP"/>
    <n v="1412335772"/>
    <n v="1409743772"/>
    <b v="0"/>
    <n v="59"/>
    <b v="1"/>
    <s v="theater/spaces"/>
    <n v="457.74666666666673"/>
    <n v="23.275254237288134"/>
    <x v="1"/>
    <x v="38"/>
  </r>
  <r>
    <s v="Help Austin's Blue Starlite Drive-in MOVE + ADD 35MM"/>
    <s v="Keeping the drive-in culture alive for 6 years, we now ask for your help so we can CREATE A NEW HOME and save 35MM movies!"/>
    <n v="15000"/>
    <n v="15744"/>
    <x v="0"/>
    <x v="0"/>
    <s v="USD"/>
    <n v="1484841471"/>
    <n v="1482249471"/>
    <b v="0"/>
    <n v="249"/>
    <b v="1"/>
    <s v="theater/spaces"/>
    <n v="104.96000000000001"/>
    <n v="63.2289156626506"/>
    <x v="1"/>
    <x v="38"/>
  </r>
  <r>
    <s v="Sea Tea Improv's Comedy Theater in Hartford, CT"/>
    <s v="A permanent home for comedy in Connecticut in the heart of downtown Hartford."/>
    <n v="35000"/>
    <n v="60180"/>
    <x v="0"/>
    <x v="0"/>
    <s v="USD"/>
    <n v="1432677240"/>
    <n v="1427493240"/>
    <b v="0"/>
    <n v="392"/>
    <b v="1"/>
    <s v="theater/spaces"/>
    <n v="171.94285714285715"/>
    <n v="153.5204081632653"/>
    <x v="1"/>
    <x v="38"/>
  </r>
  <r>
    <s v="Sonorous Road is Expanding! Join Us!"/>
    <s v="We're moving to a new space and upgrading our facilities to continue providing a local theatre venue and arts education program!"/>
    <n v="10000"/>
    <n v="10373"/>
    <x v="0"/>
    <x v="0"/>
    <s v="USD"/>
    <n v="1488171540"/>
    <n v="1486661793"/>
    <b v="0"/>
    <n v="115"/>
    <b v="1"/>
    <s v="theater/spaces"/>
    <n v="103.73000000000002"/>
    <n v="90.2"/>
    <x v="1"/>
    <x v="38"/>
  </r>
  <r>
    <s v="A bigger, better home for the New Orleans comedy scene"/>
    <s v="The New Movement works tirelessly to put Nola on the comedy map. This project will upgrade our theater and production facilities."/>
    <n v="50000"/>
    <n v="51514.5"/>
    <x v="0"/>
    <x v="0"/>
    <s v="USD"/>
    <n v="1402892700"/>
    <n v="1400474329"/>
    <b v="0"/>
    <n v="433"/>
    <b v="1"/>
    <s v="theater/spaces"/>
    <n v="103.029"/>
    <n v="118.97113163972287"/>
    <x v="1"/>
    <x v="38"/>
  </r>
  <r>
    <s v="RAT Fund-Riser"/>
    <s v="Restless Artists' Theatre is building risers and installing better lighting for our patrons.  We need to purchase raw materials."/>
    <n v="1350"/>
    <n v="1605"/>
    <x v="0"/>
    <x v="0"/>
    <s v="USD"/>
    <n v="1488333600"/>
    <n v="1487094360"/>
    <b v="0"/>
    <n v="20"/>
    <b v="1"/>
    <s v="theater/spaces"/>
    <n v="118.88888888888889"/>
    <n v="80.25"/>
    <x v="1"/>
    <x v="38"/>
  </r>
  <r>
    <s v="Voices From The Future"/>
    <s v="A benefit show featuring musicians, dancers &amp; poets all under age 30 to raise money in support of LGBTQ rights and programs."/>
    <n v="500"/>
    <n v="500"/>
    <x v="0"/>
    <x v="0"/>
    <s v="USD"/>
    <n v="1485885600"/>
    <n v="1484682670"/>
    <b v="0"/>
    <n v="8"/>
    <b v="1"/>
    <s v="theater/spaces"/>
    <n v="100"/>
    <n v="62.5"/>
    <x v="1"/>
    <x v="38"/>
  </r>
  <r>
    <s v="New Comedy Venue and Training Facility"/>
    <s v="Get Scene Studios and Highwire Comedy Co. creating an amazing training facility and theater for Atlanta comedy and film talent!"/>
    <n v="7214"/>
    <n v="22991.01"/>
    <x v="0"/>
    <x v="0"/>
    <s v="USD"/>
    <n v="1468445382"/>
    <n v="1465853382"/>
    <b v="0"/>
    <n v="175"/>
    <b v="1"/>
    <s v="theater/spaces"/>
    <n v="318.69988910451895"/>
    <n v="131.37719999999999"/>
    <x v="1"/>
    <x v="38"/>
  </r>
  <r>
    <s v="Help Fund the &quot;Back Room&quot; Arts Space at Jimmy's No 43!"/>
    <s v="Make the workshop/ small stage space at Jimmy's No 43 even better than before!"/>
    <n v="7000"/>
    <n v="7595.43"/>
    <x v="0"/>
    <x v="0"/>
    <s v="USD"/>
    <n v="1356552252"/>
    <n v="1353960252"/>
    <b v="0"/>
    <n v="104"/>
    <b v="1"/>
    <s v="theater/spaces"/>
    <n v="108.50614285714286"/>
    <n v="73.032980769230775"/>
    <x v="1"/>
    <x v="38"/>
  </r>
  <r>
    <s v="Outskirts Theatre Co. Finds a Home!"/>
    <s v="We finally found a place to call home! Help us move in to (and collaborate with) the NEW Fischer Creative Arts Center in Waukesha, WI!"/>
    <n v="3000"/>
    <n v="3035"/>
    <x v="0"/>
    <x v="0"/>
    <s v="USD"/>
    <n v="1456811940"/>
    <n v="1454098976"/>
    <b v="0"/>
    <n v="17"/>
    <b v="1"/>
    <s v="theater/spaces"/>
    <n v="101.16666666666667"/>
    <n v="178.52941176470588"/>
    <x v="1"/>
    <x v="38"/>
  </r>
  <r>
    <s v="Save the Agawam Cinemas"/>
    <s v="The Agawam Cinemas is to be successfully reopened by new ownership and the twin theaters must be converted to digital projection."/>
    <n v="40000"/>
    <n v="45126"/>
    <x v="0"/>
    <x v="0"/>
    <s v="USD"/>
    <n v="1416089324"/>
    <n v="1413493724"/>
    <b v="0"/>
    <n v="277"/>
    <b v="1"/>
    <s v="theater/spaces"/>
    <n v="112.815"/>
    <n v="162.90974729241879"/>
    <x v="1"/>
    <x v="38"/>
  </r>
  <r>
    <s v="Pangea House Revitalization Project"/>
    <s v="Pangea House is a collectively run, all ages music venue and community space in desperate need of some renovation and updates."/>
    <n v="10600"/>
    <n v="12772.6"/>
    <x v="0"/>
    <x v="0"/>
    <s v="USD"/>
    <n v="1412611905"/>
    <n v="1410019905"/>
    <b v="0"/>
    <n v="118"/>
    <b v="1"/>
    <s v="theater/spaces"/>
    <n v="120.49622641509434"/>
    <n v="108.24237288135593"/>
    <x v="1"/>
    <x v="38"/>
  </r>
  <r>
    <s v="ONTARIO STREET THEATRE in Port Hope."/>
    <s v="We're an affordable theatre and rental space that can be molded into anything by anyone."/>
    <n v="8000"/>
    <n v="8620"/>
    <x v="0"/>
    <x v="5"/>
    <s v="CAD"/>
    <n v="1418580591"/>
    <n v="1415988591"/>
    <b v="0"/>
    <n v="97"/>
    <b v="1"/>
    <s v="theater/spaces"/>
    <n v="107.74999999999999"/>
    <n v="88.865979381443296"/>
    <x v="1"/>
    <x v="38"/>
  </r>
  <r>
    <s v="Bethlem"/>
    <s v="Consuite for 2015 CoreCon.  An adventure into insanity."/>
    <n v="600"/>
    <n v="1080"/>
    <x v="0"/>
    <x v="0"/>
    <s v="USD"/>
    <n v="1429938683"/>
    <n v="1428124283"/>
    <b v="0"/>
    <n v="20"/>
    <b v="1"/>
    <s v="theater/spaces"/>
    <n v="180"/>
    <n v="54"/>
    <x v="1"/>
    <x v="38"/>
  </r>
  <r>
    <s v="Baby It's Cold Outside: Silver Spring Stage HVAC Fund!"/>
    <s v="Help fund Silver Spring Stage's HVAC costs for the upcoming year! Don't leave us out in the cold (pun intended)!"/>
    <n v="3000"/>
    <n v="3035"/>
    <x v="0"/>
    <x v="0"/>
    <s v="USD"/>
    <n v="1453352719"/>
    <n v="1450760719"/>
    <b v="0"/>
    <n v="26"/>
    <b v="1"/>
    <s v="theater/spaces"/>
    <n v="101.16666666666667"/>
    <n v="116.73076923076923"/>
    <x v="1"/>
    <x v="38"/>
  </r>
  <r>
    <s v="Montauk Surf Museum"/>
    <s v="The Montauk Surf Museum will present ocean science, as well as the art and history of surfing to visitors and schools in creative ways."/>
    <n v="25000"/>
    <n v="29939"/>
    <x v="0"/>
    <x v="0"/>
    <s v="USD"/>
    <n v="1417012840"/>
    <n v="1414417240"/>
    <b v="0"/>
    <n v="128"/>
    <b v="1"/>
    <s v="theater/spaces"/>
    <n v="119.756"/>
    <n v="233.8984375"/>
    <x v="1"/>
    <x v="38"/>
  </r>
  <r>
    <s v="Put Your Money Where Your Ear Is!"/>
    <s v="STC &amp; the Sheboygan Area School District are working tirelessly to renovate our 30-year-old sound system. Help us sound better for you!"/>
    <n v="1500"/>
    <n v="2370"/>
    <x v="0"/>
    <x v="0"/>
    <s v="USD"/>
    <n v="1424548719"/>
    <n v="1419364719"/>
    <b v="0"/>
    <n v="15"/>
    <b v="1"/>
    <s v="theater/spaces"/>
    <n v="158"/>
    <n v="158"/>
    <x v="1"/>
    <x v="38"/>
  </r>
  <r>
    <s v="Katharsis Teatro en Navidad"/>
    <s v="Necesitamos tu ayuda para poder llevar la magia del teatro universitario al Teatro Lagrada de Madrid el 23 de diciembre :)"/>
    <n v="300"/>
    <n v="371"/>
    <x v="0"/>
    <x v="3"/>
    <s v="EUR"/>
    <n v="1450911540"/>
    <n v="1448536516"/>
    <b v="0"/>
    <n v="25"/>
    <b v="1"/>
    <s v="theater/spaces"/>
    <n v="123.66666666666666"/>
    <n v="14.84"/>
    <x v="1"/>
    <x v="38"/>
  </r>
  <r>
    <s v="Up-lifting Up-Fit!"/>
    <s v="Spring Theatre has recently found a new home in the heart of Winston Salem. We need your help for an up-lifting up-fit!"/>
    <n v="4000"/>
    <n v="4685"/>
    <x v="0"/>
    <x v="0"/>
    <s v="USD"/>
    <n v="1423587130"/>
    <n v="1421772730"/>
    <b v="0"/>
    <n v="55"/>
    <b v="1"/>
    <s v="theater/spaces"/>
    <n v="117.12499999999999"/>
    <n v="85.181818181818187"/>
    <x v="1"/>
    <x v="38"/>
  </r>
  <r>
    <s v="Barebones Black Box Theater in Braddock, PA"/>
    <s v="Barebones Productions is developing a new theater and performance facility in Braddock, Pa. &quot;The barebones black box&quot;"/>
    <n v="10000"/>
    <n v="15696"/>
    <x v="0"/>
    <x v="0"/>
    <s v="USD"/>
    <n v="1434917049"/>
    <n v="1432325049"/>
    <b v="0"/>
    <n v="107"/>
    <b v="1"/>
    <s v="theater/spaces"/>
    <n v="156.96"/>
    <n v="146.69158878504672"/>
    <x v="1"/>
    <x v="38"/>
  </r>
  <r>
    <s v="The North Pole at the Fair - A Christmas Paradise for kids."/>
    <s v="Help build an immersion experience for kids to have fun with Santa and make their Christmas season shine just a little bit brighter."/>
    <n v="25000"/>
    <n v="28276"/>
    <x v="0"/>
    <x v="0"/>
    <s v="USD"/>
    <n v="1415163600"/>
    <n v="1412737080"/>
    <b v="0"/>
    <n v="557"/>
    <b v="1"/>
    <s v="theater/spaces"/>
    <n v="113.104"/>
    <n v="50.764811490125673"/>
    <x v="1"/>
    <x v="38"/>
  </r>
  <r>
    <s v="A Sign for 34 West"/>
    <s v="We're turning an old yogurt shop into a live theater in downtown Charleston.   Please help us hang our sign!"/>
    <n v="3400"/>
    <n v="3508"/>
    <x v="0"/>
    <x v="0"/>
    <s v="USD"/>
    <n v="1402459200"/>
    <n v="1401125238"/>
    <b v="0"/>
    <n v="40"/>
    <b v="1"/>
    <s v="theater/spaces"/>
    <n v="103.17647058823529"/>
    <n v="87.7"/>
    <x v="1"/>
    <x v="38"/>
  </r>
  <r>
    <s v="Let there be sound! A sound and hearing assistance system"/>
    <s v="Let there be sound! Make our new theatre more accessible by installing a modern sound and hearing assistance system for our audience."/>
    <n v="8500"/>
    <n v="8722"/>
    <x v="0"/>
    <x v="0"/>
    <s v="USD"/>
    <n v="1405688952"/>
    <n v="1400504952"/>
    <b v="0"/>
    <n v="36"/>
    <b v="1"/>
    <s v="theater/spaces"/>
    <n v="102.61176470588236"/>
    <n v="242.27777777777777"/>
    <x v="1"/>
    <x v="38"/>
  </r>
  <r>
    <s v="ACT's Spotlight Initiative- Let's Build a Theater!"/>
    <s v="Help us build a 200 seat theater and classroom space in North Andover, MA. Let's get kids off the screens, and into the spotlight!"/>
    <n v="22000"/>
    <n v="23285"/>
    <x v="0"/>
    <x v="0"/>
    <s v="USD"/>
    <n v="1408566243"/>
    <n v="1405974243"/>
    <b v="0"/>
    <n v="159"/>
    <b v="1"/>
    <s v="theater/spaces"/>
    <n v="105.84090909090908"/>
    <n v="146.44654088050314"/>
    <x v="1"/>
    <x v="38"/>
  </r>
  <r>
    <s v="Why Theatre"/>
    <s v="Le projet vise la crÃ©ation dâ€™un lieu de rÃ©sidence, recherche et formation dÃ©diÃ© Ã  l'art vivant, l'image et la narration."/>
    <n v="4200"/>
    <n v="4230"/>
    <x v="0"/>
    <x v="6"/>
    <s v="EUR"/>
    <n v="1437429600"/>
    <n v="1433747376"/>
    <b v="0"/>
    <n v="41"/>
    <b v="1"/>
    <s v="theater/spaces"/>
    <n v="100.71428571428571"/>
    <n v="103.17073170731707"/>
    <x v="1"/>
    <x v="38"/>
  </r>
  <r>
    <s v="Small town theatre, the Gibson Theatre goes Digital"/>
    <s v="We plan to transition from 35mm to the new digital projection format to continue to show current first run films for our community."/>
    <n v="15000"/>
    <n v="18185"/>
    <x v="0"/>
    <x v="0"/>
    <s v="USD"/>
    <n v="1401159600"/>
    <n v="1398801620"/>
    <b v="0"/>
    <n v="226"/>
    <b v="1"/>
    <s v="theater/spaces"/>
    <n v="121.23333333333332"/>
    <n v="80.464601769911511"/>
    <x v="1"/>
    <x v="38"/>
  </r>
  <r>
    <s v="Prime Stage Theater Studio Upgrades!"/>
    <s v="Any donation--big or small--will help us upgrade our studio/rehearsal space into a black box theater and offer even more programs."/>
    <n v="7000"/>
    <n v="7040"/>
    <x v="0"/>
    <x v="0"/>
    <s v="USD"/>
    <n v="1439583533"/>
    <n v="1434399533"/>
    <b v="0"/>
    <n v="30"/>
    <b v="1"/>
    <s v="theater/spaces"/>
    <n v="100.57142857142858"/>
    <n v="234.66666666666666"/>
    <x v="1"/>
    <x v="38"/>
  </r>
  <r>
    <s v="BEEP! BEEP! 2ND STORY IS ON THE MOVE!"/>
    <s v="At the end of October 2016, 2nd Story will be moving from its current office space to a storefront space in Albany Park, Chicago, IL."/>
    <n v="4500"/>
    <n v="5221"/>
    <x v="0"/>
    <x v="0"/>
    <s v="USD"/>
    <n v="1479794340"/>
    <n v="1476715869"/>
    <b v="0"/>
    <n v="103"/>
    <b v="1"/>
    <s v="theater/spaces"/>
    <n v="116.02222222222223"/>
    <n v="50.689320388349515"/>
    <x v="1"/>
    <x v="38"/>
  </r>
  <r>
    <s v="A Performing Arts Complex in Central Square, Cambridge"/>
    <s v="Help us launch a new performing arts complex in Cambridge! The Thalia provides space for performance, rehearsals, and collaboration!"/>
    <n v="10000"/>
    <n v="10088"/>
    <x v="0"/>
    <x v="0"/>
    <s v="USD"/>
    <n v="1472338409"/>
    <n v="1468450409"/>
    <b v="0"/>
    <n v="62"/>
    <b v="1"/>
    <s v="theater/spaces"/>
    <n v="100.88"/>
    <n v="162.70967741935485"/>
    <x v="1"/>
    <x v="38"/>
  </r>
  <r>
    <s v="The Night Watch"/>
    <s v="Antonia Goddard Productions in association with Jethro Compton Productions presents THE NIGHT WATCH, an exciting new historical drama."/>
    <n v="700"/>
    <n v="721"/>
    <x v="0"/>
    <x v="1"/>
    <s v="GBP"/>
    <n v="1434039186"/>
    <n v="1430151186"/>
    <b v="0"/>
    <n v="6"/>
    <b v="1"/>
    <s v="theater/spaces"/>
    <n v="103"/>
    <n v="120.16666666666667"/>
    <x v="1"/>
    <x v="38"/>
  </r>
  <r>
    <s v="Build a New Home for Improv Comedy in Pittsburgh"/>
    <s v="Steel City Improv Theater has found a new space in the Shadyside neighborhood of Pittsburgh and we're raising $5000 to build it!"/>
    <n v="5000"/>
    <n v="12321"/>
    <x v="0"/>
    <x v="0"/>
    <s v="USD"/>
    <n v="1349567475"/>
    <n v="1346975475"/>
    <b v="0"/>
    <n v="182"/>
    <b v="1"/>
    <s v="theater/spaces"/>
    <n v="246.42"/>
    <n v="67.697802197802204"/>
    <x v="1"/>
    <x v="38"/>
  </r>
  <r>
    <s v="The Other Room â€“ Cardiffâ€™s First Pub Theatre"/>
    <s v="Be part of building Cardiff's first pub theatre, located right in the city centre. Launching January 2015."/>
    <n v="2500"/>
    <n v="7555"/>
    <x v="0"/>
    <x v="1"/>
    <s v="GBP"/>
    <n v="1401465600"/>
    <n v="1399032813"/>
    <b v="0"/>
    <n v="145"/>
    <b v="1"/>
    <s v="theater/spaces"/>
    <n v="302.2"/>
    <n v="52.103448275862071"/>
    <x v="1"/>
    <x v="38"/>
  </r>
  <r>
    <s v="The Bohemian Balcony - A Creative Space For All"/>
    <s v="The Bohemian Balcony is a innovate multi-arts venue created by the people for the community. A platform for our arts to grow and shine."/>
    <n v="900"/>
    <n v="1290"/>
    <x v="0"/>
    <x v="1"/>
    <s v="GBP"/>
    <n v="1488538892"/>
    <n v="1487329292"/>
    <b v="0"/>
    <n v="25"/>
    <b v="1"/>
    <s v="theater/spaces"/>
    <n v="143.33333333333334"/>
    <n v="51.6"/>
    <x v="1"/>
    <x v="38"/>
  </r>
  <r>
    <s v="Help ReNew the Rainbow Stage (&amp; office) for Future Stars"/>
    <s v="Wavy says let's LIGHT UP THE RAINBOW STAGE and as our stretch reward we'll throw all of us a PARTY!"/>
    <n v="40000"/>
    <n v="52576"/>
    <x v="0"/>
    <x v="0"/>
    <s v="USD"/>
    <n v="1426866851"/>
    <n v="1424278451"/>
    <b v="0"/>
    <n v="320"/>
    <b v="1"/>
    <s v="theater/spaces"/>
    <n v="131.44"/>
    <n v="164.3"/>
    <x v="1"/>
    <x v="38"/>
  </r>
  <r>
    <s v="A Home for Vegas Theatre Hub"/>
    <s v="We have a space! Help us fill it with a stage, chairs, gear and audiences' laughter!"/>
    <n v="5000"/>
    <n v="8401"/>
    <x v="0"/>
    <x v="0"/>
    <s v="USD"/>
    <n v="1471242025"/>
    <n v="1468650025"/>
    <b v="0"/>
    <n v="99"/>
    <b v="1"/>
    <s v="theater/spaces"/>
    <n v="168.01999999999998"/>
    <n v="84.858585858585855"/>
    <x v="1"/>
    <x v="38"/>
  </r>
  <r>
    <s v="Ground Floor Theatre"/>
    <s v="We're building a new theatre venue in Austin! Austin is growing, but we are losing space for artists- help us keep local theatre alive!"/>
    <n v="30000"/>
    <n v="32903"/>
    <x v="0"/>
    <x v="0"/>
    <s v="USD"/>
    <n v="1416285300"/>
    <n v="1413824447"/>
    <b v="0"/>
    <n v="348"/>
    <b v="1"/>
    <s v="theater/spaces"/>
    <n v="109.67666666666666"/>
    <n v="94.548850574712645"/>
    <x v="1"/>
    <x v="38"/>
  </r>
  <r>
    <s v="Guilford Center Stage Lights Up"/>
    <s v="Guilford Center Stage is a new project bringing theater to our 1896 Grange; we need to purchase simple theater lighting for our stage."/>
    <n v="1750"/>
    <n v="1867"/>
    <x v="0"/>
    <x v="0"/>
    <s v="USD"/>
    <n v="1442426171"/>
    <n v="1439834171"/>
    <b v="0"/>
    <n v="41"/>
    <b v="1"/>
    <s v="theater/spaces"/>
    <n v="106.6857142857143"/>
    <n v="45.536585365853661"/>
    <x v="1"/>
    <x v="38"/>
  </r>
  <r>
    <s v="Blue Thyme Nights"/>
    <s v="Blue Thyme Nights is the production of Am I Blue by Beth Henley &amp; Thymus Vulgaris by Lanford  Wilson._x000a__x000a_Artwork by Charlotte Ager"/>
    <n v="1500"/>
    <n v="1500"/>
    <x v="0"/>
    <x v="0"/>
    <s v="USD"/>
    <n v="1476479447"/>
    <n v="1471295447"/>
    <b v="0"/>
    <n v="29"/>
    <b v="1"/>
    <s v="theater/spaces"/>
    <n v="100"/>
    <n v="51.724137931034484"/>
    <x v="1"/>
    <x v="38"/>
  </r>
  <r>
    <s v="Silent Valley : A Haunting"/>
    <s v="One night only, not-for-profit, neighborhood haunted attraction that will scare your mask off! Coming this Halloween."/>
    <n v="1000"/>
    <n v="1272"/>
    <x v="0"/>
    <x v="0"/>
    <s v="USD"/>
    <n v="1441933459"/>
    <n v="1439341459"/>
    <b v="0"/>
    <n v="25"/>
    <b v="1"/>
    <s v="theater/spaces"/>
    <n v="127.2"/>
    <n v="50.88"/>
    <x v="1"/>
    <x v="38"/>
  </r>
  <r>
    <s v="Stagelights Studio by Pam Kinter, Greensboro"/>
    <s v="Finally Stagelights will have a space of our very own!  Be a part of this exciting new adventure in Greensboro!!"/>
    <n v="3000"/>
    <n v="4396"/>
    <x v="0"/>
    <x v="0"/>
    <s v="USD"/>
    <n v="1471487925"/>
    <n v="1468895925"/>
    <b v="0"/>
    <n v="23"/>
    <b v="1"/>
    <s v="theater/spaces"/>
    <n v="146.53333333333333"/>
    <n v="191.13043478260869"/>
    <x v="1"/>
    <x v="38"/>
  </r>
  <r>
    <s v="Save Our Butts The Seat-quel"/>
    <s v="Pretty please with popcorn on top!Help!!_x000a__x000a_Our family owned &amp; operated Theatre in Fairfax VA is looking to get help upgrading our seats."/>
    <n v="100000"/>
    <n v="112536"/>
    <x v="0"/>
    <x v="0"/>
    <s v="USD"/>
    <n v="1477972740"/>
    <n v="1475326255"/>
    <b v="0"/>
    <n v="1260"/>
    <b v="1"/>
    <s v="theater/spaces"/>
    <n v="112.53599999999999"/>
    <n v="89.314285714285717"/>
    <x v="1"/>
    <x v="38"/>
  </r>
  <r>
    <s v="The Coalition Theater"/>
    <s v="Help create a permanent home for live comedy shows and classes in Downtown RVA."/>
    <n v="25000"/>
    <n v="27196.71"/>
    <x v="0"/>
    <x v="0"/>
    <s v="USD"/>
    <n v="1367674009"/>
    <n v="1365082009"/>
    <b v="0"/>
    <n v="307"/>
    <b v="1"/>
    <s v="theater/spaces"/>
    <n v="108.78684000000001"/>
    <n v="88.588631921824103"/>
    <x v="1"/>
    <x v="38"/>
  </r>
  <r>
    <s v="Save the Studio!"/>
    <s v="Help Synetic Theater create a new Studio to produce amazing  shows in the 2013/14 season and train awesome artists of all ages!"/>
    <n v="25000"/>
    <n v="31683"/>
    <x v="0"/>
    <x v="0"/>
    <s v="USD"/>
    <n v="1376654340"/>
    <n v="1373568644"/>
    <b v="0"/>
    <n v="329"/>
    <b v="1"/>
    <s v="theater/spaces"/>
    <n v="126.732"/>
    <n v="96.300911854103347"/>
    <x v="1"/>
    <x v="38"/>
  </r>
  <r>
    <s v="Help SHE&amp;HER PRODUCTIONS raise money for our new space in the West Bottoms!!"/>
    <s v="SHE&amp;HER PRODUCTIONS! New Space.. New SHOW! We have a home in KC West Bottoms, the Crane Building. We need your help turning this space into a theater!"/>
    <n v="500"/>
    <n v="1066"/>
    <x v="0"/>
    <x v="0"/>
    <s v="USD"/>
    <n v="1285995540"/>
    <n v="1279574773"/>
    <b v="0"/>
    <n v="32"/>
    <b v="1"/>
    <s v="theater/spaces"/>
    <n v="213.20000000000002"/>
    <n v="33.3125"/>
    <x v="1"/>
    <x v="38"/>
  </r>
  <r>
    <s v="Overtime Theater Spruce Up"/>
    <s v="Our little theater needs some love. We took over a lab and need to make our space look more inviting and well, like a theater!"/>
    <n v="1000"/>
    <n v="1005"/>
    <x v="0"/>
    <x v="0"/>
    <s v="USD"/>
    <n v="1457071397"/>
    <n v="1451887397"/>
    <b v="0"/>
    <n v="27"/>
    <b v="1"/>
    <s v="theater/spaces"/>
    <n v="100.49999999999999"/>
    <n v="37.222222222222221"/>
    <x v="1"/>
    <x v="38"/>
  </r>
  <r>
    <s v="Shelter the Schmee"/>
    <s v="After 22 yrs downstairs we are &quot;getting out of  our parents basement&quot; and building a new 50 seat theater in a new location."/>
    <n v="20000"/>
    <n v="21742.78"/>
    <x v="0"/>
    <x v="0"/>
    <s v="USD"/>
    <n v="1388303940"/>
    <n v="1386011038"/>
    <b v="0"/>
    <n v="236"/>
    <b v="1"/>
    <s v="theater/spaces"/>
    <n v="108.71389999999998"/>
    <n v="92.130423728813554"/>
    <x v="1"/>
    <x v="38"/>
  </r>
  <r>
    <s v="Jayhawk Makeover"/>
    <s v="48 hours of deck screws, dry wall, hard hats and needed renovation to help the Jayhawk rise from the ashes."/>
    <n v="3000"/>
    <n v="3225"/>
    <x v="0"/>
    <x v="0"/>
    <s v="USD"/>
    <n v="1435359600"/>
    <n v="1434999621"/>
    <b v="0"/>
    <n v="42"/>
    <b v="1"/>
    <s v="theater/spaces"/>
    <n v="107.5"/>
    <n v="76.785714285714292"/>
    <x v="1"/>
    <x v="38"/>
  </r>
  <r>
    <s v="Lend a Hand in Our Home"/>
    <s v="Privet! Hello! Bon Jour! We are the Arlekin Players Theatre and we need a home."/>
    <n v="8300"/>
    <n v="9170"/>
    <x v="0"/>
    <x v="0"/>
    <s v="USD"/>
    <n v="1453323048"/>
    <n v="1450731048"/>
    <b v="0"/>
    <n v="95"/>
    <b v="1"/>
    <s v="theater/spaces"/>
    <n v="110.48192771084338"/>
    <n v="96.526315789473685"/>
    <x v="1"/>
    <x v="38"/>
  </r>
  <r>
    <s v="HOPE MILL THEATRE - CHAIR FUND"/>
    <s v="Hope Mill Theatre is a brand new Fringe Theatre in the heart of Manchester city - bringing a diverse programme of entertainment!"/>
    <n v="1500"/>
    <n v="1920"/>
    <x v="0"/>
    <x v="1"/>
    <s v="GBP"/>
    <n v="1444149047"/>
    <n v="1441557047"/>
    <b v="0"/>
    <n v="37"/>
    <b v="1"/>
    <s v="theater/spaces"/>
    <n v="128"/>
    <n v="51.891891891891895"/>
    <x v="1"/>
    <x v="38"/>
  </r>
  <r>
    <s v="Like This Post (The Post at 750)"/>
    <s v="Introducing The Post at 750! Join us in the creation of Vancouver's most exciting new cultural space in the heart of downtown."/>
    <n v="15000"/>
    <n v="16501"/>
    <x v="0"/>
    <x v="5"/>
    <s v="CAD"/>
    <n v="1429152600"/>
    <n v="1426815699"/>
    <b v="0"/>
    <n v="128"/>
    <b v="1"/>
    <s v="theater/spaces"/>
    <n v="110.00666666666667"/>
    <n v="128.9140625"/>
    <x v="1"/>
    <x v="38"/>
  </r>
  <r>
    <s v="Minnsky's Theater- A Vaudeville Circus Experiment"/>
    <s v="Minnsky's - a theater in the Minneapolis NE Arts District that will harken back to a time of Vaudeville and Circus Entertainment!"/>
    <n v="12000"/>
    <n v="13121"/>
    <x v="0"/>
    <x v="0"/>
    <s v="USD"/>
    <n v="1454433998"/>
    <n v="1453137998"/>
    <b v="0"/>
    <n v="156"/>
    <b v="1"/>
    <s v="theater/spaces"/>
    <n v="109.34166666666667"/>
    <n v="84.108974358974365"/>
    <x v="1"/>
    <x v="38"/>
  </r>
  <r>
    <s v="Colorado ACTS Black Box Painting"/>
    <s v="Walmart decided they wanted our space, so we had to move to a new theater. Help us make it an awesome space by painting it all black!"/>
    <n v="4000"/>
    <n v="5308.26"/>
    <x v="0"/>
    <x v="0"/>
    <s v="USD"/>
    <n v="1408679055"/>
    <n v="1406087055"/>
    <b v="0"/>
    <n v="64"/>
    <b v="1"/>
    <s v="theater/spaces"/>
    <n v="132.70650000000001"/>
    <n v="82.941562500000003"/>
    <x v="1"/>
    <x v="38"/>
  </r>
  <r>
    <s v="improvMANIA Improv Comedy Theater - Chandler, Arizona"/>
    <s v="Your opportunity to help improvMANIA open Chandler, Arizona's new home for family-friendly improv comedy in Historic Downtown Chandler!"/>
    <n v="7900"/>
    <n v="15077"/>
    <x v="0"/>
    <x v="0"/>
    <s v="USD"/>
    <n v="1410324720"/>
    <n v="1407784586"/>
    <b v="0"/>
    <n v="58"/>
    <b v="1"/>
    <s v="theater/spaces"/>
    <n v="190.84810126582278"/>
    <n v="259.94827586206895"/>
    <x v="1"/>
    <x v="38"/>
  </r>
  <r>
    <s v="Acting V Senior Showcase"/>
    <s v="Hi! We're the Graduating Seniors Acting V Seniors at Temple University! Welcome to our Kick starter Page!"/>
    <n v="500"/>
    <n v="745"/>
    <x v="0"/>
    <x v="0"/>
    <s v="USD"/>
    <n v="1461762960"/>
    <n v="1457999054"/>
    <b v="0"/>
    <n v="20"/>
    <b v="1"/>
    <s v="theater/spaces"/>
    <n v="149"/>
    <n v="37.25"/>
    <x v="1"/>
    <x v="38"/>
  </r>
  <r>
    <s v="December Match Campaign"/>
    <s v="By matching donations up to $5000, Jack Kesler and Maurice Richards have challenged YOU to help Urbanite outfit their brand new space."/>
    <n v="5000"/>
    <n v="8320"/>
    <x v="0"/>
    <x v="0"/>
    <s v="USD"/>
    <n v="1420060920"/>
    <n v="1417556262"/>
    <b v="0"/>
    <n v="47"/>
    <b v="1"/>
    <s v="theater/spaces"/>
    <n v="166.4"/>
    <n v="177.02127659574469"/>
    <x v="1"/>
    <x v="38"/>
  </r>
  <r>
    <s v="Pickerington Community Theatre's Set Capabilities Expansion"/>
    <s v="Pickerington Community Theatre is seeking donations to purchase a Pipe &amp; Drape system to increase staging possibilities for the company"/>
    <n v="3750"/>
    <n v="4000"/>
    <x v="0"/>
    <x v="0"/>
    <s v="USD"/>
    <n v="1434241255"/>
    <n v="1431649255"/>
    <b v="0"/>
    <n v="54"/>
    <b v="1"/>
    <s v="theater/spaces"/>
    <n v="106.66666666666667"/>
    <n v="74.074074074074076"/>
    <x v="1"/>
    <x v="38"/>
  </r>
  <r>
    <s v="The Black Pearl Consuite at CoreCon VIII: On Ancient Seas"/>
    <s v="Help fund The Black Pearl Consuite at CoreCon VIII: On Ancient Seas!"/>
    <n v="600"/>
    <n v="636"/>
    <x v="0"/>
    <x v="0"/>
    <s v="USD"/>
    <n v="1462420960"/>
    <n v="1459828960"/>
    <b v="0"/>
    <n v="9"/>
    <b v="1"/>
    <s v="theater/spaces"/>
    <n v="106"/>
    <n v="70.666666666666671"/>
    <x v="1"/>
    <x v="38"/>
  </r>
  <r>
    <s v="Jon Udry's ABC Tour"/>
    <s v="The ABC tour: 26 comedy-juggling shows in 26 different venues - chosen by YOU - each beginning with a different letter of the alphabet."/>
    <n v="3500"/>
    <n v="827"/>
    <x v="2"/>
    <x v="1"/>
    <s v="GBP"/>
    <n v="1486547945"/>
    <n v="1483955945"/>
    <b v="1"/>
    <n v="35"/>
    <b v="0"/>
    <s v="theater/spaces"/>
    <n v="23.62857142857143"/>
    <n v="23.62857142857143"/>
    <x v="1"/>
    <x v="38"/>
  </r>
  <r>
    <s v="Funding for a new theater facility in Walker Minnesota"/>
    <s v="To let the arts continue in Walker Minnesota We need a performing arts space and art gallery"/>
    <n v="50000"/>
    <n v="75"/>
    <x v="2"/>
    <x v="0"/>
    <s v="USD"/>
    <n v="1432828740"/>
    <n v="1430237094"/>
    <b v="0"/>
    <n v="2"/>
    <b v="0"/>
    <s v="theater/spaces"/>
    <n v="0.15"/>
    <n v="37.5"/>
    <x v="1"/>
    <x v="38"/>
  </r>
  <r>
    <s v="Showroom"/>
    <s v="Showroom is a multi-disciplinary space providing unorthodox concerts, events &amp; a platform creatives can express their creative vision"/>
    <n v="10000"/>
    <n v="40"/>
    <x v="2"/>
    <x v="0"/>
    <s v="USD"/>
    <n v="1412222340"/>
    <n v="1407781013"/>
    <b v="0"/>
    <n v="3"/>
    <b v="0"/>
    <s v="theater/spaces"/>
    <n v="0.4"/>
    <n v="13.333333333333334"/>
    <x v="1"/>
    <x v="38"/>
  </r>
  <r>
    <s v="Shady Slaughters Productions Haunted attraction"/>
    <s v="A &quot;haunted house&quot; that benefits the community by helping local college students with volunteer hours and helping out local charities."/>
    <n v="300"/>
    <n v="0"/>
    <x v="2"/>
    <x v="0"/>
    <s v="USD"/>
    <n v="1425258240"/>
    <n v="1422043154"/>
    <b v="0"/>
    <n v="0"/>
    <b v="0"/>
    <s v="theater/spaces"/>
    <n v="0"/>
    <s v="N/A"/>
    <x v="1"/>
    <x v="38"/>
  </r>
  <r>
    <s v="Bungers surfing Museum"/>
    <s v="I have been in the Surfing business since 1962 have a collection of surfing memorabilia I would like to open a surfing museum"/>
    <n v="20000"/>
    <n v="1"/>
    <x v="2"/>
    <x v="0"/>
    <s v="USD"/>
    <n v="1420844390"/>
    <n v="1415660390"/>
    <b v="0"/>
    <n v="1"/>
    <b v="0"/>
    <s v="theater/spaces"/>
    <n v="5.0000000000000001E-3"/>
    <n v="1"/>
    <x v="1"/>
    <x v="38"/>
  </r>
  <r>
    <s v="Palace Flophouse Theater"/>
    <s v="Looking to establish a communal space for art shows, bands, farmer's markets, environmental education, and traditional skills."/>
    <n v="25000"/>
    <n v="0"/>
    <x v="2"/>
    <x v="0"/>
    <s v="USD"/>
    <n v="1412003784"/>
    <n v="1406819784"/>
    <b v="0"/>
    <n v="0"/>
    <b v="0"/>
    <s v="theater/spaces"/>
    <n v="0"/>
    <s v="N/A"/>
    <x v="1"/>
    <x v="38"/>
  </r>
  <r>
    <s v="1 World Educational Theme Parks"/>
    <s v="A series of 6 educational theme parks. This project is to fund the plans and 3D designs required to build the first park."/>
    <n v="50000"/>
    <n v="0"/>
    <x v="2"/>
    <x v="1"/>
    <s v="GBP"/>
    <n v="1459694211"/>
    <n v="1457105811"/>
    <b v="0"/>
    <n v="0"/>
    <b v="0"/>
    <s v="theater/spaces"/>
    <n v="0"/>
    <s v="N/A"/>
    <x v="1"/>
    <x v="38"/>
  </r>
  <r>
    <s v="OPEN THE OLD &quot;RIGON&quot; THEATER"/>
    <s v="Restoration of a theatre to make an educational center for youngs and a place to socialize for everybody through the power of art."/>
    <n v="18000"/>
    <n v="3"/>
    <x v="2"/>
    <x v="13"/>
    <s v="EUR"/>
    <n v="1463734740"/>
    <n v="1459414740"/>
    <b v="0"/>
    <n v="3"/>
    <b v="0"/>
    <s v="theater/spaces"/>
    <n v="1.6666666666666666E-2"/>
    <n v="1"/>
    <x v="1"/>
    <x v="38"/>
  </r>
  <r>
    <s v="Let There Be Light! (and you get to name a ghost too!)"/>
    <s v="We, as a theatre, are 50 years old and our lights and building are even older so we are looking to update and revamp our lights."/>
    <n v="15000"/>
    <n v="451"/>
    <x v="2"/>
    <x v="0"/>
    <s v="USD"/>
    <n v="1407536846"/>
    <n v="1404944846"/>
    <b v="0"/>
    <n v="11"/>
    <b v="0"/>
    <s v="theater/spaces"/>
    <n v="3.0066666666666664"/>
    <n v="41"/>
    <x v="1"/>
    <x v="38"/>
  </r>
  <r>
    <s v="Save the Roxy Theatre in Bremerton WA"/>
    <s v="Save the historic Roxy theatre in Bremerton WA from being repurposed as office space."/>
    <n v="220000"/>
    <n v="335"/>
    <x v="2"/>
    <x v="0"/>
    <s v="USD"/>
    <n v="1443422134"/>
    <n v="1440830134"/>
    <b v="0"/>
    <n v="6"/>
    <b v="0"/>
    <s v="theater/spaces"/>
    <n v="0.15227272727272728"/>
    <n v="55.833333333333336"/>
    <x v="1"/>
    <x v="38"/>
  </r>
  <r>
    <s v="Help Save Parkway Cinemas!"/>
    <s v="Save a historic Local theater."/>
    <n v="1000000"/>
    <n v="0"/>
    <x v="2"/>
    <x v="0"/>
    <s v="USD"/>
    <n v="1407955748"/>
    <n v="1405363748"/>
    <b v="0"/>
    <n v="0"/>
    <b v="0"/>
    <s v="theater/spaces"/>
    <n v="0"/>
    <s v="N/A"/>
    <x v="1"/>
    <x v="38"/>
  </r>
  <r>
    <s v="The Comedy Catch Relocation to the Choo Choo"/>
    <s v="In our 30th year we are relocating to the world famous Choo Choo on The South Side. We will be remodeling the old Station House."/>
    <n v="10000"/>
    <n v="6684"/>
    <x v="2"/>
    <x v="0"/>
    <s v="USD"/>
    <n v="1443636000"/>
    <n v="1441111892"/>
    <b v="0"/>
    <n v="67"/>
    <b v="0"/>
    <s v="theater/spaces"/>
    <n v="66.84"/>
    <n v="99.761194029850742"/>
    <x v="1"/>
    <x v="38"/>
  </r>
  <r>
    <s v="Spec Haus"/>
    <s v="Members of the local Miami music scene are putting together a venue/creative space in Kendall!"/>
    <n v="3000"/>
    <n v="587"/>
    <x v="2"/>
    <x v="0"/>
    <s v="USD"/>
    <n v="1477174138"/>
    <n v="1474150138"/>
    <b v="0"/>
    <n v="23"/>
    <b v="0"/>
    <s v="theater/spaces"/>
    <n v="19.566666666666666"/>
    <n v="25.521739130434781"/>
    <x v="1"/>
    <x v="38"/>
  </r>
  <r>
    <s v="Kickstart the Crossroads Community"/>
    <s v="An epicenter for connection, creation and expression of the community."/>
    <n v="75000"/>
    <n v="8471"/>
    <x v="2"/>
    <x v="0"/>
    <s v="USD"/>
    <n v="1448175540"/>
    <n v="1445483246"/>
    <b v="0"/>
    <n v="72"/>
    <b v="0"/>
    <s v="theater/spaces"/>
    <n v="11.294666666666666"/>
    <n v="117.65277777777777"/>
    <x v="1"/>
    <x v="38"/>
  </r>
  <r>
    <s v="The Castle Project"/>
    <s v="A castle themed events center with large and small spaces to support a variety of arts i.e. performing, visual, music, theater, dance"/>
    <n v="25000"/>
    <n v="10"/>
    <x v="2"/>
    <x v="0"/>
    <s v="USD"/>
    <n v="1406683172"/>
    <n v="1404523172"/>
    <b v="0"/>
    <n v="2"/>
    <b v="0"/>
    <s v="theater/spaces"/>
    <n v="0.04"/>
    <n v="5"/>
    <x v="1"/>
    <x v="38"/>
  </r>
  <r>
    <s v="Gold Coast Wake Park"/>
    <s v="Our mission is to offer an innovative family watersports attraction that is fun, safe, economical and a leader in its field."/>
    <n v="350000"/>
    <n v="41950"/>
    <x v="2"/>
    <x v="2"/>
    <s v="AUD"/>
    <n v="1468128537"/>
    <n v="1465536537"/>
    <b v="0"/>
    <n v="15"/>
    <b v="0"/>
    <s v="theater/spaces"/>
    <n v="11.985714285714286"/>
    <n v="2796.6666666666665"/>
    <x v="1"/>
    <x v="38"/>
  </r>
  <r>
    <s v="Fabulous Foyer - where? At the Court Theatre in Christchurch"/>
    <s v="Host a special event in your home, collect donations and turn containers in the foyer to a comfortable welcoming place to sit &amp; chat!"/>
    <n v="8000"/>
    <n v="200"/>
    <x v="2"/>
    <x v="4"/>
    <s v="NZD"/>
    <n v="1441837879"/>
    <n v="1439245879"/>
    <b v="0"/>
    <n v="1"/>
    <b v="0"/>
    <s v="theater/spaces"/>
    <n v="2.5"/>
    <n v="200"/>
    <x v="1"/>
    <x v="38"/>
  </r>
  <r>
    <s v="Theaters in the Loop - Hearing Loop Installation Project"/>
    <s v="Hearing loops will be installed in theaters to give hearing loss sufferers with cochlear implants and hearing aids much needed access."/>
    <n v="250000"/>
    <n v="175"/>
    <x v="2"/>
    <x v="0"/>
    <s v="USD"/>
    <n v="1445013352"/>
    <n v="1442421352"/>
    <b v="0"/>
    <n v="2"/>
    <b v="0"/>
    <s v="theater/spaces"/>
    <n v="6.9999999999999993E-2"/>
    <n v="87.5"/>
    <x v="1"/>
    <x v="38"/>
  </r>
  <r>
    <s v="&quot;Seven Zero Eight STL&quot; Burlesque, Restaurant, Pub and More!"/>
    <s v="708 STL is ONE of a kind! The Best Burlesque &amp; Vaudeville, plus singing/dancing waitresses, high end comfort food &amp; GREAT craft beer!"/>
    <n v="1000"/>
    <n v="141"/>
    <x v="2"/>
    <x v="0"/>
    <s v="USD"/>
    <n v="1418587234"/>
    <n v="1415995234"/>
    <b v="0"/>
    <n v="7"/>
    <b v="0"/>
    <s v="theater/spaces"/>
    <n v="14.099999999999998"/>
    <n v="20.142857142857142"/>
    <x v="1"/>
    <x v="38"/>
  </r>
  <r>
    <s v="Purpose Built Liverpool Comedy Club, Restaurant &amp; Bar"/>
    <s v="Liverpool's 1st purpose built 7 night a week comedy club, bar &amp; restaurant with live music &amp; much more"/>
    <n v="10000"/>
    <n v="334"/>
    <x v="2"/>
    <x v="1"/>
    <s v="GBP"/>
    <n v="1481132169"/>
    <n v="1479317769"/>
    <b v="0"/>
    <n v="16"/>
    <b v="0"/>
    <s v="theater/spaces"/>
    <n v="3.34"/>
    <n v="20.875"/>
    <x v="1"/>
    <x v="38"/>
  </r>
  <r>
    <s v="The Echo Theatre 2015"/>
    <s v="Anyone can create. They just need a place and an opportunity. The Echo Theatre (Provo) provides that opportunity."/>
    <n v="12000"/>
    <n v="7173"/>
    <x v="2"/>
    <x v="0"/>
    <s v="USD"/>
    <n v="1429595940"/>
    <n v="1428082481"/>
    <b v="0"/>
    <n v="117"/>
    <b v="0"/>
    <s v="theater/spaces"/>
    <n v="59.774999999999999"/>
    <n v="61.307692307692307"/>
    <x v="1"/>
    <x v="38"/>
  </r>
  <r>
    <s v="Crosswalk Theatre - Starting Capital"/>
    <s v="Crosswalk Theatre Company - Network Directory promotes all stage talent. Increasing your odds to connect to the right hiring person."/>
    <n v="12000"/>
    <n v="2"/>
    <x v="2"/>
    <x v="0"/>
    <s v="USD"/>
    <n v="1477791960"/>
    <n v="1476549262"/>
    <b v="0"/>
    <n v="2"/>
    <b v="0"/>
    <s v="theater/spaces"/>
    <n v="1.6666666666666666E-2"/>
    <n v="1"/>
    <x v="1"/>
    <x v="38"/>
  </r>
  <r>
    <s v="Performing and Visual Arts Center, Rochester, NY"/>
    <s v="Conversion of a long dormant synagogue into a Performing and Visual Arts Center, revitalizing Rochester's inner city."/>
    <n v="2800000"/>
    <n v="645"/>
    <x v="2"/>
    <x v="0"/>
    <s v="USD"/>
    <n v="1434309540"/>
    <n v="1429287900"/>
    <b v="0"/>
    <n v="7"/>
    <b v="0"/>
    <s v="theater/spaces"/>
    <n v="2.3035714285714284E-2"/>
    <n v="92.142857142857139"/>
    <x v="1"/>
    <x v="38"/>
  </r>
  <r>
    <s v="ThÃ©Ã¢tre d'automates &quot;culture de vie&quot;"/>
    <s v="CrÃ©ation d'un thÃ©Ã¢tre de marionnettes automatisÃ©es et informatisÃ©es portant sur la nature et l'Ã©cologie._x000a_&quot;La symphonie du monde&quot;"/>
    <n v="25000"/>
    <n v="22"/>
    <x v="2"/>
    <x v="6"/>
    <s v="EUR"/>
    <n v="1457617359"/>
    <n v="1455025359"/>
    <b v="0"/>
    <n v="3"/>
    <b v="0"/>
    <s v="theater/spaces"/>
    <n v="8.8000000000000009E-2"/>
    <n v="7.333333333333333"/>
    <x v="1"/>
    <x v="38"/>
  </r>
  <r>
    <s v="The Little MAGIC Theatre"/>
    <s v="Magic Morgan &amp; Liliana are raising funds to expand their famed traveling magic show to a theater of magic."/>
    <n v="15000"/>
    <n v="1296"/>
    <x v="2"/>
    <x v="0"/>
    <s v="USD"/>
    <n v="1471573640"/>
    <n v="1467253640"/>
    <b v="0"/>
    <n v="20"/>
    <b v="0"/>
    <s v="theater/spaces"/>
    <n v="8.64"/>
    <n v="64.8"/>
    <x v="1"/>
    <x v="38"/>
  </r>
  <r>
    <s v="10,000 Hours"/>
    <s v="Helping female comedians get in their 10,000 Hours of practice!"/>
    <n v="10000"/>
    <n v="1506"/>
    <x v="2"/>
    <x v="0"/>
    <s v="USD"/>
    <n v="1444405123"/>
    <n v="1439221123"/>
    <b v="0"/>
    <n v="50"/>
    <b v="0"/>
    <s v="theater/spaces"/>
    <n v="15.06"/>
    <n v="30.12"/>
    <x v="1"/>
    <x v="38"/>
  </r>
  <r>
    <s v="Brothers in Arms Building Better Lives Workshop For Men"/>
    <s v="I've created a live workshop for men who cannot afford it, giving them an opportunity to have healing, peace &amp; love in their lives."/>
    <n v="22000"/>
    <n v="105"/>
    <x v="2"/>
    <x v="5"/>
    <s v="CAD"/>
    <n v="1488495478"/>
    <n v="1485903478"/>
    <b v="0"/>
    <n v="2"/>
    <b v="0"/>
    <s v="theater/spaces"/>
    <n v="0.47727272727272729"/>
    <n v="52.5"/>
    <x v="1"/>
    <x v="38"/>
  </r>
  <r>
    <s v="Make The Historic Dungeness Schoolhouse Stage ADA Accessible"/>
    <s v="Help replace a broken chairlift with a vertical lift making all forms of arts and education accessible on our historical antique stage."/>
    <n v="60000"/>
    <n v="71"/>
    <x v="2"/>
    <x v="0"/>
    <s v="USD"/>
    <n v="1424920795"/>
    <n v="1422328795"/>
    <b v="0"/>
    <n v="3"/>
    <b v="0"/>
    <s v="theater/spaces"/>
    <n v="0.11833333333333333"/>
    <n v="23.666666666666668"/>
    <x v="1"/>
    <x v="38"/>
  </r>
  <r>
    <s v="Join us in creating a new Hell on Earth!"/>
    <s v="We desire to purchase a portion of Hell, in Michigan just outside of Detroit, to create a world-class performance art space.  Join us."/>
    <n v="1333666"/>
    <n v="11226"/>
    <x v="2"/>
    <x v="0"/>
    <s v="USD"/>
    <n v="1427040435"/>
    <n v="1424452035"/>
    <b v="0"/>
    <n v="27"/>
    <b v="0"/>
    <s v="theater/spaces"/>
    <n v="0.8417399858735245"/>
    <n v="415.77777777777777"/>
    <x v="1"/>
    <x v="38"/>
  </r>
  <r>
    <s v="Global Community Theater One."/>
    <s v="Sustainable, fire-proof, carbon-negative, and all-season recreation of the Globe Theater made famous by Shakespeare, with gardens."/>
    <n v="2000000"/>
    <n v="376"/>
    <x v="2"/>
    <x v="0"/>
    <s v="USD"/>
    <n v="1419644444"/>
    <n v="1414456844"/>
    <b v="0"/>
    <n v="7"/>
    <b v="0"/>
    <s v="theater/spaces"/>
    <n v="1.8799999999999997E-2"/>
    <n v="53.714285714285715"/>
    <x v="1"/>
    <x v="38"/>
  </r>
  <r>
    <s v="Help! World Tour ~ A Theatrical Revival of Hope"/>
    <s v="Help! is a full scale mobile theatrical musical bringing a Gospel revival through a story of love and hope to communities world wide."/>
    <n v="1000000"/>
    <n v="2103"/>
    <x v="2"/>
    <x v="0"/>
    <s v="USD"/>
    <n v="1442722891"/>
    <n v="1440130891"/>
    <b v="0"/>
    <n v="5"/>
    <b v="0"/>
    <s v="theater/spaces"/>
    <n v="0.21029999999999999"/>
    <n v="420.6"/>
    <x v="1"/>
    <x v="38"/>
  </r>
  <r>
    <s v="Magical Workshop, Magic/Hobby Store"/>
    <s v="Help expand the time of everyones favorite magic store!  It currently limited to 3 days a week. If not for you, then the children!"/>
    <n v="9000"/>
    <n v="0"/>
    <x v="2"/>
    <x v="0"/>
    <s v="USD"/>
    <n v="1447628946"/>
    <n v="1445033346"/>
    <b v="0"/>
    <n v="0"/>
    <b v="0"/>
    <s v="theater/spaces"/>
    <n v="0"/>
    <s v="N/A"/>
    <x v="1"/>
    <x v="38"/>
  </r>
  <r>
    <s v="Crystal City Haunted Undergound"/>
    <s v="Crystal City Underground is a New &amp; Unique_x000a_indoor recreational facility, using an old silica sand mine,_x000a_we are the Haunted Maze"/>
    <n v="20000"/>
    <n v="56"/>
    <x v="2"/>
    <x v="0"/>
    <s v="USD"/>
    <n v="1409547600"/>
    <n v="1406986278"/>
    <b v="0"/>
    <n v="3"/>
    <b v="0"/>
    <s v="theater/spaces"/>
    <n v="0.27999999999999997"/>
    <n v="18.666666666666668"/>
    <x v="1"/>
    <x v="38"/>
  </r>
  <r>
    <s v="URGENT: Help Us Replace Our Ramp!"/>
    <s v="18-yr-old handicap-access ramp collapsed, must replace. Help fund &amp; ensure everyone access to our 35-seat non-profit community theater!"/>
    <n v="4059"/>
    <n v="470"/>
    <x v="2"/>
    <x v="0"/>
    <s v="USD"/>
    <n v="1430851680"/>
    <n v="1428340931"/>
    <b v="0"/>
    <n v="6"/>
    <b v="0"/>
    <s v="theater/spaces"/>
    <n v="11.57920670115792"/>
    <n v="78.333333333333329"/>
    <x v="1"/>
    <x v="38"/>
  </r>
  <r>
    <s v="Paper Tank Theater Music Madness Party"/>
    <s v="Get behind a new music venue in our city by helping with equipment! We're pre-selling tickets to our party and offering other perks."/>
    <n v="25000"/>
    <n v="610"/>
    <x v="2"/>
    <x v="0"/>
    <s v="USD"/>
    <n v="1443561159"/>
    <n v="1440969159"/>
    <b v="0"/>
    <n v="9"/>
    <b v="0"/>
    <s v="theater/spaces"/>
    <n v="2.44"/>
    <n v="67.777777777777771"/>
    <x v="1"/>
    <x v="38"/>
  </r>
  <r>
    <s v="&quot;Un parco di Risate&quot; - open air theatre to save TKC"/>
    <s v="A memorable theatre experience in the middle of Genoa's old town. Summer is coming and we have no intention to stop making you laugh."/>
    <n v="20000"/>
    <n v="50"/>
    <x v="2"/>
    <x v="13"/>
    <s v="EUR"/>
    <n v="1439827559"/>
    <n v="1434643559"/>
    <b v="0"/>
    <n v="3"/>
    <b v="0"/>
    <s v="theater/spaces"/>
    <n v="0.25"/>
    <n v="16.666666666666668"/>
    <x v="1"/>
    <x v="38"/>
  </r>
  <r>
    <s v="Read/Rehearse/Workshop Plays at Austin Playwrights Studio"/>
    <s v="Austin's &quot;Full Service Rehearsal Space&quot;, APS is a comfortable, convenient place for the theater community to develop scripted plays."/>
    <n v="20000"/>
    <n v="125"/>
    <x v="2"/>
    <x v="0"/>
    <s v="USD"/>
    <n v="1482294990"/>
    <n v="1477107390"/>
    <b v="0"/>
    <n v="2"/>
    <b v="0"/>
    <s v="theater/spaces"/>
    <n v="0.625"/>
    <n v="62.5"/>
    <x v="1"/>
    <x v="38"/>
  </r>
  <r>
    <s v="Destination Small Town &quot;Visitor Center&quot; To The Midwest"/>
    <s v="We believe it's time to open a visitor's center that highlights the small towns of the upper Midwest."/>
    <n v="65000"/>
    <n v="126"/>
    <x v="2"/>
    <x v="0"/>
    <s v="USD"/>
    <n v="1420724460"/>
    <n v="1418046247"/>
    <b v="0"/>
    <n v="3"/>
    <b v="0"/>
    <s v="theater/spaces"/>
    <n v="0.19384615384615383"/>
    <n v="42"/>
    <x v="1"/>
    <x v="38"/>
  </r>
  <r>
    <s v="The ClubHouse: A Community-Focused Sports &amp; Culture Space"/>
    <s v="A community space in Somerville, MA to celebrate the beautiful intersection of sports and creativity."/>
    <n v="25000"/>
    <n v="5854"/>
    <x v="2"/>
    <x v="0"/>
    <s v="USD"/>
    <n v="1468029540"/>
    <n v="1465304483"/>
    <b v="0"/>
    <n v="45"/>
    <b v="0"/>
    <s v="theater/spaces"/>
    <n v="23.416"/>
    <n v="130.0888888888889"/>
    <x v="1"/>
    <x v="38"/>
  </r>
  <r>
    <s v="Save the Stage"/>
    <s v="To create a space by restoring a historic church in Burlington, Ky where community theater, dance and music and art can be performed."/>
    <n v="225000"/>
    <n v="11432"/>
    <x v="2"/>
    <x v="0"/>
    <s v="USD"/>
    <n v="1430505545"/>
    <n v="1425325145"/>
    <b v="0"/>
    <n v="9"/>
    <b v="0"/>
    <s v="theater/spaces"/>
    <n v="5.0808888888888886"/>
    <n v="1270.2222222222222"/>
    <x v="1"/>
    <x v="38"/>
  </r>
  <r>
    <s v="Bustduck Theatre"/>
    <s v="Roanoke, Virginia's first long-form improv theatre company. Producing improv and scripted theatre, with a dynamic training program."/>
    <n v="5000"/>
    <n v="796"/>
    <x v="2"/>
    <x v="0"/>
    <s v="USD"/>
    <n v="1471214743"/>
    <n v="1468622743"/>
    <b v="0"/>
    <n v="9"/>
    <b v="0"/>
    <s v="theater/spaces"/>
    <n v="15.920000000000002"/>
    <n v="88.444444444444443"/>
    <x v="1"/>
    <x v="38"/>
  </r>
  <r>
    <s v="A home for the arts on the Upper East Side/Yorkville"/>
    <s v="Our goal is to purchase a theater on the Upper East Side of Manhattan that will act as a home for four theater companies."/>
    <n v="100000"/>
    <n v="1183.19"/>
    <x v="2"/>
    <x v="0"/>
    <s v="USD"/>
    <n v="1444946400"/>
    <n v="1441723912"/>
    <b v="0"/>
    <n v="21"/>
    <b v="0"/>
    <s v="theater/spaces"/>
    <n v="1.1831900000000002"/>
    <n v="56.342380952380957"/>
    <x v="1"/>
    <x v="38"/>
  </r>
  <r>
    <s v="Theatre of the Black Butterfly's POOL (NO WATER)"/>
    <s v="Jump in the deep end of the provocative and darkly humourous, POOL (NO WATER)...to be performed in a Pool!  Directed by Gordon McCall."/>
    <n v="4000"/>
    <n v="910"/>
    <x v="2"/>
    <x v="5"/>
    <s v="CAD"/>
    <n v="1401595140"/>
    <n v="1398980941"/>
    <b v="0"/>
    <n v="17"/>
    <b v="0"/>
    <s v="theater/spaces"/>
    <n v="22.75"/>
    <n v="53.529411764705884"/>
    <x v="1"/>
    <x v="38"/>
  </r>
  <r>
    <s v="Nothing Up My Sleeves Tour: Summer 2016"/>
    <s v="This is a Kickstarter to help with the start up costs for Illusionist, Chris Lengyel's Summer 2016 Tour!"/>
    <n v="100000"/>
    <n v="25"/>
    <x v="2"/>
    <x v="0"/>
    <s v="USD"/>
    <n v="1442775956"/>
    <n v="1437591956"/>
    <b v="0"/>
    <n v="1"/>
    <b v="0"/>
    <s v="theater/spaces"/>
    <n v="2.5000000000000001E-2"/>
    <n v="25"/>
    <x v="1"/>
    <x v="38"/>
  </r>
  <r>
    <s v="The Old Howard Theatre Company"/>
    <s v="We are a small theatre company looking to provide world class theatre to the working class in the Greater New York area."/>
    <n v="14920"/>
    <n v="50"/>
    <x v="2"/>
    <x v="0"/>
    <s v="USD"/>
    <n v="1470011780"/>
    <n v="1464827780"/>
    <b v="0"/>
    <n v="1"/>
    <b v="0"/>
    <s v="theater/spaces"/>
    <n v="0.33512064343163539"/>
    <n v="50"/>
    <x v="1"/>
    <x v="38"/>
  </r>
  <r>
    <s v="LaPorte Institute for Dramatic and Creative Arts"/>
    <s v="To create a learning center for acting and all art types including anything that expresses the emotion of the human spirit."/>
    <n v="20000"/>
    <n v="795"/>
    <x v="2"/>
    <x v="0"/>
    <s v="USD"/>
    <n v="1432151326"/>
    <n v="1429559326"/>
    <b v="0"/>
    <n v="14"/>
    <b v="0"/>
    <s v="theater/spaces"/>
    <n v="3.9750000000000001"/>
    <n v="56.785714285714285"/>
    <x v="1"/>
    <x v="38"/>
  </r>
  <r>
    <s v="Help launch The Bunker: London's newest Off-West End theatre"/>
    <s v="The Bunker makes theatre with purpose: We provide ambitious artists a home in which to share their work with adventurous audiences."/>
    <n v="10000"/>
    <n v="1715"/>
    <x v="2"/>
    <x v="1"/>
    <s v="GBP"/>
    <n v="1475848800"/>
    <n v="1474027501"/>
    <b v="0"/>
    <n v="42"/>
    <b v="0"/>
    <s v="theater/spaces"/>
    <n v="17.150000000000002"/>
    <n v="40.833333333333336"/>
    <x v="1"/>
    <x v="38"/>
  </r>
  <r>
    <s v="The Enchanted Cottage"/>
    <s v="A magical space, full of fairytale favorites, designed to make each individual have a unique experience; children's dreams made real."/>
    <n v="48725"/>
    <n v="1758"/>
    <x v="2"/>
    <x v="0"/>
    <s v="USD"/>
    <n v="1454890620"/>
    <n v="1450724449"/>
    <b v="0"/>
    <n v="27"/>
    <b v="0"/>
    <s v="theater/spaces"/>
    <n v="3.6080041046690612"/>
    <n v="65.111111111111114"/>
    <x v="1"/>
    <x v="38"/>
  </r>
  <r>
    <s v="Screening for Unapologetically Black the Movie"/>
    <s v="I would like to screen this documentary at CSU at their Black Studies Dept. Looking to fly panelist in. Hoping to screen nationwide. &lt;3"/>
    <n v="2000"/>
    <n v="278"/>
    <x v="2"/>
    <x v="0"/>
    <s v="USD"/>
    <n v="1455251591"/>
    <n v="1452659591"/>
    <b v="0"/>
    <n v="5"/>
    <b v="0"/>
    <s v="theater/spaces"/>
    <n v="13.900000000000002"/>
    <n v="55.6"/>
    <x v="1"/>
    <x v="38"/>
  </r>
  <r>
    <s v="Build Our Ampitheater - Build Franklin County, MO!"/>
    <s v="Friends for Change, a group of girls between the ages of 12 and 18 are building an outdoor Amphitheater as a gift to our community!"/>
    <n v="12000"/>
    <n v="1827"/>
    <x v="2"/>
    <x v="0"/>
    <s v="USD"/>
    <n v="1413816975"/>
    <n v="1411224975"/>
    <b v="0"/>
    <n v="13"/>
    <b v="0"/>
    <s v="theater/spaces"/>
    <n v="15.225"/>
    <n v="140.53846153846155"/>
    <x v="1"/>
    <x v="38"/>
  </r>
  <r>
    <s v="Mots Ã‰crits"/>
    <s v="LabellisÃ© 14-18, Mots Ã‰crits est un projet itinÃ©rant de lectures Ã  voix haute par des amateurs, mises en espace par une comÃ©dienne."/>
    <n v="2500"/>
    <n v="300"/>
    <x v="2"/>
    <x v="6"/>
    <s v="EUR"/>
    <n v="1437033360"/>
    <n v="1434445937"/>
    <b v="0"/>
    <n v="12"/>
    <b v="0"/>
    <s v="theater/spaces"/>
    <n v="12"/>
    <n v="25"/>
    <x v="1"/>
    <x v="38"/>
  </r>
  <r>
    <s v="Theatre Bath Bus"/>
    <s v="Imagine being able to take a performance anywhere! Meet the Theatre Bath Bus - a magical performance space where anything is possible."/>
    <n v="16000"/>
    <n v="6258"/>
    <x v="2"/>
    <x v="1"/>
    <s v="GBP"/>
    <n v="1471939818"/>
    <n v="1467619818"/>
    <b v="0"/>
    <n v="90"/>
    <b v="0"/>
    <s v="theater/spaces"/>
    <n v="39.112499999999997"/>
    <n v="69.533333333333331"/>
    <x v="1"/>
    <x v="38"/>
  </r>
  <r>
    <s v="Professional Venue for local artists!!"/>
    <s v="Creating a place for local artists to perform, at substantially less cost for them"/>
    <n v="4100"/>
    <n v="11"/>
    <x v="2"/>
    <x v="0"/>
    <s v="USD"/>
    <n v="1434080706"/>
    <n v="1428896706"/>
    <b v="0"/>
    <n v="2"/>
    <b v="0"/>
    <s v="theater/spaces"/>
    <n v="0.26829268292682928"/>
    <n v="5.5"/>
    <x v="1"/>
    <x v="38"/>
  </r>
  <r>
    <s v="CQ EAP Performing Arts 'THE LOFT'"/>
    <s v="The Loft is CQEAP's latest studio. Located in Rockhampton's CBD we'll be running performing arts workshops for 5yrs to adults."/>
    <n v="4000"/>
    <n v="1185"/>
    <x v="2"/>
    <x v="2"/>
    <s v="AUD"/>
    <n v="1422928800"/>
    <n v="1420235311"/>
    <b v="0"/>
    <n v="5"/>
    <b v="0"/>
    <s v="theater/spaces"/>
    <n v="29.625"/>
    <n v="237"/>
    <x v="1"/>
    <x v="38"/>
  </r>
  <r>
    <s v="Paddock School Theater Improvement"/>
    <s v="My hope is to raise $5845 and replace old stained and mismatched border curtains, cyclorama curtain, and backdrop."/>
    <n v="5845"/>
    <n v="2476"/>
    <x v="2"/>
    <x v="0"/>
    <s v="USD"/>
    <n v="1413694800"/>
    <n v="1408986916"/>
    <b v="0"/>
    <n v="31"/>
    <b v="0"/>
    <s v="theater/spaces"/>
    <n v="42.360992301112063"/>
    <n v="79.870967741935488"/>
    <x v="1"/>
    <x v="38"/>
  </r>
  <r>
    <s v="Wild Men at the Bristol Cathedral"/>
    <s v="Help fund the exciting first collaboration between Hotel Echo and Bristol Cathedral: WILD MEN, a show commemorating those lost in WW1."/>
    <n v="1000"/>
    <n v="41"/>
    <x v="2"/>
    <x v="1"/>
    <s v="GBP"/>
    <n v="1442440800"/>
    <n v="1440497876"/>
    <b v="0"/>
    <n v="4"/>
    <b v="0"/>
    <s v="theater/spaces"/>
    <n v="4.1000000000000005"/>
    <n v="10.25"/>
    <x v="1"/>
    <x v="38"/>
  </r>
  <r>
    <s v="Creating Cabaret"/>
    <s v="When opportunity knocks, we answer!  Help expand the ravishingly talented troupe into a new and exciting market and venue!"/>
    <n v="40000"/>
    <n v="7905"/>
    <x v="2"/>
    <x v="0"/>
    <s v="USD"/>
    <n v="1431372751"/>
    <n v="1430767951"/>
    <b v="0"/>
    <n v="29"/>
    <b v="0"/>
    <s v="theater/spaces"/>
    <n v="19.762499999999999"/>
    <n v="272.58620689655174"/>
    <x v="1"/>
    <x v="38"/>
  </r>
  <r>
    <s v="Funding a home for our Children's Theater"/>
    <s v="We need a permanent home for the theater!"/>
    <n v="50000"/>
    <n v="26"/>
    <x v="2"/>
    <x v="0"/>
    <s v="USD"/>
    <n v="1430234394"/>
    <n v="1425053994"/>
    <b v="0"/>
    <n v="2"/>
    <b v="0"/>
    <s v="theater/spaces"/>
    <n v="5.1999999999999998E-2"/>
    <n v="13"/>
    <x v="1"/>
    <x v="38"/>
  </r>
  <r>
    <s v="Saving Americana: The Sidney Auto Vue Drive-In needs digital"/>
    <s v="Help us exceed our goal to convert the Sidney Auto Vue Drive-In from 35mm to digital. This will cost upwards of $75,000. Thank you!"/>
    <n v="26500"/>
    <n v="6633"/>
    <x v="2"/>
    <x v="0"/>
    <s v="USD"/>
    <n v="1409194810"/>
    <n v="1406170810"/>
    <b v="0"/>
    <n v="114"/>
    <b v="0"/>
    <s v="theater/spaces"/>
    <n v="25.030188679245285"/>
    <n v="58.184210526315788"/>
    <x v="1"/>
    <x v="38"/>
  </r>
  <r>
    <s v="Hip Justice Catmunity Center"/>
    <s v="Cat People Unite! It's time we get a space of our own to relax, socialize and learn! Join the Catmunity!"/>
    <n v="25000"/>
    <n v="10"/>
    <x v="2"/>
    <x v="0"/>
    <s v="USD"/>
    <n v="1487465119"/>
    <n v="1484009119"/>
    <b v="0"/>
    <n v="1"/>
    <b v="0"/>
    <s v="theater/spaces"/>
    <n v="0.04"/>
    <n v="10"/>
    <x v="1"/>
    <x v="38"/>
  </r>
  <r>
    <s v="All Puppet Players Need a Home"/>
    <s v="Help All Puppet Players perform it's 2015 season in a beautiful 200 seat theater for an entire year."/>
    <n v="20000"/>
    <n v="5328"/>
    <x v="2"/>
    <x v="0"/>
    <s v="USD"/>
    <n v="1412432220"/>
    <n v="1409753820"/>
    <b v="0"/>
    <n v="76"/>
    <b v="0"/>
    <s v="theater/spaces"/>
    <n v="26.640000000000004"/>
    <n v="70.10526315789474"/>
    <x v="1"/>
    <x v="38"/>
  </r>
  <r>
    <s v="Kids Zone start up"/>
    <s v="Children only have a short period of time to live care free, play hard, get dirty, I want to help every child in my Town play everyday."/>
    <n v="11000"/>
    <n v="521"/>
    <x v="2"/>
    <x v="0"/>
    <s v="USD"/>
    <n v="1477968934"/>
    <n v="1472784934"/>
    <b v="0"/>
    <n v="9"/>
    <b v="0"/>
    <s v="theater/spaces"/>
    <n v="4.7363636363636363"/>
    <n v="57.888888888888886"/>
    <x v="1"/>
    <x v="38"/>
  </r>
  <r>
    <s v="The Shamrock Drafthouse Theater"/>
    <s v="An arts and craft beer theater showcasing local talent, locally crafted beer and providing performance and rehearsal space."/>
    <n v="109225"/>
    <n v="4635"/>
    <x v="2"/>
    <x v="0"/>
    <s v="USD"/>
    <n v="1429291982"/>
    <n v="1426699982"/>
    <b v="0"/>
    <n v="37"/>
    <b v="0"/>
    <s v="theater/spaces"/>
    <n v="4.2435339894712749"/>
    <n v="125.27027027027027"/>
    <x v="1"/>
    <x v="38"/>
  </r>
  <r>
    <s v="Urban Nightmares - A Scary Adventure in Southwest Oklahoma"/>
    <s v="A scary place to bring your friends. Interactive so that the people that were scared before get to scare others later. A diner on site."/>
    <n v="75000"/>
    <n v="0"/>
    <x v="2"/>
    <x v="0"/>
    <s v="USD"/>
    <n v="1411312250"/>
    <n v="1406128250"/>
    <b v="0"/>
    <n v="0"/>
    <b v="0"/>
    <s v="theater/spaces"/>
    <n v="0"/>
    <s v="N/A"/>
    <x v="1"/>
    <x v="38"/>
  </r>
  <r>
    <s v="spoken word pop-up:"/>
    <s v="We are creating a mobile community devoted to the spreading and sharing of spoken word and other kinds of storytelling."/>
    <n v="10000"/>
    <n v="300"/>
    <x v="2"/>
    <x v="11"/>
    <s v="SEK"/>
    <n v="1465123427"/>
    <n v="1462531427"/>
    <b v="0"/>
    <n v="1"/>
    <b v="0"/>
    <s v="theater/spaces"/>
    <n v="3"/>
    <n v="300"/>
    <x v="1"/>
    <x v="38"/>
  </r>
  <r>
    <s v="CoreCon Asylum"/>
    <s v="Creating a consuite for CoreCon. A focus on the insanity of asylums and early medical practices from history."/>
    <n v="750"/>
    <n v="430"/>
    <x v="2"/>
    <x v="0"/>
    <s v="USD"/>
    <n v="1427890925"/>
    <n v="1426681325"/>
    <b v="0"/>
    <n v="10"/>
    <b v="0"/>
    <s v="theater/spaces"/>
    <n v="57.333333333333336"/>
    <n v="43"/>
    <x v="1"/>
    <x v="38"/>
  </r>
  <r>
    <s v="Cowes and The Sea"/>
    <s v="Performing Arts workshops, for young people aged 5 -16, exploring how the sea has shaped Cowes as a settlement."/>
    <n v="1000"/>
    <n v="1"/>
    <x v="2"/>
    <x v="1"/>
    <s v="GBP"/>
    <n v="1464354720"/>
    <n v="1463648360"/>
    <b v="0"/>
    <n v="1"/>
    <b v="0"/>
    <s v="theater/spaces"/>
    <n v="0.1"/>
    <n v="1"/>
    <x v="1"/>
    <x v="38"/>
  </r>
  <r>
    <s v="Garden Eden, theatre, meeting, culture, music, art"/>
    <s v="a magical place for all kind of people, like a fairytaile in all colours"/>
    <n v="500000"/>
    <n v="1550"/>
    <x v="2"/>
    <x v="11"/>
    <s v="SEK"/>
    <n v="1467473723"/>
    <n v="1465832123"/>
    <b v="0"/>
    <n v="2"/>
    <b v="0"/>
    <s v="theater/spaces"/>
    <n v="0.31"/>
    <n v="775"/>
    <x v="1"/>
    <x v="38"/>
  </r>
  <r>
    <s v="&quot;Buffalo Info.&quot; Directions-Events-Places Of Interest-History"/>
    <s v="An Information center downTOWN Buffalo...find directions to places of interest, events, eateries, lodging, maps, postcards and books."/>
    <n v="10000"/>
    <n v="5"/>
    <x v="2"/>
    <x v="0"/>
    <s v="USD"/>
    <n v="1427414732"/>
    <n v="1424826332"/>
    <b v="0"/>
    <n v="1"/>
    <b v="0"/>
    <s v="theater/spaces"/>
    <n v="0.05"/>
    <n v="5"/>
    <x v="1"/>
    <x v="38"/>
  </r>
  <r>
    <s v="Subtropisch zwemparadijs Tropicana"/>
    <s v="Wij willen Tropicana het subtropisch zwemparadijs van Rotterdam op een nieuwe locatie gaan bouwen."/>
    <n v="1300000"/>
    <n v="128"/>
    <x v="2"/>
    <x v="9"/>
    <s v="EUR"/>
    <n v="1462484196"/>
    <n v="1457303796"/>
    <b v="0"/>
    <n v="10"/>
    <b v="0"/>
    <s v="theater/spaces"/>
    <n v="9.8461538461538465E-3"/>
    <n v="12.8"/>
    <x v="1"/>
    <x v="38"/>
  </r>
  <r>
    <s v="Ant Farm Theatre Project (Canceled)"/>
    <s v="I going to build a theatre for a local ant farm so that Ants can put on their theatre productions."/>
    <n v="1500"/>
    <n v="10"/>
    <x v="1"/>
    <x v="5"/>
    <s v="CAD"/>
    <n v="1411748335"/>
    <n v="1406564335"/>
    <b v="0"/>
    <n v="1"/>
    <b v="0"/>
    <s v="theater/spaces"/>
    <n v="0.66666666666666674"/>
    <n v="10"/>
    <x v="1"/>
    <x v="38"/>
  </r>
  <r>
    <s v="be back soon (Canceled)"/>
    <s v="cancelled until further notice"/>
    <n v="199"/>
    <n v="116"/>
    <x v="1"/>
    <x v="0"/>
    <s v="USD"/>
    <n v="1478733732"/>
    <n v="1478298132"/>
    <b v="0"/>
    <n v="2"/>
    <b v="0"/>
    <s v="theater/spaces"/>
    <n v="58.291457286432156"/>
    <n v="58"/>
    <x v="1"/>
    <x v="38"/>
  </r>
  <r>
    <s v="Save the Larchmont Playhouse! (Canceled)"/>
    <s v="The Larchmont Playhouse is threatened! Help save the theater by becoming a Preservation Member of The Larchmont Playhouse."/>
    <n v="125000"/>
    <n v="85192"/>
    <x v="1"/>
    <x v="0"/>
    <s v="USD"/>
    <n v="1468108198"/>
    <n v="1465516198"/>
    <b v="0"/>
    <n v="348"/>
    <b v="0"/>
    <s v="theater/spaces"/>
    <n v="68.153599999999997"/>
    <n v="244.80459770114942"/>
    <x v="1"/>
    <x v="38"/>
  </r>
  <r>
    <s v="Theater &amp; Arts &amp; Day Care (Canceled)"/>
    <s v="A place where kids/ teens' dreams come true, and one finds there home without sparkly red shoes!"/>
    <n v="800000"/>
    <n v="26"/>
    <x v="1"/>
    <x v="0"/>
    <s v="USD"/>
    <n v="1422902601"/>
    <n v="1417718601"/>
    <b v="0"/>
    <n v="4"/>
    <b v="0"/>
    <s v="theater/spaces"/>
    <n v="3.2499999999999999E-3"/>
    <n v="6.5"/>
    <x v="1"/>
    <x v="38"/>
  </r>
  <r>
    <s v="N/A (Canceled)"/>
    <s v="N/A"/>
    <n v="1500000"/>
    <n v="0"/>
    <x v="1"/>
    <x v="0"/>
    <s v="USD"/>
    <n v="1452142672"/>
    <n v="1449550672"/>
    <b v="0"/>
    <n v="0"/>
    <b v="0"/>
    <s v="theater/spaces"/>
    <n v="0"/>
    <s v="N/A"/>
    <x v="1"/>
    <x v="38"/>
  </r>
  <r>
    <s v="Urban Roots SkatePark (Canceled)"/>
    <s v="A big dream, small budget, the drive/passion of so many volunteers...indoor skatepark in Eau Claire, WI._x000a__x000a_This is UR skatepark!"/>
    <n v="25000"/>
    <n v="1040"/>
    <x v="1"/>
    <x v="0"/>
    <s v="USD"/>
    <n v="1459121162"/>
    <n v="1456532762"/>
    <b v="0"/>
    <n v="17"/>
    <b v="0"/>
    <s v="theater/spaces"/>
    <n v="4.16"/>
    <n v="61.176470588235297"/>
    <x v="1"/>
    <x v="38"/>
  </r>
  <r>
    <s v="Help Us Help Artists (Canceled)"/>
    <s v="Our goal - create a venue &amp; stage where comedic &amp; music artists hone their talents &amp; fan base. First minority owned like it in Cincy."/>
    <n v="100000"/>
    <n v="0"/>
    <x v="1"/>
    <x v="0"/>
    <s v="USD"/>
    <n v="1425242029"/>
    <n v="1422650029"/>
    <b v="0"/>
    <n v="0"/>
    <b v="0"/>
    <s v="theater/spaces"/>
    <n v="0"/>
    <s v="N/A"/>
    <x v="1"/>
    <x v="38"/>
  </r>
  <r>
    <s v="Casablanca - The Gin Joint Cut (The Play)"/>
    <s v="Bring Morag Fullarton's fun-loving spoof and homage of the classic and timeless film, 'Casablanca', to the stage in New York City."/>
    <n v="15000"/>
    <n v="16291"/>
    <x v="3"/>
    <x v="0"/>
    <s v="USD"/>
    <n v="1489690141"/>
    <n v="1487101741"/>
    <b v="0"/>
    <n v="117"/>
    <b v="0"/>
    <s v="theater/plays"/>
    <n v="108.60666666666667"/>
    <n v="139.23931623931625"/>
    <x v="1"/>
    <x v="6"/>
  </r>
  <r>
    <s v="Marcus Rashad's &quot;The Domino Effect Stage Play&quot;"/>
    <s v="The DE sheds light on the reality of what happens in college. Marcus Rashad created this play to help prepare future/current students"/>
    <n v="1250"/>
    <n v="10"/>
    <x v="3"/>
    <x v="0"/>
    <s v="USD"/>
    <n v="1492542819"/>
    <n v="1489090419"/>
    <b v="0"/>
    <n v="1"/>
    <b v="0"/>
    <s v="theater/plays"/>
    <n v="0.8"/>
    <n v="10"/>
    <x v="1"/>
    <x v="6"/>
  </r>
  <r>
    <s v="MEDEA | A New Vision"/>
    <s v="A shockingly relevant modern take on a 2,000-year-old tragedy that confronts current gender politics."/>
    <n v="10000"/>
    <n v="375"/>
    <x v="3"/>
    <x v="0"/>
    <s v="USD"/>
    <n v="1492145940"/>
    <n v="1489504916"/>
    <b v="0"/>
    <n v="4"/>
    <b v="0"/>
    <s v="theater/plays"/>
    <n v="3.75"/>
    <n v="93.75"/>
    <x v="1"/>
    <x v="6"/>
  </r>
  <r>
    <s v="SNAKE EYES"/>
    <s v="A Staged Reading of &quot;Snake Eyes,&quot; a new play by Alex Rafala"/>
    <n v="4100"/>
    <n v="645"/>
    <x v="3"/>
    <x v="0"/>
    <s v="USD"/>
    <n v="1491656045"/>
    <n v="1489067645"/>
    <b v="0"/>
    <n v="12"/>
    <b v="0"/>
    <s v="theater/plays"/>
    <n v="15.731707317073171"/>
    <n v="53.75"/>
    <x v="1"/>
    <x v="6"/>
  </r>
  <r>
    <s v="A Bite of a Snake Play"/>
    <s v="Smells Like Money, Drips Like Honey, Taste Like Mocha, Better Run AWAY"/>
    <n v="30000"/>
    <n v="10"/>
    <x v="3"/>
    <x v="0"/>
    <s v="USD"/>
    <n v="1492759460"/>
    <n v="1487579060"/>
    <b v="0"/>
    <n v="1"/>
    <b v="0"/>
    <s v="theater/plays"/>
    <n v="3.3333333333333333E-2"/>
    <n v="10"/>
    <x v="1"/>
    <x v="6"/>
  </r>
  <r>
    <s v="Hell Has No Fury by TwentySomething @ Edinburgh Fringe"/>
    <s v="TwentySomething is taking Hell Has No Fury to Edinburgh! _x000a_We're looking for your support to get us there."/>
    <n v="500"/>
    <n v="540"/>
    <x v="3"/>
    <x v="1"/>
    <s v="GBP"/>
    <n v="1490358834"/>
    <n v="1487770434"/>
    <b v="0"/>
    <n v="16"/>
    <b v="0"/>
    <s v="theater/plays"/>
    <n v="108"/>
    <n v="33.75"/>
    <x v="1"/>
    <x v="6"/>
  </r>
  <r>
    <s v="Threads by David Lane at The Hope Theatre - 11-29 April"/>
    <s v="Time Zone Theatre &amp; Arteria Theatre present this emotional thriller about Love, Loss and what happens when life goes on, but you can't."/>
    <n v="1000"/>
    <n v="225"/>
    <x v="3"/>
    <x v="1"/>
    <s v="GBP"/>
    <n v="1490631419"/>
    <n v="1488820619"/>
    <b v="0"/>
    <n v="12"/>
    <b v="0"/>
    <s v="theater/plays"/>
    <n v="22.5"/>
    <n v="18.75"/>
    <x v="1"/>
    <x v="6"/>
  </r>
  <r>
    <s v="SEVEN, a Documentary Play: North Carolina Premiere!"/>
    <s v="SEVEN tells the true stories of 7 women who bravely fought for the well-being of women, families, and children around the globe."/>
    <n v="777"/>
    <n v="162"/>
    <x v="3"/>
    <x v="0"/>
    <s v="USD"/>
    <n v="1491277121"/>
    <n v="1489376321"/>
    <b v="0"/>
    <n v="7"/>
    <b v="0"/>
    <s v="theater/plays"/>
    <n v="20.849420849420849"/>
    <n v="23.142857142857142"/>
    <x v="1"/>
    <x v="6"/>
  </r>
  <r>
    <s v="Heroines"/>
    <s v="Help emberfly theatre put on their first production Heroines and pay our actors and creative team! Follow us @emberflytheatre"/>
    <n v="500"/>
    <n v="639"/>
    <x v="3"/>
    <x v="1"/>
    <s v="GBP"/>
    <n v="1491001140"/>
    <n v="1487847954"/>
    <b v="0"/>
    <n v="22"/>
    <b v="0"/>
    <s v="theater/plays"/>
    <n v="127.8"/>
    <n v="29.045454545454547"/>
    <x v="1"/>
    <x v="6"/>
  </r>
  <r>
    <s v="Richard III - Presented by REBATEnsemble/Theatre Off Jackson"/>
    <s v="Set in 1930s Chinatown, evocative of old world South Jackson Street during the Jazz era."/>
    <n v="1500"/>
    <n v="50"/>
    <x v="3"/>
    <x v="0"/>
    <s v="USD"/>
    <n v="1493838720"/>
    <n v="1489439669"/>
    <b v="0"/>
    <n v="1"/>
    <b v="0"/>
    <s v="theater/plays"/>
    <n v="3.3333333333333335"/>
    <n v="50"/>
    <x v="1"/>
    <x v="6"/>
  </r>
  <r>
    <s v="Our Country's Good"/>
    <s v="A UWE Drama Society adaptation of Timberlake Wertenbaker's play. Funding needed for costumes/props to make the show a success. Thanks."/>
    <n v="200"/>
    <n v="0"/>
    <x v="3"/>
    <x v="1"/>
    <s v="GBP"/>
    <n v="1491233407"/>
    <n v="1489591807"/>
    <b v="0"/>
    <n v="0"/>
    <b v="0"/>
    <s v="theater/plays"/>
    <n v="0"/>
    <s v="N/A"/>
    <x v="1"/>
    <x v="6"/>
  </r>
  <r>
    <s v="Casa Calabaza, Premio Nacional de Teatro Penitenciario."/>
    <s v="Conoce y apoya el teatro de calidad que se escribe desde los centros penitenciarios, como es el caso de Casa Calabaza, de Maye Moreno."/>
    <n v="50000"/>
    <n v="2700"/>
    <x v="3"/>
    <x v="14"/>
    <s v="MXN"/>
    <n v="1490416380"/>
    <n v="1487485760"/>
    <b v="0"/>
    <n v="6"/>
    <b v="0"/>
    <s v="theater/plays"/>
    <n v="5.4"/>
    <n v="450"/>
    <x v="1"/>
    <x v="6"/>
  </r>
  <r>
    <s v="ReminiSens Restaurant &amp; Theatre in Versailles"/>
    <s v="ReminiSens offers an Enchanting Time Travel experience: have diner at the court of Versailles and interact with the nobles of the time!"/>
    <n v="10000"/>
    <n v="96"/>
    <x v="3"/>
    <x v="6"/>
    <s v="EUR"/>
    <n v="1491581703"/>
    <n v="1488993303"/>
    <b v="0"/>
    <n v="4"/>
    <b v="0"/>
    <s v="theater/plays"/>
    <n v="0.96"/>
    <n v="24"/>
    <x v="1"/>
    <x v="6"/>
  </r>
  <r>
    <s v="GUTS: Black Comedy"/>
    <s v="We are a theatre society from the Groningen University in the Netherlands. _x000a_We would be more than happy for some help funding the play."/>
    <n v="500"/>
    <n v="258"/>
    <x v="3"/>
    <x v="9"/>
    <s v="EUR"/>
    <n v="1492372800"/>
    <n v="1488823488"/>
    <b v="0"/>
    <n v="8"/>
    <b v="0"/>
    <s v="theater/plays"/>
    <n v="51.6"/>
    <n v="32.25"/>
    <x v="1"/>
    <x v="6"/>
  </r>
  <r>
    <s v="The Pendulum Swings UK Theatre Tour/EdFringe"/>
    <s v="Our aim is to deliver a powerful piece of theatre to audiences across the UK, including Edinburgh Fringe (2017)."/>
    <n v="2750"/>
    <n v="45"/>
    <x v="3"/>
    <x v="1"/>
    <s v="GBP"/>
    <n v="1489922339"/>
    <n v="1487333939"/>
    <b v="0"/>
    <n v="3"/>
    <b v="0"/>
    <s v="theater/plays"/>
    <n v="1.6363636363636365"/>
    <n v="15"/>
    <x v="1"/>
    <x v="6"/>
  </r>
  <r>
    <s v="This is Living by Liam Borrett"/>
    <s v="THE POIGNANT EXPLORATION OF WHAT IT MEANS TO SAY GOODBYE._x000a_Stripped Raw brings Liam Borrett's debut play 'This is Living' to Wiltshire."/>
    <n v="700"/>
    <n v="0"/>
    <x v="3"/>
    <x v="1"/>
    <s v="GBP"/>
    <n v="1491726956"/>
    <n v="1489480556"/>
    <b v="0"/>
    <n v="0"/>
    <b v="0"/>
    <s v="theater/plays"/>
    <n v="0"/>
    <s v="N/A"/>
    <x v="1"/>
    <x v="6"/>
  </r>
  <r>
    <s v="Benghazi Bergen-Belsen"/>
    <s v="Two women, one love, one must die: a multicultural cast in a play about the denied holocaust of Libyan Jews. Premieres in March in NYC"/>
    <n v="10000"/>
    <n v="7540"/>
    <x v="3"/>
    <x v="0"/>
    <s v="USD"/>
    <n v="1489903200"/>
    <n v="1488459307"/>
    <b v="0"/>
    <n v="30"/>
    <b v="0"/>
    <s v="theater/plays"/>
    <n v="75.400000000000006"/>
    <n v="251.33333333333334"/>
    <x v="1"/>
    <x v="6"/>
  </r>
  <r>
    <s v="Arlington's 1st Dinner Theatre"/>
    <s v="Dominion Theatre Company is the first community dinner theatre  to be established in Arlington TX."/>
    <n v="25000"/>
    <n v="0"/>
    <x v="3"/>
    <x v="0"/>
    <s v="USD"/>
    <n v="1490659134"/>
    <n v="1485478734"/>
    <b v="0"/>
    <n v="0"/>
    <b v="0"/>
    <s v="theater/plays"/>
    <n v="0"/>
    <s v="N/A"/>
    <x v="1"/>
    <x v="6"/>
  </r>
  <r>
    <s v="SoÃ±Ã© una ciudad amurallada"/>
    <s v="Somos... Podemos... Amamos... Nuestra muralla, nuestra utopÃ­a. Que el amor sea el lÃ­mite"/>
    <n v="50000"/>
    <n v="5250"/>
    <x v="3"/>
    <x v="14"/>
    <s v="MXN"/>
    <n v="1492356166"/>
    <n v="1488471766"/>
    <b v="0"/>
    <n v="12"/>
    <b v="0"/>
    <s v="theater/plays"/>
    <n v="10.5"/>
    <n v="437.5"/>
    <x v="1"/>
    <x v="6"/>
  </r>
  <r>
    <s v="The Eternal Space Brings the Old Penn Station Back to Life"/>
    <s v="A play that uses photography to tell the story of a friendship forged during the demolition of New York's Pennsylvania Station."/>
    <n v="20000"/>
    <n v="23505"/>
    <x v="0"/>
    <x v="0"/>
    <s v="USD"/>
    <n v="1415319355"/>
    <n v="1411859755"/>
    <b v="1"/>
    <n v="213"/>
    <b v="1"/>
    <s v="theater/plays"/>
    <n v="117.52499999999999"/>
    <n v="110.35211267605634"/>
    <x v="1"/>
    <x v="6"/>
  </r>
  <r>
    <s v="The Aurora Project: A Sci-Fi Epic by Bella Poynton"/>
    <s v="Help fund The Aurora Project, an immersive science fiction epic."/>
    <n v="1800"/>
    <n v="2361"/>
    <x v="0"/>
    <x v="0"/>
    <s v="USD"/>
    <n v="1412136000"/>
    <n v="1410278284"/>
    <b v="1"/>
    <n v="57"/>
    <b v="1"/>
    <s v="theater/plays"/>
    <n v="131.16666666666669"/>
    <n v="41.421052631578945"/>
    <x v="1"/>
    <x v="6"/>
  </r>
  <r>
    <s v="Kafka on the Shore"/>
    <s v="A student led production at Northwestern U. of an adaptation by Frank Galati of the classic book Kafka on the Shore by Haruki Murakmi."/>
    <n v="1250"/>
    <n v="1300"/>
    <x v="0"/>
    <x v="0"/>
    <s v="USD"/>
    <n v="1354845600"/>
    <n v="1352766300"/>
    <b v="1"/>
    <n v="25"/>
    <b v="1"/>
    <s v="theater/plays"/>
    <n v="104"/>
    <n v="52"/>
    <x v="1"/>
    <x v="6"/>
  </r>
  <r>
    <s v="Sustainable Theatre Project and The Life-Cycle of Seller Door: A Play of Consequences"/>
    <s v="SELLER DOOR is a new comedy about a Barker, the people he gets to go through a door and what happens to those people after they go through the door."/>
    <n v="3500"/>
    <n v="3535"/>
    <x v="0"/>
    <x v="0"/>
    <s v="USD"/>
    <n v="1295928000"/>
    <n v="1288160403"/>
    <b v="1"/>
    <n v="104"/>
    <b v="1"/>
    <s v="theater/plays"/>
    <n v="101"/>
    <n v="33.990384615384613"/>
    <x v="1"/>
    <x v="6"/>
  </r>
  <r>
    <s v="&quot;The Holiday Bug&quot; 2014 Puppet Show"/>
    <s v="A Multi-Media Puppet Show, with large cable control puppets to tell a hilarious story for all ages."/>
    <n v="3500"/>
    <n v="3514"/>
    <x v="0"/>
    <x v="0"/>
    <s v="USD"/>
    <n v="1410379774"/>
    <n v="1407787774"/>
    <b v="1"/>
    <n v="34"/>
    <b v="1"/>
    <s v="theater/plays"/>
    <n v="100.4"/>
    <n v="103.35294117647059"/>
    <x v="1"/>
    <x v="6"/>
  </r>
  <r>
    <s v="'Gilead', an original theatre piece"/>
    <s v="'Gilead' is an original theatre piece inspired by Margaret Atwood's 'The Handmaid's Tale'. (Brighton Fringe 2014)"/>
    <n v="2200"/>
    <n v="2331"/>
    <x v="0"/>
    <x v="1"/>
    <s v="GBP"/>
    <n v="1383425367"/>
    <n v="1380833367"/>
    <b v="1"/>
    <n v="67"/>
    <b v="1"/>
    <s v="theater/plays"/>
    <n v="105.95454545454545"/>
    <n v="34.791044776119406"/>
    <x v="1"/>
    <x v="6"/>
  </r>
  <r>
    <s v="Terminator the Second"/>
    <s v="A stage production of Terminator 2: Judgment Day, composed entirely of the words of William Shakespeare"/>
    <n v="3000"/>
    <n v="10067.5"/>
    <x v="0"/>
    <x v="0"/>
    <s v="USD"/>
    <n v="1304225940"/>
    <n v="1301542937"/>
    <b v="1"/>
    <n v="241"/>
    <b v="1"/>
    <s v="theater/plays"/>
    <n v="335.58333333333337"/>
    <n v="41.773858921161825"/>
    <x v="1"/>
    <x v="6"/>
  </r>
  <r>
    <s v="&quot;Bright Ideas&quot; By Eric Coble"/>
    <s v="Hilarious play about two parents obsessed with getting their kid into the best pre-school and are willing to do ANYTHING to get him in!"/>
    <n v="7000"/>
    <n v="7905"/>
    <x v="0"/>
    <x v="0"/>
    <s v="USD"/>
    <n v="1333310458"/>
    <n v="1330722058"/>
    <b v="1"/>
    <n v="123"/>
    <b v="1"/>
    <s v="theater/plays"/>
    <n v="112.92857142857142"/>
    <n v="64.268292682926827"/>
    <x v="1"/>
    <x v="6"/>
  </r>
  <r>
    <s v="Stage Adaptation of Studio Ghibli's Princess Mononoke"/>
    <s v="We want to take our stage adaptation of Studio Ghibli's 'Princess Mononoke' to more people.  Help us do it!"/>
    <n v="5000"/>
    <n v="9425.23"/>
    <x v="0"/>
    <x v="1"/>
    <s v="GBP"/>
    <n v="1356004725"/>
    <n v="1353412725"/>
    <b v="1"/>
    <n v="302"/>
    <b v="1"/>
    <s v="theater/plays"/>
    <n v="188.50460000000001"/>
    <n v="31.209370860927152"/>
    <x v="1"/>
    <x v="6"/>
  </r>
  <r>
    <s v="Bringing First Love/Worst Love To Life"/>
    <s v="First Love/Worst Love is an examination of love and its mutability, as expressed through twelve stories and five actors on one stage."/>
    <n v="5500"/>
    <n v="5600"/>
    <x v="0"/>
    <x v="0"/>
    <s v="USD"/>
    <n v="1338591144"/>
    <n v="1335567144"/>
    <b v="1"/>
    <n v="89"/>
    <b v="1"/>
    <s v="theater/plays"/>
    <n v="101.81818181818181"/>
    <n v="62.921348314606739"/>
    <x v="1"/>
    <x v="6"/>
  </r>
  <r>
    <s v="Summer FourPlay"/>
    <s v="Four Directors.  Four One Acts.  Four Genres.  For You."/>
    <n v="4000"/>
    <n v="4040"/>
    <x v="0"/>
    <x v="0"/>
    <s v="USD"/>
    <n v="1405746000"/>
    <n v="1404932105"/>
    <b v="1"/>
    <n v="41"/>
    <b v="1"/>
    <s v="theater/plays"/>
    <n v="101"/>
    <n v="98.536585365853654"/>
    <x v="1"/>
    <x v="6"/>
  </r>
  <r>
    <s v="Nursery Crimes"/>
    <s v="A 40s crime-noir play using nursery rhyme characters."/>
    <n v="5000"/>
    <n v="5700"/>
    <x v="0"/>
    <x v="0"/>
    <s v="USD"/>
    <n v="1374523752"/>
    <n v="1371931752"/>
    <b v="1"/>
    <n v="69"/>
    <b v="1"/>
    <s v="theater/plays"/>
    <n v="113.99999999999999"/>
    <n v="82.608695652173907"/>
    <x v="1"/>
    <x v="6"/>
  </r>
  <r>
    <s v="Waxwing: A New Play"/>
    <s v="WAXWING is an exciting new world premiere of mythic (perhaps even apocalyptic!) proportions."/>
    <n v="1500"/>
    <n v="2002.22"/>
    <x v="0"/>
    <x v="0"/>
    <s v="USD"/>
    <n v="1326927600"/>
    <n v="1323221761"/>
    <b v="1"/>
    <n v="52"/>
    <b v="1"/>
    <s v="theater/plays"/>
    <n v="133.48133333333334"/>
    <n v="38.504230769230773"/>
    <x v="1"/>
    <x v="6"/>
  </r>
  <r>
    <s v="We Play Chekhov"/>
    <s v="Two stories by Anton Chekhov adapted for the stage and performed back-to-back in a stunning live theatrical performance."/>
    <n v="4500"/>
    <n v="4569"/>
    <x v="0"/>
    <x v="0"/>
    <s v="USD"/>
    <n v="1407905940"/>
    <n v="1405923687"/>
    <b v="1"/>
    <n v="57"/>
    <b v="1"/>
    <s v="theater/plays"/>
    <n v="101.53333333333335"/>
    <n v="80.15789473684211"/>
    <x v="1"/>
    <x v="6"/>
  </r>
  <r>
    <s v="Faustus"/>
    <s v="Iâ€™ll Be Right Back presents a story of murder and corruption. Faustus is a modern re-imagining of Christopher Marloweâ€™s classic tale."/>
    <n v="2000"/>
    <n v="2102"/>
    <x v="0"/>
    <x v="1"/>
    <s v="GBP"/>
    <n v="1413377522"/>
    <n v="1410785522"/>
    <b v="1"/>
    <n v="74"/>
    <b v="1"/>
    <s v="theater/plays"/>
    <n v="105.1"/>
    <n v="28.405405405405407"/>
    <x v="1"/>
    <x v="6"/>
  </r>
  <r>
    <s v="Your Radio Adventure!"/>
    <s v="Radio show meets interactive novel, accompanied by live foley, music, and audience participation. YOU choose what happens next!"/>
    <n v="4000"/>
    <n v="5086"/>
    <x v="0"/>
    <x v="0"/>
    <s v="USD"/>
    <n v="1404698400"/>
    <n v="1402331262"/>
    <b v="1"/>
    <n v="63"/>
    <b v="1"/>
    <s v="theater/plays"/>
    <n v="127.15"/>
    <n v="80.730158730158735"/>
    <x v="1"/>
    <x v="6"/>
  </r>
  <r>
    <s v="Bring &quot;SONNY&quot; To Toronto This Summer!"/>
    <s v="We are a group of actors reviving a play called &quot;Sonny Under the Assumption&quot; to bring to Toronto, Canada this summer..."/>
    <n v="13000"/>
    <n v="14450"/>
    <x v="0"/>
    <x v="0"/>
    <s v="USD"/>
    <n v="1402855525"/>
    <n v="1400263525"/>
    <b v="1"/>
    <n v="72"/>
    <b v="1"/>
    <s v="theater/plays"/>
    <n v="111.15384615384616"/>
    <n v="200.69444444444446"/>
    <x v="1"/>
    <x v="6"/>
  </r>
  <r>
    <s v="Better Than Shakespeare Presents: Much Ado About Something"/>
    <s v="Better than Shakespeare! Theatre Companyâ€™s inaugural production, â€œMuch Ado About Something.â€ The Something is Aliens."/>
    <n v="2500"/>
    <n v="2669"/>
    <x v="0"/>
    <x v="0"/>
    <s v="USD"/>
    <n v="1402341615"/>
    <n v="1399490415"/>
    <b v="1"/>
    <n v="71"/>
    <b v="1"/>
    <s v="theater/plays"/>
    <n v="106.76"/>
    <n v="37.591549295774648"/>
    <x v="1"/>
    <x v="6"/>
  </r>
  <r>
    <s v="THE MOON PLAY"/>
    <s v="THE MOON PLAY is a new play written by Carolyn Gilliam. The play follows an astronaut on the moon who has lost his reason to explore."/>
    <n v="750"/>
    <n v="1220"/>
    <x v="0"/>
    <x v="0"/>
    <s v="USD"/>
    <n v="1304395140"/>
    <n v="1302493760"/>
    <b v="1"/>
    <n v="21"/>
    <b v="1"/>
    <s v="theater/plays"/>
    <n v="162.66666666666666"/>
    <n v="58.095238095238095"/>
    <x v="1"/>
    <x v="6"/>
  </r>
  <r>
    <s v="Verdigris - A Play by Jim Beaver"/>
    <s v="VERDIGRIS: A play written by Jim Beaver, star of Supernatural and Deadwood, opening March 2015 at Theatre West in Los Angeles."/>
    <n v="35000"/>
    <n v="56079.83"/>
    <x v="0"/>
    <x v="0"/>
    <s v="USD"/>
    <n v="1416988740"/>
    <n v="1414514153"/>
    <b v="1"/>
    <n v="930"/>
    <b v="1"/>
    <s v="theater/plays"/>
    <n v="160.22808571428573"/>
    <n v="60.300892473118282"/>
    <x v="1"/>
    <x v="6"/>
  </r>
  <r>
    <s v="Destiny is Judd Nelson: a new play at FringeNYC"/>
    <s v="What is destiny? Explore it with us this August at FringeNYC."/>
    <n v="3000"/>
    <n v="3485"/>
    <x v="0"/>
    <x v="0"/>
    <s v="USD"/>
    <n v="1406952781"/>
    <n v="1405743181"/>
    <b v="1"/>
    <n v="55"/>
    <b v="1"/>
    <s v="theater/plays"/>
    <n v="116.16666666666666"/>
    <n v="63.363636363636367"/>
    <x v="1"/>
    <x v="6"/>
  </r>
  <r>
    <s v="Cosmicomics"/>
    <s v="A dazzling aerial show that brings to life the whimsical and romantic short stories of beloved fantasy author Italo Calvino."/>
    <n v="2500"/>
    <n v="3105"/>
    <x v="0"/>
    <x v="0"/>
    <s v="USD"/>
    <n v="1402696800"/>
    <n v="1399948353"/>
    <b v="1"/>
    <n v="61"/>
    <b v="1"/>
    <s v="theater/plays"/>
    <n v="124.2"/>
    <n v="50.901639344262293"/>
    <x v="1"/>
    <x v="6"/>
  </r>
  <r>
    <s v="The Window"/>
    <s v="We're bringing The Window to the Cherry Lane Theater in January 2014."/>
    <n v="8000"/>
    <n v="8241"/>
    <x v="0"/>
    <x v="0"/>
    <s v="USD"/>
    <n v="1386910740"/>
    <n v="1384364561"/>
    <b v="1"/>
    <n v="82"/>
    <b v="1"/>
    <s v="theater/plays"/>
    <n v="103.01249999999999"/>
    <n v="100.5"/>
    <x v="1"/>
    <x v="6"/>
  </r>
  <r>
    <s v="Ain't She Brave FringeNYC 2014 Project"/>
    <s v="An emotionally-charged journey through the history of black women in America told in reverse."/>
    <n v="2000"/>
    <n v="2245"/>
    <x v="0"/>
    <x v="0"/>
    <s v="USD"/>
    <n v="1404273600"/>
    <n v="1401414944"/>
    <b v="1"/>
    <n v="71"/>
    <b v="1"/>
    <s v="theater/plays"/>
    <n v="112.25"/>
    <n v="31.619718309859156"/>
    <x v="1"/>
    <x v="6"/>
  </r>
  <r>
    <s v="The Fall - an epic theatrical adaptation"/>
    <s v="The theatrical adaptation of the epic film â€˜THE FALLâ€™ for the stage, combining theatre, live music, animation and expansive projection."/>
    <n v="7000"/>
    <n v="7617"/>
    <x v="0"/>
    <x v="1"/>
    <s v="GBP"/>
    <n v="1462545358"/>
    <n v="1459953358"/>
    <b v="1"/>
    <n v="117"/>
    <b v="1"/>
    <s v="theater/plays"/>
    <n v="108.8142857142857"/>
    <n v="65.102564102564102"/>
    <x v="1"/>
    <x v="6"/>
  </r>
  <r>
    <s v="Outcry Theatre presents &quot;Dark Play or Stories for Boys&quot;"/>
    <s v="Outcry Theatre needs your help to produce Carlos Murillo's play &quot;Dark Play&quot; for the 2012 Dallas fringe festival, Out of the Loop."/>
    <n v="2000"/>
    <n v="2300"/>
    <x v="0"/>
    <x v="0"/>
    <s v="USD"/>
    <n v="1329240668"/>
    <n v="1326648668"/>
    <b v="1"/>
    <n v="29"/>
    <b v="1"/>
    <s v="theater/plays"/>
    <n v="114.99999999999999"/>
    <n v="79.310344827586206"/>
    <x v="1"/>
    <x v="6"/>
  </r>
  <r>
    <s v="Melissa Arctic At the Road Theatre"/>
    <s v="A play with songs written by Craig Wright, based on Shakespeare's &quot;The Winter's Tale&quot; set in late 20th Century, Pine City, Minnesota."/>
    <n v="10000"/>
    <n v="10300"/>
    <x v="0"/>
    <x v="0"/>
    <s v="USD"/>
    <n v="1411765492"/>
    <n v="1409173492"/>
    <b v="1"/>
    <n v="74"/>
    <b v="1"/>
    <s v="theater/plays"/>
    <n v="103"/>
    <n v="139.18918918918919"/>
    <x v="1"/>
    <x v="6"/>
  </r>
  <r>
    <s v="A Race Redux"/>
    <s v="This adaptation uses the text of Oâ€™Neill to explore race, and asks the audience if stereotypes impact a characters guilt or innocence."/>
    <n v="3000"/>
    <n v="3034"/>
    <x v="0"/>
    <x v="0"/>
    <s v="USD"/>
    <n v="1408999508"/>
    <n v="1407789908"/>
    <b v="1"/>
    <n v="23"/>
    <b v="1"/>
    <s v="theater/plays"/>
    <n v="101.13333333333334"/>
    <n v="131.91304347826087"/>
    <x v="1"/>
    <x v="6"/>
  </r>
  <r>
    <s v="The Killing Room"/>
    <s v="One Year Lease Theater Company's world premiere theater production of THE KILLING ROOM, by playwright Daniel Keene, March 2011 in NYC."/>
    <n v="5000"/>
    <n v="5478"/>
    <x v="0"/>
    <x v="0"/>
    <s v="USD"/>
    <n v="1297977427"/>
    <n v="1292793427"/>
    <b v="1"/>
    <n v="60"/>
    <b v="1"/>
    <s v="theater/plays"/>
    <n v="109.55999999999999"/>
    <n v="91.3"/>
    <x v="1"/>
    <x v="6"/>
  </r>
  <r>
    <s v="Romeo and Juliet at Moody's Pub"/>
    <s v="Romeo and Juliet at Moody's Pub is an adapted, 90-minute version of Shakespeare's classic tragedy, performed for free in a restaurant"/>
    <n v="1900"/>
    <n v="2182"/>
    <x v="0"/>
    <x v="0"/>
    <s v="USD"/>
    <n v="1376838000"/>
    <n v="1374531631"/>
    <b v="1"/>
    <n v="55"/>
    <b v="1"/>
    <s v="theater/plays"/>
    <n v="114.8421052631579"/>
    <n v="39.672727272727272"/>
    <x v="1"/>
    <x v="6"/>
  </r>
  <r>
    <s v="Tilted Field presents NO STATIC AT ALL in New York City"/>
    <s v="This one-man play made a splash on the west coast. Help shine a spotlight on this rock &amp; roll spectacle in NEW YORK CITY_x0008_!"/>
    <n v="2500"/>
    <n v="2935"/>
    <x v="0"/>
    <x v="0"/>
    <s v="USD"/>
    <n v="1403366409"/>
    <n v="1400774409"/>
    <b v="1"/>
    <n v="51"/>
    <b v="1"/>
    <s v="theater/plays"/>
    <n v="117.39999999999999"/>
    <n v="57.549019607843135"/>
    <x v="1"/>
    <x v="6"/>
  </r>
  <r>
    <s v="Cutting Off Kate Bush"/>
    <s v="Cutting Off Kate Bush is a one-woman show written &amp; performed by Lucy Benson-Brown, premiering at the Edinburgh Fringe Festival 2014"/>
    <n v="1500"/>
    <n v="2576"/>
    <x v="0"/>
    <x v="1"/>
    <s v="GBP"/>
    <n v="1405521075"/>
    <n v="1402929075"/>
    <b v="1"/>
    <n v="78"/>
    <b v="1"/>
    <s v="theater/plays"/>
    <n v="171.73333333333335"/>
    <n v="33.025641025641029"/>
    <x v="1"/>
    <x v="6"/>
  </r>
  <r>
    <s v="I Do Wonder"/>
    <s v="A Sci-fi play in several vignettes that will narrate an alternate history in the mid-20th century."/>
    <n v="4200"/>
    <n v="4794.82"/>
    <x v="0"/>
    <x v="0"/>
    <s v="USD"/>
    <n v="1367859071"/>
    <n v="1365699071"/>
    <b v="1"/>
    <n v="62"/>
    <b v="1"/>
    <s v="theater/plays"/>
    <n v="114.16238095238094"/>
    <n v="77.335806451612896"/>
    <x v="1"/>
    <x v="6"/>
  </r>
  <r>
    <s v="Glass Mountain: An Original Fairytale"/>
    <s v="A new tale of witches, fairies, cat-hunters and and bone-boilers from London theatre company Broken Glass."/>
    <n v="1200"/>
    <n v="1437"/>
    <x v="0"/>
    <x v="1"/>
    <s v="GBP"/>
    <n v="1403258049"/>
    <n v="1400666049"/>
    <b v="1"/>
    <n v="45"/>
    <b v="1"/>
    <s v="theater/plays"/>
    <n v="119.75"/>
    <n v="31.933333333333334"/>
    <x v="1"/>
    <x v="6"/>
  </r>
  <r>
    <s v="ENDURING SONG"/>
    <s v="ENDURING SONG by award-winning Bear Trap Theatre, is a sweeping historical epic about love, loss and family set in the First Crusade."/>
    <n v="500"/>
    <n v="545"/>
    <x v="0"/>
    <x v="1"/>
    <s v="GBP"/>
    <n v="1402848000"/>
    <n v="1400570787"/>
    <b v="1"/>
    <n v="15"/>
    <b v="1"/>
    <s v="theater/plays"/>
    <n v="109.00000000000001"/>
    <n v="36.333333333333336"/>
    <x v="1"/>
    <x v="6"/>
  </r>
  <r>
    <s v="A Thought in Three Parts"/>
    <s v="FRANK, a newborn company, presents Wallace Shawn's famously unproduced,&quot;A Thought in Three Parts.&quot;_x000a_Be FRANK with us!"/>
    <n v="7000"/>
    <n v="7062"/>
    <x v="0"/>
    <x v="0"/>
    <s v="USD"/>
    <n v="1328029200"/>
    <n v="1323211621"/>
    <b v="1"/>
    <n v="151"/>
    <b v="1"/>
    <s v="theater/plays"/>
    <n v="100.88571428571429"/>
    <n v="46.768211920529801"/>
    <x v="1"/>
    <x v="6"/>
  </r>
  <r>
    <s v="The Seagull on The River"/>
    <s v="Anton Chekhov's The Seagull. An outdoor Amphitheater in Manhattan. Trees. A River. Daybreak."/>
    <n v="2500"/>
    <n v="2725"/>
    <x v="0"/>
    <x v="0"/>
    <s v="USD"/>
    <n v="1377284669"/>
    <n v="1375729469"/>
    <b v="1"/>
    <n v="68"/>
    <b v="1"/>
    <s v="theater/plays"/>
    <n v="109.00000000000001"/>
    <n v="40.073529411764703"/>
    <x v="1"/>
    <x v="6"/>
  </r>
  <r>
    <s v="Equus at Frenetic Theatre"/>
    <s v="Equus is the story of a psychiatrist treating a teenaged boy who blinds six horses with a metal spike."/>
    <n v="4300"/>
    <n v="4610"/>
    <x v="0"/>
    <x v="0"/>
    <s v="USD"/>
    <n v="1404258631"/>
    <n v="1401666631"/>
    <b v="1"/>
    <n v="46"/>
    <b v="1"/>
    <s v="theater/plays"/>
    <n v="107.20930232558139"/>
    <n v="100.21739130434783"/>
    <x v="1"/>
    <x v="6"/>
  </r>
  <r>
    <s v="Edfringe support - What a Gay Play"/>
    <s v="I've written, and am producing, a fun new play with a gorgeous cast for this year's Edfringe and it just needs a little extra dough :)"/>
    <n v="1000"/>
    <n v="1000"/>
    <x v="0"/>
    <x v="1"/>
    <s v="GBP"/>
    <n v="1405553241"/>
    <n v="1404948441"/>
    <b v="1"/>
    <n v="24"/>
    <b v="1"/>
    <s v="theater/plays"/>
    <n v="100"/>
    <n v="41.666666666666664"/>
    <x v="1"/>
    <x v="6"/>
  </r>
  <r>
    <s v="Honest"/>
    <s v="Honest is an exciting and dark new play by Bristol based writer Alice Nicholas, touring the South of England and London this October."/>
    <n v="3200"/>
    <n v="3270"/>
    <x v="0"/>
    <x v="1"/>
    <s v="GBP"/>
    <n v="1410901200"/>
    <n v="1408313438"/>
    <b v="1"/>
    <n v="70"/>
    <b v="1"/>
    <s v="theater/plays"/>
    <n v="102.18750000000001"/>
    <n v="46.714285714285715"/>
    <x v="1"/>
    <x v="6"/>
  </r>
  <r>
    <s v="OCTOBER IN THE CHAIR &amp; Other Fragile Things...This Halloween"/>
    <s v="Award-winning OSR Performance Ensemble brings the creepy, unlikely, bittersweet, macabre &amp; beautiful world of Neil Gaiman to the stage."/>
    <n v="15000"/>
    <n v="17444"/>
    <x v="0"/>
    <x v="0"/>
    <s v="USD"/>
    <n v="1407167973"/>
    <n v="1405439973"/>
    <b v="1"/>
    <n v="244"/>
    <b v="1"/>
    <s v="theater/plays"/>
    <n v="116.29333333333334"/>
    <n v="71.491803278688522"/>
    <x v="1"/>
    <x v="6"/>
  </r>
  <r>
    <s v="A Brief History of Musical Theatre..."/>
    <s v="A revue show featuring the very best of the last century of musical theatre from aspiring young producers &amp; performers at RWCMD"/>
    <n v="200"/>
    <n v="130"/>
    <x v="2"/>
    <x v="1"/>
    <s v="GBP"/>
    <n v="1433930302"/>
    <n v="1432115902"/>
    <b v="0"/>
    <n v="9"/>
    <b v="0"/>
    <s v="theater/musical"/>
    <n v="65"/>
    <n v="14.444444444444445"/>
    <x v="1"/>
    <x v="40"/>
  </r>
  <r>
    <s v="Hednadotter Jubileumskonsert"/>
    <s v="Det Ã¤r tio Ã¥r sedan sist! Musikalen Hednadotter med sÃ¥ngarna frÃ¥n orginaluppsÃ¤ttningen sjunger musikalen i Konsertform."/>
    <n v="55000"/>
    <n v="6780"/>
    <x v="2"/>
    <x v="11"/>
    <s v="SEK"/>
    <n v="1432455532"/>
    <n v="1429863532"/>
    <b v="0"/>
    <n v="19"/>
    <b v="0"/>
    <s v="theater/musical"/>
    <n v="12.327272727272726"/>
    <n v="356.84210526315792"/>
    <x v="1"/>
    <x v="40"/>
  </r>
  <r>
    <s v="Call It A Day Productions - THE LIFE"/>
    <s v="Call It A Day Productions is putting on their first full production in December and every little bit helps!"/>
    <n v="4000"/>
    <n v="0"/>
    <x v="2"/>
    <x v="5"/>
    <s v="CAD"/>
    <n v="1481258275"/>
    <n v="1478662675"/>
    <b v="0"/>
    <n v="0"/>
    <b v="0"/>
    <s v="theater/musical"/>
    <n v="0"/>
    <s v="N/A"/>
    <x v="1"/>
    <x v="40"/>
  </r>
  <r>
    <s v="Decree 770: Europa"/>
    <s v="A brand new musical about the ban of contraception and abortion in Romania and the revolution that ended it all in 1989."/>
    <n v="3750"/>
    <n v="151"/>
    <x v="2"/>
    <x v="0"/>
    <s v="USD"/>
    <n v="1471370869"/>
    <n v="1466186869"/>
    <b v="0"/>
    <n v="4"/>
    <b v="0"/>
    <s v="theater/musical"/>
    <n v="4.0266666666666664"/>
    <n v="37.75"/>
    <x v="1"/>
    <x v="40"/>
  </r>
  <r>
    <s v="Arts in Conflict"/>
    <s v="This project challenges social issues affecting young people in areas of deprivation within the Belfast area (Northern Ireland)."/>
    <n v="10000"/>
    <n v="102"/>
    <x v="2"/>
    <x v="1"/>
    <s v="GBP"/>
    <n v="1425160800"/>
    <n v="1421274859"/>
    <b v="0"/>
    <n v="8"/>
    <b v="0"/>
    <s v="theater/musical"/>
    <n v="1.02"/>
    <n v="12.75"/>
    <x v="1"/>
    <x v="40"/>
  </r>
  <r>
    <s v="Shock Treatment - The Sequel to Rocky Horror!"/>
    <s v="Bringing Richard O'Brien's sequel to legendary Rocky Horror to the stage for the first time. First London, then...The World!"/>
    <n v="5000"/>
    <n v="587"/>
    <x v="2"/>
    <x v="1"/>
    <s v="GBP"/>
    <n v="1424474056"/>
    <n v="1420586056"/>
    <b v="0"/>
    <n v="24"/>
    <b v="0"/>
    <s v="theater/musical"/>
    <n v="11.74"/>
    <n v="24.458333333333332"/>
    <x v="1"/>
    <x v="40"/>
  </r>
  <r>
    <s v="P.A.C.K (Performing Arts Camp for Kids)"/>
    <s v="P.A.C.K (Performing Arts Camp for Kids) Musical Theater, Instrumental Music, Vocal Music, Dance, Visual Arts, and Physical Education!"/>
    <n v="11000"/>
    <n v="0"/>
    <x v="2"/>
    <x v="0"/>
    <s v="USD"/>
    <n v="1437960598"/>
    <n v="1435368598"/>
    <b v="0"/>
    <n v="0"/>
    <b v="0"/>
    <s v="theater/musical"/>
    <n v="0"/>
    <s v="N/A"/>
    <x v="1"/>
    <x v="40"/>
  </r>
  <r>
    <s v="Emerson Sings!"/>
    <s v="Emerson Sings is the first cabaret to celebrate the work of up and coming musical theater composers who are alumni of Emerson College."/>
    <n v="3500"/>
    <n v="2070"/>
    <x v="2"/>
    <x v="0"/>
    <s v="USD"/>
    <n v="1423750542"/>
    <n v="1421158542"/>
    <b v="0"/>
    <n v="39"/>
    <b v="0"/>
    <s v="theater/musical"/>
    <n v="59.142857142857139"/>
    <n v="53.07692307692308"/>
    <x v="1"/>
    <x v="40"/>
  </r>
  <r>
    <s v="Our Modern Lives"/>
    <s v="Help five college students as they journey to bring their groundbreaking new musical &quot;Our Modern Lives&quot; to Broadway!"/>
    <n v="3000000"/>
    <n v="1800"/>
    <x v="2"/>
    <x v="0"/>
    <s v="USD"/>
    <n v="1438437600"/>
    <n v="1433254875"/>
    <b v="0"/>
    <n v="6"/>
    <b v="0"/>
    <s v="theater/musical"/>
    <n v="0.06"/>
    <n v="300"/>
    <x v="1"/>
    <x v="40"/>
  </r>
  <r>
    <s v="Mirror, mirror on the wall"/>
    <s v="This years most important stage project for young artists in our region. www.ungespor.no"/>
    <n v="10000"/>
    <n v="1145"/>
    <x v="2"/>
    <x v="10"/>
    <s v="NOK"/>
    <n v="1423050618"/>
    <n v="1420458618"/>
    <b v="0"/>
    <n v="4"/>
    <b v="0"/>
    <s v="theater/musical"/>
    <n v="11.450000000000001"/>
    <n v="286.25"/>
    <x v="1"/>
    <x v="40"/>
  </r>
  <r>
    <s v="Terezin's The Fireflies"/>
    <s v="Hadbjerg skole opsÃ¦tter i april musicalen The Fireflies, der blev skrevet og opfÃ¸rt i koncentrationslejren Theresienstadt i 1943 og 45."/>
    <n v="30000"/>
    <n v="110"/>
    <x v="2"/>
    <x v="8"/>
    <s v="DKK"/>
    <n v="1424081477"/>
    <n v="1420798277"/>
    <b v="0"/>
    <n v="3"/>
    <b v="0"/>
    <s v="theater/musical"/>
    <n v="0.36666666666666664"/>
    <n v="36.666666666666664"/>
    <x v="1"/>
    <x v="40"/>
  </r>
  <r>
    <s v="Help Milburn Stone Fly High With TARZAN The Musical"/>
    <s v="The Milburn Stone Theatre needs your help to bring its high-flying next blockbuster musical, TARZAN, to life!"/>
    <n v="5000"/>
    <n v="2608"/>
    <x v="2"/>
    <x v="0"/>
    <s v="USD"/>
    <n v="1410037200"/>
    <n v="1407435418"/>
    <b v="0"/>
    <n v="53"/>
    <b v="0"/>
    <s v="theater/musical"/>
    <n v="52.16"/>
    <n v="49.20754716981132"/>
    <x v="1"/>
    <x v="40"/>
  </r>
  <r>
    <s v="ROAD TO THE KINGDOM"/>
    <s v="An extremely unique musical play with an exciting, fun filled, dramatic twist. You will discover what lies ahead on the Road to Kingdom"/>
    <n v="50000"/>
    <n v="1"/>
    <x v="2"/>
    <x v="0"/>
    <s v="USD"/>
    <n v="1461994440"/>
    <n v="1459410101"/>
    <b v="0"/>
    <n v="1"/>
    <b v="0"/>
    <s v="theater/musical"/>
    <n v="2E-3"/>
    <n v="1"/>
    <x v="1"/>
    <x v="40"/>
  </r>
  <r>
    <s v="Nothing Changes"/>
    <s v="Nothing Changes is a modern musical version of the Ragged Trousered Philanthropists exploring the inequalities of &quot;austerity Britain&quot;"/>
    <n v="2000"/>
    <n v="25"/>
    <x v="2"/>
    <x v="1"/>
    <s v="GBP"/>
    <n v="1409509477"/>
    <n v="1407695077"/>
    <b v="0"/>
    <n v="2"/>
    <b v="0"/>
    <s v="theater/musical"/>
    <n v="1.25"/>
    <n v="12.5"/>
    <x v="1"/>
    <x v="40"/>
  </r>
  <r>
    <s v="Christmas Ain't A Drag - A Musical"/>
    <s v="Falling in love at Christmas should never be a drag! A rocking musical about four lives intersecting at a nightclub at Christmas."/>
    <n v="5000"/>
    <n v="2726"/>
    <x v="2"/>
    <x v="0"/>
    <s v="USD"/>
    <n v="1450072740"/>
    <n v="1445027346"/>
    <b v="0"/>
    <n v="25"/>
    <b v="0"/>
    <s v="theater/musical"/>
    <n v="54.52"/>
    <n v="109.04"/>
    <x v="1"/>
    <x v="40"/>
  </r>
  <r>
    <s v="Escape from Reality's 1st Season &quot;Defying Gravity&quot;"/>
    <s v="Escape from Reality's 1st Season &quot;Defying Gravity&quot; including The Last Five Years, Godspell, and Aida."/>
    <n v="1000"/>
    <n v="250"/>
    <x v="2"/>
    <x v="0"/>
    <s v="USD"/>
    <n v="1443224622"/>
    <n v="1440632622"/>
    <b v="0"/>
    <n v="6"/>
    <b v="0"/>
    <s v="theater/musical"/>
    <n v="25"/>
    <n v="41.666666666666664"/>
    <x v="1"/>
    <x v="40"/>
  </r>
  <r>
    <s v="FaÃ§ade: The Interactive Musical"/>
    <s v="Based on the hit game, Trip and Grace's marriage is falling apart. It's up to the audience to determine the fate of their relationship."/>
    <n v="500"/>
    <n v="0"/>
    <x v="2"/>
    <x v="0"/>
    <s v="USD"/>
    <n v="1437149640"/>
    <n v="1434558479"/>
    <b v="0"/>
    <n v="0"/>
    <b v="0"/>
    <s v="theater/musical"/>
    <n v="0"/>
    <s v="N/A"/>
    <x v="1"/>
    <x v="40"/>
  </r>
  <r>
    <s v="Children Must Run: An Original Musical"/>
    <s v="Children Must Run is an original musical, about a prostitute, a drug mule, a child soldier and their struggles, hopes and dreams."/>
    <n v="8000"/>
    <n v="273"/>
    <x v="2"/>
    <x v="1"/>
    <s v="GBP"/>
    <n v="1430470772"/>
    <n v="1427878772"/>
    <b v="0"/>
    <n v="12"/>
    <b v="0"/>
    <s v="theater/musical"/>
    <n v="3.4125000000000001"/>
    <n v="22.75"/>
    <x v="1"/>
    <x v="40"/>
  </r>
  <r>
    <s v="Performance Theater for Young Artists (PTYA)"/>
    <s v="PTYA is a non-profit musical theater group for kids ages 7-18 that teaches the importance of self expression through the arts."/>
    <n v="5000"/>
    <n v="0"/>
    <x v="2"/>
    <x v="0"/>
    <s v="USD"/>
    <n v="1442644651"/>
    <n v="1440052651"/>
    <b v="0"/>
    <n v="0"/>
    <b v="0"/>
    <s v="theater/musical"/>
    <n v="0"/>
    <s v="N/A"/>
    <x v="1"/>
    <x v="40"/>
  </r>
  <r>
    <s v="The Last Five Years: The Muse Arts Production's Debut Show"/>
    <s v="We are proud to be doing The Last Five Years as our debut! Now, our little company needs your help to make our big dreams come true!"/>
    <n v="5500"/>
    <n v="2550"/>
    <x v="2"/>
    <x v="0"/>
    <s v="USD"/>
    <n v="1429767607"/>
    <n v="1424587207"/>
    <b v="0"/>
    <n v="36"/>
    <b v="0"/>
    <s v="theater/musical"/>
    <n v="46.36363636363636"/>
    <n v="70.833333333333329"/>
    <x v="1"/>
    <x v="40"/>
  </r>
  <r>
    <s v="The Blind Owl Stages Shinn's &quot;The Coming World&quot;"/>
    <s v="The political and personal collide in a raw and intimate look at a pre-9/11 America: &quot;The Coming World&quot; by Christopher Shinn"/>
    <n v="5000"/>
    <n v="5175"/>
    <x v="0"/>
    <x v="0"/>
    <s v="USD"/>
    <n v="1406557877"/>
    <n v="1404743477"/>
    <b v="1"/>
    <n v="82"/>
    <b v="1"/>
    <s v="theater/plays"/>
    <n v="103.49999999999999"/>
    <n v="63.109756097560975"/>
    <x v="1"/>
    <x v="6"/>
  </r>
  <r>
    <s v="King Kirby, a play by Crystal Skillman and Fred Van Lente"/>
    <s v="The hysterical and heartbreaking story of artist Jack Kirby, &quot;the King of the Comics,&quot; at the 2014 Comic Book Theater Festival"/>
    <n v="9500"/>
    <n v="11335.7"/>
    <x v="0"/>
    <x v="0"/>
    <s v="USD"/>
    <n v="1403305200"/>
    <n v="1400512658"/>
    <b v="1"/>
    <n v="226"/>
    <b v="1"/>
    <s v="theater/plays"/>
    <n v="119.32315789473684"/>
    <n v="50.157964601769912"/>
    <x v="1"/>
    <x v="6"/>
  </r>
  <r>
    <s v="&quot;The Red Herring&quot; World Premiere"/>
    <s v="The Red Herring is a new play full of wickedly fast dialogue, a joke for every sentence, and more puns than you can shake a stick at."/>
    <n v="3000"/>
    <n v="3773"/>
    <x v="0"/>
    <x v="0"/>
    <s v="USD"/>
    <n v="1338523140"/>
    <n v="1334442519"/>
    <b v="1"/>
    <n v="60"/>
    <b v="1"/>
    <s v="theater/plays"/>
    <n v="125.76666666666667"/>
    <n v="62.883333333333333"/>
    <x v="1"/>
    <x v="6"/>
  </r>
  <r>
    <s v="Titus &amp; Two Conversations. Huzzah!"/>
    <s v="Our fifth season is upon us: A wild new imagining of Titus Andronicus and our signature reading series &quot;Two Plays. One Conversation.&quot;"/>
    <n v="23000"/>
    <n v="27541"/>
    <x v="0"/>
    <x v="0"/>
    <s v="USD"/>
    <n v="1408068000"/>
    <n v="1405346680"/>
    <b v="1"/>
    <n v="322"/>
    <b v="1"/>
    <s v="theater/plays"/>
    <n v="119.74347826086958"/>
    <n v="85.531055900621112"/>
    <x v="1"/>
    <x v="6"/>
  </r>
  <r>
    <s v="Campo Maldito"/>
    <s v="Help us bring our production of Campo Maldito to New York AND San Francisco!"/>
    <n v="4000"/>
    <n v="5050"/>
    <x v="0"/>
    <x v="0"/>
    <s v="USD"/>
    <n v="1407524751"/>
    <n v="1404932751"/>
    <b v="1"/>
    <n v="94"/>
    <b v="1"/>
    <s v="theater/plays"/>
    <n v="126.25"/>
    <n v="53.723404255319146"/>
    <x v="1"/>
    <x v="6"/>
  </r>
  <r>
    <s v="Moving Dust presents 'THIS MUCH' 2015"/>
    <s v="3 boys, 1 white dress and a hoover collide in this explosive new play by John Fitzpatrick. Life's a wedding disco. Let's dance."/>
    <n v="6000"/>
    <n v="6007"/>
    <x v="0"/>
    <x v="1"/>
    <s v="GBP"/>
    <n v="1437934759"/>
    <n v="1434478759"/>
    <b v="1"/>
    <n v="47"/>
    <b v="1"/>
    <s v="theater/plays"/>
    <n v="100.11666666666667"/>
    <n v="127.80851063829788"/>
    <x v="1"/>
    <x v="6"/>
  </r>
  <r>
    <s v="World Premiere of Sket - a play by  Maya Sondhi"/>
    <s v="Sexting, selfies and social media pressures that affect young people  connected 24/7.  Mistakes happen but now they can remain forever!"/>
    <n v="12000"/>
    <n v="12256"/>
    <x v="0"/>
    <x v="1"/>
    <s v="GBP"/>
    <n v="1452038100"/>
    <n v="1448823673"/>
    <b v="1"/>
    <n v="115"/>
    <b v="1"/>
    <s v="theater/plays"/>
    <n v="102.13333333333334"/>
    <n v="106.57391304347826"/>
    <x v="1"/>
    <x v="6"/>
  </r>
  <r>
    <s v="Colt Coeur's 6th Season"/>
    <s v="2 world premieres:_x000a_HOW TO LIVE ON EARTH by MJ Kaufman_x000a_ / CAL IN CAMO by William Francis Hoffman_x000a_+ workshops of 7 more plays!"/>
    <n v="35000"/>
    <n v="35123"/>
    <x v="0"/>
    <x v="0"/>
    <s v="USD"/>
    <n v="1441857540"/>
    <n v="1438617471"/>
    <b v="1"/>
    <n v="134"/>
    <b v="1"/>
    <s v="theater/plays"/>
    <n v="100.35142857142858"/>
    <n v="262.11194029850748"/>
    <x v="1"/>
    <x v="6"/>
  </r>
  <r>
    <s v="BRUTE"/>
    <s v="Brute (winner of the 2015 IdeasTap Underbelly Award) is new writing based on the true story of a rather twisted, horrible schoolgirl."/>
    <n v="2000"/>
    <n v="2001"/>
    <x v="0"/>
    <x v="1"/>
    <s v="GBP"/>
    <n v="1436625000"/>
    <n v="1433934371"/>
    <b v="1"/>
    <n v="35"/>
    <b v="1"/>
    <s v="theater/plays"/>
    <n v="100.05"/>
    <n v="57.171428571428571"/>
    <x v="1"/>
    <x v="6"/>
  </r>
  <r>
    <s v="Wake Up Call @ IRT Theater"/>
    <s v="Wake Up Call is a comedic play about a group of hotel employees working on Christmas Eve."/>
    <n v="4500"/>
    <n v="5221"/>
    <x v="0"/>
    <x v="0"/>
    <s v="USD"/>
    <n v="1478264784"/>
    <n v="1475672784"/>
    <b v="1"/>
    <n v="104"/>
    <b v="1"/>
    <s v="theater/plays"/>
    <n v="116.02222222222223"/>
    <n v="50.20192307692308"/>
    <x v="1"/>
    <x v="6"/>
  </r>
  <r>
    <s v="Lonely Soldier Monologues a play by Helen Benedict."/>
    <s v="A brave &amp; relevant play that looks at the lives of 7 real women who served in the US Armed Forces. Authentic stories that need telling."/>
    <n v="12000"/>
    <n v="12252"/>
    <x v="0"/>
    <x v="1"/>
    <s v="GBP"/>
    <n v="1419984000"/>
    <n v="1417132986"/>
    <b v="1"/>
    <n v="184"/>
    <b v="1"/>
    <s v="theater/plays"/>
    <n v="102.1"/>
    <n v="66.586956521739125"/>
    <x v="1"/>
    <x v="6"/>
  </r>
  <r>
    <s v="Eyes Closed - The First In-Dream Theater Experience"/>
    <s v="Eyes Closed is a collaborative play and docudrama about New Yorkers and their dreams."/>
    <n v="20000"/>
    <n v="20022"/>
    <x v="0"/>
    <x v="0"/>
    <s v="USD"/>
    <n v="1427063747"/>
    <n v="1424043347"/>
    <b v="1"/>
    <n v="119"/>
    <b v="1"/>
    <s v="theater/plays"/>
    <n v="100.11000000000001"/>
    <n v="168.25210084033614"/>
    <x v="1"/>
    <x v="6"/>
  </r>
  <r>
    <s v="Burners"/>
    <s v="A sci-fi thriller for the stage opening March 10 in Los Angeles."/>
    <n v="15000"/>
    <n v="15126"/>
    <x v="0"/>
    <x v="0"/>
    <s v="USD"/>
    <n v="1489352400"/>
    <n v="1486411204"/>
    <b v="1"/>
    <n v="59"/>
    <b v="1"/>
    <s v="theater/plays"/>
    <n v="100.84"/>
    <n v="256.37288135593218"/>
    <x v="1"/>
    <x v="6"/>
  </r>
  <r>
    <s v="The Hitchhiker's Guide to the Family"/>
    <s v="A one-man show about love, loss, and motorways, written &amp; performed by Ben Norris. Help us get to the 2015 Edinburgh Fringe and beyond!"/>
    <n v="4000"/>
    <n v="4137"/>
    <x v="0"/>
    <x v="1"/>
    <s v="GBP"/>
    <n v="1436114603"/>
    <n v="1433090603"/>
    <b v="1"/>
    <n v="113"/>
    <b v="1"/>
    <s v="theater/plays"/>
    <n v="103.42499999999998"/>
    <n v="36.610619469026545"/>
    <x v="1"/>
    <x v="6"/>
  </r>
  <r>
    <s v="Shakespeare in ASL - and FREE for everyone"/>
    <s v="Shakespeare's classic re-imagined as a spoken and signed production for deaf and hearing audiences"/>
    <n v="2500"/>
    <n v="3120"/>
    <x v="0"/>
    <x v="0"/>
    <s v="USD"/>
    <n v="1445722140"/>
    <n v="1443016697"/>
    <b v="1"/>
    <n v="84"/>
    <b v="1"/>
    <s v="theater/plays"/>
    <n v="124.8"/>
    <n v="37.142857142857146"/>
    <x v="1"/>
    <x v="6"/>
  </r>
  <r>
    <s v="Good People by David Lindsay-Abaire at Waterfront Playhouse"/>
    <s v="Bringing David Lindsay-Abaire's award-winning story of our times to the East Bay."/>
    <n v="3100"/>
    <n v="3395"/>
    <x v="0"/>
    <x v="0"/>
    <s v="USD"/>
    <n v="1440100976"/>
    <n v="1437508976"/>
    <b v="1"/>
    <n v="74"/>
    <b v="1"/>
    <s v="theater/plays"/>
    <n v="109.51612903225806"/>
    <n v="45.878378378378379"/>
    <x v="1"/>
    <x v="6"/>
  </r>
  <r>
    <s v="AdA (Author directing Author)"/>
    <s v="Neil LaBute and Marco Calvani reunite once again for the unique, international collaboration that is ADA: Author directing Author."/>
    <n v="30000"/>
    <n v="30610"/>
    <x v="0"/>
    <x v="0"/>
    <s v="USD"/>
    <n v="1484024400"/>
    <n v="1479932713"/>
    <b v="1"/>
    <n v="216"/>
    <b v="1"/>
    <s v="theater/plays"/>
    <n v="102.03333333333333"/>
    <n v="141.71296296296296"/>
    <x v="1"/>
    <x v="6"/>
  </r>
  <r>
    <s v="Two &quot;Gentlemen&quot; of Verona by William Shakespeare"/>
    <s v="Bare Theatre brings one of Shakespeare's most accessible early comedies to life free to the public across the NC Triangle"/>
    <n v="2000"/>
    <n v="2047"/>
    <x v="0"/>
    <x v="0"/>
    <s v="USD"/>
    <n v="1464987600"/>
    <n v="1463145938"/>
    <b v="1"/>
    <n v="39"/>
    <b v="1"/>
    <s v="theater/plays"/>
    <n v="102.35000000000001"/>
    <n v="52.487179487179489"/>
    <x v="1"/>
    <x v="6"/>
  </r>
  <r>
    <s v="Get Trip The Light Theatre's show to its 2nd London Stage!"/>
    <s v="Trip The Light Theatre needs YOUR help to fund it's second run of its debut production 'The Sun Shining On her Hands' in London."/>
    <n v="1200"/>
    <n v="1250"/>
    <x v="0"/>
    <x v="1"/>
    <s v="GBP"/>
    <n v="1446213612"/>
    <n v="1443621612"/>
    <b v="1"/>
    <n v="21"/>
    <b v="1"/>
    <s v="theater/plays"/>
    <n v="104.16666666666667"/>
    <n v="59.523809523809526"/>
    <x v="1"/>
    <x v="6"/>
  </r>
  <r>
    <s v="a colder water than here - VAULT 2017"/>
    <s v="a colder water than here is a new play by Matt Jones and directed by Lily McLeish that will be perfomed at VAULT Festival from 1-5 Feb"/>
    <n v="1200"/>
    <n v="1500"/>
    <x v="0"/>
    <x v="1"/>
    <s v="GBP"/>
    <n v="1484687436"/>
    <n v="1482095436"/>
    <b v="0"/>
    <n v="30"/>
    <b v="1"/>
    <s v="theater/plays"/>
    <n v="125"/>
    <n v="50"/>
    <x v="1"/>
    <x v="6"/>
  </r>
  <r>
    <s v="Hear Me Roar: A Season of Powerful Women"/>
    <s v="A Season of Powerful Women. A Season of Defiance."/>
    <n v="7000"/>
    <n v="7164"/>
    <x v="0"/>
    <x v="0"/>
    <s v="USD"/>
    <n v="1450328340"/>
    <n v="1447606884"/>
    <b v="1"/>
    <n v="37"/>
    <b v="1"/>
    <s v="theater/plays"/>
    <n v="102.34285714285714"/>
    <n v="193.62162162162161"/>
    <x v="1"/>
    <x v="6"/>
  </r>
  <r>
    <s v="The Seagull Project Presents: The Three Sisters"/>
    <s v="After electrifying audiences in Seattle and Tashkent, The Seagull Project embarks on a brand new journey."/>
    <n v="20000"/>
    <n v="21573"/>
    <x v="0"/>
    <x v="0"/>
    <s v="USD"/>
    <n v="1416470398"/>
    <n v="1413874798"/>
    <b v="1"/>
    <n v="202"/>
    <b v="1"/>
    <s v="theater/plays"/>
    <n v="107.86500000000001"/>
    <n v="106.79702970297029"/>
    <x v="1"/>
    <x v="6"/>
  </r>
  <r>
    <s v="#CLOUD$ - a modern adaptation of Aristophanes' Clouds"/>
    <s v="Recently under fire for its cheeky and contextual revisiting of an ancient comedy, this show has lost funding and needs your support!"/>
    <n v="2600"/>
    <n v="2857"/>
    <x v="0"/>
    <x v="0"/>
    <s v="USD"/>
    <n v="1412135940"/>
    <n v="1410840126"/>
    <b v="1"/>
    <n v="37"/>
    <b v="1"/>
    <s v="theater/plays"/>
    <n v="109.88461538461539"/>
    <n v="77.21621621621621"/>
    <x v="1"/>
    <x v="6"/>
  </r>
  <r>
    <s v="Strong Poison Stage Play adapted fr. Dorothy L. Sayers novel"/>
    <s v="Help us reach our &quot;stretch goal&quot; of $2000! We are an adult group specializing in adapting works of fiction for the stage."/>
    <n v="1000"/>
    <n v="1610"/>
    <x v="0"/>
    <x v="0"/>
    <s v="USD"/>
    <n v="1460846347"/>
    <n v="1458254347"/>
    <b v="0"/>
    <n v="28"/>
    <b v="1"/>
    <s v="theater/plays"/>
    <n v="161"/>
    <n v="57.5"/>
    <x v="1"/>
    <x v="6"/>
  </r>
  <r>
    <s v="Honorable Men - Poor Yorick's Players 2016 Season"/>
    <s v="Honorable Men - Yorick's 10th season of free, outdoor Shakespeare.  Featuring Henry IV, part 1 and Julius Caesar."/>
    <n v="1000"/>
    <n v="1312"/>
    <x v="0"/>
    <x v="0"/>
    <s v="USD"/>
    <n v="1462334340"/>
    <n v="1459711917"/>
    <b v="1"/>
    <n v="26"/>
    <b v="1"/>
    <s v="theater/plays"/>
    <n v="131.20000000000002"/>
    <n v="50.46153846153846"/>
    <x v="1"/>
    <x v="6"/>
  </r>
  <r>
    <s v="64 Squares"/>
    <s v="64 Squares is an autobiographical one-man exploration of the internal chess game played to reconcile relationships."/>
    <n v="5000"/>
    <n v="5940"/>
    <x v="0"/>
    <x v="0"/>
    <s v="USD"/>
    <n v="1488482355"/>
    <n v="1485890355"/>
    <b v="0"/>
    <n v="61"/>
    <b v="1"/>
    <s v="theater/plays"/>
    <n v="118.8"/>
    <n v="97.377049180327873"/>
    <x v="1"/>
    <x v="6"/>
  </r>
  <r>
    <s v="Repetitive Beats: A new play premiering at Vault Festival"/>
    <s v="Get Repetitive Beats to Vaults! A high octane play set in Oxford  during one of the most influential &amp; hedonistic movements in music."/>
    <n v="4000"/>
    <n v="4015.71"/>
    <x v="0"/>
    <x v="1"/>
    <s v="GBP"/>
    <n v="1485991860"/>
    <n v="1483124208"/>
    <b v="0"/>
    <n v="115"/>
    <b v="1"/>
    <s v="theater/plays"/>
    <n v="100.39275000000001"/>
    <n v="34.91921739130435"/>
    <x v="1"/>
    <x v="6"/>
  </r>
  <r>
    <s v="Catapult OYL to the next levelâ€”in Edinburgh!"/>
    <s v="Bring the spectacular PLEASE EXCUSE MY DEAR AUNT SALLY to Edinburgh this August for a 4-week run at the prestigious Pleasance Theatre!"/>
    <n v="15000"/>
    <n v="15481"/>
    <x v="0"/>
    <x v="0"/>
    <s v="USD"/>
    <n v="1467361251"/>
    <n v="1464769251"/>
    <b v="1"/>
    <n v="181"/>
    <b v="1"/>
    <s v="theater/plays"/>
    <n v="103.20666666666666"/>
    <n v="85.530386740331494"/>
    <x v="1"/>
    <x v="6"/>
  </r>
  <r>
    <s v="Sub-Basement World Premiere"/>
    <s v="A dark comedy exploring the importance of art, homelessness, and finding your own path.  World Premiere 3/27/17 at IRT Theater in NYC."/>
    <n v="20000"/>
    <n v="20120"/>
    <x v="0"/>
    <x v="0"/>
    <s v="USD"/>
    <n v="1482962433"/>
    <n v="1480370433"/>
    <b v="0"/>
    <n v="110"/>
    <b v="1"/>
    <s v="theater/plays"/>
    <n v="100.6"/>
    <n v="182.90909090909091"/>
    <x v="1"/>
    <x v="6"/>
  </r>
  <r>
    <s v="Celebrating 20 years of The 24 Hour Plays around the world!"/>
    <s v="An annual campaign supporting our intensive for artists 25 and under."/>
    <n v="35000"/>
    <n v="35275.64"/>
    <x v="0"/>
    <x v="0"/>
    <s v="USD"/>
    <n v="1443499140"/>
    <n v="1441452184"/>
    <b v="1"/>
    <n v="269"/>
    <b v="1"/>
    <s v="theater/plays"/>
    <n v="100.78754285714287"/>
    <n v="131.13620817843866"/>
    <x v="1"/>
    <x v="6"/>
  </r>
  <r>
    <s v="All Bare Theatre bring THE MAIDS to Edinburgh 2015"/>
    <s v="A bit of role-play never hurt anyone, right? Two maids play a game of murder. Genet's THE MAIDS in a visceral production by ALL BARE."/>
    <n v="2800"/>
    <n v="3145"/>
    <x v="0"/>
    <x v="1"/>
    <s v="GBP"/>
    <n v="1435752898"/>
    <n v="1433160898"/>
    <b v="1"/>
    <n v="79"/>
    <b v="1"/>
    <s v="theater/plays"/>
    <n v="112.32142857142857"/>
    <n v="39.810126582278478"/>
    <x v="1"/>
    <x v="6"/>
  </r>
  <r>
    <s v="The Book's the Thing - Welcome to Hamlet's Library"/>
    <s v="The first regional library-touring show from new UK company Librarian Theatre - transforming local libraries into magical theatres"/>
    <n v="5862"/>
    <n v="6208.98"/>
    <x v="0"/>
    <x v="1"/>
    <s v="GBP"/>
    <n v="1445817540"/>
    <n v="1443665293"/>
    <b v="1"/>
    <n v="104"/>
    <b v="1"/>
    <s v="theater/plays"/>
    <n v="105.91914022517912"/>
    <n v="59.701730769230764"/>
    <x v="1"/>
    <x v="6"/>
  </r>
  <r>
    <s v="Princess Suffragette: a new play for VAULT Festival 2017"/>
    <s v="An inventive (re)telling of Princess Sophia Duleep Singhâ€™s journey, from an aristocratic upbringing to a life of political activism."/>
    <n v="3000"/>
    <n v="3017"/>
    <x v="0"/>
    <x v="1"/>
    <s v="GBP"/>
    <n v="1487286000"/>
    <n v="1484843948"/>
    <b v="0"/>
    <n v="34"/>
    <b v="1"/>
    <s v="theater/plays"/>
    <n v="100.56666666666668"/>
    <n v="88.735294117647058"/>
    <x v="1"/>
    <x v="6"/>
  </r>
  <r>
    <s v="THE SOPHOCLES PROJECT"/>
    <s v="iDiOM mounts the West Coast Premiere of â€œThese Seven Sicknessesâ€ â€“ ALL SEVEN of Sophoclesâ€™ surviving plays in one epic production."/>
    <n v="8500"/>
    <n v="9801"/>
    <x v="0"/>
    <x v="0"/>
    <s v="USD"/>
    <n v="1413269940"/>
    <n v="1410421670"/>
    <b v="1"/>
    <n v="167"/>
    <b v="1"/>
    <s v="theater/plays"/>
    <n v="115.30588235294117"/>
    <n v="58.688622754491021"/>
    <x v="1"/>
    <x v="6"/>
  </r>
  <r>
    <s v="First Day Off in a Long Time by Brian Finkelstein"/>
    <s v="First Day Off in a Long Time is a comedy show...            _x000a_About suicide."/>
    <n v="10000"/>
    <n v="12730.42"/>
    <x v="0"/>
    <x v="0"/>
    <s v="USD"/>
    <n v="1411150092"/>
    <n v="1408558092"/>
    <b v="1"/>
    <n v="183"/>
    <b v="1"/>
    <s v="theater/plays"/>
    <n v="127.30419999999999"/>
    <n v="69.56513661202186"/>
    <x v="1"/>
    <x v="6"/>
  </r>
  <r>
    <s v="THE INCREDIBLE FOX SISTERS"/>
    <s v="Live Source's world premiere of a new play by Jaclyn Backhaus, premiering at the New Ohio Theatre October 30th-November 8th."/>
    <n v="8000"/>
    <n v="8227"/>
    <x v="0"/>
    <x v="0"/>
    <s v="USD"/>
    <n v="1444348800"/>
    <n v="1442283562"/>
    <b v="1"/>
    <n v="71"/>
    <b v="1"/>
    <s v="theater/plays"/>
    <n v="102.83750000000001"/>
    <n v="115.87323943661971"/>
    <x v="1"/>
    <x v="6"/>
  </r>
  <r>
    <s v="'Time Please'"/>
    <s v="'Time Please' is a black comedy set in a failing public house in a run-down part of town, where things are about to get messy."/>
    <n v="1600"/>
    <n v="1647"/>
    <x v="0"/>
    <x v="1"/>
    <s v="GBP"/>
    <n v="1480613982"/>
    <n v="1478018382"/>
    <b v="0"/>
    <n v="69"/>
    <b v="1"/>
    <s v="theater/plays"/>
    <n v="102.9375"/>
    <n v="23.869565217391305"/>
    <x v="1"/>
    <x v="6"/>
  </r>
  <r>
    <s v="Roughly Speaking: Voices from The Soup Kitchen"/>
    <s v="Five playwrights volunteer at New York's largest soup kitchen and develop a play around the people they meet."/>
    <n v="21000"/>
    <n v="21904"/>
    <x v="0"/>
    <x v="0"/>
    <s v="USD"/>
    <n v="1434074400"/>
    <n v="1431354258"/>
    <b v="0"/>
    <n v="270"/>
    <b v="1"/>
    <s v="theater/plays"/>
    <n v="104.3047619047619"/>
    <n v="81.125925925925927"/>
    <x v="1"/>
    <x v="6"/>
  </r>
  <r>
    <s v="The Gray Man"/>
    <s v="The Gray Man isnâ€™t real. Heâ€™s a ghost story, a boogeyman, a tale mothers make up to keep their children safe."/>
    <n v="10000"/>
    <n v="11122"/>
    <x v="0"/>
    <x v="0"/>
    <s v="USD"/>
    <n v="1442030340"/>
    <n v="1439551200"/>
    <b v="1"/>
    <n v="193"/>
    <b v="1"/>
    <s v="theater/plays"/>
    <n v="111.22000000000001"/>
    <n v="57.626943005181346"/>
    <x v="1"/>
    <x v="6"/>
  </r>
  <r>
    <s v="Open Letter Theatre presents 'Boys' by Ella Hickson"/>
    <s v="Open Letter Theatre presents 'Boys' by Ella Hickson, at 2015's Edinburgh Fringe Festival! Four students, one flat, one last party!"/>
    <n v="2500"/>
    <n v="2646.5"/>
    <x v="0"/>
    <x v="1"/>
    <s v="GBP"/>
    <n v="1436696712"/>
    <n v="1434104712"/>
    <b v="1"/>
    <n v="57"/>
    <b v="1"/>
    <s v="theater/plays"/>
    <n v="105.86"/>
    <n v="46.429824561403507"/>
    <x v="1"/>
    <x v="6"/>
  </r>
  <r>
    <s v="Honest Accomplice Theatre 2015-16 Season"/>
    <s v="Honest Accomplice Theatre produces theatre for social change."/>
    <n v="12000"/>
    <n v="12095"/>
    <x v="0"/>
    <x v="0"/>
    <s v="USD"/>
    <n v="1428178757"/>
    <n v="1425590357"/>
    <b v="1"/>
    <n v="200"/>
    <b v="1"/>
    <s v="theater/plays"/>
    <n v="100.79166666666666"/>
    <n v="60.475000000000001"/>
    <x v="1"/>
    <x v="6"/>
  </r>
  <r>
    <s v="Yesterday Again, Please - A New Play by Dezi Gallegos"/>
    <s v="A new work about guilt, trauma, love, and change; this original play tells the story of a boy and a girl who love and lose each other."/>
    <n v="5500"/>
    <n v="5771"/>
    <x v="0"/>
    <x v="0"/>
    <s v="USD"/>
    <n v="1434822914"/>
    <n v="1432230914"/>
    <b v="1"/>
    <n v="88"/>
    <b v="1"/>
    <s v="theater/plays"/>
    <n v="104.92727272727274"/>
    <n v="65.579545454545453"/>
    <x v="1"/>
    <x v="6"/>
  </r>
  <r>
    <s v="Bring Love's Labour's Lost to Minnesota"/>
    <s v="The birth-child of The Moving Company, Theatre de la Jeune Lune &amp; William Shakespeare:  A wild new production of Love's Labour's Lost."/>
    <n v="25000"/>
    <n v="25388"/>
    <x v="0"/>
    <x v="0"/>
    <s v="USD"/>
    <n v="1415213324"/>
    <n v="1412617724"/>
    <b v="1"/>
    <n v="213"/>
    <b v="1"/>
    <s v="theater/plays"/>
    <n v="101.55199999999999"/>
    <n v="119.1924882629108"/>
    <x v="1"/>
    <x v="6"/>
  </r>
  <r>
    <s v="The Metronome Society"/>
    <s v="Self-Titled: A Live (Theatrical) Mixtape. An evening of short plays and music inspired by the works of Jimi, Aretha, Sting and Rufus!"/>
    <n v="1500"/>
    <n v="1661"/>
    <x v="0"/>
    <x v="0"/>
    <s v="USD"/>
    <n v="1434907966"/>
    <n v="1432315966"/>
    <b v="1"/>
    <n v="20"/>
    <b v="1"/>
    <s v="theater/plays"/>
    <n v="110.73333333333333"/>
    <n v="83.05"/>
    <x v="1"/>
    <x v="6"/>
  </r>
  <r>
    <s v="Modern Love"/>
    <s v="How do we navigate the boundaries between friendship, sexual intimacy and obsessive desire?"/>
    <n v="2250"/>
    <n v="2876"/>
    <x v="0"/>
    <x v="1"/>
    <s v="GBP"/>
    <n v="1473247240"/>
    <n v="1470655240"/>
    <b v="1"/>
    <n v="50"/>
    <b v="1"/>
    <s v="theater/plays"/>
    <n v="127.82222222222221"/>
    <n v="57.52"/>
    <x v="1"/>
    <x v="6"/>
  </r>
  <r>
    <s v="EMPATHITRAX, a new play by Ana Nogueira"/>
    <s v="Can you ever truly feel what someone else is feeling?_x000a_Do you want to?"/>
    <n v="20000"/>
    <n v="20365"/>
    <x v="0"/>
    <x v="0"/>
    <s v="USD"/>
    <n v="1473306300"/>
    <n v="1471701028"/>
    <b v="1"/>
    <n v="115"/>
    <b v="1"/>
    <s v="theater/plays"/>
    <n v="101.82500000000002"/>
    <n v="177.08695652173913"/>
    <x v="1"/>
    <x v="6"/>
  </r>
  <r>
    <s v="Send The Bad Arm to Edinburgh. Meet the Dodgy Irish Dancer!"/>
    <s v="Please help me bring 'The Bad Arm', which has toured America for 6 years, to the biggest &amp; best arts festival in the world: Edinburgh!"/>
    <n v="13000"/>
    <n v="13163.5"/>
    <x v="0"/>
    <x v="1"/>
    <s v="GBP"/>
    <n v="1427331809"/>
    <n v="1424743409"/>
    <b v="1"/>
    <n v="186"/>
    <b v="1"/>
    <s v="theater/plays"/>
    <n v="101.25769230769231"/>
    <n v="70.771505376344081"/>
    <x v="1"/>
    <x v="6"/>
  </r>
  <r>
    <s v="Henry V"/>
    <s v="5 Actors, 30 Characters, 90 Minutes._x000a_Let us transport you from London to the fields of Agincourt, using the power of your imagination."/>
    <n v="300"/>
    <n v="525"/>
    <x v="0"/>
    <x v="1"/>
    <s v="GBP"/>
    <n v="1412706375"/>
    <n v="1410114375"/>
    <b v="1"/>
    <n v="18"/>
    <b v="1"/>
    <s v="theater/plays"/>
    <n v="175"/>
    <n v="29.166666666666668"/>
    <x v="1"/>
    <x v="6"/>
  </r>
  <r>
    <s v="Paperhand Puppet Intervention 16th Annual Summer Show"/>
    <s v="Our 16th year promises to be bigger and better than ever but we need your help to bring the show to life!"/>
    <n v="10000"/>
    <n v="12806"/>
    <x v="0"/>
    <x v="0"/>
    <s v="USD"/>
    <n v="1433995140"/>
    <n v="1432129577"/>
    <b v="1"/>
    <n v="176"/>
    <b v="1"/>
    <s v="theater/plays"/>
    <n v="128.06"/>
    <n v="72.76136363636364"/>
    <x v="1"/>
    <x v="6"/>
  </r>
  <r>
    <s v="'Hello From Bertha' &amp; '27 Wagons Full of Cotton'"/>
    <s v="A week long run of Tennessee Williams's 'Hello From Bertha' &amp; '27 Wagons Full of Cotton' to raise awareness of Abuse &amp; Prostitution."/>
    <n v="2000"/>
    <n v="2125.9899999999998"/>
    <x v="0"/>
    <x v="1"/>
    <s v="GBP"/>
    <n v="1487769952"/>
    <n v="1485177952"/>
    <b v="0"/>
    <n v="41"/>
    <b v="1"/>
    <s v="theater/plays"/>
    <n v="106.29949999999999"/>
    <n v="51.853414634146333"/>
    <x v="1"/>
    <x v="6"/>
  </r>
  <r>
    <s v="Bluebirds by Joe Brondo"/>
    <s v="A guy named Walt steals a book and plans to sell it to get his life on track... until his wife finds out."/>
    <n v="7000"/>
    <n v="7365"/>
    <x v="0"/>
    <x v="0"/>
    <s v="USD"/>
    <n v="1420751861"/>
    <n v="1418159861"/>
    <b v="1"/>
    <n v="75"/>
    <b v="1"/>
    <s v="theater/plays"/>
    <n v="105.21428571428571"/>
    <n v="98.2"/>
    <x v="1"/>
    <x v="6"/>
  </r>
  <r>
    <s v="Laughter is Sacred Space 2.0"/>
    <s v="The Human Faces Tour - Every Story Sacred. This tour is about laughter, grief, and identity in the human striving toward wholeness"/>
    <n v="23000"/>
    <n v="24418.6"/>
    <x v="0"/>
    <x v="0"/>
    <s v="USD"/>
    <n v="1475294340"/>
    <n v="1472753745"/>
    <b v="1"/>
    <n v="97"/>
    <b v="1"/>
    <s v="theater/plays"/>
    <n v="106.16782608695652"/>
    <n v="251.7381443298969"/>
    <x v="1"/>
    <x v="6"/>
  </r>
  <r>
    <s v="Keep the Art of Marionettes Alive With PUPPETWORKS!"/>
    <s v="We're looking to raise money to continue bringing Brooklyn the vanishing art form of marionette puppetry."/>
    <n v="5000"/>
    <n v="5462"/>
    <x v="0"/>
    <x v="0"/>
    <s v="USD"/>
    <n v="1448903318"/>
    <n v="1445875718"/>
    <b v="1"/>
    <n v="73"/>
    <b v="1"/>
    <s v="theater/plays"/>
    <n v="109.24000000000001"/>
    <n v="74.821917808219183"/>
    <x v="1"/>
    <x v="6"/>
  </r>
  <r>
    <s v="Scrappy Shakespeare: A Midsummer Night's Dream"/>
    <s v="Six Spartanburg-based professional actors perform A Midsummer Night's Dream outdoors in downtown Spartanburg."/>
    <n v="3300"/>
    <n v="3315"/>
    <x v="0"/>
    <x v="0"/>
    <s v="USD"/>
    <n v="1437067476"/>
    <n v="1434475476"/>
    <b v="1"/>
    <n v="49"/>
    <b v="1"/>
    <s v="theater/plays"/>
    <n v="100.45454545454547"/>
    <n v="67.65306122448979"/>
    <x v="1"/>
    <x v="6"/>
  </r>
  <r>
    <s v="Prison Boxing: A New Play by Leah Joki"/>
    <s v="A one-woman theatrical exploration of the prison system and its inhabitants."/>
    <n v="12200"/>
    <n v="12571"/>
    <x v="0"/>
    <x v="0"/>
    <s v="USD"/>
    <n v="1419220800"/>
    <n v="1416555262"/>
    <b v="1"/>
    <n v="134"/>
    <b v="1"/>
    <s v="theater/plays"/>
    <n v="103.04098360655738"/>
    <n v="93.81343283582089"/>
    <x v="1"/>
    <x v="6"/>
  </r>
  <r>
    <s v="Titus Andronicus (with an all-female cast &amp; crew)"/>
    <s v="Shakespeare's bloodiest tragedy, performed and produced exclusively by women."/>
    <n v="2500"/>
    <n v="2804.16"/>
    <x v="0"/>
    <x v="0"/>
    <s v="USD"/>
    <n v="1446238800"/>
    <n v="1444220588"/>
    <b v="1"/>
    <n v="68"/>
    <b v="1"/>
    <s v="theater/plays"/>
    <n v="112.1664"/>
    <n v="41.237647058823526"/>
    <x v="1"/>
    <x v="6"/>
  </r>
  <r>
    <s v="Kapow-i GoGo at The PIT"/>
    <s v="The three part comedic saga of Kapow-i GoGo, who saves the world.  Again.  And again."/>
    <n v="2500"/>
    <n v="2575"/>
    <x v="0"/>
    <x v="0"/>
    <s v="USD"/>
    <n v="1422482400"/>
    <n v="1421089938"/>
    <b v="1"/>
    <n v="49"/>
    <b v="1"/>
    <s v="theater/plays"/>
    <n v="103"/>
    <n v="52.551020408163268"/>
    <x v="1"/>
    <x v="6"/>
  </r>
  <r>
    <s v="&quot;Where was I&quot; - an autobiographical play on Dementia"/>
    <s v="A theatrical play on Alzheimerâ€™s and the challenges of loving a person who keeps disappearing."/>
    <n v="2700"/>
    <n v="4428"/>
    <x v="0"/>
    <x v="17"/>
    <s v="EUR"/>
    <n v="1449162000"/>
    <n v="1446570315"/>
    <b v="1"/>
    <n v="63"/>
    <b v="1"/>
    <s v="theater/plays"/>
    <n v="164"/>
    <n v="70.285714285714292"/>
    <x v="1"/>
    <x v="6"/>
  </r>
  <r>
    <s v="Macbeth"/>
    <s v="An original version of Shakespeare's masterpiece that emphasizes family and explores the destruction of blood ties"/>
    <n v="6000"/>
    <n v="7877"/>
    <x v="0"/>
    <x v="0"/>
    <s v="USD"/>
    <n v="1434142800"/>
    <n v="1431435122"/>
    <b v="1"/>
    <n v="163"/>
    <b v="1"/>
    <s v="theater/plays"/>
    <n v="131.28333333333333"/>
    <n v="48.325153374233132"/>
    <x v="1"/>
    <x v="6"/>
  </r>
  <r>
    <s v="or, The Whale: an original stage adaptation of Moby-Dick"/>
    <s v="Experience the great American novel like never before.... Through the magic of live storytelling in an epic and threadbare sort of way."/>
    <n v="15000"/>
    <n v="15315"/>
    <x v="0"/>
    <x v="0"/>
    <s v="USD"/>
    <n v="1437156660"/>
    <n v="1434564660"/>
    <b v="1"/>
    <n v="288"/>
    <b v="1"/>
    <s v="theater/plays"/>
    <n v="102.1"/>
    <n v="53.177083333333336"/>
    <x v="1"/>
    <x v="6"/>
  </r>
  <r>
    <s v="EgoPo's Hairy Ape Tours to the Provincetown Festival"/>
    <s v="EgoPo's The Hairy Ape has been invited to the Provincetown Theater Festival! Help us support our artists on this exciting tour."/>
    <n v="2000"/>
    <n v="2560"/>
    <x v="0"/>
    <x v="0"/>
    <s v="USD"/>
    <n v="1472074928"/>
    <n v="1470692528"/>
    <b v="1"/>
    <n v="42"/>
    <b v="1"/>
    <s v="theater/plays"/>
    <n v="128"/>
    <n v="60.952380952380949"/>
    <x v="1"/>
    <x v="6"/>
  </r>
  <r>
    <s v="Cicada Studios presents &quot;Miss Sarah&quot;"/>
    <s v="Cicada Studios presents, as their inaugural production, a new-writing world premiere at the Edinburgh Fringe Festival 2015."/>
    <n v="8000"/>
    <n v="8120"/>
    <x v="0"/>
    <x v="1"/>
    <s v="GBP"/>
    <n v="1434452400"/>
    <n v="1431509397"/>
    <b v="1"/>
    <n v="70"/>
    <b v="1"/>
    <s v="theater/plays"/>
    <n v="101.49999999999999"/>
    <n v="116"/>
    <x v="1"/>
    <x v="6"/>
  </r>
  <r>
    <s v="'Cornermen' - Smoke &amp; Oakum Theatre return to the Fringe!"/>
    <s v="Once again Smoke &amp; Oakum Theatre is heading up to the Edinburgh Festival with its latest show, 'Cornermen'. Welcome to our Kickstarter!"/>
    <n v="1800"/>
    <n v="1830"/>
    <x v="0"/>
    <x v="1"/>
    <s v="GBP"/>
    <n v="1436705265"/>
    <n v="1434113265"/>
    <b v="1"/>
    <n v="30"/>
    <b v="1"/>
    <s v="theater/plays"/>
    <n v="101.66666666666666"/>
    <n v="61"/>
    <x v="1"/>
    <x v="6"/>
  </r>
  <r>
    <s v="Saxon Court at Southwark Playhouse"/>
    <s v="A razor sharp satire to darken your Christmas."/>
    <n v="1500"/>
    <n v="1950"/>
    <x v="0"/>
    <x v="1"/>
    <s v="GBP"/>
    <n v="1414927775"/>
    <n v="1412332175"/>
    <b v="1"/>
    <n v="51"/>
    <b v="1"/>
    <s v="theater/plays"/>
    <n v="130"/>
    <n v="38.235294117647058"/>
    <x v="1"/>
    <x v="6"/>
  </r>
  <r>
    <s v="&quot;Next Stop&quot; - Adjusting to dating in NYC"/>
    <s v="A new original play that follows two Israeli singles navigate the humorous and confusing dating scene of NYC."/>
    <n v="10000"/>
    <n v="15443"/>
    <x v="0"/>
    <x v="0"/>
    <s v="USD"/>
    <n v="1446814809"/>
    <n v="1444219209"/>
    <b v="1"/>
    <n v="145"/>
    <b v="1"/>
    <s v="theater/plays"/>
    <n v="154.43"/>
    <n v="106.50344827586207"/>
    <x v="1"/>
    <x v="6"/>
  </r>
  <r>
    <s v="Toscana, or What I Remember"/>
    <s v="We're bringing Tuscany to the Cherry Lane Theatre with a new play about memory and how we deal with people we love but we can't stand."/>
    <n v="4000"/>
    <n v="4296"/>
    <x v="0"/>
    <x v="0"/>
    <s v="USD"/>
    <n v="1473879600"/>
    <n v="1472498042"/>
    <b v="1"/>
    <n v="21"/>
    <b v="1"/>
    <s v="theater/plays"/>
    <n v="107.4"/>
    <n v="204.57142857142858"/>
    <x v="1"/>
    <x v="6"/>
  </r>
  <r>
    <s v="Orpheus Descending by Tennessee Williams"/>
    <s v="Austin Pendleton directs a rare revival of Tennessee Williams' Orpheus Descending. (photos by Michael Halsband and Talfoto)"/>
    <n v="15500"/>
    <n v="15705"/>
    <x v="0"/>
    <x v="0"/>
    <s v="USD"/>
    <n v="1458075600"/>
    <n v="1454259272"/>
    <b v="1"/>
    <n v="286"/>
    <b v="1"/>
    <s v="theater/plays"/>
    <n v="101.32258064516128"/>
    <n v="54.912587412587413"/>
    <x v="1"/>
    <x v="6"/>
  </r>
  <r>
    <s v="The Hurtling Stillness. A story about angels and clowns"/>
    <s v="The Whitelisted Theatre Company is a non-profit arts organization dedicated to producing the most relevant European plays in NYC."/>
    <n v="1800"/>
    <n v="1805"/>
    <x v="0"/>
    <x v="0"/>
    <s v="USD"/>
    <n v="1423456200"/>
    <n v="1421183271"/>
    <b v="1"/>
    <n v="12"/>
    <b v="1"/>
    <s v="theater/plays"/>
    <n v="100.27777777777777"/>
    <n v="150.41666666666666"/>
    <x v="1"/>
    <x v="6"/>
  </r>
  <r>
    <s v="We The Astronomers"/>
    <s v="In 2016, KO Theatre presents a world premiere play in Toronto, ON about faith, home, and the secrets we keep from those we love."/>
    <n v="4500"/>
    <n v="5258"/>
    <x v="0"/>
    <x v="5"/>
    <s v="CAD"/>
    <n v="1459483140"/>
    <n v="1456526879"/>
    <b v="1"/>
    <n v="100"/>
    <b v="1"/>
    <s v="theater/plays"/>
    <n v="116.84444444444443"/>
    <n v="52.58"/>
    <x v="1"/>
    <x v="6"/>
  </r>
  <r>
    <s v="Go People does 'Almost, Maine'"/>
    <s v="One of the most popular American plays of the last decade comes to London for its international premiere. Festive and bittersweet."/>
    <n v="5000"/>
    <n v="5430"/>
    <x v="0"/>
    <x v="1"/>
    <s v="GBP"/>
    <n v="1416331406"/>
    <n v="1413735806"/>
    <b v="1"/>
    <n v="100"/>
    <b v="1"/>
    <s v="theater/plays"/>
    <n v="108.60000000000001"/>
    <n v="54.3"/>
    <x v="1"/>
    <x v="6"/>
  </r>
  <r>
    <s v="Unusual Charles Dickens adaptation at Edinburgh Fringe"/>
    <s v="This Victorian gothic tragedy tells the untold story of Estella Havisham. Combining puppetry, music and striking digital projections."/>
    <n v="2500"/>
    <n v="2585"/>
    <x v="0"/>
    <x v="1"/>
    <s v="GBP"/>
    <n v="1433017303"/>
    <n v="1430425303"/>
    <b v="1"/>
    <n v="34"/>
    <b v="1"/>
    <s v="theater/plays"/>
    <n v="103.4"/>
    <n v="76.029411764705884"/>
    <x v="1"/>
    <x v="6"/>
  </r>
  <r>
    <s v="Good People at The Hudson Guild Theatre"/>
    <s v="LOOKING FOR GOOD PEOPLE to help fund our production of &quot;Good People&quot; with Kia Hellman &amp; Shayne Anderson, directed by Christine Dunford."/>
    <n v="5800"/>
    <n v="6628"/>
    <x v="0"/>
    <x v="0"/>
    <s v="USD"/>
    <n v="1459474059"/>
    <n v="1456885659"/>
    <b v="0"/>
    <n v="63"/>
    <b v="1"/>
    <s v="theater/plays"/>
    <n v="114.27586206896552"/>
    <n v="105.2063492063492"/>
    <x v="1"/>
    <x v="6"/>
  </r>
  <r>
    <s v="Greensboro: A Requiem presented by ATC's Youth Ensemble"/>
    <s v="Support CPS students' travel to North Carolina to interview community members and produce the documentary play, Greensboro: A Requiem."/>
    <n v="2000"/>
    <n v="2060"/>
    <x v="0"/>
    <x v="0"/>
    <s v="USD"/>
    <n v="1433134800"/>
    <n v="1430158198"/>
    <b v="0"/>
    <n v="30"/>
    <b v="1"/>
    <s v="theater/plays"/>
    <n v="103"/>
    <n v="68.666666666666671"/>
    <x v="1"/>
    <x v="6"/>
  </r>
  <r>
    <s v="KICK It's Not How High. It's How Strong! Written &amp; Performed"/>
    <s v="&quot;This is how theater should connect to people&quot;  Margo Jefferson, Pulitzer Prize winning critic"/>
    <n v="5000"/>
    <n v="6080"/>
    <x v="0"/>
    <x v="0"/>
    <s v="USD"/>
    <n v="1441153705"/>
    <n v="1438561705"/>
    <b v="0"/>
    <n v="47"/>
    <b v="1"/>
    <s v="theater/plays"/>
    <n v="121.6"/>
    <n v="129.36170212765958"/>
    <x v="1"/>
    <x v="6"/>
  </r>
  <r>
    <s v="Not This Year ... I Have a Headache: a comedy about marriage"/>
    <s v="Two long-time pals, comedy veterans, have written a hilarious new play. Neil Simon-ish w modern social mores. Let's help them stage it."/>
    <n v="31000"/>
    <n v="31820.5"/>
    <x v="0"/>
    <x v="0"/>
    <s v="USD"/>
    <n v="1461904788"/>
    <n v="1458103188"/>
    <b v="0"/>
    <n v="237"/>
    <b v="1"/>
    <s v="theater/plays"/>
    <n v="102.6467741935484"/>
    <n v="134.26371308016877"/>
    <x v="1"/>
    <x v="6"/>
  </r>
  <r>
    <s v="'Gretel and Hansel' - A Children's Theatre Production"/>
    <s v="'Gretel and Hansel' by Sam Leeves - an inclusive, multi-sensory theatre production for children aged seven to eleven and their families"/>
    <n v="800"/>
    <n v="838"/>
    <x v="0"/>
    <x v="1"/>
    <s v="GBP"/>
    <n v="1455138000"/>
    <n v="1452448298"/>
    <b v="0"/>
    <n v="47"/>
    <b v="1"/>
    <s v="theater/plays"/>
    <n v="104.75000000000001"/>
    <n v="17.829787234042552"/>
    <x v="1"/>
    <x v="6"/>
  </r>
  <r>
    <s v="Help fund Black Enough!"/>
    <s v="Black Enough is an LSU student-staged performance exploring the effects of white supremacy on the black community."/>
    <n v="3000"/>
    <n v="3048"/>
    <x v="0"/>
    <x v="0"/>
    <s v="USD"/>
    <n v="1454047140"/>
    <n v="1452546853"/>
    <b v="0"/>
    <n v="15"/>
    <b v="1"/>
    <s v="theater/plays"/>
    <n v="101.6"/>
    <n v="203.2"/>
    <x v="1"/>
    <x v="6"/>
  </r>
  <r>
    <s v="By Morning"/>
    <s v="A new play by Matthew Gasda"/>
    <n v="4999"/>
    <n v="5604"/>
    <x v="0"/>
    <x v="0"/>
    <s v="USD"/>
    <n v="1488258000"/>
    <n v="1485556626"/>
    <b v="0"/>
    <n v="81"/>
    <b v="1"/>
    <s v="theater/plays"/>
    <n v="112.10242048409683"/>
    <n v="69.18518518518519"/>
    <x v="1"/>
    <x v="6"/>
  </r>
  <r>
    <s v="THE FALL - A New Play at FringeNYC!"/>
    <s v="An ensemble-driven play inspired by real-life accounts about six young women who lost their fathers on 9/11. August 2016 at FringeNYC!"/>
    <n v="15000"/>
    <n v="15265"/>
    <x v="0"/>
    <x v="0"/>
    <s v="USD"/>
    <n v="1471291782"/>
    <n v="1468699782"/>
    <b v="0"/>
    <n v="122"/>
    <b v="1"/>
    <s v="theater/plays"/>
    <n v="101.76666666666667"/>
    <n v="125.12295081967213"/>
    <x v="1"/>
    <x v="6"/>
  </r>
  <r>
    <s v="Three Things: Stories About Life"/>
    <s v="An inspirational one-man play about crisis, community, and the search for wholeness."/>
    <n v="2500"/>
    <n v="2500"/>
    <x v="0"/>
    <x v="5"/>
    <s v="CAD"/>
    <n v="1448733628"/>
    <n v="1446573628"/>
    <b v="0"/>
    <n v="34"/>
    <b v="1"/>
    <s v="theater/plays"/>
    <n v="100"/>
    <n v="73.529411764705884"/>
    <x v="1"/>
    <x v="6"/>
  </r>
  <r>
    <s v="Cancer patient Anne Bartram's bucket list wish..."/>
    <s v="Cancer patient Anne Bartram's bucket list wish, is to have her new play performed at a London venue and reviewed by a national paper."/>
    <n v="10000"/>
    <n v="10026.49"/>
    <x v="0"/>
    <x v="1"/>
    <s v="GBP"/>
    <n v="1466463600"/>
    <n v="1463337315"/>
    <b v="0"/>
    <n v="207"/>
    <b v="1"/>
    <s v="theater/plays"/>
    <n v="100.26489999999998"/>
    <n v="48.437149758454105"/>
    <x v="1"/>
    <x v="6"/>
  </r>
  <r>
    <s v="Help take 'Conversations With Rats' to Edinburgh Fringe 2017"/>
    <s v="Ampersand Theatre's debut appearance at Edinburgh is in 2017 as Conversations With Rats opens at theSpace on the Mile, please help!"/>
    <n v="500"/>
    <n v="665.21"/>
    <x v="0"/>
    <x v="1"/>
    <s v="GBP"/>
    <n v="1487580602"/>
    <n v="1485161402"/>
    <b v="0"/>
    <n v="25"/>
    <b v="1"/>
    <s v="theater/plays"/>
    <n v="133.04200000000003"/>
    <n v="26.608400000000003"/>
    <x v="1"/>
    <x v="6"/>
  </r>
  <r>
    <s v="Get JunkBox Theatre To Edinburgh Fringe!"/>
    <s v="Pregnancy. Viagra. Murder. Nutella. What more could you want?_x000a__x000a_Help get JunkBox Theatre to Edinburgh Fringe 2017!"/>
    <n v="2000"/>
    <n v="2424"/>
    <x v="0"/>
    <x v="1"/>
    <s v="GBP"/>
    <n v="1489234891"/>
    <n v="1486642891"/>
    <b v="0"/>
    <n v="72"/>
    <b v="1"/>
    <s v="theater/plays"/>
    <n v="121.2"/>
    <n v="33.666666666666664"/>
    <x v="1"/>
    <x v="6"/>
  </r>
  <r>
    <s v="THE DRESSER     TETCNY    The Ensemble Theatre Company of NY"/>
    <s v="We are raising funds for our second production. This will be the first NYC Equity production of THE DRESSER since 1982. www.TETCNY.org"/>
    <n v="500"/>
    <n v="570"/>
    <x v="0"/>
    <x v="0"/>
    <s v="USD"/>
    <n v="1442462340"/>
    <n v="1439743900"/>
    <b v="0"/>
    <n v="14"/>
    <b v="1"/>
    <s v="theater/plays"/>
    <n v="113.99999999999999"/>
    <n v="40.714285714285715"/>
    <x v="1"/>
    <x v="6"/>
  </r>
  <r>
    <s v="Dick Whittington - our 2016 community pantomime!"/>
    <s v="Iver Heath Drama Club is a not-for-profit community group and this year we are performing DICK WHITTINGTON."/>
    <n v="101"/>
    <n v="289"/>
    <x v="0"/>
    <x v="1"/>
    <s v="GBP"/>
    <n v="1449257348"/>
    <n v="1444069748"/>
    <b v="0"/>
    <n v="15"/>
    <b v="1"/>
    <s v="theater/plays"/>
    <n v="286.13861386138615"/>
    <n v="19.266666666666666"/>
    <x v="1"/>
    <x v="6"/>
  </r>
  <r>
    <s v="Threefold Social Organism Theatre Project"/>
    <s v="In 1917 Rudolf Steiner's Threefold Social Organism was an attempt to save a devastated Europe. 100 years later do we have a new chance?"/>
    <n v="4500"/>
    <n v="7670"/>
    <x v="0"/>
    <x v="4"/>
    <s v="NZD"/>
    <n v="1488622352"/>
    <n v="1486030352"/>
    <b v="0"/>
    <n v="91"/>
    <b v="1"/>
    <s v="theater/plays"/>
    <n v="170.44444444444446"/>
    <n v="84.285714285714292"/>
    <x v="1"/>
    <x v="6"/>
  </r>
  <r>
    <s v="old man's Gift"/>
    <s v="A young theatre company promoting new talent and looking for help in funding our very first set for our black comedy &quot;old man's Gift&quot;"/>
    <n v="600"/>
    <n v="710"/>
    <x v="0"/>
    <x v="1"/>
    <s v="GBP"/>
    <n v="1434459554"/>
    <n v="1431867554"/>
    <b v="0"/>
    <n v="24"/>
    <b v="1"/>
    <s v="theater/plays"/>
    <n v="118.33333333333333"/>
    <n v="29.583333333333332"/>
    <x v="1"/>
    <x v="6"/>
  </r>
  <r>
    <s v="The Divine Comedy Show"/>
    <s v="A comedic drama about The Devil and his quest to take a bride and to Hell with the consequences, no matter what they may be."/>
    <n v="700"/>
    <n v="720.01"/>
    <x v="0"/>
    <x v="1"/>
    <s v="GBP"/>
    <n v="1474886229"/>
    <n v="1472294229"/>
    <b v="0"/>
    <n v="27"/>
    <b v="1"/>
    <s v="theater/plays"/>
    <n v="102.85857142857142"/>
    <n v="26.667037037037037"/>
    <x v="1"/>
    <x v="6"/>
  </r>
  <r>
    <s v="Alix in Wundergarten"/>
    <s v="A dark theatrical comedy about four actors recording a warped radio version of Lewis Carroll's 'Alice's Adventures in Wonderland'."/>
    <n v="1500"/>
    <n v="2161"/>
    <x v="0"/>
    <x v="1"/>
    <s v="GBP"/>
    <n v="1448229600"/>
    <n v="1446401372"/>
    <b v="0"/>
    <n v="47"/>
    <b v="1"/>
    <s v="theater/plays"/>
    <n v="144.06666666666666"/>
    <n v="45.978723404255319"/>
    <x v="1"/>
    <x v="6"/>
  </r>
  <r>
    <s v="MY EYES WENT DARK"/>
    <s v="A father loses his family in a freak plane crash and goes on to murder the air traffic controller he holds responsible."/>
    <n v="5500"/>
    <n v="5504"/>
    <x v="0"/>
    <x v="1"/>
    <s v="GBP"/>
    <n v="1438037940"/>
    <n v="1436380256"/>
    <b v="0"/>
    <n v="44"/>
    <b v="1"/>
    <s v="theater/plays"/>
    <n v="100.07272727272726"/>
    <n v="125.09090909090909"/>
    <x v="1"/>
    <x v="6"/>
  </r>
  <r>
    <s v="Get. That. Snitch. - The World's Most Dangerous Play"/>
    <s v="A stylishly sinister story about blood, guns, and raw ambition. You can help Great Minds bring the world's most dangerous play to life!"/>
    <n v="10000"/>
    <n v="10173"/>
    <x v="0"/>
    <x v="0"/>
    <s v="USD"/>
    <n v="1442102400"/>
    <n v="1440370768"/>
    <b v="0"/>
    <n v="72"/>
    <b v="1"/>
    <s v="theater/plays"/>
    <n v="101.73"/>
    <n v="141.29166666666666"/>
    <x v="1"/>
    <x v="6"/>
  </r>
  <r>
    <s v="The Maid, in the Common Room, with the FiancÃ©: A Comedy"/>
    <s v="A quick-witted original comedy that follows a group of eccentric friends as they attend an engagement party gone terribly wrong!"/>
    <n v="3000"/>
    <n v="3486"/>
    <x v="0"/>
    <x v="0"/>
    <s v="USD"/>
    <n v="1444860063"/>
    <n v="1442268063"/>
    <b v="0"/>
    <n v="63"/>
    <b v="1"/>
    <s v="theater/plays"/>
    <n v="116.19999999999999"/>
    <n v="55.333333333333336"/>
    <x v="1"/>
    <x v="6"/>
  </r>
  <r>
    <s v="MAX &amp; ELSA: NO MUSIC. NO CHILDREN."/>
    <s v="A subversive parody about the two people for whom the hills were NOT alive with THE SOUND OF MUSIC."/>
    <n v="3000"/>
    <n v="4085"/>
    <x v="0"/>
    <x v="0"/>
    <s v="USD"/>
    <n v="1430329862"/>
    <n v="1428515462"/>
    <b v="0"/>
    <n v="88"/>
    <b v="1"/>
    <s v="theater/plays"/>
    <n v="136.16666666666666"/>
    <n v="46.420454545454547"/>
    <x v="1"/>
    <x v="6"/>
  </r>
  <r>
    <s v="right left with heels: US Premiere at City Garage"/>
    <s v="The US premiere of the controversial new Polish play the authorities don't want you to see, staged by an award-winning director."/>
    <n v="3000"/>
    <n v="4004"/>
    <x v="0"/>
    <x v="0"/>
    <s v="USD"/>
    <n v="1470034740"/>
    <n v="1466185176"/>
    <b v="0"/>
    <n v="70"/>
    <b v="1"/>
    <s v="theater/plays"/>
    <n v="133.46666666666667"/>
    <n v="57.2"/>
    <x v="1"/>
    <x v="6"/>
  </r>
  <r>
    <s v="El muro de BorÃ­s KiÃ©n"/>
    <s v="FilosofÃ­a de los anÃ³nimos"/>
    <n v="8400"/>
    <n v="8685"/>
    <x v="0"/>
    <x v="3"/>
    <s v="EUR"/>
    <n v="1481099176"/>
    <n v="1478507176"/>
    <b v="0"/>
    <n v="50"/>
    <b v="1"/>
    <s v="theater/plays"/>
    <n v="103.39285714285715"/>
    <n v="173.7"/>
    <x v="1"/>
    <x v="6"/>
  </r>
  <r>
    <s v="VisiÃ³n Latino Theatre Company"/>
    <s v="VisiÃ³n Latino Theatre Company was founded by three young latino professionals sharing the stories of everyday latinos."/>
    <n v="1800"/>
    <n v="2086"/>
    <x v="0"/>
    <x v="0"/>
    <s v="USD"/>
    <n v="1427553484"/>
    <n v="1424533084"/>
    <b v="0"/>
    <n v="35"/>
    <b v="1"/>
    <s v="theater/plays"/>
    <n v="115.88888888888889"/>
    <n v="59.6"/>
    <x v="1"/>
    <x v="6"/>
  </r>
  <r>
    <s v="I Can Ski Forever 3"/>
    <s v="A musical comedy production celebrating the unique, lovable, insufferable ski culture of the modern day mountain town."/>
    <n v="15000"/>
    <n v="15677.5"/>
    <x v="0"/>
    <x v="0"/>
    <s v="USD"/>
    <n v="1482418752"/>
    <n v="1479826752"/>
    <b v="0"/>
    <n v="175"/>
    <b v="1"/>
    <s v="theater/plays"/>
    <n v="104.51666666666665"/>
    <n v="89.585714285714289"/>
    <x v="1"/>
    <x v="6"/>
  </r>
  <r>
    <s v="The Judgment of Paris"/>
    <s v="The Judgement of Paris is an exciting, inspirational poem set to run Oct. 2, 3 &amp; 4 at Plays &amp; Players, but we need funding and fans."/>
    <n v="4000"/>
    <n v="4081"/>
    <x v="0"/>
    <x v="0"/>
    <s v="USD"/>
    <n v="1438374748"/>
    <n v="1435782748"/>
    <b v="0"/>
    <n v="20"/>
    <b v="1"/>
    <s v="theater/plays"/>
    <n v="102.02500000000001"/>
    <n v="204.05"/>
    <x v="1"/>
    <x v="6"/>
  </r>
  <r>
    <s v="The Complete Works of William Shakespeare (Abridged)"/>
    <s v="The Shakespeare All-Stars are producing &quot;The Complete Works of William Shakespeare (Abridged)&quot; June 23 - July 3. This time with ladies!"/>
    <n v="1500"/>
    <n v="2630"/>
    <x v="0"/>
    <x v="0"/>
    <s v="USD"/>
    <n v="1465527600"/>
    <n v="1462252542"/>
    <b v="0"/>
    <n v="54"/>
    <b v="1"/>
    <s v="theater/plays"/>
    <n v="175.33333333333334"/>
    <n v="48.703703703703702"/>
    <x v="1"/>
    <x v="6"/>
  </r>
  <r>
    <s v="The Respectful Prostitute"/>
    <s v="A group of Stanford students are going to present Jean-Paul Sartre's play, The Respectful Prostitute, at the end of Spring quarter."/>
    <n v="1000"/>
    <n v="1066.8"/>
    <x v="0"/>
    <x v="0"/>
    <s v="USD"/>
    <n v="1463275339"/>
    <n v="1460683339"/>
    <b v="0"/>
    <n v="20"/>
    <b v="1"/>
    <s v="theater/plays"/>
    <n v="106.67999999999999"/>
    <n v="53.339999999999996"/>
    <x v="1"/>
    <x v="6"/>
  </r>
  <r>
    <s v="A Hand of Talons"/>
    <s v="Descend into the dark world of steampunk noir in this thrilling new play, written by Maggie Lee and directed by Amy Poisson!"/>
    <n v="3500"/>
    <n v="4280"/>
    <x v="0"/>
    <x v="0"/>
    <s v="USD"/>
    <n v="1460581365"/>
    <n v="1458766965"/>
    <b v="0"/>
    <n v="57"/>
    <b v="1"/>
    <s v="theater/plays"/>
    <n v="122.28571428571429"/>
    <n v="75.087719298245617"/>
    <x v="1"/>
    <x v="6"/>
  </r>
  <r>
    <s v="Collision Course"/>
    <s v="Two unlikely friends, a garage, tinned beans &amp; the end of the world."/>
    <n v="350"/>
    <n v="558"/>
    <x v="0"/>
    <x v="1"/>
    <s v="GBP"/>
    <n v="1476632178"/>
    <n v="1473953778"/>
    <b v="0"/>
    <n v="31"/>
    <b v="1"/>
    <s v="theater/plays"/>
    <n v="159.42857142857144"/>
    <n v="18"/>
    <x v="1"/>
    <x v="6"/>
  </r>
  <r>
    <s v="The Island Boys: A New Play"/>
    <s v="A new play about coming coming home, recovery, and trying to find God in the process."/>
    <n v="6500"/>
    <n v="6505"/>
    <x v="0"/>
    <x v="0"/>
    <s v="USD"/>
    <n v="1444169825"/>
    <n v="1441577825"/>
    <b v="0"/>
    <n v="31"/>
    <b v="1"/>
    <s v="theater/plays"/>
    <n v="100.07692307692308"/>
    <n v="209.83870967741936"/>
    <x v="1"/>
    <x v="6"/>
  </r>
  <r>
    <s v="&quot;Holmes for the Holidays&quot; Larceny &amp; Mystery For Christmas"/>
    <s v="Sherlock Holmes's &quot;Case of the Blue Carbuncle&quot; &amp; &quot;Case of the Dying Detective&quot; staged as One Act Plays this December."/>
    <n v="2500"/>
    <n v="2746"/>
    <x v="0"/>
    <x v="0"/>
    <s v="USD"/>
    <n v="1445065210"/>
    <n v="1442473210"/>
    <b v="0"/>
    <n v="45"/>
    <b v="1"/>
    <s v="theater/plays"/>
    <n v="109.84"/>
    <n v="61.022222222222226"/>
    <x v="1"/>
    <x v="6"/>
  </r>
  <r>
    <s v="Richard III"/>
    <s v="Bare Theatre presents one of Shakespeare's most notorious characters in the final chapter of the War of the Roses saga."/>
    <n v="2500"/>
    <n v="2501"/>
    <x v="0"/>
    <x v="0"/>
    <s v="USD"/>
    <n v="1478901600"/>
    <n v="1477077946"/>
    <b v="0"/>
    <n v="41"/>
    <b v="1"/>
    <s v="theater/plays"/>
    <n v="100.03999999999999"/>
    <n v="61"/>
    <x v="1"/>
    <x v="6"/>
  </r>
  <r>
    <s v="Melbin the Accidental"/>
    <s v="A modern reworking of Shakespeare's histories and tragedies in iambic pentameter to talk of death, love, and race."/>
    <n v="2000"/>
    <n v="2321"/>
    <x v="0"/>
    <x v="0"/>
    <s v="USD"/>
    <n v="1453856400"/>
    <n v="1452664317"/>
    <b v="0"/>
    <n v="29"/>
    <b v="1"/>
    <s v="theater/plays"/>
    <n v="116.05000000000001"/>
    <n v="80.034482758620683"/>
    <x v="1"/>
    <x v="6"/>
  </r>
  <r>
    <s v="The White Bike"/>
    <s v="I want to add a new perspective to the cycling safety debate by taking my play THE WHITE BIKE to the Edinburgh Festival of Cycling"/>
    <n v="800"/>
    <n v="1686"/>
    <x v="0"/>
    <x v="1"/>
    <s v="GBP"/>
    <n v="1431115500"/>
    <n v="1428733511"/>
    <b v="0"/>
    <n v="58"/>
    <b v="1"/>
    <s v="theater/plays"/>
    <n v="210.75"/>
    <n v="29.068965517241381"/>
    <x v="1"/>
    <x v="6"/>
  </r>
  <r>
    <s v="Red and The Wolf: A Prospero Theatre Production"/>
    <s v="Help Prospero take its Dark Retelling of the &quot;Red&quot; story to Edinburgh! The Forest breathes and waits...will you join us?"/>
    <n v="4000"/>
    <n v="4400"/>
    <x v="0"/>
    <x v="1"/>
    <s v="GBP"/>
    <n v="1462519041"/>
    <n v="1459927041"/>
    <b v="0"/>
    <n v="89"/>
    <b v="1"/>
    <s v="theater/plays"/>
    <n v="110.00000000000001"/>
    <n v="49.438202247191015"/>
    <x v="1"/>
    <x v="6"/>
  </r>
  <r>
    <s v="LOVENESS, the play @FringeNYC 2014"/>
    <s v="Gorgeousness that which sits in the root of Loveness._x000a_Other than this there is no endearment for or otherwise_x000a_to describe."/>
    <n v="11737"/>
    <n v="11747.18"/>
    <x v="0"/>
    <x v="0"/>
    <s v="USD"/>
    <n v="1407506040"/>
    <n v="1404680075"/>
    <b v="0"/>
    <n v="125"/>
    <b v="1"/>
    <s v="theater/plays"/>
    <n v="100.08673425918037"/>
    <n v="93.977440000000001"/>
    <x v="1"/>
    <x v="6"/>
  </r>
  <r>
    <s v="Seven Minutes in Eternity"/>
    <s v="Andy Boyd's epic new satire about heroes and villains, humankind's search for glory, and fascism in America"/>
    <n v="1050"/>
    <n v="1115"/>
    <x v="0"/>
    <x v="0"/>
    <s v="USD"/>
    <n v="1465347424"/>
    <n v="1462755424"/>
    <b v="0"/>
    <n v="18"/>
    <b v="1"/>
    <s v="theater/plays"/>
    <n v="106.19047619047619"/>
    <n v="61.944444444444443"/>
    <x v="1"/>
    <x v="6"/>
  </r>
  <r>
    <s v="ROOMIES - Atlantic Canada Tour 2016-17"/>
    <s v="Help us strengthen and inspire disability arts in Atlantic Canada"/>
    <n v="2000"/>
    <n v="2512"/>
    <x v="0"/>
    <x v="5"/>
    <s v="CAD"/>
    <n v="1460341800"/>
    <n v="1456902893"/>
    <b v="0"/>
    <n v="32"/>
    <b v="1"/>
    <s v="theater/plays"/>
    <n v="125.6"/>
    <n v="78.5"/>
    <x v="1"/>
    <x v="6"/>
  </r>
  <r>
    <s v="Down the Rabbit Hole"/>
    <s v="Down the Rabbit Hole is an exciting new play by Not Just Theatre Productions. To be performed at Matthew's Yard Theatre in Feb 2015"/>
    <n v="500"/>
    <n v="540"/>
    <x v="0"/>
    <x v="1"/>
    <s v="GBP"/>
    <n v="1422712986"/>
    <n v="1418824986"/>
    <b v="0"/>
    <n v="16"/>
    <b v="1"/>
    <s v="theater/plays"/>
    <n v="108"/>
    <n v="33.75"/>
    <x v="1"/>
    <x v="6"/>
  </r>
  <r>
    <s v="Mama Threw Me So High &amp; He Who Speaks"/>
    <s v="Imaginary Theater Company presents two modern day tall tales about family, resilience and redemption."/>
    <n v="2500"/>
    <n v="2525"/>
    <x v="0"/>
    <x v="0"/>
    <s v="USD"/>
    <n v="1466557557"/>
    <n v="1463965557"/>
    <b v="0"/>
    <n v="38"/>
    <b v="1"/>
    <s v="theater/plays"/>
    <n v="101"/>
    <n v="66.44736842105263"/>
    <x v="1"/>
    <x v="6"/>
  </r>
  <r>
    <s v="1001 Nights: Help bring this fascinating new play to the US"/>
    <s v="Help WSC Avant Bard bring to life the US premiere of a theatrical retelling of 1001 Nights, adapted by Hanan al Shaykh &amp; Tim Supple!"/>
    <n v="500"/>
    <n v="537"/>
    <x v="0"/>
    <x v="0"/>
    <s v="USD"/>
    <n v="1413431940"/>
    <n v="1412216665"/>
    <b v="0"/>
    <n v="15"/>
    <b v="1"/>
    <s v="theater/plays"/>
    <n v="107.4"/>
    <n v="35.799999999999997"/>
    <x v="1"/>
    <x v="6"/>
  </r>
  <r>
    <s v="Familiar Strangers â€” A Staged Reading"/>
    <s v="Familiar Strangers follows the journey of a community of people living homeless on the streets in and around Tompkins Square Park."/>
    <n v="3300"/>
    <n v="3350"/>
    <x v="0"/>
    <x v="0"/>
    <s v="USD"/>
    <n v="1466567700"/>
    <n v="1464653696"/>
    <b v="0"/>
    <n v="23"/>
    <b v="1"/>
    <s v="theater/plays"/>
    <n v="101.51515151515152"/>
    <n v="145.65217391304347"/>
    <x v="1"/>
    <x v="6"/>
  </r>
  <r>
    <s v="Migrants' Theatre"/>
    <s v="Young adult theatre makers from London are raising money to cover costs for touring with their current production MigrantsÂ´ Rhapsody."/>
    <n v="1000"/>
    <n v="1259"/>
    <x v="0"/>
    <x v="1"/>
    <s v="GBP"/>
    <n v="1474793208"/>
    <n v="1472201208"/>
    <b v="0"/>
    <n v="49"/>
    <b v="1"/>
    <s v="theater/plays"/>
    <n v="125.89999999999999"/>
    <n v="25.693877551020407"/>
    <x v="1"/>
    <x v="6"/>
  </r>
  <r>
    <s v="At Swim, Two Boys"/>
    <s v="The play tells the story of Jim and Doyler and their friendship on the brink of Irish independence."/>
    <n v="1500"/>
    <n v="1525"/>
    <x v="0"/>
    <x v="17"/>
    <s v="EUR"/>
    <n v="1465135190"/>
    <n v="1463925590"/>
    <b v="0"/>
    <n v="10"/>
    <b v="1"/>
    <s v="theater/plays"/>
    <n v="101.66666666666666"/>
    <n v="152.5"/>
    <x v="1"/>
    <x v="6"/>
  </r>
  <r>
    <s v="Infectious, love at the end of the 21st century!"/>
    <s v="Innovative Theatre Company Needs You To Reach Funding Requirements. We Are So Close We Can Smell It! Thank You In Advance."/>
    <n v="400"/>
    <n v="450"/>
    <x v="0"/>
    <x v="1"/>
    <s v="GBP"/>
    <n v="1428256277"/>
    <n v="1425235877"/>
    <b v="0"/>
    <n v="15"/>
    <b v="1"/>
    <s v="theater/plays"/>
    <n v="112.5"/>
    <n v="30"/>
    <x v="1"/>
    <x v="6"/>
  </r>
  <r>
    <s v="Me? A Caregiver?"/>
    <s v="An edgy, hilarious, compassionate and honest show to help caregivers find courage, trust their instincts and above all, to laugh."/>
    <n v="8000"/>
    <n v="8110"/>
    <x v="0"/>
    <x v="0"/>
    <s v="USD"/>
    <n v="1425830905"/>
    <n v="1423242505"/>
    <b v="0"/>
    <n v="57"/>
    <b v="1"/>
    <s v="theater/plays"/>
    <n v="101.375"/>
    <n v="142.28070175438597"/>
    <x v="1"/>
    <x v="6"/>
  </r>
  <r>
    <s v="Itch + Scratch at Hackney Showroom"/>
    <s v="After 3 successful nights last year, Itch+Scratch are back. New writing, live music and party fun. Best New Theatre, Great Night Out."/>
    <n v="800"/>
    <n v="810"/>
    <x v="0"/>
    <x v="1"/>
    <s v="GBP"/>
    <n v="1462697966"/>
    <n v="1460105966"/>
    <b v="0"/>
    <n v="33"/>
    <b v="1"/>
    <s v="theater/plays"/>
    <n v="101.25"/>
    <n v="24.545454545454547"/>
    <x v="1"/>
    <x v="6"/>
  </r>
  <r>
    <s v="3 Days In Savannah Part II"/>
    <s v="&quot;3 Days In Savannah&quot; explores the issues of love, racism, and regret while reminding us that, &quot;life is a game and love is the prize.&quot;"/>
    <n v="1800"/>
    <n v="2635"/>
    <x v="0"/>
    <x v="0"/>
    <s v="USD"/>
    <n v="1404522000"/>
    <n v="1404308883"/>
    <b v="0"/>
    <n v="9"/>
    <b v="1"/>
    <s v="theater/plays"/>
    <n v="146.38888888888889"/>
    <n v="292.77777777777777"/>
    <x v="1"/>
    <x v="6"/>
  </r>
  <r>
    <s v="Jestia and Raedon"/>
    <s v="Jestia and Raedon is a brand new romantic comedy play going to the Edinburgh Fringe Festival this summer."/>
    <n v="1000"/>
    <n v="1168"/>
    <x v="0"/>
    <x v="1"/>
    <s v="GBP"/>
    <n v="1406502000"/>
    <n v="1405583108"/>
    <b v="0"/>
    <n v="26"/>
    <b v="1"/>
    <s v="theater/plays"/>
    <n v="116.8"/>
    <n v="44.92307692307692"/>
    <x v="1"/>
    <x v="6"/>
  </r>
  <r>
    <s v="Tissue by Louise Page. A play about Breast Cancer."/>
    <s v="&quot;Tissue&quot; is a play about Breast Cancer. Produced by MonkeyBond theatre co.ltd to raise awareness for Breast cancer."/>
    <n v="1500"/>
    <n v="1594"/>
    <x v="0"/>
    <x v="1"/>
    <s v="GBP"/>
    <n v="1427919468"/>
    <n v="1425331068"/>
    <b v="0"/>
    <n v="69"/>
    <b v="1"/>
    <s v="theater/plays"/>
    <n v="106.26666666666667"/>
    <n v="23.10144927536232"/>
    <x v="1"/>
    <x v="6"/>
  </r>
  <r>
    <s v="Play A 'Role' In &quot;Kickstarting A Battle Stage Plays Tour&quot;"/>
    <s v="Battle Stage Plays is seeking to raise funds to cover developmental costs and move closer towards touring our dynamic hit stage plays."/>
    <n v="5000"/>
    <n v="5226"/>
    <x v="0"/>
    <x v="0"/>
    <s v="USD"/>
    <n v="1444149886"/>
    <n v="1441125886"/>
    <b v="0"/>
    <n v="65"/>
    <b v="1"/>
    <s v="theater/plays"/>
    <n v="104.52"/>
    <n v="80.400000000000006"/>
    <x v="1"/>
    <x v="6"/>
  </r>
  <r>
    <s v="Cortez"/>
    <s v="Two marine biologists are at odds during an important expedition. When a stranded shark refuses to die, things get weird."/>
    <n v="6000"/>
    <n v="6000"/>
    <x v="0"/>
    <x v="0"/>
    <s v="USD"/>
    <n v="1405802330"/>
    <n v="1403210330"/>
    <b v="0"/>
    <n v="83"/>
    <b v="1"/>
    <s v="theater/plays"/>
    <n v="100"/>
    <n v="72.289156626506028"/>
    <x v="1"/>
    <x v="6"/>
  </r>
  <r>
    <s v="From Providence to Cuba: A Historic Theater Adventure"/>
    <s v="Providence's Latino theater, ECAS Theater, is headed to Cuba in July to premiere an original Cuban play there. Help us make history!"/>
    <n v="3500"/>
    <n v="3660"/>
    <x v="0"/>
    <x v="0"/>
    <s v="USD"/>
    <n v="1434384880"/>
    <n v="1432484080"/>
    <b v="0"/>
    <n v="111"/>
    <b v="1"/>
    <s v="theater/plays"/>
    <n v="104.57142857142858"/>
    <n v="32.972972972972975"/>
    <x v="1"/>
    <x v="6"/>
  </r>
  <r>
    <s v="The Saltbox Theatre Collective Seed Money Project"/>
    <s v="The Saltbox Theatre Collective is a brand new not-for-profit theatre company in Illinois."/>
    <n v="3871"/>
    <n v="5366"/>
    <x v="0"/>
    <x v="0"/>
    <s v="USD"/>
    <n v="1438259422"/>
    <n v="1435667422"/>
    <b v="0"/>
    <n v="46"/>
    <b v="1"/>
    <s v="theater/plays"/>
    <n v="138.62051149573753"/>
    <n v="116.65217391304348"/>
    <x v="1"/>
    <x v="6"/>
  </r>
  <r>
    <s v="Unhinged Creations Presents 'Phantom Pain' - Ed Fringe 2014"/>
    <s v="Phantom Pain - a new play promoting mental health awareness written and performed by fledgling theatre company Unhinged Creations."/>
    <n v="5000"/>
    <n v="5016"/>
    <x v="0"/>
    <x v="1"/>
    <s v="GBP"/>
    <n v="1407106800"/>
    <n v="1404749446"/>
    <b v="0"/>
    <n v="63"/>
    <b v="1"/>
    <s v="theater/plays"/>
    <n v="100.32000000000001"/>
    <n v="79.61904761904762"/>
    <x v="1"/>
    <x v="6"/>
  </r>
  <r>
    <s v="WILDE TALES"/>
    <s v="A theatrical adaptation of Oscar Wilde's short stories, presented by Suitcase Civilians at The Space, April 5-10 2016."/>
    <n v="250"/>
    <n v="250"/>
    <x v="0"/>
    <x v="1"/>
    <s v="GBP"/>
    <n v="1459845246"/>
    <n v="1457429646"/>
    <b v="0"/>
    <n v="9"/>
    <b v="1"/>
    <s v="theater/plays"/>
    <n v="100"/>
    <n v="27.777777777777779"/>
    <x v="1"/>
    <x v="6"/>
  </r>
  <r>
    <s v="Das Ding - A Globetrotting Comedy"/>
    <s v="StoneCrabs is thrilled to bring to the UK the first English production of Philipp LÃ¶hleâ€™s play Das Ding (The Thing)."/>
    <n v="2500"/>
    <n v="2755"/>
    <x v="0"/>
    <x v="1"/>
    <s v="GBP"/>
    <n v="1412974800"/>
    <n v="1411109167"/>
    <b v="0"/>
    <n v="34"/>
    <b v="1"/>
    <s v="theater/plays"/>
    <n v="110.2"/>
    <n v="81.029411764705884"/>
    <x v="1"/>
    <x v="6"/>
  </r>
  <r>
    <s v="The Last Days of Judas Iscariot"/>
    <s v="Join Estelle Parsons in support of Theater That Looks and Sounds Like America"/>
    <n v="15000"/>
    <n v="15327"/>
    <x v="0"/>
    <x v="0"/>
    <s v="USD"/>
    <n v="1487944080"/>
    <n v="1486129680"/>
    <b v="0"/>
    <n v="112"/>
    <b v="1"/>
    <s v="theater/plays"/>
    <n v="102.18"/>
    <n v="136.84821428571428"/>
    <x v="1"/>
    <x v="6"/>
  </r>
  <r>
    <s v="FRESH PRODUCE'd LA presents: Friends in Transient Places"/>
    <s v="FPLA presents FRIENDS IN TRANSIENT PLACES by Jonathan Caren: a magical story of modern life."/>
    <n v="8000"/>
    <n v="8348"/>
    <x v="0"/>
    <x v="0"/>
    <s v="USD"/>
    <n v="1469721518"/>
    <n v="1467129518"/>
    <b v="0"/>
    <n v="47"/>
    <b v="1"/>
    <s v="theater/plays"/>
    <n v="104.35000000000001"/>
    <n v="177.61702127659575"/>
    <x v="1"/>
    <x v="6"/>
  </r>
  <r>
    <s v="King Lear"/>
    <s v="The Eno River Players is a community theater in Durham, North Carolina. We are trying to raise money to get our second show on its feet"/>
    <n v="3000"/>
    <n v="4145"/>
    <x v="0"/>
    <x v="0"/>
    <s v="USD"/>
    <n v="1481066554"/>
    <n v="1478906554"/>
    <b v="0"/>
    <n v="38"/>
    <b v="1"/>
    <s v="theater/plays"/>
    <n v="138.16666666666666"/>
    <n v="109.07894736842105"/>
    <x v="1"/>
    <x v="6"/>
  </r>
  <r>
    <s v="Today I Live"/>
    <s v="A London flat, two stories play simultaneously. Irish mapmaker 1821, Iranian artist present day. Each senses the other. Worlds collide."/>
    <n v="3350"/>
    <n v="3350"/>
    <x v="0"/>
    <x v="1"/>
    <s v="GBP"/>
    <n v="1465750800"/>
    <n v="1463771421"/>
    <b v="0"/>
    <n v="28"/>
    <b v="1"/>
    <s v="theater/plays"/>
    <n v="100"/>
    <n v="119.64285714285714"/>
    <x v="1"/>
    <x v="6"/>
  </r>
  <r>
    <s v="Uprising Theatre Company's First Production"/>
    <s v="We believe in the power of stories to change the world. Theatre that inspires transformation."/>
    <n v="6000"/>
    <n v="6100"/>
    <x v="0"/>
    <x v="0"/>
    <s v="USD"/>
    <n v="1427864340"/>
    <n v="1425020810"/>
    <b v="0"/>
    <n v="78"/>
    <b v="1"/>
    <s v="theater/plays"/>
    <n v="101.66666666666666"/>
    <n v="78.205128205128204"/>
    <x v="1"/>
    <x v="6"/>
  </r>
  <r>
    <s v="The Girl Who Touched the Stars"/>
    <s v="Two sisters make a set of paper dolls which take them on a journey across lands, creating memories along the way."/>
    <n v="700"/>
    <n v="1200"/>
    <x v="0"/>
    <x v="1"/>
    <s v="GBP"/>
    <n v="1460553480"/>
    <n v="1458770384"/>
    <b v="0"/>
    <n v="23"/>
    <b v="1"/>
    <s v="theater/plays"/>
    <n v="171.42857142857142"/>
    <n v="52.173913043478258"/>
    <x v="1"/>
    <x v="6"/>
  </r>
  <r>
    <s v="The Other Group Theatre"/>
    <s v="We are a company of crafted and trained actors, writers and directors dedicated to the principles set by the legendary Group Theatre."/>
    <n v="4500"/>
    <n v="4565"/>
    <x v="0"/>
    <x v="0"/>
    <s v="USD"/>
    <n v="1409374093"/>
    <n v="1406782093"/>
    <b v="0"/>
    <n v="40"/>
    <b v="1"/>
    <s v="theater/plays"/>
    <n v="101.44444444444444"/>
    <n v="114.125"/>
    <x v="1"/>
    <x v="6"/>
  </r>
  <r>
    <s v="Ultramarine Girl: A Cup Full of Courage"/>
    <s v="Please help us raise funds for the production costs of a world premiere production of a play that will raise awareness for spina bifida"/>
    <n v="500"/>
    <n v="650"/>
    <x v="0"/>
    <x v="0"/>
    <s v="USD"/>
    <n v="1429317420"/>
    <n v="1424226768"/>
    <b v="0"/>
    <n v="13"/>
    <b v="1"/>
    <s v="theater/plays"/>
    <n v="130"/>
    <n v="50"/>
    <x v="1"/>
    <x v="6"/>
  </r>
  <r>
    <s v="Shakespearean Youth Theatre (SYT) - The Tempest"/>
    <s v="Tempest opens Feb. 25. Please support Shakespeare, the arts and community youth theater! Be a part of something special!"/>
    <n v="1500"/>
    <n v="1650"/>
    <x v="0"/>
    <x v="0"/>
    <s v="USD"/>
    <n v="1424910910"/>
    <n v="1424306110"/>
    <b v="0"/>
    <n v="18"/>
    <b v="1"/>
    <s v="theater/plays"/>
    <n v="110.00000000000001"/>
    <n v="91.666666666666671"/>
    <x v="1"/>
    <x v="6"/>
  </r>
  <r>
    <s v="Sea Life by Lucy Catherine at The Hope Theatre"/>
    <s v="The Hope Theatre is fundraising for their second in-house show, the London premiere of Sea Life by Lucy Catherine opening 24th May 2016"/>
    <n v="2000"/>
    <n v="2389"/>
    <x v="0"/>
    <x v="1"/>
    <s v="GBP"/>
    <n v="1462741200"/>
    <n v="1461503654"/>
    <b v="0"/>
    <n v="22"/>
    <b v="1"/>
    <s v="theater/plays"/>
    <n v="119.44999999999999"/>
    <n v="108.59090909090909"/>
    <x v="1"/>
    <x v="6"/>
  </r>
  <r>
    <s v="Macbeth"/>
    <s v="Old Hat's new production explores the bleak culture of war and the cosmic powers of guilt and imagination in Shakespeare's tragedy."/>
    <n v="5500"/>
    <n v="5516"/>
    <x v="0"/>
    <x v="0"/>
    <s v="USD"/>
    <n v="1461988740"/>
    <n v="1459949080"/>
    <b v="0"/>
    <n v="79"/>
    <b v="1"/>
    <s v="theater/plays"/>
    <n v="100.2909090909091"/>
    <n v="69.822784810126578"/>
    <x v="1"/>
    <x v="6"/>
  </r>
  <r>
    <s v="MEASURE FOR MEASURE: an all-female adaptation"/>
    <s v="In this ninety-minute adaptation of the classic Shakespeare play, a cast of nine women asks the question: What even is virginity anyway"/>
    <n v="1000"/>
    <n v="1534"/>
    <x v="0"/>
    <x v="0"/>
    <s v="USD"/>
    <n v="1465837200"/>
    <n v="1463971172"/>
    <b v="0"/>
    <n v="14"/>
    <b v="1"/>
    <s v="theater/plays"/>
    <n v="153.4"/>
    <n v="109.57142857142857"/>
    <x v="1"/>
    <x v="6"/>
  </r>
  <r>
    <s v="Visions"/>
    <s v="Nora Wageners TheaterstÃ¼ck lÃ¤dt den Zuschauer ein auf eine teils lustige, teils dÃ¼stere Reise ins Wohnzimmer der jungen, arbeitslosen K"/>
    <n v="3500"/>
    <n v="3655"/>
    <x v="0"/>
    <x v="19"/>
    <s v="EUR"/>
    <n v="1448838000"/>
    <n v="1445791811"/>
    <b v="0"/>
    <n v="51"/>
    <b v="1"/>
    <s v="theater/plays"/>
    <n v="104.42857142857143"/>
    <n v="71.666666666666671"/>
    <x v="1"/>
    <x v="6"/>
  </r>
  <r>
    <s v="Action To The Word's DRACULA"/>
    <s v="A thrilling 'steampunk' reworking of the infamous gothic horror novel by a powerhouse ensemble will leave you begging to be bitten."/>
    <n v="5000"/>
    <n v="5055"/>
    <x v="0"/>
    <x v="1"/>
    <s v="GBP"/>
    <n v="1406113200"/>
    <n v="1402910965"/>
    <b v="0"/>
    <n v="54"/>
    <b v="1"/>
    <s v="theater/plays"/>
    <n v="101.1"/>
    <n v="93.611111111111114"/>
    <x v="1"/>
    <x v="6"/>
  </r>
  <r>
    <s v="Brief Hiatus: Little Deaths 2016"/>
    <s v="Actors creating more theatre in Brighton. A LOT MORE. Classics, contemporary, new writing, Shakespeare, foreign translations and more."/>
    <n v="5000"/>
    <n v="5376"/>
    <x v="0"/>
    <x v="1"/>
    <s v="GBP"/>
    <n v="1467414000"/>
    <n v="1462492178"/>
    <b v="0"/>
    <n v="70"/>
    <b v="1"/>
    <s v="theater/plays"/>
    <n v="107.52"/>
    <n v="76.8"/>
    <x v="1"/>
    <x v="6"/>
  </r>
  <r>
    <s v="Nude: A play by Paul Hewitt"/>
    <s v="A new spoken word play, written by Paul Hewitt, in 3 parts about love and fate, inspired by the Ruba'iyat of Omar Khayyam."/>
    <n v="500"/>
    <n v="1575"/>
    <x v="0"/>
    <x v="1"/>
    <s v="GBP"/>
    <n v="1462230000"/>
    <n v="1461061350"/>
    <b v="0"/>
    <n v="44"/>
    <b v="1"/>
    <s v="theater/plays"/>
    <n v="315"/>
    <n v="35.795454545454547"/>
    <x v="1"/>
    <x v="6"/>
  </r>
  <r>
    <s v="Strangeloop Theatre - A Focus on New Works"/>
    <s v="Help Strangeloop Theatre create and support new work by sponsoring our 2015-2016 season."/>
    <n v="3000"/>
    <n v="3058"/>
    <x v="0"/>
    <x v="0"/>
    <s v="USD"/>
    <n v="1446091260"/>
    <n v="1443029206"/>
    <b v="0"/>
    <n v="55"/>
    <b v="1"/>
    <s v="theater/plays"/>
    <n v="101.93333333333334"/>
    <n v="55.6"/>
    <x v="1"/>
    <x v="6"/>
  </r>
  <r>
    <s v="Jelly Beans at Theatre503"/>
    <s v="Help get Jelly Beans to the Theatre503 stage. An important piece of new writing by Dan Pick, produced by Kuleshov Theatre"/>
    <n v="1750"/>
    <n v="2210"/>
    <x v="0"/>
    <x v="1"/>
    <s v="GBP"/>
    <n v="1462879020"/>
    <n v="1461941527"/>
    <b v="0"/>
    <n v="15"/>
    <b v="1"/>
    <s v="theater/plays"/>
    <n v="126.28571428571429"/>
    <n v="147.33333333333334"/>
    <x v="1"/>
    <x v="6"/>
  </r>
  <r>
    <s v="BIRDS (debut play with Hightide) - Response Workshops"/>
    <s v="30 days to raise Â£1500 - to run drama workshops about the plays themes with girls (aged 13-18) who are in need! GIRL POWER!"/>
    <n v="1500"/>
    <n v="1521"/>
    <x v="0"/>
    <x v="1"/>
    <s v="GBP"/>
    <n v="1468611272"/>
    <n v="1466019272"/>
    <b v="0"/>
    <n v="27"/>
    <b v="1"/>
    <s v="theater/plays"/>
    <n v="101.4"/>
    <n v="56.333333333333336"/>
    <x v="1"/>
    <x v="6"/>
  </r>
  <r>
    <s v="Poleroid Theatre Present : FREE FALL by Vinay Patel"/>
    <s v="Two strangers on a bridge in the dead of night, a game of dominoes, and a value ready meal - by upcoming HighTide Escalator Playwright."/>
    <n v="2000"/>
    <n v="2020"/>
    <x v="0"/>
    <x v="1"/>
    <s v="GBP"/>
    <n v="1406887310"/>
    <n v="1404295310"/>
    <b v="0"/>
    <n v="21"/>
    <b v="1"/>
    <s v="theater/plays"/>
    <n v="101"/>
    <n v="96.19047619047619"/>
    <x v="1"/>
    <x v="6"/>
  </r>
  <r>
    <s v="One-Man Show: &quot;The Book Of oded, Chapter 2&quot;"/>
    <s v="Alef productions, LLC is proud to present a World Premiere Play about Acceptance, Relationships,  Mortality and Love!"/>
    <n v="10000"/>
    <n v="10299"/>
    <x v="0"/>
    <x v="0"/>
    <s v="USD"/>
    <n v="1416385679"/>
    <n v="1413790079"/>
    <b v="0"/>
    <n v="162"/>
    <b v="1"/>
    <s v="theater/plays"/>
    <n v="102.99000000000001"/>
    <n v="63.574074074074076"/>
    <x v="1"/>
    <x v="6"/>
  </r>
  <r>
    <s v="BEIRUT, LADY OF LEBANON"/>
    <s v="A Theatrical Production Celebrating the Lebanese Culture and the Human Spirit in Time of War."/>
    <n v="4000"/>
    <n v="4250"/>
    <x v="0"/>
    <x v="0"/>
    <s v="USD"/>
    <n v="1487985734"/>
    <n v="1484097734"/>
    <b v="0"/>
    <n v="23"/>
    <b v="1"/>
    <s v="theater/plays"/>
    <n v="106.25"/>
    <n v="184.78260869565219"/>
    <x v="1"/>
    <x v="6"/>
  </r>
  <r>
    <s v="Pretty Butch"/>
    <s v="World Premiere, an M1 Singapore Fringe Festival 2017 commission."/>
    <n v="9000"/>
    <n v="9124"/>
    <x v="0"/>
    <x v="20"/>
    <s v="SGD"/>
    <n v="1481731140"/>
    <n v="1479866343"/>
    <b v="0"/>
    <n v="72"/>
    <b v="1"/>
    <s v="theater/plays"/>
    <n v="101.37777777777779"/>
    <n v="126.72222222222223"/>
    <x v="1"/>
    <x v="6"/>
  </r>
  <r>
    <s v="Vieux Carre: from Binghamton, NY to Provincetown, MA"/>
    <s v="KNOW Theatre has been invited to bring our production of Vieux CarrÃ© to the Provincetown Tennessee Williams Theatre Festival!"/>
    <n v="5000"/>
    <n v="5673"/>
    <x v="0"/>
    <x v="0"/>
    <s v="USD"/>
    <n v="1409587140"/>
    <n v="1408062990"/>
    <b v="0"/>
    <n v="68"/>
    <b v="1"/>
    <s v="theater/plays"/>
    <n v="113.46000000000001"/>
    <n v="83.42647058823529"/>
    <x v="1"/>
    <x v="6"/>
  </r>
  <r>
    <s v="Gypsy Stage Presents &quot;The Importance of Being Earnest&quot;"/>
    <s v="Oscar Wilde's classic romantic farce like you have never seen it before. Bigger. Louder. Sexier.  And covered with glitter."/>
    <n v="500"/>
    <n v="1090"/>
    <x v="0"/>
    <x v="0"/>
    <s v="USD"/>
    <n v="1425704100"/>
    <n v="1424484717"/>
    <b v="0"/>
    <n v="20"/>
    <b v="1"/>
    <s v="theater/plays"/>
    <n v="218.00000000000003"/>
    <n v="54.5"/>
    <x v="1"/>
    <x v="6"/>
  </r>
  <r>
    <s v="Making the Move--Edinburgh Fringe 2014"/>
    <s v="A first play about a first kiss, Making the Move is going to the Edinburgh Fringe festival.  Join the party, fall in love.  Help us!"/>
    <n v="7750"/>
    <n v="7860"/>
    <x v="0"/>
    <x v="0"/>
    <s v="USD"/>
    <n v="1408464000"/>
    <n v="1406831445"/>
    <b v="0"/>
    <n v="26"/>
    <b v="1"/>
    <s v="theater/plays"/>
    <n v="101.41935483870968"/>
    <n v="302.30769230769232"/>
    <x v="1"/>
    <x v="6"/>
  </r>
  <r>
    <s v="Cancel The Sunshine"/>
    <s v="Cancel The SunshineÂ is a new play that explores living with a mental health condition in an honest, witty and articulate way."/>
    <n v="3000"/>
    <n v="3178"/>
    <x v="0"/>
    <x v="1"/>
    <s v="GBP"/>
    <n v="1458075600"/>
    <n v="1456183649"/>
    <b v="0"/>
    <n v="72"/>
    <b v="1"/>
    <s v="theater/plays"/>
    <n v="105.93333333333332"/>
    <n v="44.138888888888886"/>
    <x v="1"/>
    <x v="6"/>
  </r>
  <r>
    <s v="From the Pulpit to the Runway"/>
    <s v="A dazzling dramatic musical drama that takes place inside a Charm City Church! Help us finance a play that is back by popular demand!"/>
    <n v="2500"/>
    <n v="2600"/>
    <x v="0"/>
    <x v="0"/>
    <s v="USD"/>
    <n v="1449973592"/>
    <n v="1447381592"/>
    <b v="0"/>
    <n v="3"/>
    <b v="1"/>
    <s v="theater/plays"/>
    <n v="104"/>
    <n v="866.66666666666663"/>
    <x v="1"/>
    <x v="6"/>
  </r>
  <r>
    <s v="Montclair Shakespeare Series"/>
    <s v="The Series will consist of free staged readings of Shakespeare's plays, brought to life by professional actors in Montclair, NJ."/>
    <n v="500"/>
    <n v="1105"/>
    <x v="0"/>
    <x v="0"/>
    <s v="USD"/>
    <n v="1431481037"/>
    <n v="1428889037"/>
    <b v="0"/>
    <n v="18"/>
    <b v="1"/>
    <s v="theater/plays"/>
    <n v="221"/>
    <n v="61.388888888888886"/>
    <x v="1"/>
    <x v="6"/>
  </r>
  <r>
    <s v="Only Forever at The Hope Theatre"/>
    <s v="An intense new play exploring how far you would go to protect your family.  Employing new graduates to give their careers a kickstart."/>
    <n v="750"/>
    <n v="890"/>
    <x v="0"/>
    <x v="1"/>
    <s v="GBP"/>
    <n v="1438467894"/>
    <n v="1436307894"/>
    <b v="0"/>
    <n v="30"/>
    <b v="1"/>
    <s v="theater/plays"/>
    <n v="118.66666666666667"/>
    <n v="29.666666666666668"/>
    <x v="1"/>
    <x v="6"/>
  </r>
  <r>
    <s v="Peter Pan by J.M. Barrie @ Open Space Arts"/>
    <s v="Help a non-profit community theatre create an unforgettable production of J.M. Barrie's classic play."/>
    <n v="1000"/>
    <n v="1046"/>
    <x v="0"/>
    <x v="0"/>
    <s v="USD"/>
    <n v="1420088400"/>
    <n v="1416977259"/>
    <b v="0"/>
    <n v="23"/>
    <b v="1"/>
    <s v="theater/plays"/>
    <n v="104.60000000000001"/>
    <n v="45.478260869565219"/>
    <x v="1"/>
    <x v="6"/>
  </r>
  <r>
    <s v="The Collector, a play by Daniel Wade"/>
    <s v="How far would you go for revenge? The Collector is a dark thriller of regret, retribution and broken masculinity."/>
    <n v="5000"/>
    <n v="5195"/>
    <x v="0"/>
    <x v="17"/>
    <s v="EUR"/>
    <n v="1484441980"/>
    <n v="1479257980"/>
    <b v="0"/>
    <n v="54"/>
    <b v="1"/>
    <s v="theater/plays"/>
    <n v="103.89999999999999"/>
    <n v="96.203703703703709"/>
    <x v="1"/>
    <x v="6"/>
  </r>
  <r>
    <s v="&quot;I'm Alright&quot;...an Enso Theatre Education production."/>
    <s v="I'm Alright. A story of young women, told by young women, for the world."/>
    <n v="1500"/>
    <n v="1766"/>
    <x v="0"/>
    <x v="0"/>
    <s v="USD"/>
    <n v="1481961600"/>
    <n v="1479283285"/>
    <b v="0"/>
    <n v="26"/>
    <b v="1"/>
    <s v="theater/plays"/>
    <n v="117.73333333333333"/>
    <n v="67.92307692307692"/>
    <x v="1"/>
    <x v="6"/>
  </r>
  <r>
    <s v="Red Planet (or One Way Ticket) Staged Reading"/>
    <s v="Help support Red Planet, a new science fiction play based off the Mars One exploration."/>
    <n v="200"/>
    <n v="277"/>
    <x v="0"/>
    <x v="0"/>
    <s v="USD"/>
    <n v="1449089965"/>
    <n v="1446670765"/>
    <b v="0"/>
    <n v="9"/>
    <b v="1"/>
    <s v="theater/plays"/>
    <n v="138.5"/>
    <n v="30.777777777777779"/>
    <x v="1"/>
    <x v="6"/>
  </r>
  <r>
    <s v="All the Best, Jack"/>
    <s v="This play tells the story of the toxicity of sensationalism shown through one man's struggle with notoriety."/>
    <n v="1000"/>
    <n v="1035"/>
    <x v="0"/>
    <x v="0"/>
    <s v="USD"/>
    <n v="1408942740"/>
    <n v="1407157756"/>
    <b v="0"/>
    <n v="27"/>
    <b v="1"/>
    <s v="theater/plays"/>
    <n v="103.49999999999999"/>
    <n v="38.333333333333336"/>
    <x v="1"/>
    <x v="6"/>
  </r>
  <r>
    <s v="The Rules: Sex, Lies &amp; Serial Killers"/>
    <s v="The Rules is a brand new black-comedy, serial-killer-romance debuting at the Edinburgh Fringe this August and we need your help!"/>
    <n v="2000"/>
    <n v="2005"/>
    <x v="0"/>
    <x v="1"/>
    <s v="GBP"/>
    <n v="1437235200"/>
    <n v="1435177840"/>
    <b v="0"/>
    <n v="30"/>
    <b v="1"/>
    <s v="theater/plays"/>
    <n v="100.25"/>
    <n v="66.833333333333329"/>
    <x v="1"/>
    <x v="6"/>
  </r>
  <r>
    <s v="HELP BUILD &quot;THE CASTLE&quot;"/>
    <s v="A rare  production of World acclaimed playwright Howard Barker's groundbreaking &amp; provocative 'The Castle'."/>
    <n v="3500"/>
    <n v="3730"/>
    <x v="0"/>
    <x v="5"/>
    <s v="CAD"/>
    <n v="1446053616"/>
    <n v="1443461616"/>
    <b v="0"/>
    <n v="52"/>
    <b v="1"/>
    <s v="theater/plays"/>
    <n v="106.57142857142856"/>
    <n v="71.730769230769226"/>
    <x v="1"/>
    <x v="6"/>
  </r>
  <r>
    <s v="The Frida Kahlo of Penge West"/>
    <s v="Production of wickedly funny new play for two women, written by iconic songwriter and ex-London's Burning man, Chris Larner"/>
    <n v="3000"/>
    <n v="3000"/>
    <x v="0"/>
    <x v="1"/>
    <s v="GBP"/>
    <n v="1400423973"/>
    <n v="1399387173"/>
    <b v="0"/>
    <n v="17"/>
    <b v="1"/>
    <s v="theater/plays"/>
    <n v="100"/>
    <n v="176.47058823529412"/>
    <x v="1"/>
    <x v="6"/>
  </r>
  <r>
    <s v="The Tutors"/>
    <s v="3 college grads struggling to fund their social network. 1 bratty blackmailing student. 1 dreamy Asian business man. 1 awesome play."/>
    <n v="8000"/>
    <n v="8001"/>
    <x v="0"/>
    <x v="0"/>
    <s v="USD"/>
    <n v="1429976994"/>
    <n v="1424796594"/>
    <b v="0"/>
    <n v="19"/>
    <b v="1"/>
    <s v="theater/plays"/>
    <n v="100.01249999999999"/>
    <n v="421.10526315789474"/>
    <x v="1"/>
    <x v="6"/>
  </r>
  <r>
    <s v="To Kill a Machine"/>
    <s v="An empowering play about war time code breaker Alan Turing which tells the real story of a hero vilified for his sexuality and suicide."/>
    <n v="8000"/>
    <n v="8084"/>
    <x v="0"/>
    <x v="1"/>
    <s v="GBP"/>
    <n v="1426870560"/>
    <n v="1424280899"/>
    <b v="0"/>
    <n v="77"/>
    <b v="1"/>
    <s v="theater/plays"/>
    <n v="101.05"/>
    <n v="104.98701298701299"/>
    <x v="1"/>
    <x v="6"/>
  </r>
  <r>
    <s v="Rose of June"/>
    <s v="'Can you ever find acceptance in death?' _x000a_Rose of June is a piece of theatre exploring the stages of grief. Unity Theatre - September"/>
    <n v="550"/>
    <n v="592"/>
    <x v="0"/>
    <x v="1"/>
    <s v="GBP"/>
    <n v="1409490480"/>
    <n v="1407400306"/>
    <b v="0"/>
    <n v="21"/>
    <b v="1"/>
    <s v="theater/plays"/>
    <n v="107.63636363636364"/>
    <n v="28.19047619047619"/>
    <x v="1"/>
    <x v="6"/>
  </r>
  <r>
    <s v="The Promise"/>
    <s v="A play by Alexei Arbuzov about the lives of three teenagers during the Nazi siege of Leningrad, 1942, in a new adaptation by Nick Dear."/>
    <n v="2000"/>
    <n v="2073"/>
    <x v="0"/>
    <x v="1"/>
    <s v="GBP"/>
    <n v="1440630000"/>
    <n v="1439122800"/>
    <b v="0"/>
    <n v="38"/>
    <b v="1"/>
    <s v="theater/plays"/>
    <n v="103.64999999999999"/>
    <n v="54.55263157894737"/>
    <x v="1"/>
    <x v="6"/>
  </r>
  <r>
    <s v="A Hard Rain - New York Debut"/>
    <s v="A Hard Rain is a new play that takes place on the eve of the Stonewall riots in the â€˜hiddenâ€™ gay bars of 1969 Greenwich Village."/>
    <n v="3000"/>
    <n v="3133"/>
    <x v="0"/>
    <x v="0"/>
    <s v="USD"/>
    <n v="1417305178"/>
    <n v="1414277578"/>
    <b v="0"/>
    <n v="28"/>
    <b v="1"/>
    <s v="theater/plays"/>
    <n v="104.43333333333334"/>
    <n v="111.89285714285714"/>
    <x v="1"/>
    <x v="6"/>
  </r>
  <r>
    <s v="Syrian Children's Play: Romeo &amp; Juliet Separated by War"/>
    <s v="A creative art therapy project for Syrian children. Romeo &amp; Juliet are lovers separated by war. Romeo in Jordan &amp; Juliet in Syria."/>
    <n v="4000"/>
    <n v="4090"/>
    <x v="0"/>
    <x v="0"/>
    <s v="USD"/>
    <n v="1426044383"/>
    <n v="1423455983"/>
    <b v="0"/>
    <n v="48"/>
    <b v="1"/>
    <s v="theater/plays"/>
    <n v="102.25"/>
    <n v="85.208333333333329"/>
    <x v="1"/>
    <x v="6"/>
  </r>
  <r>
    <s v="Cosmic Fear or The Day Brad Pitt Got Paranoia - EdFringe '16"/>
    <s v="Peter Brook Award Nominees Empty Deck need Â£3500 to get 'Cosmic Fear or The Day Brad Pitt Got Paranoia' to the Edinburgh Fringe!"/>
    <n v="3500"/>
    <n v="3526"/>
    <x v="0"/>
    <x v="1"/>
    <s v="GBP"/>
    <n v="1470092340"/>
    <n v="1467973256"/>
    <b v="0"/>
    <n v="46"/>
    <b v="1"/>
    <s v="theater/plays"/>
    <n v="100.74285714285713"/>
    <n v="76.652173913043484"/>
    <x v="1"/>
    <x v="6"/>
  </r>
  <r>
    <s v="Gore Vidal's THE BEST MAN, by Seat of the Pants Productions"/>
    <s v="Art imitates life: This prophetic 1960 satire follows presidential candidates who stop at nothing to capture their party's nomination."/>
    <n v="1750"/>
    <n v="1955"/>
    <x v="0"/>
    <x v="0"/>
    <s v="USD"/>
    <n v="1466707620"/>
    <n v="1464979620"/>
    <b v="0"/>
    <n v="30"/>
    <b v="1"/>
    <s v="theater/plays"/>
    <n v="111.71428571428572"/>
    <n v="65.166666666666671"/>
    <x v="1"/>
    <x v="6"/>
  </r>
  <r>
    <s v="The Hat"/>
    <s v="Six gay men, emotional baggage, and online dating: what could go wrong? A play about looking for love and finding something better."/>
    <n v="6000"/>
    <n v="6000.66"/>
    <x v="0"/>
    <x v="0"/>
    <s v="USD"/>
    <n v="1448074800"/>
    <n v="1444874768"/>
    <b v="0"/>
    <n v="64"/>
    <b v="1"/>
    <s v="theater/plays"/>
    <n v="100.01100000000001"/>
    <n v="93.760312499999998"/>
    <x v="1"/>
    <x v="6"/>
  </r>
  <r>
    <s v="The Crusade of Connor Stephens: Professional Play Reading"/>
    <s v="An Equity Reading of a new play; Intimate drama about a family dealing with consequence of actions after a school shooting."/>
    <n v="2000"/>
    <n v="2000"/>
    <x v="0"/>
    <x v="0"/>
    <s v="USD"/>
    <n v="1418244552"/>
    <n v="1415652552"/>
    <b v="0"/>
    <n v="15"/>
    <b v="1"/>
    <s v="theater/plays"/>
    <n v="100"/>
    <n v="133.33333333333334"/>
    <x v="1"/>
    <x v="6"/>
  </r>
  <r>
    <s v="Going To Market"/>
    <s v="Stories from the Bronx make for an uncommon play. Help us finish funding this production, supported by the Kevin Spacey Foundation."/>
    <n v="2000"/>
    <n v="2100"/>
    <x v="0"/>
    <x v="0"/>
    <s v="USD"/>
    <n v="1417620506"/>
    <n v="1415028506"/>
    <b v="0"/>
    <n v="41"/>
    <b v="1"/>
    <s v="theater/plays"/>
    <n v="105"/>
    <n v="51.219512195121951"/>
    <x v="1"/>
    <x v="6"/>
  </r>
  <r>
    <s v="LIBERTY! EQUALITY! AND FIREWORKS!... A Civil Rights Play"/>
    <s v="Pollyanna just completed an extremely successful run of this new educational play and wants to tour to more under-served communities."/>
    <n v="3000"/>
    <n v="3506"/>
    <x v="0"/>
    <x v="0"/>
    <s v="USD"/>
    <n v="1418581088"/>
    <n v="1415125088"/>
    <b v="0"/>
    <n v="35"/>
    <b v="1"/>
    <s v="theater/plays"/>
    <n v="116.86666666666667"/>
    <n v="100.17142857142858"/>
    <x v="1"/>
    <x v="6"/>
  </r>
  <r>
    <s v="ICONS"/>
    <s v="ICONS is a unique new play about the Amazon warrior women from Greek myth and re-imagines them from a contemporary female perspective."/>
    <n v="1500"/>
    <n v="1557"/>
    <x v="0"/>
    <x v="1"/>
    <s v="GBP"/>
    <n v="1434625441"/>
    <n v="1432033441"/>
    <b v="0"/>
    <n v="45"/>
    <b v="1"/>
    <s v="theater/plays"/>
    <n v="103.8"/>
    <n v="34.6"/>
    <x v="1"/>
    <x v="6"/>
  </r>
  <r>
    <s v="Chimera Ensemble Productions Fund"/>
    <s v="Chimera Ensemble is launching 2 inaugural theater productions, and we need support to do high quality work!"/>
    <n v="10000"/>
    <n v="11450"/>
    <x v="0"/>
    <x v="0"/>
    <s v="USD"/>
    <n v="1464960682"/>
    <n v="1462368682"/>
    <b v="0"/>
    <n v="62"/>
    <b v="1"/>
    <s v="theater/plays"/>
    <n v="114.5"/>
    <n v="184.67741935483872"/>
    <x v="1"/>
    <x v="6"/>
  </r>
  <r>
    <s v="Support 1140 Productions' 'Romeo Juliet'"/>
    <s v="1140 Productions adapts Shakespeare's 'Romeo and Juliet' for a contemporary audience. It's a raw, melancholic spin on the classic tale."/>
    <n v="1500"/>
    <n v="1536"/>
    <x v="0"/>
    <x v="0"/>
    <s v="USD"/>
    <n v="1405017345"/>
    <n v="1403721345"/>
    <b v="0"/>
    <n v="22"/>
    <b v="1"/>
    <s v="theater/plays"/>
    <n v="102.4"/>
    <n v="69.818181818181813"/>
    <x v="1"/>
    <x v="6"/>
  </r>
  <r>
    <s v="TRAVELING needs a Reading"/>
    <s v="New play about the comfort and the danger of living with memories. Gay themes. Experienced team looking to present first reading"/>
    <n v="500"/>
    <n v="1115"/>
    <x v="0"/>
    <x v="0"/>
    <s v="USD"/>
    <n v="1407536880"/>
    <n v="1404997548"/>
    <b v="0"/>
    <n v="18"/>
    <b v="1"/>
    <s v="theater/plays"/>
    <n v="223"/>
    <n v="61.944444444444443"/>
    <x v="1"/>
    <x v="6"/>
  </r>
  <r>
    <s v="1 in 3"/>
    <s v="Life is more than the days you have left. 1 in 3 tells of two normal people &amp; their confrontation with mortality and the dice of fate."/>
    <n v="500"/>
    <n v="500"/>
    <x v="0"/>
    <x v="1"/>
    <s v="GBP"/>
    <n v="1462565855"/>
    <n v="1458245855"/>
    <b v="0"/>
    <n v="12"/>
    <b v="1"/>
    <s v="theater/plays"/>
    <n v="100"/>
    <n v="41.666666666666664"/>
    <x v="1"/>
    <x v="6"/>
  </r>
  <r>
    <s v="The Maltese Bodkin"/>
    <s v="hiSTORYstage presents a film noir-style comedy mystery with a Shakespearean twist performed as a 1944 radio drama."/>
    <n v="1500"/>
    <n v="1587"/>
    <x v="0"/>
    <x v="0"/>
    <s v="USD"/>
    <n v="1415234760"/>
    <n v="1413065230"/>
    <b v="0"/>
    <n v="44"/>
    <b v="1"/>
    <s v="theater/plays"/>
    <n v="105.80000000000001"/>
    <n v="36.06818181818182"/>
    <x v="1"/>
    <x v="6"/>
  </r>
  <r>
    <s v="Buffer: Edinburgh Fringe 2014"/>
    <s v="Ambitious, Edinburgh-based company, Thrive Theatre, are bringing their brand new comedy BUFFER to the 2014 Edinburgh Fringe!"/>
    <n v="550"/>
    <n v="783"/>
    <x v="0"/>
    <x v="1"/>
    <s v="GBP"/>
    <n v="1406470645"/>
    <n v="1403878645"/>
    <b v="0"/>
    <n v="27"/>
    <b v="1"/>
    <s v="theater/plays"/>
    <n v="142.36363636363635"/>
    <n v="29"/>
    <x v="1"/>
    <x v="6"/>
  </r>
  <r>
    <s v="MIRAMAR"/>
    <s v="Miramar is a a darkly funny play exploring what it is we call â€˜homeâ€™."/>
    <n v="500"/>
    <n v="920"/>
    <x v="0"/>
    <x v="1"/>
    <s v="GBP"/>
    <n v="1433009400"/>
    <n v="1431795944"/>
    <b v="0"/>
    <n v="38"/>
    <b v="1"/>
    <s v="theater/plays"/>
    <n v="184"/>
    <n v="24.210526315789473"/>
    <x v="1"/>
    <x v="6"/>
  </r>
  <r>
    <s v="Rainbowtown"/>
    <s v="&quot;Rainbowtown&quot; is a new play for kids. Help us bring it to the Main Line during the 2014 Philadelphia Fringe Festival!"/>
    <n v="1500"/>
    <n v="1565"/>
    <x v="0"/>
    <x v="0"/>
    <s v="USD"/>
    <n v="1401595140"/>
    <n v="1399286589"/>
    <b v="0"/>
    <n v="28"/>
    <b v="1"/>
    <s v="theater/plays"/>
    <n v="104.33333333333333"/>
    <n v="55.892857142857146"/>
    <x v="1"/>
    <x v="6"/>
  </r>
  <r>
    <s v="Waiting for Godot - Blue Sky Theatre &amp; Arts"/>
    <s v="Help a group of recovering alcoholics bring Samuel Beckett's classic to a seaside town!"/>
    <n v="250"/>
    <n v="280"/>
    <x v="0"/>
    <x v="1"/>
    <s v="GBP"/>
    <n v="1455832800"/>
    <n v="1452338929"/>
    <b v="0"/>
    <n v="24"/>
    <b v="1"/>
    <s v="theater/plays"/>
    <n v="112.00000000000001"/>
    <n v="11.666666666666666"/>
    <x v="1"/>
    <x v="6"/>
  </r>
  <r>
    <s v="Lord of the Flies - Syracuse University"/>
    <s v="We're mounting a theatrical adaptation of Lord of the Flies completely student directed, produced, designed, managed and performed."/>
    <n v="4000"/>
    <n v="4443"/>
    <x v="0"/>
    <x v="0"/>
    <s v="USD"/>
    <n v="1416589200"/>
    <n v="1414605776"/>
    <b v="0"/>
    <n v="65"/>
    <b v="1"/>
    <s v="theater/plays"/>
    <n v="111.07499999999999"/>
    <n v="68.353846153846149"/>
    <x v="1"/>
    <x v="6"/>
  </r>
  <r>
    <s v="Spinning Wheel Youth Takeover"/>
    <s v="13 young people have taken over Spinning Wheel Theatre to choose, produce and create their own show from scratch."/>
    <n v="1200"/>
    <n v="1245"/>
    <x v="0"/>
    <x v="1"/>
    <s v="GBP"/>
    <n v="1424556325"/>
    <n v="1421964325"/>
    <b v="0"/>
    <n v="46"/>
    <b v="1"/>
    <s v="theater/plays"/>
    <n v="103.75000000000001"/>
    <n v="27.065217391304348"/>
    <x v="1"/>
    <x v="6"/>
  </r>
  <r>
    <s v="You, Me and That Guy"/>
    <s v="A hilarious comedy starring Sarah, a recent grad, who uses the magic of a mystical open mic to solve the problems of her relationships."/>
    <n v="10000"/>
    <n v="10041"/>
    <x v="0"/>
    <x v="0"/>
    <s v="USD"/>
    <n v="1409266414"/>
    <n v="1405378414"/>
    <b v="0"/>
    <n v="85"/>
    <b v="1"/>
    <s v="theater/plays"/>
    <n v="100.41"/>
    <n v="118.12941176470588"/>
    <x v="1"/>
    <x v="6"/>
  </r>
  <r>
    <s v="This is why we Live ... (Astonishment)"/>
    <s v="Support a daring new theatre creation               _x000a_Supportez une audacieuse compagnie internationale et aidez-les Ã  crÃ©er leur piÃ¨ce"/>
    <n v="2900"/>
    <n v="2954"/>
    <x v="0"/>
    <x v="1"/>
    <s v="GBP"/>
    <n v="1438968146"/>
    <n v="1436376146"/>
    <b v="0"/>
    <n v="66"/>
    <b v="1"/>
    <s v="theater/plays"/>
    <n v="101.86206896551724"/>
    <n v="44.757575757575758"/>
    <x v="1"/>
    <x v="6"/>
  </r>
  <r>
    <s v="Liberty Falls, 54321"/>
    <s v="Itâ€™s a celebration of our heritage. Well, not all of ours. If you live in Liberty Falls, itâ€™s yours. If you donâ€™t, then it's not."/>
    <n v="15000"/>
    <n v="16465"/>
    <x v="0"/>
    <x v="0"/>
    <s v="USD"/>
    <n v="1447295460"/>
    <n v="1444747843"/>
    <b v="0"/>
    <n v="165"/>
    <b v="1"/>
    <s v="theater/plays"/>
    <n v="109.76666666666665"/>
    <n v="99.787878787878782"/>
    <x v="1"/>
    <x v="6"/>
  </r>
  <r>
    <s v="'Fats and Tanya' - a play by Lucy Gallagher"/>
    <s v="Two worlds, one bond - no turning back._x000a_A dark comedy about domestic abuse and the power of an unlikely friendship"/>
    <n v="2000"/>
    <n v="2000"/>
    <x v="0"/>
    <x v="1"/>
    <s v="GBP"/>
    <n v="1435230324"/>
    <n v="1432638324"/>
    <b v="0"/>
    <n v="17"/>
    <b v="1"/>
    <s v="theater/plays"/>
    <n v="100"/>
    <n v="117.64705882352941"/>
    <x v="1"/>
    <x v="6"/>
  </r>
  <r>
    <s v="Montclair Shakespeare Series: A Midsummer Night's Dream"/>
    <s v="The Montclair Shakespeare Series presents staged readings of Shakespeare's work in historic venues throughout the summer in Montclair."/>
    <n v="500"/>
    <n v="610"/>
    <x v="0"/>
    <x v="0"/>
    <s v="USD"/>
    <n v="1434542702"/>
    <n v="1432814702"/>
    <b v="0"/>
    <n v="3"/>
    <b v="1"/>
    <s v="theater/plays"/>
    <n v="122"/>
    <n v="203.33333333333334"/>
    <x v="1"/>
    <x v="6"/>
  </r>
  <r>
    <s v="Seance Theatre Performs Noel Coward's Blithe Spirit"/>
    <s v="We are Seance Theatre Group trying to fund our first performance, Noel Coward's hysterical comedy farce, Blithe Spirit."/>
    <n v="350"/>
    <n v="481.5"/>
    <x v="0"/>
    <x v="1"/>
    <s v="GBP"/>
    <n v="1456876740"/>
    <n v="1455063886"/>
    <b v="0"/>
    <n v="17"/>
    <b v="1"/>
    <s v="theater/plays"/>
    <n v="137.57142857142856"/>
    <n v="28.323529411764707"/>
    <x v="1"/>
    <x v="6"/>
  </r>
  <r>
    <s v="Voices of Swords"/>
    <s v="A funny and moving new play about two families dealing with aging parents in very different ways!"/>
    <n v="10000"/>
    <n v="10031"/>
    <x v="0"/>
    <x v="0"/>
    <s v="USD"/>
    <n v="1405511376"/>
    <n v="1401623376"/>
    <b v="0"/>
    <n v="91"/>
    <b v="1"/>
    <s v="theater/plays"/>
    <n v="100.31000000000002"/>
    <n v="110.23076923076923"/>
    <x v="1"/>
    <x v="6"/>
  </r>
  <r>
    <s v="Chlorine Edinburgh 2014"/>
    <s v="Biddy is 24. Biddy is a hopeless romantic. Biddy always wanted to be a vegan. Find out what happens_x000a_when Biddy gets sectioned."/>
    <n v="2000"/>
    <n v="2142"/>
    <x v="0"/>
    <x v="1"/>
    <s v="GBP"/>
    <n v="1404641289"/>
    <n v="1402049289"/>
    <b v="0"/>
    <n v="67"/>
    <b v="1"/>
    <s v="theater/plays"/>
    <n v="107.1"/>
    <n v="31.970149253731343"/>
    <x v="1"/>
    <x v="6"/>
  </r>
  <r>
    <s v="&quot;She Has a Name&quot; on tour"/>
    <s v="Help us take &quot;She Has a Name&quot;, the human trafficking story of one victim, on tour to all over Northern and Central California."/>
    <n v="500"/>
    <n v="1055"/>
    <x v="0"/>
    <x v="0"/>
    <s v="USD"/>
    <n v="1405727304"/>
    <n v="1403135304"/>
    <b v="0"/>
    <n v="18"/>
    <b v="1"/>
    <s v="theater/plays"/>
    <n v="211"/>
    <n v="58.611111111111114"/>
    <x v="1"/>
    <x v="6"/>
  </r>
  <r>
    <s v="Who Said Theatre Presents: The Calm"/>
    <s v="Exciting and visceral new-writing that challenges the way we view the fine line between war and terror..."/>
    <n v="500"/>
    <n v="618"/>
    <x v="0"/>
    <x v="1"/>
    <s v="GBP"/>
    <n v="1469998680"/>
    <n v="1466710358"/>
    <b v="0"/>
    <n v="21"/>
    <b v="1"/>
    <s v="theater/plays"/>
    <n v="123.6"/>
    <n v="29.428571428571427"/>
    <x v="1"/>
    <x v="6"/>
  </r>
  <r>
    <s v="the southland company - LAUNCH LOS ANGELES"/>
    <s v="Join us in a campaign benefitting the southland company and its interdisciplinary artistic efforts in Los Angeles."/>
    <n v="3000"/>
    <n v="3255"/>
    <x v="0"/>
    <x v="0"/>
    <s v="USD"/>
    <n v="1465196400"/>
    <n v="1462841990"/>
    <b v="0"/>
    <n v="40"/>
    <b v="1"/>
    <s v="theater/plays"/>
    <n v="108.5"/>
    <n v="81.375"/>
    <x v="1"/>
    <x v="6"/>
  </r>
  <r>
    <s v="Assimilation - A history lesson you will never forget"/>
    <s v="The world's Boarding School history is brutal. But in this acclaimed play, Natives run the school, and Whites are being assimilated."/>
    <n v="15000"/>
    <n v="15535"/>
    <x v="0"/>
    <x v="0"/>
    <s v="USD"/>
    <n v="1444264372"/>
    <n v="1442536372"/>
    <b v="0"/>
    <n v="78"/>
    <b v="1"/>
    <s v="theater/plays"/>
    <n v="103.56666666666668"/>
    <n v="199.16666666666666"/>
    <x v="1"/>
    <x v="6"/>
  </r>
  <r>
    <s v="Joe Orton's Fred &amp; Madge"/>
    <s v="Rough Haired Pointer present for the first time ever Joe Orton's 'Fred &amp; Madge' at the Hope Theatre, Islington this Sept and Oct"/>
    <n v="3000"/>
    <n v="3000"/>
    <x v="0"/>
    <x v="1"/>
    <s v="GBP"/>
    <n v="1411858862"/>
    <n v="1409266862"/>
    <b v="0"/>
    <n v="26"/>
    <b v="1"/>
    <s v="theater/plays"/>
    <n v="100"/>
    <n v="115.38461538461539"/>
    <x v="1"/>
    <x v="6"/>
  </r>
  <r>
    <s v="Edward Albee's The Goat, or Who is Sylvia?"/>
    <s v="The RC Players are beyond excited to be bringing this controversial, socially-minded show to Michigan's campus, but we need your help!"/>
    <n v="500"/>
    <n v="650"/>
    <x v="0"/>
    <x v="0"/>
    <s v="USD"/>
    <n v="1425099540"/>
    <n v="1424280938"/>
    <b v="0"/>
    <n v="14"/>
    <b v="1"/>
    <s v="theater/plays"/>
    <n v="130"/>
    <n v="46.428571428571431"/>
    <x v="1"/>
    <x v="6"/>
  </r>
  <r>
    <s v="PCSF PlayOffs 2016"/>
    <s v="A new twist on our annual festival of fully-produced plays by member playwrights, performed by a talented ensemble cast!"/>
    <n v="3000"/>
    <n v="3105"/>
    <x v="0"/>
    <x v="0"/>
    <s v="USD"/>
    <n v="1480579140"/>
    <n v="1478030325"/>
    <b v="0"/>
    <n v="44"/>
    <b v="1"/>
    <s v="theater/plays"/>
    <n v="103.49999999999999"/>
    <n v="70.568181818181813"/>
    <x v="1"/>
    <x v="6"/>
  </r>
  <r>
    <s v="Balm in Gilead at Columbia"/>
    <s v="We are raising funds to allow for enhanced scenic, costume, and lighting design. Every dollar helps!"/>
    <n v="200"/>
    <n v="200"/>
    <x v="0"/>
    <x v="0"/>
    <s v="USD"/>
    <n v="1460935800"/>
    <n v="1459999656"/>
    <b v="0"/>
    <n v="9"/>
    <b v="1"/>
    <s v="theater/plays"/>
    <n v="100"/>
    <n v="22.222222222222221"/>
    <x v="1"/>
    <x v="6"/>
  </r>
  <r>
    <s v="'I and The Village' by Silva Semerciyan - World Premiere"/>
    <s v="Be part of bringing this witty, engaging &amp; important play by award-winning writer Silva Semerciyan to London's Theatre 503 this summer."/>
    <n v="4000"/>
    <n v="4784"/>
    <x v="0"/>
    <x v="1"/>
    <s v="GBP"/>
    <n v="1429813800"/>
    <n v="1427363645"/>
    <b v="0"/>
    <n v="30"/>
    <b v="1"/>
    <s v="theater/plays"/>
    <n v="119.6"/>
    <n v="159.46666666666667"/>
    <x v="1"/>
    <x v="6"/>
  </r>
  <r>
    <s v="Fury Theatre is Producing Oleanna"/>
    <s v="Fury Theatre is bringing Mamet's powerful play, Oleanna, to life!  Help us get ahead of funding so we can keep theater affordable."/>
    <n v="1700"/>
    <n v="1700.01"/>
    <x v="0"/>
    <x v="0"/>
    <s v="USD"/>
    <n v="1414284180"/>
    <n v="1410558948"/>
    <b v="0"/>
    <n v="45"/>
    <b v="1"/>
    <s v="theater/plays"/>
    <n v="100.00058823529412"/>
    <n v="37.777999999999999"/>
    <x v="1"/>
    <x v="6"/>
  </r>
  <r>
    <s v="&quot;Mukha-Tsokotukha&quot; SoloSchool Youth Play"/>
    <s v="Atlanta SoloSchool brings a beloved children's play to the 4th Annual Festival of Russian Youth Theaters in Washington, DC on May 31."/>
    <n v="4000"/>
    <n v="4035"/>
    <x v="0"/>
    <x v="0"/>
    <s v="USD"/>
    <n v="1400875307"/>
    <n v="1398283307"/>
    <b v="0"/>
    <n v="56"/>
    <b v="1"/>
    <s v="theater/plays"/>
    <n v="100.875"/>
    <n v="72.053571428571431"/>
    <x v="1"/>
    <x v="6"/>
  </r>
  <r>
    <s v="HAMLET presented by AC Productions"/>
    <s v="As part of the 400th anniversary of Shakespeareâ€™s death, AC Productions will present a new production of Hamlet adapted by Peter Reid"/>
    <n v="2750"/>
    <n v="2930"/>
    <x v="0"/>
    <x v="17"/>
    <s v="EUR"/>
    <n v="1459978200"/>
    <n v="1458416585"/>
    <b v="0"/>
    <n v="46"/>
    <b v="1"/>
    <s v="theater/plays"/>
    <n v="106.54545454545455"/>
    <n v="63.695652173913047"/>
    <x v="1"/>
    <x v="6"/>
  </r>
  <r>
    <s v="Rounds. Set design campaign."/>
    <s v="A powerful and urgent tale of the first line of defence for the NHS. Based on true stories from junior doctors."/>
    <n v="700"/>
    <n v="966"/>
    <x v="0"/>
    <x v="1"/>
    <s v="GBP"/>
    <n v="1455408000"/>
    <n v="1454638202"/>
    <b v="0"/>
    <n v="34"/>
    <b v="1"/>
    <s v="theater/plays"/>
    <n v="138"/>
    <n v="28.411764705882351"/>
    <x v="1"/>
    <x v="6"/>
  </r>
  <r>
    <s v="New Works Lab @ PPAS: &quot;Begets: Fall of a High School Ronin&quot;"/>
    <s v="Waterwell's New Works Lab @ PPAS is the country's leading development program for challenging new plays for young actors."/>
    <n v="10000"/>
    <n v="10115"/>
    <x v="0"/>
    <x v="0"/>
    <s v="USD"/>
    <n v="1425495563"/>
    <n v="1422903563"/>
    <b v="0"/>
    <n v="98"/>
    <b v="1"/>
    <s v="theater/plays"/>
    <n v="101.15"/>
    <n v="103.21428571428571"/>
    <x v="1"/>
    <x v="6"/>
  </r>
  <r>
    <s v="The Secret Lives of Baba Segi's Wives; A Workshop Production"/>
    <s v="Developing and presenting Rotimi Babatunde's stage adaptation of The Secret Lives of Baba Segi's Wives directed by Femi Elufowoju, jr"/>
    <n v="3000"/>
    <n v="3273"/>
    <x v="0"/>
    <x v="1"/>
    <s v="GBP"/>
    <n v="1450051200"/>
    <n v="1447594176"/>
    <b v="0"/>
    <n v="46"/>
    <b v="1"/>
    <s v="theater/plays"/>
    <n v="109.1"/>
    <n v="71.152173913043484"/>
    <x v="1"/>
    <x v="6"/>
  </r>
  <r>
    <s v="And That's How The Story Goes"/>
    <s v="Forest Hills Eastern's Student Run Show 2015. Our goal is to present a professional quality show on a budget."/>
    <n v="250"/>
    <n v="350"/>
    <x v="0"/>
    <x v="0"/>
    <s v="USD"/>
    <n v="1429912341"/>
    <n v="1427320341"/>
    <b v="0"/>
    <n v="10"/>
    <b v="1"/>
    <s v="theater/plays"/>
    <n v="140"/>
    <n v="35"/>
    <x v="1"/>
    <x v="6"/>
  </r>
  <r>
    <s v="Maggie LumiÃ¨re and The Ghost Train: an exciting new play!"/>
    <s v="Maggie is a deaf girl determined to make a silent film masterpiece. Help us share her story with students across the state of Idaho."/>
    <n v="6000"/>
    <n v="6215"/>
    <x v="0"/>
    <x v="0"/>
    <s v="USD"/>
    <n v="1423119540"/>
    <n v="1421252084"/>
    <b v="0"/>
    <n v="76"/>
    <b v="1"/>
    <s v="theater/plays"/>
    <n v="103.58333333333334"/>
    <n v="81.776315789473685"/>
    <x v="1"/>
    <x v="6"/>
  </r>
  <r>
    <s v="The Erlkings"/>
    <s v="The Erlkings is a play that uses the writings of the perpetrators of the Columbine Shooting to explore the inner lives of these boys."/>
    <n v="30000"/>
    <n v="30891.1"/>
    <x v="0"/>
    <x v="0"/>
    <s v="USD"/>
    <n v="1412434136"/>
    <n v="1409669336"/>
    <b v="0"/>
    <n v="104"/>
    <b v="1"/>
    <s v="theater/plays"/>
    <n v="102.97033333333331"/>
    <n v="297.02980769230766"/>
    <x v="1"/>
    <x v="6"/>
  </r>
  <r>
    <s v="Holocene"/>
    <s v="Part ghost story, part cautionary tale, Holocene is a play about the end of our world, and the beginning of another."/>
    <n v="3750"/>
    <n v="4055"/>
    <x v="0"/>
    <x v="0"/>
    <s v="USD"/>
    <n v="1411264800"/>
    <n v="1409620903"/>
    <b v="0"/>
    <n v="87"/>
    <b v="1"/>
    <s v="theater/plays"/>
    <n v="108.13333333333333"/>
    <n v="46.609195402298852"/>
    <x v="1"/>
    <x v="6"/>
  </r>
  <r>
    <s v="We Were Kings"/>
    <s v="A new play developed in collaboration with graduating theatre makers, premiering at the Edinburgh Fringe Festival 2014."/>
    <n v="1500"/>
    <n v="1500"/>
    <x v="0"/>
    <x v="1"/>
    <s v="GBP"/>
    <n v="1404314952"/>
    <n v="1401722952"/>
    <b v="0"/>
    <n v="29"/>
    <b v="1"/>
    <s v="theater/plays"/>
    <n v="100"/>
    <n v="51.724137931034484"/>
    <x v="1"/>
    <x v="6"/>
  </r>
  <r>
    <s v="CREDITORS | Jack Studio Theatre | Smith after Strindberg"/>
    <s v="The WORLD PREMIERE of Neil Smith's beautiful and thrilling new version of Strindberg's modern masterpiece - CREDITORS."/>
    <n v="2000"/>
    <n v="2055"/>
    <x v="0"/>
    <x v="1"/>
    <s v="GBP"/>
    <n v="1425142800"/>
    <n v="1422983847"/>
    <b v="0"/>
    <n v="51"/>
    <b v="1"/>
    <s v="theater/plays"/>
    <n v="102.75000000000001"/>
    <n v="40.294117647058826"/>
    <x v="1"/>
    <x v="6"/>
  </r>
  <r>
    <s v="Virtual Reality - A play about autism, family and The Sims."/>
    <s v="I would like to raise a small budget to put on my first play, Virtual Reality. To be put on at 53two, Manchester - 29th &amp; 30th Nov 16"/>
    <n v="150"/>
    <n v="195"/>
    <x v="0"/>
    <x v="1"/>
    <s v="GBP"/>
    <n v="1478046661"/>
    <n v="1476837061"/>
    <b v="0"/>
    <n v="12"/>
    <b v="1"/>
    <s v="theater/plays"/>
    <n v="130"/>
    <n v="16.25"/>
    <x v="1"/>
    <x v="6"/>
  </r>
  <r>
    <s v="Being Patient"/>
    <s v="We need support for our play so we can promote awareness of kidney diseases and the effect it has on sufferers and their families."/>
    <n v="2000"/>
    <n v="2170.9899999999998"/>
    <x v="0"/>
    <x v="1"/>
    <s v="GBP"/>
    <n v="1406760101"/>
    <n v="1404168101"/>
    <b v="0"/>
    <n v="72"/>
    <b v="1"/>
    <s v="theater/plays"/>
    <n v="108.54949999999999"/>
    <n v="30.152638888888887"/>
    <x v="1"/>
    <x v="6"/>
  </r>
  <r>
    <s v="Local Jewell Production's Inaugural Season (2014-2015)"/>
    <s v="Our 1st full season!  We need your help to fund costumes, sets, props &amp; help bringing these wonderful shows to the stage!"/>
    <n v="2000"/>
    <n v="2000"/>
    <x v="0"/>
    <x v="0"/>
    <s v="USD"/>
    <n v="1408383153"/>
    <n v="1405791153"/>
    <b v="0"/>
    <n v="21"/>
    <b v="1"/>
    <s v="theater/plays"/>
    <n v="100"/>
    <n v="95.238095238095241"/>
    <x v="1"/>
    <x v="6"/>
  </r>
  <r>
    <s v="Love Letters"/>
    <s v="Bare Theatre stages A.R. Gurney's Pulitzer Finalist script about a relationship spanning a lifetime and long distance."/>
    <n v="2000"/>
    <n v="2193"/>
    <x v="0"/>
    <x v="0"/>
    <s v="USD"/>
    <n v="1454709600"/>
    <n v="1452520614"/>
    <b v="0"/>
    <n v="42"/>
    <b v="1"/>
    <s v="theater/plays"/>
    <n v="109.65"/>
    <n v="52.214285714285715"/>
    <x v="1"/>
    <x v="6"/>
  </r>
  <r>
    <s v="The Dybbuk"/>
    <s v="death&amp;pretzels presents their first Chicago based project:_x000a_The Dybbuk by S. Ansky"/>
    <n v="9500"/>
    <n v="9525"/>
    <x v="0"/>
    <x v="0"/>
    <s v="USD"/>
    <n v="1402974000"/>
    <n v="1400290255"/>
    <b v="0"/>
    <n v="71"/>
    <b v="1"/>
    <s v="theater/plays"/>
    <n v="100.26315789473684"/>
    <n v="134.1549295774648"/>
    <x v="1"/>
    <x v="6"/>
  </r>
  <r>
    <s v="The Williams Project"/>
    <s v="Bringing Tennessee Williams, Shakespeare, and 8 world class actors to Longview, Washington to build a play in and for the community."/>
    <n v="10000"/>
    <n v="10555"/>
    <x v="0"/>
    <x v="0"/>
    <s v="USD"/>
    <n v="1404983269"/>
    <n v="1402391269"/>
    <b v="0"/>
    <n v="168"/>
    <b v="1"/>
    <s v="theater/plays"/>
    <n v="105.55000000000001"/>
    <n v="62.827380952380949"/>
    <x v="1"/>
    <x v="6"/>
  </r>
  <r>
    <s v="Tickets for the Tenderloin"/>
    <s v="People Of Interest is providing free tickets to &quot;Campo Maldito&quot; for Tenderloin residents who could not otherwise afford to see it."/>
    <n v="1000"/>
    <n v="1120"/>
    <x v="0"/>
    <x v="0"/>
    <s v="USD"/>
    <n v="1470538800"/>
    <n v="1469112493"/>
    <b v="0"/>
    <n v="19"/>
    <b v="1"/>
    <s v="theater/plays"/>
    <n v="112.00000000000001"/>
    <n v="58.94736842105263"/>
    <x v="1"/>
    <x v="6"/>
  </r>
  <r>
    <s v="â€œDamselflyâ€ Gracing the stage"/>
    <s v="Please help us fund &quot;Damselfly&quot; - The Play ( put on by Saints on Stage Alumni &amp; sponsored by Mothers Against Medical Error)"/>
    <n v="5000"/>
    <n v="5295"/>
    <x v="0"/>
    <x v="0"/>
    <s v="USD"/>
    <n v="1408638480"/>
    <n v="1406811593"/>
    <b v="0"/>
    <n v="37"/>
    <b v="1"/>
    <s v="theater/plays"/>
    <n v="105.89999999999999"/>
    <n v="143.1081081081081"/>
    <x v="1"/>
    <x v="6"/>
  </r>
  <r>
    <s v="Alzheimer's:The Musical World Premiere Tickets &amp; FUNdrasier!"/>
    <s v="Join people who stutter as they come together to support Stuttering &amp; Alzheimer's organizations. Everyone's voice is heard right now!!"/>
    <n v="3000"/>
    <n v="3030"/>
    <x v="0"/>
    <x v="0"/>
    <s v="USD"/>
    <n v="1440003820"/>
    <n v="1437411820"/>
    <b v="0"/>
    <n v="36"/>
    <b v="1"/>
    <s v="theater/plays"/>
    <n v="101"/>
    <n v="84.166666666666671"/>
    <x v="1"/>
    <x v="6"/>
  </r>
  <r>
    <s v="KLIPPIES"/>
    <s v="Klippies is the debut play from Johannesburg-born writer Jessica SiÃ¢n, premiering at the Southwark Playhouse, London in May 2015."/>
    <n v="2500"/>
    <n v="2605"/>
    <x v="0"/>
    <x v="1"/>
    <s v="GBP"/>
    <n v="1430600400"/>
    <n v="1428358567"/>
    <b v="0"/>
    <n v="14"/>
    <b v="1"/>
    <s v="theater/plays"/>
    <n v="104.2"/>
    <n v="186.07142857142858"/>
    <x v="1"/>
    <x v="6"/>
  </r>
  <r>
    <s v="Cirque Inspired Alice's Adventures in Wonderland"/>
    <s v="Help a small theater produce an original adaptation of Lewis Carroll's classic story."/>
    <n v="1200"/>
    <n v="1616.14"/>
    <x v="0"/>
    <x v="0"/>
    <s v="USD"/>
    <n v="1453179540"/>
    <n v="1452030730"/>
    <b v="0"/>
    <n v="18"/>
    <b v="1"/>
    <s v="theater/plays"/>
    <n v="134.67833333333334"/>
    <n v="89.785555555555561"/>
    <x v="1"/>
    <x v="6"/>
  </r>
  <r>
    <s v="Gruesome Playground Injuries"/>
    <s v="LA-based team of professional actors and directors taking Rajiv Joseph's harrowing and romantic play to the Boulder community."/>
    <n v="5000"/>
    <n v="5260.92"/>
    <x v="0"/>
    <x v="0"/>
    <s v="USD"/>
    <n v="1405095300"/>
    <n v="1403146628"/>
    <b v="0"/>
    <n v="82"/>
    <b v="1"/>
    <s v="theater/plays"/>
    <n v="105.2184"/>
    <n v="64.157560975609755"/>
    <x v="1"/>
    <x v="6"/>
  </r>
  <r>
    <s v="Putting on a great play in Los Angeles!"/>
    <s v="We are producing the play Bug, by Tracy Letts.  This will be an inspiring show, and a great way to bring help to a great LA charity."/>
    <n v="2500"/>
    <n v="2565"/>
    <x v="0"/>
    <x v="0"/>
    <s v="USD"/>
    <n v="1447445820"/>
    <n v="1445077121"/>
    <b v="0"/>
    <n v="43"/>
    <b v="1"/>
    <s v="theater/plays"/>
    <n v="102.60000000000001"/>
    <n v="59.651162790697676"/>
    <x v="1"/>
    <x v="6"/>
  </r>
  <r>
    <s v="An Evening of Radio"/>
    <s v="An Evening of Radio aims to showcase original work written by undergraduate playwriting students in the style of live staged readings."/>
    <n v="250"/>
    <n v="250"/>
    <x v="0"/>
    <x v="0"/>
    <s v="USD"/>
    <n v="1433016672"/>
    <n v="1430424672"/>
    <b v="0"/>
    <n v="8"/>
    <b v="1"/>
    <s v="theater/plays"/>
    <n v="100"/>
    <n v="31.25"/>
    <x v="1"/>
    <x v="6"/>
  </r>
  <r>
    <s v="Reading of a New Play by Garrett Zuercher"/>
    <s v="A new play about dual-faced identities in the gay community, particularly among those who are deaf and those living with HIV."/>
    <n v="1000"/>
    <n v="1855"/>
    <x v="0"/>
    <x v="0"/>
    <s v="USD"/>
    <n v="1410266146"/>
    <n v="1407674146"/>
    <b v="0"/>
    <n v="45"/>
    <b v="1"/>
    <s v="theater/plays"/>
    <n v="185.5"/>
    <n v="41.222222222222221"/>
    <x v="1"/>
    <x v="6"/>
  </r>
  <r>
    <s v="Training young artists! Act Yo' Age Theatre Co debut"/>
    <s v="WE NEED YOUR HELP! We are a small town youth arts ensemble, training kids excited about theatre. We need dollars. We need YOU!"/>
    <n v="300"/>
    <n v="867"/>
    <x v="0"/>
    <x v="2"/>
    <s v="AUD"/>
    <n v="1465394340"/>
    <n v="1464677986"/>
    <b v="0"/>
    <n v="20"/>
    <b v="1"/>
    <s v="theater/plays"/>
    <n v="289"/>
    <n v="43.35"/>
    <x v="1"/>
    <x v="6"/>
  </r>
  <r>
    <s v="Axon Theatre - First Project (Phase 1)"/>
    <s v="Rehearsal &amp; development of our first project as Axon Theatre: &quot;The Star-Spangled Girl&quot; in South Wales."/>
    <n v="2000"/>
    <n v="2000"/>
    <x v="0"/>
    <x v="1"/>
    <s v="GBP"/>
    <n v="1445604236"/>
    <n v="1443185036"/>
    <b v="0"/>
    <n v="31"/>
    <b v="1"/>
    <s v="theater/plays"/>
    <n v="100"/>
    <n v="64.516129032258064"/>
    <x v="1"/>
    <x v="6"/>
  </r>
  <r>
    <s v="'Pope Head' - The World Tour of Australia"/>
    <s v="Pope Head: The Secret Life of Francis Bacon â€“ A solo show celebrating the artist. Touring a land Down Under 12 Feb - 14 March '15."/>
    <n v="1000"/>
    <n v="1082"/>
    <x v="0"/>
    <x v="1"/>
    <s v="GBP"/>
    <n v="1423138800"/>
    <n v="1421092725"/>
    <b v="0"/>
    <n v="25"/>
    <b v="1"/>
    <s v="theater/plays"/>
    <n v="108.2"/>
    <n v="43.28"/>
    <x v="1"/>
    <x v="6"/>
  </r>
  <r>
    <s v="The Vagabond Halfback"/>
    <s v="&quot;He was a poet, a vagrant, a philosopher, a lady's man and a hard drinker&quot;"/>
    <n v="1000"/>
    <n v="1078"/>
    <x v="0"/>
    <x v="0"/>
    <s v="USD"/>
    <n v="1458332412"/>
    <n v="1454448012"/>
    <b v="0"/>
    <n v="14"/>
    <b v="1"/>
    <s v="theater/plays"/>
    <n v="107.80000000000001"/>
    <n v="77"/>
    <x v="1"/>
    <x v="6"/>
  </r>
  <r>
    <s v="The Mount, new play about Edith Wharton"/>
    <s v="The Mount-- a new play based off the life of Edith Wharton-- is having its premiere reading AT the real Mount in Lenox, MA!"/>
    <n v="2100"/>
    <n v="2305"/>
    <x v="0"/>
    <x v="0"/>
    <s v="USD"/>
    <n v="1418784689"/>
    <n v="1416192689"/>
    <b v="0"/>
    <n v="45"/>
    <b v="1"/>
    <s v="theater/plays"/>
    <n v="109.76190476190477"/>
    <n v="51.222222222222221"/>
    <x v="1"/>
    <x v="6"/>
  </r>
  <r>
    <s v="Love Letters To My Children, directed by Charles J. Ouda"/>
    <s v="Help us produce this original play! The play will be presented at the LSTFI July 12-14. Follow us on Facebook."/>
    <n v="800"/>
    <n v="1365"/>
    <x v="0"/>
    <x v="0"/>
    <s v="USD"/>
    <n v="1468036800"/>
    <n v="1465607738"/>
    <b v="0"/>
    <n v="20"/>
    <b v="1"/>
    <s v="theater/plays"/>
    <n v="170.625"/>
    <n v="68.25"/>
    <x v="1"/>
    <x v="6"/>
  </r>
  <r>
    <s v="The Beautiful House"/>
    <s v="The Beautiful House' is a story of modern mummification and the present day post-humanist crisis in our relationship with death."/>
    <n v="500"/>
    <n v="760"/>
    <x v="0"/>
    <x v="1"/>
    <s v="GBP"/>
    <n v="1427990071"/>
    <n v="1422809671"/>
    <b v="0"/>
    <n v="39"/>
    <b v="1"/>
    <s v="theater/plays"/>
    <n v="152"/>
    <n v="19.487179487179485"/>
    <x v="1"/>
    <x v="6"/>
  </r>
  <r>
    <s v="The Twilight Zone Play"/>
    <s v="I'm a high school student in New Jersey planning on producing and directing a Twilight Zone Play for a &quot;One Act&quot; competition."/>
    <n v="650"/>
    <n v="658"/>
    <x v="0"/>
    <x v="0"/>
    <s v="USD"/>
    <n v="1429636927"/>
    <n v="1427304127"/>
    <b v="0"/>
    <n v="16"/>
    <b v="1"/>
    <s v="theater/plays"/>
    <n v="101.23076923076924"/>
    <n v="41.125"/>
    <x v="1"/>
    <x v="6"/>
  </r>
  <r>
    <s v="On the Verge (Or, The Geography of Yearning) goes Steampunk!"/>
    <s v="hiSTORYstage presents Eric Overmyer's story of three 19th century women on a journey through time, and space, all the way to 1955!"/>
    <n v="1000"/>
    <n v="1532"/>
    <x v="0"/>
    <x v="0"/>
    <s v="USD"/>
    <n v="1406087940"/>
    <n v="1404141626"/>
    <b v="0"/>
    <n v="37"/>
    <b v="1"/>
    <s v="theater/plays"/>
    <n v="153.19999999999999"/>
    <n v="41.405405405405403"/>
    <x v="1"/>
    <x v="6"/>
  </r>
  <r>
    <s v="'Patagonia' - by Robert George"/>
    <s v="A full length comedy, Patagonia follows Grason and Jerry on their journey through a magical, South-American rainforest."/>
    <n v="300"/>
    <n v="385"/>
    <x v="0"/>
    <x v="1"/>
    <s v="GBP"/>
    <n v="1471130956"/>
    <n v="1465946956"/>
    <b v="0"/>
    <n v="14"/>
    <b v="1"/>
    <s v="theater/plays"/>
    <n v="128.33333333333334"/>
    <n v="27.5"/>
    <x v="1"/>
    <x v="6"/>
  </r>
  <r>
    <s v="The Not So Curious Incident of the Man in the Green Volvo"/>
    <s v="Knee Slappers new production coming to Camden Fringe 2014! Presenting this off the wall, dark comedy for lovers of the bizzare. Groovy."/>
    <n v="700"/>
    <n v="705"/>
    <x v="0"/>
    <x v="1"/>
    <s v="GBP"/>
    <n v="1406825159"/>
    <n v="1404233159"/>
    <b v="0"/>
    <n v="21"/>
    <b v="1"/>
    <s v="theater/plays"/>
    <n v="100.71428571428571"/>
    <n v="33.571428571428569"/>
    <x v="1"/>
    <x v="6"/>
  </r>
  <r>
    <s v="&quot;Vanya and Sonia and Masha and Spike&quot; by Christopher Durang"/>
    <s v="Be a part of helping bring the 2013 Tony Award winning comedy &quot;Vanya and Sonia and Masha and Spike&quot; to the Edgemar Center for the Arts!"/>
    <n v="10000"/>
    <n v="10065"/>
    <x v="0"/>
    <x v="0"/>
    <s v="USD"/>
    <n v="1476381627"/>
    <n v="1473789627"/>
    <b v="0"/>
    <n v="69"/>
    <b v="1"/>
    <s v="theater/plays"/>
    <n v="100.64999999999999"/>
    <n v="145.86956521739131"/>
    <x v="1"/>
    <x v="6"/>
  </r>
  <r>
    <s v="THIEF"/>
    <s v="&quot;Thief,&quot; a one man touring show, a theatrical experience portraying a supernatural story about the 3 days Jesus spent in the grave."/>
    <n v="3000"/>
    <n v="5739"/>
    <x v="0"/>
    <x v="0"/>
    <s v="USD"/>
    <n v="1406876340"/>
    <n v="1404190567"/>
    <b v="0"/>
    <n v="16"/>
    <b v="1"/>
    <s v="theater/plays"/>
    <n v="191.3"/>
    <n v="358.6875"/>
    <x v="1"/>
    <x v="6"/>
  </r>
  <r>
    <s v="The Impossible Adventures Of Supernova Jones"/>
    <s v="Robots, Space Battles, Mystery, and Intrigue. Nothing is Impossible..."/>
    <n v="2000"/>
    <n v="2804"/>
    <x v="0"/>
    <x v="0"/>
    <s v="USD"/>
    <n v="1423720740"/>
    <n v="1421081857"/>
    <b v="0"/>
    <n v="55"/>
    <b v="1"/>
    <s v="theater/plays"/>
    <n v="140.19999999999999"/>
    <n v="50.981818181818184"/>
    <x v="1"/>
    <x v="6"/>
  </r>
  <r>
    <s v="J. Lee Vocque's BASED ON ACTUAL EVENTS"/>
    <s v="I promised my mother on her deathbed that I would tell the world MY story, so here it goes...crossing fingers, 2015 SF FRINGE"/>
    <n v="978"/>
    <n v="1216"/>
    <x v="0"/>
    <x v="0"/>
    <s v="USD"/>
    <n v="1422937620"/>
    <n v="1420606303"/>
    <b v="0"/>
    <n v="27"/>
    <b v="1"/>
    <s v="theater/plays"/>
    <n v="124.33537832310839"/>
    <n v="45.037037037037038"/>
    <x v="1"/>
    <x v="6"/>
  </r>
  <r>
    <s v="CYRIL THE SQUIRREL a magical children's theatre tour"/>
    <s v="Cyril needs your help to MAKE new puppet friends to accompany him on a magical journey through storytelling, puppetry and clown."/>
    <n v="500"/>
    <n v="631"/>
    <x v="0"/>
    <x v="1"/>
    <s v="GBP"/>
    <n v="1463743860"/>
    <n v="1461151860"/>
    <b v="0"/>
    <n v="36"/>
    <b v="1"/>
    <s v="theater/plays"/>
    <n v="126.2"/>
    <n v="17.527777777777779"/>
    <x v="1"/>
    <x v="6"/>
  </r>
  <r>
    <s v="Pushers"/>
    <s v="'Pushers' is an exciting new play and the first project for brand new theatre company, Ain't Got No Home Productions."/>
    <n v="500"/>
    <n v="950"/>
    <x v="0"/>
    <x v="1"/>
    <s v="GBP"/>
    <n v="1408106352"/>
    <n v="1406896752"/>
    <b v="0"/>
    <n v="19"/>
    <b v="1"/>
    <s v="theater/plays"/>
    <n v="190"/>
    <n v="50"/>
    <x v="1"/>
    <x v="6"/>
  </r>
  <r>
    <s v="Foolish Mortals present Shakespeare's Twelfth Night"/>
    <s v="A new production of Twelfth Night with an ambitious and enthusiastic group of high school students who love Shakespeare and teamwork."/>
    <n v="500"/>
    <n v="695"/>
    <x v="0"/>
    <x v="0"/>
    <s v="USD"/>
    <n v="1477710000"/>
    <n v="1475248279"/>
    <b v="0"/>
    <n v="12"/>
    <b v="1"/>
    <s v="theater/plays"/>
    <n v="139"/>
    <n v="57.916666666666664"/>
    <x v="1"/>
    <x v="6"/>
  </r>
  <r>
    <s v="Upstart Crows of Santa Fe Stage Weapons"/>
    <s v="Help the Upstart Crows of Santa Fe bring Shakespeare's Julius Caesar to life with quality wooden stage swords!"/>
    <n v="250"/>
    <n v="505"/>
    <x v="0"/>
    <x v="0"/>
    <s v="USD"/>
    <n v="1436551200"/>
    <n v="1435181628"/>
    <b v="0"/>
    <n v="17"/>
    <b v="1"/>
    <s v="theater/plays"/>
    <n v="202"/>
    <n v="29.705882352941178"/>
    <x v="1"/>
    <x v="6"/>
  </r>
  <r>
    <s v="Uncalled For Presents: Playday Mayday in Toronto!"/>
    <s v="Uncalled For is finally bringing their latest work of intelligently reckless stream-of-consciousness sketch comedy to Toronto."/>
    <n v="10000"/>
    <n v="10338"/>
    <x v="0"/>
    <x v="5"/>
    <s v="CAD"/>
    <n v="1476158340"/>
    <n v="1472594585"/>
    <b v="0"/>
    <n v="114"/>
    <b v="1"/>
    <s v="theater/plays"/>
    <n v="103.38000000000001"/>
    <n v="90.684210526315795"/>
    <x v="1"/>
    <x v="6"/>
  </r>
  <r>
    <s v="SHE! Is History!"/>
    <s v="Why Do We Know More About Kim Kardashian Than Abigail Adams?  Let's produce and publish a play about women who MAKE and MADE history!"/>
    <n v="5000"/>
    <n v="5116.18"/>
    <x v="0"/>
    <x v="0"/>
    <s v="USD"/>
    <n v="1471921637"/>
    <n v="1469329637"/>
    <b v="0"/>
    <n v="93"/>
    <b v="1"/>
    <s v="theater/plays"/>
    <n v="102.3236"/>
    <n v="55.012688172043013"/>
    <x v="1"/>
    <x v="6"/>
  </r>
  <r>
    <s v="Crooked Tree Theatre Presents Family Duels"/>
    <s v="Family Duels is a tragicomedy about family, filth, fraud and fornication. Please help us bring Crooked Tree to the Camden Fringe."/>
    <n v="2000"/>
    <n v="2060"/>
    <x v="0"/>
    <x v="1"/>
    <s v="GBP"/>
    <n v="1439136000"/>
    <n v="1436972472"/>
    <b v="0"/>
    <n v="36"/>
    <b v="1"/>
    <s v="theater/plays"/>
    <n v="103"/>
    <n v="57.222222222222221"/>
    <x v="1"/>
    <x v="6"/>
  </r>
  <r>
    <s v="Spotlight Youth Theater Production of Wizard"/>
    <s v="The Spotlight Youth Theater is a program where every participant has a moment in the spotlight."/>
    <n v="3500"/>
    <n v="4450"/>
    <x v="0"/>
    <x v="0"/>
    <s v="USD"/>
    <n v="1461108450"/>
    <n v="1455928050"/>
    <b v="0"/>
    <n v="61"/>
    <b v="1"/>
    <s v="theater/plays"/>
    <n v="127.14285714285714"/>
    <n v="72.950819672131146"/>
    <x v="1"/>
    <x v="6"/>
  </r>
  <r>
    <s v="Venus in Fur, Los Angeles."/>
    <s v="Venus in Fur, By David Ives."/>
    <n v="3000"/>
    <n v="3030"/>
    <x v="0"/>
    <x v="0"/>
    <s v="USD"/>
    <n v="1426864032"/>
    <n v="1424275632"/>
    <b v="0"/>
    <n v="47"/>
    <b v="1"/>
    <s v="theater/plays"/>
    <n v="101"/>
    <n v="64.468085106382972"/>
    <x v="1"/>
    <x v="6"/>
  </r>
  <r>
    <s v="Publicity for &quot;When Yellow Were the Stars on Earth&quot;"/>
    <s v="Amidst the atrocities of WWII, two women transcend enemy lines to make the ultimate heroic sacrifice."/>
    <n v="10000"/>
    <n v="12178"/>
    <x v="0"/>
    <x v="0"/>
    <s v="USD"/>
    <n v="1474426800"/>
    <n v="1471976529"/>
    <b v="0"/>
    <n v="17"/>
    <b v="1"/>
    <s v="theater/plays"/>
    <n v="121.78"/>
    <n v="716.35294117647061"/>
    <x v="1"/>
    <x v="6"/>
  </r>
  <r>
    <s v="An Evening of Original One Acts"/>
    <s v="Original plays written, performed, and produced by young and diverse theater artists - alumni from Hostos Lincoln Academy in the Bronx."/>
    <n v="2800"/>
    <n v="3175"/>
    <x v="0"/>
    <x v="0"/>
    <s v="USD"/>
    <n v="1461857045"/>
    <n v="1459265045"/>
    <b v="0"/>
    <n v="63"/>
    <b v="1"/>
    <s v="theater/plays"/>
    <n v="113.39285714285714"/>
    <n v="50.396825396825399"/>
    <x v="1"/>
    <x v="6"/>
  </r>
  <r>
    <s v="She Kills Monsters"/>
    <s v="The New Artist's Circle is a theatre company dedicated to bringing the arts to young people."/>
    <n v="250"/>
    <n v="375"/>
    <x v="0"/>
    <x v="0"/>
    <s v="USD"/>
    <n v="1468618680"/>
    <n v="1465345902"/>
    <b v="0"/>
    <n v="9"/>
    <b v="1"/>
    <s v="theater/plays"/>
    <n v="150"/>
    <n v="41.666666666666664"/>
    <x v="1"/>
    <x v="6"/>
  </r>
  <r>
    <s v="Different is Dangerous"/>
    <s v="Fast paced, two hander which uses headphone verbatim technique to give an insight into the everyday lives of Leeds city locals."/>
    <n v="500"/>
    <n v="1073"/>
    <x v="0"/>
    <x v="1"/>
    <s v="GBP"/>
    <n v="1409515200"/>
    <n v="1405971690"/>
    <b v="0"/>
    <n v="30"/>
    <b v="1"/>
    <s v="theater/plays"/>
    <n v="214.6"/>
    <n v="35.766666666666666"/>
    <x v="1"/>
    <x v="6"/>
  </r>
  <r>
    <s v="Dandelion Theatre: 'Body Awareness' by Annie Baker"/>
    <s v="Raising funds for Dandelion Theatre's Chicago production of 'Body Awareness' by the Pulitzer Prize-winning playwright Annie Baker."/>
    <n v="2000"/>
    <n v="2041"/>
    <x v="0"/>
    <x v="0"/>
    <s v="USD"/>
    <n v="1415253540"/>
    <n v="1413432331"/>
    <b v="0"/>
    <n v="23"/>
    <b v="1"/>
    <s v="theater/plays"/>
    <n v="102.05"/>
    <n v="88.739130434782609"/>
    <x v="1"/>
    <x v="6"/>
  </r>
  <r>
    <s v="King Sisyphus"/>
    <s v="A modern telling of the Greek myth. Sisyphus defies the Gods and attempts to change the world order... but can he overcome his fate?"/>
    <n v="4900"/>
    <n v="4900"/>
    <x v="0"/>
    <x v="0"/>
    <s v="USD"/>
    <n v="1426883220"/>
    <n v="1425067296"/>
    <b v="0"/>
    <n v="33"/>
    <b v="1"/>
    <s v="theater/plays"/>
    <n v="100"/>
    <n v="148.4848484848485"/>
    <x v="1"/>
    <x v="6"/>
  </r>
  <r>
    <s v="Be Prepared"/>
    <s v="Help us get actor-writer Ian Bonar's debut play - a hilarious, heartbreaking story of grief and loss - to the 2016 Edinburgh Fringe."/>
    <n v="2000"/>
    <n v="2020"/>
    <x v="0"/>
    <x v="1"/>
    <s v="GBP"/>
    <n v="1469016131"/>
    <n v="1466424131"/>
    <b v="0"/>
    <n v="39"/>
    <b v="1"/>
    <s v="theater/plays"/>
    <n v="101"/>
    <n v="51.794871794871796"/>
    <x v="1"/>
    <x v="6"/>
  </r>
  <r>
    <s v="Score"/>
    <s v="Score is a musical play inspired by true stories of parents who have recovered from addiction and regained their children."/>
    <n v="300"/>
    <n v="340"/>
    <x v="0"/>
    <x v="1"/>
    <s v="GBP"/>
    <n v="1414972800"/>
    <n v="1412629704"/>
    <b v="0"/>
    <n v="17"/>
    <b v="1"/>
    <s v="theater/plays"/>
    <n v="113.33333333333333"/>
    <n v="20"/>
    <x v="1"/>
    <x v="6"/>
  </r>
  <r>
    <s v="REBATEnsemble Presents: ICONS - The Martin Show"/>
    <s v="Meet the Martins; a modern family dealing with modern issues in a way that is as All-American as apple pie, James Dean and repression."/>
    <n v="300"/>
    <n v="312"/>
    <x v="0"/>
    <x v="0"/>
    <s v="USD"/>
    <n v="1414378800"/>
    <n v="1412836990"/>
    <b v="0"/>
    <n v="6"/>
    <b v="1"/>
    <s v="theater/plays"/>
    <n v="104"/>
    <n v="52"/>
    <x v="1"/>
    <x v="6"/>
  </r>
  <r>
    <s v="PCSF's Biannual 24-Hour Play Festival"/>
    <s v="8 ten-minute plays, written, directed, rehearsed, and fully produced in only 24 hours! Are we crazy? You bet we are!"/>
    <n v="1800"/>
    <n v="2076"/>
    <x v="0"/>
    <x v="0"/>
    <s v="USD"/>
    <n v="1431831600"/>
    <n v="1430761243"/>
    <b v="0"/>
    <n v="39"/>
    <b v="1"/>
    <s v="theater/plays"/>
    <n v="115.33333333333333"/>
    <n v="53.230769230769234"/>
    <x v="1"/>
    <x v="6"/>
  </r>
  <r>
    <s v="Measure for Measure"/>
    <s v="Bare Theatre takes on Shakespeare's most notorious &quot;problem play,&quot; which asks how far we are willing to go to do what is right."/>
    <n v="2000"/>
    <n v="2257"/>
    <x v="0"/>
    <x v="0"/>
    <s v="USD"/>
    <n v="1426539600"/>
    <n v="1424296822"/>
    <b v="0"/>
    <n v="57"/>
    <b v="1"/>
    <s v="theater/plays"/>
    <n v="112.85000000000001"/>
    <n v="39.596491228070178"/>
    <x v="1"/>
    <x v="6"/>
  </r>
  <r>
    <s v="Civil Rogues"/>
    <s v="A new comedy about what happened to a band of foolhardy actors when the Puritans closed the theatres in the 1640s."/>
    <n v="1500"/>
    <n v="1918"/>
    <x v="0"/>
    <x v="1"/>
    <s v="GBP"/>
    <n v="1403382680"/>
    <n v="1400790680"/>
    <b v="0"/>
    <n v="56"/>
    <b v="1"/>
    <s v="theater/plays"/>
    <n v="127.86666666666666"/>
    <n v="34.25"/>
    <x v="1"/>
    <x v="6"/>
  </r>
  <r>
    <s v="Georgia - the full cast production"/>
    <s v="Georgia is a play that looks at the taboo topic of rape in a relationship.  It's a play about perspectives and various viewpoints."/>
    <n v="1500"/>
    <n v="2140"/>
    <x v="0"/>
    <x v="0"/>
    <s v="USD"/>
    <n v="1436562000"/>
    <n v="1434440227"/>
    <b v="0"/>
    <n v="13"/>
    <b v="1"/>
    <s v="theater/plays"/>
    <n v="142.66666666666669"/>
    <n v="164.61538461538461"/>
    <x v="1"/>
    <x v="6"/>
  </r>
  <r>
    <s v="FIX THE FITZ"/>
    <s v="One of Australia's greatest theatres needs your help. Please help us refurnish, fit out and restore this legendary storytelling venue."/>
    <n v="10000"/>
    <n v="11880"/>
    <x v="0"/>
    <x v="2"/>
    <s v="AUD"/>
    <n v="1420178188"/>
    <n v="1418709388"/>
    <b v="0"/>
    <n v="95"/>
    <b v="1"/>
    <s v="theater/plays"/>
    <n v="118.8"/>
    <n v="125.05263157894737"/>
    <x v="1"/>
    <x v="6"/>
  </r>
  <r>
    <s v="Old Trunk - Edinburgh 2014"/>
    <s v="Critically-acclaimed new-writing company Old Trunk make their Edinburgh debut alternating their two darkly comic plays."/>
    <n v="3000"/>
    <n v="4150"/>
    <x v="0"/>
    <x v="1"/>
    <s v="GBP"/>
    <n v="1404671466"/>
    <n v="1402079466"/>
    <b v="0"/>
    <n v="80"/>
    <b v="1"/>
    <s v="theater/plays"/>
    <n v="138.33333333333334"/>
    <n v="51.875"/>
    <x v="1"/>
    <x v="6"/>
  </r>
  <r>
    <s v="The Faculty Lounge"/>
    <s v="Join 5 high school teachers in the lounge of every high school in America.  Hear what they never say in the classroom."/>
    <n v="3350"/>
    <n v="5358"/>
    <x v="0"/>
    <x v="0"/>
    <s v="USD"/>
    <n v="1404403381"/>
    <n v="1401811381"/>
    <b v="0"/>
    <n v="133"/>
    <b v="1"/>
    <s v="theater/plays"/>
    <n v="159.9402985074627"/>
    <n v="40.285714285714285"/>
    <x v="1"/>
    <x v="6"/>
  </r>
  <r>
    <s v="Macbeth in the Basement"/>
    <s v="MACBETH IN THE BASEMENT will premiere at the Capital Fringe Festival in July 2016. A teenage kingâ€™s rise and fall in a vicious game."/>
    <n v="2500"/>
    <n v="2856"/>
    <x v="0"/>
    <x v="0"/>
    <s v="USD"/>
    <n v="1466014499"/>
    <n v="1463422499"/>
    <b v="0"/>
    <n v="44"/>
    <b v="1"/>
    <s v="theater/plays"/>
    <n v="114.24000000000001"/>
    <n v="64.909090909090907"/>
    <x v="1"/>
    <x v="6"/>
  </r>
  <r>
    <s v="An Evening with Sarah Pettyfer"/>
    <s v="We're trying to get our play, &quot;An Evening With Sarah Pettyfer,&quot; to the  Orlando Fringe Festival. The only thing is...we need your help!"/>
    <n v="1650"/>
    <n v="1660"/>
    <x v="0"/>
    <x v="0"/>
    <s v="USD"/>
    <n v="1454431080"/>
    <n v="1451839080"/>
    <b v="0"/>
    <n v="30"/>
    <b v="1"/>
    <s v="theater/plays"/>
    <n v="100.60606060606061"/>
    <n v="55.333333333333336"/>
    <x v="1"/>
    <x v="6"/>
  </r>
  <r>
    <s v="Might As Well Live: Dorothy Parker Does Hollywood Fringe"/>
    <s v="Dorothy Parker's unforgettable characters come to life onstage in &quot;Might As Well Live&quot; at the 2015 Hollywood Fringe Festival."/>
    <n v="3000"/>
    <n v="4656"/>
    <x v="0"/>
    <x v="0"/>
    <s v="USD"/>
    <n v="1433314740"/>
    <n v="1430600401"/>
    <b v="0"/>
    <n v="56"/>
    <b v="1"/>
    <s v="theater/plays"/>
    <n v="155.20000000000002"/>
    <n v="83.142857142857139"/>
    <x v="1"/>
    <x v="6"/>
  </r>
  <r>
    <s v="Jericho Creek"/>
    <s v="Jericho Creek is an original production by Fledgling Theatre Company which will be performed at The Cockpit Theatre in July 2015"/>
    <n v="2000"/>
    <n v="2555"/>
    <x v="0"/>
    <x v="1"/>
    <s v="GBP"/>
    <n v="1435185252"/>
    <n v="1432593252"/>
    <b v="0"/>
    <n v="66"/>
    <b v="1"/>
    <s v="theater/plays"/>
    <n v="127.75000000000001"/>
    <n v="38.712121212121211"/>
    <x v="1"/>
    <x v="6"/>
  </r>
  <r>
    <s v="Gorilla Theater Productions Presents: Phase 3"/>
    <s v="GTP has been protected financially by The Director since 2012. Now it's time for the community. Do you want GTP? Are we worth it?"/>
    <n v="3000"/>
    <n v="3636"/>
    <x v="0"/>
    <x v="0"/>
    <s v="USD"/>
    <n v="1429286400"/>
    <n v="1427221560"/>
    <b v="0"/>
    <n v="29"/>
    <b v="1"/>
    <s v="theater/plays"/>
    <n v="121.2"/>
    <n v="125.37931034482759"/>
    <x v="1"/>
    <x v="6"/>
  </r>
  <r>
    <s v="&quot;Oh, the Humanity&quot; at the Tabard Theatre this September"/>
    <s v="A brilliant play by Will Eno. An exciting, young theatre company. A production that promises to wow. You wouldn't want to miss it."/>
    <n v="5000"/>
    <n v="5635"/>
    <x v="0"/>
    <x v="1"/>
    <s v="GBP"/>
    <n v="1400965200"/>
    <n v="1398352531"/>
    <b v="0"/>
    <n v="72"/>
    <b v="1"/>
    <s v="theater/plays"/>
    <n v="112.7"/>
    <n v="78.263888888888886"/>
    <x v="1"/>
    <x v="6"/>
  </r>
  <r>
    <s v="2016 Next Stage Residents Class Presents: When She Had Wings"/>
    <s v="The 2016 Resident class is producing a family play about one kid's quest to fly. Help us inspire the next generation of theatre lovers!"/>
    <n v="1000"/>
    <n v="1275"/>
    <x v="0"/>
    <x v="0"/>
    <s v="USD"/>
    <n v="1460574924"/>
    <n v="1457982924"/>
    <b v="0"/>
    <n v="27"/>
    <b v="1"/>
    <s v="theater/plays"/>
    <n v="127.49999999999999"/>
    <n v="47.222222222222221"/>
    <x v="1"/>
    <x v="6"/>
  </r>
  <r>
    <s v="William Shakespeare's The Tempest"/>
    <s v="Shakespeare Company at UCLA presents The Tempest under the stars in the Fowler Museum Amphitheater. Bring your blankets and enjoy!"/>
    <n v="500"/>
    <n v="791"/>
    <x v="0"/>
    <x v="0"/>
    <s v="USD"/>
    <n v="1431928784"/>
    <n v="1430114384"/>
    <b v="0"/>
    <n v="10"/>
    <b v="1"/>
    <s v="theater/plays"/>
    <n v="158.20000000000002"/>
    <n v="79.099999999999994"/>
    <x v="1"/>
    <x v="6"/>
  </r>
  <r>
    <s v="The Man from Willow's Brook, a new play by Kevin Kordis"/>
    <s v="We have the Blackbox Fellowship at Boston Playwright's Theatre, now all we need is your support to produce Kevin's new play!"/>
    <n v="3800"/>
    <n v="4000.22"/>
    <x v="0"/>
    <x v="0"/>
    <s v="USD"/>
    <n v="1445818397"/>
    <n v="1442794397"/>
    <b v="0"/>
    <n v="35"/>
    <b v="1"/>
    <s v="theater/plays"/>
    <n v="105.26894736842105"/>
    <n v="114.29199999999999"/>
    <x v="1"/>
    <x v="6"/>
  </r>
  <r>
    <s v="Not Your Garden Variety Theater"/>
    <s v="We need your help purchasing a stage for our production of the Wizard of Oz! This program is helping children with autism. Thank you!"/>
    <n v="1500"/>
    <n v="1500"/>
    <x v="0"/>
    <x v="0"/>
    <s v="USD"/>
    <n v="1408252260"/>
    <n v="1406580436"/>
    <b v="0"/>
    <n v="29"/>
    <b v="1"/>
    <s v="theater/plays"/>
    <n v="100"/>
    <n v="51.724137931034484"/>
    <x v="1"/>
    <x v="6"/>
  </r>
  <r>
    <s v="Special in a Bad Way"/>
    <s v="&quot;Special in a Bad Way&quot; is a comedy that questions American Public Schools in their treatment of the so called, 'learning disabled.'"/>
    <n v="400"/>
    <n v="400"/>
    <x v="0"/>
    <x v="0"/>
    <s v="USD"/>
    <n v="1480140000"/>
    <n v="1479186575"/>
    <b v="0"/>
    <n v="13"/>
    <b v="1"/>
    <s v="theater/plays"/>
    <n v="100"/>
    <n v="30.76923076923077"/>
    <x v="1"/>
    <x v="6"/>
  </r>
  <r>
    <s v="The Village - one woman show"/>
    <s v="A one-woman show by Canadian artist Tina Milo. it is a multimedia show about an actress auditioning for a role of a depressed woman."/>
    <n v="5000"/>
    <n v="5343"/>
    <x v="0"/>
    <x v="5"/>
    <s v="CAD"/>
    <n v="1414862280"/>
    <n v="1412360309"/>
    <b v="0"/>
    <n v="72"/>
    <b v="1"/>
    <s v="theater/plays"/>
    <n v="106.86"/>
    <n v="74.208333333333329"/>
    <x v="1"/>
    <x v="6"/>
  </r>
  <r>
    <s v="Resurrecting LIZZIE BORDEN LIVE"/>
    <s v="A one-woman play based on Lizzie Borden who was accused of the brutal hatchet murders of her father and step-mother.  Workshop Oct NYC."/>
    <n v="3000"/>
    <n v="3732"/>
    <x v="0"/>
    <x v="0"/>
    <s v="USD"/>
    <n v="1473625166"/>
    <n v="1470169166"/>
    <b v="0"/>
    <n v="78"/>
    <b v="1"/>
    <s v="theater/plays"/>
    <n v="124.4"/>
    <n v="47.846153846153847"/>
    <x v="1"/>
    <x v="6"/>
  </r>
  <r>
    <s v="Send SACKERSON to SD Fringe"/>
    <s v="We've been invited to the San Diego International Fringe Festival. Can you help us get there? Special performances in SLC and OREM."/>
    <n v="1551"/>
    <n v="1686"/>
    <x v="0"/>
    <x v="0"/>
    <s v="USD"/>
    <n v="1464904800"/>
    <n v="1463852904"/>
    <b v="0"/>
    <n v="49"/>
    <b v="1"/>
    <s v="theater/plays"/>
    <n v="108.70406189555126"/>
    <n v="34.408163265306122"/>
    <x v="1"/>
    <x v="6"/>
  </r>
  <r>
    <s v="Mamahood: turn and face the strange"/>
    <s v="This solo show has the power to profoundly impact new mothers and those that love them and to educate &amp; change how we support them."/>
    <n v="1650"/>
    <n v="1690"/>
    <x v="0"/>
    <x v="5"/>
    <s v="CAD"/>
    <n v="1464471840"/>
    <n v="1459309704"/>
    <b v="0"/>
    <n v="42"/>
    <b v="1"/>
    <s v="theater/plays"/>
    <n v="102.42424242424242"/>
    <n v="40.238095238095241"/>
    <x v="1"/>
    <x v="6"/>
  </r>
  <r>
    <s v="Fefu and Her Friends"/>
    <s v="Figure 8 Troupe's debut performance! A stunning piece of theatre written by premier female playwright Maria Irene Fornes."/>
    <n v="2000"/>
    <n v="2110"/>
    <x v="0"/>
    <x v="0"/>
    <s v="USD"/>
    <n v="1435733940"/>
    <n v="1431046325"/>
    <b v="0"/>
    <n v="35"/>
    <b v="1"/>
    <s v="theater/plays"/>
    <n v="105.5"/>
    <n v="60.285714285714285"/>
    <x v="1"/>
    <x v="6"/>
  </r>
  <r>
    <s v="The Glass Menagerie: Independent Student-Run Production"/>
    <s v="A minimalist, post-modern production of the classic play, performed and produced by aspiring theater undergraduates at UMass Amherst."/>
    <n v="1000"/>
    <n v="1063"/>
    <x v="0"/>
    <x v="0"/>
    <s v="USD"/>
    <n v="1457326740"/>
    <n v="1455919438"/>
    <b v="0"/>
    <n v="42"/>
    <b v="1"/>
    <s v="theater/plays"/>
    <n v="106.3"/>
    <n v="25.30952380952381"/>
    <x v="1"/>
    <x v="6"/>
  </r>
  <r>
    <s v="Pig by Alex Oates (London Run)"/>
    <s v="'Pig' by Alex Oates is an urgent and dark comedy with live music that discusses the vital issue of the state of our police force."/>
    <n v="1500"/>
    <n v="1510"/>
    <x v="0"/>
    <x v="1"/>
    <s v="GBP"/>
    <n v="1441995595"/>
    <n v="1439835595"/>
    <b v="0"/>
    <n v="42"/>
    <b v="1"/>
    <s v="theater/plays"/>
    <n v="100.66666666666666"/>
    <n v="35.952380952380949"/>
    <x v="1"/>
    <x v="6"/>
  </r>
  <r>
    <s v="Dickhead"/>
    <s v="Dickhead is a play about one man's struggle with the dicks in his head. If you want to know more stop being a twat and put out...please"/>
    <n v="4000"/>
    <n v="4216"/>
    <x v="0"/>
    <x v="0"/>
    <s v="USD"/>
    <n v="1458100740"/>
    <n v="1456862924"/>
    <b v="0"/>
    <n v="31"/>
    <b v="1"/>
    <s v="theater/plays"/>
    <n v="105.4"/>
    <n v="136"/>
    <x v="1"/>
    <x v="6"/>
  </r>
  <r>
    <s v="Tarantella"/>
    <s v="A group of Sicilian immigrants in New York struggle to deal with conflict from both within the family and from without."/>
    <n v="2500"/>
    <n v="2689"/>
    <x v="0"/>
    <x v="1"/>
    <s v="GBP"/>
    <n v="1469359728"/>
    <n v="1466767728"/>
    <b v="0"/>
    <n v="38"/>
    <b v="1"/>
    <s v="theater/plays"/>
    <n v="107.55999999999999"/>
    <n v="70.763157894736835"/>
    <x v="1"/>
    <x v="6"/>
  </r>
  <r>
    <s v="Sterling Lion Theater Company"/>
    <s v="The Sterling Lion Theater Company is a non-profit theater group established for the benefit of the Connecticut lower Naugatuck Valley."/>
    <n v="1000"/>
    <n v="1000"/>
    <x v="0"/>
    <x v="0"/>
    <s v="USD"/>
    <n v="1447959491"/>
    <n v="1445363891"/>
    <b v="0"/>
    <n v="8"/>
    <b v="1"/>
    <s v="theater/plays"/>
    <n v="100"/>
    <n v="125"/>
    <x v="1"/>
    <x v="6"/>
  </r>
  <r>
    <s v="Second Act: The Four Disgracers"/>
    <s v="Four myths._x000a_Four writers._x000a_Four new takes._x000a__x000a_The Four Disgracers comes to the stage to launch a new theatre group, Ixion."/>
    <n v="2500"/>
    <n v="2594"/>
    <x v="0"/>
    <x v="0"/>
    <s v="USD"/>
    <n v="1399953600"/>
    <n v="1398983245"/>
    <b v="0"/>
    <n v="39"/>
    <b v="1"/>
    <s v="theater/plays"/>
    <n v="103.76"/>
    <n v="66.512820512820511"/>
    <x v="1"/>
    <x v="6"/>
  </r>
  <r>
    <s v="&quot;The Secret&quot; Goes to NYC International Fringe Festival"/>
    <s v="The Secret is a historical drama about a lawyer who worked for the Spanish Inquisition &amp; crossed the Atlantic with Menendez in 1565."/>
    <n v="3000"/>
    <n v="3045"/>
    <x v="0"/>
    <x v="0"/>
    <s v="USD"/>
    <n v="1408815440"/>
    <n v="1404927440"/>
    <b v="0"/>
    <n v="29"/>
    <b v="1"/>
    <s v="theater/plays"/>
    <n v="101.49999999999999"/>
    <n v="105"/>
    <x v="1"/>
    <x v="6"/>
  </r>
  <r>
    <s v="The Chameleon Fools Theatre Troupe Project"/>
    <s v="Please help our troupe bring our first project from planning to reality! Join us on one exciting ride!"/>
    <n v="10000"/>
    <n v="10440"/>
    <x v="0"/>
    <x v="0"/>
    <s v="USD"/>
    <n v="1464732537"/>
    <n v="1462140537"/>
    <b v="0"/>
    <n v="72"/>
    <b v="1"/>
    <s v="theater/plays"/>
    <n v="104.4"/>
    <n v="145"/>
    <x v="1"/>
    <x v="6"/>
  </r>
  <r>
    <s v="Roll The Dice Theatre Company"/>
    <s v="Roll The Dice Theatre Company revolves around taking risks in the game of life vicariously through beloved childhood games."/>
    <n v="100"/>
    <n v="180"/>
    <x v="0"/>
    <x v="1"/>
    <s v="GBP"/>
    <n v="1462914000"/>
    <n v="1460914253"/>
    <b v="0"/>
    <n v="15"/>
    <b v="1"/>
    <s v="theater/plays"/>
    <n v="180"/>
    <n v="12"/>
    <x v="1"/>
    <x v="6"/>
  </r>
  <r>
    <s v="PL@Y, an all-original fusion of comedy, rock, and dance"/>
    <s v="PL@Y is an original comedic fantasy spectacle inspired by the original music of the Amboys and classic rabbit-hole fiction archetypes"/>
    <n v="3000"/>
    <n v="3190"/>
    <x v="0"/>
    <x v="0"/>
    <s v="USD"/>
    <n v="1416545700"/>
    <n v="1415392666"/>
    <b v="0"/>
    <n v="33"/>
    <b v="1"/>
    <s v="theater/plays"/>
    <n v="106.33333333333333"/>
    <n v="96.666666666666671"/>
    <x v="1"/>
    <x v="6"/>
  </r>
  <r>
    <s v="Shakespeare in the Park: Much Ado About Nothing"/>
    <s v="The Uncommon Loons return with Much Ado for a 2nd production of Shakespeare in Minnesota's Nature on the banks of the Mississippi!"/>
    <n v="900"/>
    <n v="905"/>
    <x v="0"/>
    <x v="0"/>
    <s v="USD"/>
    <n v="1404312846"/>
    <n v="1402584846"/>
    <b v="0"/>
    <n v="15"/>
    <b v="1"/>
    <s v="theater/plays"/>
    <n v="100.55555555555556"/>
    <n v="60.333333333333336"/>
    <x v="1"/>
    <x v="6"/>
  </r>
  <r>
    <s v="Silent Planet"/>
    <s v="The world premiere of the first full-length play by Eve Leigh, at the intimate Finborough Theatre in London."/>
    <n v="1500"/>
    <n v="1518"/>
    <x v="0"/>
    <x v="1"/>
    <s v="GBP"/>
    <n v="1415385000"/>
    <n v="1413406695"/>
    <b v="0"/>
    <n v="19"/>
    <b v="1"/>
    <s v="theater/plays"/>
    <n v="101.2"/>
    <n v="79.89473684210526"/>
    <x v="1"/>
    <x v="6"/>
  </r>
  <r>
    <s v="With My Eyes Wide Open"/>
    <s v="We're making a hard hitting, innovative play which will open your eyes to what mental illness is like in the mind of the sufferer."/>
    <n v="1000"/>
    <n v="1000"/>
    <x v="0"/>
    <x v="1"/>
    <s v="GBP"/>
    <n v="1429789992"/>
    <n v="1424609592"/>
    <b v="0"/>
    <n v="17"/>
    <b v="1"/>
    <s v="theater/plays"/>
    <n v="100"/>
    <n v="58.823529411764703"/>
    <x v="1"/>
    <x v="6"/>
  </r>
  <r>
    <s v="Send Truth AND Consequences To TNT's 2014 Youth Conference"/>
    <s v="Brazos Valley TROUPE is taking an original work, Truth AND Consequences, to the Texas Nonprofit Theaters 2014 Youth Conference"/>
    <n v="2800"/>
    <n v="3315"/>
    <x v="0"/>
    <x v="0"/>
    <s v="USD"/>
    <n v="1401857940"/>
    <n v="1400725112"/>
    <b v="0"/>
    <n v="44"/>
    <b v="1"/>
    <s v="theater/plays"/>
    <n v="118.39285714285714"/>
    <n v="75.340909090909093"/>
    <x v="1"/>
    <x v="6"/>
  </r>
  <r>
    <s v="In the Hours Before the Bars Open, a play by Nate HarpÃ©l"/>
    <s v="My play &quot;In the Hour Before the Bars Open&quot; has won an award from KCACTF, but I need to present the play in Georgia to receive it!"/>
    <n v="500"/>
    <n v="550"/>
    <x v="0"/>
    <x v="0"/>
    <s v="USD"/>
    <n v="1422853140"/>
    <n v="1421439552"/>
    <b v="0"/>
    <n v="10"/>
    <b v="1"/>
    <s v="theater/plays"/>
    <n v="110.00000000000001"/>
    <n v="55"/>
    <x v="1"/>
    <x v="6"/>
  </r>
  <r>
    <s v="Twelfth Night by William Shakespeare"/>
    <s v="We are casting an all-inclusive production of Shakespeare's Twelfth Night in a non-traditional performance space."/>
    <n v="3000"/>
    <n v="3080"/>
    <x v="0"/>
    <x v="0"/>
    <s v="USD"/>
    <n v="1433097171"/>
    <n v="1430505171"/>
    <b v="0"/>
    <n v="46"/>
    <b v="1"/>
    <s v="theater/plays"/>
    <n v="102.66666666666666"/>
    <n v="66.956521739130437"/>
    <x v="1"/>
    <x v="6"/>
  </r>
  <r>
    <s v="The March of the Bonus Army"/>
    <s v="A new play about a lesser known yet pivotal event in American history, about a group of WWI Veterans fighting for their rights."/>
    <n v="2500"/>
    <n v="2500"/>
    <x v="0"/>
    <x v="0"/>
    <s v="USD"/>
    <n v="1410145200"/>
    <n v="1407197670"/>
    <b v="0"/>
    <n v="11"/>
    <b v="1"/>
    <s v="theater/plays"/>
    <n v="100"/>
    <n v="227.27272727272728"/>
    <x v="1"/>
    <x v="6"/>
  </r>
  <r>
    <s v="A Bright Room Called Day by Tony Kushner"/>
    <s v="Support an outstanding cast of actors to take on a professional production of a masterpiece of modern theatre"/>
    <n v="4000"/>
    <n v="4000"/>
    <x v="0"/>
    <x v="1"/>
    <s v="GBP"/>
    <n v="1404471600"/>
    <n v="1401910634"/>
    <b v="0"/>
    <n v="13"/>
    <b v="1"/>
    <s v="theater/plays"/>
    <n v="100"/>
    <n v="307.69230769230768"/>
    <x v="1"/>
    <x v="6"/>
  </r>
  <r>
    <s v="BEASTS OF BAVERLY GROVE"/>
    <s v="One play.  Two theaters.  See the story from both sides and then decide for yourself - who are the BEASTS OF BAVERLY GROVE?"/>
    <n v="1500"/>
    <n v="1650.69"/>
    <x v="0"/>
    <x v="0"/>
    <s v="USD"/>
    <n v="1412259660"/>
    <n v="1410461299"/>
    <b v="0"/>
    <n v="33"/>
    <b v="1"/>
    <s v="theater/plays"/>
    <n v="110.04599999999999"/>
    <n v="50.020909090909093"/>
    <x v="1"/>
    <x v="6"/>
  </r>
  <r>
    <s v="Bookstory"/>
    <s v="Bookstory is a tiny puppet musical with some very big ideas that tells the story of the story in the digital age"/>
    <n v="2000"/>
    <n v="2027"/>
    <x v="0"/>
    <x v="1"/>
    <s v="GBP"/>
    <n v="1425478950"/>
    <n v="1422886950"/>
    <b v="0"/>
    <n v="28"/>
    <b v="1"/>
    <s v="theater/plays"/>
    <n v="101.35000000000001"/>
    <n v="72.392857142857139"/>
    <x v="1"/>
    <x v="6"/>
  </r>
  <r>
    <s v="Protocols"/>
    <s v="Help us to bring &quot;Protocols&quot; at the 2015 Camden Fringe. The most controversial play of the year."/>
    <n v="2000"/>
    <n v="2015"/>
    <x v="0"/>
    <x v="1"/>
    <s v="GBP"/>
    <n v="1441547220"/>
    <n v="1439322412"/>
    <b v="0"/>
    <n v="21"/>
    <b v="1"/>
    <s v="theater/plays"/>
    <n v="100.75"/>
    <n v="95.952380952380949"/>
    <x v="1"/>
    <x v="6"/>
  </r>
  <r>
    <s v="As the Naked Lead the Blind (Play)"/>
    <s v="A professionally directed/acted workshop &amp; reading for a new play depicting sexual addiction and its crippling effect on relationships."/>
    <n v="350"/>
    <n v="593"/>
    <x v="0"/>
    <x v="0"/>
    <s v="USD"/>
    <n v="1411980020"/>
    <n v="1409388020"/>
    <b v="0"/>
    <n v="13"/>
    <b v="1"/>
    <s v="theater/plays"/>
    <n v="169.42857142857144"/>
    <n v="45.615384615384613"/>
    <x v="1"/>
    <x v="6"/>
  </r>
  <r>
    <s v="'Over the Top: The true-life tale of Dorothy Lawrence'"/>
    <s v="New show with 2 performers and an original score, bringing the true story of this forgotten WW1 heroine to audiences in the southwest."/>
    <n v="1395"/>
    <n v="1395"/>
    <x v="0"/>
    <x v="1"/>
    <s v="GBP"/>
    <n v="1442311560"/>
    <n v="1439924246"/>
    <b v="0"/>
    <n v="34"/>
    <b v="1"/>
    <s v="theater/plays"/>
    <n v="100"/>
    <n v="41.029411764705884"/>
    <x v="1"/>
    <x v="6"/>
  </r>
  <r>
    <s v="Magnificence"/>
    <s v="An old play about our world. Set in 1970s England, Magnificence is a gut-wrenching story of radicalisation, idealism and pity."/>
    <n v="4000"/>
    <n v="4546"/>
    <x v="0"/>
    <x v="1"/>
    <s v="GBP"/>
    <n v="1474844400"/>
    <n v="1469871148"/>
    <b v="0"/>
    <n v="80"/>
    <b v="1"/>
    <s v="theater/plays"/>
    <n v="113.65"/>
    <n v="56.825000000000003"/>
    <x v="1"/>
    <x v="6"/>
  </r>
  <r>
    <s v="Sweet, Sweet Spirit"/>
    <s v="A West Texas matriarch is enraged by the news that her gay grandson has been the victim of a hate crime committed by his own father."/>
    <n v="10000"/>
    <n v="10156"/>
    <x v="0"/>
    <x v="0"/>
    <s v="USD"/>
    <n v="1410580800"/>
    <n v="1409336373"/>
    <b v="0"/>
    <n v="74"/>
    <b v="1"/>
    <s v="theater/plays"/>
    <n v="101.56"/>
    <n v="137.24324324324326"/>
    <x v="1"/>
    <x v="6"/>
  </r>
  <r>
    <s v="Talk to Me Like The Rain and Let Me Listen"/>
    <s v="The Attic interns present Tennessee Williams's &quot;Talk to Me Like the Rain and Let Me Listen&quot; performing at The Flea Theater!"/>
    <n v="500"/>
    <n v="530"/>
    <x v="0"/>
    <x v="0"/>
    <s v="USD"/>
    <n v="1439136000"/>
    <n v="1438188106"/>
    <b v="0"/>
    <n v="7"/>
    <b v="1"/>
    <s v="theater/plays"/>
    <n v="106"/>
    <n v="75.714285714285708"/>
    <x v="1"/>
    <x v="6"/>
  </r>
  <r>
    <s v="Human, Kind Theater Project"/>
    <s v="By day we perform Acts of Kindness, by night we perform free theater, all sustained by the love of our neighbors, not ticket prices."/>
    <n v="3300"/>
    <n v="3366"/>
    <x v="0"/>
    <x v="0"/>
    <s v="USD"/>
    <n v="1461823140"/>
    <n v="1459411371"/>
    <b v="0"/>
    <n v="34"/>
    <b v="1"/>
    <s v="theater/plays"/>
    <n v="102"/>
    <n v="99"/>
    <x v="1"/>
    <x v="6"/>
  </r>
  <r>
    <s v="Darryl Reuben Hall's THE DINNER Nat'l Premiere in NY Fest!"/>
    <s v="A 'tasty' new drama ~&quot;Booker T Washington of Tuskegee, Alabama, dined with the President (Roosevelt) last evening.&quot;~ the White House."/>
    <n v="6000"/>
    <n v="7015"/>
    <x v="0"/>
    <x v="0"/>
    <s v="USD"/>
    <n v="1436587140"/>
    <n v="1434069205"/>
    <b v="0"/>
    <n v="86"/>
    <b v="1"/>
    <s v="theater/plays"/>
    <n v="116.91666666666667"/>
    <n v="81.569767441860463"/>
    <x v="1"/>
    <x v="6"/>
  </r>
  <r>
    <s v="World premiere of BIRTHDAY SUIT at the Old Red Lion"/>
    <s v="pluck. productions present their first four-week run - the world premiere of David K. Barnes' BIRTHDAY SUIT at the Old Red Lion."/>
    <n v="1650"/>
    <n v="1669"/>
    <x v="0"/>
    <x v="1"/>
    <s v="GBP"/>
    <n v="1484740918"/>
    <n v="1483012918"/>
    <b v="0"/>
    <n v="37"/>
    <b v="1"/>
    <s v="theater/plays"/>
    <n v="101.15151515151514"/>
    <n v="45.108108108108105"/>
    <x v="1"/>
    <x v="6"/>
  </r>
  <r>
    <s v="Face Off Theatre Company Inaugural Season 2015-2016"/>
    <s v="Partners w/the Black Arts &amp; Cultural Center; we use theatre to EDUCATE &amp; EMPOWER through diverse expressions of the human experience."/>
    <n v="500"/>
    <n v="660"/>
    <x v="0"/>
    <x v="0"/>
    <s v="USD"/>
    <n v="1436749200"/>
    <n v="1434997018"/>
    <b v="0"/>
    <n v="18"/>
    <b v="1"/>
    <s v="theater/plays"/>
    <n v="132"/>
    <n v="36.666666666666664"/>
    <x v="1"/>
    <x v="6"/>
  </r>
  <r>
    <s v="Far From Fiction"/>
    <s v="â€œFar From Fictionâ€ is a powerful play, written by Sally Willis, offering insights into a new understanding of  female psychology."/>
    <n v="2750"/>
    <n v="2750"/>
    <x v="0"/>
    <x v="1"/>
    <s v="GBP"/>
    <n v="1460318400"/>
    <n v="1457881057"/>
    <b v="0"/>
    <n v="22"/>
    <b v="1"/>
    <s v="theater/plays"/>
    <n v="100"/>
    <n v="125"/>
    <x v="1"/>
    <x v="6"/>
  </r>
  <r>
    <s v="The Reinvention of Lily Johnson"/>
    <s v="A political comedy for a crazy election year"/>
    <n v="1000"/>
    <n v="1280"/>
    <x v="0"/>
    <x v="0"/>
    <s v="USD"/>
    <n v="1467301334"/>
    <n v="1464709334"/>
    <b v="0"/>
    <n v="26"/>
    <b v="1"/>
    <s v="theater/plays"/>
    <n v="128"/>
    <n v="49.230769230769234"/>
    <x v="1"/>
    <x v="6"/>
  </r>
  <r>
    <s v="&quot;I Will Speak For Myself&quot;"/>
    <s v="Our goal: To produce a stirring one-woman show historically based on African-American womenâ€™s experiences, struggles, and journeys."/>
    <n v="960"/>
    <n v="1142"/>
    <x v="0"/>
    <x v="0"/>
    <s v="USD"/>
    <n v="1411012740"/>
    <n v="1409667827"/>
    <b v="0"/>
    <n v="27"/>
    <b v="1"/>
    <s v="theater/plays"/>
    <n v="118.95833333333334"/>
    <n v="42.296296296296298"/>
    <x v="1"/>
    <x v="6"/>
  </r>
  <r>
    <s v="Young Philosophers Theater Company Winter Productions"/>
    <s v="Two shows! (we're feeling particularly ambitious). Help us produce Eurydice and The Effect of Gamma Rays on Man-in-the-Moon Marigolds!"/>
    <n v="500"/>
    <n v="631"/>
    <x v="0"/>
    <x v="0"/>
    <s v="USD"/>
    <n v="1447269367"/>
    <n v="1444673767"/>
    <b v="0"/>
    <n v="8"/>
    <b v="1"/>
    <s v="theater/plays"/>
    <n v="126.2"/>
    <n v="78.875"/>
    <x v="1"/>
    <x v="6"/>
  </r>
  <r>
    <s v="Night of Ashes"/>
    <s v="A Theatrical Prequel to Hell's Rebels, the current Pathfinder Adventure Path from Paizo Publishing"/>
    <n v="5000"/>
    <n v="7810"/>
    <x v="0"/>
    <x v="0"/>
    <s v="USD"/>
    <n v="1443711623"/>
    <n v="1440687623"/>
    <b v="0"/>
    <n v="204"/>
    <b v="1"/>
    <s v="theater/plays"/>
    <n v="156.20000000000002"/>
    <n v="38.284313725490193"/>
    <x v="1"/>
    <x v="6"/>
  </r>
  <r>
    <s v="Twelve Angry Women"/>
    <s v="On the 60th anniversary of Twelve Angry Men, 12 female writers create 12 short pieces about what makes them angry."/>
    <n v="2000"/>
    <n v="2063"/>
    <x v="0"/>
    <x v="1"/>
    <s v="GBP"/>
    <n v="1443808800"/>
    <n v="1441120910"/>
    <b v="0"/>
    <n v="46"/>
    <b v="1"/>
    <s v="theater/plays"/>
    <n v="103.15"/>
    <n v="44.847826086956523"/>
    <x v="1"/>
    <x v="6"/>
  </r>
  <r>
    <s v="Paria Exchange at Dave's Leicester Comedy Festival"/>
    <s v="&quot;Inteligent, Inspired and Inimitable&quot; Nottingham's leading two man improv show is heading to Dave's Leicester Comedy Festival."/>
    <n v="150"/>
    <n v="230"/>
    <x v="0"/>
    <x v="1"/>
    <s v="GBP"/>
    <n v="1450612740"/>
    <n v="1448040425"/>
    <b v="0"/>
    <n v="17"/>
    <b v="1"/>
    <s v="theater/plays"/>
    <n v="153.33333333333334"/>
    <n v="13.529411764705882"/>
    <x v="1"/>
    <x v="6"/>
  </r>
  <r>
    <s v="The Untold Tales of the Brothers Grimm"/>
    <s v="A fast-pace, zany comedy involving six actors performing seven usually untold Grimm Fairy Tales about giants, witches, demons and more!"/>
    <n v="675"/>
    <n v="1218"/>
    <x v="0"/>
    <x v="5"/>
    <s v="CAD"/>
    <n v="1416211140"/>
    <n v="1413016216"/>
    <b v="0"/>
    <n v="28"/>
    <b v="1"/>
    <s v="theater/plays"/>
    <n v="180.44444444444446"/>
    <n v="43.5"/>
    <x v="1"/>
    <x v="6"/>
  </r>
  <r>
    <s v="'Mooring' - Vocal Point Theatre Project"/>
    <s v="A play about riverside homelessness, inspired by true events. Shows at Brunel Museum, 240 Project and similar community organisations."/>
    <n v="2000"/>
    <n v="2569"/>
    <x v="0"/>
    <x v="1"/>
    <s v="GBP"/>
    <n v="1471428340"/>
    <n v="1469009140"/>
    <b v="0"/>
    <n v="83"/>
    <b v="1"/>
    <s v="theater/plays"/>
    <n v="128.44999999999999"/>
    <n v="30.951807228915662"/>
    <x v="1"/>
    <x v="6"/>
  </r>
  <r>
    <s v="Chokehold"/>
    <s v="A searing new play that takes  an unflinching look at the terrible costs of police shootings in the African American community."/>
    <n v="600"/>
    <n v="718"/>
    <x v="0"/>
    <x v="0"/>
    <s v="USD"/>
    <n v="1473358122"/>
    <n v="1471543722"/>
    <b v="0"/>
    <n v="13"/>
    <b v="1"/>
    <s v="theater/plays"/>
    <n v="119.66666666666667"/>
    <n v="55.230769230769234"/>
    <x v="1"/>
    <x v="6"/>
  </r>
  <r>
    <s v="The Silence at the Song's End"/>
    <s v="A brand new stage adaptation of the Libby Purves/Nicholas Heiney book. A new work involving music, poetry and fajitas. #timetochange"/>
    <n v="300"/>
    <n v="369"/>
    <x v="0"/>
    <x v="1"/>
    <s v="GBP"/>
    <n v="1466899491"/>
    <n v="1464307491"/>
    <b v="0"/>
    <n v="8"/>
    <b v="1"/>
    <s v="theater/plays"/>
    <n v="123"/>
    <n v="46.125"/>
    <x v="1"/>
    <x v="6"/>
  </r>
  <r>
    <s v="Twelfth Night or What You Will"/>
    <s v="Yellowbelly Theatre needs your help to bring this incredible play of love, lust and mistaken identity to life in our debut performance!"/>
    <n v="1200"/>
    <n v="1260"/>
    <x v="0"/>
    <x v="1"/>
    <s v="GBP"/>
    <n v="1441042275"/>
    <n v="1438882275"/>
    <b v="0"/>
    <n v="32"/>
    <b v="1"/>
    <s v="theater/plays"/>
    <n v="105"/>
    <n v="39.375"/>
    <x v="1"/>
    <x v="6"/>
  </r>
  <r>
    <s v="Gifts of War"/>
    <s v="Ancient Greece. Giddy, champagne soaked debauchery celebrating the Trojan War's end leads to a shocking and deadly surprise."/>
    <n v="5500"/>
    <n v="5623"/>
    <x v="0"/>
    <x v="0"/>
    <s v="USD"/>
    <n v="1410099822"/>
    <n v="1404915822"/>
    <b v="0"/>
    <n v="85"/>
    <b v="1"/>
    <s v="theater/plays"/>
    <n v="102.23636363636363"/>
    <n v="66.152941176470591"/>
    <x v="1"/>
    <x v="6"/>
  </r>
  <r>
    <s v="&quot;CIRQUE CAPRICIEUX, the greatest one woman show on earth&quot;"/>
    <s v="A circus theater show. An escaped carousel horse and a beautiful wire dancer let the fantasies run wild."/>
    <n v="1500"/>
    <n v="1570"/>
    <x v="0"/>
    <x v="12"/>
    <s v="EUR"/>
    <n v="1435255659"/>
    <n v="1432663659"/>
    <b v="0"/>
    <n v="29"/>
    <b v="1"/>
    <s v="theater/plays"/>
    <n v="104.66666666666666"/>
    <n v="54.137931034482762"/>
    <x v="1"/>
    <x v="6"/>
  </r>
  <r>
    <s v="Gruoch, or Lady Macbeth"/>
    <s v="Death &amp; Pretzels presents the world premiere of Paul Pasulka's Gruoch, or Lady Macbeth"/>
    <n v="2500"/>
    <n v="2500"/>
    <x v="0"/>
    <x v="0"/>
    <s v="USD"/>
    <n v="1425758257"/>
    <n v="1423166257"/>
    <b v="0"/>
    <n v="24"/>
    <b v="1"/>
    <s v="theater/plays"/>
    <n v="100"/>
    <n v="104.16666666666667"/>
    <x v="1"/>
    <x v="6"/>
  </r>
  <r>
    <s v="Shakespeare!! To fund or not to fund, that is the Question?"/>
    <s v="FUND our teens in Shakespeare's comedy &quot;The Merchant of Venice&quot;. Donating pays for our venue/insurance located in Woodland, CA."/>
    <n v="250"/>
    <n v="251"/>
    <x v="0"/>
    <x v="0"/>
    <s v="USD"/>
    <n v="1428780159"/>
    <n v="1426188159"/>
    <b v="0"/>
    <n v="8"/>
    <b v="1"/>
    <s v="theater/plays"/>
    <n v="100.4"/>
    <n v="31.375"/>
    <x v="1"/>
    <x v="6"/>
  </r>
  <r>
    <s v="2015 Philadelphia Premier: Bonhoeffer's Cost"/>
    <s v="Help us produce this revealing play about Nazi-resistance member Dietrich Bonhoeffer and his final years of incarceration during WWII."/>
    <n v="1100"/>
    <n v="1125"/>
    <x v="0"/>
    <x v="0"/>
    <s v="USD"/>
    <n v="1427860740"/>
    <n v="1426002684"/>
    <b v="0"/>
    <n v="19"/>
    <b v="1"/>
    <s v="theater/plays"/>
    <n v="102.27272727272727"/>
    <n v="59.210526315789473"/>
    <x v="1"/>
    <x v="6"/>
  </r>
  <r>
    <s v="Tommy and Me by Ray Didinger - Theatre Exile"/>
    <s v="Help to bring this heart warming story of Ray Didinger's relationship with his boyhood hero Tommy McDonald to life."/>
    <n v="35000"/>
    <n v="40043.25"/>
    <x v="0"/>
    <x v="0"/>
    <s v="USD"/>
    <n v="1463198340"/>
    <n v="1461117201"/>
    <b v="0"/>
    <n v="336"/>
    <b v="1"/>
    <s v="theater/plays"/>
    <n v="114.40928571428573"/>
    <n v="119.17633928571429"/>
    <x v="1"/>
    <x v="6"/>
  </r>
  <r>
    <s v="THE UNDERSTUDY @ WORKING STAGE"/>
    <s v="We're putting together a production of THE UNDERSTUDY by Theresa Rebeck and hope you'll help us share this story."/>
    <n v="2100"/>
    <n v="2140"/>
    <x v="0"/>
    <x v="0"/>
    <s v="USD"/>
    <n v="1457139600"/>
    <n v="1455230214"/>
    <b v="0"/>
    <n v="13"/>
    <b v="1"/>
    <s v="theater/plays"/>
    <n v="101.9047619047619"/>
    <n v="164.61538461538461"/>
    <x v="1"/>
    <x v="6"/>
  </r>
  <r>
    <s v="The Munitionettes"/>
    <s v="Help us bring to life tales of hardship, danger and community of extraordinary women working in WW1 munitions factories."/>
    <n v="1000"/>
    <n v="1020"/>
    <x v="0"/>
    <x v="1"/>
    <s v="GBP"/>
    <n v="1441358873"/>
    <n v="1438939673"/>
    <b v="0"/>
    <n v="42"/>
    <b v="1"/>
    <s v="theater/plays"/>
    <n v="102"/>
    <n v="24.285714285714285"/>
    <x v="1"/>
    <x v="6"/>
  </r>
  <r>
    <s v="MOONFACE"/>
    <s v="MOONFACE explores the formative f***k-ups of adolescence. Fresh, incisive new writing. Monologue, movement and striking naturalism."/>
    <n v="2500"/>
    <n v="2620"/>
    <x v="0"/>
    <x v="1"/>
    <s v="GBP"/>
    <n v="1462224398"/>
    <n v="1459632398"/>
    <b v="0"/>
    <n v="64"/>
    <b v="1"/>
    <s v="theater/plays"/>
    <n v="104.80000000000001"/>
    <n v="40.9375"/>
    <x v="1"/>
    <x v="6"/>
  </r>
  <r>
    <s v="2014 UASPA Theatre Showcase"/>
    <s v="UASPA is a performing arts high school producing its 2014 Theatre Showcase featuring our strongest performances and original work."/>
    <n v="1500"/>
    <n v="1527.5"/>
    <x v="0"/>
    <x v="0"/>
    <s v="USD"/>
    <n v="1400796420"/>
    <n v="1398342170"/>
    <b v="0"/>
    <n v="25"/>
    <b v="1"/>
    <s v="theater/plays"/>
    <n v="101.83333333333333"/>
    <n v="61.1"/>
    <x v="1"/>
    <x v="6"/>
  </r>
  <r>
    <s v="Lock&amp;Key Theatre present 'Timon of Athens'"/>
    <s v="Support Lock&amp;Key Theatre's 'Timon of Athens' by donating to our printing! Every penny goes to posters, programmes, flyers and scripts."/>
    <n v="773"/>
    <n v="773"/>
    <x v="0"/>
    <x v="1"/>
    <s v="GBP"/>
    <n v="1403964324"/>
    <n v="1401372324"/>
    <b v="0"/>
    <n v="20"/>
    <b v="1"/>
    <s v="theater/plays"/>
    <n v="100"/>
    <n v="38.65"/>
    <x v="1"/>
    <x v="6"/>
  </r>
  <r>
    <s v="Coming Home"/>
    <s v="Professional actors bring to life the true stories of 5 African-Americans struggling with mental health and their search for healing."/>
    <n v="5500"/>
    <n v="5845"/>
    <x v="0"/>
    <x v="0"/>
    <s v="USD"/>
    <n v="1439337600"/>
    <n v="1436575280"/>
    <b v="0"/>
    <n v="104"/>
    <b v="1"/>
    <s v="theater/plays"/>
    <n v="106.27272727272728"/>
    <n v="56.20192307692308"/>
    <x v="1"/>
    <x v="6"/>
  </r>
  <r>
    <s v="MASKS: Off-Broadway Debut"/>
    <s v="MASKS is a dramedy dealing with what it means to be alive, the reliability of identity, and what it means to suffer."/>
    <n v="5000"/>
    <n v="5671.11"/>
    <x v="0"/>
    <x v="0"/>
    <s v="USD"/>
    <n v="1423674000"/>
    <n v="1421025159"/>
    <b v="0"/>
    <n v="53"/>
    <b v="1"/>
    <s v="theater/plays"/>
    <n v="113.42219999999999"/>
    <n v="107.00207547169811"/>
    <x v="1"/>
    <x v="6"/>
  </r>
  <r>
    <s v="Free Theatre for Kids: Baby Living Room"/>
    <s v="Baby Living Room is a project created by Spazio Farma Mestre for children: free theatre for kids as sustainable education for families"/>
    <n v="2400"/>
    <n v="2400"/>
    <x v="0"/>
    <x v="13"/>
    <s v="EUR"/>
    <n v="1479382594"/>
    <n v="1476786994"/>
    <b v="0"/>
    <n v="14"/>
    <b v="1"/>
    <s v="theater/plays"/>
    <n v="100"/>
    <n v="171.42857142857142"/>
    <x v="1"/>
    <x v="6"/>
  </r>
  <r>
    <s v="Immortal"/>
    <s v="'Immortal', a play about five English Air Bombers in WW2, is an exciting first project for the brand new Production Company, GreanTea."/>
    <n v="2200"/>
    <n v="2210"/>
    <x v="0"/>
    <x v="1"/>
    <s v="GBP"/>
    <n v="1408289724"/>
    <n v="1403105724"/>
    <b v="0"/>
    <n v="20"/>
    <b v="1"/>
    <s v="theater/plays"/>
    <n v="100.45454545454547"/>
    <n v="110.5"/>
    <x v="1"/>
    <x v="6"/>
  </r>
  <r>
    <s v="Good Bread Alley"/>
    <s v="A play by April Yvette Thompson. A Gullah Healer Woman and an Afro-Cuban Priest forge a new world of magic &amp; dreams in Jim Crow Miami."/>
    <n v="100000"/>
    <n v="100036"/>
    <x v="0"/>
    <x v="0"/>
    <s v="USD"/>
    <n v="1399271911"/>
    <n v="1396334311"/>
    <b v="0"/>
    <n v="558"/>
    <b v="1"/>
    <s v="theater/plays"/>
    <n v="100.03599999999999"/>
    <n v="179.27598566308242"/>
    <x v="1"/>
    <x v="6"/>
  </r>
  <r>
    <s v="SPILL - A verbatim show about sex"/>
    <s v="We're making a show about sex. Because it's important, everyone wants to talk about it and it's at the start of everything."/>
    <n v="350"/>
    <n v="504"/>
    <x v="0"/>
    <x v="1"/>
    <s v="GBP"/>
    <n v="1435352400"/>
    <n v="1431718575"/>
    <b v="0"/>
    <n v="22"/>
    <b v="1"/>
    <s v="theater/plays"/>
    <n v="144"/>
    <n v="22.90909090909091"/>
    <x v="1"/>
    <x v="6"/>
  </r>
  <r>
    <s v="Let's Launch Disco Turtle Productions"/>
    <s v="A theatre company designed to help young people to come out of their shell. Offering workshops and original shows directly to schools."/>
    <n v="1000"/>
    <n v="1035"/>
    <x v="0"/>
    <x v="2"/>
    <s v="AUD"/>
    <n v="1438333080"/>
    <n v="1436408308"/>
    <b v="0"/>
    <n v="24"/>
    <b v="1"/>
    <s v="theater/plays"/>
    <n v="103.49999999999999"/>
    <n v="43.125"/>
    <x v="1"/>
    <x v="6"/>
  </r>
  <r>
    <s v="Book Club: A Comedy"/>
    <s v="The world premiere of an endearing play about love, friendship, men's styling putty, Dungeons &amp; Dragons &amp; our capacity for forbearance."/>
    <n v="3200"/>
    <n v="3470"/>
    <x v="0"/>
    <x v="5"/>
    <s v="CAD"/>
    <n v="1432694700"/>
    <n v="1429651266"/>
    <b v="0"/>
    <n v="74"/>
    <b v="1"/>
    <s v="theater/plays"/>
    <n v="108.43750000000001"/>
    <n v="46.891891891891895"/>
    <x v="1"/>
    <x v="6"/>
  </r>
  <r>
    <s v="How You Kiss Me... at FringeNYC 2015"/>
    <s v="How You Kiss Me Is Not How I Like To Be Kissed_x000a__x000a_a new play by Dan Giles_x000a__x000a_coming to FringeNYC 2015_x000a__x000a_www.howyoukissme.com"/>
    <n v="2500"/>
    <n v="2560"/>
    <x v="0"/>
    <x v="0"/>
    <s v="USD"/>
    <n v="1438799760"/>
    <n v="1437236378"/>
    <b v="0"/>
    <n v="54"/>
    <b v="1"/>
    <s v="theater/plays"/>
    <n v="102.4"/>
    <n v="47.407407407407405"/>
    <x v="1"/>
    <x v="6"/>
  </r>
  <r>
    <s v="ThreeWay - A new play about dating and relationships."/>
    <s v="ThreeWay is a part-verbatim play that explores dating &amp; what happens when someone finds the love of their life, except itâ€™s two people."/>
    <n v="315"/>
    <n v="469"/>
    <x v="0"/>
    <x v="1"/>
    <s v="GBP"/>
    <n v="1457906400"/>
    <n v="1457115427"/>
    <b v="0"/>
    <n v="31"/>
    <b v="1"/>
    <s v="theater/plays"/>
    <n v="148.88888888888889"/>
    <n v="15.129032258064516"/>
    <x v="1"/>
    <x v="6"/>
  </r>
  <r>
    <s v="A History, w Nowell Edmurnds at the Edinburgh Fringe!"/>
    <s v="Written a solo show about celebrity, and I'll be performing it at the famous Just The Tonic this Edinburgh Fringe - Help me get there!"/>
    <n v="500"/>
    <n v="527.45000000000005"/>
    <x v="0"/>
    <x v="1"/>
    <s v="GBP"/>
    <n v="1470078000"/>
    <n v="1467648456"/>
    <b v="0"/>
    <n v="25"/>
    <b v="1"/>
    <s v="theater/plays"/>
    <n v="105.49000000000002"/>
    <n v="21.098000000000003"/>
    <x v="1"/>
    <x v="6"/>
  </r>
  <r>
    <s v="The Pillowman Aberdeen"/>
    <s v="Multi Award-Winng play THE PILLOWMAN coming to the Arts Centre Theatre, Aberdeen"/>
    <n v="1000"/>
    <n v="1005"/>
    <x v="0"/>
    <x v="1"/>
    <s v="GBP"/>
    <n v="1444060800"/>
    <n v="1440082649"/>
    <b v="0"/>
    <n v="17"/>
    <b v="1"/>
    <s v="theater/plays"/>
    <n v="100.49999999999999"/>
    <n v="59.117647058823529"/>
    <x v="1"/>
    <x v="6"/>
  </r>
  <r>
    <s v="The Honeymoon is Over - An Original Play by Zakry Fin"/>
    <s v="The Honeymoon is Over is a romantic comedy about a recently eloped couple learning the dynamics of living together for the first time."/>
    <n v="900"/>
    <n v="1175"/>
    <x v="0"/>
    <x v="0"/>
    <s v="USD"/>
    <n v="1420048208"/>
    <n v="1417456208"/>
    <b v="0"/>
    <n v="12"/>
    <b v="1"/>
    <s v="theater/plays"/>
    <n v="130.55555555555557"/>
    <n v="97.916666666666671"/>
    <x v="1"/>
    <x v="6"/>
  </r>
  <r>
    <s v="VANITY BITES BACK by Helen Duff"/>
    <s v="A &quot;bold, subversive and very funny&quot; clown cookery show about searching for self worth in a cheesecake - VAULT Festival &amp; Tour 2015"/>
    <n v="2000"/>
    <n v="2095"/>
    <x v="0"/>
    <x v="1"/>
    <s v="GBP"/>
    <n v="1422015083"/>
    <n v="1419423083"/>
    <b v="0"/>
    <n v="38"/>
    <b v="1"/>
    <s v="theater/plays"/>
    <n v="104.75000000000001"/>
    <n v="55.131578947368418"/>
    <x v="1"/>
    <x v="6"/>
  </r>
  <r>
    <s v="Back To Blackbrick- A new play with live music"/>
    <s v="First stage adaptation of Sarah Moore Fitzgerald's beautiful novel about Alzheimer's and time travel with a live folk score."/>
    <n v="1000"/>
    <n v="1088"/>
    <x v="0"/>
    <x v="1"/>
    <s v="GBP"/>
    <n v="1433964444"/>
    <n v="1431372444"/>
    <b v="0"/>
    <n v="41"/>
    <b v="1"/>
    <s v="theater/plays"/>
    <n v="108.80000000000001"/>
    <n v="26.536585365853657"/>
    <x v="1"/>
    <x v="6"/>
  </r>
  <r>
    <s v="The Fairy Tale: A Little Daylight"/>
    <s v="GK. Jr (for student actors 12 and under) will bring George Macdonald's story to life. 10+ speaking parts &amp; many non-speaking parts!"/>
    <n v="1000"/>
    <n v="1110"/>
    <x v="0"/>
    <x v="0"/>
    <s v="USD"/>
    <n v="1410975994"/>
    <n v="1408383994"/>
    <b v="0"/>
    <n v="19"/>
    <b v="1"/>
    <s v="theater/plays"/>
    <n v="111.00000000000001"/>
    <n v="58.421052631578945"/>
    <x v="1"/>
    <x v="6"/>
  </r>
  <r>
    <s v="Green Light Productions produces theatre created by women"/>
    <s v="In 2015, Green Light is producing 3 shows of new plays exclusively written, directed and created by women- help make it happen!"/>
    <n v="5000"/>
    <n v="5024"/>
    <x v="0"/>
    <x v="0"/>
    <s v="USD"/>
    <n v="1420734696"/>
    <n v="1418142696"/>
    <b v="0"/>
    <n v="41"/>
    <b v="1"/>
    <s v="theater/plays"/>
    <n v="100.47999999999999"/>
    <n v="122.53658536585365"/>
    <x v="1"/>
    <x v="6"/>
  </r>
  <r>
    <s v="The Lower Depths"/>
    <s v="Theatre Machine presents an all-new adaptation of Maxim Gorky's classic of Russian theatre, The Lower Depths."/>
    <n v="2000"/>
    <n v="2287"/>
    <x v="0"/>
    <x v="0"/>
    <s v="USD"/>
    <n v="1420009200"/>
    <n v="1417593483"/>
    <b v="0"/>
    <n v="26"/>
    <b v="1"/>
    <s v="theater/plays"/>
    <n v="114.35"/>
    <n v="87.961538461538467"/>
    <x v="1"/>
    <x v="6"/>
  </r>
  <r>
    <s v="Cans at Theatre503"/>
    <s v="Support Kuleshovâ€™s first full length production; help to build the set and bring a fierce and important new play to life"/>
    <n v="1500"/>
    <n v="1831"/>
    <x v="0"/>
    <x v="1"/>
    <s v="GBP"/>
    <n v="1414701413"/>
    <n v="1412109413"/>
    <b v="0"/>
    <n v="25"/>
    <b v="1"/>
    <s v="theater/plays"/>
    <n v="122.06666666666666"/>
    <n v="73.239999999999995"/>
    <x v="1"/>
    <x v="6"/>
  </r>
  <r>
    <s v="Monster"/>
    <s v="A darkly comic one woman show by Abram Rooney as part of The Camden Fringe 2015."/>
    <n v="500"/>
    <n v="500"/>
    <x v="0"/>
    <x v="1"/>
    <s v="GBP"/>
    <n v="1434894082"/>
    <n v="1432302082"/>
    <b v="0"/>
    <n v="9"/>
    <b v="1"/>
    <s v="theater/plays"/>
    <n v="100"/>
    <n v="55.555555555555557"/>
    <x v="1"/>
    <x v="6"/>
  </r>
  <r>
    <s v="Licensed To Ill"/>
    <s v="London based theatre makers collaborating to create a new show about the history of HipHop."/>
    <n v="3000"/>
    <n v="3084"/>
    <x v="0"/>
    <x v="1"/>
    <s v="GBP"/>
    <n v="1415440846"/>
    <n v="1412845246"/>
    <b v="0"/>
    <n v="78"/>
    <b v="1"/>
    <s v="theater/plays"/>
    <n v="102.8"/>
    <n v="39.53846153846154"/>
    <x v="1"/>
    <x v="6"/>
  </r>
  <r>
    <s v="Galli Theater Fresh Start Fundraiser"/>
    <s v="Help Galli Theater continue to bring fairytales to children in English &amp; German in our theater and to institutions serving children."/>
    <n v="5800"/>
    <n v="6155"/>
    <x v="0"/>
    <x v="0"/>
    <s v="USD"/>
    <n v="1415921848"/>
    <n v="1413326248"/>
    <b v="0"/>
    <n v="45"/>
    <b v="1"/>
    <s v="theater/plays"/>
    <n v="106.12068965517241"/>
    <n v="136.77777777777777"/>
    <x v="1"/>
    <x v="6"/>
  </r>
  <r>
    <s v="AnaiÌˆs Nin Goes to Hell"/>
    <s v="An island in hell. Cleopatra, Joan of Arc, &amp; Queen Victoria wait, trapped in the memory of who they were... until AnaiÌˆs Nin shows up."/>
    <n v="10000"/>
    <n v="10133"/>
    <x v="0"/>
    <x v="0"/>
    <s v="USD"/>
    <n v="1470887940"/>
    <n v="1468176527"/>
    <b v="0"/>
    <n v="102"/>
    <b v="1"/>
    <s v="theater/plays"/>
    <n v="101.33000000000001"/>
    <n v="99.343137254901961"/>
    <x v="1"/>
    <x v="6"/>
  </r>
  <r>
    <s v="Vote for Next Season's Shows!"/>
    <s v="Vote here for whatever show you want to see next year! No gimmick, no stretch goals, just a simple vote and a free ticket."/>
    <n v="100"/>
    <n v="100"/>
    <x v="0"/>
    <x v="0"/>
    <s v="USD"/>
    <n v="1480947054"/>
    <n v="1475759454"/>
    <b v="0"/>
    <n v="5"/>
    <b v="1"/>
    <s v="theater/plays"/>
    <n v="100"/>
    <n v="20"/>
    <x v="1"/>
    <x v="6"/>
  </r>
  <r>
    <s v="The Laramie Project in Utah County"/>
    <s v="Our goal is to bring this story of one town's processing of tragedy and their own community identity to Utah County."/>
    <n v="600"/>
    <n v="780"/>
    <x v="0"/>
    <x v="0"/>
    <s v="USD"/>
    <n v="1430029680"/>
    <n v="1427741583"/>
    <b v="0"/>
    <n v="27"/>
    <b v="1"/>
    <s v="theater/plays"/>
    <n v="130"/>
    <n v="28.888888888888889"/>
    <x v="1"/>
    <x v="6"/>
  </r>
  <r>
    <s v="Home"/>
    <s v="An unsparing, slightly surreal look at the effects of the private rented sector on two young women. Based on real events."/>
    <n v="1500"/>
    <n v="1500.2"/>
    <x v="0"/>
    <x v="1"/>
    <s v="GBP"/>
    <n v="1462037777"/>
    <n v="1459445777"/>
    <b v="0"/>
    <n v="37"/>
    <b v="1"/>
    <s v="theater/plays"/>
    <n v="100.01333333333334"/>
    <n v="40.545945945945945"/>
    <x v="1"/>
    <x v="6"/>
  </r>
  <r>
    <s v="fEast Theatre presents &quot;Winter '53&quot;, a new play by Rob John"/>
    <s v="Following success with 'The Canada Boys' and 'Parachute', we are looking for financial help from the community with our new production"/>
    <n v="500"/>
    <n v="500"/>
    <x v="0"/>
    <x v="1"/>
    <s v="GBP"/>
    <n v="1459444656"/>
    <n v="1456856256"/>
    <b v="0"/>
    <n v="14"/>
    <b v="1"/>
    <s v="theater/plays"/>
    <n v="100"/>
    <n v="35.714285714285715"/>
    <x v="1"/>
    <x v="6"/>
  </r>
  <r>
    <s v="Annabel Lost"/>
    <s v="Annabel Lost combines visual art and performance poetry to tell the story of two orphaned refugees, Quetzal and Rhime."/>
    <n v="900"/>
    <n v="1025"/>
    <x v="0"/>
    <x v="0"/>
    <s v="USD"/>
    <n v="1425185940"/>
    <n v="1421900022"/>
    <b v="0"/>
    <n v="27"/>
    <b v="1"/>
    <s v="theater/plays"/>
    <n v="113.88888888888889"/>
    <n v="37.962962962962962"/>
    <x v="1"/>
    <x v="6"/>
  </r>
  <r>
    <s v="Get FREAK to the Edinburgh Fringe"/>
    <s v="An extraordinary, punchy and provocative new play, providing a voice for women to address their sexuality and self worth. #EDFREAK"/>
    <n v="1500"/>
    <n v="1500"/>
    <x v="0"/>
    <x v="1"/>
    <s v="GBP"/>
    <n v="1406719110"/>
    <n v="1405509510"/>
    <b v="0"/>
    <n v="45"/>
    <b v="1"/>
    <s v="theater/plays"/>
    <n v="100"/>
    <n v="33.333333333333336"/>
    <x v="1"/>
    <x v="6"/>
  </r>
  <r>
    <s v="REALLY REALLY"/>
    <s v="A contemporary American play touching on the scorching realities of growing up in the Millennial generation."/>
    <n v="1000"/>
    <n v="2870"/>
    <x v="0"/>
    <x v="0"/>
    <s v="USD"/>
    <n v="1459822682"/>
    <n v="1458613082"/>
    <b v="0"/>
    <n v="49"/>
    <b v="1"/>
    <s v="theater/plays"/>
    <n v="287"/>
    <n v="58.571428571428569"/>
    <x v="1"/>
    <x v="6"/>
  </r>
  <r>
    <s v="The Tragedy of Mario and Juliet"/>
    <s v="Bumbling architect Romeo and handsome contractor Mario meet their match while building a balcony for Verona, NJ siren, Juliet."/>
    <n v="3000"/>
    <n v="3255"/>
    <x v="0"/>
    <x v="0"/>
    <s v="USD"/>
    <n v="1460970805"/>
    <n v="1455790405"/>
    <b v="0"/>
    <n v="24"/>
    <b v="1"/>
    <s v="theater/plays"/>
    <n v="108.5"/>
    <n v="135.625"/>
    <x v="1"/>
    <x v="6"/>
  </r>
  <r>
    <s v="Pramkicker - Edinburgh and Beyond"/>
    <s v="Critically-acclaimed Old Trunk are back with their new play. _x000a_PRAMKICKER. _x000a__x000a_Written by Sadie Hasler &amp; directed by Sarah Mayhew."/>
    <n v="3000"/>
    <n v="3465"/>
    <x v="0"/>
    <x v="1"/>
    <s v="GBP"/>
    <n v="1436772944"/>
    <n v="1434180944"/>
    <b v="0"/>
    <n v="112"/>
    <b v="1"/>
    <s v="theater/plays"/>
    <n v="115.5"/>
    <n v="30.9375"/>
    <x v="1"/>
    <x v="6"/>
  </r>
  <r>
    <s v="The Lost Boy (a play)"/>
    <s v="The world premiere of a play, a true story about love, loss, and a man reaching back in time as the only way to move forward."/>
    <n v="3400"/>
    <n v="4050"/>
    <x v="0"/>
    <x v="0"/>
    <s v="USD"/>
    <n v="1419181890"/>
    <n v="1416589890"/>
    <b v="0"/>
    <n v="23"/>
    <b v="1"/>
    <s v="theater/plays"/>
    <n v="119.11764705882352"/>
    <n v="176.08695652173913"/>
    <x v="1"/>
    <x v="6"/>
  </r>
  <r>
    <s v="Actors &amp; Musicians who are Blind or Autistic"/>
    <s v="See Theatre In A New Light"/>
    <n v="7500"/>
    <n v="8207"/>
    <x v="0"/>
    <x v="0"/>
    <s v="USD"/>
    <n v="1474649070"/>
    <n v="1469465070"/>
    <b v="0"/>
    <n v="54"/>
    <b v="1"/>
    <s v="theater/plays"/>
    <n v="109.42666666666668"/>
    <n v="151.9814814814815"/>
    <x v="1"/>
    <x v="6"/>
  </r>
  <r>
    <s v="Blue Stockings @ The Cockpit Theatre"/>
    <s v="The GSA BA (Hons) Acting class of 2016 are taking a transfer of their GSA Production to The Cockpit Theatre in London"/>
    <n v="500"/>
    <n v="633"/>
    <x v="0"/>
    <x v="1"/>
    <s v="GBP"/>
    <n v="1467054000"/>
    <n v="1463144254"/>
    <b v="0"/>
    <n v="28"/>
    <b v="1"/>
    <s v="theater/plays"/>
    <n v="126.6"/>
    <n v="22.607142857142858"/>
    <x v="1"/>
    <x v="6"/>
  </r>
  <r>
    <s v="MENTAL Play short-tour 2015!"/>
    <s v="Touring the fast-paced, playful and poignant story of three twenty-somethings in a mental-health support group."/>
    <n v="200"/>
    <n v="201"/>
    <x v="0"/>
    <x v="1"/>
    <s v="GBP"/>
    <n v="1430348400"/>
    <n v="1428436410"/>
    <b v="0"/>
    <n v="11"/>
    <b v="1"/>
    <s v="theater/plays"/>
    <n v="100.49999999999999"/>
    <n v="18.272727272727273"/>
    <x v="1"/>
    <x v="6"/>
  </r>
  <r>
    <s v="God is a Woman (The Untitled Mitchell Buckley Project)"/>
    <s v="After being officially selected for the 2015 FringeNYC Festival, we are looking for your help to put on this new and exciting play!"/>
    <n v="4000"/>
    <n v="5100"/>
    <x v="0"/>
    <x v="0"/>
    <s v="USD"/>
    <n v="1432654347"/>
    <n v="1430494347"/>
    <b v="0"/>
    <n v="62"/>
    <b v="1"/>
    <s v="theater/plays"/>
    <n v="127.49999999999999"/>
    <n v="82.258064516129039"/>
    <x v="1"/>
    <x v="6"/>
  </r>
  <r>
    <s v="The Glasshouse"/>
    <s v="Two men on trial for desertion, confined within a Glasshouse. How long can friendship last? How much can a man stand before he breaks?"/>
    <n v="5000"/>
    <n v="5003"/>
    <x v="0"/>
    <x v="1"/>
    <s v="GBP"/>
    <n v="1413792034"/>
    <n v="1411200034"/>
    <b v="0"/>
    <n v="73"/>
    <b v="1"/>
    <s v="theater/plays"/>
    <n v="100.05999999999999"/>
    <n v="68.534246575342465"/>
    <x v="1"/>
    <x v="6"/>
  </r>
  <r>
    <s v="The Boy at the Edge of Everything NEXT STAGE RESIDENT SHOW"/>
    <s v="We are trying to produce a kid friendly show about an imaginative journey through space and time. Help us create our wonderland!!"/>
    <n v="700"/>
    <n v="1225"/>
    <x v="0"/>
    <x v="0"/>
    <s v="USD"/>
    <n v="1422075540"/>
    <n v="1419979544"/>
    <b v="0"/>
    <n v="18"/>
    <b v="1"/>
    <s v="theater/plays"/>
    <n v="175"/>
    <n v="68.055555555555557"/>
    <x v="1"/>
    <x v="6"/>
  </r>
  <r>
    <s v="boom- a play by Peter Sinn Nachtrieb"/>
    <s v="Sex. Fish. A COMET THAT DESTROYS THE WORLD. boom a play by Peter Sinn Nachtrieb- Feb 19-21 at The Bridge in NYC."/>
    <n v="2000"/>
    <n v="2545"/>
    <x v="0"/>
    <x v="0"/>
    <s v="USD"/>
    <n v="1423630740"/>
    <n v="1418673307"/>
    <b v="0"/>
    <n v="35"/>
    <b v="1"/>
    <s v="theater/plays"/>
    <n v="127.25"/>
    <n v="72.714285714285708"/>
    <x v="1"/>
    <x v="6"/>
  </r>
  <r>
    <s v="&quot;Lucy &amp; Vincente&quot; A New Play about Lucille Ball"/>
    <s v="A staged reading for &quot;Lucy &amp; Vincente&quot; in NYC. A new play about Lucille Ball &amp; Vincente Minnelli in Hollywood, 1953."/>
    <n v="3000"/>
    <n v="3319"/>
    <x v="0"/>
    <x v="0"/>
    <s v="USD"/>
    <n v="1420489560"/>
    <n v="1417469639"/>
    <b v="0"/>
    <n v="43"/>
    <b v="1"/>
    <s v="theater/plays"/>
    <n v="110.63333333333334"/>
    <n v="77.186046511627907"/>
    <x v="1"/>
    <x v="6"/>
  </r>
  <r>
    <s v="HEDDA"/>
    <s v="An adaptation that realizes the internal struggle of Ibsenâ€™s most renowned protagonist as she traverses a claustrophobic social world"/>
    <n v="1600"/>
    <n v="2015"/>
    <x v="0"/>
    <x v="0"/>
    <s v="USD"/>
    <n v="1472952982"/>
    <n v="1470792982"/>
    <b v="0"/>
    <n v="36"/>
    <b v="1"/>
    <s v="theater/plays"/>
    <n v="125.93749999999999"/>
    <n v="55.972222222222221"/>
    <x v="1"/>
    <x v="6"/>
  </r>
  <r>
    <s v="The Flu Season"/>
    <s v="A new theatre company staging Will Eno's The Flu Season in Seattle"/>
    <n v="2600"/>
    <n v="3081"/>
    <x v="0"/>
    <x v="0"/>
    <s v="USD"/>
    <n v="1426229940"/>
    <n v="1423959123"/>
    <b v="0"/>
    <n v="62"/>
    <b v="1"/>
    <s v="theater/plays"/>
    <n v="118.5"/>
    <n v="49.693548387096776"/>
    <x v="1"/>
    <x v="6"/>
  </r>
  <r>
    <s v="SHADFLY - NEW PLAY AT THE ARTS PROJECT"/>
    <s v="A play about the last eight years of the life of Egon Schiele, one of the most influential Austrian Expressionist artists."/>
    <n v="1100"/>
    <n v="1185"/>
    <x v="0"/>
    <x v="5"/>
    <s v="CAD"/>
    <n v="1409072982"/>
    <n v="1407258582"/>
    <b v="0"/>
    <n v="15"/>
    <b v="1"/>
    <s v="theater/plays"/>
    <n v="107.72727272727273"/>
    <n v="79"/>
    <x v="1"/>
    <x v="6"/>
  </r>
  <r>
    <s v="Akvavit Theatre presents NOTHING OF ME by Arne Lygre"/>
    <s v="&quot;I think that I have my own will. I can stop this, I tell myself. But it's not true.&quot;"/>
    <n v="2500"/>
    <n v="2565"/>
    <x v="0"/>
    <x v="0"/>
    <s v="USD"/>
    <n v="1456984740"/>
    <n v="1455717790"/>
    <b v="0"/>
    <n v="33"/>
    <b v="1"/>
    <s v="theater/plays"/>
    <n v="102.60000000000001"/>
    <n v="77.727272727272734"/>
    <x v="1"/>
    <x v="6"/>
  </r>
  <r>
    <s v="Cinderella"/>
    <s v="River City Theatre Company needs your support as we embark on our thirteenth production, CINDERELLA!"/>
    <n v="1000"/>
    <n v="1101"/>
    <x v="0"/>
    <x v="0"/>
    <s v="USD"/>
    <n v="1409720340"/>
    <n v="1408129822"/>
    <b v="0"/>
    <n v="27"/>
    <b v="1"/>
    <s v="theater/plays"/>
    <n v="110.1"/>
    <n v="40.777777777777779"/>
    <x v="1"/>
    <x v="6"/>
  </r>
  <r>
    <s v="Promised Land"/>
    <s v="Help Chrysalis get this production off the ground!  An original play, we only need $500 to get this production on its feet!"/>
    <n v="500"/>
    <n v="1010"/>
    <x v="0"/>
    <x v="0"/>
    <s v="USD"/>
    <n v="1440892800"/>
    <n v="1438715077"/>
    <b v="0"/>
    <n v="17"/>
    <b v="1"/>
    <s v="theater/plays"/>
    <n v="202"/>
    <n v="59.411764705882355"/>
    <x v="1"/>
    <x v="6"/>
  </r>
  <r>
    <s v="Pariah"/>
    <s v="The First Play From The Man Who Brought You The Black James Bond!"/>
    <n v="10"/>
    <n v="13"/>
    <x v="0"/>
    <x v="0"/>
    <s v="USD"/>
    <n v="1476390164"/>
    <n v="1473970964"/>
    <b v="0"/>
    <n v="4"/>
    <b v="1"/>
    <s v="theater/plays"/>
    <n v="130"/>
    <n v="3.25"/>
    <x v="1"/>
    <x v="6"/>
  </r>
  <r>
    <s v="Pink Confetti at The Courtyard Theatre, Hoxton"/>
    <s v="New play 'Pink Confetti' by Paul Roberts at The Courtyard Theatre produced by Etch and directed by Oliver Dawe."/>
    <n v="2000"/>
    <n v="2087"/>
    <x v="0"/>
    <x v="1"/>
    <s v="GBP"/>
    <n v="1421452682"/>
    <n v="1418860682"/>
    <b v="0"/>
    <n v="53"/>
    <b v="1"/>
    <s v="theater/plays"/>
    <n v="104.35000000000001"/>
    <n v="39.377358490566039"/>
    <x v="1"/>
    <x v="6"/>
  </r>
  <r>
    <s v="Red Lion Theatre Presents Shakespeare's Macbeth"/>
    <s v="A student directed and student performed production of Shakespeare's Macbeth in Milwaukee's beautiful Lake Park on June 3rd &amp; 4th"/>
    <n v="4000"/>
    <n v="4002"/>
    <x v="0"/>
    <x v="0"/>
    <s v="USD"/>
    <n v="1463520479"/>
    <n v="1458336479"/>
    <b v="0"/>
    <n v="49"/>
    <b v="1"/>
    <s v="theater/plays"/>
    <n v="100.05"/>
    <n v="81.673469387755105"/>
    <x v="1"/>
    <x v="6"/>
  </r>
  <r>
    <s v="Thank You For Waiting"/>
    <s v="Help produce &quot;Thank You For Waiting,&quot; a new play that explores friendship, loss, and mental illness, at the 2016 Frigid Festival!"/>
    <n v="1500"/>
    <n v="2560"/>
    <x v="0"/>
    <x v="0"/>
    <s v="USD"/>
    <n v="1446759880"/>
    <n v="1444164280"/>
    <b v="0"/>
    <n v="57"/>
    <b v="1"/>
    <s v="theater/plays"/>
    <n v="170.66666666666669"/>
    <n v="44.912280701754383"/>
    <x v="1"/>
    <x v="6"/>
  </r>
  <r>
    <s v="Suddenly Split &amp; Swiping Over"/>
    <s v="â€œSuddenly Split &amp; Swiping Overâ€ is a sassy and heartfelt one-woman show about ending a longterm relationship and starting over."/>
    <n v="3000"/>
    <n v="3385"/>
    <x v="0"/>
    <x v="0"/>
    <s v="USD"/>
    <n v="1461913140"/>
    <n v="1461370956"/>
    <b v="0"/>
    <n v="69"/>
    <b v="1"/>
    <s v="theater/plays"/>
    <n v="112.83333333333334"/>
    <n v="49.05797101449275"/>
    <x v="1"/>
    <x v="6"/>
  </r>
  <r>
    <s v="Amateur production of The Blue Room by David Hare"/>
    <s v="We are a new Theatre Company who are fundraising to put on a new production of the play 'The Blue Room' in High Wycombe and Maidenhead"/>
    <n v="250"/>
    <n v="460"/>
    <x v="0"/>
    <x v="1"/>
    <s v="GBP"/>
    <n v="1455390126"/>
    <n v="1452798126"/>
    <b v="0"/>
    <n v="15"/>
    <b v="1"/>
    <s v="theater/plays"/>
    <n v="184"/>
    <n v="30.666666666666668"/>
    <x v="1"/>
    <x v="6"/>
  </r>
  <r>
    <s v="Critical Ambition - BLINK by Phil Porter"/>
    <s v="Support Swansea's youngest theatre company Critical Ambition, in their co-production of BLINK with Volcano and The Other Room."/>
    <n v="3000"/>
    <n v="3908"/>
    <x v="0"/>
    <x v="1"/>
    <s v="GBP"/>
    <n v="1471185057"/>
    <n v="1468593057"/>
    <b v="0"/>
    <n v="64"/>
    <b v="1"/>
    <s v="theater/plays"/>
    <n v="130.26666666666665"/>
    <n v="61.0625"/>
    <x v="1"/>
    <x v="6"/>
  </r>
  <r>
    <s v="E15 at The Pleasance and CPT"/>
    <s v="'E15' is a verbatim project that looks at the story of the Focus E15 Campaign"/>
    <n v="550"/>
    <n v="580"/>
    <x v="0"/>
    <x v="1"/>
    <s v="GBP"/>
    <n v="1450137600"/>
    <n v="1448924882"/>
    <b v="0"/>
    <n v="20"/>
    <b v="1"/>
    <s v="theater/plays"/>
    <n v="105.45454545454544"/>
    <n v="29"/>
    <x v="1"/>
    <x v="6"/>
  </r>
  <r>
    <s v="Petrification"/>
    <s v="Help us get the show on the road! Petrification is a new play about home, memory and identity and we need your help to tour."/>
    <n v="800"/>
    <n v="800"/>
    <x v="0"/>
    <x v="1"/>
    <s v="GBP"/>
    <n v="1466172000"/>
    <n v="1463418090"/>
    <b v="0"/>
    <n v="27"/>
    <b v="1"/>
    <s v="theater/plays"/>
    <n v="100"/>
    <n v="29.62962962962963"/>
    <x v="1"/>
    <x v="6"/>
  </r>
  <r>
    <s v="KHOJALY - Giving a voice to refugees across the world"/>
    <s v="KHOJALY is a new play that gives a voice to refugees the world over, telling the story of the survivors of the 1992 massacre in Khojaly"/>
    <n v="1960"/>
    <n v="3005"/>
    <x v="0"/>
    <x v="1"/>
    <s v="GBP"/>
    <n v="1459378085"/>
    <n v="1456789685"/>
    <b v="0"/>
    <n v="21"/>
    <b v="1"/>
    <s v="theater/plays"/>
    <n v="153.31632653061226"/>
    <n v="143.0952380952381"/>
    <x v="1"/>
    <x v="6"/>
  </r>
  <r>
    <s v="The Florence Company presents 'America'"/>
    <s v="The Florence Company premieres its first stage play at the Chelsea Theatre in London with an original piece of writing"/>
    <n v="1000"/>
    <n v="1623"/>
    <x v="0"/>
    <x v="1"/>
    <s v="GBP"/>
    <n v="1439806936"/>
    <n v="1437214936"/>
    <b v="0"/>
    <n v="31"/>
    <b v="1"/>
    <s v="theater/plays"/>
    <n v="162.30000000000001"/>
    <n v="52.354838709677416"/>
    <x v="1"/>
    <x v="6"/>
  </r>
  <r>
    <s v="Xavier Project: Leftovers"/>
    <s v="How do you retain a sense identity after losing your home, your family and your country? Leftovers is a play about refugees in Nairobi."/>
    <n v="2500"/>
    <n v="3400"/>
    <x v="0"/>
    <x v="1"/>
    <s v="GBP"/>
    <n v="1428483201"/>
    <n v="1425891201"/>
    <b v="0"/>
    <n v="51"/>
    <b v="1"/>
    <s v="theater/plays"/>
    <n v="136"/>
    <n v="66.666666666666671"/>
    <x v="1"/>
    <x v="6"/>
  </r>
  <r>
    <s v="Welcome Back To Harlem: A Hellfighter's Story"/>
    <s v="A Harlem Hellfighter struggles to re-integrate into his community after heroically fighting for his country in WW1."/>
    <n v="5000"/>
    <n v="7220"/>
    <x v="0"/>
    <x v="5"/>
    <s v="CAD"/>
    <n v="1402334811"/>
    <n v="1401470811"/>
    <b v="0"/>
    <n v="57"/>
    <b v="1"/>
    <s v="theater/plays"/>
    <n v="144.4"/>
    <n v="126.66666666666667"/>
    <x v="1"/>
    <x v="6"/>
  </r>
  <r>
    <s v="HIS NAME IS ARTHUR HOLMBERG"/>
    <s v="a woman walks into a bar except she looks like a man and no one's serving drinks. one night only"/>
    <n v="1250"/>
    <n v="1250"/>
    <x v="0"/>
    <x v="0"/>
    <s v="USD"/>
    <n v="1403964574"/>
    <n v="1401372574"/>
    <b v="0"/>
    <n v="20"/>
    <b v="1"/>
    <s v="theater/plays"/>
    <n v="100"/>
    <n v="62.5"/>
    <x v="1"/>
    <x v="6"/>
  </r>
  <r>
    <s v="Gruesome Playground Injuries"/>
    <s v="A production of &quot;Gruesome Playground Injuries&quot; by Rajiv Joseph July 24th-August 9th at The Bakery in Denver, CO."/>
    <n v="2500"/>
    <n v="2520"/>
    <x v="0"/>
    <x v="0"/>
    <s v="USD"/>
    <n v="1434675616"/>
    <n v="1432083616"/>
    <b v="0"/>
    <n v="71"/>
    <b v="1"/>
    <s v="theater/plays"/>
    <n v="100.8"/>
    <n v="35.492957746478872"/>
    <x v="1"/>
    <x v="6"/>
  </r>
  <r>
    <s v="See Bob Run by Daniel MacIvor"/>
    <s v="Bob is on the road. Bob is on the run. But from what? Will she make it to her destination and what will she find whens she gets there?"/>
    <n v="2500"/>
    <n v="2670"/>
    <x v="0"/>
    <x v="1"/>
    <s v="GBP"/>
    <n v="1449756896"/>
    <n v="1447164896"/>
    <b v="0"/>
    <n v="72"/>
    <b v="1"/>
    <s v="theater/plays"/>
    <n v="106.80000000000001"/>
    <n v="37.083333333333336"/>
    <x v="1"/>
    <x v="6"/>
  </r>
  <r>
    <s v="Taming of the Shrew - New Wimbledon Theatre"/>
    <s v="A vibrant, gender-inverted film-noir adaptation of Shakespeare's brutal comedy Taming of the Shrew, a visceral physical spectacle."/>
    <n v="2500"/>
    <n v="3120"/>
    <x v="0"/>
    <x v="1"/>
    <s v="GBP"/>
    <n v="1426801664"/>
    <n v="1424213264"/>
    <b v="0"/>
    <n v="45"/>
    <b v="1"/>
    <s v="theater/plays"/>
    <n v="124.8"/>
    <n v="69.333333333333329"/>
    <x v="1"/>
    <x v="6"/>
  </r>
  <r>
    <s v="One Good Night by Aisling Caffrey"/>
    <s v="Venue hire and payment of designer for a darkly comic, all female play about power - losing it, wanting it and fighting to get it back"/>
    <n v="740"/>
    <n v="880"/>
    <x v="0"/>
    <x v="1"/>
    <s v="GBP"/>
    <n v="1488240000"/>
    <n v="1486996729"/>
    <b v="0"/>
    <n v="51"/>
    <b v="1"/>
    <s v="theater/plays"/>
    <n v="118.91891891891892"/>
    <n v="17.254901960784313"/>
    <x v="1"/>
    <x v="6"/>
  </r>
  <r>
    <s v="Checkpoint 22"/>
    <s v="The play yet to be described as &quot;A surefire Edinburgh Fringe Festival Cult Hit&quot;. Coming to the Underbelly, Edinburgh, 5th-30th August."/>
    <n v="2000"/>
    <n v="2020"/>
    <x v="0"/>
    <x v="1"/>
    <s v="GBP"/>
    <n v="1433343850"/>
    <n v="1430751850"/>
    <b v="0"/>
    <n v="56"/>
    <b v="1"/>
    <s v="theater/plays"/>
    <n v="101"/>
    <n v="36.071428571428569"/>
    <x v="1"/>
    <x v="6"/>
  </r>
  <r>
    <s v="VST presents Sincerity Forever"/>
    <s v="We are a fledgling theatre company based in Atlanta looking to fund our first show, Sincerity Forever by playwright Mac Wellman."/>
    <n v="1000"/>
    <n v="1130"/>
    <x v="0"/>
    <x v="0"/>
    <s v="USD"/>
    <n v="1479592800"/>
    <n v="1476760226"/>
    <b v="0"/>
    <n v="17"/>
    <b v="1"/>
    <s v="theater/plays"/>
    <n v="112.99999999999999"/>
    <n v="66.470588235294116"/>
    <x v="1"/>
    <x v="6"/>
  </r>
  <r>
    <s v="The Irish play MISTERMAN by Enda Walsh, heads to Boulder"/>
    <s v="An Irish show about mental illness though the eyes of the man experiencing it. Support this show and help get it to Boulder and NYC."/>
    <n v="10500"/>
    <n v="11045"/>
    <x v="0"/>
    <x v="0"/>
    <s v="USD"/>
    <n v="1425528000"/>
    <n v="1422916261"/>
    <b v="0"/>
    <n v="197"/>
    <b v="1"/>
    <s v="theater/plays"/>
    <n v="105.19047619047619"/>
    <n v="56.065989847715734"/>
    <x v="1"/>
    <x v="6"/>
  </r>
  <r>
    <s v="EverScape"/>
    <s v="Bare Theatre and Sonorous Road collaborate on the NC debut of  Allan Maule's gamer fantasy play that was extended in New York."/>
    <n v="3000"/>
    <n v="3292"/>
    <x v="0"/>
    <x v="0"/>
    <s v="USD"/>
    <n v="1475269200"/>
    <n v="1473200844"/>
    <b v="0"/>
    <n v="70"/>
    <b v="1"/>
    <s v="theater/plays"/>
    <n v="109.73333333333332"/>
    <n v="47.028571428571432"/>
    <x v="1"/>
    <x v="6"/>
  </r>
  <r>
    <s v="Shakespeare's Pericles, Prince of Tyre"/>
    <s v="5 actors. 39 characters. 1 epic adventure. Presented by the Cradle Theatre Company."/>
    <n v="1000"/>
    <n v="1000.99"/>
    <x v="0"/>
    <x v="0"/>
    <s v="USD"/>
    <n v="1411874580"/>
    <n v="1409030371"/>
    <b v="0"/>
    <n v="21"/>
    <b v="1"/>
    <s v="theater/plays"/>
    <n v="100.099"/>
    <n v="47.666190476190479"/>
    <x v="1"/>
    <x v="6"/>
  </r>
  <r>
    <s v="Since I've Been Here"/>
    <s v="An original play exploring the complications of romantic relationships in all forms."/>
    <n v="2500"/>
    <n v="3000"/>
    <x v="0"/>
    <x v="0"/>
    <s v="USD"/>
    <n v="1406358000"/>
    <n v="1404841270"/>
    <b v="0"/>
    <n v="34"/>
    <b v="1"/>
    <s v="theater/plays"/>
    <n v="120"/>
    <n v="88.235294117647058"/>
    <x v="1"/>
    <x v="6"/>
  </r>
  <r>
    <s v="&quot;The Next Event&quot;"/>
    <s v="â€œThe Event of a Lifetimeâ€¦â€_x000a__x000a_After the books stopped selling, and family disappears..the next event is closer than expected for him."/>
    <n v="3000"/>
    <n v="3148"/>
    <x v="0"/>
    <x v="0"/>
    <s v="USD"/>
    <n v="1471977290"/>
    <n v="1466793290"/>
    <b v="0"/>
    <n v="39"/>
    <b v="1"/>
    <s v="theater/plays"/>
    <n v="104.93333333333332"/>
    <n v="80.717948717948715"/>
    <x v="1"/>
    <x v="6"/>
  </r>
  <r>
    <s v="Village Pub Theatre- FRINGE 2015"/>
    <s v="Help us run Leithâ€™s acclaimed, year round pub theatre VPT as part of Edinburgh Fringe 2015. Presenting 72 short plays over two weeks."/>
    <n v="3000"/>
    <n v="3080"/>
    <x v="0"/>
    <x v="1"/>
    <s v="GBP"/>
    <n v="1435851577"/>
    <n v="1433259577"/>
    <b v="0"/>
    <n v="78"/>
    <b v="1"/>
    <s v="theater/plays"/>
    <n v="102.66666666666666"/>
    <n v="39.487179487179489"/>
    <x v="1"/>
    <x v="6"/>
  </r>
  <r>
    <s v="These are your lives."/>
    <s v="The first four-week performance run for our dance-theatre company, Geste Records, to be performed at The Yard Theatre in September."/>
    <n v="4000"/>
    <n v="4073"/>
    <x v="0"/>
    <x v="1"/>
    <s v="GBP"/>
    <n v="1408204857"/>
    <n v="1406390457"/>
    <b v="0"/>
    <n v="48"/>
    <b v="1"/>
    <s v="theater/plays"/>
    <n v="101.82500000000002"/>
    <n v="84.854166666666671"/>
    <x v="1"/>
    <x v="6"/>
  </r>
  <r>
    <s v="One Shot Theatre Company"/>
    <s v="One Shot Theatre Company is an organization that promotes youth theatre for social change, putting on shows that open a social dialogue"/>
    <n v="2000"/>
    <n v="2000"/>
    <x v="0"/>
    <x v="0"/>
    <s v="USD"/>
    <n v="1463803140"/>
    <n v="1459446487"/>
    <b v="0"/>
    <n v="29"/>
    <b v="1"/>
    <s v="theater/plays"/>
    <n v="100"/>
    <n v="68.965517241379317"/>
    <x v="1"/>
    <x v="6"/>
  </r>
  <r>
    <s v="Blast From the Past"/>
    <s v="I am asking for public funding to help put together a musical tribute titled &quot;Blast From The Past&quot; reenacting famous HipHop, RnB acts."/>
    <n v="100000"/>
    <n v="0"/>
    <x v="2"/>
    <x v="0"/>
    <s v="USD"/>
    <n v="1450040396"/>
    <n v="1444852796"/>
    <b v="0"/>
    <n v="0"/>
    <b v="0"/>
    <s v="theater/musical"/>
    <n v="0"/>
    <s v="N/A"/>
    <x v="1"/>
    <x v="40"/>
  </r>
  <r>
    <s v="Capricorn Horn- Entertainment for the World's Finest Gents"/>
    <s v="Introducing a high class environmentally friendly, vegan, adult cabaret theater in Chicago with unique on, and off stage entertainment."/>
    <n v="1000000"/>
    <n v="2"/>
    <x v="2"/>
    <x v="0"/>
    <s v="USD"/>
    <n v="1462467600"/>
    <n v="1457403364"/>
    <b v="0"/>
    <n v="2"/>
    <b v="0"/>
    <s v="theater/musical"/>
    <n v="1.9999999999999998E-4"/>
    <n v="1"/>
    <x v="1"/>
    <x v="40"/>
  </r>
  <r>
    <s v="Jeremy Kyle- The Opera"/>
    <s v="The Jeremy Kyle Show offers so much subject matter to create an opera with.  Along with his brilliant put downs it could be excellent!"/>
    <n v="3000"/>
    <n v="1"/>
    <x v="2"/>
    <x v="1"/>
    <s v="GBP"/>
    <n v="1417295990"/>
    <n v="1414700390"/>
    <b v="0"/>
    <n v="1"/>
    <b v="0"/>
    <s v="theater/musical"/>
    <n v="3.3333333333333333E-2"/>
    <n v="1"/>
    <x v="1"/>
    <x v="40"/>
  </r>
  <r>
    <s v="Evo: An Original Rock Opera"/>
    <s v="A revival of Shadowbox Live's Off-Broadway Rock Opera to uncompromisingly explore the darker urges of humankind. But we need your help!"/>
    <n v="17100"/>
    <n v="8725"/>
    <x v="2"/>
    <x v="0"/>
    <s v="USD"/>
    <n v="1411444740"/>
    <n v="1409335497"/>
    <b v="0"/>
    <n v="59"/>
    <b v="0"/>
    <s v="theater/musical"/>
    <n v="51.023391812865491"/>
    <n v="147.88135593220338"/>
    <x v="1"/>
    <x v="40"/>
  </r>
  <r>
    <s v="Some Enchanted Evening UK TOUR"/>
    <s v="A professional musical revue. First performed in 2013 as a short tour, to be embarking on a full length tour across the UK in 2015!"/>
    <n v="500"/>
    <n v="100"/>
    <x v="2"/>
    <x v="1"/>
    <s v="GBP"/>
    <n v="1416781749"/>
    <n v="1415053749"/>
    <b v="0"/>
    <n v="1"/>
    <b v="0"/>
    <s v="theater/musical"/>
    <n v="20"/>
    <n v="100"/>
    <x v="1"/>
    <x v="40"/>
  </r>
  <r>
    <s v="SMOKEY AND THE BANDIT: THE MUSICAL"/>
    <s v="SMOKEY AND THE BANDIT: THE MUSICAL_x000a_The classic film, characters and music you love, on stage, LIVE!"/>
    <n v="5000"/>
    <n v="1762"/>
    <x v="2"/>
    <x v="0"/>
    <s v="USD"/>
    <n v="1479517200"/>
    <n v="1475765867"/>
    <b v="0"/>
    <n v="31"/>
    <b v="0"/>
    <s v="theater/musical"/>
    <n v="35.24"/>
    <n v="56.838709677419352"/>
    <x v="1"/>
    <x v="40"/>
  </r>
  <r>
    <s v="Alice - A New Musical"/>
    <s v="Alice is an original musical for all ages with a unique new story based on Alice's Adventures in Wonderland, premiering in summer 2017."/>
    <n v="75000"/>
    <n v="3185"/>
    <x v="2"/>
    <x v="5"/>
    <s v="CAD"/>
    <n v="1484366340"/>
    <n v="1480219174"/>
    <b v="0"/>
    <n v="18"/>
    <b v="0"/>
    <s v="theater/musical"/>
    <n v="4.246666666666667"/>
    <n v="176.94444444444446"/>
    <x v="1"/>
    <x v="40"/>
  </r>
  <r>
    <s v="Mary's Son"/>
    <s v="Mary's Son is a pop opera about Jesus and the hope he brings to all people."/>
    <n v="3500"/>
    <n v="1276"/>
    <x v="2"/>
    <x v="0"/>
    <s v="USD"/>
    <n v="1461186676"/>
    <n v="1458594676"/>
    <b v="0"/>
    <n v="10"/>
    <b v="0"/>
    <s v="theater/musical"/>
    <n v="36.457142857142856"/>
    <n v="127.6"/>
    <x v="1"/>
    <x v="40"/>
  </r>
  <r>
    <s v="The Brother's of B-Block"/>
    <s v="The Brotherâ€™s of B-block is a musical play. A new take on &quot;OZ&quot; _x000a_The Wizard of OZ meets HBO's OZ."/>
    <n v="150000"/>
    <n v="0"/>
    <x v="2"/>
    <x v="0"/>
    <s v="USD"/>
    <n v="1442248829"/>
    <n v="1439224829"/>
    <b v="0"/>
    <n v="0"/>
    <b v="0"/>
    <s v="theater/musical"/>
    <n v="0"/>
    <s v="N/A"/>
    <x v="1"/>
    <x v="40"/>
  </r>
  <r>
    <s v="The Ballad of Downtown Jake"/>
    <s v="THE BALLAD OF DOWNTOWN JAKE is a newly created contemporary music drama that is schedule to premiere in Phoenix, AZ in March 2015."/>
    <n v="3000"/>
    <n v="926"/>
    <x v="2"/>
    <x v="0"/>
    <s v="USD"/>
    <n v="1420130935"/>
    <n v="1417538935"/>
    <b v="0"/>
    <n v="14"/>
    <b v="0"/>
    <s v="theater/musical"/>
    <n v="30.866666666666664"/>
    <n v="66.142857142857139"/>
    <x v="1"/>
    <x v="40"/>
  </r>
  <r>
    <s v="Project Hedwig and the Angry Inch"/>
    <s v="A rock and roll journey that explores love, loss, redemption, duality and ascension."/>
    <n v="3300"/>
    <n v="216"/>
    <x v="2"/>
    <x v="5"/>
    <s v="CAD"/>
    <n v="1429456132"/>
    <n v="1424275732"/>
    <b v="0"/>
    <n v="2"/>
    <b v="0"/>
    <s v="theater/musical"/>
    <n v="6.5454545454545459"/>
    <n v="108"/>
    <x v="1"/>
    <x v="40"/>
  </r>
  <r>
    <s v="POE!"/>
    <s v="POE is a tragicomic musical about the life and works of Edgar Poe, with Death as his therapist helping him find peace in the beyond."/>
    <n v="25000"/>
    <n v="1"/>
    <x v="2"/>
    <x v="0"/>
    <s v="USD"/>
    <n v="1475853060"/>
    <n v="1470672906"/>
    <b v="0"/>
    <n v="1"/>
    <b v="0"/>
    <s v="theater/musical"/>
    <n v="4.0000000000000001E-3"/>
    <n v="1"/>
    <x v="1"/>
    <x v="40"/>
  </r>
  <r>
    <s v="Spring Awakening Presented by Catoctin Mountain Players"/>
    <s v="Help us bring the SPRING AWAKENING to Frederick, MD! _x000a__x000a_We're producing a project for young adults and could use your help."/>
    <n v="1000"/>
    <n v="55"/>
    <x v="2"/>
    <x v="0"/>
    <s v="USD"/>
    <n v="1431283530"/>
    <n v="1428691530"/>
    <b v="0"/>
    <n v="3"/>
    <b v="0"/>
    <s v="theater/musical"/>
    <n v="5.5"/>
    <n v="18.333333333333332"/>
    <x v="1"/>
    <x v="40"/>
  </r>
  <r>
    <s v="THE PRYOR EMPIRE: A RICHARD PRYOR TRIBUTE"/>
    <s v="See Pryor from his teenage years to his last breath featuring his past wives, closest friends. &amp; his fan favorite character Mudbone."/>
    <n v="3000"/>
    <n v="0"/>
    <x v="2"/>
    <x v="0"/>
    <s v="USD"/>
    <n v="1412485200"/>
    <n v="1410966179"/>
    <b v="0"/>
    <n v="0"/>
    <b v="0"/>
    <s v="theater/musical"/>
    <n v="0"/>
    <s v="N/A"/>
    <x v="1"/>
    <x v="40"/>
  </r>
  <r>
    <s v="My own musical"/>
    <s v="All the world's a stage..._x000a_It is my biggest dream to perform my own, selfcreated musical with lots of kids as big as I am able to."/>
    <n v="700"/>
    <n v="15"/>
    <x v="2"/>
    <x v="12"/>
    <s v="EUR"/>
    <n v="1448902800"/>
    <n v="1445369727"/>
    <b v="0"/>
    <n v="2"/>
    <b v="0"/>
    <s v="theater/musical"/>
    <n v="2.1428571428571428"/>
    <n v="7.5"/>
    <x v="1"/>
    <x v="40"/>
  </r>
  <r>
    <s v="Puberty: The Musical"/>
    <s v="It feels like the first time. Like the very first time everyone's coming-of-age comes to the stage. Think 'Wicked', with bad acne."/>
    <n v="25000"/>
    <n v="0"/>
    <x v="2"/>
    <x v="0"/>
    <s v="USD"/>
    <n v="1447734439"/>
    <n v="1444274839"/>
    <b v="0"/>
    <n v="0"/>
    <b v="0"/>
    <s v="theater/musical"/>
    <n v="0"/>
    <s v="N/A"/>
    <x v="1"/>
    <x v="40"/>
  </r>
  <r>
    <s v="SHS presents Rodgers and Hammerstein's Cinderella"/>
    <s v="We are the Saugerties High School drama club. Please help us create our musical to keep theater alive!"/>
    <n v="5000"/>
    <n v="821"/>
    <x v="2"/>
    <x v="0"/>
    <s v="USD"/>
    <n v="1457413140"/>
    <n v="1454996887"/>
    <b v="0"/>
    <n v="12"/>
    <b v="0"/>
    <s v="theater/musical"/>
    <n v="16.420000000000002"/>
    <n v="68.416666666666671"/>
    <x v="1"/>
    <x v="40"/>
  </r>
  <r>
    <s v="If the Shoe Fits"/>
    <s v="This new musical comedy empowers women and girls of all ages to be themselves in their shoes, whatever shoes they choose."/>
    <n v="1000"/>
    <n v="1"/>
    <x v="2"/>
    <x v="5"/>
    <s v="CAD"/>
    <n v="1479773838"/>
    <n v="1477178238"/>
    <b v="0"/>
    <n v="1"/>
    <b v="0"/>
    <s v="theater/musical"/>
    <n v="0.1"/>
    <n v="1"/>
    <x v="1"/>
    <x v="40"/>
  </r>
  <r>
    <s v="Our Sacred Honor"/>
    <s v="Develop demo materials for new, true story of teen Revolutionary War heroes - for hybrid film/live stage musical"/>
    <n v="10000"/>
    <n v="481"/>
    <x v="2"/>
    <x v="0"/>
    <s v="USD"/>
    <n v="1434497400"/>
    <n v="1431770802"/>
    <b v="0"/>
    <n v="8"/>
    <b v="0"/>
    <s v="theater/musical"/>
    <n v="4.8099999999999996"/>
    <n v="60.125"/>
    <x v="1"/>
    <x v="40"/>
  </r>
  <r>
    <s v="Zachariah Sheldon: A musical to chill your blood"/>
    <s v="Zachariah Sheldon is a brilliant, darkly twisted brand new musical with music from Mark Newton and script by Anthony Wilkes"/>
    <n v="500"/>
    <n v="30"/>
    <x v="2"/>
    <x v="1"/>
    <s v="GBP"/>
    <n v="1475258327"/>
    <n v="1471370327"/>
    <b v="0"/>
    <n v="2"/>
    <b v="0"/>
    <s v="theater/musical"/>
    <n v="6"/>
    <n v="15"/>
    <x v="1"/>
    <x v="40"/>
  </r>
  <r>
    <s v="Moth Theater Lives"/>
    <s v="Help Moth Live! Support Moth and its artist collective to achieve its 2014/15 season."/>
    <n v="40000"/>
    <n v="40153"/>
    <x v="0"/>
    <x v="0"/>
    <s v="USD"/>
    <n v="1412492445"/>
    <n v="1409900445"/>
    <b v="0"/>
    <n v="73"/>
    <b v="1"/>
    <s v="theater/plays"/>
    <n v="100.38249999999999"/>
    <n v="550.04109589041093"/>
    <x v="1"/>
    <x v="6"/>
  </r>
  <r>
    <s v="Honest Aesop's Fables - Tall tales for short people"/>
    <s v="Monies raised will help offset production costs of  transportation of set and actors, theatre rental and advertising costs."/>
    <n v="750"/>
    <n v="780"/>
    <x v="0"/>
    <x v="5"/>
    <s v="CAD"/>
    <n v="1402938394"/>
    <n v="1400691994"/>
    <b v="0"/>
    <n v="8"/>
    <b v="1"/>
    <s v="theater/plays"/>
    <n v="104"/>
    <n v="97.5"/>
    <x v="1"/>
    <x v="6"/>
  </r>
  <r>
    <s v="Weald at The Finborough Theatre"/>
    <s v="A terse and delicate dissection of male emotions from a rural perspective: fathers and sons, legacy and heritage, molasses and mud."/>
    <n v="500"/>
    <n v="500"/>
    <x v="0"/>
    <x v="1"/>
    <s v="GBP"/>
    <n v="1454412584"/>
    <n v="1452598184"/>
    <b v="0"/>
    <n v="17"/>
    <b v="1"/>
    <s v="theater/plays"/>
    <n v="100"/>
    <n v="29.411764705882351"/>
    <x v="1"/>
    <x v="6"/>
  </r>
  <r>
    <s v="Staged Reading of &quot;The Rise and Fall of Little Voice&quot;"/>
    <s v="A Chicago staged reading of Jim Cartwright's 1992 play-with-music, &quot;The Rise and Fall of Little Voice.&quot;"/>
    <n v="500"/>
    <n v="520"/>
    <x v="0"/>
    <x v="0"/>
    <s v="USD"/>
    <n v="1407686340"/>
    <n v="1404833442"/>
    <b v="0"/>
    <n v="9"/>
    <b v="1"/>
    <s v="theater/plays"/>
    <n v="104"/>
    <n v="57.777777777777779"/>
    <x v="1"/>
    <x v="6"/>
  </r>
  <r>
    <s v="A Midsummer Night's Dream"/>
    <s v="A new take on a classic. Under the direction of Rosanna Saracino, We are exploring the darker elements of A Midsummer Night's Dream."/>
    <n v="300"/>
    <n v="752"/>
    <x v="0"/>
    <x v="5"/>
    <s v="CAD"/>
    <n v="1472097540"/>
    <n v="1471188502"/>
    <b v="0"/>
    <n v="17"/>
    <b v="1"/>
    <s v="theater/plays"/>
    <n v="250.66666666666669"/>
    <n v="44.235294117647058"/>
    <x v="1"/>
    <x v="6"/>
  </r>
  <r>
    <s v="ALLIE"/>
    <s v="ALLIE is a new dark comedy play which will premiere at the Edinburgh Festival Fringe 2015. Written and produced by Ruaraidh Murray."/>
    <n v="2000"/>
    <n v="2010"/>
    <x v="0"/>
    <x v="1"/>
    <s v="GBP"/>
    <n v="1438764207"/>
    <n v="1436172207"/>
    <b v="0"/>
    <n v="33"/>
    <b v="1"/>
    <s v="theater/plays"/>
    <n v="100.49999999999999"/>
    <n v="60.909090909090907"/>
    <x v="1"/>
    <x v="6"/>
  </r>
  <r>
    <s v="Funding for 'Cooked' a dark comedy by Christopher Adams"/>
    <s v="Miranda Conquest is Britainâ€™s top celebrity chef. One problem: she canâ€™t cook. A comedy about control, celebrity and kitchen knives."/>
    <n v="1500"/>
    <n v="2616"/>
    <x v="0"/>
    <x v="1"/>
    <s v="GBP"/>
    <n v="1459702800"/>
    <n v="1457690386"/>
    <b v="0"/>
    <n v="38"/>
    <b v="1"/>
    <s v="theater/plays"/>
    <n v="174.4"/>
    <n v="68.84210526315789"/>
    <x v="1"/>
    <x v="6"/>
  </r>
  <r>
    <s v="The Tumbleweed Zephyr"/>
    <s v="All aboard for the world premiere of a new steampunk-inspired train adventure play, written by Maggie Lee and directed by Amy Poisson!"/>
    <n v="5000"/>
    <n v="5813"/>
    <x v="0"/>
    <x v="0"/>
    <s v="USD"/>
    <n v="1437202740"/>
    <n v="1434654998"/>
    <b v="0"/>
    <n v="79"/>
    <b v="1"/>
    <s v="theater/plays"/>
    <n v="116.26"/>
    <n v="73.582278481012665"/>
    <x v="1"/>
    <x v="6"/>
  </r>
  <r>
    <s v="AG Theater RÃ¤mibÃ¼hl Projekt 2017"/>
    <s v="Auch dieses Jahr soll wieder unter der Leitung von Christian Seiler &amp; Bruno Catalano ein Projekt der AG Theater stattfinden."/>
    <n v="5000"/>
    <n v="5291"/>
    <x v="0"/>
    <x v="16"/>
    <s v="CHF"/>
    <n v="1485989940"/>
    <n v="1483393836"/>
    <b v="0"/>
    <n v="46"/>
    <b v="1"/>
    <s v="theater/plays"/>
    <n v="105.82000000000001"/>
    <n v="115.02173913043478"/>
    <x v="1"/>
    <x v="6"/>
  </r>
  <r>
    <s v="Teaterforestilling: Shakespeare patchwork"/>
    <s v="Vi mindes 400-Ã¥ret for Shakespeares dÃ¸d ved at producere en forestilling, som indeholder alt det, som vi kender Shakespeare for."/>
    <n v="2000"/>
    <n v="2215"/>
    <x v="0"/>
    <x v="8"/>
    <s v="DKK"/>
    <n v="1464817320"/>
    <n v="1462806419"/>
    <b v="0"/>
    <n v="20"/>
    <b v="1"/>
    <s v="theater/plays"/>
    <n v="110.75"/>
    <n v="110.75"/>
    <x v="1"/>
    <x v="6"/>
  </r>
  <r>
    <s v="Mr. Marmalade"/>
    <s v="Life is hard when your own imaginary friend can't make time for you."/>
    <n v="1500"/>
    <n v="1510"/>
    <x v="0"/>
    <x v="0"/>
    <s v="USD"/>
    <n v="1404273540"/>
    <n v="1400272580"/>
    <b v="0"/>
    <n v="20"/>
    <b v="1"/>
    <s v="theater/plays"/>
    <n v="100.66666666666666"/>
    <n v="75.5"/>
    <x v="1"/>
    <x v="6"/>
  </r>
  <r>
    <s v="Reality of Love Remix (Love in Disguise)"/>
    <s v="We want you to analyze while we dramatize if people who romanticize can recognize true love in a disguise."/>
    <n v="3000"/>
    <n v="3061"/>
    <x v="0"/>
    <x v="0"/>
    <s v="USD"/>
    <n v="1426775940"/>
    <n v="1424414350"/>
    <b v="0"/>
    <n v="13"/>
    <b v="1"/>
    <s v="theater/plays"/>
    <n v="102.03333333333333"/>
    <n v="235.46153846153845"/>
    <x v="1"/>
    <x v="6"/>
  </r>
  <r>
    <s v="ThÃ©rÃ¨se Raquin at The Courtyard Theatre"/>
    <s v="We are a young company who have been accepted to put on our play at The Courtyard Theatre. We need Â£250 for flyers, props and costume!"/>
    <n v="250"/>
    <n v="250"/>
    <x v="0"/>
    <x v="1"/>
    <s v="GBP"/>
    <n v="1419368925"/>
    <n v="1417208925"/>
    <b v="0"/>
    <n v="22"/>
    <b v="1"/>
    <s v="theater/plays"/>
    <n v="100"/>
    <n v="11.363636363636363"/>
    <x v="1"/>
    <x v="6"/>
  </r>
  <r>
    <s v="AENY's Production of An Invisible Piece of this World"/>
    <s v="AENY-Spanish Artists in NY brings Juan Diego Botto's &quot;brilliant script&quot; (El PaÃ­s) for &quot;An Invisible Piece of this World&quot; to the stage."/>
    <n v="3000"/>
    <n v="3330"/>
    <x v="0"/>
    <x v="0"/>
    <s v="USD"/>
    <n v="1460260800"/>
    <n v="1458336672"/>
    <b v="0"/>
    <n v="36"/>
    <b v="1"/>
    <s v="theater/plays"/>
    <n v="111.00000000000001"/>
    <n v="92.5"/>
    <x v="1"/>
    <x v="6"/>
  </r>
  <r>
    <s v="Searching for Tookoolito. An Inuk Woman's Arctic Expedition."/>
    <s v="I'm an Inuit playwright chosen for the esteemed Arctic Circle Residency in Svalbard to write about 1800's Inuk woman guide, Tookoolito."/>
    <n v="8000"/>
    <n v="8114"/>
    <x v="0"/>
    <x v="5"/>
    <s v="CAD"/>
    <n v="1427775414"/>
    <n v="1425187014"/>
    <b v="0"/>
    <n v="40"/>
    <b v="1"/>
    <s v="theater/plays"/>
    <n v="101.42500000000001"/>
    <n v="202.85"/>
    <x v="1"/>
    <x v="6"/>
  </r>
  <r>
    <s v="IHDC's 2017 Pantomime - Jack and the Beanstalk"/>
    <s v="Each year our community comes together to put on a fun and funny family show. We need your help to keep our annual event going."/>
    <n v="225"/>
    <n v="234"/>
    <x v="0"/>
    <x v="1"/>
    <s v="GBP"/>
    <n v="1482321030"/>
    <n v="1477133430"/>
    <b v="0"/>
    <n v="9"/>
    <b v="1"/>
    <s v="theater/plays"/>
    <n v="104"/>
    <n v="26"/>
    <x v="1"/>
    <x v="6"/>
  </r>
  <r>
    <s v="Cubs: an Original Work"/>
    <s v="An Original Short Play: two young women search for answers about sexuality, the history they are taught, and their animal instincts."/>
    <n v="800"/>
    <n v="875"/>
    <x v="0"/>
    <x v="0"/>
    <s v="USD"/>
    <n v="1466056689"/>
    <n v="1464847089"/>
    <b v="0"/>
    <n v="19"/>
    <b v="1"/>
    <s v="theater/plays"/>
    <n v="109.375"/>
    <n v="46.05263157894737"/>
    <x v="1"/>
    <x v="6"/>
  </r>
  <r>
    <s v="Napoleon in Scotland / NapolÃ©on en Ecosse"/>
    <s v="A Fantastic creation about Napoleon, through his words and letters, sublimated by a musical score of rare beauty. Magnificent poetry!"/>
    <n v="620"/>
    <n v="714"/>
    <x v="0"/>
    <x v="6"/>
    <s v="EUR"/>
    <n v="1446062040"/>
    <n v="1445109822"/>
    <b v="0"/>
    <n v="14"/>
    <b v="1"/>
    <s v="theater/plays"/>
    <n v="115.16129032258064"/>
    <n v="51"/>
    <x v="1"/>
    <x v="6"/>
  </r>
  <r>
    <s v="Israel LÃ³pez @ Ojai Playwrights Conference"/>
    <s v="Artistic Internship @ Ojai Playwrights Conference"/>
    <n v="1200"/>
    <n v="1200"/>
    <x v="0"/>
    <x v="0"/>
    <s v="USD"/>
    <n v="1406185200"/>
    <n v="1404337382"/>
    <b v="0"/>
    <n v="38"/>
    <b v="1"/>
    <s v="theater/plays"/>
    <n v="100"/>
    <n v="31.578947368421051"/>
    <x v="1"/>
    <x v="6"/>
  </r>
  <r>
    <s v="The Stolen Inches, Edinburgh 2015"/>
    <s v="A short man takes his tall family to court for stealing his height. Help Small Things Theatre take this big story to EdFringe 2015!"/>
    <n v="3000"/>
    <n v="3095.11"/>
    <x v="0"/>
    <x v="1"/>
    <s v="GBP"/>
    <n v="1437261419"/>
    <n v="1434669419"/>
    <b v="0"/>
    <n v="58"/>
    <b v="1"/>
    <s v="theater/plays"/>
    <n v="103.17033333333335"/>
    <n v="53.363965517241382"/>
    <x v="1"/>
    <x v="6"/>
  </r>
  <r>
    <s v="Lemming Theatrical's Smell of the Kill"/>
    <s v="A stunning production of Michele Lowe's biting play, The Smell of the Kill.  Brought to you by Michael Sheeks and his friends &amp; heroes."/>
    <n v="1000"/>
    <n v="1035"/>
    <x v="0"/>
    <x v="0"/>
    <s v="USD"/>
    <n v="1437676380"/>
    <n v="1435670452"/>
    <b v="0"/>
    <n v="28"/>
    <b v="1"/>
    <s v="theater/plays"/>
    <n v="103.49999999999999"/>
    <n v="36.964285714285715"/>
    <x v="1"/>
    <x v="6"/>
  </r>
  <r>
    <s v="Prowl Theatre Company"/>
    <s v="Prowl Theatre Company is brand new. We are putting on our first play 'Sexual perversity in Chicago', from the 10th to the 16th August"/>
    <n v="1000"/>
    <n v="1382"/>
    <x v="0"/>
    <x v="1"/>
    <s v="GBP"/>
    <n v="1434039137"/>
    <n v="1431447137"/>
    <b v="0"/>
    <n v="17"/>
    <b v="1"/>
    <s v="theater/plays"/>
    <n v="138.19999999999999"/>
    <n v="81.294117647058826"/>
    <x v="1"/>
    <x v="6"/>
  </r>
  <r>
    <s v="Royal Holloway's Drama Society Presents 'Posh'"/>
    <s v="Debauchery, laughter, violence and politics. Why wouldn't you want help Drama Soc's production of 'Posh' be the best it can be?"/>
    <n v="220"/>
    <n v="241"/>
    <x v="0"/>
    <x v="1"/>
    <s v="GBP"/>
    <n v="1433113200"/>
    <n v="1431951611"/>
    <b v="0"/>
    <n v="12"/>
    <b v="1"/>
    <s v="theater/plays"/>
    <n v="109.54545454545455"/>
    <n v="20.083333333333332"/>
    <x v="1"/>
    <x v="6"/>
  </r>
  <r>
    <s v="Kylie for President"/>
    <s v="Bring a touring character education play about making wise choices to elementary students in Kentuckiana. Vote Kylie for President!"/>
    <n v="3500"/>
    <n v="3530"/>
    <x v="0"/>
    <x v="0"/>
    <s v="USD"/>
    <n v="1405915140"/>
    <n v="1404140667"/>
    <b v="0"/>
    <n v="40"/>
    <b v="1"/>
    <s v="theater/plays"/>
    <n v="100.85714285714286"/>
    <n v="88.25"/>
    <x v="1"/>
    <x v="6"/>
  </r>
  <r>
    <s v="The Bombing of the Grand Hotel. A compelling new play"/>
    <s v="1984. An IRA bomb explodes at the Grand Hotel. Years on, the bomber and a victim's daughter meet. The meeting changes both their lives."/>
    <n v="3000"/>
    <n v="3046"/>
    <x v="0"/>
    <x v="1"/>
    <s v="GBP"/>
    <n v="1411771384"/>
    <n v="1409179384"/>
    <b v="0"/>
    <n v="57"/>
    <b v="1"/>
    <s v="theater/plays"/>
    <n v="101.53333333333335"/>
    <n v="53.438596491228068"/>
    <x v="1"/>
    <x v="6"/>
  </r>
  <r>
    <s v="CHILD Z"/>
    <s v="Zoe is a teenage girl growing up in a deeply disturbing society. If those paid to protect her aren't listening, then who is?"/>
    <n v="4000"/>
    <n v="4545"/>
    <x v="0"/>
    <x v="1"/>
    <s v="GBP"/>
    <n v="1415191920"/>
    <n v="1412233497"/>
    <b v="0"/>
    <n v="114"/>
    <b v="1"/>
    <s v="theater/plays"/>
    <n v="113.625"/>
    <n v="39.868421052631582"/>
    <x v="1"/>
    <x v="6"/>
  </r>
  <r>
    <s v="FAUST.hier und jetzt"/>
    <s v="Theaterprojekt 12. Kl. Waldorfschule Essen. 2 junge Regisseure bringen volles Engagement &amp; Zeit ein. FÃ¼r ihre Finanzierung sammeln wir."/>
    <n v="4500"/>
    <n v="4500"/>
    <x v="0"/>
    <x v="12"/>
    <s v="EUR"/>
    <n v="1472936229"/>
    <n v="1467752229"/>
    <b v="0"/>
    <n v="31"/>
    <b v="1"/>
    <s v="theater/plays"/>
    <n v="100"/>
    <n v="145.16129032258064"/>
    <x v="1"/>
    <x v="6"/>
  </r>
  <r>
    <s v="Memoir of a Forgotten Past"/>
    <s v="3 decades, 3 generations, 3 friends, one house. Real Eyes Theatre explore how our lives are influenced by the decades we grow up in."/>
    <n v="50"/>
    <n v="70"/>
    <x v="0"/>
    <x v="1"/>
    <s v="GBP"/>
    <n v="1463353200"/>
    <n v="1462285182"/>
    <b v="0"/>
    <n v="3"/>
    <b v="1"/>
    <s v="theater/plays"/>
    <n v="140"/>
    <n v="23.333333333333332"/>
    <x v="1"/>
    <x v="6"/>
  </r>
  <r>
    <s v="The Black and White Theatre Company Inc."/>
    <s v="The Black and White Theatre Company Inc. is a small company who loves to perform and entertain, but needs your support to succeed!"/>
    <n v="800"/>
    <n v="1030"/>
    <x v="0"/>
    <x v="0"/>
    <s v="USD"/>
    <n v="1410550484"/>
    <n v="1408995284"/>
    <b v="0"/>
    <n v="16"/>
    <b v="1"/>
    <s v="theater/plays"/>
    <n v="128.75"/>
    <n v="64.375"/>
    <x v="1"/>
    <x v="6"/>
  </r>
  <r>
    <s v="Goldfish Memory Productions"/>
    <s v="Goldfish Memory Productions seeks at least $12,000 to begin their first 3 professional projects."/>
    <n v="12000"/>
    <n v="12348.5"/>
    <x v="0"/>
    <x v="0"/>
    <s v="USD"/>
    <n v="1404359940"/>
    <n v="1402580818"/>
    <b v="0"/>
    <n v="199"/>
    <b v="1"/>
    <s v="theater/plays"/>
    <n v="102.90416666666667"/>
    <n v="62.052763819095475"/>
    <x v="1"/>
    <x v="6"/>
  </r>
  <r>
    <s v="Some big Some bang"/>
    <s v="The Ugly Collective takes Some big Some bang to the Underbelly Venues at the Edinburgh Fringe!"/>
    <n v="2000"/>
    <n v="2050"/>
    <x v="0"/>
    <x v="1"/>
    <s v="GBP"/>
    <n v="1433076298"/>
    <n v="1430052298"/>
    <b v="0"/>
    <n v="31"/>
    <b v="1"/>
    <s v="theater/plays"/>
    <n v="102.49999999999999"/>
    <n v="66.129032258064512"/>
    <x v="1"/>
    <x v="6"/>
  </r>
  <r>
    <s v="DOG SEES GOD: Confessions of a Teenage Blockhead"/>
    <s v="Bert V. Royal makes a strong statement about drug use, suicide, teen violence, rebellion and sexual identity in this powerful play."/>
    <n v="2000"/>
    <n v="2202"/>
    <x v="0"/>
    <x v="0"/>
    <s v="USD"/>
    <n v="1404190740"/>
    <n v="1401214581"/>
    <b v="0"/>
    <n v="30"/>
    <b v="1"/>
    <s v="theater/plays"/>
    <n v="110.1"/>
    <n v="73.400000000000006"/>
    <x v="1"/>
    <x v="6"/>
  </r>
  <r>
    <s v="Loading Dock Theatre Presents: The Dudleys! A Family Game"/>
    <s v="In The Dudleys! family memories are brought to life as a malfunctioning 8-bit video game. Press Start."/>
    <n v="3000"/>
    <n v="3383"/>
    <x v="0"/>
    <x v="0"/>
    <s v="USD"/>
    <n v="1475664834"/>
    <n v="1473850434"/>
    <b v="0"/>
    <n v="34"/>
    <b v="1"/>
    <s v="theater/plays"/>
    <n v="112.76666666666667"/>
    <n v="99.5"/>
    <x v="1"/>
    <x v="6"/>
  </r>
  <r>
    <s v="&quot;So Amazing&quot; produced at the Kraine Theater NYC"/>
    <s v="HBOâ€™s Going Clear meets Netflixâ€™s Unbreakable Kimmy Schmidt in this one-woman comedy that takes you into and out of a destructive cult."/>
    <n v="1000"/>
    <n v="1119"/>
    <x v="0"/>
    <x v="0"/>
    <s v="USD"/>
    <n v="1452872290"/>
    <n v="1452008290"/>
    <b v="0"/>
    <n v="18"/>
    <b v="1"/>
    <s v="theater/plays"/>
    <n v="111.9"/>
    <n v="62.166666666666664"/>
    <x v="1"/>
    <x v="6"/>
  </r>
  <r>
    <s v="&quot;Unexpectedly Expecting&quot; - A One-Woman Show"/>
    <s v="My one-woman show invites audiences to join me on my path to pregnancy as I share my neuroses, challenges and revelations."/>
    <n v="3000"/>
    <n v="4176"/>
    <x v="0"/>
    <x v="0"/>
    <s v="USD"/>
    <n v="1402901940"/>
    <n v="1399998418"/>
    <b v="0"/>
    <n v="67"/>
    <b v="1"/>
    <s v="theater/plays"/>
    <n v="139.19999999999999"/>
    <n v="62.328358208955223"/>
    <x v="1"/>
    <x v="6"/>
  </r>
  <r>
    <s v="A Krumpus Story - World Premiere"/>
    <s v="A Krumpus Story is a dark holiday comedy for anyone who wants a little more spice in their holiday fare."/>
    <n v="3500"/>
    <n v="3880"/>
    <x v="0"/>
    <x v="0"/>
    <s v="USD"/>
    <n v="1476931696"/>
    <n v="1474339696"/>
    <b v="0"/>
    <n v="66"/>
    <b v="1"/>
    <s v="theater/plays"/>
    <n v="110.85714285714286"/>
    <n v="58.787878787878789"/>
    <x v="1"/>
    <x v="6"/>
  </r>
  <r>
    <s v="Cassiopeia"/>
    <s v="Thespis Theater Festival presents Cassiopeia: A romantic tale of a bride finding her way to her unknown groom before it is too late."/>
    <n v="750"/>
    <n v="1043"/>
    <x v="0"/>
    <x v="0"/>
    <s v="USD"/>
    <n v="1441167586"/>
    <n v="1438575586"/>
    <b v="0"/>
    <n v="23"/>
    <b v="1"/>
    <s v="theater/plays"/>
    <n v="139.06666666666666"/>
    <n v="45.347826086956523"/>
    <x v="1"/>
    <x v="6"/>
  </r>
  <r>
    <s v="Two Noble Kinsmen: Fire &amp; Shadows"/>
    <s v="Bare Theatre &amp; Cirque de Vol Studios are back for another outdoor adventure in the amphitheatre at Raleigh Little Theatre!"/>
    <n v="5000"/>
    <n v="5285"/>
    <x v="0"/>
    <x v="0"/>
    <s v="USD"/>
    <n v="1400533200"/>
    <n v="1398348859"/>
    <b v="0"/>
    <n v="126"/>
    <b v="1"/>
    <s v="theater/plays"/>
    <n v="105.69999999999999"/>
    <n v="41.944444444444443"/>
    <x v="1"/>
    <x v="6"/>
  </r>
  <r>
    <s v="Dog sees God by Bert V. Royal @ FSU"/>
    <s v="This October, in association with Rogue Productions at FSU, I will be directing a production of Dog sees God."/>
    <n v="350"/>
    <n v="355"/>
    <x v="0"/>
    <x v="0"/>
    <s v="USD"/>
    <n v="1440820740"/>
    <n v="1439567660"/>
    <b v="0"/>
    <n v="6"/>
    <b v="1"/>
    <s v="theater/plays"/>
    <n v="101.42857142857142"/>
    <n v="59.166666666666664"/>
    <x v="1"/>
    <x v="6"/>
  </r>
  <r>
    <s v="death (and straight boys)"/>
    <s v="&quot;death (and straight boys)&quot; is a 5 play cycle, loosely founded on the KÃ¼bler-Ross model, more commonly known as the 5 stages of grief."/>
    <n v="5000"/>
    <n v="5012.25"/>
    <x v="0"/>
    <x v="0"/>
    <s v="USD"/>
    <n v="1403846055"/>
    <n v="1401254055"/>
    <b v="0"/>
    <n v="25"/>
    <b v="1"/>
    <s v="theater/plays"/>
    <n v="100.245"/>
    <n v="200.49"/>
    <x v="1"/>
    <x v="6"/>
  </r>
  <r>
    <s v="The Tulip Tree 2014"/>
    <s v="The Tulip Tree is a project I have been passionate about for 5 years. It is an unforgettable story that has never been told."/>
    <n v="3000"/>
    <n v="3275"/>
    <x v="0"/>
    <x v="1"/>
    <s v="GBP"/>
    <n v="1407524004"/>
    <n v="1404932004"/>
    <b v="0"/>
    <n v="39"/>
    <b v="1"/>
    <s v="theater/plays"/>
    <n v="109.16666666666666"/>
    <n v="83.974358974358978"/>
    <x v="1"/>
    <x v="6"/>
  </r>
  <r>
    <s v="Random Us"/>
    <s v="A humorous, touching play about the joys and challenges of a married couple's tender, yet intense relationship &quot;Love is never random&quot;"/>
    <n v="3000"/>
    <n v="3550"/>
    <x v="0"/>
    <x v="0"/>
    <s v="USD"/>
    <n v="1434925500"/>
    <n v="1432410639"/>
    <b v="0"/>
    <n v="62"/>
    <b v="1"/>
    <s v="theater/plays"/>
    <n v="118.33333333333333"/>
    <n v="57.258064516129032"/>
    <x v="1"/>
    <x v="6"/>
  </r>
  <r>
    <s v="We Rise"/>
    <s v="A play honoring the lives and legacies of the activists and those remembered at the 1992 ACT UP Ashes Action at The White House"/>
    <n v="1500"/>
    <n v="1800"/>
    <x v="0"/>
    <x v="0"/>
    <s v="USD"/>
    <n v="1417101683"/>
    <n v="1414506083"/>
    <b v="0"/>
    <n v="31"/>
    <b v="1"/>
    <s v="theater/plays"/>
    <n v="120"/>
    <n v="58.064516129032256"/>
    <x v="1"/>
    <x v="6"/>
  </r>
  <r>
    <s v="Most Dangerous Man in America (WEB DuBois) by Amiri  Baraka"/>
    <s v="World Premiere of last play written by Amiri Baraka"/>
    <n v="40000"/>
    <n v="51184"/>
    <x v="0"/>
    <x v="0"/>
    <s v="USD"/>
    <n v="1425272340"/>
    <n v="1421426929"/>
    <b v="0"/>
    <n v="274"/>
    <b v="1"/>
    <s v="theater/plays"/>
    <n v="127.96000000000001"/>
    <n v="186.80291970802921"/>
    <x v="1"/>
    <x v="6"/>
  </r>
  <r>
    <s v="An Evening With Durang"/>
    <s v="Help us independently produce two great comedies by Christopher Durang."/>
    <n v="1000"/>
    <n v="1260"/>
    <x v="0"/>
    <x v="0"/>
    <s v="USD"/>
    <n v="1411084800"/>
    <n v="1410304179"/>
    <b v="0"/>
    <n v="17"/>
    <b v="1"/>
    <s v="theater/plays"/>
    <n v="126"/>
    <n v="74.117647058823536"/>
    <x v="1"/>
    <x v="6"/>
  </r>
  <r>
    <s v="Jason (Georgia on My Mind)"/>
    <s v="Jason (Georgia on My Mind), a solo play about a modern quest to the Republic of Georgia in the ancient steps of Jason &amp; the Argonauts"/>
    <n v="333"/>
    <n v="430"/>
    <x v="0"/>
    <x v="1"/>
    <s v="GBP"/>
    <n v="1448922600"/>
    <n v="1446352529"/>
    <b v="0"/>
    <n v="14"/>
    <b v="1"/>
    <s v="theater/plays"/>
    <n v="129.12912912912913"/>
    <n v="30.714285714285715"/>
    <x v="1"/>
    <x v="6"/>
  </r>
  <r>
    <s v="Three Christs - Presented at Dixon Place"/>
    <s v="A new play exploring themes of reverence, belief, and certainty. _x000a_&quot;Because what is is, and what is cannot not be...&quot;"/>
    <n v="3500"/>
    <n v="3760"/>
    <x v="0"/>
    <x v="0"/>
    <s v="USD"/>
    <n v="1465178400"/>
    <n v="1461985967"/>
    <b v="0"/>
    <n v="60"/>
    <b v="1"/>
    <s v="theater/plays"/>
    <n v="107.42857142857143"/>
    <n v="62.666666666666664"/>
    <x v="1"/>
    <x v="6"/>
  </r>
  <r>
    <s v="The History Boys at USC"/>
    <s v="Tony-Award Winning Play, The History Boys brought to you by the Independent Student Production Company Narrative Series: Page to Stage!"/>
    <n v="4000"/>
    <n v="4005"/>
    <x v="0"/>
    <x v="0"/>
    <s v="USD"/>
    <n v="1421009610"/>
    <n v="1419281610"/>
    <b v="0"/>
    <n v="33"/>
    <b v="1"/>
    <s v="theater/plays"/>
    <n v="100.125"/>
    <n v="121.36363636363636"/>
    <x v="1"/>
    <x v="6"/>
  </r>
  <r>
    <s v="&quot;Lifted&quot; - The Theatre Shed's 10 Year Anniversary Show"/>
    <s v="We are 10 years old - please help us celebrate the last 10 years and secure our future for the next 10 years."/>
    <n v="2000"/>
    <n v="3100"/>
    <x v="0"/>
    <x v="1"/>
    <s v="GBP"/>
    <n v="1423838916"/>
    <n v="1418654916"/>
    <b v="0"/>
    <n v="78"/>
    <b v="1"/>
    <s v="theater/plays"/>
    <n v="155"/>
    <n v="39.743589743589745"/>
    <x v="1"/>
    <x v="6"/>
  </r>
  <r>
    <s v="Sid the tour 2016"/>
    <s v="With your support this one-man show will tour various theatres in the UK - it's a story of hero worship and love beyond the grave."/>
    <n v="2000"/>
    <n v="2160"/>
    <x v="0"/>
    <x v="1"/>
    <s v="GBP"/>
    <n v="1462878648"/>
    <n v="1461064248"/>
    <b v="0"/>
    <n v="30"/>
    <b v="1"/>
    <s v="theater/plays"/>
    <n v="108"/>
    <n v="72"/>
    <x v="1"/>
    <x v="6"/>
  </r>
  <r>
    <s v="CORIOLANUS | THE NORMAL HEART @ The Lab Theater"/>
    <s v="Two great political plays, separated in authorship by four hundred years but united in their urgency."/>
    <n v="5000"/>
    <n v="5526"/>
    <x v="0"/>
    <x v="0"/>
    <s v="USD"/>
    <n v="1456946487"/>
    <n v="1454354487"/>
    <b v="0"/>
    <n v="136"/>
    <b v="1"/>
    <s v="theater/plays"/>
    <n v="110.52"/>
    <n v="40.632352941176471"/>
    <x v="1"/>
    <x v="6"/>
  </r>
  <r>
    <s v="Tell Me That You Love Me"/>
    <s v="Tell Me That You Love Me, a new play about the love affair between Actress and Writer, with the novel Arch of Triumph as the backdrop"/>
    <n v="2500"/>
    <n v="2520"/>
    <x v="0"/>
    <x v="0"/>
    <s v="USD"/>
    <n v="1413383216"/>
    <n v="1410791216"/>
    <b v="0"/>
    <n v="40"/>
    <b v="1"/>
    <s v="theater/plays"/>
    <n v="100.8"/>
    <n v="63"/>
    <x v="1"/>
    <x v="6"/>
  </r>
  <r>
    <s v="Generations (Senior Project)"/>
    <s v="Help me produce the play I have written for my senior project!"/>
    <n v="500"/>
    <n v="606"/>
    <x v="0"/>
    <x v="0"/>
    <s v="USD"/>
    <n v="1412092800"/>
    <n v="1409493800"/>
    <b v="0"/>
    <n v="18"/>
    <b v="1"/>
    <s v="theater/plays"/>
    <n v="121.2"/>
    <n v="33.666666666666664"/>
    <x v="1"/>
    <x v="6"/>
  </r>
  <r>
    <s v="Dog Show"/>
    <s v="Part-silent film, part-thriller, Dog Show sees four actors play a community of dogs and their owners. One autumn, a killer strikes."/>
    <n v="1500"/>
    <n v="1505"/>
    <x v="0"/>
    <x v="1"/>
    <s v="GBP"/>
    <n v="1433422793"/>
    <n v="1430830793"/>
    <b v="0"/>
    <n v="39"/>
    <b v="1"/>
    <s v="theater/plays"/>
    <n v="100.33333333333334"/>
    <n v="38.589743589743591"/>
    <x v="1"/>
    <x v="6"/>
  </r>
  <r>
    <s v="SANKARA"/>
    <s v="Shakespeare's &quot;Julius Caesar&quot; inspires the unforgettable story of the &quot;African Che Guevara&quot; Thomas Sankara, President of Burkina Faso."/>
    <n v="3000"/>
    <n v="3275"/>
    <x v="0"/>
    <x v="1"/>
    <s v="GBP"/>
    <n v="1468191540"/>
    <n v="1464958484"/>
    <b v="0"/>
    <n v="21"/>
    <b v="1"/>
    <s v="theater/plays"/>
    <n v="109.16666666666666"/>
    <n v="155.95238095238096"/>
    <x v="1"/>
    <x v="6"/>
  </r>
  <r>
    <s v="REBATEnsemble Presents: &quot;The Tempest&quot; by William Shakespeare"/>
    <s v="Dancing spirits and blood magic come together in-the-park to depict an image of retaliation against oppression in &quot;The Tempest&quot;"/>
    <n v="1050"/>
    <n v="1296"/>
    <x v="0"/>
    <x v="0"/>
    <s v="USD"/>
    <n v="1471071540"/>
    <n v="1467720388"/>
    <b v="0"/>
    <n v="30"/>
    <b v="1"/>
    <s v="theater/plays"/>
    <n v="123.42857142857142"/>
    <n v="43.2"/>
    <x v="1"/>
    <x v="6"/>
  </r>
  <r>
    <s v="Constellations by Nick Payne at the Nottingham New Theatre"/>
    <s v="The award-winning Nottingham New Theatre presents an exciting experimental play about the multi-universe theory and love."/>
    <n v="300"/>
    <n v="409.01"/>
    <x v="0"/>
    <x v="1"/>
    <s v="GBP"/>
    <n v="1464712394"/>
    <n v="1459528394"/>
    <b v="0"/>
    <n v="27"/>
    <b v="1"/>
    <s v="theater/plays"/>
    <n v="136.33666666666667"/>
    <n v="15.148518518518518"/>
    <x v="1"/>
    <x v="6"/>
  </r>
  <r>
    <s v="Pennywinkle: A New Chicago Comedy"/>
    <s v="The play satirizes the Chicago improvisation scene exposing the rules of the craft and the eccentricities of its participants"/>
    <n v="2827"/>
    <n v="2925"/>
    <x v="0"/>
    <x v="0"/>
    <s v="USD"/>
    <n v="1403546400"/>
    <n v="1401714114"/>
    <b v="0"/>
    <n v="35"/>
    <b v="1"/>
    <s v="theater/plays"/>
    <n v="103.46657233816768"/>
    <n v="83.571428571428569"/>
    <x v="1"/>
    <x v="6"/>
  </r>
  <r>
    <s v="The Drama Factory presents : The Magic Flute"/>
    <s v="Our original dramatic adaption of this Mozart opera is staged to create visually stunning fun with live music."/>
    <n v="1500"/>
    <n v="1820"/>
    <x v="0"/>
    <x v="0"/>
    <s v="USD"/>
    <n v="1410558949"/>
    <n v="1409262949"/>
    <b v="0"/>
    <n v="13"/>
    <b v="1"/>
    <s v="theater/plays"/>
    <n v="121.33333333333334"/>
    <n v="140"/>
    <x v="1"/>
    <x v="6"/>
  </r>
  <r>
    <s v="A KC Fringe World Premiere: DESPERATE ACTS"/>
    <s v="Support this collection of new plays by Kansas City writers and the artists who are bringing it to life!"/>
    <n v="1000"/>
    <n v="1860"/>
    <x v="0"/>
    <x v="0"/>
    <s v="USD"/>
    <n v="1469165160"/>
    <n v="1467335378"/>
    <b v="0"/>
    <n v="23"/>
    <b v="1"/>
    <s v="theater/plays"/>
    <n v="186"/>
    <n v="80.869565217391298"/>
    <x v="1"/>
    <x v="6"/>
  </r>
  <r>
    <s v="Much Ado About Nothing"/>
    <s v="Dear Stone Theater Company brings its inaugural production of Much Ado About Nothing to Logan Square, Chicago. Thanks for watching!"/>
    <n v="700"/>
    <n v="2100"/>
    <x v="0"/>
    <x v="0"/>
    <s v="USD"/>
    <n v="1404444286"/>
    <n v="1403234686"/>
    <b v="0"/>
    <n v="39"/>
    <b v="1"/>
    <s v="theater/plays"/>
    <n v="300"/>
    <n v="53.846153846153847"/>
    <x v="1"/>
    <x v="6"/>
  </r>
  <r>
    <s v="The Ruby Darlings Show"/>
    <s v="The filthily talented Ruby and Darling, take you on a raunch-tastic musical discovery of life with a vagina. #sayno"/>
    <n v="1000"/>
    <n v="1082.5"/>
    <x v="0"/>
    <x v="1"/>
    <s v="GBP"/>
    <n v="1403715546"/>
    <n v="1401123546"/>
    <b v="0"/>
    <n v="35"/>
    <b v="1"/>
    <s v="theater/plays"/>
    <n v="108.25"/>
    <n v="30.928571428571427"/>
    <x v="1"/>
    <x v="6"/>
  </r>
  <r>
    <s v="&quot;Loving Alanis&quot; Rocky Mountain Regional Premier"/>
    <s v="A comedy about, life, death, men, women, and the power of a good Kegel."/>
    <n v="1300"/>
    <n v="1835"/>
    <x v="0"/>
    <x v="0"/>
    <s v="USD"/>
    <n v="1428068988"/>
    <n v="1425908988"/>
    <b v="0"/>
    <n v="27"/>
    <b v="1"/>
    <s v="theater/plays"/>
    <n v="141.15384615384616"/>
    <n v="67.962962962962962"/>
    <x v="1"/>
    <x v="6"/>
  </r>
  <r>
    <s v="The Youth Shakespeare Project 2014"/>
    <s v="Two teachers and twenty kids bring one of Shakespeare's plays to life!"/>
    <n v="500"/>
    <n v="570"/>
    <x v="0"/>
    <x v="0"/>
    <s v="USD"/>
    <n v="1402848000"/>
    <n v="1400606573"/>
    <b v="0"/>
    <n v="21"/>
    <b v="1"/>
    <s v="theater/plays"/>
    <n v="113.99999999999999"/>
    <n v="27.142857142857142"/>
    <x v="1"/>
    <x v="6"/>
  </r>
  <r>
    <s v="IT'S JUST MY LIFE"/>
    <s v="Married, Single, Divorced, Straight, Gay, Transgendered, Birth Mother, Adoptive Mother.... Everyone has a story.  These are ours."/>
    <n v="7500"/>
    <n v="11530"/>
    <x v="0"/>
    <x v="0"/>
    <s v="USD"/>
    <n v="1433055540"/>
    <n v="1431230867"/>
    <b v="0"/>
    <n v="104"/>
    <b v="1"/>
    <s v="theater/plays"/>
    <n v="153.73333333333335"/>
    <n v="110.86538461538461"/>
    <x v="1"/>
    <x v="6"/>
  </r>
  <r>
    <s v="Bring Matt Fotis's Nights on the Couch to NYC!"/>
    <s v="Matt Fotis's play, Nights on the Couch, was accepted to the 28th Annual Strawberry One Act Festival! Show your support!"/>
    <n v="2000"/>
    <n v="2030"/>
    <x v="0"/>
    <x v="0"/>
    <s v="USD"/>
    <n v="1465062166"/>
    <n v="1463334166"/>
    <b v="0"/>
    <n v="19"/>
    <b v="1"/>
    <s v="theater/plays"/>
    <n v="101.49999999999999"/>
    <n v="106.84210526315789"/>
    <x v="1"/>
    <x v="6"/>
  </r>
  <r>
    <s v="Expedition (to NYC)"/>
    <s v="This summer, help some of the top high school theater students from across the country come to NYC to create a world premiere play."/>
    <n v="10000"/>
    <n v="10235"/>
    <x v="0"/>
    <x v="0"/>
    <s v="USD"/>
    <n v="1432612740"/>
    <n v="1429881667"/>
    <b v="0"/>
    <n v="97"/>
    <b v="1"/>
    <s v="theater/plays"/>
    <n v="102.35000000000001"/>
    <n v="105.51546391752578"/>
    <x v="1"/>
    <x v="6"/>
  </r>
  <r>
    <s v="The Inspectors Call"/>
    <s v="Vibrant contemporary political theatre, exploring the professional and human impact of the growing corporate culture in education."/>
    <n v="3500"/>
    <n v="3590"/>
    <x v="0"/>
    <x v="1"/>
    <s v="GBP"/>
    <n v="1427806320"/>
    <n v="1422834819"/>
    <b v="0"/>
    <n v="27"/>
    <b v="1"/>
    <s v="theater/plays"/>
    <n v="102.57142857142858"/>
    <n v="132.96296296296296"/>
    <x v="1"/>
    <x v="6"/>
  </r>
  <r>
    <s v="Sylvia (a benefit show)"/>
    <s v="I am raising money to pay for the rights to produce Sylvia by A.R. Gurney. The show will be a fundraiser for Wayside Waifs."/>
    <n v="800"/>
    <n v="1246"/>
    <x v="0"/>
    <x v="0"/>
    <s v="USD"/>
    <n v="1453411109"/>
    <n v="1450819109"/>
    <b v="0"/>
    <n v="24"/>
    <b v="1"/>
    <s v="theater/plays"/>
    <n v="155.75"/>
    <n v="51.916666666666664"/>
    <x v="1"/>
    <x v="6"/>
  </r>
  <r>
    <s v="Told Look Younger at Jermyn Street Theatre"/>
    <s v="A heart-warming comedy by award-winning writer about Love, Sex, Friendship of three old gay men in their 60s'!"/>
    <n v="4000"/>
    <n v="4030"/>
    <x v="0"/>
    <x v="1"/>
    <s v="GBP"/>
    <n v="1431204449"/>
    <n v="1428526049"/>
    <b v="0"/>
    <n v="13"/>
    <b v="1"/>
    <s v="theater/plays"/>
    <n v="100.75"/>
    <n v="310"/>
    <x v="1"/>
    <x v="6"/>
  </r>
  <r>
    <s v="PUNK ROCK"/>
    <s v="William Carlisle has the world at his feet but its weight on his shoulders. He is intelligent, articulate and fucked."/>
    <n v="500"/>
    <n v="1197"/>
    <x v="0"/>
    <x v="1"/>
    <s v="GBP"/>
    <n v="1425057075"/>
    <n v="1422465075"/>
    <b v="0"/>
    <n v="46"/>
    <b v="1"/>
    <s v="theater/plays"/>
    <n v="239.4"/>
    <n v="26.021739130434781"/>
    <x v="1"/>
    <x v="6"/>
  </r>
  <r>
    <s v="Corium"/>
    <s v="A new piece of physical theatre about love, regret and longing."/>
    <n v="200"/>
    <n v="420"/>
    <x v="0"/>
    <x v="1"/>
    <s v="GBP"/>
    <n v="1434994266"/>
    <n v="1432402266"/>
    <b v="0"/>
    <n v="4"/>
    <b v="1"/>
    <s v="theater/plays"/>
    <n v="210"/>
    <n v="105"/>
    <x v="1"/>
    <x v="6"/>
  </r>
  <r>
    <s v="Lakotas and the American Theatre"/>
    <s v="Breaking the American Indian stereotype in the American Theatre."/>
    <n v="3300"/>
    <n v="3449"/>
    <x v="0"/>
    <x v="0"/>
    <s v="USD"/>
    <n v="1435881006"/>
    <n v="1433980206"/>
    <b v="0"/>
    <n v="40"/>
    <b v="1"/>
    <s v="theater/plays"/>
    <n v="104.51515151515152"/>
    <n v="86.224999999999994"/>
    <x v="1"/>
    <x v="6"/>
  </r>
  <r>
    <s v="MamaÃ­ Kickstarts its 2015 Season: Chekhov, Williams &amp; more!"/>
    <s v="Our birthing pains are over! Mamai Theatre Co. has delivered. Ease our growing pains as we move to downtown venues &amp; Playhouse Square!"/>
    <n v="5000"/>
    <n v="5040"/>
    <x v="0"/>
    <x v="0"/>
    <s v="USD"/>
    <n v="1415230084"/>
    <n v="1413412084"/>
    <b v="0"/>
    <n v="44"/>
    <b v="1"/>
    <s v="theater/plays"/>
    <n v="100.8"/>
    <n v="114.54545454545455"/>
    <x v="1"/>
    <x v="6"/>
  </r>
  <r>
    <s v="PSYCHOC une comÃ©die libertine de Bernard Granger"/>
    <s v="Un psychiatre reÃ§oit une patiente souffrant d'amnÃ©sie, de mythomanie et de nymphomanie. S'en suit une cascade d'Ã©vÃ©nements drolatiques."/>
    <n v="1500"/>
    <n v="1668"/>
    <x v="0"/>
    <x v="5"/>
    <s v="CAD"/>
    <n v="1455231540"/>
    <n v="1452614847"/>
    <b v="0"/>
    <n v="35"/>
    <b v="1"/>
    <s v="theater/plays"/>
    <n v="111.20000000000002"/>
    <n v="47.657142857142858"/>
    <x v="1"/>
    <x v="6"/>
  </r>
  <r>
    <s v="Beauty and the Beast"/>
    <s v="Saltmine Theatre Company present Beauty and the Beast:"/>
    <n v="4500"/>
    <n v="4592"/>
    <x v="0"/>
    <x v="1"/>
    <s v="GBP"/>
    <n v="1417374262"/>
    <n v="1414778662"/>
    <b v="0"/>
    <n v="63"/>
    <b v="1"/>
    <s v="theater/plays"/>
    <n v="102.04444444444445"/>
    <n v="72.888888888888886"/>
    <x v="1"/>
    <x v="6"/>
  </r>
  <r>
    <s v="Send 'Bin Laden: The One Man Show' to Hollywood!"/>
    <s v="One man, one monster, one unforgettable act of violence. This is the story of the worldâ€™s most notorious terrorist. It is going to USA"/>
    <n v="4300"/>
    <n v="4409.55"/>
    <x v="0"/>
    <x v="1"/>
    <s v="GBP"/>
    <n v="1462402800"/>
    <n v="1459856860"/>
    <b v="0"/>
    <n v="89"/>
    <b v="1"/>
    <s v="theater/plays"/>
    <n v="102.54767441860466"/>
    <n v="49.545505617977533"/>
    <x v="1"/>
    <x v="6"/>
  </r>
  <r>
    <s v="Mine by Polly Teale A Paper Parachutes Production"/>
    <s v="A small theatre company taking 'Mine' on tour in early 2016. 'Mine' is a modern play and we hope to break on to the stage with a bang."/>
    <n v="300"/>
    <n v="381"/>
    <x v="0"/>
    <x v="1"/>
    <s v="GBP"/>
    <n v="1455831000"/>
    <n v="1454366467"/>
    <b v="0"/>
    <n v="15"/>
    <b v="1"/>
    <s v="theater/plays"/>
    <n v="127"/>
    <n v="25.4"/>
    <x v="1"/>
    <x v="6"/>
  </r>
  <r>
    <s v="Howard's End 3.0"/>
    <s v="A week of rehearsal culminating in a staged reading of our three-actor adaptation of &quot;Howards End,&quot; for potential producers."/>
    <n v="850"/>
    <n v="2879"/>
    <x v="0"/>
    <x v="0"/>
    <s v="USD"/>
    <n v="1461963600"/>
    <n v="1459567371"/>
    <b v="0"/>
    <n v="46"/>
    <b v="1"/>
    <s v="theater/plays"/>
    <n v="338.70588235294122"/>
    <n v="62.586956521739133"/>
    <x v="1"/>
    <x v="6"/>
  </r>
  <r>
    <s v="Star-Spangled Sitcoms: Huzzah &amp; John Adams"/>
    <s v="It's exactly what you think it is: a historical parody of your favorite sitcom about a bar and its psychiatrist spinoff!"/>
    <n v="2000"/>
    <n v="2015"/>
    <x v="0"/>
    <x v="0"/>
    <s v="USD"/>
    <n v="1476939300"/>
    <n v="1474273294"/>
    <b v="0"/>
    <n v="33"/>
    <b v="1"/>
    <s v="theater/plays"/>
    <n v="100.75"/>
    <n v="61.060606060606062"/>
    <x v="1"/>
    <x v="6"/>
  </r>
  <r>
    <s v="Bare Bones Shakespeare 2015-16 Season"/>
    <s v="Bare Bones Shakespeare's first season will start with a DFW school touring show: Romeo and Juliet."/>
    <n v="20000"/>
    <n v="1862"/>
    <x v="2"/>
    <x v="0"/>
    <s v="USD"/>
    <n v="1439957176"/>
    <n v="1437365176"/>
    <b v="0"/>
    <n v="31"/>
    <b v="0"/>
    <s v="theater/plays"/>
    <n v="9.31"/>
    <n v="60.064516129032256"/>
    <x v="1"/>
    <x v="6"/>
  </r>
  <r>
    <s v="Picasso at The Lapin Agile, a play by Steve Martin"/>
    <s v="Shoe-string, Independent theater with a focus on art that makes you think.  Next, we're putting on an award winning Steve Martin play!"/>
    <n v="5000"/>
    <n v="362"/>
    <x v="2"/>
    <x v="0"/>
    <s v="USD"/>
    <n v="1427082912"/>
    <n v="1423198512"/>
    <b v="0"/>
    <n v="5"/>
    <b v="0"/>
    <s v="theater/plays"/>
    <n v="7.24"/>
    <n v="72.400000000000006"/>
    <x v="1"/>
    <x v="6"/>
  </r>
  <r>
    <s v="Mark Twain is Hell for the Company - Original Play"/>
    <s v="&quot;MARK TWAIN IS HELL FOR THE COMPANY&quot; is an original theatrical production created and under development by Jeff Lowe."/>
    <n v="1000"/>
    <n v="100"/>
    <x v="2"/>
    <x v="0"/>
    <s v="USD"/>
    <n v="1439828159"/>
    <n v="1437236159"/>
    <b v="0"/>
    <n v="1"/>
    <b v="0"/>
    <s v="theater/plays"/>
    <n v="10"/>
    <n v="100"/>
    <x v="1"/>
    <x v="6"/>
  </r>
  <r>
    <s v="The Rabbit on the Moon"/>
    <s v="A long distance wrong number leads to love, but with Emily flying in to finally meet, Nick somehow forgot to mention he's blind."/>
    <n v="5500"/>
    <n v="620"/>
    <x v="2"/>
    <x v="0"/>
    <s v="USD"/>
    <n v="1420860180"/>
    <n v="1418234646"/>
    <b v="0"/>
    <n v="12"/>
    <b v="0"/>
    <s v="theater/plays"/>
    <n v="11.272727272727273"/>
    <n v="51.666666666666664"/>
    <x v="1"/>
    <x v="6"/>
  </r>
  <r>
    <s v="Elektra Bekent - Afstudeervoorstelling"/>
    <s v="Mijn solo voorstelling gaat over Elektra (Sophokles) en hoe zij als jongere alles beleeft en meemaakt!"/>
    <n v="850"/>
    <n v="131"/>
    <x v="2"/>
    <x v="9"/>
    <s v="EUR"/>
    <n v="1422100800"/>
    <n v="1416932133"/>
    <b v="0"/>
    <n v="4"/>
    <b v="0"/>
    <s v="theater/plays"/>
    <n v="15.411764705882353"/>
    <n v="32.75"/>
    <x v="1"/>
    <x v="6"/>
  </r>
  <r>
    <s v="laughter in the hood"/>
    <s v="want to donate tickets to residents who live in the community that cant afford the 35.00 price of ticket"/>
    <n v="1500"/>
    <n v="0"/>
    <x v="2"/>
    <x v="0"/>
    <s v="USD"/>
    <n v="1429396200"/>
    <n v="1428539708"/>
    <b v="0"/>
    <n v="0"/>
    <b v="0"/>
    <s v="theater/plays"/>
    <n v="0"/>
    <s v="N/A"/>
    <x v="1"/>
    <x v="6"/>
  </r>
  <r>
    <s v="Shakespeare in Sarajevo"/>
    <s v="Shakespeare's plays have an important message for the world. Bosnia needs to hear. Bring Shakespeare to Sarajevo! Fund performances!"/>
    <n v="1500"/>
    <n v="427"/>
    <x v="2"/>
    <x v="0"/>
    <s v="USD"/>
    <n v="1432589896"/>
    <n v="1427405896"/>
    <b v="0"/>
    <n v="7"/>
    <b v="0"/>
    <s v="theater/plays"/>
    <n v="28.466666666666669"/>
    <n v="61"/>
    <x v="1"/>
    <x v="6"/>
  </r>
  <r>
    <s v="Women Beware Women"/>
    <s v="Young Actor's taking on a Jacobean tragedy. Family, betrayal, love, lust, sex and death."/>
    <n v="150"/>
    <n v="20"/>
    <x v="2"/>
    <x v="1"/>
    <s v="GBP"/>
    <n v="1432831089"/>
    <n v="1430239089"/>
    <b v="0"/>
    <n v="2"/>
    <b v="0"/>
    <s v="theater/plays"/>
    <n v="13.333333333333334"/>
    <n v="10"/>
    <x v="1"/>
    <x v="6"/>
  </r>
  <r>
    <s v="Hot Dogs a new play by Suhayla El-Bushra"/>
    <s v="Hot Dogs is a new play that tackles sexism in schools and addresses issues that current sex/relationship education fails to."/>
    <n v="1500"/>
    <n v="10"/>
    <x v="2"/>
    <x v="1"/>
    <s v="GBP"/>
    <n v="1427133600"/>
    <n v="1423847093"/>
    <b v="0"/>
    <n v="1"/>
    <b v="0"/>
    <s v="theater/plays"/>
    <n v="0.66666666666666674"/>
    <n v="10"/>
    <x v="1"/>
    <x v="6"/>
  </r>
  <r>
    <s v="Measure For Measure"/>
    <s v="The ASU Theatre and Shakespeare Club presents Measure For Measure directed by Jordyn Ochser."/>
    <n v="700"/>
    <n v="150"/>
    <x v="2"/>
    <x v="0"/>
    <s v="USD"/>
    <n v="1447311540"/>
    <n v="1445358903"/>
    <b v="0"/>
    <n v="4"/>
    <b v="0"/>
    <s v="theater/plays"/>
    <n v="21.428571428571427"/>
    <n v="37.5"/>
    <x v="1"/>
    <x v="6"/>
  </r>
  <r>
    <s v="'GULF' - a new play by PIVOT THEATRE"/>
    <s v="A filmic, fast-paced exploration of trust, making its debut at Camden People's Theatre this July."/>
    <n v="1500"/>
    <n v="270"/>
    <x v="2"/>
    <x v="1"/>
    <s v="GBP"/>
    <n v="1405461600"/>
    <n v="1403562705"/>
    <b v="0"/>
    <n v="6"/>
    <b v="0"/>
    <s v="theater/plays"/>
    <n v="18"/>
    <n v="45"/>
    <x v="1"/>
    <x v="6"/>
  </r>
  <r>
    <s v="Verge of Strife - The life and poetry of Rupert Brooke"/>
    <s v="Jonny Labey (Eastenders) leads this poetic production as WWI poet Rupert Brooke, in this dynamic, moving portrait of a flawed genius."/>
    <n v="4000"/>
    <n v="805"/>
    <x v="2"/>
    <x v="1"/>
    <s v="GBP"/>
    <n v="1468752468"/>
    <n v="1467024468"/>
    <b v="0"/>
    <n v="8"/>
    <b v="0"/>
    <s v="theater/plays"/>
    <n v="20.125"/>
    <n v="100.625"/>
    <x v="1"/>
    <x v="6"/>
  </r>
  <r>
    <s v="dasGROUP Theatre: Savage in Limbo"/>
    <s v="Savage in Limbo is the pilot production of dasGROUP Theatre; a Dallas-based production company with an eye for grit &amp; love of theatre."/>
    <n v="2000"/>
    <n v="358"/>
    <x v="2"/>
    <x v="0"/>
    <s v="USD"/>
    <n v="1407808438"/>
    <n v="1405217355"/>
    <b v="0"/>
    <n v="14"/>
    <b v="0"/>
    <s v="theater/plays"/>
    <n v="17.899999999999999"/>
    <n v="25.571428571428573"/>
    <x v="1"/>
    <x v="6"/>
  </r>
  <r>
    <s v="Open House Theater"/>
    <s v="A small community with a love for theater would like to continue. Help the children of this community continue."/>
    <n v="20000"/>
    <n v="0"/>
    <x v="2"/>
    <x v="0"/>
    <s v="USD"/>
    <n v="1450389950"/>
    <n v="1447797950"/>
    <b v="0"/>
    <n v="0"/>
    <b v="0"/>
    <s v="theater/plays"/>
    <n v="0"/>
    <s v="N/A"/>
    <x v="1"/>
    <x v="6"/>
  </r>
  <r>
    <s v="The Jennings Family Reunion"/>
    <s v="In the midst of dealing with sending their son off to the army, Mitch and Melanie Jennings plan a family reunion to ease their sorrow."/>
    <n v="5000"/>
    <n v="100"/>
    <x v="2"/>
    <x v="0"/>
    <s v="USD"/>
    <n v="1409980144"/>
    <n v="1407388144"/>
    <b v="0"/>
    <n v="4"/>
    <b v="0"/>
    <s v="theater/plays"/>
    <n v="2"/>
    <n v="25"/>
    <x v="1"/>
    <x v="6"/>
  </r>
  <r>
    <s v="Down the Mississippi"/>
    <s v="I'm taking the Adventures of Huckleberry Finn puppet show down the Mississippi River!"/>
    <n v="2200"/>
    <n v="0"/>
    <x v="2"/>
    <x v="0"/>
    <s v="USD"/>
    <n v="1404406964"/>
    <n v="1401814964"/>
    <b v="0"/>
    <n v="0"/>
    <b v="0"/>
    <s v="theater/plays"/>
    <n v="0"/>
    <s v="N/A"/>
    <x v="1"/>
    <x v="6"/>
  </r>
  <r>
    <s v="The Game's Afoot - Spotlight"/>
    <s v="This summer, The Spotlight Players are celebrating Christmas in July with a presentation of Ken Ludwig's side splitting comedy."/>
    <n v="1200"/>
    <n v="0"/>
    <x v="2"/>
    <x v="0"/>
    <s v="USD"/>
    <n v="1404532740"/>
    <n v="1401823952"/>
    <b v="0"/>
    <n v="0"/>
    <b v="0"/>
    <s v="theater/plays"/>
    <n v="0"/>
    <s v="N/A"/>
    <x v="1"/>
    <x v="6"/>
  </r>
  <r>
    <s v="Tyke Theatre Web Show"/>
    <s v="Tyke wants to expand her puppet theater show to weekly online web shows and is looking for backers."/>
    <n v="100"/>
    <n v="10"/>
    <x v="2"/>
    <x v="0"/>
    <s v="USD"/>
    <n v="1407689102"/>
    <n v="1405097102"/>
    <b v="0"/>
    <n v="1"/>
    <b v="0"/>
    <s v="theater/plays"/>
    <n v="10"/>
    <n v="10"/>
    <x v="1"/>
    <x v="6"/>
  </r>
  <r>
    <s v="Stage Play Production - &quot;I Love You to Death&quot;"/>
    <s v="Generational curses CAN be broken...right?"/>
    <n v="8500"/>
    <n v="202"/>
    <x v="2"/>
    <x v="0"/>
    <s v="USD"/>
    <n v="1475918439"/>
    <n v="1473326439"/>
    <b v="0"/>
    <n v="1"/>
    <b v="0"/>
    <s v="theater/plays"/>
    <n v="2.3764705882352941"/>
    <n v="202"/>
    <x v="1"/>
    <x v="6"/>
  </r>
  <r>
    <s v="Counting Stars"/>
    <s v="The world premiere of an astonishing new play by acclaimed writer Atiha Sen Gupta."/>
    <n v="2500"/>
    <n v="25"/>
    <x v="2"/>
    <x v="1"/>
    <s v="GBP"/>
    <n v="1436137140"/>
    <n v="1433833896"/>
    <b v="0"/>
    <n v="1"/>
    <b v="0"/>
    <s v="theater/plays"/>
    <n v="1"/>
    <n v="25"/>
    <x v="1"/>
    <x v="6"/>
  </r>
  <r>
    <s v="CAUCUS! THE MUSICAL"/>
    <s v="An irreverent look at the Iowa Caucuses and the oversized role this undersized state plays in the presidential election process."/>
    <n v="5000"/>
    <n v="5176"/>
    <x v="0"/>
    <x v="0"/>
    <s v="USD"/>
    <n v="1455602340"/>
    <n v="1453827436"/>
    <b v="0"/>
    <n v="52"/>
    <b v="1"/>
    <s v="theater/musical"/>
    <n v="103.52"/>
    <n v="99.538461538461533"/>
    <x v="1"/>
    <x v="40"/>
  </r>
  <r>
    <s v="Dante's Capstone Project: Who am I?"/>
    <s v="A night of music, fellowship, and a reflection of my experiences over the past 4 years at Ball State University."/>
    <n v="500"/>
    <n v="525"/>
    <x v="0"/>
    <x v="0"/>
    <s v="USD"/>
    <n v="1461902340"/>
    <n v="1459220588"/>
    <b v="0"/>
    <n v="7"/>
    <b v="1"/>
    <s v="theater/musical"/>
    <n v="105"/>
    <n v="75"/>
    <x v="1"/>
    <x v="40"/>
  </r>
  <r>
    <s v="Stars on Stage, Kids be Heard!"/>
    <s v="Stars on Stage children's theatre program is in need of 6 new wireless body microphones!_x000a__x000a_#soskidsbeheard   _x000a__x000a_www.apatheplace.org"/>
    <n v="6000"/>
    <n v="6027"/>
    <x v="0"/>
    <x v="0"/>
    <s v="USD"/>
    <n v="1423555140"/>
    <n v="1421105608"/>
    <b v="0"/>
    <n v="28"/>
    <b v="1"/>
    <s v="theater/musical"/>
    <n v="100.44999999999999"/>
    <n v="215.25"/>
    <x v="1"/>
    <x v="40"/>
  </r>
  <r>
    <s v="GGC Productions 2016"/>
    <s v="I will be performing in TWO productions to kick off the 2016 season. NEED HELP TO FUND THESE GREAT SHOWS!"/>
    <n v="1000"/>
    <n v="1326"/>
    <x v="0"/>
    <x v="0"/>
    <s v="USD"/>
    <n v="1459641073"/>
    <n v="1454460673"/>
    <b v="0"/>
    <n v="11"/>
    <b v="1"/>
    <s v="theater/musical"/>
    <n v="132.6"/>
    <n v="120.54545454545455"/>
    <x v="1"/>
    <x v="40"/>
  </r>
  <r>
    <s v="POP! Community Cabaret Presents..."/>
    <s v="Welcome to POP! Community Cabaret: the &quot;friendliest mad bunch ever&quot;!_x000a_We are a cabaret group run by our community for our community."/>
    <n v="500"/>
    <n v="565"/>
    <x v="0"/>
    <x v="1"/>
    <s v="GBP"/>
    <n v="1476651600"/>
    <n v="1473189335"/>
    <b v="0"/>
    <n v="15"/>
    <b v="1"/>
    <s v="theater/musical"/>
    <n v="112.99999999999999"/>
    <n v="37.666666666666664"/>
    <x v="1"/>
    <x v="40"/>
  </r>
  <r>
    <s v="Wagner in English"/>
    <s v="An English-language production of the opera TannhÃ¤user. Some of the greatest songs ever composed, now with lyrics we can understand."/>
    <n v="5000"/>
    <n v="5167"/>
    <x v="0"/>
    <x v="0"/>
    <s v="USD"/>
    <n v="1433289600"/>
    <n v="1430768800"/>
    <b v="0"/>
    <n v="30"/>
    <b v="1"/>
    <s v="theater/musical"/>
    <n v="103.34"/>
    <n v="172.23333333333332"/>
    <x v="1"/>
    <x v="40"/>
  </r>
  <r>
    <s v="Little Shop of Horrors"/>
    <s v="CitÃ© des Arts needs your help in funding their fall production of the hit musical comedy &quot;Little Shop of Horrors.&quot;"/>
    <n v="2500"/>
    <n v="3000"/>
    <x v="0"/>
    <x v="0"/>
    <s v="USD"/>
    <n v="1406350740"/>
    <n v="1403125737"/>
    <b v="0"/>
    <n v="27"/>
    <b v="1"/>
    <s v="theater/musical"/>
    <n v="120"/>
    <n v="111.11111111111111"/>
    <x v="1"/>
    <x v="40"/>
  </r>
  <r>
    <s v="Retro Rhapsody"/>
    <s v="We have formed an innovative company that aims to create musical comedic performances suitable for a range of venues."/>
    <n v="550"/>
    <n v="713"/>
    <x v="0"/>
    <x v="1"/>
    <s v="GBP"/>
    <n v="1460753307"/>
    <n v="1458161307"/>
    <b v="0"/>
    <n v="28"/>
    <b v="1"/>
    <s v="theater/musical"/>
    <n v="129.63636363636363"/>
    <n v="25.464285714285715"/>
    <x v="1"/>
    <x v="40"/>
  </r>
  <r>
    <s v="the purple light theatre company's Into the Woods"/>
    <s v="&quot;Into the Woods, it's time to go!&quot; purple light presents a reimagined take on Sondheim and Lapine's musical masterwork."/>
    <n v="4500"/>
    <n v="4550"/>
    <x v="0"/>
    <x v="0"/>
    <s v="USD"/>
    <n v="1402515198"/>
    <n v="1399923198"/>
    <b v="0"/>
    <n v="17"/>
    <b v="1"/>
    <s v="theater/musical"/>
    <n v="101.11111111111111"/>
    <n v="267.64705882352939"/>
    <x v="1"/>
    <x v="40"/>
  </r>
  <r>
    <s v="Anti-Bullying Musicalâ€¦ &quot;It's Easy!&quot;"/>
    <s v="New Anti-Bullying Musical's cast of 30 kids is ready to &quot;speak up and reach out&quot; to the world by recording a show CD!"/>
    <n v="3500"/>
    <n v="3798"/>
    <x v="0"/>
    <x v="0"/>
    <s v="USD"/>
    <n v="1417465515"/>
    <n v="1415737515"/>
    <b v="0"/>
    <n v="50"/>
    <b v="1"/>
    <s v="theater/musical"/>
    <n v="108.51428571428572"/>
    <n v="75.959999999999994"/>
    <x v="1"/>
    <x v="40"/>
  </r>
  <r>
    <s v="Luigi's Ladies"/>
    <s v="LUIGI'S LADIES: an original one-woman musical comedy"/>
    <n v="1500"/>
    <n v="1535"/>
    <x v="0"/>
    <x v="0"/>
    <s v="USD"/>
    <n v="1400475600"/>
    <n v="1397819938"/>
    <b v="0"/>
    <n v="26"/>
    <b v="1"/>
    <s v="theater/musical"/>
    <n v="102.33333333333334"/>
    <n v="59.03846153846154"/>
    <x v="1"/>
    <x v="40"/>
  </r>
  <r>
    <s v="Pared Down Productions"/>
    <s v="A production company specializing in small-scale musicals"/>
    <n v="4000"/>
    <n v="4409.7700000000004"/>
    <x v="0"/>
    <x v="0"/>
    <s v="USD"/>
    <n v="1440556553"/>
    <n v="1435372553"/>
    <b v="0"/>
    <n v="88"/>
    <b v="1"/>
    <s v="theater/musical"/>
    <n v="110.24425000000002"/>
    <n v="50.111022727272733"/>
    <x v="1"/>
    <x v="40"/>
  </r>
  <r>
    <s v="Song of the Sea"/>
    <s v="Two Shows: SIRENS and The Girl From Bare Cove. A community of artists determined to give voice to survivors of sexual violence."/>
    <n v="5000"/>
    <n v="5050.7700000000004"/>
    <x v="0"/>
    <x v="0"/>
    <s v="USD"/>
    <n v="1399293386"/>
    <n v="1397133386"/>
    <b v="0"/>
    <n v="91"/>
    <b v="1"/>
    <s v="theater/musical"/>
    <n v="101.0154"/>
    <n v="55.502967032967035"/>
    <x v="1"/>
    <x v="40"/>
  </r>
  <r>
    <s v="MARSHA - a girl who does bad things"/>
    <s v="liveartshow returns with a new work at the Arcola this summer. Marsha is a story combining opera, dance and theatre... with a unicorn"/>
    <n v="500"/>
    <n v="500"/>
    <x v="0"/>
    <x v="1"/>
    <s v="GBP"/>
    <n v="1439247600"/>
    <n v="1434625937"/>
    <b v="0"/>
    <n v="3"/>
    <b v="1"/>
    <s v="theater/musical"/>
    <n v="100"/>
    <n v="166.66666666666666"/>
    <x v="1"/>
    <x v="40"/>
  </r>
  <r>
    <s v="iolite the musical"/>
    <s v="We are trying to raise money to perform a musical we have written, called &quot;Iolite&quot;, at the Edinburgh Fringe in 2015."/>
    <n v="1250"/>
    <n v="1328"/>
    <x v="0"/>
    <x v="1"/>
    <s v="GBP"/>
    <n v="1438543889"/>
    <n v="1436383889"/>
    <b v="0"/>
    <n v="28"/>
    <b v="1"/>
    <s v="theater/musical"/>
    <n v="106.24"/>
    <n v="47.428571428571431"/>
    <x v="1"/>
    <x v="40"/>
  </r>
  <r>
    <s v="[title of show] â€” The Chicago Storefront Premiere"/>
    <s v="A musical about two guys writing a musical about...two guys writing a musical."/>
    <n v="5000"/>
    <n v="5000"/>
    <x v="0"/>
    <x v="0"/>
    <s v="USD"/>
    <n v="1427907626"/>
    <n v="1425319226"/>
    <b v="0"/>
    <n v="77"/>
    <b v="1"/>
    <s v="theater/musical"/>
    <n v="100"/>
    <n v="64.935064935064929"/>
    <x v="1"/>
    <x v="40"/>
  </r>
  <r>
    <s v="Agape Performing Arts Company, a Ministry of OLG"/>
    <s v="Talented, hard-working performers for Into the Woods JR need your help in renting microphones for our show!"/>
    <n v="1500"/>
    <n v="1500"/>
    <x v="0"/>
    <x v="0"/>
    <s v="USD"/>
    <n v="1464482160"/>
    <n v="1462824832"/>
    <b v="0"/>
    <n v="27"/>
    <b v="1"/>
    <s v="theater/musical"/>
    <n v="100"/>
    <n v="55.555555555555557"/>
    <x v="1"/>
    <x v="40"/>
  </r>
  <r>
    <s v="Before and After"/>
    <s v="An new musical from Laura Grill &amp; Misha Chowdhury about relationships, Relationships, and the moments that change everything."/>
    <n v="7000"/>
    <n v="7942"/>
    <x v="0"/>
    <x v="0"/>
    <s v="USD"/>
    <n v="1406745482"/>
    <n v="1404153482"/>
    <b v="0"/>
    <n v="107"/>
    <b v="1"/>
    <s v="theater/musical"/>
    <n v="113.45714285714286"/>
    <n v="74.224299065420567"/>
    <x v="1"/>
    <x v="40"/>
  </r>
  <r>
    <s v="Held Momentarily The Musical Takes FringeNYC"/>
    <s v="Trapped on a stalled New York subway, seven strangers realize it's not just the train that's stuck."/>
    <n v="10000"/>
    <n v="10265.01"/>
    <x v="0"/>
    <x v="0"/>
    <s v="USD"/>
    <n v="1404360045"/>
    <n v="1401336045"/>
    <b v="0"/>
    <n v="96"/>
    <b v="1"/>
    <s v="theater/musical"/>
    <n v="102.65010000000001"/>
    <n v="106.9271875"/>
    <x v="1"/>
    <x v="40"/>
  </r>
  <r>
    <s v="Accidental Artists Lab"/>
    <s v="A ragtag crew collaborating on a live performance for the first time, with music as their medium and NYC as their inspiration."/>
    <n v="2000"/>
    <n v="2335"/>
    <x v="0"/>
    <x v="0"/>
    <s v="USD"/>
    <n v="1425185940"/>
    <n v="1423960097"/>
    <b v="0"/>
    <n v="56"/>
    <b v="1"/>
    <s v="theater/musical"/>
    <n v="116.75"/>
    <n v="41.696428571428569"/>
    <x v="1"/>
    <x v="40"/>
  </r>
  <r>
    <s v="Unexpected Stage's Dani Girl, A New Musical"/>
    <s v="Meet Dani, a 9 year old battling leukemia. This witty musical inspires us to believe in the indomitable power of human imagination."/>
    <n v="4000"/>
    <n v="4306.1099999999997"/>
    <x v="0"/>
    <x v="0"/>
    <s v="USD"/>
    <n v="1402594090"/>
    <n v="1400002090"/>
    <b v="0"/>
    <n v="58"/>
    <b v="1"/>
    <s v="theater/musical"/>
    <n v="107.65274999999998"/>
    <n v="74.243275862068955"/>
    <x v="1"/>
    <x v="40"/>
  </r>
  <r>
    <s v="The Last Five Years Distinction Project"/>
    <s v="&quot;I wanted to tell the story of two people in love, who were never in the same place at the same time.&quot;- Jason Robert Brown"/>
    <n v="1100"/>
    <n v="1100"/>
    <x v="0"/>
    <x v="0"/>
    <s v="USD"/>
    <n v="1460730079"/>
    <n v="1458138079"/>
    <b v="0"/>
    <n v="15"/>
    <b v="1"/>
    <s v="theater/musical"/>
    <n v="100"/>
    <n v="73.333333333333329"/>
    <x v="1"/>
    <x v="40"/>
  </r>
  <r>
    <s v="The White Feather: a new musical"/>
    <s v="The incredible story of woman's fight to clear her brother from the charge of cowardice in the Great War, brought to life musically"/>
    <n v="2000"/>
    <n v="2000"/>
    <x v="0"/>
    <x v="1"/>
    <s v="GBP"/>
    <n v="1434234010"/>
    <n v="1431642010"/>
    <b v="0"/>
    <n v="20"/>
    <b v="1"/>
    <s v="theater/musical"/>
    <n v="100"/>
    <n v="100"/>
    <x v="1"/>
    <x v="40"/>
  </r>
  <r>
    <s v="COME OUT SWINGIN'!"/>
    <s v="I would like to make a demo recording of six songs from COME OUT SWINGIN'!"/>
    <n v="1000"/>
    <n v="1460"/>
    <x v="0"/>
    <x v="0"/>
    <s v="USD"/>
    <n v="1463529600"/>
    <n v="1462307652"/>
    <b v="0"/>
    <n v="38"/>
    <b v="1"/>
    <s v="theater/musical"/>
    <n v="146"/>
    <n v="38.421052631578945"/>
    <x v="1"/>
    <x v="40"/>
  </r>
  <r>
    <s v="Make &quot;Tonya and Nancy&quot; a Rock Opera!"/>
    <s v="A dark comedy about two girls, one knee, and the 1994 Olympics. Help us make sure &quot;Tonya and Nancy&quot; rocks!"/>
    <n v="5000"/>
    <n v="5510"/>
    <x v="0"/>
    <x v="0"/>
    <s v="USD"/>
    <n v="1480399200"/>
    <n v="1478616506"/>
    <b v="0"/>
    <n v="33"/>
    <b v="1"/>
    <s v="theater/musical"/>
    <n v="110.2"/>
    <n v="166.96969696969697"/>
    <x v="1"/>
    <x v="40"/>
  </r>
  <r>
    <s v="Dundee: A Hip-Hopera"/>
    <s v="A dramatic hip-hopera, inspired from monologues written by the performers."/>
    <n v="5000"/>
    <n v="5410"/>
    <x v="0"/>
    <x v="0"/>
    <s v="USD"/>
    <n v="1479175680"/>
    <n v="1476317247"/>
    <b v="0"/>
    <n v="57"/>
    <b v="1"/>
    <s v="theater/musical"/>
    <n v="108.2"/>
    <n v="94.912280701754383"/>
    <x v="1"/>
    <x v="40"/>
  </r>
  <r>
    <s v="Mabel Moon Goes to Earth!"/>
    <s v="Mabel Moon and her co-pilot Silvertoes are coming to earth in the form of a 35 minute interactive and educational musical adventure  !"/>
    <n v="2500"/>
    <n v="2500"/>
    <x v="0"/>
    <x v="5"/>
    <s v="CAD"/>
    <n v="1428606055"/>
    <n v="1427223655"/>
    <b v="0"/>
    <n v="25"/>
    <b v="1"/>
    <s v="theater/musical"/>
    <n v="100"/>
    <n v="100"/>
    <x v="1"/>
    <x v="40"/>
  </r>
  <r>
    <s v="TRAVIS KENT : MY FIRST TIME live and unprotected at 54 BELOW"/>
    <s v="Travis Kent joins forces with some of today's brightest contemporary composers for an evening full of firsts at 54 Below."/>
    <n v="2000"/>
    <n v="2005"/>
    <x v="0"/>
    <x v="0"/>
    <s v="USD"/>
    <n v="1428552000"/>
    <n v="1426199843"/>
    <b v="0"/>
    <n v="14"/>
    <b v="1"/>
    <s v="theater/musical"/>
    <n v="100.25"/>
    <n v="143.21428571428572"/>
    <x v="1"/>
    <x v="40"/>
  </r>
  <r>
    <s v="Peter Pan is out of pixie dust &amp; can't fly without your help"/>
    <s v="The volunteers of TACFA work to &quot;create community through the arts&quot; by putting on a Broadway show that everyone can afford to  attend."/>
    <n v="8000"/>
    <n v="8537"/>
    <x v="0"/>
    <x v="0"/>
    <s v="USD"/>
    <n v="1406854800"/>
    <n v="1403599778"/>
    <b v="0"/>
    <n v="94"/>
    <b v="1"/>
    <s v="theater/musical"/>
    <n v="106.71250000000001"/>
    <n v="90.819148936170208"/>
    <x v="1"/>
    <x v="40"/>
  </r>
  <r>
    <s v="The Musical Adventure of Mimi and the Ghosts"/>
    <s v="This musical adventure is a funny and heartwarming story of Mimi, a rebellious young girl who is spirited to Ghostlynd."/>
    <n v="2000"/>
    <n v="2864"/>
    <x v="0"/>
    <x v="0"/>
    <s v="USD"/>
    <n v="1411790400"/>
    <n v="1409884821"/>
    <b v="0"/>
    <n v="59"/>
    <b v="1"/>
    <s v="theater/musical"/>
    <n v="143.19999999999999"/>
    <n v="48.542372881355931"/>
    <x v="1"/>
    <x v="40"/>
  </r>
  <r>
    <s v="Give a Puppet a Hand"/>
    <s v="Sponsor an AVENUE Q puppet for The Barn Players April 2015 production."/>
    <n v="2400"/>
    <n v="2521"/>
    <x v="0"/>
    <x v="0"/>
    <s v="USD"/>
    <n v="1423942780"/>
    <n v="1418758780"/>
    <b v="0"/>
    <n v="36"/>
    <b v="1"/>
    <s v="theater/musical"/>
    <n v="105.04166666666667"/>
    <n v="70.027777777777771"/>
    <x v="1"/>
    <x v="40"/>
  </r>
  <r>
    <s v="&quot;The Last Adam&quot; A New Musical, NYC reading"/>
    <s v="A fresh, re-telling of the Jesus story for a new generation."/>
    <n v="15000"/>
    <n v="15597"/>
    <x v="0"/>
    <x v="0"/>
    <s v="USD"/>
    <n v="1459010340"/>
    <n v="1456421940"/>
    <b v="0"/>
    <n v="115"/>
    <b v="1"/>
    <s v="theater/musical"/>
    <n v="103.98"/>
    <n v="135.62608695652173"/>
    <x v="1"/>
    <x v="40"/>
  </r>
  <r>
    <s v="Melissa Youth OnSTAGE Season 5. Act Like you Mean it!"/>
    <s v="Melissa Youth OnSTAGE (MYO) provides kids in North Collin County with the very best in youth theatre opportunities."/>
    <n v="2500"/>
    <n v="3000"/>
    <x v="0"/>
    <x v="0"/>
    <s v="USD"/>
    <n v="1436817960"/>
    <n v="1433999785"/>
    <b v="0"/>
    <n v="30"/>
    <b v="1"/>
    <s v="theater/musical"/>
    <n v="120"/>
    <n v="100"/>
    <x v="1"/>
    <x v="40"/>
  </r>
  <r>
    <s v="I GOT FIRED - Keith and Jenny are back!"/>
    <s v="Support Keith in his journey from unemployment to Off-Broadway in the triumphant return of I GOT FIRED: A SORT-OF-TRUE REVENGE MUSICAL."/>
    <n v="4500"/>
    <n v="4935"/>
    <x v="0"/>
    <x v="0"/>
    <s v="USD"/>
    <n v="1410210685"/>
    <n v="1408050685"/>
    <b v="0"/>
    <n v="52"/>
    <b v="1"/>
    <s v="theater/musical"/>
    <n v="109.66666666666667"/>
    <n v="94.90384615384616"/>
    <x v="1"/>
    <x v="40"/>
  </r>
  <r>
    <s v="No Horizon - The forgotten story, told in a unique musical."/>
    <s v="No Horizon.  A unique musical inspired by the remarkable, forgotten story of Nicholas Saunderson - a tale of passion and aspiration."/>
    <n v="2000"/>
    <n v="2035"/>
    <x v="0"/>
    <x v="1"/>
    <s v="GBP"/>
    <n v="1469401200"/>
    <n v="1466887297"/>
    <b v="0"/>
    <n v="27"/>
    <b v="1"/>
    <s v="theater/musical"/>
    <n v="101.75"/>
    <n v="75.370370370370367"/>
    <x v="1"/>
    <x v="40"/>
  </r>
  <r>
    <s v="Help DORO &amp; DIEGA find their way to the Orlando FRINGE 2016"/>
    <s v="Help fund Doro &amp; Diega's journey to the Orlando Fringe 2016. A brand new choose-your-own adventure musical!"/>
    <n v="1200"/>
    <n v="1547"/>
    <x v="0"/>
    <x v="0"/>
    <s v="USD"/>
    <n v="1458057600"/>
    <n v="1455938520"/>
    <b v="0"/>
    <n v="24"/>
    <b v="1"/>
    <s v="theater/musical"/>
    <n v="128.91666666666666"/>
    <n v="64.458333333333329"/>
    <x v="1"/>
    <x v="40"/>
  </r>
  <r>
    <s v="Whitehall Theatre Presents: Little Shop of Horrors"/>
    <s v="This year, we will be producing the cult classic Little Shop of Horrors with your proceeds going towards venue and production costs."/>
    <n v="1000"/>
    <n v="1150"/>
    <x v="0"/>
    <x v="5"/>
    <s v="CAD"/>
    <n v="1468193532"/>
    <n v="1465601532"/>
    <b v="0"/>
    <n v="10"/>
    <b v="1"/>
    <s v="theater/musical"/>
    <n v="114.99999999999999"/>
    <n v="115"/>
    <x v="1"/>
    <x v="40"/>
  </r>
  <r>
    <s v="Send &quot;Pawn&quot; to Edinburgh!"/>
    <s v="Chess. Betrayal. Blueberry yoghurts. &quot;Pawn&quot; - a new musical by Oxford students - needs funding to go to the Edinburgh Fringe!"/>
    <n v="2000"/>
    <n v="3015"/>
    <x v="0"/>
    <x v="1"/>
    <s v="GBP"/>
    <n v="1470132180"/>
    <n v="1467040769"/>
    <b v="0"/>
    <n v="30"/>
    <b v="1"/>
    <s v="theater/musical"/>
    <n v="150.75"/>
    <n v="100.5"/>
    <x v="1"/>
    <x v="40"/>
  </r>
  <r>
    <s v="Puberty the Musical: Original Cast Recording"/>
    <s v="The brainchild of Coleman Peterson and Janice Gilbert.  The funding will be used to professionally record the songs."/>
    <n v="6000"/>
    <n v="6658"/>
    <x v="0"/>
    <x v="0"/>
    <s v="USD"/>
    <n v="1464310475"/>
    <n v="1461718475"/>
    <b v="0"/>
    <n v="71"/>
    <b v="1"/>
    <s v="theater/musical"/>
    <n v="110.96666666666665"/>
    <n v="93.774647887323937"/>
    <x v="1"/>
    <x v="40"/>
  </r>
  <r>
    <s v="Happiest Show On Earth Production Sponsor"/>
    <s v="The Happiest Show on Earth is a Disney musical revue to benefit the Make-A-Wish foundation. Funds for production needed."/>
    <n v="350"/>
    <n v="351"/>
    <x v="0"/>
    <x v="0"/>
    <s v="USD"/>
    <n v="1436587140"/>
    <n v="1434113406"/>
    <b v="0"/>
    <n v="10"/>
    <b v="1"/>
    <s v="theater/musical"/>
    <n v="100.28571428571429"/>
    <n v="35.1"/>
    <x v="1"/>
    <x v="40"/>
  </r>
  <r>
    <s v="WHAT'S A NICE JEWISH GIRL DOING IN A PLACE LIKE THIS?"/>
    <s v="A STORY OF BAGELS AND LOCKS!_x000a__x000a_A JEWISH GIRL FINDS HERSELF ON A UNEXPECTED TRIP TO_x000a_&quot;A SPIRITUAL EXPERIENCE&quot; !"/>
    <n v="75000"/>
    <n v="500"/>
    <x v="2"/>
    <x v="0"/>
    <s v="USD"/>
    <n v="1450887480"/>
    <n v="1448469719"/>
    <b v="0"/>
    <n v="1"/>
    <b v="0"/>
    <s v="theater/musical"/>
    <n v="0.66666666666666674"/>
    <n v="500"/>
    <x v="1"/>
    <x v="40"/>
  </r>
  <r>
    <s v="Austen a New Musical Play"/>
    <s v="This fabulous new play explores the little known love life of England's most famous romantic novelist, Jane Austen."/>
    <n v="3550"/>
    <n v="116"/>
    <x v="2"/>
    <x v="1"/>
    <s v="GBP"/>
    <n v="1434395418"/>
    <n v="1431630618"/>
    <b v="0"/>
    <n v="4"/>
    <b v="0"/>
    <s v="theater/musical"/>
    <n v="3.267605633802817"/>
    <n v="29"/>
    <x v="1"/>
    <x v="40"/>
  </r>
  <r>
    <s v="Funding a Performing Arts Theatre for Children and Adults"/>
    <s v="As a non profit graduate student at Penn,my passion is the arts, we need support to fund our new CHILDREN's DINNER THEATRE"/>
    <n v="15000"/>
    <n v="0"/>
    <x v="2"/>
    <x v="0"/>
    <s v="USD"/>
    <n v="1479834023"/>
    <n v="1477238423"/>
    <b v="0"/>
    <n v="0"/>
    <b v="0"/>
    <s v="theater/musical"/>
    <n v="0"/>
    <s v="N/A"/>
    <x v="1"/>
    <x v="40"/>
  </r>
  <r>
    <s v="Spin! at The Cumming Playhouse"/>
    <s v="Spin! is an original musical comedy-drama presented by Blue Palm Productions."/>
    <n v="1500"/>
    <n v="0"/>
    <x v="2"/>
    <x v="0"/>
    <s v="USD"/>
    <n v="1404664592"/>
    <n v="1399480592"/>
    <b v="0"/>
    <n v="0"/>
    <b v="0"/>
    <s v="theater/musical"/>
    <n v="0"/>
    <s v="N/A"/>
    <x v="1"/>
    <x v="40"/>
  </r>
  <r>
    <s v="BorikÃ©n: The Show"/>
    <s v="A cultural and historic journey through Puerto Rico's music and dance!"/>
    <n v="12500"/>
    <n v="35"/>
    <x v="2"/>
    <x v="0"/>
    <s v="USD"/>
    <n v="1436957022"/>
    <n v="1434365022"/>
    <b v="0"/>
    <n v="2"/>
    <b v="0"/>
    <s v="theater/musical"/>
    <n v="0.27999999999999997"/>
    <n v="17.5"/>
    <x v="1"/>
    <x v="40"/>
  </r>
  <r>
    <s v="Carolyn German Songbook &quot;Go From Here&quot; Sheet Music &amp; Concert"/>
    <s v="Sheet Music portfolio of comedic tour-de-forces, intricate ballads &amp; more...launched live with a power-house Nashville-cast Concert."/>
    <n v="7000"/>
    <n v="4176"/>
    <x v="2"/>
    <x v="0"/>
    <s v="USD"/>
    <n v="1418769129"/>
    <n v="1416954729"/>
    <b v="0"/>
    <n v="24"/>
    <b v="0"/>
    <s v="theater/musical"/>
    <n v="59.657142857142851"/>
    <n v="174"/>
    <x v="1"/>
    <x v="40"/>
  </r>
  <r>
    <s v="Jack and the Beanstalk, The Family Pantomime December 2015"/>
    <s v="Local boy turned producer returns with a brand new show, another talented cast, dazzling costumes and brand new set! Please support!"/>
    <n v="5000"/>
    <n v="50"/>
    <x v="2"/>
    <x v="1"/>
    <s v="GBP"/>
    <n v="1433685354"/>
    <n v="1431093354"/>
    <b v="0"/>
    <n v="1"/>
    <b v="0"/>
    <s v="theater/musical"/>
    <n v="1"/>
    <n v="50"/>
    <x v="1"/>
    <x v="40"/>
  </r>
  <r>
    <s v="Duodeca"/>
    <s v="Poppin Productions are currently entering the development stage of their very first production -  &quot;Duodeca&quot;."/>
    <n v="600"/>
    <n v="10"/>
    <x v="2"/>
    <x v="1"/>
    <s v="GBP"/>
    <n v="1440801000"/>
    <n v="1437042490"/>
    <b v="0"/>
    <n v="2"/>
    <b v="0"/>
    <s v="theater/musical"/>
    <n v="1.6666666666666667"/>
    <n v="5"/>
    <x v="1"/>
    <x v="40"/>
  </r>
  <r>
    <s v="A Staged Reading of &quot;CALL ME TANIA&quot;"/>
    <s v="Part Psychological Thriller - Part Heartbreaking Drama - Part Spectacular Farce - 100% New American Musical Theatre"/>
    <n v="22500"/>
    <n v="1"/>
    <x v="2"/>
    <x v="0"/>
    <s v="USD"/>
    <n v="1484354556"/>
    <n v="1479170556"/>
    <b v="0"/>
    <n v="1"/>
    <b v="0"/>
    <s v="theater/musical"/>
    <n v="4.4444444444444444E-3"/>
    <n v="1"/>
    <x v="1"/>
    <x v="40"/>
  </r>
  <r>
    <s v="FACING EAST: New LGBT Musical Eyes London Concert"/>
    <s v="FACING EAST, a dramatic new musical, follows an upstanding mormon couple facing the suicide of the gay son. Help us bring it to London!"/>
    <n v="6000"/>
    <n v="5380"/>
    <x v="2"/>
    <x v="0"/>
    <s v="USD"/>
    <n v="1429564165"/>
    <n v="1426972165"/>
    <b v="0"/>
    <n v="37"/>
    <b v="0"/>
    <s v="theater/musical"/>
    <n v="89.666666666666657"/>
    <n v="145.40540540540542"/>
    <x v="1"/>
    <x v="40"/>
  </r>
  <r>
    <s v="&quot;Final Day,&quot; A Dramatic Musical Play (Broadway,Theater, NYC)"/>
    <s v="Ceasefire WWII. Yet Nazis continue the Holocaust.  A German &amp; a girl try to stop the execution of Christian,Gay &amp; Jewish prisoners."/>
    <n v="70000"/>
    <n v="1025"/>
    <x v="2"/>
    <x v="0"/>
    <s v="USD"/>
    <n v="1407691248"/>
    <n v="1405099248"/>
    <b v="0"/>
    <n v="5"/>
    <b v="0"/>
    <s v="theater/musical"/>
    <n v="1.4642857142857144"/>
    <n v="205"/>
    <x v="1"/>
    <x v="40"/>
  </r>
  <r>
    <s v="A Story Once Told"/>
    <s v="An original musical on it's way to the stage in Minneapolis, MN. Feel free to ask any questions."/>
    <n v="10000"/>
    <n v="402"/>
    <x v="2"/>
    <x v="0"/>
    <s v="USD"/>
    <n v="1457734843"/>
    <n v="1455142843"/>
    <b v="0"/>
    <n v="4"/>
    <b v="0"/>
    <s v="theater/musical"/>
    <n v="4.0199999999999996"/>
    <n v="100.5"/>
    <x v="1"/>
    <x v="40"/>
  </r>
  <r>
    <s v="Be The Change ~ The Children's Campaign"/>
    <s v="Playground was established in 2007 on the back of paper napkins and has since provided opportunities for over 800 boys and girls."/>
    <n v="22000"/>
    <n v="881"/>
    <x v="2"/>
    <x v="0"/>
    <s v="USD"/>
    <n v="1420952340"/>
    <n v="1418146883"/>
    <b v="0"/>
    <n v="16"/>
    <b v="0"/>
    <s v="theater/musical"/>
    <n v="4.004545454545454"/>
    <n v="55.0625"/>
    <x v="1"/>
    <x v="40"/>
  </r>
  <r>
    <s v="The Imaginary A Musical"/>
    <s v="The Imaginary : A Musical is a new musical adaptation based on the novel written by A.F. Harrold.       TheImaginaryAMusical.com"/>
    <n v="5000"/>
    <n v="426"/>
    <x v="2"/>
    <x v="0"/>
    <s v="USD"/>
    <n v="1420215216"/>
    <n v="1417536816"/>
    <b v="0"/>
    <n v="9"/>
    <b v="0"/>
    <s v="theater/musical"/>
    <n v="8.52"/>
    <n v="47.333333333333336"/>
    <x v="1"/>
    <x v="40"/>
  </r>
  <r>
    <s v="The Lost Play of William Shakespeare"/>
    <s v="A musical about how Shakespeare was inspired to write only his own plays after the co-authored play Henry VI was taken."/>
    <n v="3000"/>
    <n v="0"/>
    <x v="2"/>
    <x v="0"/>
    <s v="USD"/>
    <n v="1445482906"/>
    <n v="1442890906"/>
    <b v="0"/>
    <n v="0"/>
    <b v="0"/>
    <s v="theater/musical"/>
    <n v="0"/>
    <s v="N/A"/>
    <x v="1"/>
    <x v="40"/>
  </r>
  <r>
    <s v="Benjamin Button the Musical Concept Album"/>
    <s v="A fully orchestrated concept album of Benjamin Button the Musical!"/>
    <n v="12000"/>
    <n v="2358"/>
    <x v="2"/>
    <x v="0"/>
    <s v="USD"/>
    <n v="1457133568"/>
    <n v="1454541568"/>
    <b v="0"/>
    <n v="40"/>
    <b v="0"/>
    <s v="theater/musical"/>
    <n v="19.650000000000002"/>
    <n v="58.95"/>
    <x v="1"/>
    <x v="40"/>
  </r>
  <r>
    <s v="Spring Awakening: The Hit Coming-of-Age Rock Musical"/>
    <s v="Basement Theatrics is producing Spring Awakening July 22-31, 2016 at 12th Ave Arts in Seattle, WA! Help make this the best it can be!"/>
    <n v="8000"/>
    <n v="0"/>
    <x v="2"/>
    <x v="0"/>
    <s v="USD"/>
    <n v="1469948400"/>
    <n v="1465172024"/>
    <b v="0"/>
    <n v="0"/>
    <b v="0"/>
    <s v="theater/musical"/>
    <n v="0"/>
    <s v="N/A"/>
    <x v="1"/>
    <x v="40"/>
  </r>
  <r>
    <s v="&quot;Sounds By The River&quot; ( Original Musical)"/>
    <s v="&quot;Sounds By The River&quot; tells the story of a Detroit composer through_x000a_his music, poetry, and dance."/>
    <n v="150000"/>
    <n v="3"/>
    <x v="2"/>
    <x v="0"/>
    <s v="USD"/>
    <n v="1411852640"/>
    <n v="1406668640"/>
    <b v="0"/>
    <n v="2"/>
    <b v="0"/>
    <s v="theater/musical"/>
    <n v="2E-3"/>
    <n v="1.5"/>
    <x v="1"/>
    <x v="40"/>
  </r>
  <r>
    <s v="The Rhythm of Revolution - Charity Musical Production"/>
    <s v="A truly multicultural experience - Hip Hop, Bollywood, Classical Dancers #liveband #Revoultionary Script 19th July@NationalTheatre"/>
    <n v="7500"/>
    <n v="5"/>
    <x v="2"/>
    <x v="2"/>
    <s v="AUD"/>
    <n v="1404022381"/>
    <n v="1402294381"/>
    <b v="0"/>
    <n v="1"/>
    <b v="0"/>
    <s v="theater/musical"/>
    <n v="6.6666666666666666E-2"/>
    <n v="5"/>
    <x v="1"/>
    <x v="40"/>
  </r>
  <r>
    <s v="&quot;In the Heights&quot; at The University of Michigan"/>
    <s v="A vibrant, street-wise, and musical performance that follows the lives of stories of the community of Washington Heights..."/>
    <n v="1500"/>
    <n v="455"/>
    <x v="2"/>
    <x v="0"/>
    <s v="USD"/>
    <n v="1428097739"/>
    <n v="1427492939"/>
    <b v="0"/>
    <n v="9"/>
    <b v="0"/>
    <s v="theater/musical"/>
    <n v="30.333333333333336"/>
    <n v="50.555555555555557"/>
    <x v="1"/>
    <x v="40"/>
  </r>
  <r>
    <s v="Time at the Bar! The road to Edinburgh"/>
    <s v="Following a sell-out run in Loughborough, Time at the Bar! is heading to this year's Fringe Festival... But we need your help!"/>
    <n v="1000"/>
    <n v="1000"/>
    <x v="0"/>
    <x v="1"/>
    <s v="GBP"/>
    <n v="1429955619"/>
    <n v="1424775219"/>
    <b v="0"/>
    <n v="24"/>
    <b v="1"/>
    <s v="theater/plays"/>
    <n v="100"/>
    <n v="41.666666666666664"/>
    <x v="1"/>
    <x v="6"/>
  </r>
  <r>
    <s v="15% of The Seagull Flies to Edinburgh"/>
    <s v="The story of two women trying to produce their own version of Chekhov's The Seagull with limited resources and unfettered enthusiasm."/>
    <n v="2000"/>
    <n v="2025"/>
    <x v="0"/>
    <x v="1"/>
    <s v="GBP"/>
    <n v="1406761200"/>
    <n v="1402403907"/>
    <b v="0"/>
    <n v="38"/>
    <b v="1"/>
    <s v="theater/plays"/>
    <n v="101.25"/>
    <n v="53.289473684210527"/>
    <x v="1"/>
    <x v="6"/>
  </r>
  <r>
    <s v="Romeo &amp; Juliet"/>
    <s v="Theater students of UMass present a large-scale theater collaboration that will revolutionize the way you see Shakespeare."/>
    <n v="1500"/>
    <n v="1826"/>
    <x v="0"/>
    <x v="0"/>
    <s v="USD"/>
    <n v="1426965758"/>
    <n v="1424377358"/>
    <b v="0"/>
    <n v="26"/>
    <b v="1"/>
    <s v="theater/plays"/>
    <n v="121.73333333333333"/>
    <n v="70.230769230769226"/>
    <x v="1"/>
    <x v="6"/>
  </r>
  <r>
    <s v="The Merchant of Venice"/>
    <s v="The University of Exeter Shakespeare Society is touring its acclaimed show The Merchant of Venice to Stratford-upon-Avon!"/>
    <n v="250"/>
    <n v="825"/>
    <x v="0"/>
    <x v="1"/>
    <s v="GBP"/>
    <n v="1464692400"/>
    <n v="1461769373"/>
    <b v="0"/>
    <n v="19"/>
    <b v="1"/>
    <s v="theater/plays"/>
    <n v="330"/>
    <n v="43.421052631578945"/>
    <x v="1"/>
    <x v="6"/>
  </r>
  <r>
    <s v="Save &quot;The Stage Door&quot;"/>
    <s v="We are raising funds for our local theatre group &quot;The Stage Door&quot;. Funding required for lighting, stage equipment and productions."/>
    <n v="2000"/>
    <n v="2191"/>
    <x v="0"/>
    <x v="5"/>
    <s v="CAD"/>
    <n v="1433131140"/>
    <n v="1429120908"/>
    <b v="0"/>
    <n v="11"/>
    <b v="1"/>
    <s v="theater/plays"/>
    <n v="109.55"/>
    <n v="199.18181818181819"/>
    <x v="1"/>
    <x v="6"/>
  </r>
  <r>
    <s v="SUCKIN INJUN"/>
    <s v="A comedic play about hillbilly vampires and the absurdity of judging by appearances. Wanna live forever? Better watch what you drink."/>
    <n v="2100"/>
    <n v="2119.9899999999998"/>
    <x v="0"/>
    <x v="0"/>
    <s v="USD"/>
    <n v="1465940580"/>
    <n v="1462603021"/>
    <b v="0"/>
    <n v="27"/>
    <b v="1"/>
    <s v="theater/plays"/>
    <n v="100.95190476190474"/>
    <n v="78.518148148148143"/>
    <x v="1"/>
    <x v="6"/>
  </r>
  <r>
    <s v="Eyes Shut. Door Open - A New Play by Cassie M. Seinuk"/>
    <s v="Wax Wings is proud to be presenting the premiere of EYES. SHUT DOOR OPEN, a new play by Boston playwright Cassie M. Seinuk."/>
    <n v="1500"/>
    <n v="2102"/>
    <x v="0"/>
    <x v="0"/>
    <s v="USD"/>
    <n v="1427860740"/>
    <n v="1424727712"/>
    <b v="0"/>
    <n v="34"/>
    <b v="1"/>
    <s v="theater/plays"/>
    <n v="140.13333333333333"/>
    <n v="61.823529411764703"/>
    <x v="1"/>
    <x v="6"/>
  </r>
  <r>
    <s v="The Canterbury Shakespeare Festival - first season"/>
    <s v="Come and help us make the Canterbury Shakespeare Festival a reality"/>
    <n v="1000"/>
    <n v="1000.01"/>
    <x v="0"/>
    <x v="1"/>
    <s v="GBP"/>
    <n v="1440111600"/>
    <n v="1437545657"/>
    <b v="0"/>
    <n v="20"/>
    <b v="1"/>
    <s v="theater/plays"/>
    <n v="100.001"/>
    <n v="50.000500000000002"/>
    <x v="1"/>
    <x v="6"/>
  </r>
  <r>
    <s v="AFTER LIFE: Minnesota Fringe Festival 2014"/>
    <s v="A new play by Brandon Taitt._x000a_Presented by The Theatre Cosmic. _x000a_Premiering in August at the 2014 Minnesota Fringe Festival"/>
    <n v="1500"/>
    <n v="1788.57"/>
    <x v="0"/>
    <x v="0"/>
    <s v="USD"/>
    <n v="1405614823"/>
    <n v="1403022823"/>
    <b v="0"/>
    <n v="37"/>
    <b v="1"/>
    <s v="theater/plays"/>
    <n v="119.238"/>
    <n v="48.339729729729726"/>
    <x v="1"/>
    <x v="6"/>
  </r>
  <r>
    <s v="TWIST: adapted from the novel Oliver Twist"/>
    <s v="Using 9 actors, TWIST focuses on the horror and unjust in 1837 London.  Think Peter and the Starcatcher meets American Horror Story."/>
    <n v="2000"/>
    <n v="2145"/>
    <x v="0"/>
    <x v="0"/>
    <s v="USD"/>
    <n v="1445659140"/>
    <n v="1444236216"/>
    <b v="0"/>
    <n v="20"/>
    <b v="1"/>
    <s v="theater/plays"/>
    <n v="107.25"/>
    <n v="107.25"/>
    <x v="1"/>
    <x v="6"/>
  </r>
  <r>
    <s v="The AOA Presents: The Maiden of Orleans"/>
    <s v="The Arthurian Order of Avalon is attempting to raise funds to put on the annual Human Chessboard in March 2015!"/>
    <n v="250"/>
    <n v="570"/>
    <x v="0"/>
    <x v="0"/>
    <s v="USD"/>
    <n v="1426187582"/>
    <n v="1423599182"/>
    <b v="0"/>
    <n v="10"/>
    <b v="1"/>
    <s v="theater/plays"/>
    <n v="227.99999999999997"/>
    <n v="57"/>
    <x v="1"/>
    <x v="6"/>
  </r>
  <r>
    <s v="A Kansas City Fringe Festival premiere: &quot;The Art is a Lie&quot;"/>
    <s v="Support this collection of new plays by Kansas City writers and the artists who are bringing it to life!"/>
    <n v="1000"/>
    <n v="1064"/>
    <x v="0"/>
    <x v="0"/>
    <s v="USD"/>
    <n v="1437166920"/>
    <n v="1435554104"/>
    <b v="0"/>
    <n v="26"/>
    <b v="1"/>
    <s v="theater/plays"/>
    <n v="106.4"/>
    <n v="40.92307692307692"/>
    <x v="1"/>
    <x v="6"/>
  </r>
  <r>
    <s v="TUSENTACK THEATRE"/>
    <s v="Tusentack Theatre is a professional theatre company providing opportunities to adults who access Mental Health Services."/>
    <n v="300"/>
    <n v="430"/>
    <x v="0"/>
    <x v="1"/>
    <s v="GBP"/>
    <n v="1436110717"/>
    <n v="1433518717"/>
    <b v="0"/>
    <n v="20"/>
    <b v="1"/>
    <s v="theater/plays"/>
    <n v="143.33333333333334"/>
    <n v="21.5"/>
    <x v="1"/>
    <x v="6"/>
  </r>
  <r>
    <s v="Brooklyn Quartet, directed by reg e gaines. Spring of 2016"/>
    <s v="Brooklyn Quartet, directed by reg e gaines, in a collaboration of ambitious and unique storytelling, live music and cinematic staging,"/>
    <n v="3500"/>
    <n v="3659"/>
    <x v="0"/>
    <x v="0"/>
    <s v="USD"/>
    <n v="1451881207"/>
    <n v="1449116407"/>
    <b v="0"/>
    <n v="46"/>
    <b v="1"/>
    <s v="theater/plays"/>
    <n v="104.54285714285714"/>
    <n v="79.543478260869563"/>
    <x v="1"/>
    <x v="6"/>
  </r>
  <r>
    <s v="Geschichten sollen leben"/>
    <s v="19 TheaterstÃ¼cke des Schnuppe Figurentheaters bei einem GroÃŸbrand zerstÃ¶rt - bitte unterstÃ¼tzt uns, den Wiederaufbau zu finanzieren"/>
    <n v="5000"/>
    <n v="5501"/>
    <x v="0"/>
    <x v="12"/>
    <s v="EUR"/>
    <n v="1453244340"/>
    <n v="1448136417"/>
    <b v="0"/>
    <n v="76"/>
    <b v="1"/>
    <s v="theater/plays"/>
    <n v="110.02000000000001"/>
    <n v="72.381578947368425"/>
    <x v="1"/>
    <x v="6"/>
  </r>
  <r>
    <s v="FEED"/>
    <s v="Feed, a new play by Garrett Markgraf (based on the novel by M.T. Anderson), Directed by Anna Marck at Oakland University."/>
    <n v="2500"/>
    <n v="2650"/>
    <x v="0"/>
    <x v="0"/>
    <s v="USD"/>
    <n v="1437364740"/>
    <n v="1434405044"/>
    <b v="0"/>
    <n v="41"/>
    <b v="1"/>
    <s v="theater/plays"/>
    <n v="106"/>
    <n v="64.634146341463421"/>
    <x v="1"/>
    <x v="6"/>
  </r>
  <r>
    <s v="Count Your Blessings - A Verbatim Performance"/>
    <s v="the hardy presents a collaboration between Robbie Curran and Abram Rooney. Kemble House, 9th-14th August, every night at 8pm."/>
    <n v="250"/>
    <n v="270"/>
    <x v="0"/>
    <x v="1"/>
    <s v="GBP"/>
    <n v="1470058860"/>
    <n v="1469026903"/>
    <b v="0"/>
    <n v="7"/>
    <b v="1"/>
    <s v="theater/plays"/>
    <n v="108"/>
    <n v="38.571428571428569"/>
    <x v="1"/>
    <x v="6"/>
  </r>
  <r>
    <s v="Help keep girls in school in Burkina Faso"/>
    <s v="A girl in Burkina Faso is more likely to marry than finish high school. Public theatre can promote the need for girls to stay in school"/>
    <n v="5000"/>
    <n v="5271"/>
    <x v="0"/>
    <x v="0"/>
    <s v="USD"/>
    <n v="1434505214"/>
    <n v="1432690814"/>
    <b v="0"/>
    <n v="49"/>
    <b v="1"/>
    <s v="theater/plays"/>
    <n v="105.42"/>
    <n v="107.57142857142857"/>
    <x v="1"/>
    <x v="6"/>
  </r>
  <r>
    <s v="DAY OF THE DOG by Blue Sparrow Theatre Company"/>
    <s v="This is the story about the Westons. One family who live with mental illness on a daily basis."/>
    <n v="600"/>
    <n v="715"/>
    <x v="0"/>
    <x v="1"/>
    <s v="GBP"/>
    <n v="1430993394"/>
    <n v="1428401394"/>
    <b v="0"/>
    <n v="26"/>
    <b v="1"/>
    <s v="theater/plays"/>
    <n v="119.16666666666667"/>
    <n v="27.5"/>
    <x v="1"/>
    <x v="6"/>
  </r>
  <r>
    <s v="BROKEN BISCUITS EDINBURGH"/>
    <s v="IAM TRYING TO TAKE MY DEBUT PLAY BROKEN BISCUITS TO EDINGBURGH FESTIVAL 2015 AND REALLY NEED SOME FUNDING TO HELP ME ACHIEVE THIS GOAL"/>
    <n v="3000"/>
    <n v="4580"/>
    <x v="0"/>
    <x v="1"/>
    <s v="GBP"/>
    <n v="1427414400"/>
    <n v="1422656201"/>
    <b v="0"/>
    <n v="65"/>
    <b v="1"/>
    <s v="theater/plays"/>
    <n v="152.66666666666666"/>
    <n v="70.461538461538467"/>
    <x v="1"/>
    <x v="6"/>
  </r>
  <r>
    <s v="A Few Brave Men: The Chosen Few"/>
    <s v="In 1942 three black and one Puerto Rican jazz musicians from Harlem join the segregated US Marines. We see &quot;Love In Time of War&quot;"/>
    <n v="5000"/>
    <n v="5000"/>
    <x v="0"/>
    <x v="0"/>
    <s v="USD"/>
    <n v="1420033187"/>
    <n v="1414845587"/>
    <b v="0"/>
    <n v="28"/>
    <b v="1"/>
    <s v="theater/plays"/>
    <n v="100"/>
    <n v="178.57142857142858"/>
    <x v="1"/>
    <x v="6"/>
  </r>
  <r>
    <s v="Returning Home."/>
    <s v="A play that illustrates the symptoms of PTSD, shows its effect on families, and demonstrates some of the difficulties of treating it."/>
    <n v="500"/>
    <n v="501"/>
    <x v="0"/>
    <x v="0"/>
    <s v="USD"/>
    <n v="1472676371"/>
    <n v="1470948371"/>
    <b v="0"/>
    <n v="8"/>
    <b v="1"/>
    <s v="theater/plays"/>
    <n v="100.2"/>
    <n v="62.625"/>
    <x v="1"/>
    <x v="6"/>
  </r>
  <r>
    <s v="Run Away"/>
    <s v="The Aeon Theatre company is producing another original play by Parker Hale at the Manhattan Reportory Theatre"/>
    <n v="100"/>
    <n v="225"/>
    <x v="0"/>
    <x v="0"/>
    <s v="USD"/>
    <n v="1464371211"/>
    <n v="1463161611"/>
    <b v="0"/>
    <n v="3"/>
    <b v="1"/>
    <s v="theater/plays"/>
    <n v="225"/>
    <n v="75"/>
    <x v="1"/>
    <x v="6"/>
  </r>
  <r>
    <s v="Adopt a School for Shared Shakes Artists in the Schools"/>
    <s v="Help Shared Shakes to adopt Murphey Academy, a Title I elementary school in Greensboro for a full day of performances and workshops."/>
    <n v="500"/>
    <n v="530.11"/>
    <x v="0"/>
    <x v="0"/>
    <s v="USD"/>
    <n v="1415222545"/>
    <n v="1413404545"/>
    <b v="0"/>
    <n v="9"/>
    <b v="1"/>
    <s v="theater/plays"/>
    <n v="106.02199999999999"/>
    <n v="58.901111111111113"/>
    <x v="1"/>
    <x v="6"/>
  </r>
  <r>
    <s v="SBYET 2016 Hairspray at the Lobero Theatre!"/>
    <s v="Santa Barbara Youth Ensemble is performing Hairspray at the Lobero. Help create beautiful memories for these kids by pledging today!"/>
    <n v="1200"/>
    <n v="1256"/>
    <x v="0"/>
    <x v="0"/>
    <s v="USD"/>
    <n v="1455936335"/>
    <n v="1452048335"/>
    <b v="0"/>
    <n v="9"/>
    <b v="1"/>
    <s v="theater/plays"/>
    <n v="104.66666666666666"/>
    <n v="139.55555555555554"/>
    <x v="1"/>
    <x v="6"/>
  </r>
  <r>
    <s v="Shakespeare is Boffo! Teachers' Edition"/>
    <s v="Get more kids to love Shakespeare by developing the fun &amp; effective Shakespeare is Boffo! course as an replicable program for teachers."/>
    <n v="1200"/>
    <n v="1400"/>
    <x v="0"/>
    <x v="5"/>
    <s v="CAD"/>
    <n v="1417460940"/>
    <n v="1416516972"/>
    <b v="0"/>
    <n v="20"/>
    <b v="1"/>
    <s v="theater/plays"/>
    <n v="116.66666666666667"/>
    <n v="70"/>
    <x v="1"/>
    <x v="6"/>
  </r>
  <r>
    <s v="Better to Have Loved...?"/>
    <s v="About the impact of addiction on relationships; my play hopes to inspire &amp; support those affected to connect with their own creativity"/>
    <n v="3000"/>
    <n v="3271"/>
    <x v="0"/>
    <x v="1"/>
    <s v="GBP"/>
    <n v="1434624067"/>
    <n v="1432032067"/>
    <b v="0"/>
    <n v="57"/>
    <b v="1"/>
    <s v="theater/plays"/>
    <n v="109.03333333333333"/>
    <n v="57.385964912280699"/>
    <x v="1"/>
    <x v="6"/>
  </r>
  <r>
    <s v="Support new theatre piece IT DOESN'T MATTER"/>
    <s v="IT DOESN'T MATTER is a new comedic piece of political theatre written by three enthusiastic students. Help us produce it at LIPA!"/>
    <n v="200"/>
    <n v="320"/>
    <x v="0"/>
    <x v="1"/>
    <s v="GBP"/>
    <n v="1461278208"/>
    <n v="1459463808"/>
    <b v="0"/>
    <n v="8"/>
    <b v="1"/>
    <s v="theater/plays"/>
    <n v="160"/>
    <n v="40"/>
    <x v="1"/>
    <x v="6"/>
  </r>
  <r>
    <s v="Home (The Place Where My Stuff Resides)"/>
    <s v="&quot;The surveyor said the foundation was shaky&quot;. A woman finds what it means to rebuild her marriage."/>
    <n v="800"/>
    <n v="900"/>
    <x v="0"/>
    <x v="0"/>
    <s v="USD"/>
    <n v="1470197340"/>
    <n v="1467497652"/>
    <b v="0"/>
    <n v="14"/>
    <b v="1"/>
    <s v="theater/plays"/>
    <n v="112.5"/>
    <n v="64.285714285714292"/>
    <x v="1"/>
    <x v="6"/>
  </r>
  <r>
    <s v="Farcical Elements Presents Boeing-Boeing"/>
    <s v="A high-flying French farce with the thrust of a well-tuned jet engine"/>
    <n v="2000"/>
    <n v="2042"/>
    <x v="0"/>
    <x v="1"/>
    <s v="GBP"/>
    <n v="1435947758"/>
    <n v="1432837358"/>
    <b v="0"/>
    <n v="17"/>
    <b v="1"/>
    <s v="theater/plays"/>
    <n v="102.1"/>
    <n v="120.11764705882354"/>
    <x v="1"/>
    <x v="6"/>
  </r>
  <r>
    <s v="BlodsbrÃ¶llop pÃ¥ Fredriksdal / Blood Wedding at Fredriksdal"/>
    <s v="BlodsbrÃ¶llop - vi vill fÃ¶rverkliga vÃ¥r idÃ© om en passionerad berÃ¤ttelse i hÃ¶stfÃ¤rger - vill du?_x000a_A passionate story in autumncolours."/>
    <n v="100000"/>
    <n v="100824"/>
    <x v="0"/>
    <x v="11"/>
    <s v="SEK"/>
    <n v="1432314209"/>
    <n v="1429722209"/>
    <b v="0"/>
    <n v="100"/>
    <b v="1"/>
    <s v="theater/plays"/>
    <n v="100.824"/>
    <n v="1008.24"/>
    <x v="1"/>
    <x v="6"/>
  </r>
  <r>
    <s v="El Campanario: A place to &quot;rest&quot; in times of war..."/>
    <s v="A futuristic and absurd style play, produced by Colectivo El Pozo, where the characters make a crucial decision. Written by R Dorantes."/>
    <n v="2000"/>
    <n v="2025"/>
    <x v="0"/>
    <x v="0"/>
    <s v="USD"/>
    <n v="1438226724"/>
    <n v="1433042724"/>
    <b v="0"/>
    <n v="32"/>
    <b v="1"/>
    <s v="theater/plays"/>
    <n v="101.25"/>
    <n v="63.28125"/>
    <x v="1"/>
    <x v="6"/>
  </r>
  <r>
    <s v="Tonight I'll be April"/>
    <s v="A gritty play looking at a modern day relationship, highlighting issues of mental health and abuse suffered by men."/>
    <n v="1"/>
    <n v="65"/>
    <x v="0"/>
    <x v="1"/>
    <s v="GBP"/>
    <n v="1459180229"/>
    <n v="1457023829"/>
    <b v="0"/>
    <n v="3"/>
    <b v="1"/>
    <s v="theater/plays"/>
    <n v="6500"/>
    <n v="21.666666666666668"/>
    <x v="1"/>
    <x v="6"/>
  </r>
  <r>
    <s v="&quot;If They Come Back&quot;"/>
    <s v="A play by award winning writer Eric Monte. _x000a_&quot;If they come back&quot; follows the lives of two teenage boys during the civil rights movement."/>
    <n v="10000"/>
    <n v="872"/>
    <x v="2"/>
    <x v="0"/>
    <s v="USD"/>
    <n v="1405882287"/>
    <n v="1400698287"/>
    <b v="1"/>
    <n v="34"/>
    <b v="0"/>
    <s v="theater/plays"/>
    <n v="8.7200000000000006"/>
    <n v="25.647058823529413"/>
    <x v="1"/>
    <x v="6"/>
  </r>
  <r>
    <s v="Shakespeare's The Tempest: In-The-Round"/>
    <s v="Follow the sell-out Tree Folk Theatre, as we lead you through The Tempest with masks, puppetry and live music! 15th July - 3rd August"/>
    <n v="5000"/>
    <n v="1097"/>
    <x v="2"/>
    <x v="1"/>
    <s v="GBP"/>
    <n v="1399809052"/>
    <n v="1397217052"/>
    <b v="1"/>
    <n v="23"/>
    <b v="0"/>
    <s v="theater/plays"/>
    <n v="21.94"/>
    <n v="47.695652173913047"/>
    <x v="1"/>
    <x v="6"/>
  </r>
  <r>
    <s v="Vengeance Can Wait"/>
    <s v="Vengeance Can Wait navigates Japanese sub-culture as it charts a dark, twisted and touching, â€œdifferentâ€ kind of love story."/>
    <n v="5000"/>
    <n v="1065"/>
    <x v="2"/>
    <x v="0"/>
    <s v="USD"/>
    <n v="1401587064"/>
    <n v="1399427064"/>
    <b v="1"/>
    <n v="19"/>
    <b v="0"/>
    <s v="theater/plays"/>
    <n v="21.3"/>
    <n v="56.05263157894737"/>
    <x v="1"/>
    <x v="6"/>
  </r>
  <r>
    <s v="Get &quot;Walken in His Shoes&quot; to Capital Fringe Festival in DC!"/>
    <s v="A comedy about a Christopher Walken Club.  This show was chosen to perform in DC!  Help the production get to our nation's capital."/>
    <n v="9800"/>
    <n v="4066"/>
    <x v="2"/>
    <x v="0"/>
    <s v="USD"/>
    <n v="1401778740"/>
    <n v="1399474134"/>
    <b v="1"/>
    <n v="50"/>
    <b v="0"/>
    <s v="theater/plays"/>
    <n v="41.489795918367342"/>
    <n v="81.319999999999993"/>
    <x v="1"/>
    <x v="6"/>
  </r>
  <r>
    <s v="Marilyn Madness &amp; Me"/>
    <s v="He met Marilyn. He became obsessed with Norma Jean. That changed everything._x000a__x000a_                                A play by Frank Furino"/>
    <n v="40000"/>
    <n v="842"/>
    <x v="2"/>
    <x v="0"/>
    <s v="USD"/>
    <n v="1443711774"/>
    <n v="1441119774"/>
    <b v="1"/>
    <n v="12"/>
    <b v="0"/>
    <s v="theater/plays"/>
    <n v="2.105"/>
    <n v="70.166666666666671"/>
    <x v="1"/>
    <x v="6"/>
  </r>
  <r>
    <s v="My Insane Shakespeare"/>
    <s v="My Insane Shakespeare. An original play by Arthur Elbakyan premiering October 13th at United Solo, New York City."/>
    <n v="7000"/>
    <n v="189"/>
    <x v="2"/>
    <x v="0"/>
    <s v="USD"/>
    <n v="1412405940"/>
    <n v="1409721542"/>
    <b v="1"/>
    <n v="8"/>
    <b v="0"/>
    <s v="theater/plays"/>
    <n v="2.7"/>
    <n v="23.625"/>
    <x v="1"/>
    <x v="6"/>
  </r>
  <r>
    <s v="Madame X"/>
    <s v="The production of the original play &quot;Madame X&quot; by Amanda Davison. Inspired by the painting by John Singer Sargent."/>
    <n v="10500"/>
    <n v="1697"/>
    <x v="2"/>
    <x v="0"/>
    <s v="USD"/>
    <n v="1437283391"/>
    <n v="1433395391"/>
    <b v="1"/>
    <n v="9"/>
    <b v="0"/>
    <s v="theater/plays"/>
    <n v="16.161904761904761"/>
    <n v="188.55555555555554"/>
    <x v="1"/>
    <x v="6"/>
  </r>
  <r>
    <s v="'LETTERS FROM WAR' Losing loved ones to Alzheimer's Disease"/>
    <s v="A Carnegie Mellon capstone play based on a woman's life as she slips from reality due to the degenerative effect of Alzheimer's Disease"/>
    <n v="13000"/>
    <n v="2129"/>
    <x v="2"/>
    <x v="0"/>
    <s v="USD"/>
    <n v="1445196989"/>
    <n v="1442604989"/>
    <b v="1"/>
    <n v="43"/>
    <b v="0"/>
    <s v="theater/plays"/>
    <n v="16.376923076923077"/>
    <n v="49.511627906976742"/>
    <x v="1"/>
    <x v="6"/>
  </r>
  <r>
    <s v="Auf geht's beim Schichtl"/>
    <s v="Bayerische KomÃ¶die im Schaustellermillieu vor historischem Hintergrund des Oktoberfestes von Winfried Frey. UrauffÃ¼hrung September 2015"/>
    <n v="30000"/>
    <n v="2113"/>
    <x v="2"/>
    <x v="12"/>
    <s v="EUR"/>
    <n v="1434047084"/>
    <n v="1431455084"/>
    <b v="1"/>
    <n v="28"/>
    <b v="0"/>
    <s v="theater/plays"/>
    <n v="7.043333333333333"/>
    <n v="75.464285714285708"/>
    <x v="1"/>
    <x v="6"/>
  </r>
  <r>
    <s v="The Vagina Monologues 2015"/>
    <s v="V-Day is a global activist movement to end violence against women and girls."/>
    <n v="1000"/>
    <n v="38"/>
    <x v="2"/>
    <x v="0"/>
    <s v="USD"/>
    <n v="1420081143"/>
    <n v="1417489143"/>
    <b v="1"/>
    <n v="4"/>
    <b v="0"/>
    <s v="theater/plays"/>
    <n v="3.8"/>
    <n v="9.5"/>
    <x v="1"/>
    <x v="6"/>
  </r>
  <r>
    <s v="Waving Goodbye"/>
    <s v="A play about the horrible choices we have to make every day. Should we take a risk, or take the road most travelled?"/>
    <n v="2500"/>
    <n v="852"/>
    <x v="2"/>
    <x v="1"/>
    <s v="GBP"/>
    <n v="1437129179"/>
    <n v="1434537179"/>
    <b v="1"/>
    <n v="24"/>
    <b v="0"/>
    <s v="theater/plays"/>
    <n v="34.08"/>
    <n v="35.5"/>
    <x v="1"/>
    <x v="6"/>
  </r>
  <r>
    <s v="Rob Base Presents Unequally Yoked The Stage Play"/>
    <s v="Writer/Director Lynette J. Blackwell presents the hilarious entangled love story of when evil and good attempt to coexist."/>
    <n v="10000"/>
    <n v="20"/>
    <x v="2"/>
    <x v="0"/>
    <s v="USD"/>
    <n v="1427427276"/>
    <n v="1425270876"/>
    <b v="0"/>
    <n v="2"/>
    <b v="0"/>
    <s v="theater/plays"/>
    <n v="0.2"/>
    <n v="10"/>
    <x v="1"/>
    <x v="6"/>
  </r>
  <r>
    <s v="The Original Laughter Therapist"/>
    <s v="A dose of One-woman &quot;Dramedy&quot; to cure those daily blues is just what the doctor ordered!"/>
    <n v="100000"/>
    <n v="26"/>
    <x v="2"/>
    <x v="0"/>
    <s v="USD"/>
    <n v="1409602178"/>
    <n v="1406578178"/>
    <b v="0"/>
    <n v="2"/>
    <b v="0"/>
    <s v="theater/plays"/>
    <n v="2.5999999999999999E-2"/>
    <n v="13"/>
    <x v="1"/>
    <x v="6"/>
  </r>
  <r>
    <s v="The Case Of Soghomon Tehlirian"/>
    <s v="A play dedicated to the 100th anniversary of the Armenian Genocide."/>
    <n v="11000"/>
    <n v="1788"/>
    <x v="2"/>
    <x v="0"/>
    <s v="USD"/>
    <n v="1431206058"/>
    <n v="1428614058"/>
    <b v="0"/>
    <n v="20"/>
    <b v="0"/>
    <s v="theater/plays"/>
    <n v="16.254545454545454"/>
    <n v="89.4"/>
    <x v="1"/>
    <x v="6"/>
  </r>
  <r>
    <s v="The Happy Family and Devoted Dreams new theater plays NYC"/>
    <s v="TWO NEW DARK COMEDIES OPENING IN NYC THIS APRIL AND MAY BY CHRISTOPHER B. LATRO _x000a_ABOUT FAMILY, AMBITION, LOVE AND GREED"/>
    <n v="1000"/>
    <n v="25"/>
    <x v="2"/>
    <x v="0"/>
    <s v="USD"/>
    <n v="1427408271"/>
    <n v="1424819871"/>
    <b v="0"/>
    <n v="1"/>
    <b v="0"/>
    <s v="theater/plays"/>
    <n v="2.5"/>
    <n v="25"/>
    <x v="1"/>
    <x v="6"/>
  </r>
  <r>
    <s v="&quot;Trouble at the Gate&quot; play"/>
    <s v="Thought-provoking drama about one who gets so caught up in churchwork, loses the true meaning of serving God, &amp; has TROUBLE AT THE GATE"/>
    <n v="5000"/>
    <n v="1"/>
    <x v="2"/>
    <x v="0"/>
    <s v="USD"/>
    <n v="1425833403"/>
    <n v="1423245003"/>
    <b v="0"/>
    <n v="1"/>
    <b v="0"/>
    <s v="theater/plays"/>
    <n v="0.02"/>
    <n v="1"/>
    <x v="1"/>
    <x v="6"/>
  </r>
  <r>
    <s v="I support Molding Heartz"/>
    <s v="The Ultimate Screenwriting Conference_x000a_is the experience showing screenwriters how to write and sell a screenplay in hollywood!"/>
    <n v="5000"/>
    <n v="260"/>
    <x v="2"/>
    <x v="0"/>
    <s v="USD"/>
    <n v="1406913120"/>
    <n v="1404927690"/>
    <b v="0"/>
    <n v="4"/>
    <b v="0"/>
    <s v="theater/plays"/>
    <n v="5.2"/>
    <n v="65"/>
    <x v="1"/>
    <x v="6"/>
  </r>
  <r>
    <s v="Hamlet by CattyWhamPuss (with non-traditional casting)"/>
    <s v="With non-gender specific casting, CattyWhamPuss Theatre dismiss traditional casting biases in this, their ambitious first venture."/>
    <n v="500"/>
    <n v="10"/>
    <x v="2"/>
    <x v="1"/>
    <s v="GBP"/>
    <n v="1432328400"/>
    <n v="1430734844"/>
    <b v="0"/>
    <n v="1"/>
    <b v="0"/>
    <s v="theater/plays"/>
    <n v="2"/>
    <n v="10"/>
    <x v="1"/>
    <x v="6"/>
  </r>
  <r>
    <s v="What Dreams Were Made Of"/>
    <s v="This is a play that will have each and everyone that sees it thinking about the dreams they had growing up. It's a dramady"/>
    <n v="2500"/>
    <n v="1"/>
    <x v="2"/>
    <x v="0"/>
    <s v="USD"/>
    <n v="1403730000"/>
    <n v="1401485207"/>
    <b v="0"/>
    <n v="1"/>
    <b v="0"/>
    <s v="theater/plays"/>
    <n v="0.04"/>
    <n v="1"/>
    <x v="1"/>
    <x v="6"/>
  </r>
  <r>
    <s v="Tennessee Williams' ONE ARM @ Minnesota Fringe"/>
    <s v="The unproduced screenplay by Tennessee Williams is given life for the first time on a Twin Cities stage by an ensemble of local actors."/>
    <n v="6000"/>
    <n v="1060"/>
    <x v="2"/>
    <x v="0"/>
    <s v="USD"/>
    <n v="1407858710"/>
    <n v="1405266710"/>
    <b v="0"/>
    <n v="13"/>
    <b v="0"/>
    <s v="theater/plays"/>
    <n v="17.666666666666668"/>
    <n v="81.538461538461533"/>
    <x v="1"/>
    <x v="6"/>
  </r>
  <r>
    <s v="READY OR NOT HERE I COME"/>
    <s v="THE COMING OF THE LORD!"/>
    <n v="2000"/>
    <n v="100"/>
    <x v="2"/>
    <x v="0"/>
    <s v="USD"/>
    <n v="1415828820"/>
    <n v="1412258977"/>
    <b v="0"/>
    <n v="1"/>
    <b v="0"/>
    <s v="theater/plays"/>
    <n v="5"/>
    <n v="100"/>
    <x v="1"/>
    <x v="6"/>
  </r>
  <r>
    <s v="The Container Play"/>
    <s v="The hit immersive theatre experience of England comes to Corpus Christi!"/>
    <n v="7500"/>
    <n v="1"/>
    <x v="2"/>
    <x v="0"/>
    <s v="USD"/>
    <n v="1473699540"/>
    <n v="1472451356"/>
    <b v="0"/>
    <n v="1"/>
    <b v="0"/>
    <s v="theater/plays"/>
    <n v="1.3333333333333334E-2"/>
    <n v="1"/>
    <x v="1"/>
    <x v="6"/>
  </r>
  <r>
    <s v="Umma Yemaya"/>
    <s v="Umma Yemaya is  a play that examines the challenges of unconventional love. The Lady  and the Artist create their own world for love."/>
    <n v="6000"/>
    <n v="0"/>
    <x v="2"/>
    <x v="0"/>
    <s v="USD"/>
    <n v="1446739905"/>
    <n v="1441552305"/>
    <b v="0"/>
    <n v="0"/>
    <b v="0"/>
    <s v="theater/plays"/>
    <n v="0"/>
    <s v="N/A"/>
    <x v="1"/>
    <x v="6"/>
  </r>
  <r>
    <s v="Grammar Land Performances"/>
    <s v="I want to create a theatrical performance of the book Grammar Land and present it at schools to help children learn proper grammar."/>
    <n v="5000"/>
    <n v="60"/>
    <x v="2"/>
    <x v="0"/>
    <s v="USD"/>
    <n v="1447799054"/>
    <n v="1445203454"/>
    <b v="0"/>
    <n v="3"/>
    <b v="0"/>
    <s v="theater/plays"/>
    <n v="1.2"/>
    <n v="20"/>
    <x v="1"/>
    <x v="6"/>
  </r>
  <r>
    <s v="Fellatia's-Fantastic-Fun-Time-Show"/>
    <s v="Sissy Entertainment delivers a delicious cabaret that blends comedic monologue, song, and traditional sketch comedy."/>
    <n v="2413"/>
    <n v="650"/>
    <x v="2"/>
    <x v="5"/>
    <s v="CAD"/>
    <n v="1409376600"/>
    <n v="1405957098"/>
    <b v="0"/>
    <n v="14"/>
    <b v="0"/>
    <s v="theater/plays"/>
    <n v="26.937422295897225"/>
    <n v="46.428571428571431"/>
    <x v="1"/>
    <x v="6"/>
  </r>
  <r>
    <s v="a feminine ending, brought to you by the East End Theatre Co"/>
    <s v="A funny, moving, witty piece about a girl, her oboe, and her dreams."/>
    <n v="2000"/>
    <n v="11"/>
    <x v="2"/>
    <x v="0"/>
    <s v="USD"/>
    <n v="1458703740"/>
    <n v="1454453021"/>
    <b v="0"/>
    <n v="2"/>
    <b v="0"/>
    <s v="theater/plays"/>
    <n v="0.54999999999999993"/>
    <n v="5.5"/>
    <x v="1"/>
    <x v="6"/>
  </r>
  <r>
    <s v="RUSSIAN PLAY &quot;HOW TO BE BRAVE&quot;"/>
    <s v="What do you know about Russian Culture? Our project helps the American children to find out about Russian literature."/>
    <n v="2000"/>
    <n v="251"/>
    <x v="2"/>
    <x v="0"/>
    <s v="USD"/>
    <n v="1466278339"/>
    <n v="1463686339"/>
    <b v="0"/>
    <n v="5"/>
    <b v="0"/>
    <s v="theater/plays"/>
    <n v="12.55"/>
    <n v="50.2"/>
    <x v="1"/>
    <x v="6"/>
  </r>
  <r>
    <s v="1000 words (Canceled)"/>
    <s v="New collection of music by Scott Evan Davis!"/>
    <n v="5000"/>
    <n v="10"/>
    <x v="1"/>
    <x v="1"/>
    <s v="GBP"/>
    <n v="1410191405"/>
    <n v="1408031405"/>
    <b v="0"/>
    <n v="1"/>
    <b v="0"/>
    <s v="theater/musical"/>
    <n v="0.2"/>
    <n v="10"/>
    <x v="1"/>
    <x v="40"/>
  </r>
  <r>
    <s v="The Masturbation Musical (Canceled)"/>
    <s v="A Musical about 3 women who pursue their Pleasure and end up finding themselves."/>
    <n v="13111"/>
    <n v="452"/>
    <x v="1"/>
    <x v="0"/>
    <s v="USD"/>
    <n v="1426302660"/>
    <n v="1423761792"/>
    <b v="0"/>
    <n v="15"/>
    <b v="0"/>
    <s v="theater/musical"/>
    <n v="3.4474868431088401"/>
    <n v="30.133333333333333"/>
    <x v="1"/>
    <x v="40"/>
  </r>
  <r>
    <s v="MARTIN, LOVE, SEX &amp; RHYTHM The Musical Performance"/>
    <s v="M,L,S&amp;R it's a sexy rock/pop musical confronting contemporary gay issues with an all male cast singing and dancing to top 40 songs."/>
    <n v="10000"/>
    <n v="1500"/>
    <x v="1"/>
    <x v="0"/>
    <s v="USD"/>
    <n v="1404360478"/>
    <n v="1401768478"/>
    <b v="0"/>
    <n v="10"/>
    <b v="0"/>
    <s v="theater/musical"/>
    <n v="15"/>
    <n v="150"/>
    <x v="1"/>
    <x v="40"/>
  </r>
  <r>
    <s v="Pocket Monsters: A Musical Parody (Canceled)"/>
    <s v="Our musical is finally ready to come to life, and we're raising funds to help make that happen!"/>
    <n v="1500"/>
    <n v="40"/>
    <x v="1"/>
    <x v="0"/>
    <s v="USD"/>
    <n v="1490809450"/>
    <n v="1485629050"/>
    <b v="0"/>
    <n v="3"/>
    <b v="0"/>
    <s v="theater/musical"/>
    <n v="2.666666666666667"/>
    <n v="13.333333333333334"/>
    <x v="1"/>
    <x v="40"/>
  </r>
  <r>
    <s v="Shining Star Players (Canceled)"/>
    <s v="We are a brand new theatrical teen production company, and we need enough money to put on our first musical production."/>
    <n v="15000"/>
    <n v="0"/>
    <x v="1"/>
    <x v="0"/>
    <s v="USD"/>
    <n v="1439522996"/>
    <n v="1435202996"/>
    <b v="0"/>
    <n v="0"/>
    <b v="0"/>
    <s v="theater/musical"/>
    <n v="0"/>
    <s v="N/A"/>
    <x v="1"/>
    <x v="40"/>
  </r>
  <r>
    <s v="Dream Big, Work Hard Character Development Show Tour"/>
    <s v="Looking for $250 sponsors to help us provide in-house field trips to schools focusing on character development shows for children K-3."/>
    <n v="5500"/>
    <n v="0"/>
    <x v="1"/>
    <x v="0"/>
    <s v="USD"/>
    <n v="1444322535"/>
    <n v="1441730535"/>
    <b v="0"/>
    <n v="0"/>
    <b v="0"/>
    <s v="theater/musical"/>
    <n v="0"/>
    <s v="N/A"/>
    <x v="1"/>
    <x v="40"/>
  </r>
  <r>
    <s v="HEAL event - Selfless Acts of Love - Musical Extravaganza"/>
    <s v="An exploration of arts, dance, music and theater bought to you by a talented team of performing arts enthusiasts - a FUNdraising event"/>
    <n v="620"/>
    <n v="0"/>
    <x v="1"/>
    <x v="4"/>
    <s v="NZD"/>
    <n v="1422061200"/>
    <n v="1420244622"/>
    <b v="0"/>
    <n v="0"/>
    <b v="0"/>
    <s v="theater/musical"/>
    <n v="0"/>
    <s v="N/A"/>
    <x v="1"/>
    <x v="40"/>
  </r>
  <r>
    <s v="&quot;Sweeney Todd&quot; - NÃ¸rrebro Musicalteater (Canceled)"/>
    <s v="Det nystartede vÃ¦kstlagsteater NÃ¸rrebro Musicalteater's hÃ¥rrejsende opsÃ¦tning af horror-musicalen &quot;Sweeney Todd&quot;!"/>
    <n v="30000"/>
    <n v="0"/>
    <x v="1"/>
    <x v="8"/>
    <s v="DKK"/>
    <n v="1472896800"/>
    <n v="1472804365"/>
    <b v="0"/>
    <n v="0"/>
    <b v="0"/>
    <s v="theater/musical"/>
    <n v="0"/>
    <s v="N/A"/>
    <x v="1"/>
    <x v="40"/>
  </r>
  <r>
    <s v="Drinking with Angelika - Marlowe Studio Canterbury May 2016"/>
    <s v="Hopefully a successful Campaign will bring this original musical back to the stage for performances on 26th, 27th and 28th May 2016."/>
    <n v="3900"/>
    <n v="2059"/>
    <x v="1"/>
    <x v="1"/>
    <s v="GBP"/>
    <n v="1454425128"/>
    <n v="1451833128"/>
    <b v="0"/>
    <n v="46"/>
    <b v="0"/>
    <s v="theater/musical"/>
    <n v="52.794871794871788"/>
    <n v="44.760869565217391"/>
    <x v="1"/>
    <x v="40"/>
  </r>
  <r>
    <s v="Does NY Heart Me? The Musical (Canceled)"/>
    <s v="Help us record the concept album and stage grand concerts with a fantastic cast and orchestra. Get your tickets, music and more!"/>
    <n v="25000"/>
    <n v="1241"/>
    <x v="1"/>
    <x v="0"/>
    <s v="USD"/>
    <n v="1481213752"/>
    <n v="1478621752"/>
    <b v="0"/>
    <n v="14"/>
    <b v="0"/>
    <s v="theater/musical"/>
    <n v="4.9639999999999995"/>
    <n v="88.642857142857139"/>
    <x v="1"/>
    <x v="40"/>
  </r>
  <r>
    <s v="Boys In The Arts Scholarship Program (Canceled)"/>
    <s v="Encouraging young males to engage in vocational development in the art of musical theater and related dance classes."/>
    <n v="18000"/>
    <n v="10"/>
    <x v="1"/>
    <x v="0"/>
    <s v="USD"/>
    <n v="1435636740"/>
    <n v="1433014746"/>
    <b v="0"/>
    <n v="1"/>
    <b v="0"/>
    <s v="theater/musical"/>
    <n v="5.5555555555555552E-2"/>
    <n v="10"/>
    <x v="1"/>
    <x v="40"/>
  </r>
  <r>
    <s v="Theatre 'Portable' Royal (Canceled)"/>
    <s v="Theatre â€˜Portableâ€™ Royal is a portable, fully working, 40 seater theatre which will tour the UK and beyond!"/>
    <n v="15000"/>
    <n v="0"/>
    <x v="1"/>
    <x v="1"/>
    <s v="GBP"/>
    <n v="1422218396"/>
    <n v="1419626396"/>
    <b v="0"/>
    <n v="0"/>
    <b v="0"/>
    <s v="theater/musical"/>
    <n v="0"/>
    <s v="N/A"/>
    <x v="1"/>
    <x v="40"/>
  </r>
  <r>
    <s v="Thoroughly Modern Millie (Canceled)"/>
    <s v="With Russell Grant as Mrs Meers, this classic musical taps into London's Theatro Technis 1-25 October 2014 for its UK fringe premiere!"/>
    <n v="7500"/>
    <n v="980"/>
    <x v="1"/>
    <x v="1"/>
    <s v="GBP"/>
    <n v="1406761200"/>
    <n v="1403724820"/>
    <b v="0"/>
    <n v="17"/>
    <b v="0"/>
    <s v="theater/musical"/>
    <n v="13.066666666666665"/>
    <n v="57.647058823529413"/>
    <x v="1"/>
    <x v="40"/>
  </r>
  <r>
    <s v="My Real Mother's Name is... (Canceled)"/>
    <s v="A musical journey coming to the Blue Venue at the 2017 Orlando Fringe Festival!"/>
    <n v="500"/>
    <n v="25"/>
    <x v="1"/>
    <x v="0"/>
    <s v="USD"/>
    <n v="1487550399"/>
    <n v="1484958399"/>
    <b v="0"/>
    <n v="1"/>
    <b v="0"/>
    <s v="theater/musical"/>
    <n v="5"/>
    <n v="25"/>
    <x v="1"/>
    <x v="40"/>
  </r>
  <r>
    <s v="Mephistopheles by R. Garth &amp; The S.O.L. (Canceled)"/>
    <s v="A musical vision of the Faust tale... how he signed his soul to the devil Mephistopheles to find Lori, the love of his life."/>
    <n v="30000"/>
    <n v="0"/>
    <x v="1"/>
    <x v="2"/>
    <s v="AUD"/>
    <n v="1454281380"/>
    <n v="1451950570"/>
    <b v="0"/>
    <n v="0"/>
    <b v="0"/>
    <s v="theater/musical"/>
    <n v="0"/>
    <s v="N/A"/>
    <x v="1"/>
    <x v="40"/>
  </r>
  <r>
    <s v="CAGED - A New Musical (Canceled)"/>
    <s v="CAGED - A New Musical is the story of One Passion, One Voice, One Dream. - One man's quest to become the woman he always wanted to be."/>
    <n v="15000"/>
    <n v="0"/>
    <x v="1"/>
    <x v="1"/>
    <s v="GBP"/>
    <n v="1409668069"/>
    <n v="1407076069"/>
    <b v="0"/>
    <n v="0"/>
    <b v="0"/>
    <s v="theater/musical"/>
    <n v="0"/>
    <s v="N/A"/>
    <x v="1"/>
    <x v="40"/>
  </r>
  <r>
    <s v="Alive Portrait Of Christ in Pembroke Township, IL (Canceled)"/>
    <s v="The Group M3 is striving to give one of the poorest towns in the country hope again this Easter Holiday."/>
    <n v="10000"/>
    <n v="0"/>
    <x v="1"/>
    <x v="0"/>
    <s v="USD"/>
    <n v="1427479192"/>
    <n v="1425322792"/>
    <b v="0"/>
    <n v="0"/>
    <b v="0"/>
    <s v="theater/musical"/>
    <n v="0"/>
    <s v="N/A"/>
    <x v="1"/>
    <x v="40"/>
  </r>
  <r>
    <s v="THE SESSIONS - The Beatles at Abbey Road Studios (Canceled)"/>
    <s v="A LIVE musical spectacular theatrical experience of The Beatles recording sessions at Abbey Road Studios."/>
    <n v="375000"/>
    <n v="0"/>
    <x v="1"/>
    <x v="0"/>
    <s v="USD"/>
    <n v="1462834191"/>
    <n v="1460242191"/>
    <b v="0"/>
    <n v="0"/>
    <b v="0"/>
    <s v="theater/musical"/>
    <n v="0"/>
    <s v="N/A"/>
    <x v="1"/>
    <x v="40"/>
  </r>
  <r>
    <s v="a (Canceled)"/>
    <n v="1"/>
    <n v="10000"/>
    <n v="0"/>
    <x v="1"/>
    <x v="2"/>
    <s v="AUD"/>
    <n v="1418275702"/>
    <n v="1415683702"/>
    <b v="0"/>
    <n v="0"/>
    <b v="0"/>
    <s v="theater/musical"/>
    <n v="0"/>
    <s v="N/A"/>
    <x v="1"/>
    <x v="40"/>
  </r>
  <r>
    <s v="SUPER!: An Original Musical (KC Fringe 2015) (Canceled)"/>
    <s v="&quot;SUPER!: An Original Musical&quot; is an original work written by Ryan Hruza. This campaign is to fund the production and pay the cast/crew!"/>
    <n v="2000"/>
    <n v="35"/>
    <x v="1"/>
    <x v="0"/>
    <s v="USD"/>
    <n v="1430517600"/>
    <n v="1426538129"/>
    <b v="0"/>
    <n v="2"/>
    <b v="0"/>
    <s v="theater/musical"/>
    <n v="1.7500000000000002"/>
    <n v="17.5"/>
    <x v="1"/>
    <x v="40"/>
  </r>
  <r>
    <s v="Popinjay Productions' The Odyssey"/>
    <s v="We are devising a vibrant new adaptation of Homer's The Odyssey featuring dynamic storytelling, stunning visuals and original music."/>
    <n v="2000"/>
    <n v="542"/>
    <x v="2"/>
    <x v="1"/>
    <s v="GBP"/>
    <n v="1488114358"/>
    <n v="1485522358"/>
    <b v="0"/>
    <n v="14"/>
    <b v="0"/>
    <s v="theater/plays"/>
    <n v="27.1"/>
    <n v="38.714285714285715"/>
    <x v="1"/>
    <x v="6"/>
  </r>
  <r>
    <s v="Sherri's Playhouse Present's A Heavenly Hand!"/>
    <s v="A romantic comedy about a girl trying to figure out what to do with her life and an angel who comes to help her."/>
    <n v="8000"/>
    <n v="118"/>
    <x v="2"/>
    <x v="0"/>
    <s v="USD"/>
    <n v="1420413960"/>
    <n v="1417651630"/>
    <b v="0"/>
    <n v="9"/>
    <b v="0"/>
    <s v="theater/plays"/>
    <n v="1.4749999999999999"/>
    <n v="13.111111111111111"/>
    <x v="1"/>
    <x v="6"/>
  </r>
  <r>
    <s v="Something Wicked This Way Comes"/>
    <s v="Will Power Troupe is the only US group invited to perform in London's Shakespeare Festival. We need your help to bring the USA to UK!"/>
    <n v="15000"/>
    <n v="2524"/>
    <x v="2"/>
    <x v="0"/>
    <s v="USD"/>
    <n v="1439662344"/>
    <n v="1434478344"/>
    <b v="0"/>
    <n v="8"/>
    <b v="0"/>
    <s v="theater/plays"/>
    <n v="16.826666666666668"/>
    <n v="315.5"/>
    <x v="1"/>
    <x v="6"/>
  </r>
  <r>
    <s v="Out of the Box: A Mime Story"/>
    <s v="A comedy about a mime who dreams of becoming a stand up comedian."/>
    <n v="800"/>
    <n v="260"/>
    <x v="2"/>
    <x v="0"/>
    <s v="USD"/>
    <n v="1427086740"/>
    <n v="1424488244"/>
    <b v="0"/>
    <n v="7"/>
    <b v="0"/>
    <s v="theater/plays"/>
    <n v="32.5"/>
    <n v="37.142857142857146"/>
    <x v="1"/>
    <x v="6"/>
  </r>
  <r>
    <s v="The Sea Horse, presented by Different Stages"/>
    <s v="Saloon owner Gertude Blum mistrusts all men and scorns love, but sailor Harry Bales' romantic dreams force her to face her tragic past."/>
    <n v="1000"/>
    <n v="0"/>
    <x v="2"/>
    <x v="0"/>
    <s v="USD"/>
    <n v="1408863600"/>
    <n v="1408203557"/>
    <b v="0"/>
    <n v="0"/>
    <b v="0"/>
    <s v="theater/plays"/>
    <n v="0"/>
    <s v="N/A"/>
    <x v="1"/>
    <x v="6"/>
  </r>
  <r>
    <s v="MY PRIVATE REVOLUTION"/>
    <s v="An inspiring story of a young girl's journey from childhood to adulthood told through monologue, dialogue, poetry and music and dance."/>
    <n v="50000"/>
    <n v="10775"/>
    <x v="2"/>
    <x v="0"/>
    <s v="USD"/>
    <n v="1404194400"/>
    <n v="1400600840"/>
    <b v="0"/>
    <n v="84"/>
    <b v="0"/>
    <s v="theater/plays"/>
    <n v="21.55"/>
    <n v="128.27380952380952"/>
    <x v="1"/>
    <x v="6"/>
  </r>
  <r>
    <s v="MADE-UP: A Sitcom Theater Special"/>
    <s v="Ryan and Vanessa are hosting Christmas for the first time but instead of a happy celebration, they get a hilarious survival situation."/>
    <n v="15000"/>
    <n v="520"/>
    <x v="2"/>
    <x v="0"/>
    <s v="USD"/>
    <n v="1481000340"/>
    <n v="1478386812"/>
    <b v="0"/>
    <n v="11"/>
    <b v="0"/>
    <s v="theater/plays"/>
    <n v="3.4666666666666663"/>
    <n v="47.272727272727273"/>
    <x v="1"/>
    <x v="6"/>
  </r>
  <r>
    <s v="Vestige"/>
    <s v="A Transgender makeup artist calls into question the loyalty of her best friend in a 1980's circus while dealing with her dying mother."/>
    <n v="1000"/>
    <n v="50"/>
    <x v="2"/>
    <x v="0"/>
    <s v="USD"/>
    <n v="1425103218"/>
    <n v="1422424818"/>
    <b v="0"/>
    <n v="1"/>
    <b v="0"/>
    <s v="theater/plays"/>
    <n v="5"/>
    <n v="50"/>
    <x v="1"/>
    <x v="6"/>
  </r>
  <r>
    <s v="Yorick and Company"/>
    <s v="Yorick and Co. is a comedy about a struggling theatre company whose mysterious benefactor starts haunting the show!"/>
    <n v="1600"/>
    <n v="170"/>
    <x v="2"/>
    <x v="0"/>
    <s v="USD"/>
    <n v="1402979778"/>
    <n v="1401770178"/>
    <b v="0"/>
    <n v="4"/>
    <b v="0"/>
    <s v="theater/plays"/>
    <n v="10.625"/>
    <n v="42.5"/>
    <x v="1"/>
    <x v="6"/>
  </r>
  <r>
    <s v="Terry Pratchett's Wyrd Sisters at Paeroa Little Theatre"/>
    <s v="Help us to put on a production of Terry Pratchett's Wyrd Sisters, an ambitions show for our theatre but one I believe we can do."/>
    <n v="2500"/>
    <n v="440"/>
    <x v="2"/>
    <x v="4"/>
    <s v="NZD"/>
    <n v="1420750683"/>
    <n v="1418158683"/>
    <b v="0"/>
    <n v="10"/>
    <b v="0"/>
    <s v="theater/plays"/>
    <n v="17.599999999999998"/>
    <n v="44"/>
    <x v="1"/>
    <x v="6"/>
  </r>
  <r>
    <s v="The Return of The Walthamstow Mysteries"/>
    <s v="'Somewhere you know, nowhere you've been' a theatrical _x000a_re-imagining of Walthamstowâ€™s past acted out beneath big skies in the marshes."/>
    <n v="2500"/>
    <n v="814"/>
    <x v="2"/>
    <x v="1"/>
    <s v="GBP"/>
    <n v="1439827200"/>
    <n v="1436355270"/>
    <b v="0"/>
    <n v="16"/>
    <b v="0"/>
    <s v="theater/plays"/>
    <n v="32.56"/>
    <n v="50.875"/>
    <x v="1"/>
    <x v="6"/>
  </r>
  <r>
    <s v="RAIN | a theatrical production of life-changing proportions"/>
    <s v="More than just a play, RAIN is an outreach to hurting people who feel disengaged or rejected by others."/>
    <n v="10000"/>
    <n v="125"/>
    <x v="2"/>
    <x v="0"/>
    <s v="USD"/>
    <n v="1407868561"/>
    <n v="1406140561"/>
    <b v="0"/>
    <n v="2"/>
    <b v="0"/>
    <s v="theater/plays"/>
    <n v="1.25"/>
    <n v="62.5"/>
    <x v="1"/>
    <x v="6"/>
  </r>
  <r>
    <s v="HUB Theatre Group presents John Logan's RED"/>
    <s v="HUB Theatre Group collaborates with local artists to present John Logan's RED to the community."/>
    <n v="2500"/>
    <n v="135"/>
    <x v="2"/>
    <x v="0"/>
    <s v="USD"/>
    <n v="1433988791"/>
    <n v="1431396791"/>
    <b v="0"/>
    <n v="5"/>
    <b v="0"/>
    <s v="theater/plays"/>
    <n v="5.4"/>
    <n v="27"/>
    <x v="1"/>
    <x v="6"/>
  </r>
  <r>
    <s v="De Lewe: A Youth Movement(Traveling Show)"/>
    <s v="&quot;De Lewe&quot; deals with the critical issues within today's youth. It reminds us that standing together is stronger than falling apart."/>
    <n v="3000"/>
    <n v="25"/>
    <x v="2"/>
    <x v="0"/>
    <s v="USD"/>
    <n v="1450554599"/>
    <n v="1447098599"/>
    <b v="0"/>
    <n v="1"/>
    <b v="0"/>
    <s v="theater/plays"/>
    <n v="0.83333333333333337"/>
    <n v="25"/>
    <x v="1"/>
    <x v="6"/>
  </r>
  <r>
    <s v="Over Here Theatre/Scotchbonnet present: Love, Sex and Apps"/>
    <s v="Love, Sex and Apps is a double bill exploring the way in which we are both connected and disconnected with those around us."/>
    <n v="3000"/>
    <n v="1465"/>
    <x v="2"/>
    <x v="1"/>
    <s v="GBP"/>
    <n v="1479125642"/>
    <n v="1476962042"/>
    <b v="0"/>
    <n v="31"/>
    <b v="0"/>
    <s v="theater/plays"/>
    <n v="48.833333333333336"/>
    <n v="47.258064516129032"/>
    <x v="1"/>
    <x v="6"/>
  </r>
  <r>
    <s v="Know Thy Law"/>
    <s v="Based on the novel â€œKnow Thy Lawâ€, this powerful play gives the insight and understanding of the power of knowing the law of the land."/>
    <n v="1500"/>
    <n v="0"/>
    <x v="2"/>
    <x v="0"/>
    <s v="USD"/>
    <n v="1439581080"/>
    <n v="1435709765"/>
    <b v="0"/>
    <n v="0"/>
    <b v="0"/>
    <s v="theater/plays"/>
    <n v="0"/>
    <s v="N/A"/>
    <x v="1"/>
    <x v="6"/>
  </r>
  <r>
    <s v="Black America from Prophets to Pimps"/>
    <s v="A play that will cover 4000 years of black history."/>
    <n v="10000"/>
    <n v="3"/>
    <x v="2"/>
    <x v="0"/>
    <s v="USD"/>
    <n v="1429074240"/>
    <n v="1427866200"/>
    <b v="0"/>
    <n v="2"/>
    <b v="0"/>
    <s v="theater/plays"/>
    <n v="0.03"/>
    <n v="1.5"/>
    <x v="1"/>
    <x v="6"/>
  </r>
  <r>
    <s v="Antonym Theatre - &quot;STAIRCASES&quot;"/>
    <s v="&quot;STAIRCASES&quot; is a piece of collaborative new writing exploring 'L'esprit de l'escalier', or the conversations you wish you could have."/>
    <n v="1500"/>
    <n v="173"/>
    <x v="2"/>
    <x v="1"/>
    <s v="GBP"/>
    <n v="1434063600"/>
    <n v="1430405903"/>
    <b v="0"/>
    <n v="7"/>
    <b v="0"/>
    <s v="theater/plays"/>
    <n v="11.533333333333333"/>
    <n v="24.714285714285715"/>
    <x v="1"/>
    <x v="6"/>
  </r>
  <r>
    <s v="First Draft Theatre"/>
    <s v="We will workshop, stage and develop new writing, devised work and adaptations. A joyful leap into the possibilities of an idea!"/>
    <n v="1500"/>
    <n v="1010"/>
    <x v="2"/>
    <x v="1"/>
    <s v="GBP"/>
    <n v="1435325100"/>
    <n v="1432072893"/>
    <b v="0"/>
    <n v="16"/>
    <b v="0"/>
    <s v="theater/plays"/>
    <n v="67.333333333333329"/>
    <n v="63.125"/>
    <x v="1"/>
    <x v="6"/>
  </r>
  <r>
    <s v="Burqa&amp;Rifle: A Drama: Two Women, Two Cultues, Two Histories"/>
    <s v="Burqa&amp;Rifle dramatizes the  encounter between two women -- a vigilante and a convert to Islam."/>
    <n v="1000"/>
    <n v="153"/>
    <x v="2"/>
    <x v="0"/>
    <s v="USD"/>
    <n v="1414354080"/>
    <n v="1411587606"/>
    <b v="0"/>
    <n v="4"/>
    <b v="0"/>
    <s v="theater/plays"/>
    <n v="15.299999999999999"/>
    <n v="38.25"/>
    <x v="1"/>
    <x v="6"/>
  </r>
  <r>
    <s v="Unconscious Subconscious"/>
    <s v="Death splits apart twin brothers in a questionable car accident. They shared dreams, and now they must share trials in the unknown."/>
    <n v="750"/>
    <n v="65"/>
    <x v="2"/>
    <x v="0"/>
    <s v="USD"/>
    <n v="1406603696"/>
    <n v="1405307696"/>
    <b v="0"/>
    <n v="4"/>
    <b v="0"/>
    <s v="theater/plays"/>
    <n v="8.6666666666666679"/>
    <n v="16.25"/>
    <x v="1"/>
    <x v="6"/>
  </r>
  <r>
    <s v="Woman2Woman"/>
    <s v="I am trying to put on a gospel comedy stage play that is full of laughter and life lessons as well that will change your life forever,"/>
    <n v="60000"/>
    <n v="135"/>
    <x v="2"/>
    <x v="0"/>
    <s v="USD"/>
    <n v="1410424642"/>
    <n v="1407832642"/>
    <b v="0"/>
    <n v="4"/>
    <b v="0"/>
    <s v="theater/plays"/>
    <n v="0.22499999999999998"/>
    <n v="33.75"/>
    <x v="1"/>
    <x v="6"/>
  </r>
  <r>
    <s v="&quot;SHERLOCK HOLMES AND THE SCARLET AVENGER&quot;"/>
    <s v="Join Sherlock Holmes and Dr. Watson as the first adventure together is dramatized live on-stage!  The game is afoot!"/>
    <n v="6000"/>
    <n v="185"/>
    <x v="2"/>
    <x v="0"/>
    <s v="USD"/>
    <n v="1441649397"/>
    <n v="1439057397"/>
    <b v="0"/>
    <n v="3"/>
    <b v="0"/>
    <s v="theater/plays"/>
    <n v="3.0833333333333335"/>
    <n v="61.666666666666664"/>
    <x v="1"/>
    <x v="6"/>
  </r>
  <r>
    <s v="Ministers of Grace"/>
    <s v="â€˜Ministers of Graceâ€™ imagines what the movie Ghostbusters would be like if written by William Shakespeare."/>
    <n v="8000"/>
    <n v="2993"/>
    <x v="2"/>
    <x v="0"/>
    <s v="USD"/>
    <n v="1417033777"/>
    <n v="1414438177"/>
    <b v="0"/>
    <n v="36"/>
    <b v="0"/>
    <s v="theater/plays"/>
    <n v="37.412500000000001"/>
    <n v="83.138888888888886"/>
    <x v="1"/>
    <x v="6"/>
  </r>
  <r>
    <s v="JoLee Productions"/>
    <s v="Producing &amp; directing Jake's Women by Neil Simon opening July 9 and running through July 26 for Sonoma Arts Live"/>
    <n v="15000"/>
    <n v="1"/>
    <x v="2"/>
    <x v="0"/>
    <s v="USD"/>
    <n v="1429936500"/>
    <n v="1424759330"/>
    <b v="0"/>
    <n v="1"/>
    <b v="0"/>
    <s v="theater/plays"/>
    <n v="6.6666666666666671E-3"/>
    <n v="1"/>
    <x v="1"/>
    <x v="6"/>
  </r>
  <r>
    <s v="The Great Gatsby at All-of-us Express Children's Theatre"/>
    <s v="â€œNo amount of fire or freshness can challenge what a man will store up in his ghostly heart.â€ â€“ The Great Gatsby"/>
    <n v="10000"/>
    <n v="1000"/>
    <x v="2"/>
    <x v="0"/>
    <s v="USD"/>
    <n v="1448863449"/>
    <n v="1446267849"/>
    <b v="0"/>
    <n v="7"/>
    <b v="0"/>
    <s v="theater/plays"/>
    <n v="10"/>
    <n v="142.85714285714286"/>
    <x v="1"/>
    <x v="6"/>
  </r>
  <r>
    <s v="Support Catalan Drama: Skin in Flames, by Guillem Clua"/>
    <s v="Bots &amp; Barrals and StoneCrabs Theatre are excited to present the UK premiere of Guillem Clua's powerful Catalan drama Skin in Flames."/>
    <n v="2500"/>
    <n v="909"/>
    <x v="2"/>
    <x v="1"/>
    <s v="GBP"/>
    <n v="1431298740"/>
    <n v="1429558756"/>
    <b v="0"/>
    <n v="27"/>
    <b v="0"/>
    <s v="theater/plays"/>
    <n v="36.36"/>
    <n v="33.666666666666664"/>
    <x v="1"/>
    <x v="6"/>
  </r>
  <r>
    <s v="Hardcross"/>
    <s v="Following the enormous success of Hardcross, we are looking for new ways to bring this wonderful play to a wider audience."/>
    <n v="1500"/>
    <n v="5"/>
    <x v="2"/>
    <x v="1"/>
    <s v="GBP"/>
    <n v="1464824309"/>
    <n v="1462232309"/>
    <b v="0"/>
    <n v="1"/>
    <b v="0"/>
    <s v="theater/plays"/>
    <n v="0.33333333333333337"/>
    <n v="5"/>
    <x v="1"/>
    <x v="6"/>
  </r>
  <r>
    <s v="Final exam"/>
    <s v="We're a small group of University students who need a little help making our final exam production the best product possible."/>
    <n v="2000"/>
    <n v="0"/>
    <x v="2"/>
    <x v="8"/>
    <s v="DKK"/>
    <n v="1464952752"/>
    <n v="1462360752"/>
    <b v="0"/>
    <n v="0"/>
    <b v="0"/>
    <s v="theater/plays"/>
    <n v="0"/>
    <s v="N/A"/>
    <x v="1"/>
    <x v="6"/>
  </r>
  <r>
    <s v="Romeo and Juliet by Cry of Curs"/>
    <s v="We place the actors and script to the fore, with productions stripped down to barest level, aiming to make theatre accessible."/>
    <n v="3500"/>
    <n v="10"/>
    <x v="2"/>
    <x v="1"/>
    <s v="GBP"/>
    <n v="1410439161"/>
    <n v="1407847161"/>
    <b v="0"/>
    <n v="1"/>
    <b v="0"/>
    <s v="theater/plays"/>
    <n v="0.2857142857142857"/>
    <n v="10"/>
    <x v="1"/>
    <x v="6"/>
  </r>
  <r>
    <s v="The Singing Teacher"/>
    <s v="A fantastic new comedy coming to the West End 2014.  An Alan Ayckbourn meets Richard Curtis style comedy. Who knew singing was therapy!"/>
    <n v="60000"/>
    <n v="120"/>
    <x v="2"/>
    <x v="1"/>
    <s v="GBP"/>
    <n v="1407168000"/>
    <n v="1406131023"/>
    <b v="0"/>
    <n v="3"/>
    <b v="0"/>
    <s v="theater/plays"/>
    <n v="0.2"/>
    <n v="40"/>
    <x v="1"/>
    <x v="6"/>
  </r>
  <r>
    <s v="After The Blue"/>
    <s v="Two sisters living in a Cornish seaside town attempt to hide and escape from a life- circle of deceit, abuse, incest and revenge."/>
    <n v="5000"/>
    <n v="90"/>
    <x v="2"/>
    <x v="1"/>
    <s v="GBP"/>
    <n v="1453075200"/>
    <n v="1450628773"/>
    <b v="0"/>
    <n v="3"/>
    <b v="0"/>
    <s v="theater/plays"/>
    <n v="1.7999999999999998"/>
    <n v="30"/>
    <x v="1"/>
    <x v="6"/>
  </r>
  <r>
    <s v="'SCARAMOUCHE JONES'' by Justin Butcher"/>
    <s v="An enthralling tale charting the ecstasies and tragedies behind the seven white masks of centenarian clown,Scaramouche Jones."/>
    <n v="2500"/>
    <n v="135"/>
    <x v="2"/>
    <x v="1"/>
    <s v="GBP"/>
    <n v="1479032260"/>
    <n v="1476436660"/>
    <b v="0"/>
    <n v="3"/>
    <b v="0"/>
    <s v="theater/plays"/>
    <n v="5.4"/>
    <n v="45"/>
    <x v="1"/>
    <x v="6"/>
  </r>
  <r>
    <s v="Shakespeare's R&amp;J - Chapel Lane Theatre Company"/>
    <s v="CLTC are crowdfunding for our latest production - Joe Calarco's brilliant adaptation of Shakespeare's most loved tragedy."/>
    <n v="3000"/>
    <n v="0"/>
    <x v="2"/>
    <x v="1"/>
    <s v="GBP"/>
    <n v="1414346400"/>
    <n v="1413291655"/>
    <b v="0"/>
    <n v="0"/>
    <b v="0"/>
    <s v="theater/plays"/>
    <n v="0"/>
    <s v="N/A"/>
    <x v="1"/>
    <x v="6"/>
  </r>
  <r>
    <s v="Truth, Dare, Promise to be Faithful Stage Play"/>
    <s v="TDPF is a play about a woman named Lisa who devotes her life to her marriage and ministry â€”since it is a woman place says her husband."/>
    <n v="750"/>
    <n v="61"/>
    <x v="2"/>
    <x v="0"/>
    <s v="USD"/>
    <n v="1425337200"/>
    <n v="1421432810"/>
    <b v="0"/>
    <n v="6"/>
    <b v="0"/>
    <s v="theater/plays"/>
    <n v="8.1333333333333329"/>
    <n v="10.166666666666666"/>
    <x v="1"/>
    <x v="6"/>
  </r>
  <r>
    <s v="Mrs Roosevelt Flies to London UK tour"/>
    <s v="Eleanor Roosevelt: Passionate campaigner for human rights, champion for peace, staunch supporter of FDR's policies, betrayed wife."/>
    <n v="11500"/>
    <n v="1384"/>
    <x v="2"/>
    <x v="1"/>
    <s v="GBP"/>
    <n v="1428622271"/>
    <n v="1426203071"/>
    <b v="0"/>
    <n v="17"/>
    <b v="0"/>
    <s v="theater/plays"/>
    <n v="12.034782608695652"/>
    <n v="81.411764705882348"/>
    <x v="1"/>
    <x v="6"/>
  </r>
  <r>
    <s v="THE MAGIC OF LAUGHTER WITH REGGIE RICE'S #TEAMDREAMERS"/>
    <s v="Help Comedy Illusionist Reggie Rice spread the magic of laughter as he takes his award-winning illusion show to a town near you!"/>
    <n v="15000"/>
    <n v="2290"/>
    <x v="2"/>
    <x v="0"/>
    <s v="USD"/>
    <n v="1403823722"/>
    <n v="1401231722"/>
    <b v="0"/>
    <n v="40"/>
    <b v="0"/>
    <s v="theater/plays"/>
    <n v="15.266666666666667"/>
    <n v="57.25"/>
    <x v="1"/>
    <x v="6"/>
  </r>
  <r>
    <s v="Help Save High School Theater"/>
    <s v="Help Save High School Theater Program_x000a_Your donations will be used to purchase props, build sets, and costumes."/>
    <n v="150"/>
    <n v="15"/>
    <x v="2"/>
    <x v="0"/>
    <s v="USD"/>
    <n v="1406753639"/>
    <n v="1404161639"/>
    <b v="0"/>
    <n v="3"/>
    <b v="0"/>
    <s v="theater/plays"/>
    <n v="10"/>
    <n v="5"/>
    <x v="1"/>
    <x v="6"/>
  </r>
  <r>
    <s v="Caryl Churchill's 'Top Girls' - NSW HSC Text"/>
    <s v="Producing syllabus-relevant theatre targeted to HSC students on the NSW Central Coast"/>
    <n v="5000"/>
    <n v="15"/>
    <x v="2"/>
    <x v="2"/>
    <s v="AUD"/>
    <n v="1419645748"/>
    <n v="1417053748"/>
    <b v="0"/>
    <n v="1"/>
    <b v="0"/>
    <s v="theater/plays"/>
    <n v="0.3"/>
    <n v="15"/>
    <x v="1"/>
    <x v="6"/>
  </r>
  <r>
    <s v="'Journey's End' Tour of Dorset commemorating WW1"/>
    <s v="Brand new graduate theater company 'FMP Theatre' proudly presents the definitive WW1 play, Journey's End, with a little help from you."/>
    <n v="2500"/>
    <n v="25"/>
    <x v="2"/>
    <x v="1"/>
    <s v="GBP"/>
    <n v="1407565504"/>
    <n v="1404973504"/>
    <b v="0"/>
    <n v="2"/>
    <b v="0"/>
    <s v="theater/plays"/>
    <n v="1"/>
    <n v="12.5"/>
    <x v="1"/>
    <x v="6"/>
  </r>
  <r>
    <s v="CHARM by Philip Dawkins"/>
    <s v="&quot;Charm&quot; class is in session! Mama Darleena, a transgender African-American woman, shares rules for etiquette with her LGBTQ students."/>
    <n v="5000"/>
    <n v="651"/>
    <x v="2"/>
    <x v="0"/>
    <s v="USD"/>
    <n v="1444971540"/>
    <n v="1442593427"/>
    <b v="0"/>
    <n v="7"/>
    <b v="0"/>
    <s v="theater/plays"/>
    <n v="13.020000000000001"/>
    <n v="93"/>
    <x v="1"/>
    <x v="6"/>
  </r>
  <r>
    <s v="Comedy Of Errors: Antioch Community High School"/>
    <s v="We need to raise funds to bring this elaborate production to life with special FX makeup, highly detailed sets, and costumes."/>
    <n v="20000"/>
    <n v="453"/>
    <x v="2"/>
    <x v="0"/>
    <s v="USD"/>
    <n v="1474228265"/>
    <n v="1471636265"/>
    <b v="0"/>
    <n v="14"/>
    <b v="0"/>
    <s v="theater/plays"/>
    <n v="2.2650000000000001"/>
    <n v="32.357142857142854"/>
    <x v="1"/>
    <x v="6"/>
  </r>
  <r>
    <s v="Foundry Theatre Brisbane"/>
    <s v="We are a new and exciting semi-pro  theatre company who will support &amp; hire local actors &amp; writers in Brisbane &amp; Queensland."/>
    <n v="10000"/>
    <n v="0"/>
    <x v="2"/>
    <x v="2"/>
    <s v="AUD"/>
    <n v="1459490400"/>
    <n v="1457078868"/>
    <b v="0"/>
    <n v="0"/>
    <b v="0"/>
    <s v="theater/plays"/>
    <n v="0"/>
    <s v="N/A"/>
    <x v="1"/>
    <x v="6"/>
  </r>
  <r>
    <s v="Still I Weep"/>
    <s v="An original stage play designed to bring to light the long-term effects on adult survivors of childhood sexual abuse. We do survive!"/>
    <n v="8000"/>
    <n v="0"/>
    <x v="2"/>
    <x v="0"/>
    <s v="USD"/>
    <n v="1441510707"/>
    <n v="1439350707"/>
    <b v="0"/>
    <n v="0"/>
    <b v="0"/>
    <s v="theater/plays"/>
    <n v="0"/>
    <s v="N/A"/>
    <x v="1"/>
    <x v="6"/>
  </r>
  <r>
    <s v="Improv Patrol &quot;The Gift of Your Story is Our Script&quot;"/>
    <s v="Audience tell stories from their life chooses the improv actors to re-enact the story on the spot via song, dance and theatrics."/>
    <n v="12000"/>
    <n v="1"/>
    <x v="2"/>
    <x v="0"/>
    <s v="USD"/>
    <n v="1458097364"/>
    <n v="1455508964"/>
    <b v="0"/>
    <n v="1"/>
    <b v="0"/>
    <s v="theater/plays"/>
    <n v="8.3333333333333332E-3"/>
    <n v="1"/>
    <x v="1"/>
    <x v="6"/>
  </r>
  <r>
    <s v="Three for 5: A King's Story"/>
    <s v="Presenting the complete three part of writer/director Ty Foard's &quot;A King's Story&quot; ...a dramatic artistic one director play festival"/>
    <n v="7000"/>
    <n v="1102"/>
    <x v="2"/>
    <x v="0"/>
    <s v="USD"/>
    <n v="1468716180"/>
    <n v="1466205262"/>
    <b v="0"/>
    <n v="12"/>
    <b v="0"/>
    <s v="theater/plays"/>
    <n v="15.742857142857142"/>
    <n v="91.833333333333329"/>
    <x v="1"/>
    <x v="6"/>
  </r>
  <r>
    <s v="&quot;A Measure of Normalcy&quot;"/>
    <s v="Lost youth and lost souls struggle to find meaning amid dingy basements, vanishing malls, and a bleak Midwestern summer."/>
    <n v="5000"/>
    <n v="550"/>
    <x v="2"/>
    <x v="0"/>
    <s v="USD"/>
    <n v="1443704400"/>
    <n v="1439827639"/>
    <b v="0"/>
    <n v="12"/>
    <b v="0"/>
    <s v="theater/plays"/>
    <n v="11"/>
    <n v="45.833333333333336"/>
    <x v="1"/>
    <x v="6"/>
  </r>
  <r>
    <s v="Mr Mineshaft - A Play about Julius Eastman"/>
    <s v="Forgotten composer, virtuoso pianist, actor, and activist._x000a_I'm hoping to produce my play which explores Julius's life and music."/>
    <n v="3000"/>
    <n v="1315"/>
    <x v="2"/>
    <x v="1"/>
    <s v="GBP"/>
    <n v="1443973546"/>
    <n v="1438789546"/>
    <b v="0"/>
    <n v="23"/>
    <b v="0"/>
    <s v="theater/plays"/>
    <n v="43.833333333333336"/>
    <n v="57.173913043478258"/>
    <x v="1"/>
    <x v="6"/>
  </r>
  <r>
    <s v="End Breast Cancer"/>
    <s v="This stage play is a true story about one woman's fight against breast cancer while still having to deal with the adversities of life."/>
    <n v="20000"/>
    <n v="0"/>
    <x v="2"/>
    <x v="0"/>
    <s v="USD"/>
    <n v="1480576720"/>
    <n v="1477981120"/>
    <b v="0"/>
    <n v="0"/>
    <b v="0"/>
    <s v="theater/plays"/>
    <n v="0"/>
    <s v="N/A"/>
    <x v="1"/>
    <x v="6"/>
  </r>
  <r>
    <s v="Fever - a workshop production"/>
    <s v="Support the artists of the new play FEVER: a story of love, friendship and sonnets. Donate to help us develop this production!"/>
    <n v="2885"/>
    <n v="2485"/>
    <x v="2"/>
    <x v="0"/>
    <s v="USD"/>
    <n v="1468249760"/>
    <n v="1465830560"/>
    <b v="0"/>
    <n v="10"/>
    <b v="0"/>
    <s v="theater/plays"/>
    <n v="86.135181975736558"/>
    <n v="248.5"/>
    <x v="1"/>
    <x v="6"/>
  </r>
  <r>
    <s v="Broken Alley â€”Â Year 3"/>
    <s v="We Kickstarted Broken Alley Theatre in the summer of 2013. It's been an amazing two years. This year, BATx goes bigger than ever."/>
    <n v="3255"/>
    <n v="397"/>
    <x v="2"/>
    <x v="0"/>
    <s v="USD"/>
    <n v="1435441454"/>
    <n v="1432763054"/>
    <b v="0"/>
    <n v="5"/>
    <b v="0"/>
    <s v="theater/plays"/>
    <n v="12.196620583717358"/>
    <n v="79.400000000000006"/>
    <x v="1"/>
    <x v="6"/>
  </r>
  <r>
    <s v="'Potter.' Funding 2015"/>
    <s v="'Potter.' is a parody of the popular Harry Potter series allowing aspiring actors a chance to work in a professional production."/>
    <n v="5000"/>
    <n v="5"/>
    <x v="2"/>
    <x v="2"/>
    <s v="AUD"/>
    <n v="1412656200"/>
    <n v="1412328979"/>
    <b v="0"/>
    <n v="1"/>
    <b v="0"/>
    <s v="theater/plays"/>
    <n v="0.1"/>
    <n v="5"/>
    <x v="1"/>
    <x v="6"/>
  </r>
  <r>
    <s v="Attraction"/>
    <s v="A Stage Play that will bring you to the edge of your seat , leave you thinkin and will also have you laughing while enjoyin the talent"/>
    <n v="5000"/>
    <n v="11"/>
    <x v="2"/>
    <x v="0"/>
    <s v="USD"/>
    <n v="1420199351"/>
    <n v="1416311351"/>
    <b v="0"/>
    <n v="2"/>
    <b v="0"/>
    <s v="theater/plays"/>
    <n v="0.22"/>
    <n v="5.5"/>
    <x v="1"/>
    <x v="6"/>
  </r>
  <r>
    <s v="TWO for the PRICE OF ONE THEATRE"/>
    <s v="Help produce &quot;Boseman and Lena&quot; by Athol Fugard._x000a_Celebrate 18 years of Service to Arts and Community, 2nd Show of a 7th Season in NOLA!"/>
    <n v="5500"/>
    <n v="50"/>
    <x v="2"/>
    <x v="0"/>
    <s v="USD"/>
    <n v="1416877200"/>
    <n v="1414505137"/>
    <b v="0"/>
    <n v="2"/>
    <b v="0"/>
    <s v="theater/plays"/>
    <n v="0.90909090909090906"/>
    <n v="25"/>
    <x v="1"/>
    <x v="6"/>
  </r>
  <r>
    <s v="Epic Proportions"/>
    <s v="In the 30's, two brothers, Benny and Phil, who go to the Arizona desert to be extras in a huge Biblical epic. Riotous comedy!"/>
    <n v="1200"/>
    <n v="0"/>
    <x v="2"/>
    <x v="0"/>
    <s v="USD"/>
    <n v="1434490914"/>
    <n v="1429306914"/>
    <b v="0"/>
    <n v="0"/>
    <b v="0"/>
    <s v="theater/plays"/>
    <n v="0"/>
    <s v="N/A"/>
    <x v="1"/>
    <x v="6"/>
  </r>
  <r>
    <s v="Alexandra Petri's &quot;The Scrum&quot;  - Field Trip Theatre"/>
    <s v="Field Trip Theatre has  commissioned Alexandra Petri to write a world premiere play set in DC , &quot;The Scrum&quot;,"/>
    <n v="5000"/>
    <n v="1782"/>
    <x v="2"/>
    <x v="0"/>
    <s v="USD"/>
    <n v="1446483000"/>
    <n v="1443811268"/>
    <b v="0"/>
    <n v="13"/>
    <b v="0"/>
    <s v="theater/plays"/>
    <n v="35.64"/>
    <n v="137.07692307692307"/>
    <x v="1"/>
    <x v="6"/>
  </r>
  <r>
    <s v="Shakespeare Shortened School Plays"/>
    <s v="My project is to finish writing all 38 of Shakespeare's Plays into shortened 15-20 minute Shortened versions and publish them in 1 year"/>
    <n v="5000"/>
    <n v="0"/>
    <x v="2"/>
    <x v="0"/>
    <s v="USD"/>
    <n v="1440690875"/>
    <n v="1438098875"/>
    <b v="0"/>
    <n v="0"/>
    <b v="0"/>
    <s v="theater/plays"/>
    <n v="0"/>
    <s v="N/A"/>
    <x v="1"/>
    <x v="6"/>
  </r>
  <r>
    <s v="Camp Curtain Call: Star Wars (A Parody)"/>
    <s v="We do a theatre camp for kids every summer doing parady shows of diff stories for kids to learn theater. This year is Star Wars Parody."/>
    <n v="2000"/>
    <n v="5"/>
    <x v="2"/>
    <x v="0"/>
    <s v="USD"/>
    <n v="1431717268"/>
    <n v="1429125268"/>
    <b v="0"/>
    <n v="1"/>
    <b v="0"/>
    <s v="theater/plays"/>
    <n v="0.25"/>
    <n v="5"/>
    <x v="1"/>
    <x v="6"/>
  </r>
  <r>
    <s v="DR. Mecurio's Mythical Marvels &amp; Beastiry"/>
    <s v="Dr. Mecurio's is an original work of fantasy designed and written for the stage."/>
    <n v="6000"/>
    <n v="195"/>
    <x v="2"/>
    <x v="0"/>
    <s v="USD"/>
    <n v="1425110400"/>
    <n v="1422388822"/>
    <b v="0"/>
    <n v="5"/>
    <b v="0"/>
    <s v="theater/plays"/>
    <n v="3.25"/>
    <n v="39"/>
    <x v="1"/>
    <x v="6"/>
  </r>
  <r>
    <s v="Tell'em I'm Gonna Make It"/>
    <s v="Soon to be known as one of the greatest gospel stage plays of all times. Great hit in New England and now we want to take  it on tour"/>
    <n v="3000"/>
    <n v="101"/>
    <x v="2"/>
    <x v="0"/>
    <s v="USD"/>
    <n v="1475378744"/>
    <n v="1472786744"/>
    <b v="0"/>
    <n v="2"/>
    <b v="0"/>
    <s v="theater/plays"/>
    <n v="3.3666666666666663"/>
    <n v="50.5"/>
    <x v="1"/>
    <x v="6"/>
  </r>
  <r>
    <s v="The Barbican Photography Trip 2015"/>
    <s v="A group of 12 friends, separated by time, space, state borders and oceans want to head to London for the adventure of a lifetime."/>
    <n v="30000"/>
    <n v="0"/>
    <x v="2"/>
    <x v="2"/>
    <s v="AUD"/>
    <n v="1410076123"/>
    <n v="1404892123"/>
    <b v="0"/>
    <n v="0"/>
    <b v="0"/>
    <s v="theater/plays"/>
    <n v="0"/>
    <s v="N/A"/>
    <x v="1"/>
    <x v="6"/>
  </r>
  <r>
    <s v="Various Unfortunate Deaths of Tâ€™Abbott and Rue Doch Juniors"/>
    <s v="A brilliant project making a huge difference : a play about Climate Change and a series of panels on environmental and community issues"/>
    <n v="10000"/>
    <n v="1577"/>
    <x v="2"/>
    <x v="2"/>
    <s v="AUD"/>
    <n v="1423623221"/>
    <n v="1421031221"/>
    <b v="0"/>
    <n v="32"/>
    <b v="0"/>
    <s v="theater/plays"/>
    <n v="15.770000000000001"/>
    <n v="49.28125"/>
    <x v="1"/>
    <x v="6"/>
  </r>
  <r>
    <s v="The Great Elephant Repertory Company"/>
    <s v="With the Great Elephant Repertory we can reach those children who are perceived unreachable, educating them through performance art."/>
    <n v="4000"/>
    <n v="25"/>
    <x v="2"/>
    <x v="0"/>
    <s v="USD"/>
    <n v="1460140500"/>
    <n v="1457628680"/>
    <b v="0"/>
    <n v="1"/>
    <b v="0"/>
    <s v="theater/plays"/>
    <n v="0.625"/>
    <n v="25"/>
    <x v="1"/>
    <x v="6"/>
  </r>
  <r>
    <s v="&quot;The Divide&quot; A Great New Play To Tour the USA"/>
    <s v="Set in Southern America â€œThe Divideâ€ is a stage play that touches on the issues that are forefront in America and the world."/>
    <n v="200000"/>
    <n v="1"/>
    <x v="2"/>
    <x v="17"/>
    <s v="EUR"/>
    <n v="1462301342"/>
    <n v="1457120942"/>
    <b v="0"/>
    <n v="1"/>
    <b v="0"/>
    <s v="theater/plays"/>
    <n v="5.0000000000000001E-4"/>
    <n v="1"/>
    <x v="1"/>
    <x v="6"/>
  </r>
  <r>
    <s v="ThÃ©Ã¢tre Polichinelle Show &quot;Clown-Ballet&quot;"/>
    <s v="This is the story about dreams of the kindly clown who indulge in reverie to be a ballet dancer! Every act is a funny sentimental story"/>
    <n v="26000"/>
    <n v="25"/>
    <x v="2"/>
    <x v="0"/>
    <s v="USD"/>
    <n v="1445885890"/>
    <n v="1440701890"/>
    <b v="0"/>
    <n v="1"/>
    <b v="0"/>
    <s v="theater/plays"/>
    <n v="9.6153846153846159E-2"/>
    <n v="25"/>
    <x v="1"/>
    <x v="6"/>
  </r>
  <r>
    <s v="A Time Pirate's Love"/>
    <s v="Actors and actresses are needed to help me create a stage play. A stage play needs to be adapted from the book I wrote."/>
    <n v="17600"/>
    <n v="0"/>
    <x v="2"/>
    <x v="0"/>
    <s v="USD"/>
    <n v="1469834940"/>
    <n v="1467162586"/>
    <b v="0"/>
    <n v="0"/>
    <b v="0"/>
    <s v="theater/plays"/>
    <n v="0"/>
    <s v="N/A"/>
    <x v="1"/>
    <x v="6"/>
  </r>
  <r>
    <s v="City of Joy"/>
    <s v="Despite hunger and conditions of a Calcutta slum, the people there know that life is precious. They have named it â€˜City of Joy.â€™"/>
    <n v="25000"/>
    <n v="0"/>
    <x v="2"/>
    <x v="5"/>
    <s v="CAD"/>
    <n v="1405352264"/>
    <n v="1400168264"/>
    <b v="0"/>
    <n v="0"/>
    <b v="0"/>
    <s v="theater/plays"/>
    <n v="0"/>
    <s v="N/A"/>
    <x v="1"/>
    <x v="6"/>
  </r>
  <r>
    <s v="FHE High School Presents: Snow Queen and Once On This Island"/>
    <s v="FHE High School Theatre Booster Fund Raiser for Costumes --Fall Play Snow Queen and Spring Musical Once on this Island"/>
    <n v="1750"/>
    <n v="425"/>
    <x v="2"/>
    <x v="0"/>
    <s v="USD"/>
    <n v="1448745741"/>
    <n v="1446150141"/>
    <b v="0"/>
    <n v="8"/>
    <b v="0"/>
    <s v="theater/plays"/>
    <n v="24.285714285714285"/>
    <n v="53.125"/>
    <x v="1"/>
    <x v="6"/>
  </r>
  <r>
    <s v="The Woman in Me"/>
    <s v="This saucy stage play chronicles the highs and lows of my life involving gangs, drugs and prison. The story is a transforming ministry."/>
    <n v="5500"/>
    <n v="0"/>
    <x v="2"/>
    <x v="0"/>
    <s v="USD"/>
    <n v="1461543600"/>
    <n v="1459203727"/>
    <b v="0"/>
    <n v="0"/>
    <b v="0"/>
    <s v="theater/plays"/>
    <n v="0"/>
    <s v="N/A"/>
    <x v="1"/>
    <x v="6"/>
  </r>
  <r>
    <s v="Yada.Yada.Yada. An Unauthorized Seinfeld Event. 9 in 90"/>
    <s v="A play about something, or maybe nothing. Four actors depicting all 9 seasons of Seinfeld in 90 minutes."/>
    <n v="28000"/>
    <n v="7"/>
    <x v="2"/>
    <x v="0"/>
    <s v="USD"/>
    <n v="1468020354"/>
    <n v="1464045954"/>
    <b v="0"/>
    <n v="1"/>
    <b v="0"/>
    <s v="theater/plays"/>
    <n v="2.5000000000000001E-2"/>
    <n v="7"/>
    <x v="1"/>
    <x v="6"/>
  </r>
  <r>
    <s v="Shakespeare with Noodles:  Henry IV"/>
    <s v="A children's theatre group constructing props out of swimming noodles to provide free Shakespeare in the parks to local communities."/>
    <n v="2000"/>
    <n v="641"/>
    <x v="2"/>
    <x v="0"/>
    <s v="USD"/>
    <n v="1406988000"/>
    <n v="1403822912"/>
    <b v="0"/>
    <n v="16"/>
    <b v="0"/>
    <s v="theater/plays"/>
    <n v="32.049999999999997"/>
    <n v="40.0625"/>
    <x v="1"/>
    <x v="6"/>
  </r>
  <r>
    <s v="Central Coast Theatre Community Website - Plays &amp; Auditions"/>
    <s v="A free website for theatre on California's central coast - actors, auditions, &amp; shows in Santa Barbara, San Luis Obispo, &amp; Montetey."/>
    <n v="1200"/>
    <n v="292"/>
    <x v="2"/>
    <x v="0"/>
    <s v="USD"/>
    <n v="1411930556"/>
    <n v="1409338556"/>
    <b v="0"/>
    <n v="12"/>
    <b v="0"/>
    <s v="theater/plays"/>
    <n v="24.333333333333336"/>
    <n v="24.333333333333332"/>
    <x v="1"/>
    <x v="6"/>
  </r>
  <r>
    <s v="In The Time of New York"/>
    <s v="You are closer to your dreams than what you expect, your demons will always wait for you to realize them, theyâ€™ll torture you Manny."/>
    <n v="3000"/>
    <n v="45"/>
    <x v="2"/>
    <x v="0"/>
    <s v="USD"/>
    <n v="1451852256"/>
    <n v="1449260256"/>
    <b v="0"/>
    <n v="4"/>
    <b v="0"/>
    <s v="theater/plays"/>
    <n v="1.5"/>
    <n v="11.25"/>
    <x v="1"/>
    <x v="6"/>
  </r>
  <r>
    <s v="New Edinburgh play"/>
    <s v="I've written a fun new play exploring the reality of gay stereotypes in 2014 - with accommodation and venue hire it needs some dough :)"/>
    <n v="5000"/>
    <n v="21"/>
    <x v="2"/>
    <x v="1"/>
    <s v="GBP"/>
    <n v="1399584210"/>
    <n v="1397683410"/>
    <b v="0"/>
    <n v="2"/>
    <b v="0"/>
    <s v="theater/plays"/>
    <n v="0.42"/>
    <n v="10.5"/>
    <x v="1"/>
    <x v="6"/>
  </r>
  <r>
    <s v="The Story of the 1914 Christmas Truce is coming to America"/>
    <s v="OUR FRIENDS THE ENEMY will make its American Debut at Theatre Row in New York City, and we would like for you to join us on our journey"/>
    <n v="1400"/>
    <n v="45"/>
    <x v="2"/>
    <x v="1"/>
    <s v="GBP"/>
    <n v="1448722494"/>
    <n v="1446562494"/>
    <b v="0"/>
    <n v="3"/>
    <b v="0"/>
    <s v="theater/plays"/>
    <n v="3.214285714285714"/>
    <n v="15"/>
    <x v="1"/>
    <x v="6"/>
  </r>
  <r>
    <s v="Une minute de silence"/>
    <s v="les effets de censeur sur l'immigration.Ã§a c'est une piÃ¨ce de l'histoire de la rÃ©volution en Iran jusqu'Ã  des meurtres en sÃ©rie en 1999"/>
    <n v="10000"/>
    <n v="0"/>
    <x v="2"/>
    <x v="5"/>
    <s v="CAD"/>
    <n v="1447821717"/>
    <n v="1445226117"/>
    <b v="0"/>
    <n v="0"/>
    <b v="0"/>
    <s v="theater/plays"/>
    <n v="0"/>
    <s v="N/A"/>
    <x v="1"/>
    <x v="6"/>
  </r>
  <r>
    <s v="MAMA'Z BA-B: The StagePlay"/>
    <s v="&quot;MAMA'Z BA-B&quot; is the story of Marcus Williams who struggles to find a place for himself as a young black male."/>
    <n v="2000"/>
    <n v="126"/>
    <x v="2"/>
    <x v="0"/>
    <s v="USD"/>
    <n v="1429460386"/>
    <n v="1424279986"/>
    <b v="0"/>
    <n v="3"/>
    <b v="0"/>
    <s v="theater/plays"/>
    <n v="6.3"/>
    <n v="42"/>
    <x v="1"/>
    <x v="6"/>
  </r>
  <r>
    <s v="Fringe Fest: Take Comfort in Falling Forever"/>
    <s v="Andrew Heller producing a production of an original play for the Philadelphia Fringe Festival. Written and Directed by Andrew Heller"/>
    <n v="2000"/>
    <n v="285"/>
    <x v="2"/>
    <x v="0"/>
    <s v="USD"/>
    <n v="1460608780"/>
    <n v="1455428380"/>
    <b v="0"/>
    <n v="4"/>
    <b v="0"/>
    <s v="theater/plays"/>
    <n v="14.249999999999998"/>
    <n v="71.25"/>
    <x v="1"/>
    <x v="6"/>
  </r>
  <r>
    <s v="Moroccan National Debate Team"/>
    <s v="MNDT will be the first Moroccan Team in history to participate in the WSDC. the worldâ€™s biggest high school debate tournament."/>
    <n v="7500"/>
    <n v="45"/>
    <x v="2"/>
    <x v="0"/>
    <s v="USD"/>
    <n v="1406170740"/>
    <n v="1402506278"/>
    <b v="0"/>
    <n v="2"/>
    <b v="0"/>
    <s v="theater/plays"/>
    <n v="0.6"/>
    <n v="22.5"/>
    <x v="1"/>
    <x v="6"/>
  </r>
  <r>
    <s v="Backdrops for Maplewood Barn Theatre Summer 2017 Production"/>
    <s v="Ramsay Wise is painting the backdrops for the Maplewood Barn Theatre's summer 2017 production. He needs canvas and paint."/>
    <n v="1700"/>
    <n v="410"/>
    <x v="2"/>
    <x v="0"/>
    <s v="USD"/>
    <n v="1488783507"/>
    <n v="1486191507"/>
    <b v="0"/>
    <n v="10"/>
    <b v="0"/>
    <s v="theater/plays"/>
    <n v="24.117647058823529"/>
    <n v="41"/>
    <x v="1"/>
    <x v="6"/>
  </r>
  <r>
    <s v="Scarlet Letters (a play with songs)"/>
    <s v="&quot;On the breast of her gown, in fine red cloth, appeared the letter A.&quot; But what about the rest of the alphabet?"/>
    <n v="5000"/>
    <n v="527"/>
    <x v="2"/>
    <x v="0"/>
    <s v="USD"/>
    <n v="1463945673"/>
    <n v="1458761673"/>
    <b v="0"/>
    <n v="11"/>
    <b v="0"/>
    <s v="theater/plays"/>
    <n v="10.54"/>
    <n v="47.909090909090907"/>
    <x v="1"/>
    <x v="6"/>
  </r>
  <r>
    <s v="Ghost Pirate Cruise on the Hudson Sept. 3rd"/>
    <s v="Board a pirate ship and sail with us on a midnight cruise into the dark realms of forgotten pirate lore with music, theater &amp; burlesque"/>
    <n v="2825"/>
    <n v="211"/>
    <x v="2"/>
    <x v="0"/>
    <s v="USD"/>
    <n v="1472442900"/>
    <n v="1471638646"/>
    <b v="0"/>
    <n v="6"/>
    <b v="0"/>
    <s v="theater/plays"/>
    <n v="7.4690265486725664"/>
    <n v="35.166666666666664"/>
    <x v="1"/>
    <x v="6"/>
  </r>
  <r>
    <s v="GCU Follow Your Dreams Production"/>
    <s v="WeÂ  areÂ  aÂ  newÂ  productionÂ  companyÂ  andÂ  willÂ  beÂ  touringÂ  withÂ  ourÂ  production,  FOLLOW  YOUR  DREAMS  debuting  June  2016."/>
    <n v="15000"/>
    <n v="11"/>
    <x v="2"/>
    <x v="0"/>
    <s v="USD"/>
    <n v="1460925811"/>
    <n v="1458333811"/>
    <b v="0"/>
    <n v="2"/>
    <b v="0"/>
    <s v="theater/plays"/>
    <n v="7.3333333333333334E-2"/>
    <n v="5.5"/>
    <x v="1"/>
    <x v="6"/>
  </r>
  <r>
    <s v="The Sentinel &amp; The Showman"/>
    <s v="The timeless story of the struggling actor, the faithful agent and   the reality of what constitutes success and failure in Hollywood."/>
    <n v="14000"/>
    <n v="136"/>
    <x v="2"/>
    <x v="0"/>
    <s v="USD"/>
    <n v="1405947126"/>
    <n v="1403355126"/>
    <b v="0"/>
    <n v="6"/>
    <b v="0"/>
    <s v="theater/plays"/>
    <n v="0.97142857142857131"/>
    <n v="22.666666666666668"/>
    <x v="1"/>
    <x v="6"/>
  </r>
  <r>
    <s v="Valkyrie Theatre Company"/>
    <s v="We're a horror based theatre company in Oklahoma City beginning our first season of shows."/>
    <n v="1000"/>
    <n v="211"/>
    <x v="2"/>
    <x v="0"/>
    <s v="USD"/>
    <n v="1423186634"/>
    <n v="1418002634"/>
    <b v="0"/>
    <n v="8"/>
    <b v="0"/>
    <s v="theater/plays"/>
    <n v="21.099999999999998"/>
    <n v="26.375"/>
    <x v="1"/>
    <x v="6"/>
  </r>
  <r>
    <s v="Staged Right Theatre First Season Campaign"/>
    <s v="Staged Right Theatre Company is putting on its first season this year, and we need your help with raising money to put on four plays!"/>
    <n v="5000"/>
    <n v="3905"/>
    <x v="2"/>
    <x v="0"/>
    <s v="USD"/>
    <n v="1462766400"/>
    <n v="1460219110"/>
    <b v="0"/>
    <n v="37"/>
    <b v="0"/>
    <s v="theater/plays"/>
    <n v="78.100000000000009"/>
    <n v="105.54054054054055"/>
    <x v="1"/>
    <x v="6"/>
  </r>
  <r>
    <s v="The Taming of the Shrew"/>
    <s v="We are performing Shakespeare's &quot;The Taming of the Shrew&quot; in its original Elizabethan setting at the Oxford Shakespeare Festival."/>
    <n v="1000"/>
    <n v="320"/>
    <x v="2"/>
    <x v="1"/>
    <s v="GBP"/>
    <n v="1464872848"/>
    <n v="1462280848"/>
    <b v="0"/>
    <n v="11"/>
    <b v="0"/>
    <s v="theater/plays"/>
    <n v="32"/>
    <n v="29.09090909090909"/>
    <x v="1"/>
    <x v="6"/>
  </r>
  <r>
    <s v="Moon Over Mangroves"/>
    <s v="Four homeless Key West men are to be given a boat, but fates twist until only the moon and mangroves witness their earthly demise."/>
    <n v="678"/>
    <n v="0"/>
    <x v="2"/>
    <x v="0"/>
    <s v="USD"/>
    <n v="1468442898"/>
    <n v="1465850898"/>
    <b v="0"/>
    <n v="0"/>
    <b v="0"/>
    <s v="theater/plays"/>
    <n v="0"/>
    <s v="N/A"/>
    <x v="1"/>
    <x v="6"/>
  </r>
  <r>
    <s v="R.U.R. at New Muses Theatre Company"/>
    <s v="Rossumâ€™s Universal Robots are the perfect workforce, without emotions, needs, or souls. But they are changing. Becoming more like us..."/>
    <n v="1300"/>
    <n v="620"/>
    <x v="2"/>
    <x v="0"/>
    <s v="USD"/>
    <n v="1406876400"/>
    <n v="1405024561"/>
    <b v="0"/>
    <n v="10"/>
    <b v="0"/>
    <s v="theater/plays"/>
    <n v="47.692307692307693"/>
    <n v="62"/>
    <x v="1"/>
    <x v="6"/>
  </r>
  <r>
    <s v="Tales of a Dragon KNIGHT"/>
    <s v="Created for the greatest stages of the world, will captivate the hearts of its audience with a Powerful Story Line &amp; Magical creatures!"/>
    <n v="90000"/>
    <n v="1305"/>
    <x v="2"/>
    <x v="0"/>
    <s v="USD"/>
    <n v="1469213732"/>
    <n v="1466621732"/>
    <b v="0"/>
    <n v="6"/>
    <b v="0"/>
    <s v="theater/plays"/>
    <n v="1.4500000000000002"/>
    <n v="217.5"/>
    <x v="1"/>
    <x v="6"/>
  </r>
  <r>
    <s v="For Colored Girl Play Production"/>
    <s v="Staged play within the communities of eastern ( Kinston Wilson Wilmington ) North Carolina ! Funds will allow a child to attend! THX"/>
    <n v="2000"/>
    <n v="214"/>
    <x v="2"/>
    <x v="0"/>
    <s v="USD"/>
    <n v="1422717953"/>
    <n v="1417533953"/>
    <b v="0"/>
    <n v="8"/>
    <b v="0"/>
    <s v="theater/plays"/>
    <n v="10.7"/>
    <n v="26.75"/>
    <x v="1"/>
    <x v="6"/>
  </r>
  <r>
    <s v="What a Gay Play - back, bigger and longer"/>
    <s v="After a successful premiere run at Edinburgh 2014, it's been rewritten and revised and is back for another run of Edinburgh fun in 2015"/>
    <n v="6000"/>
    <n v="110"/>
    <x v="2"/>
    <x v="1"/>
    <s v="GBP"/>
    <n v="1427659200"/>
    <n v="1425678057"/>
    <b v="0"/>
    <n v="6"/>
    <b v="0"/>
    <s v="theater/plays"/>
    <n v="1.8333333333333333"/>
    <n v="18.333333333333332"/>
    <x v="1"/>
    <x v="6"/>
  </r>
  <r>
    <s v="Romeo and Juliet: A Mesh-n-Groove Production"/>
    <s v="Itâ€™s your favorite classic with a twist. This summer, Chicago youth recreate Romeo and Juliet in The Mesh-n-Groove annual production!"/>
    <n v="2500"/>
    <n v="450"/>
    <x v="2"/>
    <x v="0"/>
    <s v="USD"/>
    <n v="1404570147"/>
    <n v="1401978147"/>
    <b v="0"/>
    <n v="7"/>
    <b v="0"/>
    <s v="theater/plays"/>
    <n v="18"/>
    <n v="64.285714285714292"/>
    <x v="1"/>
    <x v="6"/>
  </r>
  <r>
    <s v="BEIRUT, LADY OF LEBANON"/>
    <s v="A Theatrical Production Celebrating the Lebanese Culture and the Human Spirit in Time of War."/>
    <n v="30000"/>
    <n v="1225"/>
    <x v="2"/>
    <x v="0"/>
    <s v="USD"/>
    <n v="1468729149"/>
    <n v="1463545149"/>
    <b v="0"/>
    <n v="7"/>
    <b v="0"/>
    <s v="theater/plays"/>
    <n v="4.083333333333333"/>
    <n v="175"/>
    <x v="1"/>
    <x v="6"/>
  </r>
  <r>
    <s v="Flush - David Dipper - Break Point Theatre"/>
    <s v="Sex, deception, addiction, life. _x000a_A quality piece of relevant theatre at one of London's most vibrant and respected fringe theatres."/>
    <n v="850"/>
    <n v="170"/>
    <x v="2"/>
    <x v="1"/>
    <s v="GBP"/>
    <n v="1436297180"/>
    <n v="1431113180"/>
    <b v="0"/>
    <n v="5"/>
    <b v="0"/>
    <s v="theater/plays"/>
    <n v="20"/>
    <n v="34"/>
    <x v="1"/>
    <x v="6"/>
  </r>
  <r>
    <s v="A Season of Love and Music (Spring 2014)"/>
    <s v="Donâ€™t miss Golden Threadâ€™s new family-friendly play with live music about Ziryab, the 9th century musician and cultural trailblazer!"/>
    <n v="11140"/>
    <n v="3877"/>
    <x v="2"/>
    <x v="0"/>
    <s v="USD"/>
    <n v="1400569140"/>
    <n v="1397854356"/>
    <b v="0"/>
    <n v="46"/>
    <b v="0"/>
    <s v="theater/plays"/>
    <n v="34.802513464991023"/>
    <n v="84.282608695652172"/>
    <x v="1"/>
    <x v="6"/>
  </r>
  <r>
    <s v="Fantastic Mr Fox - Novus Theatre"/>
    <s v="Novus Theatre bring you their new show 'Fantastic Mr Fox'. We hope to improve the pay for our cast and crew through Kickstarter."/>
    <n v="1500"/>
    <n v="95"/>
    <x v="2"/>
    <x v="1"/>
    <s v="GBP"/>
    <n v="1415404800"/>
    <n v="1412809644"/>
    <b v="0"/>
    <n v="10"/>
    <b v="0"/>
    <s v="theater/plays"/>
    <n v="6.3333333333333339"/>
    <n v="9.5"/>
    <x v="1"/>
    <x v="6"/>
  </r>
  <r>
    <s v="A Facelift for the Facade--Spring Garden Mill, Newtown, PA"/>
    <s v="The_x0009_next_x0009_project on the_x0009_horizon is_x0009_renovation of the exterior_x0009_faÃ§ade of_x0009_the Spring Garden_x0009_Mill,_x0009_which is in need of paint and_x0009_repair."/>
    <n v="2000"/>
    <n v="641"/>
    <x v="2"/>
    <x v="0"/>
    <s v="USD"/>
    <n v="1456002300"/>
    <n v="1454173120"/>
    <b v="0"/>
    <n v="19"/>
    <b v="0"/>
    <s v="theater/plays"/>
    <n v="32.049999999999997"/>
    <n v="33.736842105263158"/>
    <x v="1"/>
    <x v="6"/>
  </r>
  <r>
    <s v="Hippolytos - Polish Tour"/>
    <s v="After a successful run at London's Cockpit Theatre, we are invited to perform in Gardzienice OPT and at Teatr Polski in Warsaw, Poland."/>
    <n v="5000"/>
    <n v="488"/>
    <x v="2"/>
    <x v="1"/>
    <s v="GBP"/>
    <n v="1462539840"/>
    <n v="1460034594"/>
    <b v="0"/>
    <n v="13"/>
    <b v="0"/>
    <s v="theater/plays"/>
    <n v="9.76"/>
    <n v="37.53846153846154"/>
    <x v="1"/>
    <x v="6"/>
  </r>
  <r>
    <s v="Write Now 5"/>
    <s v="Write Now 5 is a new writing festival in south east London promoting new work from emerging playwrights."/>
    <n v="400"/>
    <n v="151"/>
    <x v="2"/>
    <x v="1"/>
    <s v="GBP"/>
    <n v="1400278290"/>
    <n v="1399414290"/>
    <b v="0"/>
    <n v="13"/>
    <b v="0"/>
    <s v="theater/plays"/>
    <n v="37.75"/>
    <n v="11.615384615384615"/>
    <x v="1"/>
    <x v="6"/>
  </r>
  <r>
    <s v="Folk-Tales: What Stories Do Your Folks Tell?"/>
    <s v="An evening of of stories based both in myth and truth."/>
    <n v="1500"/>
    <n v="32"/>
    <x v="2"/>
    <x v="0"/>
    <s v="USD"/>
    <n v="1440813413"/>
    <n v="1439517413"/>
    <b v="0"/>
    <n v="4"/>
    <b v="0"/>
    <s v="theater/plays"/>
    <n v="2.1333333333333333"/>
    <n v="8"/>
    <x v="1"/>
    <x v="6"/>
  </r>
  <r>
    <s v="A Gentleman, A Lady and A Thug"/>
    <s v="I love to write. I have written and published my first book and everyone that read it enjoyed it. My dream is to one day write movies"/>
    <n v="3000"/>
    <n v="0"/>
    <x v="2"/>
    <x v="0"/>
    <s v="USD"/>
    <n v="1447009181"/>
    <n v="1444413581"/>
    <b v="0"/>
    <n v="0"/>
    <b v="0"/>
    <s v="theater/plays"/>
    <n v="0"/>
    <s v="N/A"/>
    <x v="1"/>
    <x v="6"/>
  </r>
  <r>
    <s v="&quot;The Day That Shakespeare Died&quot; - The book and the play."/>
    <s v="A book and a play. Narrated by the ghost of Will Shakespeare and the ghost of his dog Crab,  Their adventures in the afterlife..."/>
    <n v="1650"/>
    <n v="69"/>
    <x v="2"/>
    <x v="1"/>
    <s v="GBP"/>
    <n v="1456934893"/>
    <n v="1454342893"/>
    <b v="0"/>
    <n v="3"/>
    <b v="0"/>
    <s v="theater/plays"/>
    <n v="4.1818181818181817"/>
    <n v="23"/>
    <x v="1"/>
    <x v="6"/>
  </r>
  <r>
    <s v="NTACTheatre - North Texas Actor's Collaborative Theatre"/>
    <s v="North Texas first actor-driven theatre company needs your help"/>
    <n v="500"/>
    <n v="100"/>
    <x v="2"/>
    <x v="0"/>
    <s v="USD"/>
    <n v="1433086082"/>
    <n v="1430494082"/>
    <b v="0"/>
    <n v="1"/>
    <b v="0"/>
    <s v="theater/plays"/>
    <n v="20"/>
    <n v="100"/>
    <x v="1"/>
    <x v="6"/>
  </r>
  <r>
    <s v="Tearing Down Cabrini-Green, a dynamic social commentary."/>
    <s v="A richly textured and intellectually powerful social commentary about family, community and America."/>
    <n v="10000"/>
    <n v="541"/>
    <x v="2"/>
    <x v="0"/>
    <s v="USD"/>
    <n v="1449876859"/>
    <n v="1444689259"/>
    <b v="0"/>
    <n v="9"/>
    <b v="0"/>
    <s v="theater/plays"/>
    <n v="5.41"/>
    <n v="60.111111111111114"/>
    <x v="1"/>
    <x v="6"/>
  </r>
  <r>
    <s v="Invincible Diamonds: A Survivor's Guide"/>
    <s v="I am seeking to turn my collection of urban poetry into a stage play. My desire is to inspire victims to heal."/>
    <n v="50000"/>
    <n v="3"/>
    <x v="2"/>
    <x v="0"/>
    <s v="USD"/>
    <n v="1431549912"/>
    <n v="1428957912"/>
    <b v="0"/>
    <n v="1"/>
    <b v="0"/>
    <s v="theater/plays"/>
    <n v="6.0000000000000001E-3"/>
    <n v="3"/>
    <x v="1"/>
    <x v="6"/>
  </r>
  <r>
    <s v="Poles Apart - A Play in 2 Acts"/>
    <s v="Is Henson willing to dare risk a theatrical speaking tour of his North Pole adventures...and more?"/>
    <n v="2000"/>
    <n v="5"/>
    <x v="2"/>
    <x v="0"/>
    <s v="USD"/>
    <n v="1405761690"/>
    <n v="1403169690"/>
    <b v="0"/>
    <n v="1"/>
    <b v="0"/>
    <s v="theater/plays"/>
    <n v="0.25"/>
    <n v="5"/>
    <x v="1"/>
    <x v="6"/>
  </r>
  <r>
    <s v="Headaches - a play exploring the topic of mental health"/>
    <s v="Headaches: a play composed of personal testimonies, writings and music, centered on mental illness and its effects on people's lives."/>
    <n v="200"/>
    <n v="70"/>
    <x v="2"/>
    <x v="1"/>
    <s v="GBP"/>
    <n v="1423913220"/>
    <n v="1421339077"/>
    <b v="0"/>
    <n v="4"/>
    <b v="0"/>
    <s v="theater/plays"/>
    <n v="35"/>
    <n v="17.5"/>
    <x v="1"/>
    <x v="6"/>
  </r>
  <r>
    <s v="Anansi the Spider - An African Folktale"/>
    <s v="The African tale of Anansi the Spider is that of a trickster who often uses cleverness and harmless jokes to get what he wants."/>
    <n v="3000"/>
    <n v="497"/>
    <x v="2"/>
    <x v="0"/>
    <s v="USD"/>
    <n v="1416499440"/>
    <n v="1415341464"/>
    <b v="0"/>
    <n v="17"/>
    <b v="0"/>
    <s v="theater/plays"/>
    <n v="16.566666666666666"/>
    <n v="29.235294117647058"/>
    <x v="1"/>
    <x v="6"/>
  </r>
  <r>
    <s v="'Working Play Title'"/>
    <s v="We aim to produce a Professional Published Play for two days in October 2015 on Fri 30th &amp; Sat 31st with three performances in total."/>
    <n v="3000"/>
    <n v="0"/>
    <x v="2"/>
    <x v="1"/>
    <s v="GBP"/>
    <n v="1428222221"/>
    <n v="1425633821"/>
    <b v="0"/>
    <n v="0"/>
    <b v="0"/>
    <s v="theater/plays"/>
    <n v="0"/>
    <s v="N/A"/>
    <x v="1"/>
    <x v="6"/>
  </r>
  <r>
    <s v="Forsaken Angels-A New Play"/>
    <s v="Forsaken Angels, a powerful new play by William Leary, author of DCMTA's Best Of 2014 Play Masquerade."/>
    <n v="1250"/>
    <n v="715"/>
    <x v="2"/>
    <x v="0"/>
    <s v="USD"/>
    <n v="1427580426"/>
    <n v="1424992026"/>
    <b v="0"/>
    <n v="12"/>
    <b v="0"/>
    <s v="theater/plays"/>
    <n v="57.199999999999996"/>
    <n v="59.583333333333336"/>
    <x v="1"/>
    <x v="6"/>
  </r>
  <r>
    <s v="The Sins of Seven Tables at the Edinburgh Fringe Festival"/>
    <s v="If tables had ears what tales would they tell? Sins of Seven Tables, a modern take on the 7 Deadlies, are they still sins?"/>
    <n v="7000"/>
    <n v="1156"/>
    <x v="2"/>
    <x v="0"/>
    <s v="USD"/>
    <n v="1409514709"/>
    <n v="1406058798"/>
    <b v="0"/>
    <n v="14"/>
    <b v="0"/>
    <s v="theater/plays"/>
    <n v="16.514285714285716"/>
    <n v="82.571428571428569"/>
    <x v="1"/>
    <x v="6"/>
  </r>
  <r>
    <s v="The Escorts"/>
    <s v="An Enticing Trip into the World of Assisted Dying"/>
    <n v="8000"/>
    <n v="10"/>
    <x v="2"/>
    <x v="0"/>
    <s v="USD"/>
    <n v="1462631358"/>
    <n v="1457450958"/>
    <b v="0"/>
    <n v="1"/>
    <b v="0"/>
    <s v="theater/plays"/>
    <n v="0.125"/>
    <n v="10"/>
    <x v="1"/>
    <x v="6"/>
  </r>
  <r>
    <s v="Help Launch LZA Theatre! The Eisteddfod + A Woman Alone"/>
    <s v="We take great short(er) plays by brilliant playwrights &amp; make visually stunning conversation pieces in response to the city we live in"/>
    <n v="1200"/>
    <n v="453"/>
    <x v="2"/>
    <x v="1"/>
    <s v="GBP"/>
    <n v="1488394800"/>
    <n v="1486681708"/>
    <b v="0"/>
    <n v="14"/>
    <b v="0"/>
    <s v="theater/plays"/>
    <n v="37.75"/>
    <n v="32.357142857142854"/>
    <x v="1"/>
    <x v="6"/>
  </r>
  <r>
    <s v="Terry Pratchett's Wyrd Sisters"/>
    <s v="Bring Wyrd Sisters, a comedy of Shakespearean proportions, to small-town Texas. Loosely parodies the â€œScottish Play.â€"/>
    <n v="1250"/>
    <n v="23"/>
    <x v="2"/>
    <x v="0"/>
    <s v="USD"/>
    <n v="1411779761"/>
    <n v="1409187761"/>
    <b v="0"/>
    <n v="4"/>
    <b v="0"/>
    <s v="theater/plays"/>
    <n v="1.8399999999999999"/>
    <n v="5.75"/>
    <x v="1"/>
    <x v="6"/>
  </r>
  <r>
    <s v="MAMA BA-B: The Stage Play"/>
    <s v="&quot;MAMA'Z BA-B&quot; is the story of Marcus Williams who struggles to find a place for himself as a young black male."/>
    <n v="2000"/>
    <n v="201"/>
    <x v="2"/>
    <x v="0"/>
    <s v="USD"/>
    <n v="1424009147"/>
    <n v="1421417147"/>
    <b v="0"/>
    <n v="2"/>
    <b v="0"/>
    <s v="theater/plays"/>
    <n v="10.050000000000001"/>
    <n v="100.5"/>
    <x v="1"/>
    <x v="6"/>
  </r>
  <r>
    <s v="South Florida Tours"/>
    <s v="Help Launch The Queen Into South Florida!"/>
    <n v="500"/>
    <n v="1"/>
    <x v="2"/>
    <x v="0"/>
    <s v="USD"/>
    <n v="1412740457"/>
    <n v="1410148457"/>
    <b v="0"/>
    <n v="1"/>
    <b v="0"/>
    <s v="theater/plays"/>
    <n v="0.2"/>
    <n v="1"/>
    <x v="1"/>
    <x v="6"/>
  </r>
  <r>
    <s v="Bringing more Art to the Community"/>
    <s v="Help us bring more Art to the Community. It's our second production, Fences by August Wilson. Help us make it a success!"/>
    <n v="3000"/>
    <n v="40"/>
    <x v="2"/>
    <x v="0"/>
    <s v="USD"/>
    <n v="1413832985"/>
    <n v="1408648985"/>
    <b v="0"/>
    <n v="2"/>
    <b v="0"/>
    <s v="theater/plays"/>
    <n v="1.3333333333333335"/>
    <n v="20"/>
    <x v="1"/>
    <x v="6"/>
  </r>
  <r>
    <s v="&quot;The Norwegians&quot; Midwestern Tour"/>
    <s v="Olive and Betty have cheating boyfriends. The solution: Gus and Tor, two Norwegian hit men who specialize in solving such problems."/>
    <n v="30000"/>
    <n v="2"/>
    <x v="2"/>
    <x v="0"/>
    <s v="USD"/>
    <n v="1455647587"/>
    <n v="1453487587"/>
    <b v="0"/>
    <n v="1"/>
    <b v="0"/>
    <s v="theater/plays"/>
    <n v="6.6666666666666671E-3"/>
    <n v="2"/>
    <x v="1"/>
    <x v="6"/>
  </r>
  <r>
    <s v="POLES APART - A PLAY IN 2 ACTS"/>
    <s v="Is the public ready to hear Matt's story? Is he willing to risk public speaking and the waning reputation among his own race?"/>
    <n v="2000"/>
    <n v="5"/>
    <x v="2"/>
    <x v="0"/>
    <s v="USD"/>
    <n v="1409070480"/>
    <n v="1406572381"/>
    <b v="0"/>
    <n v="1"/>
    <b v="0"/>
    <s v="theater/plays"/>
    <n v="0.25"/>
    <n v="5"/>
    <x v="1"/>
    <x v="6"/>
  </r>
  <r>
    <s v="Lovers and Other Strangers at The Cockpit"/>
    <s v="Lovers and Other Strangers by RenÃ©e Taylor and Joseph Bologna, showing at The Cockpit theatre in Marylebone, 10th - 14th August 2015"/>
    <n v="1000"/>
    <n v="60"/>
    <x v="2"/>
    <x v="1"/>
    <s v="GBP"/>
    <n v="1437606507"/>
    <n v="1435014507"/>
    <b v="0"/>
    <n v="4"/>
    <b v="0"/>
    <s v="theater/plays"/>
    <n v="6"/>
    <n v="15"/>
    <x v="1"/>
    <x v="6"/>
  </r>
  <r>
    <s v="A play by Gabriel Kemlo about lost ideals, and new starts"/>
    <s v="Against the decline of Thatcherism, the fall of the Wall, and the rise of Acid House. This comedy is a 'Withnail &amp; I' for 1993."/>
    <n v="1930"/>
    <n v="75"/>
    <x v="2"/>
    <x v="1"/>
    <s v="GBP"/>
    <n v="1410281360"/>
    <n v="1406825360"/>
    <b v="0"/>
    <n v="3"/>
    <b v="0"/>
    <s v="theater/plays"/>
    <n v="3.8860103626943006"/>
    <n v="25"/>
    <x v="1"/>
    <x v="6"/>
  </r>
  <r>
    <s v="The Connection Play 2014"/>
    <s v="JUNTO Productions is proud to present our first production, the premiere of The Connection, a play by Jeffrey Paul."/>
    <n v="7200"/>
    <n v="1742"/>
    <x v="2"/>
    <x v="0"/>
    <s v="USD"/>
    <n v="1414348166"/>
    <n v="1412879366"/>
    <b v="0"/>
    <n v="38"/>
    <b v="0"/>
    <s v="theater/plays"/>
    <n v="24.194444444444443"/>
    <n v="45.842105263157897"/>
    <x v="1"/>
    <x v="6"/>
  </r>
  <r>
    <s v="Just Bryan, a radio drama"/>
    <s v="Radio drama about a failed comedian with the help of his Dictaphone friend Alan, tries to become a success whilst fighting his demons."/>
    <n v="250"/>
    <n v="19"/>
    <x v="2"/>
    <x v="1"/>
    <s v="GBP"/>
    <n v="1422450278"/>
    <n v="1419858278"/>
    <b v="0"/>
    <n v="4"/>
    <b v="0"/>
    <s v="theater/plays"/>
    <n v="7.6"/>
    <n v="4.75"/>
    <x v="1"/>
    <x v="6"/>
  </r>
  <r>
    <s v="The Butterfly Catcher"/>
    <s v="LEELA IS A 14 YEAR OLD GIRL. JONAH IS A 56 YEAR OLD MAN. IT'S BEEN GOING ON FOR 3 YEARS. HERE COMES THE NIGHT OF VIOLENT RECKONING."/>
    <n v="575"/>
    <n v="0"/>
    <x v="2"/>
    <x v="1"/>
    <s v="GBP"/>
    <n v="1430571849"/>
    <n v="1427979849"/>
    <b v="0"/>
    <n v="0"/>
    <b v="0"/>
    <s v="theater/plays"/>
    <n v="0"/>
    <s v="N/A"/>
    <x v="1"/>
    <x v="6"/>
  </r>
  <r>
    <s v="Harriet Tubman Woman Of Faith"/>
    <s v="Harriet Tubman Woman of Faith is a remarkable narrative about the life and faith of Harriet Tubman, told through a dream of a teenager."/>
    <n v="2000"/>
    <n v="26"/>
    <x v="2"/>
    <x v="0"/>
    <s v="USD"/>
    <n v="1424070823"/>
    <n v="1421478823"/>
    <b v="0"/>
    <n v="2"/>
    <b v="0"/>
    <s v="theater/plays"/>
    <n v="1.3"/>
    <n v="13"/>
    <x v="1"/>
    <x v="6"/>
  </r>
  <r>
    <s v="Ministry theater"/>
    <s v="I am trying to put together a ministry theater company for junior / high schoolers that which puts on free shows in the SoCal area."/>
    <n v="9000"/>
    <n v="0"/>
    <x v="2"/>
    <x v="0"/>
    <s v="USD"/>
    <n v="1457157269"/>
    <n v="1455861269"/>
    <b v="0"/>
    <n v="0"/>
    <b v="0"/>
    <s v="theater/plays"/>
    <n v="0"/>
    <s v="N/A"/>
    <x v="1"/>
    <x v="6"/>
  </r>
  <r>
    <s v="Shakespeare In The Park"/>
    <s v="FREE Shakespeare In the Park in Bergen County, NJ on July 24, 25, 31, and August 1. We need your support to help keep our show FREE"/>
    <n v="7000"/>
    <n v="1"/>
    <x v="2"/>
    <x v="0"/>
    <s v="USD"/>
    <n v="1437331463"/>
    <n v="1434739463"/>
    <b v="0"/>
    <n v="1"/>
    <b v="0"/>
    <s v="theater/plays"/>
    <n v="1.4285714285714287E-2"/>
    <n v="1"/>
    <x v="1"/>
    <x v="6"/>
  </r>
  <r>
    <s v="MENTAL Play"/>
    <s v="A new play and project exploring challenges faced by young adults struggling with mental health issues in contemporary Britain."/>
    <n v="500"/>
    <n v="70"/>
    <x v="2"/>
    <x v="1"/>
    <s v="GBP"/>
    <n v="1410987400"/>
    <n v="1408395400"/>
    <b v="0"/>
    <n v="7"/>
    <b v="0"/>
    <s v="theater/plays"/>
    <n v="14.000000000000002"/>
    <n v="10"/>
    <x v="1"/>
    <x v="6"/>
  </r>
  <r>
    <s v="The Rights (and Wrongs) of Mary Wollstonecraft"/>
    <s v="The true story of the romantic entanglements of Mary Shelley's parents. Anarchist; William Godwin &amp;, 1st feminist; Mary Wollstonecraft."/>
    <n v="10000"/>
    <n v="105"/>
    <x v="2"/>
    <x v="0"/>
    <s v="USD"/>
    <n v="1409846874"/>
    <n v="1407254874"/>
    <b v="0"/>
    <n v="2"/>
    <b v="0"/>
    <s v="theater/plays"/>
    <n v="1.05"/>
    <n v="52.5"/>
    <x v="1"/>
    <x v="6"/>
  </r>
  <r>
    <s v="Time Please Fringe"/>
    <s v="Funding for a production of Time Please at the Brighton Fringe 2017... and beyond."/>
    <n v="1500"/>
    <n v="130"/>
    <x v="2"/>
    <x v="1"/>
    <s v="GBP"/>
    <n v="1475877108"/>
    <n v="1473285108"/>
    <b v="0"/>
    <n v="4"/>
    <b v="0"/>
    <s v="theater/plays"/>
    <n v="8.6666666666666679"/>
    <n v="32.5"/>
    <x v="1"/>
    <x v="6"/>
  </r>
  <r>
    <s v="We Don't Play Fight"/>
    <s v="Finally a crossover of the arts takes place! Theater &amp; LIVE Pro Wrestling. A unique story featuring TV Pro Wrestling without the TV."/>
    <n v="3500"/>
    <n v="29"/>
    <x v="2"/>
    <x v="0"/>
    <s v="USD"/>
    <n v="1460737680"/>
    <n v="1455725596"/>
    <b v="0"/>
    <n v="4"/>
    <b v="0"/>
    <s v="theater/plays"/>
    <n v="0.82857142857142851"/>
    <n v="7.25"/>
    <x v="1"/>
    <x v="6"/>
  </r>
  <r>
    <s v="Those That Fly"/>
    <s v="Having lived her whole life in the midst of a civil war, 11 year old Leyla dreams of being a pilot so she may fly her family to safety."/>
    <n v="600"/>
    <n v="100"/>
    <x v="2"/>
    <x v="0"/>
    <s v="USD"/>
    <n v="1427168099"/>
    <n v="1424579699"/>
    <b v="0"/>
    <n v="3"/>
    <b v="0"/>
    <s v="theater/plays"/>
    <n v="16.666666666666664"/>
    <n v="33.333333333333336"/>
    <x v="1"/>
    <x v="6"/>
  </r>
  <r>
    <s v="Angels in Houston"/>
    <s v="Help a group of actors end bigotry in Houston, TX by supporting a  full production of Angels in America."/>
    <n v="15000"/>
    <n v="125"/>
    <x v="2"/>
    <x v="0"/>
    <s v="USD"/>
    <n v="1414360358"/>
    <n v="1409176358"/>
    <b v="0"/>
    <n v="2"/>
    <b v="0"/>
    <s v="theater/plays"/>
    <n v="0.83333333333333337"/>
    <n v="62.5"/>
    <x v="1"/>
    <x v="6"/>
  </r>
  <r>
    <s v="The Merchant of Venice as Shakespeare Heard It"/>
    <s v="Help us produce a video of the first Original Pronunciation Merchant of Venice."/>
    <n v="18000"/>
    <n v="12521"/>
    <x v="2"/>
    <x v="0"/>
    <s v="USD"/>
    <n v="1422759240"/>
    <n v="1418824867"/>
    <b v="0"/>
    <n v="197"/>
    <b v="0"/>
    <s v="theater/plays"/>
    <n v="69.561111111111103"/>
    <n v="63.558375634517766"/>
    <x v="1"/>
    <x v="6"/>
  </r>
  <r>
    <s v="Forgive &amp; Forget"/>
    <s v="An original gospel stage play that explores the pain and hurt caused by those who struggle to forgive others!"/>
    <n v="7000"/>
    <n v="0"/>
    <x v="2"/>
    <x v="0"/>
    <s v="USD"/>
    <n v="1458860363"/>
    <n v="1454975963"/>
    <b v="0"/>
    <n v="0"/>
    <b v="0"/>
    <s v="theater/plays"/>
    <n v="0"/>
    <s v="N/A"/>
    <x v="1"/>
    <x v="6"/>
  </r>
  <r>
    <s v="Super Date, The Dating Game Show for Superheroes"/>
    <s v="Ever wonder what Wonder Woman wants in a super man? Can you be both a lover, and a fighter? And, whatâ€™s with all the spandex?"/>
    <n v="800"/>
    <n v="10"/>
    <x v="2"/>
    <x v="0"/>
    <s v="USD"/>
    <n v="1441037097"/>
    <n v="1438445097"/>
    <b v="0"/>
    <n v="1"/>
    <b v="0"/>
    <s v="theater/plays"/>
    <n v="1.25"/>
    <n v="10"/>
    <x v="1"/>
    <x v="6"/>
  </r>
  <r>
    <s v="Financement et aide Ã  la crÃ©ation"/>
    <s v="Acteurs, scÃ©naristes et metteurs en scÃ¨ne souhaitant monter, 5 piÃ¨ces de thÃ©Ã¢tre ainsi que 3 courts mÃ©trages et 2 long-mÃ©trages."/>
    <n v="5000"/>
    <n v="250"/>
    <x v="2"/>
    <x v="6"/>
    <s v="EUR"/>
    <n v="1437889336"/>
    <n v="1432705336"/>
    <b v="0"/>
    <n v="4"/>
    <b v="0"/>
    <s v="theater/plays"/>
    <n v="5"/>
    <n v="62.5"/>
    <x v="1"/>
    <x v="6"/>
  </r>
  <r>
    <s v="Speak to my Soul: A Montage of Voices"/>
    <s v="This is a play that voices that stories of the black experience in America using spoken word, song and dance."/>
    <n v="4000"/>
    <n v="0"/>
    <x v="2"/>
    <x v="0"/>
    <s v="USD"/>
    <n v="1449247439"/>
    <n v="1444059839"/>
    <b v="0"/>
    <n v="0"/>
    <b v="0"/>
    <s v="theater/plays"/>
    <n v="0"/>
    <s v="N/A"/>
    <x v="1"/>
    <x v="6"/>
  </r>
  <r>
    <s v="Lincoln High School presents: Little Shop of Horrors"/>
    <s v="Drama Students at Lincoln High School in Walla Walla, WA are working hard to present their excellent version of Little Shop of Horrors."/>
    <n v="3000"/>
    <n v="215"/>
    <x v="2"/>
    <x v="0"/>
    <s v="USD"/>
    <n v="1487811600"/>
    <n v="1486077481"/>
    <b v="0"/>
    <n v="7"/>
    <b v="0"/>
    <s v="theater/plays"/>
    <n v="7.166666666666667"/>
    <n v="30.714285714285715"/>
    <x v="1"/>
    <x v="6"/>
  </r>
  <r>
    <s v="The Last King of the I.D.A. (Minnesota Fringe)"/>
    <s v="The 2014 Minnesota Fringe Festival brings the World Premiere of LightBright's one-act play, The Last King of the I.D.A."/>
    <n v="2000"/>
    <n v="561"/>
    <x v="2"/>
    <x v="0"/>
    <s v="USD"/>
    <n v="1402007500"/>
    <n v="1399415500"/>
    <b v="0"/>
    <n v="11"/>
    <b v="0"/>
    <s v="theater/plays"/>
    <n v="28.050000000000004"/>
    <n v="51"/>
    <x v="1"/>
    <x v="6"/>
  </r>
  <r>
    <s v="Next 2 the Stage"/>
    <s v="A theater complex that educates as we entertain.  We will provide shows that inspire and theater classes that motivate."/>
    <n v="20000"/>
    <n v="0"/>
    <x v="2"/>
    <x v="0"/>
    <s v="USD"/>
    <n v="1450053370"/>
    <n v="1447461370"/>
    <b v="0"/>
    <n v="0"/>
    <b v="0"/>
    <s v="theater/plays"/>
    <n v="0"/>
    <s v="N/A"/>
    <x v="1"/>
    <x v="6"/>
  </r>
  <r>
    <s v="The Martin and Lewis Tribute Show"/>
    <s v="The world's best and only tribute to Dean Martin and Jerry Lewis_x000a_ bringing back the Music, Laughter and the Love."/>
    <n v="2500"/>
    <n v="400"/>
    <x v="2"/>
    <x v="0"/>
    <s v="USD"/>
    <n v="1454525340"/>
    <n v="1452008599"/>
    <b v="0"/>
    <n v="6"/>
    <b v="0"/>
    <s v="theater/plays"/>
    <n v="16"/>
    <n v="66.666666666666671"/>
    <x v="1"/>
    <x v="6"/>
  </r>
  <r>
    <s v="As You Like It in The Enchanted Forest Wildlife Sanctuary"/>
    <s v="HeARTistry's contemporary production of As You Like It epitomizes the wit and eloquence of William Shakespeare for a modern audience."/>
    <n v="5000"/>
    <n v="0"/>
    <x v="2"/>
    <x v="0"/>
    <s v="USD"/>
    <n v="1418914964"/>
    <n v="1414591364"/>
    <b v="0"/>
    <n v="0"/>
    <b v="0"/>
    <s v="theater/plays"/>
    <n v="0"/>
    <s v="N/A"/>
    <x v="1"/>
    <x v="6"/>
  </r>
  <r>
    <s v="The Modern Theater's 'Play It Forward' Fund"/>
    <s v="'Play it Forward' is a ticket bank for individuals in need. Fund a theater experience for someone that would otherwise go without!"/>
    <n v="6048"/>
    <n v="413"/>
    <x v="2"/>
    <x v="0"/>
    <s v="USD"/>
    <n v="1450211116"/>
    <n v="1445023516"/>
    <b v="0"/>
    <n v="7"/>
    <b v="0"/>
    <s v="theater/plays"/>
    <n v="6.8287037037037033"/>
    <n v="59"/>
    <x v="1"/>
    <x v="6"/>
  </r>
  <r>
    <s v="2020 Vision: a love story told over sixty years"/>
    <s v="Help us produce an iconic new verse play, set in the year 2020, with virtuoso acting and hauntingly beautiful words and music"/>
    <n v="23900"/>
    <n v="6141.99"/>
    <x v="2"/>
    <x v="1"/>
    <s v="GBP"/>
    <n v="1475398800"/>
    <n v="1472711224"/>
    <b v="0"/>
    <n v="94"/>
    <b v="0"/>
    <s v="theater/plays"/>
    <n v="25.698702928870294"/>
    <n v="65.340319148936175"/>
    <x v="1"/>
    <x v="6"/>
  </r>
  <r>
    <s v="Technical Design for Liberty Lake Community Theatre"/>
    <s v="This local community theatre needs a proper, efficient, SAFE and professional audio and lighting setup. Helps us raise the funds!"/>
    <n v="13500"/>
    <n v="200"/>
    <x v="2"/>
    <x v="0"/>
    <s v="USD"/>
    <n v="1428097450"/>
    <n v="1425509050"/>
    <b v="0"/>
    <n v="2"/>
    <b v="0"/>
    <s v="theater/plays"/>
    <n v="1.4814814814814816"/>
    <n v="100"/>
    <x v="1"/>
    <x v="6"/>
  </r>
  <r>
    <s v="The Lost Boy"/>
    <s v="&quot;Stories are where you go to look for the truth of your own life.&quot; (Frank Delaney)"/>
    <n v="10000"/>
    <n v="3685"/>
    <x v="2"/>
    <x v="0"/>
    <s v="USD"/>
    <n v="1413925887"/>
    <n v="1411333887"/>
    <b v="0"/>
    <n v="25"/>
    <b v="0"/>
    <s v="theater/plays"/>
    <n v="36.85"/>
    <n v="147.4"/>
    <x v="1"/>
    <x v="6"/>
  </r>
  <r>
    <s v="3 Days In Savannah"/>
    <s v="&quot;3 Days In Savannah&quot; explores the issues of love, racism, and regret while reminding us that, &quot;life is a game and love is the prize.&quot;"/>
    <n v="6000"/>
    <n v="2823"/>
    <x v="2"/>
    <x v="0"/>
    <s v="USD"/>
    <n v="1404253800"/>
    <n v="1402784964"/>
    <b v="0"/>
    <n v="17"/>
    <b v="0"/>
    <s v="theater/plays"/>
    <n v="47.05"/>
    <n v="166.05882352941177"/>
    <x v="1"/>
    <x v="6"/>
  </r>
  <r>
    <s v="The Pelican, by August Strindberg"/>
    <s v="The Pelican is a haunted play by one of Swedenâ€™s most renowned playwrights, August Strindberg, about a mother's tragic deceit."/>
    <n v="700"/>
    <n v="80"/>
    <x v="2"/>
    <x v="0"/>
    <s v="USD"/>
    <n v="1464099900"/>
    <n v="1462585315"/>
    <b v="0"/>
    <n v="2"/>
    <b v="0"/>
    <s v="theater/plays"/>
    <n v="11.428571428571429"/>
    <n v="40"/>
    <x v="1"/>
    <x v="6"/>
  </r>
  <r>
    <s v="Take the Vagina Monologues to Main Street in Lexington, NC!"/>
    <s v="We are vagina warriors ready to bring our message of human rights, empowerment and diversity to Main St. Lexington, NC."/>
    <n v="2500"/>
    <n v="301"/>
    <x v="2"/>
    <x v="0"/>
    <s v="USD"/>
    <n v="1413573010"/>
    <n v="1408389010"/>
    <b v="0"/>
    <n v="4"/>
    <b v="0"/>
    <s v="theater/plays"/>
    <n v="12.04"/>
    <n v="75.25"/>
    <x v="1"/>
    <x v="6"/>
  </r>
  <r>
    <s v="Defiant Entertainment presents: The Park Bench"/>
    <s v="Help stage an original One Act Play that brings awareness to Alzheimer's in its debut performance."/>
    <n v="500"/>
    <n v="300"/>
    <x v="2"/>
    <x v="0"/>
    <s v="USD"/>
    <n v="1448949540"/>
    <n v="1446048367"/>
    <b v="0"/>
    <n v="5"/>
    <b v="0"/>
    <s v="theater/plays"/>
    <n v="60"/>
    <n v="60"/>
    <x v="1"/>
    <x v="6"/>
  </r>
  <r>
    <s v="The Last Encore Musical"/>
    <s v="This nationally published book, set in the 70â€™s, tells the untold story of singers and a friendly reunion visit turning bad."/>
    <n v="8000"/>
    <n v="2500"/>
    <x v="2"/>
    <x v="0"/>
    <s v="USD"/>
    <n v="1437188400"/>
    <n v="1432100004"/>
    <b v="0"/>
    <n v="2"/>
    <b v="0"/>
    <s v="theater/plays"/>
    <n v="31.25"/>
    <n v="1250"/>
    <x v="1"/>
    <x v="6"/>
  </r>
  <r>
    <s v="In the Land of Gold"/>
    <s v="A bold, colouful, vibrant play centred around the last remaining monarchy of Africa."/>
    <n v="5000"/>
    <n v="21"/>
    <x v="2"/>
    <x v="1"/>
    <s v="GBP"/>
    <n v="1473160954"/>
    <n v="1467976954"/>
    <b v="0"/>
    <n v="2"/>
    <b v="0"/>
    <s v="theater/plays"/>
    <n v="0.42"/>
    <n v="10.5"/>
    <x v="1"/>
    <x v="6"/>
  </r>
  <r>
    <s v="Messages"/>
    <s v="Acting group and production for inner city youth, about inner city youth. The problems and stuation that they see everyday."/>
    <n v="10000"/>
    <n v="21"/>
    <x v="2"/>
    <x v="0"/>
    <s v="USD"/>
    <n v="1421781360"/>
    <n v="1419213664"/>
    <b v="0"/>
    <n v="3"/>
    <b v="0"/>
    <s v="theater/plays"/>
    <n v="0.21"/>
    <n v="7"/>
    <x v="1"/>
    <x v="6"/>
  </r>
  <r>
    <s v="Not making potato salad here!"/>
    <s v="This could be my last play, need to bring my son out to see it before it's over.  Need to fly him here from BC"/>
    <n v="300"/>
    <n v="0"/>
    <x v="2"/>
    <x v="5"/>
    <s v="CAD"/>
    <n v="1416524325"/>
    <n v="1415228325"/>
    <b v="0"/>
    <n v="0"/>
    <b v="0"/>
    <s v="theater/plays"/>
    <n v="0"/>
    <s v="N/A"/>
    <x v="1"/>
    <x v="6"/>
  </r>
  <r>
    <s v="Cielito Lindo (Pretty Little One)"/>
    <s v="A bilingual play in The New Works Festival at UT that crosses cultures and explores what it means to be confident with who you are."/>
    <n v="600"/>
    <n v="225"/>
    <x v="2"/>
    <x v="0"/>
    <s v="USD"/>
    <n v="1428642000"/>
    <n v="1426050982"/>
    <b v="0"/>
    <n v="4"/>
    <b v="0"/>
    <s v="theater/plays"/>
    <n v="37.5"/>
    <n v="56.25"/>
    <x v="1"/>
    <x v="6"/>
  </r>
  <r>
    <s v="The Hostages"/>
    <s v="&quot;The Hostages&quot; is about a bank robbery gone wrong, as we learn more about each characters, we question who are the actually hostages..."/>
    <n v="5000"/>
    <n v="1"/>
    <x v="2"/>
    <x v="2"/>
    <s v="AUD"/>
    <n v="1408596589"/>
    <n v="1406004589"/>
    <b v="0"/>
    <n v="1"/>
    <b v="0"/>
    <s v="theater/plays"/>
    <n v="0.02"/>
    <n v="1"/>
    <x v="1"/>
    <x v="6"/>
  </r>
  <r>
    <s v="Glenn Herman's EXPRESSIONS: The UnKnown"/>
    <s v="An eclectic One Man stage show, that takes the audience on a journey through vast personalities, as he discovers his true self...#Drama"/>
    <n v="5600"/>
    <n v="460"/>
    <x v="2"/>
    <x v="0"/>
    <s v="USD"/>
    <n v="1413992210"/>
    <n v="1411400210"/>
    <b v="0"/>
    <n v="12"/>
    <b v="0"/>
    <s v="theater/plays"/>
    <n v="8.2142857142857135"/>
    <n v="38.333333333333336"/>
    <x v="1"/>
    <x v="6"/>
  </r>
  <r>
    <s v="The Bridge That Brought Us Over: The History of Gospel Music"/>
    <s v="A conservative grandmother takes her hip-hop generation grandchildren through the history of Gospel music in one night..."/>
    <n v="5000"/>
    <n v="110"/>
    <x v="2"/>
    <x v="0"/>
    <s v="USD"/>
    <n v="1420938000"/>
    <n v="1418862743"/>
    <b v="0"/>
    <n v="4"/>
    <b v="0"/>
    <s v="theater/plays"/>
    <n v="2.1999999999999997"/>
    <n v="27.5"/>
    <x v="1"/>
    <x v="6"/>
  </r>
  <r>
    <s v="Speechless"/>
    <s v="The unspoken story of growing up disabled with cerebral palsy and no speech. This inclusive company fights ignorance using dark humour."/>
    <n v="17000"/>
    <n v="3001"/>
    <x v="2"/>
    <x v="1"/>
    <s v="GBP"/>
    <n v="1460373187"/>
    <n v="1457352787"/>
    <b v="0"/>
    <n v="91"/>
    <b v="0"/>
    <s v="theater/plays"/>
    <n v="17.652941176470588"/>
    <n v="32.978021978021978"/>
    <x v="1"/>
    <x v="6"/>
  </r>
  <r>
    <s v="The Hounds of Reservoir - A Shakesperian Heist film"/>
    <s v="A caravan heist goes horribly wrong. When the rogues meet up to discuss the matter, they suspect one of them is the King's guard."/>
    <n v="20000"/>
    <n v="16"/>
    <x v="2"/>
    <x v="0"/>
    <s v="USD"/>
    <n v="1436914815"/>
    <n v="1434322815"/>
    <b v="0"/>
    <n v="1"/>
    <b v="0"/>
    <s v="theater/plays"/>
    <n v="0.08"/>
    <n v="16"/>
    <x v="1"/>
    <x v="6"/>
  </r>
  <r>
    <s v="Ø¢Ù…ÙŠÙ† (Amen)"/>
    <s v="Amen is an important jarring story about the repercussions of reporting the war from the front lines and the war that follows them home"/>
    <n v="1500"/>
    <n v="1"/>
    <x v="2"/>
    <x v="0"/>
    <s v="USD"/>
    <n v="1414077391"/>
    <n v="1411485391"/>
    <b v="0"/>
    <n v="1"/>
    <b v="0"/>
    <s v="theater/plays"/>
    <n v="6.6666666666666666E-2"/>
    <n v="1"/>
    <x v="1"/>
    <x v="6"/>
  </r>
  <r>
    <s v="Phantom of the Kun Opera"/>
    <s v="It is a heart-breaking life story of Wu family who tries to preserve the gem of Chinese Kun Opera through generations."/>
    <n v="500"/>
    <n v="0"/>
    <x v="2"/>
    <x v="0"/>
    <s v="USD"/>
    <n v="1399618380"/>
    <n v="1399058797"/>
    <b v="0"/>
    <n v="0"/>
    <b v="0"/>
    <s v="theater/plays"/>
    <n v="0"/>
    <s v="N/A"/>
    <x v="1"/>
    <x v="6"/>
  </r>
  <r>
    <s v="Throw Like A Girl"/>
    <s v="This empowering piece encourages women to rise up and pursue their dreams, not by behaving like a boy but by,_x000a_â€œThrowing Like A Girl.â€"/>
    <n v="3000"/>
    <n v="1126"/>
    <x v="2"/>
    <x v="0"/>
    <s v="USD"/>
    <n v="1413234316"/>
    <n v="1408050316"/>
    <b v="0"/>
    <n v="13"/>
    <b v="0"/>
    <s v="theater/plays"/>
    <n v="37.533333333333339"/>
    <n v="86.615384615384613"/>
    <x v="1"/>
    <x v="6"/>
  </r>
  <r>
    <s v="'Time at the Bar!' - Written and directed by Kieran Mellish"/>
    <s v="'Time at the Bar!' is a play written by Kieran Mellish, a student at Loughborough University and member of LSU Stage Society."/>
    <n v="500"/>
    <n v="110"/>
    <x v="2"/>
    <x v="1"/>
    <s v="GBP"/>
    <n v="1416081600"/>
    <n v="1413477228"/>
    <b v="0"/>
    <n v="2"/>
    <b v="0"/>
    <s v="theater/plays"/>
    <n v="22"/>
    <n v="55"/>
    <x v="1"/>
    <x v="6"/>
  </r>
  <r>
    <s v="Truth is..&quot;Real Love Ain't Suppose to Hurt&quot;"/>
    <s v="I love you,he said,then he kissed her as her tears fell down.It was my fault but make up will fix it&quot;she replied,then he hit her again!"/>
    <n v="8880"/>
    <n v="0"/>
    <x v="2"/>
    <x v="0"/>
    <s v="USD"/>
    <n v="1475294400"/>
    <n v="1472674285"/>
    <b v="0"/>
    <n v="0"/>
    <b v="0"/>
    <s v="theater/plays"/>
    <n v="0"/>
    <s v="N/A"/>
    <x v="1"/>
    <x v="6"/>
  </r>
  <r>
    <s v="'The Tempest' at the Minack Theatre Cornwall, July 2014"/>
    <s v="Moving Stories' 'The Tempest' promises to be vibrant &amp; enchanting, with original music, vivid design &amp; unforgettable performances."/>
    <n v="5000"/>
    <n v="881"/>
    <x v="2"/>
    <x v="1"/>
    <s v="GBP"/>
    <n v="1403192031"/>
    <n v="1400600031"/>
    <b v="0"/>
    <n v="21"/>
    <b v="0"/>
    <s v="theater/plays"/>
    <n v="17.62"/>
    <n v="41.952380952380949"/>
    <x v="1"/>
    <x v="6"/>
  </r>
  <r>
    <s v="American Pride"/>
    <s v="American Pride is a play centered on the Poetry of one Iraq War veteran, and follows her journey through war and back home."/>
    <n v="1500"/>
    <n v="795"/>
    <x v="2"/>
    <x v="0"/>
    <s v="USD"/>
    <n v="1467575940"/>
    <n v="1465856639"/>
    <b v="0"/>
    <n v="9"/>
    <b v="0"/>
    <s v="theater/plays"/>
    <n v="53"/>
    <n v="88.333333333333329"/>
    <x v="1"/>
    <x v="6"/>
  </r>
  <r>
    <s v="HOWARD BARKER DOUBLE BILL - Arcola Theatre 2015"/>
    <s v="Exhilarating Double Bill uniting London premiere of THE TWELFTH BATTLE OF ISONZO &amp; thrilling revival of JUDITH: A PARTING FROM THE BODY"/>
    <n v="3500"/>
    <n v="775"/>
    <x v="2"/>
    <x v="1"/>
    <s v="GBP"/>
    <n v="1448492400"/>
    <n v="1446506080"/>
    <b v="0"/>
    <n v="6"/>
    <b v="0"/>
    <s v="theater/plays"/>
    <n v="22.142857142857142"/>
    <n v="129.16666666666666"/>
    <x v="1"/>
    <x v="6"/>
  </r>
  <r>
    <s v="Secret of Shahrazad (World Premier)"/>
    <s v="Help reveal the beauty of Islamic culture by launching this new adventure play celebrating Persian music, dance, and lore."/>
    <n v="3750"/>
    <n v="95"/>
    <x v="2"/>
    <x v="0"/>
    <s v="USD"/>
    <n v="1459483140"/>
    <n v="1458178044"/>
    <b v="0"/>
    <n v="4"/>
    <b v="0"/>
    <s v="theater/plays"/>
    <n v="2.5333333333333332"/>
    <n v="23.75"/>
    <x v="1"/>
    <x v="6"/>
  </r>
  <r>
    <s v="The Million Dollar Shot"/>
    <s v="A very Canadian children's play inspired by the tradition of British pantomimes like Aladdin, and the Nutcracker."/>
    <n v="10000"/>
    <n v="250"/>
    <x v="2"/>
    <x v="5"/>
    <s v="CAD"/>
    <n v="1410836400"/>
    <n v="1408116152"/>
    <b v="0"/>
    <n v="7"/>
    <b v="0"/>
    <s v="theater/plays"/>
    <n v="2.5"/>
    <n v="35.714285714285715"/>
    <x v="1"/>
    <x v="6"/>
  </r>
  <r>
    <s v="Good Evening, I'm Robert Service"/>
    <s v="A funny, poignant play that revives the forgotten life and adventures of great Scottish Canadian, world renowned poet, Robert Service."/>
    <n v="10000"/>
    <n v="285"/>
    <x v="2"/>
    <x v="5"/>
    <s v="CAD"/>
    <n v="1403539200"/>
    <n v="1400604056"/>
    <b v="0"/>
    <n v="5"/>
    <b v="0"/>
    <s v="theater/plays"/>
    <n v="2.85"/>
    <n v="57"/>
    <x v="1"/>
    <x v="6"/>
  </r>
  <r>
    <s v="PRODUCE the Stage Play SKYLAR'S SYNDROME by Gavin Kayner"/>
    <s v="SKYLAR'S SYNDROME is a tremendous psychodrama by master playwright Gavin Kayner!"/>
    <n v="525"/>
    <n v="0"/>
    <x v="2"/>
    <x v="0"/>
    <s v="USD"/>
    <n v="1461205423"/>
    <n v="1456025023"/>
    <b v="0"/>
    <n v="0"/>
    <b v="0"/>
    <s v="theater/plays"/>
    <n v="0"/>
    <s v="N/A"/>
    <x v="1"/>
    <x v="6"/>
  </r>
  <r>
    <s v="Motorcycle MacBeth...NOT your grandmother's Shakespeare!"/>
    <s v="Shakespeare's beloved tragedy, MacBeth, staged in the Black Hills of Wyoming during Sturgis '76. Warning! This is no church picnic!"/>
    <n v="20000"/>
    <n v="490"/>
    <x v="2"/>
    <x v="0"/>
    <s v="USD"/>
    <n v="1467481468"/>
    <n v="1464889468"/>
    <b v="0"/>
    <n v="3"/>
    <b v="0"/>
    <s v="theater/plays"/>
    <n v="2.4500000000000002"/>
    <n v="163.33333333333334"/>
    <x v="1"/>
    <x v="6"/>
  </r>
  <r>
    <s v="Whisper Me Happy Ever After (WMHEA)"/>
    <s v="WMHAE by Julie McNamara, raises awareness of the effects domestic violence has on the mental health of young people who witness it."/>
    <n v="9500"/>
    <n v="135"/>
    <x v="2"/>
    <x v="1"/>
    <s v="GBP"/>
    <n v="1403886084"/>
    <n v="1401294084"/>
    <b v="0"/>
    <n v="9"/>
    <b v="0"/>
    <s v="theater/plays"/>
    <n v="1.4210526315789473"/>
    <n v="15"/>
    <x v="1"/>
    <x v="6"/>
  </r>
  <r>
    <s v="Help us make &quot;The Odd Couple&quot; a show to remember."/>
    <s v="We are mounting a production of Neil Simon's brilliant comedy, The Odd Couple, and need your help to make it as wonderful as we can."/>
    <n v="2000"/>
    <n v="385"/>
    <x v="2"/>
    <x v="2"/>
    <s v="AUD"/>
    <n v="1430316426"/>
    <n v="1427724426"/>
    <b v="0"/>
    <n v="6"/>
    <b v="0"/>
    <s v="theater/plays"/>
    <n v="19.25"/>
    <n v="64.166666666666671"/>
    <x v="1"/>
    <x v="6"/>
  </r>
  <r>
    <s v="A Midsummer's Night's Dream"/>
    <s v="A classical/ fantasy version of midsummers done by professionally trained actors in Tulsa!"/>
    <n v="4000"/>
    <n v="27"/>
    <x v="2"/>
    <x v="0"/>
    <s v="USD"/>
    <n v="1407883811"/>
    <n v="1405291811"/>
    <b v="0"/>
    <n v="4"/>
    <b v="0"/>
    <s v="theater/plays"/>
    <n v="0.67500000000000004"/>
    <n v="6.75"/>
    <x v="1"/>
    <x v="6"/>
  </r>
  <r>
    <s v="Divine Connection Performing Arts Leadership Program"/>
    <s v="We have created an outstanding mobile Performing Arts Program that has great impact on the social development in multiple communities."/>
    <n v="15000"/>
    <n v="25"/>
    <x v="2"/>
    <x v="0"/>
    <s v="USD"/>
    <n v="1463619388"/>
    <n v="1461027388"/>
    <b v="0"/>
    <n v="1"/>
    <b v="0"/>
    <s v="theater/plays"/>
    <n v="0.16666666666666669"/>
    <n v="25"/>
    <x v="1"/>
    <x v="6"/>
  </r>
  <r>
    <s v="Help Shakespeare Troupe accept invite to perform in UK!"/>
    <s v="Will Power Troupe is the only US group invited to perform in London's Shakespeare Festival. We need your help to bring the USA to UK!"/>
    <n v="5000"/>
    <n v="3045"/>
    <x v="2"/>
    <x v="0"/>
    <s v="USD"/>
    <n v="1443408550"/>
    <n v="1439952550"/>
    <b v="0"/>
    <n v="17"/>
    <b v="0"/>
    <s v="theater/plays"/>
    <n v="60.9"/>
    <n v="179.11764705882354"/>
    <x v="1"/>
    <x v="6"/>
  </r>
  <r>
    <s v="Produce BELLE DAME SANS MERCI a stage play"/>
    <s v="Be a PRODUCER of the Original stage play BELLE DAME SANS MERCI by Michael Fenlason! :-) :-( !"/>
    <n v="3495"/>
    <n v="34.950000000000003"/>
    <x v="2"/>
    <x v="0"/>
    <s v="USD"/>
    <n v="1484348700"/>
    <n v="1481756855"/>
    <b v="0"/>
    <n v="1"/>
    <b v="0"/>
    <s v="theater/plays"/>
    <n v="1"/>
    <n v="34.950000000000003"/>
    <x v="1"/>
    <x v="6"/>
  </r>
  <r>
    <s v="The Pendulum Swings"/>
    <s v="'The Pendulum Swings' is a three-act dark comedy that sees Frank and Michael await their execution on Death Row."/>
    <n v="1250"/>
    <n v="430"/>
    <x v="2"/>
    <x v="1"/>
    <s v="GBP"/>
    <n v="1425124800"/>
    <n v="1421596356"/>
    <b v="0"/>
    <n v="13"/>
    <b v="0"/>
    <s v="theater/plays"/>
    <n v="34.4"/>
    <n v="33.07692307692308"/>
    <x v="1"/>
    <x v="6"/>
  </r>
  <r>
    <s v="Southern Utah University: V-Day 2015"/>
    <s v="V-Day Southern Utah University 2015 and Second Studio Players presents: The Vagina Monologues"/>
    <n v="1000"/>
    <n v="165"/>
    <x v="2"/>
    <x v="0"/>
    <s v="USD"/>
    <n v="1425178800"/>
    <n v="1422374420"/>
    <b v="0"/>
    <n v="6"/>
    <b v="0"/>
    <s v="theater/plays"/>
    <n v="16.5"/>
    <n v="27.5"/>
    <x v="1"/>
    <x v="6"/>
  </r>
  <r>
    <s v="ATEMPORAL"/>
    <s v="ExÃ¡men final de alumnos del Centro de CapacitaciÃ³n de la ANDA. Son extractos de obras: El JardÃ­n de los CerezoS, Madre Coraje y Casa"/>
    <n v="20000"/>
    <n v="0"/>
    <x v="2"/>
    <x v="14"/>
    <s v="MXN"/>
    <n v="1482779931"/>
    <n v="1480187931"/>
    <b v="0"/>
    <n v="0"/>
    <b v="0"/>
    <s v="theater/plays"/>
    <n v="0"/>
    <s v="N/A"/>
    <x v="1"/>
    <x v="6"/>
  </r>
  <r>
    <s v="Oh! What a Lovely War - Salute the Centenary"/>
    <s v="Salute the Centenary with this satirical and moving play. The centenary has national relevance, and we want to mark it in our community"/>
    <n v="1000"/>
    <n v="4"/>
    <x v="2"/>
    <x v="1"/>
    <s v="GBP"/>
    <n v="1408646111"/>
    <n v="1403462111"/>
    <b v="0"/>
    <n v="2"/>
    <b v="0"/>
    <s v="theater/plays"/>
    <n v="0.4"/>
    <n v="2"/>
    <x v="1"/>
    <x v="6"/>
  </r>
  <r>
    <s v="OTHELLO, by William Shakespeare ( FUNDRAISER)"/>
    <s v="OTHELLO, directed by Daniel Echevarria. A tragedy that highlights political corruption and the madness that can come out of love."/>
    <n v="3500"/>
    <n v="37"/>
    <x v="2"/>
    <x v="0"/>
    <s v="USD"/>
    <n v="1431144000"/>
    <n v="1426407426"/>
    <b v="0"/>
    <n v="2"/>
    <b v="0"/>
    <s v="theater/plays"/>
    <n v="1.0571428571428572"/>
    <n v="18.5"/>
    <x v="1"/>
    <x v="6"/>
  </r>
  <r>
    <s v="The Free Man - the story of Hurr"/>
    <s v="A performance to inspire people, regardless of their faith, to visualise the repentance of Hurr and the forgiveness of Imam Hussain"/>
    <n v="2750"/>
    <n v="735"/>
    <x v="2"/>
    <x v="1"/>
    <s v="GBP"/>
    <n v="1446732975"/>
    <n v="1444137375"/>
    <b v="0"/>
    <n v="21"/>
    <b v="0"/>
    <s v="theater/plays"/>
    <n v="26.727272727272727"/>
    <n v="35"/>
    <x v="1"/>
    <x v="6"/>
  </r>
  <r>
    <s v="Julius Caesar - Which side will you choose?"/>
    <s v="Set in the near future, this version of Shakespeare's classic play looks at how events that shook an empire could still happen today."/>
    <n v="2000"/>
    <n v="576"/>
    <x v="2"/>
    <x v="1"/>
    <s v="GBP"/>
    <n v="1404149280"/>
    <n v="1400547969"/>
    <b v="0"/>
    <n v="13"/>
    <b v="0"/>
    <s v="theater/plays"/>
    <n v="28.799999999999997"/>
    <n v="44.307692307692307"/>
    <x v="1"/>
    <x v="6"/>
  </r>
  <r>
    <s v="The Walls of Jericho ( A Voice for Warrior Families)"/>
    <s v="A play to raise awareness about the effects of mental illness on a military family in the Cold War area."/>
    <n v="700"/>
    <n v="0"/>
    <x v="2"/>
    <x v="0"/>
    <s v="USD"/>
    <n v="1413921060"/>
    <n v="1411499149"/>
    <b v="0"/>
    <n v="0"/>
    <b v="0"/>
    <s v="theater/plays"/>
    <n v="0"/>
    <s v="N/A"/>
    <x v="1"/>
    <x v="6"/>
  </r>
  <r>
    <s v="Citrus Heights Theatre In The Heights"/>
    <s v="We aim to bring creative, innovative, exciting, educational and fun community theater (with a professional attitude) to a new location."/>
    <n v="15000"/>
    <n v="1335"/>
    <x v="2"/>
    <x v="0"/>
    <s v="USD"/>
    <n v="1482339794"/>
    <n v="1479747794"/>
    <b v="0"/>
    <n v="6"/>
    <b v="0"/>
    <s v="theater/plays"/>
    <n v="8.9"/>
    <n v="222.5"/>
    <x v="1"/>
    <x v="6"/>
  </r>
  <r>
    <s v="Theatre Memoire"/>
    <s v="Theatre Memoire are a High Wycombe based theatre company. Performing plays about multi-culturalism and interconectedness."/>
    <n v="250"/>
    <n v="0"/>
    <x v="2"/>
    <x v="1"/>
    <s v="GBP"/>
    <n v="1485543242"/>
    <n v="1482951242"/>
    <b v="0"/>
    <n v="0"/>
    <b v="0"/>
    <s v="theater/plays"/>
    <n v="0"/>
    <s v="N/A"/>
    <x v="1"/>
    <x v="6"/>
  </r>
  <r>
    <s v="Professor O'Hannigan's Time Machine (Student Directed)"/>
    <s v="A tale of obsession, science, and lost love! Help the Caddo Magnet Players give this student-written play its debut on a real stage!"/>
    <n v="3000"/>
    <n v="5"/>
    <x v="2"/>
    <x v="0"/>
    <s v="USD"/>
    <n v="1466375521"/>
    <n v="1463783521"/>
    <b v="0"/>
    <n v="1"/>
    <b v="0"/>
    <s v="theater/plays"/>
    <n v="0.16666666666666669"/>
    <n v="5"/>
    <x v="1"/>
    <x v="6"/>
  </r>
  <r>
    <s v="Uncommonnotions"/>
    <s v="&quot;Uncommonnotion&quot;. is a collections of short humors stories, I want to develop into plays, interest has been shown in this idea."/>
    <n v="3000"/>
    <n v="0"/>
    <x v="2"/>
    <x v="0"/>
    <s v="USD"/>
    <n v="1465930440"/>
    <n v="1463849116"/>
    <b v="0"/>
    <n v="0"/>
    <b v="0"/>
    <s v="theater/plays"/>
    <n v="0"/>
    <s v="N/A"/>
    <x v="1"/>
    <x v="6"/>
  </r>
  <r>
    <s v="AU Theatre Wing (Pygmalion Sound and Lighting Fees)"/>
    <s v="AUTheatreWing is a student theatre association fostering the development of the dramatic arts at our university."/>
    <n v="2224"/>
    <n v="350"/>
    <x v="2"/>
    <x v="0"/>
    <s v="USD"/>
    <n v="1425819425"/>
    <n v="1423231025"/>
    <b v="0"/>
    <n v="12"/>
    <b v="0"/>
    <s v="theater/plays"/>
    <n v="15.737410071942445"/>
    <n v="29.166666666666668"/>
    <x v="1"/>
    <x v="6"/>
  </r>
  <r>
    <s v="Blazed Donuts: An Orginial One Act"/>
    <s v="A short one act play about an undercover cop posing as a girl scout trying to stop a doughnut shop from selling drug filled doughnuts."/>
    <n v="150"/>
    <n v="3"/>
    <x v="2"/>
    <x v="0"/>
    <s v="USD"/>
    <n v="1447542000"/>
    <n v="1446179553"/>
    <b v="0"/>
    <n v="2"/>
    <b v="0"/>
    <s v="theater/plays"/>
    <n v="2"/>
    <n v="1.5"/>
    <x v="1"/>
    <x v="6"/>
  </r>
  <r>
    <s v="Defendant Maurice Chevalier"/>
    <s v="Condemned to death for Collaboration with the Nazis, popular French Singer &amp; Entertainer Maurice Chevalier tells his side of the story"/>
    <n v="3500"/>
    <n v="759"/>
    <x v="2"/>
    <x v="0"/>
    <s v="USD"/>
    <n v="1452795416"/>
    <n v="1450203416"/>
    <b v="0"/>
    <n v="6"/>
    <b v="0"/>
    <s v="theater/plays"/>
    <n v="21.685714285714287"/>
    <n v="126.5"/>
    <x v="1"/>
    <x v="6"/>
  </r>
  <r>
    <s v="WANTS (We Are Not The Same)"/>
    <s v="WANTS deals with diversity in all its various facets._x000a_The drama is set in a futuristic society where no diversity si accepted."/>
    <n v="3000"/>
    <n v="10"/>
    <x v="2"/>
    <x v="13"/>
    <s v="EUR"/>
    <n v="1476008906"/>
    <n v="1473416906"/>
    <b v="0"/>
    <n v="1"/>
    <b v="0"/>
    <s v="theater/plays"/>
    <n v="0.33333333333333337"/>
    <n v="10"/>
    <x v="1"/>
    <x v="6"/>
  </r>
  <r>
    <s v="Age of Valor: Heritage - The Audio Drama"/>
    <s v="Just like the good old fashioned radio dramas, Heritage will be performed and narrated for you by 16 different talented voice actors."/>
    <n v="3500"/>
    <n v="10"/>
    <x v="2"/>
    <x v="0"/>
    <s v="USD"/>
    <n v="1427169540"/>
    <n v="1424701775"/>
    <b v="0"/>
    <n v="1"/>
    <b v="0"/>
    <s v="theater/plays"/>
    <n v="0.2857142857142857"/>
    <n v="10"/>
    <x v="1"/>
    <x v="6"/>
  </r>
  <r>
    <s v="Carpe Diem Theater Troupe"/>
    <s v="Our theater troupe needs your help to put on a unique production of Hamlet! Pledge to help young actors learn and refine their skills!"/>
    <n v="1000"/>
    <n v="47"/>
    <x v="2"/>
    <x v="0"/>
    <s v="USD"/>
    <n v="1448078400"/>
    <n v="1445985299"/>
    <b v="0"/>
    <n v="5"/>
    <b v="0"/>
    <s v="theater/plays"/>
    <n v="4.7"/>
    <n v="9.4"/>
    <x v="1"/>
    <x v="6"/>
  </r>
  <r>
    <s v="Stage Production &quot;The Nail Shop&quot;"/>
    <s v="Comedy Stage Play"/>
    <n v="9600"/>
    <n v="0"/>
    <x v="2"/>
    <x v="0"/>
    <s v="USD"/>
    <n v="1468777786"/>
    <n v="1466185786"/>
    <b v="0"/>
    <n v="0"/>
    <b v="0"/>
    <s v="theater/plays"/>
    <n v="0"/>
    <s v="N/A"/>
    <x v="1"/>
    <x v="6"/>
  </r>
  <r>
    <s v="Community Theatre Project-Children's Show (Arthur)"/>
    <s v="Young persons theatre company working in deprived area seeking funding for children's theatrical production."/>
    <n v="2000"/>
    <n v="216"/>
    <x v="2"/>
    <x v="1"/>
    <s v="GBP"/>
    <n v="1421403960"/>
    <n v="1418827324"/>
    <b v="0"/>
    <n v="3"/>
    <b v="0"/>
    <s v="theater/plays"/>
    <n v="10.8"/>
    <n v="72"/>
    <x v="1"/>
    <x v="6"/>
  </r>
  <r>
    <s v="THE SNAIL: a comedy play at Hollywood Fringe Festival 2015"/>
    <s v="&quot;The Snail&quot; is the story of Andrew, a Transgender, who discovers his identity through the relationship with parents, with peers and sex"/>
    <n v="5000"/>
    <n v="240"/>
    <x v="2"/>
    <x v="0"/>
    <s v="USD"/>
    <n v="1433093700"/>
    <n v="1430242488"/>
    <b v="0"/>
    <n v="8"/>
    <b v="0"/>
    <s v="theater/plays"/>
    <n v="4.8"/>
    <n v="30"/>
    <x v="1"/>
    <x v="6"/>
  </r>
  <r>
    <s v="&quot; Sweet O'l Mama &quot; Theater Production"/>
    <s v="A gripping re-enactment of a true breast cancer survival story, highlighted with inspiration and laughter!"/>
    <n v="1000"/>
    <n v="32"/>
    <x v="2"/>
    <x v="0"/>
    <s v="USD"/>
    <n v="1438959600"/>
    <n v="1437754137"/>
    <b v="0"/>
    <n v="3"/>
    <b v="0"/>
    <s v="theater/plays"/>
    <n v="3.2"/>
    <n v="10.666666666666666"/>
    <x v="1"/>
    <x v="6"/>
  </r>
  <r>
    <s v="The 'Theater of Community' Tour"/>
    <s v="Unique  troupe will bring the wonder &amp; joy of Therapeutic Theater to  youth with severe multiple disabilities, &amp; adults with Alzheimers"/>
    <n v="1600"/>
    <n v="204"/>
    <x v="2"/>
    <x v="0"/>
    <s v="USD"/>
    <n v="1421410151"/>
    <n v="1418818151"/>
    <b v="0"/>
    <n v="8"/>
    <b v="0"/>
    <s v="theater/plays"/>
    <n v="12.75"/>
    <n v="25.5"/>
    <x v="1"/>
    <x v="6"/>
  </r>
  <r>
    <s v="A CRY FOR HELP"/>
    <s v="&quot;A Cry for Help is Riveting, Inspiring, and Mesmerizing. You will laugh, cry, and be thinking about your own Cry for Help&quot;"/>
    <n v="110000"/>
    <n v="20"/>
    <x v="2"/>
    <x v="0"/>
    <s v="USD"/>
    <n v="1428205247"/>
    <n v="1423024847"/>
    <b v="0"/>
    <n v="1"/>
    <b v="0"/>
    <s v="theater/plays"/>
    <n v="1.8181818181818181E-2"/>
    <n v="20"/>
    <x v="1"/>
    <x v="6"/>
  </r>
  <r>
    <s v="The Grouch Who Couldn't Steal Christmas"/>
    <s v="'The Grouch' is the perfect way to brighten up your Christmas. Full of love, laughs and some sheer calculated silliness, don't miss it!"/>
    <n v="2500"/>
    <n v="60"/>
    <x v="2"/>
    <x v="1"/>
    <s v="GBP"/>
    <n v="1440272093"/>
    <n v="1435088093"/>
    <b v="0"/>
    <n v="4"/>
    <b v="0"/>
    <s v="theater/plays"/>
    <n v="2.4"/>
    <n v="15"/>
    <x v="1"/>
    <x v="6"/>
  </r>
  <r>
    <s v="Live at the Speakeasy with Ryan Anderson"/>
    <s v="Live at the Speakeasy with Ryan Anderson is a local talk show! Showcasing local artist, special guest, and talented bands."/>
    <n v="2000"/>
    <n v="730"/>
    <x v="2"/>
    <x v="0"/>
    <s v="USD"/>
    <n v="1413953940"/>
    <n v="1410141900"/>
    <b v="0"/>
    <n v="8"/>
    <b v="0"/>
    <s v="theater/plays"/>
    <n v="36.5"/>
    <n v="91.25"/>
    <x v="1"/>
    <x v="6"/>
  </r>
  <r>
    <s v="LOPE ENAMORADO"/>
    <s v="Proyecto teatral dirigido por MartÃ­n Acosta que habla y reflexiona sobre el amor y su naturaleza."/>
    <n v="30000"/>
    <n v="800"/>
    <x v="2"/>
    <x v="14"/>
    <s v="MXN"/>
    <n v="1482108350"/>
    <n v="1479516350"/>
    <b v="0"/>
    <n v="1"/>
    <b v="0"/>
    <s v="theater/plays"/>
    <n v="2.666666666666667"/>
    <n v="800"/>
    <x v="1"/>
    <x v="6"/>
  </r>
  <r>
    <s v="Theatre for Life, Youth Theatre Company, Southampton UK"/>
    <s v="Theatre for Life believes in unlocking young people's creativity, developing self belief and creating positive opportunities."/>
    <n v="3500"/>
    <n v="400"/>
    <x v="2"/>
    <x v="1"/>
    <s v="GBP"/>
    <n v="1488271860"/>
    <n v="1484484219"/>
    <b v="0"/>
    <n v="5"/>
    <b v="0"/>
    <s v="theater/plays"/>
    <n v="11.428571428571429"/>
    <n v="80"/>
    <x v="1"/>
    <x v="6"/>
  </r>
  <r>
    <s v="And There Was War! Major Theatre Production"/>
    <s v="And There Was War is a play, a biblical narrative deeply entrenched in the concepts of the great controversy between Good and Evil!"/>
    <n v="10000"/>
    <n v="0"/>
    <x v="2"/>
    <x v="1"/>
    <s v="GBP"/>
    <n v="1454284500"/>
    <n v="1449431237"/>
    <b v="0"/>
    <n v="0"/>
    <b v="0"/>
    <s v="theater/plays"/>
    <n v="0"/>
    <s v="N/A"/>
    <x v="1"/>
    <x v="6"/>
  </r>
  <r>
    <s v="Life is simple"/>
    <s v="Community Youth play, written by and performed by the youth about finding joy in the simple things in life"/>
    <n v="75000"/>
    <n v="0"/>
    <x v="2"/>
    <x v="0"/>
    <s v="USD"/>
    <n v="1465060797"/>
    <n v="1462468797"/>
    <b v="0"/>
    <n v="0"/>
    <b v="0"/>
    <s v="theater/plays"/>
    <n v="0"/>
    <s v="N/A"/>
    <x v="1"/>
    <x v="6"/>
  </r>
  <r>
    <s v="L.U.N.A. Theatre Company produces &quot;Steel Magnolias&quot;"/>
    <s v="L.U.N.A. (Love, Understanding, Nurturing, and Awareness) is a non-profit organization dedicated to helping raise awareness for causes."/>
    <n v="4500"/>
    <n v="50"/>
    <x v="2"/>
    <x v="0"/>
    <s v="USD"/>
    <n v="1472847873"/>
    <n v="1468959873"/>
    <b v="0"/>
    <n v="1"/>
    <b v="0"/>
    <s v="theater/plays"/>
    <n v="1.1111111111111112"/>
    <n v="50"/>
    <x v="1"/>
    <x v="6"/>
  </r>
  <r>
    <s v="America is at the Mall: A Play in Three Acts"/>
    <s v="How does war change a family?  A peek into one family's kitchen as their soldier fights in Iraq."/>
    <n v="270"/>
    <n v="0"/>
    <x v="2"/>
    <x v="0"/>
    <s v="USD"/>
    <n v="1414205990"/>
    <n v="1413341990"/>
    <b v="0"/>
    <n v="0"/>
    <b v="0"/>
    <s v="theater/plays"/>
    <n v="0"/>
    <s v="N/A"/>
    <x v="1"/>
    <x v="6"/>
  </r>
  <r>
    <s v="Meet The Claires - Valentine's Day Weekend Comedy Stage Play"/>
    <s v="This is a Comedic Story about a young boy who saw the image of the perfect woman and from that point searched for someone similar"/>
    <n v="600"/>
    <n v="0"/>
    <x v="2"/>
    <x v="0"/>
    <s v="USD"/>
    <n v="1485380482"/>
    <n v="1482788482"/>
    <b v="0"/>
    <n v="0"/>
    <b v="0"/>
    <s v="theater/plays"/>
    <n v="0"/>
    <s v="N/A"/>
    <x v="1"/>
    <x v="6"/>
  </r>
  <r>
    <s v="4th Wall Theatre Project"/>
    <s v="Local Community theater to get up and running in the Idaho Falls area. Something new, something different!"/>
    <n v="500"/>
    <n v="137"/>
    <x v="2"/>
    <x v="0"/>
    <s v="USD"/>
    <n v="1463343673"/>
    <n v="1460751673"/>
    <b v="0"/>
    <n v="6"/>
    <b v="0"/>
    <s v="theater/plays"/>
    <n v="27.400000000000002"/>
    <n v="22.833333333333332"/>
    <x v="1"/>
    <x v="6"/>
  </r>
  <r>
    <s v="Weather Men"/>
    <s v="Weather Men is a play, written by Nathan Black.  A comedy/drama that explores the question of 'why people stay together?'"/>
    <n v="1000"/>
    <n v="100"/>
    <x v="2"/>
    <x v="0"/>
    <s v="USD"/>
    <n v="1440613920"/>
    <n v="1435953566"/>
    <b v="0"/>
    <n v="6"/>
    <b v="0"/>
    <s v="theater/plays"/>
    <n v="10"/>
    <n v="16.666666666666668"/>
    <x v="1"/>
    <x v="6"/>
  </r>
  <r>
    <s v="PETER PAN - a new play by Ebony Rattle"/>
    <s v="PETER PAN, written by Ebony Rattle, is a new retelling of the classic play by J.M. Barrie about a boy who refused to grow up."/>
    <n v="3000"/>
    <n v="641"/>
    <x v="2"/>
    <x v="2"/>
    <s v="AUD"/>
    <n v="1477550434"/>
    <n v="1474958434"/>
    <b v="0"/>
    <n v="14"/>
    <b v="0"/>
    <s v="theater/plays"/>
    <n v="21.366666666666667"/>
    <n v="45.785714285714285"/>
    <x v="1"/>
    <x v="6"/>
  </r>
  <r>
    <s v="Â¡LlÃ©vame!"/>
    <s v="Buscamos finalizar el proceso de producciÃ³n de un espectÃ¡culo de payaso y con Ã©l, activar espacios pÃºblicos para la escena clown."/>
    <n v="33000"/>
    <n v="2300"/>
    <x v="2"/>
    <x v="14"/>
    <s v="MXN"/>
    <n v="1482711309"/>
    <n v="1479860109"/>
    <b v="0"/>
    <n v="6"/>
    <b v="0"/>
    <s v="theater/plays"/>
    <n v="6.9696969696969706"/>
    <n v="383.33333333333331"/>
    <x v="1"/>
    <x v="6"/>
  </r>
  <r>
    <s v="David Facer, Paradox Magic"/>
    <s v="No magic show has ever integrated theatre arts like this.  World of Paradox is designed for all audiences and is interactive in nature."/>
    <n v="5000"/>
    <n v="3530"/>
    <x v="2"/>
    <x v="0"/>
    <s v="USD"/>
    <n v="1427936400"/>
    <n v="1424221866"/>
    <b v="0"/>
    <n v="33"/>
    <b v="0"/>
    <s v="theater/plays"/>
    <n v="70.599999999999994"/>
    <n v="106.96969696969697"/>
    <x v="1"/>
    <x v="6"/>
  </r>
  <r>
    <s v="Sacrifice"/>
    <s v="A new dramatic comedy dealing with a father's unwillingness to let go of his past causes major problems for the future of his daughter."/>
    <n v="2000"/>
    <n v="41"/>
    <x v="2"/>
    <x v="0"/>
    <s v="USD"/>
    <n v="1411596001"/>
    <n v="1409608801"/>
    <b v="0"/>
    <n v="4"/>
    <b v="0"/>
    <s v="theater/plays"/>
    <n v="2.0500000000000003"/>
    <n v="10.25"/>
    <x v="1"/>
    <x v="6"/>
  </r>
  <r>
    <s v="The Black Woman's Attitude Stage Play"/>
    <s v="We are producing and directing a stage play that will focus on relationships and the stereotypes/truths that prohibit growth."/>
    <n v="3000"/>
    <n v="59"/>
    <x v="2"/>
    <x v="0"/>
    <s v="USD"/>
    <n v="1488517200"/>
    <n v="1485909937"/>
    <b v="0"/>
    <n v="1"/>
    <b v="0"/>
    <s v="theater/plays"/>
    <n v="1.9666666666666666"/>
    <n v="59"/>
    <x v="1"/>
    <x v="6"/>
  </r>
  <r>
    <s v="Jack the Lad"/>
    <s v="Jack the Lad - a new play that explores how far the boundaries of friendship will stretch when morality and loyalties clash."/>
    <n v="500"/>
    <n v="0"/>
    <x v="2"/>
    <x v="1"/>
    <s v="GBP"/>
    <n v="1448805404"/>
    <n v="1446209804"/>
    <b v="0"/>
    <n v="0"/>
    <b v="0"/>
    <s v="theater/plays"/>
    <n v="0"/>
    <s v="N/A"/>
    <x v="1"/>
    <x v="6"/>
  </r>
  <r>
    <s v="Take Tartuffe to Edinburgh Fringe Festival!"/>
    <s v="Set in the height of sex, drugs and rock 'n' roll this production is an exciting new take on Moliere's classic! Performing with SpaceUK"/>
    <n v="300"/>
    <n v="86"/>
    <x v="2"/>
    <x v="1"/>
    <s v="GBP"/>
    <n v="1469113351"/>
    <n v="1463929351"/>
    <b v="0"/>
    <n v="6"/>
    <b v="0"/>
    <s v="theater/plays"/>
    <n v="28.666666666666668"/>
    <n v="14.333333333333334"/>
    <x v="1"/>
    <x v="6"/>
  </r>
  <r>
    <s v="REBORN IN LOVE"/>
    <s v="REBORN IN LOVE is the sequel to REBORN FROM ABOVE: A Tale of Eternal Love.  This is part two, of a One-Act play series."/>
    <n v="3000"/>
    <n v="94"/>
    <x v="2"/>
    <x v="0"/>
    <s v="USD"/>
    <n v="1424747740"/>
    <n v="1422155740"/>
    <b v="0"/>
    <n v="6"/>
    <b v="0"/>
    <s v="theater/plays"/>
    <n v="3.1333333333333333"/>
    <n v="15.666666666666666"/>
    <x v="1"/>
    <x v="6"/>
  </r>
  <r>
    <s v="A Great New Controversial Play - &quot;The Divide&quot;."/>
    <s v="Set in Southern America â€œThe Divideâ€ is a stage play that touches on the issues that are forefront in America and the world."/>
    <n v="2500"/>
    <n v="1"/>
    <x v="2"/>
    <x v="17"/>
    <s v="EUR"/>
    <n v="1456617600"/>
    <n v="1454280186"/>
    <b v="0"/>
    <n v="1"/>
    <b v="0"/>
    <s v="theater/plays"/>
    <n v="0.04"/>
    <n v="1"/>
    <x v="1"/>
    <x v="6"/>
  </r>
  <r>
    <s v="The Toy Box by Anthony H. Wallace"/>
    <s v="A family oriented play about Christians &amp; the sins they live with, portrayed by &quot;puppets and toys&quot; at Queensbury Theater in Houston."/>
    <n v="1500"/>
    <n v="3"/>
    <x v="2"/>
    <x v="0"/>
    <s v="USD"/>
    <n v="1452234840"/>
    <n v="1450619123"/>
    <b v="0"/>
    <n v="3"/>
    <b v="0"/>
    <s v="theater/plays"/>
    <n v="0.2"/>
    <n v="1"/>
    <x v="1"/>
    <x v="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14">
  <r>
    <x v="0"/>
    <s v="US"/>
    <s v="USD"/>
    <n v="1437620400"/>
    <n v="1434931811"/>
    <b v="0"/>
    <n v="182"/>
    <b v="1"/>
    <s v="film &amp; video/television"/>
    <n v="136.85882352941178"/>
    <n v="63.917582417582416"/>
    <x v="0"/>
    <s v="television"/>
    <x v="0"/>
    <d v="2015-07-23T03:00:00"/>
  </r>
  <r>
    <x v="0"/>
    <s v="US"/>
    <s v="USD"/>
    <n v="1488464683"/>
    <n v="1485872683"/>
    <b v="0"/>
    <n v="79"/>
    <b v="1"/>
    <s v="film &amp; video/television"/>
    <n v="142.60827250608273"/>
    <n v="185.48101265822785"/>
    <x v="0"/>
    <s v="television"/>
    <x v="1"/>
    <d v="2017-03-02T14:24:43"/>
  </r>
  <r>
    <x v="0"/>
    <s v="GB"/>
    <s v="GBP"/>
    <n v="1455555083"/>
    <n v="1454691083"/>
    <b v="0"/>
    <n v="35"/>
    <b v="1"/>
    <s v="film &amp; video/television"/>
    <n v="105"/>
    <n v="15"/>
    <x v="0"/>
    <s v="television"/>
    <x v="2"/>
    <d v="2016-02-15T16:51:23"/>
  </r>
  <r>
    <x v="0"/>
    <s v="US"/>
    <s v="USD"/>
    <n v="1407414107"/>
    <n v="1404822107"/>
    <b v="0"/>
    <n v="150"/>
    <b v="1"/>
    <s v="film &amp; video/television"/>
    <n v="103.89999999999999"/>
    <n v="69.266666666666666"/>
    <x v="0"/>
    <s v="television"/>
    <x v="3"/>
    <d v="2014-08-07T12:21:47"/>
  </r>
  <r>
    <x v="0"/>
    <s v="US"/>
    <s v="USD"/>
    <n v="1450555279"/>
    <n v="1447963279"/>
    <b v="0"/>
    <n v="284"/>
    <b v="1"/>
    <s v="film &amp; video/television"/>
    <n v="122.99154545454545"/>
    <n v="190.55028169014085"/>
    <x v="0"/>
    <s v="television"/>
    <x v="4"/>
    <d v="2015-12-19T20:01:19"/>
  </r>
  <r>
    <x v="0"/>
    <s v="US"/>
    <s v="USD"/>
    <n v="1469770500"/>
    <n v="1468362207"/>
    <b v="0"/>
    <n v="47"/>
    <b v="1"/>
    <s v="film &amp; video/television"/>
    <n v="109.77744436109028"/>
    <n v="93.40425531914893"/>
    <x v="0"/>
    <s v="television"/>
    <x v="5"/>
    <d v="2016-07-29T05:35:00"/>
  </r>
  <r>
    <x v="0"/>
    <s v="US"/>
    <s v="USD"/>
    <n v="1402710250"/>
    <n v="1401846250"/>
    <b v="0"/>
    <n v="58"/>
    <b v="1"/>
    <s v="film &amp; video/television"/>
    <n v="106.4875"/>
    <n v="146.87931034482759"/>
    <x v="0"/>
    <s v="television"/>
    <x v="6"/>
    <d v="2014-06-14T01:44:10"/>
  </r>
  <r>
    <x v="0"/>
    <s v="US"/>
    <s v="USD"/>
    <n v="1467680867"/>
    <n v="1464224867"/>
    <b v="0"/>
    <n v="57"/>
    <b v="1"/>
    <s v="film &amp; video/television"/>
    <n v="101.22222222222221"/>
    <n v="159.82456140350877"/>
    <x v="0"/>
    <s v="television"/>
    <x v="7"/>
    <d v="2016-07-05T01:07:47"/>
  </r>
  <r>
    <x v="0"/>
    <s v="US"/>
    <s v="USD"/>
    <n v="1460754000"/>
    <n v="1460155212"/>
    <b v="0"/>
    <n v="12"/>
    <b v="1"/>
    <s v="film &amp; video/television"/>
    <n v="100.04342857142856"/>
    <n v="291.79333333333335"/>
    <x v="0"/>
    <s v="television"/>
    <x v="8"/>
    <d v="2016-04-15T21:00:00"/>
  </r>
  <r>
    <x v="0"/>
    <s v="US"/>
    <s v="USD"/>
    <n v="1460860144"/>
    <n v="1458268144"/>
    <b v="0"/>
    <n v="20"/>
    <b v="1"/>
    <s v="film &amp; video/television"/>
    <n v="125.998"/>
    <n v="31.499500000000001"/>
    <x v="0"/>
    <s v="television"/>
    <x v="9"/>
    <d v="2016-04-17T02:29:04"/>
  </r>
  <r>
    <x v="0"/>
    <s v="US"/>
    <s v="USD"/>
    <n v="1403660279"/>
    <n v="1400636279"/>
    <b v="0"/>
    <n v="19"/>
    <b v="1"/>
    <s v="film &amp; video/television"/>
    <n v="100.49999999999999"/>
    <n v="158.68421052631578"/>
    <x v="0"/>
    <s v="television"/>
    <x v="10"/>
    <d v="2014-06-25T01:37:59"/>
  </r>
  <r>
    <x v="0"/>
    <s v="US"/>
    <s v="USD"/>
    <n v="1471834800"/>
    <n v="1469126462"/>
    <b v="0"/>
    <n v="75"/>
    <b v="1"/>
    <s v="film &amp; video/television"/>
    <n v="120.5"/>
    <n v="80.333333333333329"/>
    <x v="0"/>
    <s v="television"/>
    <x v="11"/>
    <d v="2016-08-22T03:00:00"/>
  </r>
  <r>
    <x v="0"/>
    <s v="US"/>
    <s v="USD"/>
    <n v="1405479600"/>
    <n v="1401642425"/>
    <b v="0"/>
    <n v="827"/>
    <b v="1"/>
    <s v="film &amp; video/television"/>
    <n v="165.29333333333335"/>
    <n v="59.961305925030231"/>
    <x v="0"/>
    <s v="television"/>
    <x v="12"/>
    <d v="2014-07-16T03:00:00"/>
  </r>
  <r>
    <x v="0"/>
    <s v="US"/>
    <s v="USD"/>
    <n v="1466713620"/>
    <n v="1463588109"/>
    <b v="0"/>
    <n v="51"/>
    <b v="1"/>
    <s v="film &amp; video/television"/>
    <n v="159.97142857142856"/>
    <n v="109.78431372549019"/>
    <x v="0"/>
    <s v="television"/>
    <x v="13"/>
    <d v="2016-06-23T20:27:00"/>
  </r>
  <r>
    <x v="0"/>
    <s v="AU"/>
    <s v="AUD"/>
    <n v="1405259940"/>
    <n v="1403051888"/>
    <b v="0"/>
    <n v="41"/>
    <b v="1"/>
    <s v="film &amp; video/television"/>
    <n v="100.93333333333334"/>
    <n v="147.70731707317074"/>
    <x v="0"/>
    <s v="television"/>
    <x v="14"/>
    <d v="2014-07-13T13:59:00"/>
  </r>
  <r>
    <x v="0"/>
    <s v="ES"/>
    <s v="EUR"/>
    <n v="1443384840"/>
    <n v="1441790658"/>
    <b v="0"/>
    <n v="98"/>
    <b v="1"/>
    <s v="film &amp; video/television"/>
    <n v="106.60000000000001"/>
    <n v="21.755102040816325"/>
    <x v="0"/>
    <s v="television"/>
    <x v="15"/>
    <d v="2015-09-27T20:14:00"/>
  </r>
  <r>
    <x v="0"/>
    <s v="US"/>
    <s v="USD"/>
    <n v="1402896600"/>
    <n v="1398971211"/>
    <b v="0"/>
    <n v="70"/>
    <b v="1"/>
    <s v="film &amp; video/television"/>
    <n v="100.24166666666667"/>
    <n v="171.84285714285716"/>
    <x v="0"/>
    <s v="television"/>
    <x v="16"/>
    <d v="2014-06-16T05:30:00"/>
  </r>
  <r>
    <x v="0"/>
    <s v="GB"/>
    <s v="GBP"/>
    <n v="1415126022"/>
    <n v="1412530422"/>
    <b v="0"/>
    <n v="36"/>
    <b v="1"/>
    <s v="film &amp; video/television"/>
    <n v="100.66666666666666"/>
    <n v="41.944444444444443"/>
    <x v="0"/>
    <s v="television"/>
    <x v="17"/>
    <d v="2014-11-04T18:33:42"/>
  </r>
  <r>
    <x v="0"/>
    <s v="US"/>
    <s v="USD"/>
    <n v="1410958856"/>
    <n v="1408366856"/>
    <b v="0"/>
    <n v="342"/>
    <b v="1"/>
    <s v="film &amp; video/television"/>
    <n v="106.32110000000002"/>
    <n v="93.264122807017543"/>
    <x v="0"/>
    <s v="television"/>
    <x v="18"/>
    <d v="2014-09-17T13:00:56"/>
  </r>
  <r>
    <x v="0"/>
    <s v="US"/>
    <s v="USD"/>
    <n v="1437420934"/>
    <n v="1434828934"/>
    <b v="0"/>
    <n v="22"/>
    <b v="1"/>
    <s v="film &amp; video/television"/>
    <n v="145.29411764705881"/>
    <n v="56.136363636363633"/>
    <x v="0"/>
    <s v="television"/>
    <x v="19"/>
    <d v="2015-07-20T19:35:34"/>
  </r>
  <r>
    <x v="0"/>
    <s v="US"/>
    <s v="USD"/>
    <n v="1442167912"/>
    <n v="1436983912"/>
    <b v="0"/>
    <n v="25"/>
    <b v="1"/>
    <s v="film &amp; video/television"/>
    <n v="100.2"/>
    <n v="80.16"/>
    <x v="0"/>
    <s v="television"/>
    <x v="20"/>
    <d v="2015-09-13T18:11:52"/>
  </r>
  <r>
    <x v="0"/>
    <s v="US"/>
    <s v="USD"/>
    <n v="1411743789"/>
    <n v="1409151789"/>
    <b v="0"/>
    <n v="101"/>
    <b v="1"/>
    <s v="film &amp; video/television"/>
    <n v="109.13513513513513"/>
    <n v="199.9009900990099"/>
    <x v="0"/>
    <s v="television"/>
    <x v="21"/>
    <d v="2014-09-26T15:03:09"/>
  </r>
  <r>
    <x v="0"/>
    <s v="US"/>
    <s v="USD"/>
    <n v="1420099140"/>
    <n v="1418766740"/>
    <b v="0"/>
    <n v="8"/>
    <b v="1"/>
    <s v="film &amp; video/television"/>
    <n v="117.14285714285715"/>
    <n v="51.25"/>
    <x v="0"/>
    <s v="television"/>
    <x v="22"/>
    <d v="2015-01-01T07:59:00"/>
  </r>
  <r>
    <x v="0"/>
    <s v="US"/>
    <s v="USD"/>
    <n v="1430407200"/>
    <n v="1428086501"/>
    <b v="0"/>
    <n v="23"/>
    <b v="1"/>
    <s v="film &amp; video/television"/>
    <n v="118.5"/>
    <n v="103.04347826086956"/>
    <x v="0"/>
    <s v="television"/>
    <x v="23"/>
    <d v="2015-04-30T15:20:00"/>
  </r>
  <r>
    <x v="0"/>
    <s v="US"/>
    <s v="USD"/>
    <n v="1442345940"/>
    <n v="1439494863"/>
    <b v="0"/>
    <n v="574"/>
    <b v="1"/>
    <s v="film &amp; video/television"/>
    <n v="108.80768571428572"/>
    <n v="66.346149825783982"/>
    <x v="0"/>
    <s v="television"/>
    <x v="24"/>
    <d v="2015-09-15T19:39:00"/>
  </r>
  <r>
    <x v="0"/>
    <s v="US"/>
    <s v="USD"/>
    <n v="1452299761"/>
    <n v="1447115761"/>
    <b v="0"/>
    <n v="14"/>
    <b v="1"/>
    <s v="film &amp; video/television"/>
    <n v="133.33333333333331"/>
    <n v="57.142857142857146"/>
    <x v="0"/>
    <s v="television"/>
    <x v="25"/>
    <d v="2016-01-09T00:36:01"/>
  </r>
  <r>
    <x v="0"/>
    <s v="US"/>
    <s v="USD"/>
    <n v="1408278144"/>
    <n v="1404822144"/>
    <b v="0"/>
    <n v="19"/>
    <b v="1"/>
    <s v="film &amp; video/television"/>
    <n v="155.20000000000002"/>
    <n v="102.10526315789474"/>
    <x v="0"/>
    <s v="television"/>
    <x v="26"/>
    <d v="2014-08-17T12:22:24"/>
  </r>
  <r>
    <x v="0"/>
    <s v="NZ"/>
    <s v="NZD"/>
    <n v="1416113833"/>
    <n v="1413518233"/>
    <b v="0"/>
    <n v="150"/>
    <b v="1"/>
    <s v="film &amp; video/television"/>
    <n v="111.72500000000001"/>
    <n v="148.96666666666667"/>
    <x v="0"/>
    <s v="television"/>
    <x v="27"/>
    <d v="2014-11-16T04:57:13"/>
  </r>
  <r>
    <x v="0"/>
    <s v="US"/>
    <s v="USD"/>
    <n v="1450307284"/>
    <n v="1447715284"/>
    <b v="0"/>
    <n v="71"/>
    <b v="1"/>
    <s v="film &amp; video/television"/>
    <n v="100.35000000000001"/>
    <n v="169.6056338028169"/>
    <x v="0"/>
    <s v="television"/>
    <x v="28"/>
    <d v="2015-12-16T23:08:04"/>
  </r>
  <r>
    <x v="0"/>
    <s v="GB"/>
    <s v="GBP"/>
    <n v="1406045368"/>
    <n v="1403453368"/>
    <b v="0"/>
    <n v="117"/>
    <b v="1"/>
    <s v="film &amp; video/television"/>
    <n v="123.33333333333334"/>
    <n v="31.623931623931625"/>
    <x v="0"/>
    <s v="television"/>
    <x v="29"/>
    <d v="2014-07-22T16:09:28"/>
  </r>
  <r>
    <x v="0"/>
    <s v="US"/>
    <s v="USD"/>
    <n v="1408604515"/>
    <n v="1406012515"/>
    <b v="0"/>
    <n v="53"/>
    <b v="1"/>
    <s v="film &amp; video/television"/>
    <n v="101.29975"/>
    <n v="76.45264150943396"/>
    <x v="0"/>
    <s v="television"/>
    <x v="30"/>
    <d v="2014-08-21T07:01:55"/>
  </r>
  <r>
    <x v="0"/>
    <s v="US"/>
    <s v="USD"/>
    <n v="1453748434"/>
    <n v="1452193234"/>
    <b v="0"/>
    <n v="1"/>
    <b v="1"/>
    <s v="film &amp; video/television"/>
    <n v="100"/>
    <n v="13"/>
    <x v="0"/>
    <s v="television"/>
    <x v="31"/>
    <d v="2016-01-25T19:00:34"/>
  </r>
  <r>
    <x v="0"/>
    <s v="US"/>
    <s v="USD"/>
    <n v="1463111940"/>
    <n v="1459523017"/>
    <b v="0"/>
    <n v="89"/>
    <b v="1"/>
    <s v="film &amp; video/television"/>
    <n v="100.24604569420035"/>
    <n v="320.44943820224717"/>
    <x v="0"/>
    <s v="television"/>
    <x v="32"/>
    <d v="2016-05-13T03:59:00"/>
  </r>
  <r>
    <x v="0"/>
    <s v="US"/>
    <s v="USD"/>
    <n v="1447001501"/>
    <n v="1444405901"/>
    <b v="0"/>
    <n v="64"/>
    <b v="1"/>
    <s v="film &amp; video/television"/>
    <n v="102.0952380952381"/>
    <n v="83.75"/>
    <x v="0"/>
    <s v="television"/>
    <x v="33"/>
    <d v="2015-11-08T16:51:41"/>
  </r>
  <r>
    <x v="0"/>
    <s v="US"/>
    <s v="USD"/>
    <n v="1407224601"/>
    <n v="1405928601"/>
    <b v="0"/>
    <n v="68"/>
    <b v="1"/>
    <s v="film &amp; video/television"/>
    <n v="130.46153846153845"/>
    <n v="49.882352941176471"/>
    <x v="0"/>
    <s v="television"/>
    <x v="34"/>
    <d v="2014-08-05T07:43:21"/>
  </r>
  <r>
    <x v="0"/>
    <s v="US"/>
    <s v="USD"/>
    <n v="1430179200"/>
    <n v="1428130814"/>
    <b v="0"/>
    <n v="28"/>
    <b v="1"/>
    <s v="film &amp; video/television"/>
    <n v="166.5"/>
    <n v="59.464285714285715"/>
    <x v="0"/>
    <s v="television"/>
    <x v="35"/>
    <d v="2015-04-28T00:00:00"/>
  </r>
  <r>
    <x v="0"/>
    <s v="US"/>
    <s v="USD"/>
    <n v="1428128525"/>
    <n v="1425540125"/>
    <b v="0"/>
    <n v="44"/>
    <b v="1"/>
    <s v="film &amp; video/television"/>
    <n v="142.15"/>
    <n v="193.84090909090909"/>
    <x v="0"/>
    <s v="television"/>
    <x v="36"/>
    <d v="2015-04-04T06:22:05"/>
  </r>
  <r>
    <x v="0"/>
    <s v="US"/>
    <s v="USD"/>
    <n v="1425055079"/>
    <n v="1422463079"/>
    <b v="0"/>
    <n v="253"/>
    <b v="1"/>
    <s v="film &amp; video/television"/>
    <n v="183.44090909090909"/>
    <n v="159.51383399209487"/>
    <x v="0"/>
    <s v="television"/>
    <x v="37"/>
    <d v="2015-02-27T16:37:59"/>
  </r>
  <r>
    <x v="0"/>
    <s v="US"/>
    <s v="USD"/>
    <n v="1368235344"/>
    <n v="1365643344"/>
    <b v="0"/>
    <n v="66"/>
    <b v="1"/>
    <s v="film &amp; video/television"/>
    <n v="110.04"/>
    <n v="41.68181818181818"/>
    <x v="0"/>
    <s v="television"/>
    <x v="38"/>
    <d v="2013-05-11T01:22:24"/>
  </r>
  <r>
    <x v="0"/>
    <s v="GB"/>
    <s v="GBP"/>
    <n v="1401058740"/>
    <n v="1398388068"/>
    <b v="0"/>
    <n v="217"/>
    <b v="1"/>
    <s v="film &amp; video/television"/>
    <n v="130.98000000000002"/>
    <n v="150.89861751152074"/>
    <x v="0"/>
    <s v="television"/>
    <x v="39"/>
    <d v="2014-05-25T22:59:00"/>
  </r>
  <r>
    <x v="0"/>
    <s v="US"/>
    <s v="USD"/>
    <n v="1403150400"/>
    <n v="1401426488"/>
    <b v="0"/>
    <n v="16"/>
    <b v="1"/>
    <s v="film &amp; video/television"/>
    <n v="101.35000000000001"/>
    <n v="126.6875"/>
    <x v="0"/>
    <s v="television"/>
    <x v="40"/>
    <d v="2014-06-19T04:00:00"/>
  </r>
  <r>
    <x v="0"/>
    <s v="US"/>
    <s v="USD"/>
    <n v="1412516354"/>
    <n v="1409924354"/>
    <b v="0"/>
    <n v="19"/>
    <b v="1"/>
    <s v="film &amp; video/television"/>
    <n v="100"/>
    <n v="105.26315789473684"/>
    <x v="0"/>
    <s v="television"/>
    <x v="41"/>
    <d v="2014-10-05T13:39:14"/>
  </r>
  <r>
    <x v="0"/>
    <s v="US"/>
    <s v="USD"/>
    <n v="1419780026"/>
    <n v="1417188026"/>
    <b v="0"/>
    <n v="169"/>
    <b v="1"/>
    <s v="film &amp; video/television"/>
    <n v="141.85714285714286"/>
    <n v="117.51479289940828"/>
    <x v="0"/>
    <s v="television"/>
    <x v="42"/>
    <d v="2014-12-28T15:20:26"/>
  </r>
  <r>
    <x v="0"/>
    <s v="US"/>
    <s v="USD"/>
    <n v="1405209600"/>
    <n v="1402599486"/>
    <b v="0"/>
    <n v="263"/>
    <b v="1"/>
    <s v="film &amp; video/television"/>
    <n v="308.65999999999997"/>
    <n v="117.36121673003802"/>
    <x v="0"/>
    <s v="television"/>
    <x v="43"/>
    <d v="2014-07-13T00:00:00"/>
  </r>
  <r>
    <x v="0"/>
    <s v="US"/>
    <s v="USD"/>
    <n v="1412648537"/>
    <n v="1408760537"/>
    <b v="0"/>
    <n v="15"/>
    <b v="1"/>
    <s v="film &amp; video/television"/>
    <n v="100"/>
    <n v="133.33333333333334"/>
    <x v="0"/>
    <s v="television"/>
    <x v="44"/>
    <d v="2014-10-07T02:22:17"/>
  </r>
  <r>
    <x v="0"/>
    <s v="US"/>
    <s v="USD"/>
    <n v="1461769107"/>
    <n v="1459177107"/>
    <b v="0"/>
    <n v="61"/>
    <b v="1"/>
    <s v="film &amp; video/television"/>
    <n v="120"/>
    <n v="98.360655737704917"/>
    <x v="0"/>
    <s v="television"/>
    <x v="45"/>
    <d v="2016-04-27T14:58:27"/>
  </r>
  <r>
    <x v="0"/>
    <s v="AU"/>
    <s v="AUD"/>
    <n v="1450220974"/>
    <n v="1447628974"/>
    <b v="0"/>
    <n v="45"/>
    <b v="1"/>
    <s v="film &amp; video/television"/>
    <n v="104.16666666666667"/>
    <n v="194.44444444444446"/>
    <x v="0"/>
    <s v="television"/>
    <x v="46"/>
    <d v="2015-12-15T23:09:34"/>
  </r>
  <r>
    <x v="0"/>
    <s v="US"/>
    <s v="USD"/>
    <n v="1419021607"/>
    <n v="1413834007"/>
    <b v="0"/>
    <n v="70"/>
    <b v="1"/>
    <s v="film &amp; video/television"/>
    <n v="107.61100000000002"/>
    <n v="76.865000000000009"/>
    <x v="0"/>
    <s v="television"/>
    <x v="47"/>
    <d v="2014-12-19T20:40:07"/>
  </r>
  <r>
    <x v="0"/>
    <s v="GB"/>
    <s v="GBP"/>
    <n v="1425211200"/>
    <n v="1422534260"/>
    <b v="0"/>
    <n v="38"/>
    <b v="1"/>
    <s v="film &amp; video/television"/>
    <n v="107.94999999999999"/>
    <n v="56.815789473684212"/>
    <x v="0"/>
    <s v="television"/>
    <x v="48"/>
    <d v="2015-03-01T12:00:00"/>
  </r>
  <r>
    <x v="0"/>
    <s v="US"/>
    <s v="USD"/>
    <n v="1445660045"/>
    <n v="1443068045"/>
    <b v="0"/>
    <n v="87"/>
    <b v="1"/>
    <s v="film &amp; video/television"/>
    <n v="100"/>
    <n v="137.93103448275863"/>
    <x v="0"/>
    <s v="television"/>
    <x v="49"/>
    <d v="2015-10-24T04:14:05"/>
  </r>
  <r>
    <x v="0"/>
    <s v="GB"/>
    <s v="GBP"/>
    <n v="1422637200"/>
    <n v="1419271458"/>
    <b v="0"/>
    <n v="22"/>
    <b v="1"/>
    <s v="film &amp; video/television"/>
    <n v="100"/>
    <n v="27.272727272727273"/>
    <x v="0"/>
    <s v="television"/>
    <x v="50"/>
    <d v="2015-01-30T17:00:00"/>
  </r>
  <r>
    <x v="0"/>
    <s v="US"/>
    <s v="USD"/>
    <n v="1439245037"/>
    <n v="1436653037"/>
    <b v="0"/>
    <n v="119"/>
    <b v="1"/>
    <s v="film &amp; video/television"/>
    <n v="128.0181818181818"/>
    <n v="118.33613445378151"/>
    <x v="0"/>
    <s v="television"/>
    <x v="51"/>
    <d v="2015-08-10T22:17:17"/>
  </r>
  <r>
    <x v="0"/>
    <s v="US"/>
    <s v="USD"/>
    <n v="1405615846"/>
    <n v="1403023846"/>
    <b v="0"/>
    <n v="52"/>
    <b v="1"/>
    <s v="film &amp; video/television"/>
    <n v="116.21"/>
    <n v="223.48076923076923"/>
    <x v="0"/>
    <s v="television"/>
    <x v="52"/>
    <d v="2014-07-17T16:50:46"/>
  </r>
  <r>
    <x v="0"/>
    <s v="US"/>
    <s v="USD"/>
    <n v="1396648800"/>
    <n v="1395407445"/>
    <b v="0"/>
    <n v="117"/>
    <b v="1"/>
    <s v="film &amp; video/television"/>
    <n v="109.63333333333334"/>
    <n v="28.111111111111111"/>
    <x v="0"/>
    <s v="television"/>
    <x v="53"/>
    <d v="2014-04-04T22:00:00"/>
  </r>
  <r>
    <x v="0"/>
    <s v="US"/>
    <s v="USD"/>
    <n v="1451063221"/>
    <n v="1448471221"/>
    <b v="0"/>
    <n v="52"/>
    <b v="1"/>
    <s v="film &amp; video/television"/>
    <n v="101"/>
    <n v="194.23076923076923"/>
    <x v="0"/>
    <s v="television"/>
    <x v="54"/>
    <d v="2015-12-25T17:07:01"/>
  </r>
  <r>
    <x v="0"/>
    <s v="US"/>
    <s v="USD"/>
    <n v="1464390916"/>
    <n v="1462576516"/>
    <b v="0"/>
    <n v="86"/>
    <b v="1"/>
    <s v="film &amp; video/television"/>
    <n v="128.95348837209301"/>
    <n v="128.95348837209303"/>
    <x v="0"/>
    <s v="television"/>
    <x v="55"/>
    <d v="2016-05-27T23:15:16"/>
  </r>
  <r>
    <x v="0"/>
    <s v="GB"/>
    <s v="GBP"/>
    <n v="1433779200"/>
    <n v="1432559424"/>
    <b v="0"/>
    <n v="174"/>
    <b v="1"/>
    <s v="film &amp; video/television"/>
    <n v="107.26249999999999"/>
    <n v="49.316091954022987"/>
    <x v="0"/>
    <s v="television"/>
    <x v="56"/>
    <d v="2015-06-08T16:00:00"/>
  </r>
  <r>
    <x v="0"/>
    <s v="US"/>
    <s v="USD"/>
    <n v="1429991962"/>
    <n v="1427399962"/>
    <b v="0"/>
    <n v="69"/>
    <b v="1"/>
    <s v="film &amp; video/television"/>
    <n v="101.89999999999999"/>
    <n v="221.52173913043478"/>
    <x v="0"/>
    <s v="television"/>
    <x v="57"/>
    <d v="2015-04-25T19:59:22"/>
  </r>
  <r>
    <x v="0"/>
    <s v="US"/>
    <s v="USD"/>
    <n v="1416423172"/>
    <n v="1413827572"/>
    <b v="0"/>
    <n v="75"/>
    <b v="1"/>
    <s v="film &amp; video/television"/>
    <n v="102.91"/>
    <n v="137.21333333333334"/>
    <x v="0"/>
    <s v="television"/>
    <x v="58"/>
    <d v="2014-11-19T18:52:52"/>
  </r>
  <r>
    <x v="0"/>
    <s v="US"/>
    <s v="USD"/>
    <n v="1442264400"/>
    <n v="1439530776"/>
    <b v="0"/>
    <n v="33"/>
    <b v="1"/>
    <s v="film &amp; video/television"/>
    <n v="100.12570000000001"/>
    <n v="606.82242424242418"/>
    <x v="0"/>
    <s v="television"/>
    <x v="59"/>
    <d v="2015-09-14T21:00:00"/>
  </r>
  <r>
    <x v="0"/>
    <s v="GB"/>
    <s v="GBP"/>
    <n v="1395532800"/>
    <n v="1393882717"/>
    <b v="0"/>
    <n v="108"/>
    <b v="1"/>
    <s v="film &amp; video/shorts"/>
    <n v="103.29622222222221"/>
    <n v="43.040092592592593"/>
    <x v="0"/>
    <s v="shorts"/>
    <x v="60"/>
    <d v="2014-03-23T00:00:00"/>
  </r>
  <r>
    <x v="0"/>
    <s v="US"/>
    <s v="USD"/>
    <n v="1370547157"/>
    <n v="1368646357"/>
    <b v="0"/>
    <n v="23"/>
    <b v="1"/>
    <s v="film &amp; video/shorts"/>
    <n v="148.30000000000001"/>
    <n v="322.39130434782606"/>
    <x v="0"/>
    <s v="shorts"/>
    <x v="61"/>
    <d v="2013-06-06T19:32:37"/>
  </r>
  <r>
    <x v="0"/>
    <s v="US"/>
    <s v="USD"/>
    <n v="1362337878"/>
    <n v="1360177878"/>
    <b v="0"/>
    <n v="48"/>
    <b v="1"/>
    <s v="film &amp; video/shorts"/>
    <n v="154.73333333333332"/>
    <n v="96.708333333333329"/>
    <x v="0"/>
    <s v="shorts"/>
    <x v="62"/>
    <d v="2013-03-03T19:11:18"/>
  </r>
  <r>
    <x v="0"/>
    <s v="US"/>
    <s v="USD"/>
    <n v="1388206740"/>
    <n v="1386194013"/>
    <b v="0"/>
    <n v="64"/>
    <b v="1"/>
    <s v="film &amp; video/shorts"/>
    <n v="113.51849999999999"/>
    <n v="35.474531249999998"/>
    <x v="0"/>
    <s v="shorts"/>
    <x v="63"/>
    <d v="2013-12-28T04:59:00"/>
  </r>
  <r>
    <x v="0"/>
    <s v="US"/>
    <s v="USD"/>
    <n v="1373243181"/>
    <n v="1370651181"/>
    <b v="0"/>
    <n v="24"/>
    <b v="1"/>
    <s v="film &amp; video/shorts"/>
    <n v="173.33333333333334"/>
    <n v="86.666666666666671"/>
    <x v="0"/>
    <s v="shorts"/>
    <x v="64"/>
    <d v="2013-07-08T00:26:21"/>
  </r>
  <r>
    <x v="0"/>
    <s v="CA"/>
    <s v="CAD"/>
    <n v="1407736740"/>
    <n v="1405453354"/>
    <b v="0"/>
    <n v="57"/>
    <b v="1"/>
    <s v="film &amp; video/shorts"/>
    <n v="107.52857142857141"/>
    <n v="132.05263157894737"/>
    <x v="0"/>
    <s v="shorts"/>
    <x v="65"/>
    <d v="2014-08-11T05:59:00"/>
  </r>
  <r>
    <x v="0"/>
    <s v="US"/>
    <s v="USD"/>
    <n v="1468873420"/>
    <n v="1466281420"/>
    <b v="0"/>
    <n v="26"/>
    <b v="1"/>
    <s v="film &amp; video/shorts"/>
    <n v="118.6"/>
    <n v="91.230769230769226"/>
    <x v="0"/>
    <s v="shorts"/>
    <x v="66"/>
    <d v="2016-07-18T20:23:40"/>
  </r>
  <r>
    <x v="0"/>
    <s v="US"/>
    <s v="USD"/>
    <n v="1342360804"/>
    <n v="1339768804"/>
    <b v="0"/>
    <n v="20"/>
    <b v="1"/>
    <s v="film &amp; video/shorts"/>
    <n v="116.25000000000001"/>
    <n v="116.25"/>
    <x v="0"/>
    <s v="shorts"/>
    <x v="67"/>
    <d v="2012-07-15T14:00:04"/>
  </r>
  <r>
    <x v="0"/>
    <s v="GB"/>
    <s v="GBP"/>
    <n v="1393162791"/>
    <n v="1390570791"/>
    <b v="0"/>
    <n v="36"/>
    <b v="1"/>
    <s v="film &amp; video/shorts"/>
    <n v="127.16666666666667"/>
    <n v="21.194444444444443"/>
    <x v="0"/>
    <s v="shorts"/>
    <x v="68"/>
    <d v="2014-02-23T13:39:51"/>
  </r>
  <r>
    <x v="0"/>
    <s v="US"/>
    <s v="USD"/>
    <n v="1317538740"/>
    <n v="1314765025"/>
    <b v="0"/>
    <n v="178"/>
    <b v="1"/>
    <s v="film &amp; video/shorts"/>
    <n v="110.9423"/>
    <n v="62.327134831460668"/>
    <x v="0"/>
    <s v="shorts"/>
    <x v="69"/>
    <d v="2011-10-02T06:59:00"/>
  </r>
  <r>
    <x v="0"/>
    <s v="US"/>
    <s v="USD"/>
    <n v="1315171845"/>
    <n v="1309987845"/>
    <b v="0"/>
    <n v="17"/>
    <b v="1"/>
    <s v="film &amp; video/shorts"/>
    <n v="127.2"/>
    <n v="37.411764705882355"/>
    <x v="0"/>
    <s v="shorts"/>
    <x v="70"/>
    <d v="2011-09-04T21:30:45"/>
  </r>
  <r>
    <x v="0"/>
    <s v="US"/>
    <s v="USD"/>
    <n v="1338186657"/>
    <n v="1333002657"/>
    <b v="0"/>
    <n v="32"/>
    <b v="1"/>
    <s v="film &amp; video/shorts"/>
    <n v="123.94444444444443"/>
    <n v="69.71875"/>
    <x v="0"/>
    <s v="shorts"/>
    <x v="71"/>
    <d v="2012-05-28T06:30:57"/>
  </r>
  <r>
    <x v="0"/>
    <s v="US"/>
    <s v="USD"/>
    <n v="1352937600"/>
    <n v="1351210481"/>
    <b v="0"/>
    <n v="41"/>
    <b v="1"/>
    <s v="film &amp; video/shorts"/>
    <n v="108.40909090909091"/>
    <n v="58.170731707317074"/>
    <x v="0"/>
    <s v="shorts"/>
    <x v="72"/>
    <d v="2012-11-15T00:00:00"/>
  </r>
  <r>
    <x v="0"/>
    <s v="US"/>
    <s v="USD"/>
    <n v="1304395140"/>
    <n v="1297620584"/>
    <b v="0"/>
    <n v="18"/>
    <b v="1"/>
    <s v="film &amp; video/shorts"/>
    <n v="100"/>
    <n v="50"/>
    <x v="0"/>
    <s v="shorts"/>
    <x v="73"/>
    <d v="2011-05-03T03:59:00"/>
  </r>
  <r>
    <x v="0"/>
    <s v="FR"/>
    <s v="EUR"/>
    <n v="1453376495"/>
    <n v="1450784495"/>
    <b v="0"/>
    <n v="29"/>
    <b v="1"/>
    <s v="film &amp; video/shorts"/>
    <n v="112.93199999999999"/>
    <n v="19.471034482758618"/>
    <x v="0"/>
    <s v="shorts"/>
    <x v="74"/>
    <d v="2016-01-21T11:41:35"/>
  </r>
  <r>
    <x v="0"/>
    <s v="US"/>
    <s v="USD"/>
    <n v="1366693272"/>
    <n v="1364101272"/>
    <b v="0"/>
    <n v="47"/>
    <b v="1"/>
    <s v="film &amp; video/shorts"/>
    <n v="115.42857142857143"/>
    <n v="85.957446808510639"/>
    <x v="0"/>
    <s v="shorts"/>
    <x v="75"/>
    <d v="2013-04-23T05:01:12"/>
  </r>
  <r>
    <x v="0"/>
    <s v="US"/>
    <s v="USD"/>
    <n v="1325007358"/>
    <n v="1319819758"/>
    <b v="0"/>
    <n v="15"/>
    <b v="1"/>
    <s v="film &amp; video/shorts"/>
    <n v="153.33333333333334"/>
    <n v="30.666666666666668"/>
    <x v="0"/>
    <s v="shorts"/>
    <x v="76"/>
    <d v="2011-12-27T17:35:58"/>
  </r>
  <r>
    <x v="0"/>
    <s v="US"/>
    <s v="USD"/>
    <n v="1337569140"/>
    <n v="1332991717"/>
    <b v="0"/>
    <n v="26"/>
    <b v="1"/>
    <s v="film &amp; video/shorts"/>
    <n v="392.5"/>
    <n v="60.384615384615387"/>
    <x v="0"/>
    <s v="shorts"/>
    <x v="77"/>
    <d v="2012-05-21T02:59:00"/>
  </r>
  <r>
    <x v="0"/>
    <s v="FR"/>
    <s v="EUR"/>
    <n v="1472751121"/>
    <n v="1471887121"/>
    <b v="0"/>
    <n v="35"/>
    <b v="1"/>
    <s v="film &amp; video/shorts"/>
    <n v="2702"/>
    <n v="38.6"/>
    <x v="0"/>
    <s v="shorts"/>
    <x v="78"/>
    <d v="2016-09-01T17:32:01"/>
  </r>
  <r>
    <x v="0"/>
    <s v="GB"/>
    <s v="GBP"/>
    <n v="1398451093"/>
    <n v="1395859093"/>
    <b v="0"/>
    <n v="41"/>
    <b v="1"/>
    <s v="film &amp; video/shorts"/>
    <n v="127"/>
    <n v="40.268292682926827"/>
    <x v="0"/>
    <s v="shorts"/>
    <x v="79"/>
    <d v="2014-04-25T18:38:13"/>
  </r>
  <r>
    <x v="0"/>
    <s v="US"/>
    <s v="USD"/>
    <n v="1386640856"/>
    <n v="1383616856"/>
    <b v="0"/>
    <n v="47"/>
    <b v="1"/>
    <s v="film &amp; video/shorts"/>
    <n v="107.25"/>
    <n v="273.82978723404256"/>
    <x v="0"/>
    <s v="shorts"/>
    <x v="80"/>
    <d v="2013-12-10T02:00:56"/>
  </r>
  <r>
    <x v="0"/>
    <s v="US"/>
    <s v="USD"/>
    <n v="1342234920"/>
    <n v="1341892127"/>
    <b v="0"/>
    <n v="28"/>
    <b v="1"/>
    <s v="film &amp; video/shorts"/>
    <n v="198"/>
    <n v="53.035714285714285"/>
    <x v="0"/>
    <s v="shorts"/>
    <x v="81"/>
    <d v="2012-07-14T03:02:00"/>
  </r>
  <r>
    <x v="0"/>
    <s v="US"/>
    <s v="USD"/>
    <n v="1318189261"/>
    <n v="1315597261"/>
    <b v="0"/>
    <n v="100"/>
    <b v="1"/>
    <s v="film &amp; video/shorts"/>
    <n v="100.01249999999999"/>
    <n v="40.005000000000003"/>
    <x v="0"/>
    <s v="shorts"/>
    <x v="82"/>
    <d v="2011-10-09T19:41:01"/>
  </r>
  <r>
    <x v="0"/>
    <s v="GB"/>
    <s v="GBP"/>
    <n v="1424604600"/>
    <n v="1423320389"/>
    <b v="0"/>
    <n v="13"/>
    <b v="1"/>
    <s v="film &amp; video/shorts"/>
    <n v="102.49999999999999"/>
    <n v="15.76923076923077"/>
    <x v="0"/>
    <s v="shorts"/>
    <x v="83"/>
    <d v="2015-02-22T11:30:00"/>
  </r>
  <r>
    <x v="0"/>
    <s v="US"/>
    <s v="USD"/>
    <n v="1305483086"/>
    <n v="1302891086"/>
    <b v="0"/>
    <n v="7"/>
    <b v="1"/>
    <s v="film &amp; video/shorts"/>
    <n v="100"/>
    <n v="71.428571428571431"/>
    <x v="0"/>
    <s v="shorts"/>
    <x v="84"/>
    <d v="2011-05-15T18:11:26"/>
  </r>
  <r>
    <x v="0"/>
    <s v="US"/>
    <s v="USD"/>
    <n v="1316746837"/>
    <n v="1314154837"/>
    <b v="0"/>
    <n v="21"/>
    <b v="1"/>
    <s v="film &amp; video/shorts"/>
    <n v="125.49999999999999"/>
    <n v="71.714285714285708"/>
    <x v="0"/>
    <s v="shorts"/>
    <x v="85"/>
    <d v="2011-09-23T03:00:37"/>
  </r>
  <r>
    <x v="0"/>
    <s v="FR"/>
    <s v="EUR"/>
    <n v="1451226045"/>
    <n v="1444828845"/>
    <b v="0"/>
    <n v="17"/>
    <b v="1"/>
    <s v="film &amp; video/shorts"/>
    <n v="106.46666666666667"/>
    <n v="375.76470588235293"/>
    <x v="0"/>
    <s v="shorts"/>
    <x v="86"/>
    <d v="2015-12-27T14:20:45"/>
  </r>
  <r>
    <x v="0"/>
    <s v="US"/>
    <s v="USD"/>
    <n v="1275529260"/>
    <n v="1274705803"/>
    <b v="0"/>
    <n v="25"/>
    <b v="1"/>
    <s v="film &amp; video/shorts"/>
    <n v="104.60000000000001"/>
    <n v="104.6"/>
    <x v="0"/>
    <s v="shorts"/>
    <x v="87"/>
    <d v="2010-06-03T01:41:00"/>
  </r>
  <r>
    <x v="0"/>
    <s v="US"/>
    <s v="USD"/>
    <n v="1403452131"/>
    <n v="1401205731"/>
    <b v="0"/>
    <n v="60"/>
    <b v="1"/>
    <s v="film &amp; video/shorts"/>
    <n v="102.85714285714285"/>
    <n v="60"/>
    <x v="0"/>
    <s v="shorts"/>
    <x v="88"/>
    <d v="2014-06-22T15:48:51"/>
  </r>
  <r>
    <x v="0"/>
    <s v="US"/>
    <s v="USD"/>
    <n v="1370196192"/>
    <n v="1368036192"/>
    <b v="0"/>
    <n v="56"/>
    <b v="1"/>
    <s v="film &amp; video/shorts"/>
    <n v="115.06666666666668"/>
    <n v="123.28571428571429"/>
    <x v="0"/>
    <s v="shorts"/>
    <x v="89"/>
    <d v="2013-06-02T18:03:12"/>
  </r>
  <r>
    <x v="0"/>
    <s v="US"/>
    <s v="USD"/>
    <n v="1310454499"/>
    <n v="1307862499"/>
    <b v="0"/>
    <n v="16"/>
    <b v="1"/>
    <s v="film &amp; video/shorts"/>
    <n v="100.4"/>
    <n v="31.375"/>
    <x v="0"/>
    <s v="shorts"/>
    <x v="90"/>
    <d v="2011-07-12T07:08:19"/>
  </r>
  <r>
    <x v="0"/>
    <s v="US"/>
    <s v="USD"/>
    <n v="1305625164"/>
    <n v="1300354764"/>
    <b v="0"/>
    <n v="46"/>
    <b v="1"/>
    <s v="film &amp; video/shorts"/>
    <n v="120"/>
    <n v="78.260869565217391"/>
    <x v="0"/>
    <s v="shorts"/>
    <x v="91"/>
    <d v="2011-05-17T09:39:24"/>
  </r>
  <r>
    <x v="0"/>
    <s v="CA"/>
    <s v="CAD"/>
    <n v="1485936000"/>
    <n v="1481949983"/>
    <b v="0"/>
    <n v="43"/>
    <b v="1"/>
    <s v="film &amp; video/shorts"/>
    <n v="105.2"/>
    <n v="122.32558139534883"/>
    <x v="0"/>
    <s v="shorts"/>
    <x v="92"/>
    <d v="2017-02-01T08:00:00"/>
  </r>
  <r>
    <x v="0"/>
    <s v="US"/>
    <s v="USD"/>
    <n v="1341349200"/>
    <n v="1338928537"/>
    <b v="0"/>
    <n v="15"/>
    <b v="1"/>
    <s v="film &amp; video/shorts"/>
    <n v="110.60000000000001"/>
    <n v="73.733333333333334"/>
    <x v="0"/>
    <s v="shorts"/>
    <x v="93"/>
    <d v="2012-07-03T21:00:00"/>
  </r>
  <r>
    <x v="0"/>
    <s v="GB"/>
    <s v="GBP"/>
    <n v="1396890822"/>
    <n v="1395162822"/>
    <b v="0"/>
    <n v="12"/>
    <b v="1"/>
    <s v="film &amp; video/shorts"/>
    <n v="104"/>
    <n v="21.666666666666668"/>
    <x v="0"/>
    <s v="shorts"/>
    <x v="94"/>
    <d v="2014-04-07T17:13:42"/>
  </r>
  <r>
    <x v="0"/>
    <s v="US"/>
    <s v="USD"/>
    <n v="1330214841"/>
    <n v="1327622841"/>
    <b v="0"/>
    <n v="21"/>
    <b v="1"/>
    <s v="film &amp; video/shorts"/>
    <n v="131.42857142857142"/>
    <n v="21.904761904761905"/>
    <x v="0"/>
    <s v="shorts"/>
    <x v="95"/>
    <d v="2012-02-26T00:07:21"/>
  </r>
  <r>
    <x v="0"/>
    <s v="US"/>
    <s v="USD"/>
    <n v="1280631600"/>
    <n v="1274889241"/>
    <b v="0"/>
    <n v="34"/>
    <b v="1"/>
    <s v="film &amp; video/shorts"/>
    <n v="114.66666666666667"/>
    <n v="50.588235294117645"/>
    <x v="0"/>
    <s v="shorts"/>
    <x v="96"/>
    <d v="2010-08-01T03:00:00"/>
  </r>
  <r>
    <x v="0"/>
    <s v="US"/>
    <s v="USD"/>
    <n v="1310440482"/>
    <n v="1307848482"/>
    <b v="0"/>
    <n v="8"/>
    <b v="1"/>
    <s v="film &amp; video/shorts"/>
    <n v="106.25"/>
    <n v="53.125"/>
    <x v="0"/>
    <s v="shorts"/>
    <x v="97"/>
    <d v="2011-07-12T03:14:42"/>
  </r>
  <r>
    <x v="0"/>
    <s v="US"/>
    <s v="USD"/>
    <n v="1354923000"/>
    <n v="1351796674"/>
    <b v="0"/>
    <n v="60"/>
    <b v="1"/>
    <s v="film &amp; video/shorts"/>
    <n v="106.25"/>
    <n v="56.666666666666664"/>
    <x v="0"/>
    <s v="shorts"/>
    <x v="98"/>
    <d v="2012-12-07T23:30:00"/>
  </r>
  <r>
    <x v="0"/>
    <s v="US"/>
    <s v="USD"/>
    <n v="1390426799"/>
    <n v="1387834799"/>
    <b v="0"/>
    <n v="39"/>
    <b v="1"/>
    <s v="film &amp; video/shorts"/>
    <n v="106.01933333333334"/>
    <n v="40.776666666666664"/>
    <x v="0"/>
    <s v="shorts"/>
    <x v="99"/>
    <d v="2014-01-22T21:39:59"/>
  </r>
  <r>
    <x v="0"/>
    <s v="US"/>
    <s v="USD"/>
    <n v="1352055886"/>
    <n v="1350324286"/>
    <b v="0"/>
    <n v="26"/>
    <b v="1"/>
    <s v="film &amp; video/shorts"/>
    <n v="100"/>
    <n v="192.30769230769232"/>
    <x v="0"/>
    <s v="shorts"/>
    <x v="100"/>
    <d v="2012-11-04T19:04:46"/>
  </r>
  <r>
    <x v="0"/>
    <s v="US"/>
    <s v="USD"/>
    <n v="1359052710"/>
    <n v="1356979110"/>
    <b v="0"/>
    <n v="35"/>
    <b v="1"/>
    <s v="film &amp; video/shorts"/>
    <n v="100"/>
    <n v="100"/>
    <x v="0"/>
    <s v="shorts"/>
    <x v="101"/>
    <d v="2013-01-24T18:38:30"/>
  </r>
  <r>
    <x v="0"/>
    <s v="US"/>
    <s v="USD"/>
    <n v="1293073733"/>
    <n v="1290481733"/>
    <b v="0"/>
    <n v="65"/>
    <b v="1"/>
    <s v="film &amp; video/shorts"/>
    <n v="127.75000000000001"/>
    <n v="117.92307692307692"/>
    <x v="0"/>
    <s v="shorts"/>
    <x v="102"/>
    <d v="2010-12-23T03:08:53"/>
  </r>
  <r>
    <x v="0"/>
    <s v="GB"/>
    <s v="GBP"/>
    <n v="1394220030"/>
    <n v="1392232830"/>
    <b v="0"/>
    <n v="49"/>
    <b v="1"/>
    <s v="film &amp; video/shorts"/>
    <n v="105.15384615384616"/>
    <n v="27.897959183673468"/>
    <x v="0"/>
    <s v="shorts"/>
    <x v="103"/>
    <d v="2014-03-07T19:20:30"/>
  </r>
  <r>
    <x v="0"/>
    <s v="US"/>
    <s v="USD"/>
    <n v="1301792400"/>
    <n v="1299775266"/>
    <b v="0"/>
    <n v="10"/>
    <b v="1"/>
    <s v="film &amp; video/shorts"/>
    <n v="120"/>
    <n v="60"/>
    <x v="0"/>
    <s v="shorts"/>
    <x v="104"/>
    <d v="2011-04-03T01:00:00"/>
  </r>
  <r>
    <x v="0"/>
    <s v="US"/>
    <s v="USD"/>
    <n v="1463184000"/>
    <n v="1461605020"/>
    <b v="0"/>
    <n v="60"/>
    <b v="1"/>
    <s v="film &amp; video/shorts"/>
    <n v="107.40909090909089"/>
    <n v="39.383333333333333"/>
    <x v="0"/>
    <s v="shorts"/>
    <x v="105"/>
    <d v="2016-05-14T00:00:00"/>
  </r>
  <r>
    <x v="0"/>
    <s v="US"/>
    <s v="USD"/>
    <n v="1333391901"/>
    <n v="1332182301"/>
    <b v="0"/>
    <n v="27"/>
    <b v="1"/>
    <s v="film &amp; video/shorts"/>
    <n v="100.49999999999999"/>
    <n v="186.11111111111111"/>
    <x v="0"/>
    <s v="shorts"/>
    <x v="106"/>
    <d v="2012-04-02T18:38:21"/>
  </r>
  <r>
    <x v="0"/>
    <s v="US"/>
    <s v="USD"/>
    <n v="1303688087"/>
    <n v="1301787287"/>
    <b v="0"/>
    <n v="69"/>
    <b v="1"/>
    <s v="film &amp; video/shorts"/>
    <n v="102.46666666666667"/>
    <n v="111.37681159420291"/>
    <x v="0"/>
    <s v="shorts"/>
    <x v="107"/>
    <d v="2011-04-24T23:34:47"/>
  </r>
  <r>
    <x v="0"/>
    <s v="US"/>
    <s v="USD"/>
    <n v="1370011370"/>
    <n v="1364827370"/>
    <b v="0"/>
    <n v="47"/>
    <b v="1"/>
    <s v="film &amp; video/shorts"/>
    <n v="246.66666666666669"/>
    <n v="78.723404255319153"/>
    <x v="0"/>
    <s v="shorts"/>
    <x v="108"/>
    <d v="2013-05-31T14:42:50"/>
  </r>
  <r>
    <x v="0"/>
    <s v="US"/>
    <s v="USD"/>
    <n v="1298680630"/>
    <n v="1296088630"/>
    <b v="0"/>
    <n v="47"/>
    <b v="1"/>
    <s v="film &amp; video/shorts"/>
    <n v="219.49999999999997"/>
    <n v="46.702127659574465"/>
    <x v="0"/>
    <s v="shorts"/>
    <x v="109"/>
    <d v="2011-02-26T00:37:10"/>
  </r>
  <r>
    <x v="0"/>
    <s v="US"/>
    <s v="USD"/>
    <n v="1384408740"/>
    <n v="1381445253"/>
    <b v="0"/>
    <n v="26"/>
    <b v="1"/>
    <s v="film &amp; video/shorts"/>
    <n v="130.76923076923077"/>
    <n v="65.384615384615387"/>
    <x v="0"/>
    <s v="shorts"/>
    <x v="110"/>
    <d v="2013-11-14T05:59:00"/>
  </r>
  <r>
    <x v="0"/>
    <s v="AU"/>
    <s v="AUD"/>
    <n v="1433059187"/>
    <n v="1430467187"/>
    <b v="0"/>
    <n v="53"/>
    <b v="1"/>
    <s v="film &amp; video/shorts"/>
    <n v="154.57142857142858"/>
    <n v="102.0754716981132"/>
    <x v="0"/>
    <s v="shorts"/>
    <x v="111"/>
    <d v="2015-05-31T07:59:47"/>
  </r>
  <r>
    <x v="0"/>
    <s v="US"/>
    <s v="USD"/>
    <n v="1397354400"/>
    <n v="1395277318"/>
    <b v="0"/>
    <n v="81"/>
    <b v="1"/>
    <s v="film &amp; video/shorts"/>
    <n v="104"/>
    <n v="64.197530864197532"/>
    <x v="0"/>
    <s v="shorts"/>
    <x v="112"/>
    <d v="2014-04-13T02:00:00"/>
  </r>
  <r>
    <x v="0"/>
    <s v="US"/>
    <s v="USD"/>
    <n v="1312642800"/>
    <n v="1311963128"/>
    <b v="0"/>
    <n v="78"/>
    <b v="1"/>
    <s v="film &amp; video/shorts"/>
    <n v="141"/>
    <n v="90.384615384615387"/>
    <x v="0"/>
    <s v="shorts"/>
    <x v="113"/>
    <d v="2011-08-06T15:00:00"/>
  </r>
  <r>
    <x v="0"/>
    <s v="US"/>
    <s v="USD"/>
    <n v="1326436488"/>
    <n v="1321252488"/>
    <b v="0"/>
    <n v="35"/>
    <b v="1"/>
    <s v="film &amp; video/shorts"/>
    <n v="103.33333333333334"/>
    <n v="88.571428571428569"/>
    <x v="0"/>
    <s v="shorts"/>
    <x v="114"/>
    <d v="2012-01-13T06:34:48"/>
  </r>
  <r>
    <x v="0"/>
    <s v="US"/>
    <s v="USD"/>
    <n v="1328377444"/>
    <n v="1326217444"/>
    <b v="0"/>
    <n v="22"/>
    <b v="1"/>
    <s v="film &amp; video/shorts"/>
    <n v="140.44444444444443"/>
    <n v="28.727272727272727"/>
    <x v="0"/>
    <s v="shorts"/>
    <x v="115"/>
    <d v="2012-02-04T17:44:04"/>
  </r>
  <r>
    <x v="0"/>
    <s v="US"/>
    <s v="USD"/>
    <n v="1302260155"/>
    <n v="1298289355"/>
    <b v="0"/>
    <n v="57"/>
    <b v="1"/>
    <s v="film &amp; video/shorts"/>
    <n v="113.65714285714286"/>
    <n v="69.78947368421052"/>
    <x v="0"/>
    <s v="shorts"/>
    <x v="116"/>
    <d v="2011-04-08T10:55:55"/>
  </r>
  <r>
    <x v="0"/>
    <s v="US"/>
    <s v="USD"/>
    <n v="1276110000"/>
    <n v="1268337744"/>
    <b v="0"/>
    <n v="27"/>
    <b v="1"/>
    <s v="film &amp; video/shorts"/>
    <n v="100.49377777777779"/>
    <n v="167.48962962962963"/>
    <x v="0"/>
    <s v="shorts"/>
    <x v="117"/>
    <d v="2010-06-09T19:00:00"/>
  </r>
  <r>
    <x v="0"/>
    <s v="US"/>
    <s v="USD"/>
    <n v="1311902236"/>
    <n v="1309310236"/>
    <b v="0"/>
    <n v="39"/>
    <b v="1"/>
    <s v="film &amp; video/shorts"/>
    <n v="113.03159999999998"/>
    <n v="144.91230769230768"/>
    <x v="0"/>
    <s v="shorts"/>
    <x v="118"/>
    <d v="2011-07-29T01:17:16"/>
  </r>
  <r>
    <x v="0"/>
    <s v="US"/>
    <s v="USD"/>
    <n v="1313276400"/>
    <n v="1310693986"/>
    <b v="0"/>
    <n v="37"/>
    <b v="1"/>
    <s v="film &amp; video/shorts"/>
    <n v="104.55692307692308"/>
    <n v="91.840540540540545"/>
    <x v="0"/>
    <s v="shorts"/>
    <x v="119"/>
    <d v="2011-08-13T23:00:00"/>
  </r>
  <r>
    <x v="1"/>
    <s v="HK"/>
    <s v="HKD"/>
    <n v="1475457107"/>
    <n v="1472865107"/>
    <b v="0"/>
    <n v="1"/>
    <b v="0"/>
    <s v="film &amp; video/science fiction"/>
    <n v="1.4285714285714287E-2"/>
    <n v="10"/>
    <x v="0"/>
    <s v="science fiction"/>
    <x v="120"/>
    <d v="2016-10-03T01:11:47"/>
  </r>
  <r>
    <x v="1"/>
    <s v="US"/>
    <s v="USD"/>
    <n v="1429352160"/>
    <n v="1427993710"/>
    <b v="0"/>
    <n v="1"/>
    <b v="0"/>
    <s v="film &amp; video/science fiction"/>
    <n v="3.3333333333333333E-2"/>
    <n v="1"/>
    <x v="0"/>
    <s v="science fiction"/>
    <x v="121"/>
    <d v="2015-04-18T10:16:00"/>
  </r>
  <r>
    <x v="1"/>
    <s v="US"/>
    <s v="USD"/>
    <n v="1476094907"/>
    <n v="1470910907"/>
    <b v="0"/>
    <n v="0"/>
    <b v="0"/>
    <s v="film &amp; video/science fiction"/>
    <n v="0"/>
    <s v="N/A"/>
    <x v="0"/>
    <s v="science fiction"/>
    <x v="122"/>
    <d v="2016-10-10T10:21:47"/>
  </r>
  <r>
    <x v="1"/>
    <s v="US"/>
    <s v="USD"/>
    <n v="1414533600"/>
    <n v="1411411564"/>
    <b v="0"/>
    <n v="6"/>
    <b v="0"/>
    <s v="film &amp; video/science fiction"/>
    <n v="0.27454545454545454"/>
    <n v="25.166666666666668"/>
    <x v="0"/>
    <s v="science fiction"/>
    <x v="123"/>
    <d v="2014-10-28T22:00:00"/>
  </r>
  <r>
    <x v="1"/>
    <s v="US"/>
    <s v="USD"/>
    <n v="1431728242"/>
    <n v="1429568242"/>
    <b v="0"/>
    <n v="0"/>
    <b v="0"/>
    <s v="film &amp; video/science fiction"/>
    <n v="0"/>
    <s v="N/A"/>
    <x v="0"/>
    <s v="science fiction"/>
    <x v="124"/>
    <d v="2015-05-15T22:17:22"/>
  </r>
  <r>
    <x v="1"/>
    <s v="CA"/>
    <s v="CAD"/>
    <n v="1486165880"/>
    <n v="1480981880"/>
    <b v="0"/>
    <n v="6"/>
    <b v="0"/>
    <s v="film &amp; video/science fiction"/>
    <n v="14.000000000000002"/>
    <n v="11.666666666666666"/>
    <x v="0"/>
    <s v="science fiction"/>
    <x v="125"/>
    <d v="2017-02-03T23:51:20"/>
  </r>
  <r>
    <x v="1"/>
    <s v="US"/>
    <s v="USD"/>
    <n v="1433988000"/>
    <n v="1431353337"/>
    <b v="0"/>
    <n v="13"/>
    <b v="0"/>
    <s v="film &amp; video/science fiction"/>
    <n v="5.548"/>
    <n v="106.69230769230769"/>
    <x v="0"/>
    <s v="science fiction"/>
    <x v="126"/>
    <d v="2015-06-11T02:00:00"/>
  </r>
  <r>
    <x v="1"/>
    <s v="US"/>
    <s v="USD"/>
    <n v="1428069541"/>
    <n v="1425481141"/>
    <b v="0"/>
    <n v="4"/>
    <b v="0"/>
    <s v="film &amp; video/science fiction"/>
    <n v="2.375"/>
    <n v="47.5"/>
    <x v="0"/>
    <s v="science fiction"/>
    <x v="127"/>
    <d v="2015-04-03T13:59:01"/>
  </r>
  <r>
    <x v="1"/>
    <s v="US"/>
    <s v="USD"/>
    <n v="1476941293"/>
    <n v="1473917293"/>
    <b v="0"/>
    <n v="6"/>
    <b v="0"/>
    <s v="film &amp; video/science fiction"/>
    <n v="1.867"/>
    <n v="311.16666666666669"/>
    <x v="0"/>
    <s v="science fiction"/>
    <x v="128"/>
    <d v="2016-10-20T05:28:13"/>
  </r>
  <r>
    <x v="1"/>
    <s v="US"/>
    <s v="USD"/>
    <n v="1414708183"/>
    <n v="1409524183"/>
    <b v="0"/>
    <n v="0"/>
    <b v="0"/>
    <s v="film &amp; video/science fiction"/>
    <n v="0"/>
    <s v="N/A"/>
    <x v="0"/>
    <s v="science fiction"/>
    <x v="129"/>
    <d v="2014-10-30T22:29:43"/>
  </r>
  <r>
    <x v="1"/>
    <s v="GB"/>
    <s v="GBP"/>
    <n v="1402949760"/>
    <n v="1400536692"/>
    <b v="0"/>
    <n v="0"/>
    <b v="0"/>
    <s v="film &amp; video/science fiction"/>
    <n v="0"/>
    <s v="N/A"/>
    <x v="0"/>
    <s v="science fiction"/>
    <x v="130"/>
    <d v="2014-06-16T20:16:00"/>
  </r>
  <r>
    <x v="1"/>
    <s v="US"/>
    <s v="USD"/>
    <n v="1467763200"/>
    <n v="1466453161"/>
    <b v="0"/>
    <n v="0"/>
    <b v="0"/>
    <s v="film &amp; video/science fiction"/>
    <n v="0"/>
    <s v="N/A"/>
    <x v="0"/>
    <s v="science fiction"/>
    <x v="131"/>
    <d v="2016-07-06T00:00:00"/>
  </r>
  <r>
    <x v="1"/>
    <s v="US"/>
    <s v="USD"/>
    <n v="1415392207"/>
    <n v="1411500607"/>
    <b v="0"/>
    <n v="81"/>
    <b v="0"/>
    <s v="film &amp; video/science fiction"/>
    <n v="9.5687499999999996"/>
    <n v="94.506172839506178"/>
    <x v="0"/>
    <s v="science fiction"/>
    <x v="132"/>
    <d v="2014-11-07T20:30:07"/>
  </r>
  <r>
    <x v="1"/>
    <s v="US"/>
    <s v="USD"/>
    <n v="1464715860"/>
    <n v="1462130584"/>
    <b v="0"/>
    <n v="0"/>
    <b v="0"/>
    <s v="film &amp; video/science fiction"/>
    <n v="0"/>
    <s v="N/A"/>
    <x v="0"/>
    <s v="science fiction"/>
    <x v="133"/>
    <d v="2016-05-31T17:31:00"/>
  </r>
  <r>
    <x v="1"/>
    <s v="US"/>
    <s v="USD"/>
    <n v="1441386000"/>
    <n v="1438811418"/>
    <b v="0"/>
    <n v="0"/>
    <b v="0"/>
    <s v="film &amp; video/science fiction"/>
    <n v="0"/>
    <s v="N/A"/>
    <x v="0"/>
    <s v="science fiction"/>
    <x v="134"/>
    <d v="2015-09-04T17:00:00"/>
  </r>
  <r>
    <x v="1"/>
    <s v="US"/>
    <s v="USD"/>
    <n v="1404241200"/>
    <n v="1401354597"/>
    <b v="0"/>
    <n v="5"/>
    <b v="0"/>
    <s v="film &amp; video/science fiction"/>
    <n v="13.433333333333334"/>
    <n v="80.599999999999994"/>
    <x v="0"/>
    <s v="science fiction"/>
    <x v="135"/>
    <d v="2014-07-01T19:00:00"/>
  </r>
  <r>
    <x v="1"/>
    <s v="US"/>
    <s v="USD"/>
    <n v="1431771360"/>
    <n v="1427968234"/>
    <b v="0"/>
    <n v="0"/>
    <b v="0"/>
    <s v="film &amp; video/science fiction"/>
    <n v="0"/>
    <s v="N/A"/>
    <x v="0"/>
    <s v="science fiction"/>
    <x v="136"/>
    <d v="2015-05-16T10:16:00"/>
  </r>
  <r>
    <x v="1"/>
    <s v="DK"/>
    <s v="DKK"/>
    <n v="1444657593"/>
    <n v="1440337593"/>
    <b v="0"/>
    <n v="0"/>
    <b v="0"/>
    <s v="film &amp; video/science fiction"/>
    <n v="0"/>
    <s v="N/A"/>
    <x v="0"/>
    <s v="science fiction"/>
    <x v="137"/>
    <d v="2015-10-12T13:46:33"/>
  </r>
  <r>
    <x v="1"/>
    <s v="US"/>
    <s v="USD"/>
    <n v="1438405140"/>
    <n v="1435731041"/>
    <b v="0"/>
    <n v="58"/>
    <b v="0"/>
    <s v="film &amp; video/science fiction"/>
    <n v="3.1413333333333333"/>
    <n v="81.241379310344826"/>
    <x v="0"/>
    <s v="science fiction"/>
    <x v="138"/>
    <d v="2015-08-01T04:59:00"/>
  </r>
  <r>
    <x v="1"/>
    <s v="US"/>
    <s v="USD"/>
    <n v="1436738772"/>
    <n v="1435874772"/>
    <b v="0"/>
    <n v="1"/>
    <b v="0"/>
    <s v="film &amp; video/science fiction"/>
    <n v="100"/>
    <n v="500"/>
    <x v="0"/>
    <s v="science fiction"/>
    <x v="139"/>
    <d v="2015-07-12T22:06:12"/>
  </r>
  <r>
    <x v="1"/>
    <s v="US"/>
    <s v="USD"/>
    <n v="1426823132"/>
    <n v="1424234732"/>
    <b v="0"/>
    <n v="0"/>
    <b v="0"/>
    <s v="film &amp; video/science fiction"/>
    <n v="0"/>
    <s v="N/A"/>
    <x v="0"/>
    <s v="science fiction"/>
    <x v="140"/>
    <d v="2015-03-20T03:45:32"/>
  </r>
  <r>
    <x v="1"/>
    <s v="US"/>
    <s v="USD"/>
    <n v="1433043623"/>
    <n v="1429155623"/>
    <b v="0"/>
    <n v="28"/>
    <b v="0"/>
    <s v="film &amp; video/science fiction"/>
    <n v="10.775"/>
    <n v="46.178571428571431"/>
    <x v="0"/>
    <s v="science fiction"/>
    <x v="141"/>
    <d v="2015-05-31T03:40:23"/>
  </r>
  <r>
    <x v="1"/>
    <s v="US"/>
    <s v="USD"/>
    <n v="1416176778"/>
    <n v="1414358778"/>
    <b v="0"/>
    <n v="1"/>
    <b v="0"/>
    <s v="film &amp; video/science fiction"/>
    <n v="0.33333333333333337"/>
    <n v="10"/>
    <x v="0"/>
    <s v="science fiction"/>
    <x v="142"/>
    <d v="2014-11-16T22:26:18"/>
  </r>
  <r>
    <x v="1"/>
    <s v="AU"/>
    <s v="AUD"/>
    <n v="1472882100"/>
    <n v="1467941542"/>
    <b v="0"/>
    <n v="0"/>
    <b v="0"/>
    <s v="film &amp; video/science fiction"/>
    <n v="0"/>
    <s v="N/A"/>
    <x v="0"/>
    <s v="science fiction"/>
    <x v="143"/>
    <d v="2016-09-03T05:55:00"/>
  </r>
  <r>
    <x v="1"/>
    <s v="CA"/>
    <s v="CAD"/>
    <n v="1428945472"/>
    <n v="1423765072"/>
    <b v="0"/>
    <n v="37"/>
    <b v="0"/>
    <s v="film &amp; video/science fiction"/>
    <n v="27.6"/>
    <n v="55.945945945945944"/>
    <x v="0"/>
    <s v="science fiction"/>
    <x v="144"/>
    <d v="2015-04-13T17:17:52"/>
  </r>
  <r>
    <x v="1"/>
    <s v="US"/>
    <s v="USD"/>
    <n v="1439298052"/>
    <n v="1436965252"/>
    <b v="0"/>
    <n v="9"/>
    <b v="0"/>
    <s v="film &amp; video/science fiction"/>
    <n v="7.5111111111111111"/>
    <n v="37.555555555555557"/>
    <x v="0"/>
    <s v="science fiction"/>
    <x v="145"/>
    <d v="2015-08-11T13:00:52"/>
  </r>
  <r>
    <x v="1"/>
    <s v="US"/>
    <s v="USD"/>
    <n v="1484698998"/>
    <n v="1479514998"/>
    <b v="0"/>
    <n v="3"/>
    <b v="0"/>
    <s v="film &amp; video/science fiction"/>
    <n v="0.57499999999999996"/>
    <n v="38.333333333333336"/>
    <x v="0"/>
    <s v="science fiction"/>
    <x v="146"/>
    <d v="2017-01-18T00:23:18"/>
  </r>
  <r>
    <x v="1"/>
    <s v="GB"/>
    <s v="GBP"/>
    <n v="1420741080"/>
    <n v="1417026340"/>
    <b v="0"/>
    <n v="0"/>
    <b v="0"/>
    <s v="film &amp; video/science fiction"/>
    <n v="0"/>
    <s v="N/A"/>
    <x v="0"/>
    <s v="science fiction"/>
    <x v="147"/>
    <d v="2015-01-08T18:18:00"/>
  </r>
  <r>
    <x v="1"/>
    <s v="US"/>
    <s v="USD"/>
    <n v="1456555536"/>
    <n v="1453963536"/>
    <b v="0"/>
    <n v="2"/>
    <b v="0"/>
    <s v="film &amp; video/science fiction"/>
    <n v="0.08"/>
    <n v="20"/>
    <x v="0"/>
    <s v="science fiction"/>
    <x v="148"/>
    <d v="2016-02-27T06:45:36"/>
  </r>
  <r>
    <x v="1"/>
    <s v="US"/>
    <s v="USD"/>
    <n v="1419494400"/>
    <n v="1416888470"/>
    <b v="0"/>
    <n v="6"/>
    <b v="0"/>
    <s v="film &amp; video/science fiction"/>
    <n v="0.91999999999999993"/>
    <n v="15.333333333333334"/>
    <x v="0"/>
    <s v="science fiction"/>
    <x v="149"/>
    <d v="2014-12-25T08:00:00"/>
  </r>
  <r>
    <x v="1"/>
    <s v="US"/>
    <s v="USD"/>
    <n v="1432612382"/>
    <n v="1427428382"/>
    <b v="0"/>
    <n v="67"/>
    <b v="0"/>
    <s v="film &amp; video/science fiction"/>
    <n v="23.163076923076922"/>
    <n v="449.43283582089555"/>
    <x v="0"/>
    <s v="science fiction"/>
    <x v="150"/>
    <d v="2015-05-26T03:53:02"/>
  </r>
  <r>
    <x v="1"/>
    <s v="AU"/>
    <s v="AUD"/>
    <n v="1434633191"/>
    <n v="1429449191"/>
    <b v="0"/>
    <n v="5"/>
    <b v="0"/>
    <s v="film &amp; video/science fiction"/>
    <n v="5.5999999999999994E-2"/>
    <n v="28"/>
    <x v="0"/>
    <s v="science fiction"/>
    <x v="151"/>
    <d v="2015-06-18T13:13:11"/>
  </r>
  <r>
    <x v="1"/>
    <s v="US"/>
    <s v="USD"/>
    <n v="1411437100"/>
    <n v="1408845100"/>
    <b v="0"/>
    <n v="2"/>
    <b v="0"/>
    <s v="film &amp; video/science fiction"/>
    <n v="7.8947368421052634E-3"/>
    <n v="15"/>
    <x v="0"/>
    <s v="science fiction"/>
    <x v="152"/>
    <d v="2014-09-23T01:51:40"/>
  </r>
  <r>
    <x v="1"/>
    <s v="US"/>
    <s v="USD"/>
    <n v="1417532644"/>
    <n v="1413900244"/>
    <b v="0"/>
    <n v="10"/>
    <b v="0"/>
    <s v="film &amp; video/science fiction"/>
    <n v="0.71799999999999997"/>
    <n v="35.9"/>
    <x v="0"/>
    <s v="science fiction"/>
    <x v="153"/>
    <d v="2014-12-02T15:04:04"/>
  </r>
  <r>
    <x v="1"/>
    <s v="US"/>
    <s v="USD"/>
    <n v="1433336895"/>
    <n v="1429621695"/>
    <b v="0"/>
    <n v="3"/>
    <b v="0"/>
    <s v="film &amp; video/science fiction"/>
    <n v="2.666666666666667"/>
    <n v="13.333333333333334"/>
    <x v="0"/>
    <s v="science fiction"/>
    <x v="154"/>
    <d v="2015-06-03T13:08:15"/>
  </r>
  <r>
    <x v="1"/>
    <s v="US"/>
    <s v="USD"/>
    <n v="1437657935"/>
    <n v="1434201935"/>
    <b v="0"/>
    <n v="4"/>
    <b v="0"/>
    <s v="film &amp; video/science fiction"/>
    <n v="6.0000000000000001E-3"/>
    <n v="20.25"/>
    <x v="0"/>
    <s v="science fiction"/>
    <x v="155"/>
    <d v="2015-07-23T13:25:35"/>
  </r>
  <r>
    <x v="1"/>
    <s v="CA"/>
    <s v="CAD"/>
    <n v="1407034796"/>
    <n v="1401850796"/>
    <b v="0"/>
    <n v="15"/>
    <b v="0"/>
    <s v="film &amp; video/science fiction"/>
    <n v="5.0999999999999996"/>
    <n v="119"/>
    <x v="0"/>
    <s v="science fiction"/>
    <x v="156"/>
    <d v="2014-08-03T02:59:56"/>
  </r>
  <r>
    <x v="1"/>
    <s v="US"/>
    <s v="USD"/>
    <n v="1456523572"/>
    <n v="1453931572"/>
    <b v="0"/>
    <n v="2"/>
    <b v="0"/>
    <s v="film &amp; video/science fiction"/>
    <n v="0.26711185308848079"/>
    <n v="4"/>
    <x v="0"/>
    <s v="science fiction"/>
    <x v="157"/>
    <d v="2016-02-26T21:52:52"/>
  </r>
  <r>
    <x v="1"/>
    <s v="US"/>
    <s v="USD"/>
    <n v="1413942628"/>
    <n v="1411350628"/>
    <b v="0"/>
    <n v="0"/>
    <b v="0"/>
    <s v="film &amp; video/science fiction"/>
    <n v="0"/>
    <s v="N/A"/>
    <x v="0"/>
    <s v="science fiction"/>
    <x v="158"/>
    <d v="2014-10-22T01:50:28"/>
  </r>
  <r>
    <x v="1"/>
    <s v="US"/>
    <s v="USD"/>
    <n v="1467541545"/>
    <n v="1464085545"/>
    <b v="0"/>
    <n v="1"/>
    <b v="0"/>
    <s v="film &amp; video/science fiction"/>
    <n v="2E-3"/>
    <n v="10"/>
    <x v="0"/>
    <s v="science fiction"/>
    <x v="159"/>
    <d v="2016-07-03T10:25:45"/>
  </r>
  <r>
    <x v="2"/>
    <s v="US"/>
    <s v="USD"/>
    <n v="1439675691"/>
    <n v="1434491691"/>
    <b v="0"/>
    <n v="0"/>
    <b v="0"/>
    <s v="film &amp; video/drama"/>
    <n v="0"/>
    <s v="N/A"/>
    <x v="0"/>
    <s v="drama"/>
    <x v="160"/>
    <d v="2015-08-15T21:54:51"/>
  </r>
  <r>
    <x v="2"/>
    <s v="US"/>
    <s v="USD"/>
    <n v="1404318595"/>
    <n v="1401726595"/>
    <b v="0"/>
    <n v="1"/>
    <b v="0"/>
    <s v="film &amp; video/drama"/>
    <n v="0.01"/>
    <n v="5"/>
    <x v="0"/>
    <s v="drama"/>
    <x v="161"/>
    <d v="2014-07-02T16:29:55"/>
  </r>
  <r>
    <x v="2"/>
    <s v="US"/>
    <s v="USD"/>
    <n v="1408232520"/>
    <n v="1405393356"/>
    <b v="0"/>
    <n v="10"/>
    <b v="0"/>
    <s v="film &amp; video/drama"/>
    <n v="15.535714285714286"/>
    <n v="43.5"/>
    <x v="0"/>
    <s v="drama"/>
    <x v="162"/>
    <d v="2014-08-16T23:42:00"/>
  </r>
  <r>
    <x v="2"/>
    <s v="US"/>
    <s v="USD"/>
    <n v="1443657600"/>
    <n v="1440716654"/>
    <b v="0"/>
    <n v="0"/>
    <b v="0"/>
    <s v="film &amp; video/drama"/>
    <n v="0"/>
    <s v="N/A"/>
    <x v="0"/>
    <s v="drama"/>
    <x v="163"/>
    <d v="2015-10-01T00:00:00"/>
  </r>
  <r>
    <x v="2"/>
    <s v="US"/>
    <s v="USD"/>
    <n v="1411150701"/>
    <n v="1405966701"/>
    <b v="0"/>
    <n v="7"/>
    <b v="0"/>
    <s v="film &amp; video/drama"/>
    <n v="0.53333333333333333"/>
    <n v="91.428571428571431"/>
    <x v="0"/>
    <s v="drama"/>
    <x v="164"/>
    <d v="2014-09-19T18:18:21"/>
  </r>
  <r>
    <x v="2"/>
    <s v="GB"/>
    <s v="GBP"/>
    <n v="1452613724"/>
    <n v="1450021724"/>
    <b v="0"/>
    <n v="0"/>
    <b v="0"/>
    <s v="film &amp; video/drama"/>
    <n v="0"/>
    <s v="N/A"/>
    <x v="0"/>
    <s v="drama"/>
    <x v="165"/>
    <d v="2016-01-12T15:48:44"/>
  </r>
  <r>
    <x v="2"/>
    <s v="US"/>
    <s v="USD"/>
    <n v="1484531362"/>
    <n v="1481939362"/>
    <b v="0"/>
    <n v="1"/>
    <b v="0"/>
    <s v="film &amp; video/drama"/>
    <n v="60"/>
    <n v="3000"/>
    <x v="0"/>
    <s v="drama"/>
    <x v="166"/>
    <d v="2017-01-16T01:49:22"/>
  </r>
  <r>
    <x v="2"/>
    <s v="US"/>
    <s v="USD"/>
    <n v="1438726535"/>
    <n v="1433542535"/>
    <b v="0"/>
    <n v="2"/>
    <b v="0"/>
    <s v="film &amp; video/drama"/>
    <n v="0.01"/>
    <n v="5.5"/>
    <x v="0"/>
    <s v="drama"/>
    <x v="167"/>
    <d v="2015-08-04T22:15:35"/>
  </r>
  <r>
    <x v="2"/>
    <s v="US"/>
    <s v="USD"/>
    <n v="1426791770"/>
    <n v="1424203370"/>
    <b v="0"/>
    <n v="3"/>
    <b v="0"/>
    <s v="film &amp; video/drama"/>
    <n v="4.0625"/>
    <n v="108.33333333333333"/>
    <x v="0"/>
    <s v="drama"/>
    <x v="168"/>
    <d v="2015-03-19T19:02:50"/>
  </r>
  <r>
    <x v="2"/>
    <s v="GB"/>
    <s v="GBP"/>
    <n v="1413634059"/>
    <n v="1411042059"/>
    <b v="0"/>
    <n v="10"/>
    <b v="0"/>
    <s v="film &amp; video/drama"/>
    <n v="22.400000000000002"/>
    <n v="56"/>
    <x v="0"/>
    <s v="drama"/>
    <x v="169"/>
    <d v="2014-10-18T12:07:39"/>
  </r>
  <r>
    <x v="2"/>
    <s v="US"/>
    <s v="USD"/>
    <n v="1440912480"/>
    <n v="1438385283"/>
    <b v="0"/>
    <n v="10"/>
    <b v="0"/>
    <s v="film &amp; video/drama"/>
    <n v="3.25"/>
    <n v="32.5"/>
    <x v="0"/>
    <s v="drama"/>
    <x v="170"/>
    <d v="2015-08-30T05:28:00"/>
  </r>
  <r>
    <x v="2"/>
    <s v="US"/>
    <s v="USD"/>
    <n v="1470975614"/>
    <n v="1465791614"/>
    <b v="0"/>
    <n v="1"/>
    <b v="0"/>
    <s v="film &amp; video/drama"/>
    <n v="2E-3"/>
    <n v="1"/>
    <x v="0"/>
    <s v="drama"/>
    <x v="171"/>
    <d v="2016-08-12T04:20:14"/>
  </r>
  <r>
    <x v="2"/>
    <s v="US"/>
    <s v="USD"/>
    <n v="1426753723"/>
    <n v="1423733323"/>
    <b v="0"/>
    <n v="0"/>
    <b v="0"/>
    <s v="film &amp; video/drama"/>
    <n v="0"/>
    <s v="N/A"/>
    <x v="0"/>
    <s v="drama"/>
    <x v="172"/>
    <d v="2015-03-19T08:28:43"/>
  </r>
  <r>
    <x v="2"/>
    <s v="GB"/>
    <s v="GBP"/>
    <n v="1425131108"/>
    <n v="1422539108"/>
    <b v="0"/>
    <n v="0"/>
    <b v="0"/>
    <s v="film &amp; video/drama"/>
    <n v="0"/>
    <s v="N/A"/>
    <x v="0"/>
    <s v="drama"/>
    <x v="173"/>
    <d v="2015-02-28T13:45:08"/>
  </r>
  <r>
    <x v="2"/>
    <s v="NL"/>
    <s v="EUR"/>
    <n v="1431108776"/>
    <n v="1425924776"/>
    <b v="0"/>
    <n v="0"/>
    <b v="0"/>
    <s v="film &amp; video/drama"/>
    <n v="0"/>
    <s v="N/A"/>
    <x v="0"/>
    <s v="drama"/>
    <x v="174"/>
    <d v="2015-05-08T18:12:56"/>
  </r>
  <r>
    <x v="2"/>
    <s v="GB"/>
    <s v="GBP"/>
    <n v="1409337611"/>
    <n v="1407177611"/>
    <b v="0"/>
    <n v="26"/>
    <b v="0"/>
    <s v="film &amp; video/drama"/>
    <n v="6.4850000000000003"/>
    <n v="49.884615384615387"/>
    <x v="0"/>
    <s v="drama"/>
    <x v="175"/>
    <d v="2014-08-29T18:40:11"/>
  </r>
  <r>
    <x v="2"/>
    <s v="US"/>
    <s v="USD"/>
    <n v="1438803999"/>
    <n v="1436211999"/>
    <b v="0"/>
    <n v="0"/>
    <b v="0"/>
    <s v="film &amp; video/drama"/>
    <n v="0"/>
    <s v="N/A"/>
    <x v="0"/>
    <s v="drama"/>
    <x v="176"/>
    <d v="2015-08-05T19:46:39"/>
  </r>
  <r>
    <x v="2"/>
    <s v="US"/>
    <s v="USD"/>
    <n v="1427155726"/>
    <n v="1425690526"/>
    <b v="0"/>
    <n v="7"/>
    <b v="0"/>
    <s v="film &amp; video/drama"/>
    <n v="40"/>
    <n v="25.714285714285715"/>
    <x v="0"/>
    <s v="drama"/>
    <x v="177"/>
    <d v="2015-03-24T00:08:46"/>
  </r>
  <r>
    <x v="2"/>
    <s v="ES"/>
    <s v="EUR"/>
    <n v="1448582145"/>
    <n v="1445986545"/>
    <b v="0"/>
    <n v="0"/>
    <b v="0"/>
    <s v="film &amp; video/drama"/>
    <n v="0"/>
    <s v="N/A"/>
    <x v="0"/>
    <s v="drama"/>
    <x v="178"/>
    <d v="2015-11-26T23:55:45"/>
  </r>
  <r>
    <x v="2"/>
    <s v="US"/>
    <s v="USD"/>
    <n v="1457056555"/>
    <n v="1454464555"/>
    <b v="0"/>
    <n v="2"/>
    <b v="0"/>
    <s v="film &amp; video/drama"/>
    <n v="20"/>
    <n v="100"/>
    <x v="0"/>
    <s v="drama"/>
    <x v="179"/>
    <d v="2016-03-04T01:55:55"/>
  </r>
  <r>
    <x v="2"/>
    <s v="GB"/>
    <s v="GBP"/>
    <n v="1428951600"/>
    <n v="1425512843"/>
    <b v="0"/>
    <n v="13"/>
    <b v="0"/>
    <s v="film &amp; video/drama"/>
    <n v="33.416666666666664"/>
    <n v="30.846153846153847"/>
    <x v="0"/>
    <s v="drama"/>
    <x v="180"/>
    <d v="2015-04-13T19:00:00"/>
  </r>
  <r>
    <x v="2"/>
    <s v="GB"/>
    <s v="GBP"/>
    <n v="1434995295"/>
    <n v="1432403295"/>
    <b v="0"/>
    <n v="4"/>
    <b v="0"/>
    <s v="film &amp; video/drama"/>
    <n v="21.092608822670172"/>
    <n v="180.5"/>
    <x v="0"/>
    <s v="drama"/>
    <x v="181"/>
    <d v="2015-06-22T17:48:15"/>
  </r>
  <r>
    <x v="2"/>
    <s v="US"/>
    <s v="USD"/>
    <n v="1483748232"/>
    <n v="1481156232"/>
    <b v="0"/>
    <n v="0"/>
    <b v="0"/>
    <s v="film &amp; video/drama"/>
    <n v="0"/>
    <s v="N/A"/>
    <x v="0"/>
    <s v="drama"/>
    <x v="182"/>
    <d v="2017-01-07T00:17:12"/>
  </r>
  <r>
    <x v="2"/>
    <s v="GB"/>
    <s v="GBP"/>
    <n v="1417033610"/>
    <n v="1414438010"/>
    <b v="0"/>
    <n v="12"/>
    <b v="0"/>
    <s v="film &amp; video/drama"/>
    <n v="35.856000000000002"/>
    <n v="373.5"/>
    <x v="0"/>
    <s v="drama"/>
    <x v="183"/>
    <d v="2014-11-26T20:26:50"/>
  </r>
  <r>
    <x v="2"/>
    <s v="CA"/>
    <s v="CAD"/>
    <n v="1409543940"/>
    <n v="1404586762"/>
    <b v="0"/>
    <n v="2"/>
    <b v="0"/>
    <s v="film &amp; video/drama"/>
    <n v="3.4000000000000004"/>
    <n v="25.5"/>
    <x v="0"/>
    <s v="drama"/>
    <x v="184"/>
    <d v="2014-09-01T03:59:00"/>
  </r>
  <r>
    <x v="2"/>
    <s v="NO"/>
    <s v="NOK"/>
    <n v="1471557139"/>
    <n v="1468965139"/>
    <b v="0"/>
    <n v="10"/>
    <b v="0"/>
    <s v="film &amp; video/drama"/>
    <n v="5.5"/>
    <n v="220"/>
    <x v="0"/>
    <s v="drama"/>
    <x v="185"/>
    <d v="2016-08-18T21:52:19"/>
  </r>
  <r>
    <x v="2"/>
    <s v="US"/>
    <s v="USD"/>
    <n v="1488571200"/>
    <n v="1485977434"/>
    <b v="0"/>
    <n v="0"/>
    <b v="0"/>
    <s v="film &amp; video/drama"/>
    <n v="0"/>
    <s v="N/A"/>
    <x v="0"/>
    <s v="drama"/>
    <x v="186"/>
    <d v="2017-03-03T20:00:00"/>
  </r>
  <r>
    <x v="2"/>
    <s v="US"/>
    <s v="USD"/>
    <n v="1437461940"/>
    <n v="1435383457"/>
    <b v="0"/>
    <n v="5"/>
    <b v="0"/>
    <s v="film &amp; video/drama"/>
    <n v="16"/>
    <n v="160"/>
    <x v="0"/>
    <s v="drama"/>
    <x v="187"/>
    <d v="2015-07-21T06:59:00"/>
  </r>
  <r>
    <x v="2"/>
    <s v="US"/>
    <s v="USD"/>
    <n v="1409891015"/>
    <n v="1407299015"/>
    <b v="0"/>
    <n v="0"/>
    <b v="0"/>
    <s v="film &amp; video/drama"/>
    <n v="0"/>
    <s v="N/A"/>
    <x v="0"/>
    <s v="drama"/>
    <x v="188"/>
    <d v="2014-09-05T04:23:35"/>
  </r>
  <r>
    <x v="2"/>
    <s v="US"/>
    <s v="USD"/>
    <n v="1472920477"/>
    <n v="1467736477"/>
    <b v="0"/>
    <n v="5"/>
    <b v="0"/>
    <s v="film &amp; video/drama"/>
    <n v="6.8999999999999992E-2"/>
    <n v="69"/>
    <x v="0"/>
    <s v="drama"/>
    <x v="189"/>
    <d v="2016-09-03T16:34:37"/>
  </r>
  <r>
    <x v="2"/>
    <s v="US"/>
    <s v="USD"/>
    <n v="1466091446"/>
    <n v="1465227446"/>
    <b v="0"/>
    <n v="1"/>
    <b v="0"/>
    <s v="film &amp; video/drama"/>
    <n v="0.41666666666666669"/>
    <n v="50"/>
    <x v="0"/>
    <s v="drama"/>
    <x v="190"/>
    <d v="2016-06-16T15:37:26"/>
  </r>
  <r>
    <x v="2"/>
    <s v="AU"/>
    <s v="AUD"/>
    <n v="1443782138"/>
    <n v="1440326138"/>
    <b v="0"/>
    <n v="3"/>
    <b v="0"/>
    <s v="film &amp; video/drama"/>
    <n v="5"/>
    <n v="83.333333333333329"/>
    <x v="0"/>
    <s v="drama"/>
    <x v="191"/>
    <d v="2015-10-02T10:35:38"/>
  </r>
  <r>
    <x v="2"/>
    <s v="US"/>
    <s v="USD"/>
    <n v="1413572432"/>
    <n v="1410980432"/>
    <b v="0"/>
    <n v="3"/>
    <b v="0"/>
    <s v="film &amp; video/drama"/>
    <n v="1.6999999999999999E-3"/>
    <n v="5.666666666666667"/>
    <x v="0"/>
    <s v="drama"/>
    <x v="192"/>
    <d v="2014-10-17T19:00:32"/>
  </r>
  <r>
    <x v="2"/>
    <s v="GB"/>
    <s v="GBP"/>
    <n v="1417217166"/>
    <n v="1412029566"/>
    <b v="0"/>
    <n v="0"/>
    <b v="0"/>
    <s v="film &amp; video/drama"/>
    <n v="0"/>
    <s v="N/A"/>
    <x v="0"/>
    <s v="drama"/>
    <x v="193"/>
    <d v="2014-11-28T23:26:06"/>
  </r>
  <r>
    <x v="2"/>
    <s v="GB"/>
    <s v="GBP"/>
    <n v="1457308531"/>
    <n v="1452124531"/>
    <b v="0"/>
    <n v="3"/>
    <b v="0"/>
    <s v="film &amp; video/drama"/>
    <n v="0.12"/>
    <n v="1"/>
    <x v="0"/>
    <s v="drama"/>
    <x v="194"/>
    <d v="2016-03-06T23:55:31"/>
  </r>
  <r>
    <x v="2"/>
    <s v="US"/>
    <s v="USD"/>
    <n v="1436544332"/>
    <n v="1431360332"/>
    <b v="0"/>
    <n v="0"/>
    <b v="0"/>
    <s v="film &amp; video/drama"/>
    <n v="0"/>
    <s v="N/A"/>
    <x v="0"/>
    <s v="drama"/>
    <x v="195"/>
    <d v="2015-07-10T16:05:32"/>
  </r>
  <r>
    <x v="2"/>
    <s v="GB"/>
    <s v="GBP"/>
    <n v="1444510800"/>
    <n v="1442062898"/>
    <b v="0"/>
    <n v="19"/>
    <b v="0"/>
    <s v="film &amp; video/drama"/>
    <n v="41.857142857142861"/>
    <n v="77.10526315789474"/>
    <x v="0"/>
    <s v="drama"/>
    <x v="196"/>
    <d v="2015-10-10T21:00:00"/>
  </r>
  <r>
    <x v="2"/>
    <s v="GB"/>
    <s v="GBP"/>
    <n v="1487365200"/>
    <n v="1483734100"/>
    <b v="0"/>
    <n v="8"/>
    <b v="0"/>
    <s v="film &amp; video/drama"/>
    <n v="10.48"/>
    <n v="32.75"/>
    <x v="0"/>
    <s v="drama"/>
    <x v="197"/>
    <d v="2017-02-17T21:00:00"/>
  </r>
  <r>
    <x v="2"/>
    <s v="US"/>
    <s v="USD"/>
    <n v="1412500322"/>
    <n v="1409908322"/>
    <b v="0"/>
    <n v="6"/>
    <b v="0"/>
    <s v="film &amp; video/drama"/>
    <n v="1.1159999999999999"/>
    <n v="46.5"/>
    <x v="0"/>
    <s v="drama"/>
    <x v="198"/>
    <d v="2014-10-05T09:12:02"/>
  </r>
  <r>
    <x v="2"/>
    <s v="US"/>
    <s v="USD"/>
    <n v="1472698702"/>
    <n v="1470106702"/>
    <b v="0"/>
    <n v="0"/>
    <b v="0"/>
    <s v="film &amp; video/drama"/>
    <n v="0"/>
    <s v="N/A"/>
    <x v="0"/>
    <s v="drama"/>
    <x v="199"/>
    <d v="2016-09-01T02:58:22"/>
  </r>
  <r>
    <x v="2"/>
    <s v="US"/>
    <s v="USD"/>
    <n v="1410746403"/>
    <n v="1408154403"/>
    <b v="0"/>
    <n v="18"/>
    <b v="0"/>
    <s v="film &amp; video/drama"/>
    <n v="26.192500000000003"/>
    <n v="87.308333333333337"/>
    <x v="0"/>
    <s v="drama"/>
    <x v="200"/>
    <d v="2014-09-15T02:00:03"/>
  </r>
  <r>
    <x v="2"/>
    <s v="US"/>
    <s v="USD"/>
    <n v="1423424329"/>
    <n v="1421696329"/>
    <b v="0"/>
    <n v="7"/>
    <b v="0"/>
    <s v="film &amp; video/drama"/>
    <n v="58.461538461538467"/>
    <n v="54.285714285714285"/>
    <x v="0"/>
    <s v="drama"/>
    <x v="201"/>
    <d v="2015-02-08T19:38:49"/>
  </r>
  <r>
    <x v="2"/>
    <s v="US"/>
    <s v="USD"/>
    <n v="1444337940"/>
    <n v="1441750564"/>
    <b v="0"/>
    <n v="0"/>
    <b v="0"/>
    <s v="film &amp; video/drama"/>
    <n v="0"/>
    <s v="N/A"/>
    <x v="0"/>
    <s v="drama"/>
    <x v="202"/>
    <d v="2015-10-08T20:59:00"/>
  </r>
  <r>
    <x v="2"/>
    <s v="GB"/>
    <s v="GBP"/>
    <n v="1422562864"/>
    <n v="1417378864"/>
    <b v="0"/>
    <n v="8"/>
    <b v="0"/>
    <s v="film &amp; video/drama"/>
    <n v="29.84"/>
    <n v="93.25"/>
    <x v="0"/>
    <s v="drama"/>
    <x v="203"/>
    <d v="2015-01-29T20:21:04"/>
  </r>
  <r>
    <x v="2"/>
    <s v="AU"/>
    <s v="AUD"/>
    <n v="1470319203"/>
    <n v="1467727203"/>
    <b v="0"/>
    <n v="1293"/>
    <b v="0"/>
    <s v="film &amp; video/drama"/>
    <n v="50.721666666666664"/>
    <n v="117.68368136117556"/>
    <x v="0"/>
    <s v="drama"/>
    <x v="204"/>
    <d v="2016-08-04T14:00:03"/>
  </r>
  <r>
    <x v="2"/>
    <s v="US"/>
    <s v="USD"/>
    <n v="1444144222"/>
    <n v="1441120222"/>
    <b v="0"/>
    <n v="17"/>
    <b v="0"/>
    <s v="film &amp; video/drama"/>
    <n v="16.25"/>
    <n v="76.470588235294116"/>
    <x v="0"/>
    <s v="drama"/>
    <x v="205"/>
    <d v="2015-10-06T15:10:22"/>
  </r>
  <r>
    <x v="2"/>
    <s v="US"/>
    <s v="USD"/>
    <n v="1470441983"/>
    <n v="1468627583"/>
    <b v="0"/>
    <n v="0"/>
    <b v="0"/>
    <s v="film &amp; video/drama"/>
    <n v="0"/>
    <s v="N/A"/>
    <x v="0"/>
    <s v="drama"/>
    <x v="206"/>
    <d v="2016-08-06T00:06:23"/>
  </r>
  <r>
    <x v="2"/>
    <s v="CA"/>
    <s v="CAD"/>
    <n v="1420346638"/>
    <n v="1417754638"/>
    <b v="0"/>
    <n v="13"/>
    <b v="0"/>
    <s v="film &amp; video/drama"/>
    <n v="15.214285714285714"/>
    <n v="163.84615384615384"/>
    <x v="0"/>
    <s v="drama"/>
    <x v="207"/>
    <d v="2015-01-04T04:43:58"/>
  </r>
  <r>
    <x v="2"/>
    <s v="AU"/>
    <s v="AUD"/>
    <n v="1418719967"/>
    <n v="1416127967"/>
    <b v="0"/>
    <n v="0"/>
    <b v="0"/>
    <s v="film &amp; video/drama"/>
    <n v="0"/>
    <s v="N/A"/>
    <x v="0"/>
    <s v="drama"/>
    <x v="208"/>
    <d v="2014-12-16T08:52:47"/>
  </r>
  <r>
    <x v="2"/>
    <s v="US"/>
    <s v="USD"/>
    <n v="1436566135"/>
    <n v="1433974135"/>
    <b v="0"/>
    <n v="0"/>
    <b v="0"/>
    <s v="film &amp; video/drama"/>
    <n v="0"/>
    <s v="N/A"/>
    <x v="0"/>
    <s v="drama"/>
    <x v="209"/>
    <d v="2015-07-10T22:08:55"/>
  </r>
  <r>
    <x v="2"/>
    <s v="US"/>
    <s v="USD"/>
    <n v="1443675600"/>
    <n v="1441157592"/>
    <b v="0"/>
    <n v="33"/>
    <b v="0"/>
    <s v="film &amp; video/drama"/>
    <n v="25.25"/>
    <n v="91.818181818181813"/>
    <x v="0"/>
    <s v="drama"/>
    <x v="210"/>
    <d v="2015-10-01T05:00:00"/>
  </r>
  <r>
    <x v="2"/>
    <s v="US"/>
    <s v="USD"/>
    <n v="1442634617"/>
    <n v="1440042617"/>
    <b v="0"/>
    <n v="12"/>
    <b v="0"/>
    <s v="film &amp; video/drama"/>
    <n v="44.6"/>
    <n v="185.83333333333334"/>
    <x v="0"/>
    <s v="drama"/>
    <x v="211"/>
    <d v="2015-09-19T03:50:17"/>
  </r>
  <r>
    <x v="2"/>
    <s v="US"/>
    <s v="USD"/>
    <n v="1460837320"/>
    <n v="1455656920"/>
    <b v="0"/>
    <n v="1"/>
    <b v="0"/>
    <s v="film &amp; video/drama"/>
    <n v="1.5873015873015872E-2"/>
    <n v="1"/>
    <x v="0"/>
    <s v="drama"/>
    <x v="212"/>
    <d v="2016-04-16T20:08:40"/>
  </r>
  <r>
    <x v="2"/>
    <s v="US"/>
    <s v="USD"/>
    <n v="1439734001"/>
    <n v="1437142547"/>
    <b v="0"/>
    <n v="1"/>
    <b v="0"/>
    <s v="film &amp; video/drama"/>
    <n v="0.04"/>
    <n v="20"/>
    <x v="0"/>
    <s v="drama"/>
    <x v="213"/>
    <d v="2015-08-16T14:06:41"/>
  </r>
  <r>
    <x v="2"/>
    <s v="US"/>
    <s v="USD"/>
    <n v="1425655349"/>
    <n v="1420471349"/>
    <b v="0"/>
    <n v="1"/>
    <b v="0"/>
    <s v="film &amp; video/drama"/>
    <n v="8.0000000000000002E-3"/>
    <n v="1"/>
    <x v="0"/>
    <s v="drama"/>
    <x v="214"/>
    <d v="2015-03-06T15:22:29"/>
  </r>
  <r>
    <x v="2"/>
    <s v="GB"/>
    <s v="GBP"/>
    <n v="1455753540"/>
    <n v="1452058282"/>
    <b v="0"/>
    <n v="1"/>
    <b v="0"/>
    <s v="film &amp; video/drama"/>
    <n v="0.22727272727272727"/>
    <n v="10"/>
    <x v="0"/>
    <s v="drama"/>
    <x v="215"/>
    <d v="2016-02-17T23:59:00"/>
  </r>
  <r>
    <x v="2"/>
    <s v="US"/>
    <s v="USD"/>
    <n v="1429740037"/>
    <n v="1425423637"/>
    <b v="0"/>
    <n v="84"/>
    <b v="0"/>
    <s v="film &amp; video/drama"/>
    <n v="55.698440000000005"/>
    <n v="331.53833333333336"/>
    <x v="0"/>
    <s v="drama"/>
    <x v="216"/>
    <d v="2015-04-22T22:00:37"/>
  </r>
  <r>
    <x v="2"/>
    <s v="SE"/>
    <s v="SEK"/>
    <n v="1419780149"/>
    <n v="1417101749"/>
    <b v="0"/>
    <n v="38"/>
    <b v="0"/>
    <s v="film &amp; video/drama"/>
    <n v="11.943"/>
    <n v="314.28947368421052"/>
    <x v="0"/>
    <s v="drama"/>
    <x v="217"/>
    <d v="2014-12-28T15:22:29"/>
  </r>
  <r>
    <x v="2"/>
    <s v="US"/>
    <s v="USD"/>
    <n v="1431702289"/>
    <n v="1426518289"/>
    <b v="0"/>
    <n v="1"/>
    <b v="0"/>
    <s v="film &amp; video/drama"/>
    <n v="2"/>
    <n v="100"/>
    <x v="0"/>
    <s v="drama"/>
    <x v="218"/>
    <d v="2015-05-15T15:04:49"/>
  </r>
  <r>
    <x v="2"/>
    <s v="US"/>
    <s v="USD"/>
    <n v="1459493940"/>
    <n v="1456732225"/>
    <b v="0"/>
    <n v="76"/>
    <b v="0"/>
    <s v="film &amp; video/drama"/>
    <n v="17.630000000000003"/>
    <n v="115.98684210526316"/>
    <x v="0"/>
    <s v="drama"/>
    <x v="219"/>
    <d v="2016-04-01T06:59:00"/>
  </r>
  <r>
    <x v="2"/>
    <s v="US"/>
    <s v="USD"/>
    <n v="1440101160"/>
    <n v="1436542030"/>
    <b v="0"/>
    <n v="3"/>
    <b v="0"/>
    <s v="film &amp; video/drama"/>
    <n v="0.72"/>
    <n v="120"/>
    <x v="0"/>
    <s v="drama"/>
    <x v="220"/>
    <d v="2015-08-20T20:06:00"/>
  </r>
  <r>
    <x v="2"/>
    <s v="US"/>
    <s v="USD"/>
    <n v="1427569564"/>
    <n v="1422389164"/>
    <b v="0"/>
    <n v="0"/>
    <b v="0"/>
    <s v="film &amp; video/drama"/>
    <n v="0"/>
    <s v="N/A"/>
    <x v="0"/>
    <s v="drama"/>
    <x v="221"/>
    <d v="2015-03-28T19:06:04"/>
  </r>
  <r>
    <x v="2"/>
    <s v="US"/>
    <s v="USD"/>
    <n v="1427423940"/>
    <n v="1422383318"/>
    <b v="0"/>
    <n v="2"/>
    <b v="0"/>
    <s v="film &amp; video/drama"/>
    <n v="13"/>
    <n v="65"/>
    <x v="0"/>
    <s v="drama"/>
    <x v="222"/>
    <d v="2015-03-27T02:39:00"/>
  </r>
  <r>
    <x v="2"/>
    <s v="US"/>
    <s v="USD"/>
    <n v="1463879100"/>
    <n v="1461287350"/>
    <b v="0"/>
    <n v="0"/>
    <b v="0"/>
    <s v="film &amp; video/drama"/>
    <n v="0"/>
    <s v="N/A"/>
    <x v="0"/>
    <s v="drama"/>
    <x v="223"/>
    <d v="2016-05-22T01:05:00"/>
  </r>
  <r>
    <x v="2"/>
    <s v="AU"/>
    <s v="AUD"/>
    <n v="1436506726"/>
    <n v="1431322726"/>
    <b v="0"/>
    <n v="0"/>
    <b v="0"/>
    <s v="film &amp; video/drama"/>
    <n v="0"/>
    <s v="N/A"/>
    <x v="0"/>
    <s v="drama"/>
    <x v="224"/>
    <d v="2015-07-10T05:38:46"/>
  </r>
  <r>
    <x v="2"/>
    <s v="US"/>
    <s v="USD"/>
    <n v="1460153054"/>
    <n v="1457564654"/>
    <b v="0"/>
    <n v="0"/>
    <b v="0"/>
    <s v="film &amp; video/drama"/>
    <n v="0"/>
    <s v="N/A"/>
    <x v="0"/>
    <s v="drama"/>
    <x v="225"/>
    <d v="2016-04-08T22:04:14"/>
  </r>
  <r>
    <x v="2"/>
    <s v="GB"/>
    <s v="GBP"/>
    <n v="1433064540"/>
    <n v="1428854344"/>
    <b v="0"/>
    <n v="2"/>
    <b v="0"/>
    <s v="film &amp; video/drama"/>
    <n v="0.86206896551724133"/>
    <n v="125"/>
    <x v="0"/>
    <s v="drama"/>
    <x v="226"/>
    <d v="2015-05-31T09:29:00"/>
  </r>
  <r>
    <x v="2"/>
    <s v="US"/>
    <s v="USD"/>
    <n v="1436477241"/>
    <n v="1433885241"/>
    <b v="0"/>
    <n v="0"/>
    <b v="0"/>
    <s v="film &amp; video/drama"/>
    <n v="0"/>
    <s v="N/A"/>
    <x v="0"/>
    <s v="drama"/>
    <x v="227"/>
    <d v="2015-07-09T21:27:21"/>
  </r>
  <r>
    <x v="2"/>
    <s v="GB"/>
    <s v="GBP"/>
    <n v="1433176105"/>
    <n v="1427992105"/>
    <b v="0"/>
    <n v="0"/>
    <b v="0"/>
    <s v="film &amp; video/drama"/>
    <n v="0"/>
    <s v="N/A"/>
    <x v="0"/>
    <s v="drama"/>
    <x v="228"/>
    <d v="2015-06-01T16:28:25"/>
  </r>
  <r>
    <x v="2"/>
    <s v="DE"/>
    <s v="EUR"/>
    <n v="1455402297"/>
    <n v="1452810297"/>
    <b v="0"/>
    <n v="0"/>
    <b v="0"/>
    <s v="film &amp; video/drama"/>
    <n v="0"/>
    <s v="N/A"/>
    <x v="0"/>
    <s v="drama"/>
    <x v="229"/>
    <d v="2016-02-13T22:24:57"/>
  </r>
  <r>
    <x v="2"/>
    <s v="US"/>
    <s v="USD"/>
    <n v="1433443151"/>
    <n v="1430851151"/>
    <b v="0"/>
    <n v="2"/>
    <b v="0"/>
    <s v="film &amp; video/drama"/>
    <n v="0.4"/>
    <n v="30"/>
    <x v="0"/>
    <s v="drama"/>
    <x v="230"/>
    <d v="2015-06-04T18:39:11"/>
  </r>
  <r>
    <x v="2"/>
    <s v="US"/>
    <s v="USD"/>
    <n v="1451775651"/>
    <n v="1449183651"/>
    <b v="0"/>
    <n v="0"/>
    <b v="0"/>
    <s v="film &amp; video/drama"/>
    <n v="0"/>
    <s v="N/A"/>
    <x v="0"/>
    <s v="drama"/>
    <x v="231"/>
    <d v="2016-01-02T23:00:51"/>
  </r>
  <r>
    <x v="2"/>
    <s v="GB"/>
    <s v="GBP"/>
    <n v="1425066546"/>
    <n v="1422474546"/>
    <b v="0"/>
    <n v="7"/>
    <b v="0"/>
    <s v="film &amp; video/drama"/>
    <n v="2.75"/>
    <n v="15.714285714285714"/>
    <x v="0"/>
    <s v="drama"/>
    <x v="232"/>
    <d v="2015-02-27T19:49:06"/>
  </r>
  <r>
    <x v="2"/>
    <s v="US"/>
    <s v="USD"/>
    <n v="1475185972"/>
    <n v="1472593972"/>
    <b v="0"/>
    <n v="0"/>
    <b v="0"/>
    <s v="film &amp; video/drama"/>
    <n v="0"/>
    <s v="N/A"/>
    <x v="0"/>
    <s v="drama"/>
    <x v="233"/>
    <d v="2016-09-29T21:52:52"/>
  </r>
  <r>
    <x v="2"/>
    <s v="US"/>
    <s v="USD"/>
    <n v="1434847859"/>
    <n v="1431391859"/>
    <b v="0"/>
    <n v="5"/>
    <b v="0"/>
    <s v="film &amp; video/drama"/>
    <n v="40.1"/>
    <n v="80.2"/>
    <x v="0"/>
    <s v="drama"/>
    <x v="234"/>
    <d v="2015-06-21T00:50:59"/>
  </r>
  <r>
    <x v="2"/>
    <s v="US"/>
    <s v="USD"/>
    <n v="1436478497"/>
    <n v="1433886497"/>
    <b v="0"/>
    <n v="0"/>
    <b v="0"/>
    <s v="film &amp; video/drama"/>
    <n v="0"/>
    <s v="N/A"/>
    <x v="0"/>
    <s v="drama"/>
    <x v="235"/>
    <d v="2015-07-09T21:48:17"/>
  </r>
  <r>
    <x v="2"/>
    <s v="US"/>
    <s v="USD"/>
    <n v="1451952000"/>
    <n v="1447380099"/>
    <b v="0"/>
    <n v="0"/>
    <b v="0"/>
    <s v="film &amp; video/drama"/>
    <n v="0"/>
    <s v="N/A"/>
    <x v="0"/>
    <s v="drama"/>
    <x v="236"/>
    <d v="2016-01-05T00:00:00"/>
  </r>
  <r>
    <x v="2"/>
    <s v="US"/>
    <s v="USD"/>
    <n v="1457445069"/>
    <n v="1452261069"/>
    <b v="0"/>
    <n v="1"/>
    <b v="0"/>
    <s v="film &amp; video/drama"/>
    <n v="0.33333333333333337"/>
    <n v="50"/>
    <x v="0"/>
    <s v="drama"/>
    <x v="237"/>
    <d v="2016-03-08T13:51:09"/>
  </r>
  <r>
    <x v="2"/>
    <s v="US"/>
    <s v="USD"/>
    <n v="1483088400"/>
    <n v="1481324760"/>
    <b v="0"/>
    <n v="0"/>
    <b v="0"/>
    <s v="film &amp; video/drama"/>
    <n v="0"/>
    <s v="N/A"/>
    <x v="0"/>
    <s v="drama"/>
    <x v="238"/>
    <d v="2016-12-30T09:00:00"/>
  </r>
  <r>
    <x v="2"/>
    <s v="AU"/>
    <s v="AUD"/>
    <n v="1446984000"/>
    <n v="1445308730"/>
    <b v="0"/>
    <n v="5"/>
    <b v="0"/>
    <s v="film &amp; video/drama"/>
    <n v="25"/>
    <n v="50"/>
    <x v="0"/>
    <s v="drama"/>
    <x v="239"/>
    <d v="2015-11-08T12:00:00"/>
  </r>
  <r>
    <x v="0"/>
    <s v="US"/>
    <s v="USD"/>
    <n v="1367773211"/>
    <n v="1363885211"/>
    <b v="1"/>
    <n v="137"/>
    <b v="1"/>
    <s v="film &amp; video/documentary"/>
    <n v="107.63413333333334"/>
    <n v="117.84759124087591"/>
    <x v="0"/>
    <s v="documentary"/>
    <x v="240"/>
    <d v="2013-05-05T17:00:11"/>
  </r>
  <r>
    <x v="0"/>
    <s v="US"/>
    <s v="USD"/>
    <n v="1419180304"/>
    <n v="1415292304"/>
    <b v="1"/>
    <n v="376"/>
    <b v="1"/>
    <s v="film &amp; video/documentary"/>
    <n v="112.63736263736264"/>
    <n v="109.04255319148936"/>
    <x v="0"/>
    <s v="documentary"/>
    <x v="241"/>
    <d v="2014-12-21T16:45:04"/>
  </r>
  <r>
    <x v="0"/>
    <s v="US"/>
    <s v="USD"/>
    <n v="1324381790"/>
    <n v="1321357790"/>
    <b v="1"/>
    <n v="202"/>
    <b v="1"/>
    <s v="film &amp; video/documentary"/>
    <n v="113.46153846153845"/>
    <n v="73.019801980198025"/>
    <x v="0"/>
    <s v="documentary"/>
    <x v="242"/>
    <d v="2011-12-20T11:49:50"/>
  </r>
  <r>
    <x v="0"/>
    <s v="US"/>
    <s v="USD"/>
    <n v="1393031304"/>
    <n v="1390439304"/>
    <b v="1"/>
    <n v="328"/>
    <b v="1"/>
    <s v="film &amp; video/documentary"/>
    <n v="102.592"/>
    <n v="78.195121951219505"/>
    <x v="0"/>
    <s v="documentary"/>
    <x v="243"/>
    <d v="2014-02-22T01:08:24"/>
  </r>
  <r>
    <x v="0"/>
    <s v="US"/>
    <s v="USD"/>
    <n v="1268723160"/>
    <n v="1265269559"/>
    <b v="1"/>
    <n v="84"/>
    <b v="1"/>
    <s v="film &amp; video/documentary"/>
    <n v="113.75714285714287"/>
    <n v="47.398809523809526"/>
    <x v="0"/>
    <s v="documentary"/>
    <x v="244"/>
    <d v="2010-03-16T07:06:00"/>
  </r>
  <r>
    <x v="0"/>
    <s v="US"/>
    <s v="USD"/>
    <n v="1345079785"/>
    <n v="1342487785"/>
    <b v="1"/>
    <n v="96"/>
    <b v="1"/>
    <s v="film &amp; video/documentary"/>
    <n v="103.71999999999998"/>
    <n v="54.020833333333336"/>
    <x v="0"/>
    <s v="documentary"/>
    <x v="245"/>
    <d v="2012-08-16T01:16:25"/>
  </r>
  <r>
    <x v="0"/>
    <s v="US"/>
    <s v="USD"/>
    <n v="1292665405"/>
    <n v="1288341805"/>
    <b v="1"/>
    <n v="223"/>
    <b v="1"/>
    <s v="film &amp; video/documentary"/>
    <n v="305.46000000000004"/>
    <n v="68.488789237668158"/>
    <x v="0"/>
    <s v="documentary"/>
    <x v="246"/>
    <d v="2010-12-18T09:43:25"/>
  </r>
  <r>
    <x v="0"/>
    <s v="US"/>
    <s v="USD"/>
    <n v="1287200340"/>
    <n v="1284042614"/>
    <b v="1"/>
    <n v="62"/>
    <b v="1"/>
    <s v="film &amp; video/documentary"/>
    <n v="134.1"/>
    <n v="108.14516129032258"/>
    <x v="0"/>
    <s v="documentary"/>
    <x v="247"/>
    <d v="2010-10-16T03:39:00"/>
  </r>
  <r>
    <x v="0"/>
    <s v="US"/>
    <s v="USD"/>
    <n v="1325961309"/>
    <n v="1322073309"/>
    <b v="1"/>
    <n v="146"/>
    <b v="1"/>
    <s v="film &amp; video/documentary"/>
    <n v="101.33294117647058"/>
    <n v="589.95205479452056"/>
    <x v="0"/>
    <s v="documentary"/>
    <x v="248"/>
    <d v="2012-01-07T18:35:09"/>
  </r>
  <r>
    <x v="0"/>
    <s v="US"/>
    <s v="USD"/>
    <n v="1282498800"/>
    <n v="1275603020"/>
    <b v="1"/>
    <n v="235"/>
    <b v="1"/>
    <s v="film &amp; video/documentary"/>
    <n v="112.92"/>
    <n v="48.051063829787232"/>
    <x v="0"/>
    <s v="documentary"/>
    <x v="249"/>
    <d v="2010-08-22T17:40:00"/>
  </r>
  <r>
    <x v="0"/>
    <s v="US"/>
    <s v="USD"/>
    <n v="1370525691"/>
    <n v="1367933691"/>
    <b v="1"/>
    <n v="437"/>
    <b v="1"/>
    <s v="film &amp; video/documentary"/>
    <n v="105.58333333333334"/>
    <n v="72.482837528604122"/>
    <x v="0"/>
    <s v="documentary"/>
    <x v="250"/>
    <d v="2013-06-06T13:34:51"/>
  </r>
  <r>
    <x v="0"/>
    <s v="US"/>
    <s v="USD"/>
    <n v="1337194800"/>
    <n v="1334429646"/>
    <b v="1"/>
    <n v="77"/>
    <b v="1"/>
    <s v="film &amp; video/documentary"/>
    <n v="125.57142857142858"/>
    <n v="57.077922077922075"/>
    <x v="0"/>
    <s v="documentary"/>
    <x v="251"/>
    <d v="2012-05-16T19:00:00"/>
  </r>
  <r>
    <x v="0"/>
    <s v="US"/>
    <s v="USD"/>
    <n v="1275364740"/>
    <n v="1269878058"/>
    <b v="1"/>
    <n v="108"/>
    <b v="1"/>
    <s v="film &amp; video/documentary"/>
    <n v="184.56"/>
    <n v="85.444444444444443"/>
    <x v="0"/>
    <s v="documentary"/>
    <x v="252"/>
    <d v="2010-06-01T03:59:00"/>
  </r>
  <r>
    <x v="0"/>
    <s v="US"/>
    <s v="USD"/>
    <n v="1329320235"/>
    <n v="1326728235"/>
    <b v="1"/>
    <n v="7"/>
    <b v="1"/>
    <s v="film &amp; video/documentary"/>
    <n v="100.73333333333335"/>
    <n v="215.85714285714286"/>
    <x v="0"/>
    <s v="documentary"/>
    <x v="253"/>
    <d v="2012-02-15T15:37:15"/>
  </r>
  <r>
    <x v="0"/>
    <s v="US"/>
    <s v="USD"/>
    <n v="1445047200"/>
    <n v="1442443910"/>
    <b v="1"/>
    <n v="314"/>
    <b v="1"/>
    <s v="film &amp; video/documentary"/>
    <n v="116.94725"/>
    <n v="89.38643312101911"/>
    <x v="0"/>
    <s v="documentary"/>
    <x v="254"/>
    <d v="2015-10-17T02:00:00"/>
  </r>
  <r>
    <x v="0"/>
    <s v="US"/>
    <s v="USD"/>
    <n v="1300275482"/>
    <n v="1297687082"/>
    <b v="1"/>
    <n v="188"/>
    <b v="1"/>
    <s v="film &amp; video/documentary"/>
    <n v="106.73325"/>
    <n v="45.418404255319146"/>
    <x v="0"/>
    <s v="documentary"/>
    <x v="255"/>
    <d v="2011-03-16T11:38:02"/>
  </r>
  <r>
    <x v="0"/>
    <s v="US"/>
    <s v="USD"/>
    <n v="1363458467"/>
    <n v="1360866467"/>
    <b v="1"/>
    <n v="275"/>
    <b v="1"/>
    <s v="film &amp; video/documentary"/>
    <n v="139.1"/>
    <n v="65.756363636363631"/>
    <x v="0"/>
    <s v="documentary"/>
    <x v="256"/>
    <d v="2013-03-16T18:27:47"/>
  </r>
  <r>
    <x v="0"/>
    <s v="US"/>
    <s v="USD"/>
    <n v="1463670162"/>
    <n v="1461078162"/>
    <b v="1"/>
    <n v="560"/>
    <b v="1"/>
    <s v="film &amp; video/documentary"/>
    <n v="106.72648571428572"/>
    <n v="66.70405357142856"/>
    <x v="0"/>
    <s v="documentary"/>
    <x v="257"/>
    <d v="2016-05-19T15:02:42"/>
  </r>
  <r>
    <x v="0"/>
    <s v="US"/>
    <s v="USD"/>
    <n v="1308359666"/>
    <n v="1305767666"/>
    <b v="1"/>
    <n v="688"/>
    <b v="1"/>
    <s v="film &amp; video/documentary"/>
    <n v="191.14"/>
    <n v="83.345930232558146"/>
    <x v="0"/>
    <s v="documentary"/>
    <x v="258"/>
    <d v="2011-06-18T01:14:26"/>
  </r>
  <r>
    <x v="0"/>
    <s v="US"/>
    <s v="USD"/>
    <n v="1428514969"/>
    <n v="1425922969"/>
    <b v="1"/>
    <n v="942"/>
    <b v="1"/>
    <s v="film &amp; video/documentary"/>
    <n v="131.93789333333334"/>
    <n v="105.04609341825902"/>
    <x v="0"/>
    <s v="documentary"/>
    <x v="259"/>
    <d v="2015-04-08T17:42:49"/>
  </r>
  <r>
    <x v="0"/>
    <s v="US"/>
    <s v="USD"/>
    <n v="1279360740"/>
    <n v="1275415679"/>
    <b v="1"/>
    <n v="88"/>
    <b v="1"/>
    <s v="film &amp; video/documentary"/>
    <n v="106.4"/>
    <n v="120.90909090909091"/>
    <x v="0"/>
    <s v="documentary"/>
    <x v="260"/>
    <d v="2010-07-17T09:59:00"/>
  </r>
  <r>
    <x v="0"/>
    <s v="US"/>
    <s v="USD"/>
    <n v="1339080900"/>
    <n v="1334783704"/>
    <b v="1"/>
    <n v="220"/>
    <b v="1"/>
    <s v="film &amp; video/documentary"/>
    <n v="107.4"/>
    <n v="97.63636363636364"/>
    <x v="0"/>
    <s v="documentary"/>
    <x v="261"/>
    <d v="2012-06-07T14:55:00"/>
  </r>
  <r>
    <x v="0"/>
    <s v="US"/>
    <s v="USD"/>
    <n v="1298699828"/>
    <n v="1294811828"/>
    <b v="1"/>
    <n v="145"/>
    <b v="1"/>
    <s v="film &amp; video/documentary"/>
    <n v="240"/>
    <n v="41.379310344827587"/>
    <x v="0"/>
    <s v="documentary"/>
    <x v="262"/>
    <d v="2011-02-26T05:57:08"/>
  </r>
  <r>
    <x v="0"/>
    <s v="US"/>
    <s v="USD"/>
    <n v="1348786494"/>
    <n v="1346194494"/>
    <b v="1"/>
    <n v="963"/>
    <b v="1"/>
    <s v="film &amp; video/documentary"/>
    <n v="118.08108"/>
    <n v="30.654485981308412"/>
    <x v="0"/>
    <s v="documentary"/>
    <x v="263"/>
    <d v="2012-09-27T22:54:54"/>
  </r>
  <r>
    <x v="0"/>
    <s v="US"/>
    <s v="USD"/>
    <n v="1336747995"/>
    <n v="1334155995"/>
    <b v="1"/>
    <n v="91"/>
    <b v="1"/>
    <s v="film &amp; video/documentary"/>
    <n v="118.19999999999999"/>
    <n v="64.945054945054949"/>
    <x v="0"/>
    <s v="documentary"/>
    <x v="264"/>
    <d v="2012-05-11T14:53:15"/>
  </r>
  <r>
    <x v="0"/>
    <s v="US"/>
    <s v="USD"/>
    <n v="1273522560"/>
    <n v="1269928430"/>
    <b v="1"/>
    <n v="58"/>
    <b v="1"/>
    <s v="film &amp; video/documentary"/>
    <n v="111.1"/>
    <n v="95.775862068965523"/>
    <x v="0"/>
    <s v="documentary"/>
    <x v="265"/>
    <d v="2010-05-10T20:16:00"/>
  </r>
  <r>
    <x v="0"/>
    <s v="US"/>
    <s v="USD"/>
    <n v="1271994660"/>
    <n v="1264565507"/>
    <b v="1"/>
    <n v="36"/>
    <b v="1"/>
    <s v="film &amp; video/documentary"/>
    <n v="145.5"/>
    <n v="40.416666666666664"/>
    <x v="0"/>
    <s v="documentary"/>
    <x v="266"/>
    <d v="2010-04-23T03:51:00"/>
  </r>
  <r>
    <x v="0"/>
    <s v="GB"/>
    <s v="GBP"/>
    <n v="1403693499"/>
    <n v="1401101499"/>
    <b v="1"/>
    <n v="165"/>
    <b v="1"/>
    <s v="film &amp; video/documentary"/>
    <n v="131.62883248730967"/>
    <n v="78.578424242424248"/>
    <x v="0"/>
    <s v="documentary"/>
    <x v="267"/>
    <d v="2014-06-25T10:51:39"/>
  </r>
  <r>
    <x v="0"/>
    <s v="US"/>
    <s v="USD"/>
    <n v="1320640778"/>
    <n v="1316749178"/>
    <b v="1"/>
    <n v="111"/>
    <b v="1"/>
    <s v="film &amp; video/documentary"/>
    <n v="111.4"/>
    <n v="50.18018018018018"/>
    <x v="0"/>
    <s v="documentary"/>
    <x v="268"/>
    <d v="2011-11-07T04:39:38"/>
  </r>
  <r>
    <x v="0"/>
    <s v="AU"/>
    <s v="AUD"/>
    <n v="1487738622"/>
    <n v="1485146622"/>
    <b v="1"/>
    <n v="1596"/>
    <b v="1"/>
    <s v="film &amp; video/documentary"/>
    <n v="147.23376999999999"/>
    <n v="92.251735588972423"/>
    <x v="0"/>
    <s v="documentary"/>
    <x v="269"/>
    <d v="2017-02-22T04:43:42"/>
  </r>
  <r>
    <x v="0"/>
    <s v="US"/>
    <s v="USD"/>
    <n v="1306296000"/>
    <n v="1301950070"/>
    <b v="1"/>
    <n v="61"/>
    <b v="1"/>
    <s v="film &amp; video/documentary"/>
    <n v="152.60869565217391"/>
    <n v="57.540983606557376"/>
    <x v="0"/>
    <s v="documentary"/>
    <x v="270"/>
    <d v="2011-05-25T04:00:00"/>
  </r>
  <r>
    <x v="0"/>
    <s v="US"/>
    <s v="USD"/>
    <n v="1388649600"/>
    <n v="1386123861"/>
    <b v="1"/>
    <n v="287"/>
    <b v="1"/>
    <s v="film &amp; video/documentary"/>
    <n v="104.67999999999999"/>
    <n v="109.42160278745645"/>
    <x v="0"/>
    <s v="documentary"/>
    <x v="271"/>
    <d v="2014-01-02T08:00:00"/>
  </r>
  <r>
    <x v="0"/>
    <s v="US"/>
    <s v="USD"/>
    <n v="1272480540"/>
    <n v="1267220191"/>
    <b v="1"/>
    <n v="65"/>
    <b v="1"/>
    <s v="film &amp; video/documentary"/>
    <n v="177.43366666666668"/>
    <n v="81.892461538461546"/>
    <x v="0"/>
    <s v="documentary"/>
    <x v="272"/>
    <d v="2010-04-28T18:49:00"/>
  </r>
  <r>
    <x v="0"/>
    <s v="US"/>
    <s v="USD"/>
    <n v="1309694266"/>
    <n v="1307102266"/>
    <b v="1"/>
    <n v="118"/>
    <b v="1"/>
    <s v="film &amp; video/documentary"/>
    <n v="107.7758"/>
    <n v="45.667711864406776"/>
    <x v="0"/>
    <s v="documentary"/>
    <x v="273"/>
    <d v="2011-07-03T11:57:46"/>
  </r>
  <r>
    <x v="0"/>
    <s v="US"/>
    <s v="USD"/>
    <n v="1333609140"/>
    <n v="1330638829"/>
    <b v="1"/>
    <n v="113"/>
    <b v="1"/>
    <s v="film &amp; video/documentary"/>
    <n v="156"/>
    <n v="55.221238938053098"/>
    <x v="0"/>
    <s v="documentary"/>
    <x v="274"/>
    <d v="2012-04-05T06:59:00"/>
  </r>
  <r>
    <x v="0"/>
    <s v="US"/>
    <s v="USD"/>
    <n v="1352511966"/>
    <n v="1349916366"/>
    <b v="1"/>
    <n v="332"/>
    <b v="1"/>
    <s v="film &amp; video/documentary"/>
    <n v="108.395"/>
    <n v="65.298192771084331"/>
    <x v="0"/>
    <s v="documentary"/>
    <x v="275"/>
    <d v="2012-11-10T01:46:06"/>
  </r>
  <r>
    <x v="0"/>
    <s v="US"/>
    <s v="USD"/>
    <n v="1335574674"/>
    <n v="1330394274"/>
    <b v="1"/>
    <n v="62"/>
    <b v="1"/>
    <s v="film &amp; video/documentary"/>
    <n v="147.6"/>
    <n v="95.225806451612897"/>
    <x v="0"/>
    <s v="documentary"/>
    <x v="276"/>
    <d v="2012-04-28T00:57:54"/>
  </r>
  <r>
    <x v="0"/>
    <s v="US"/>
    <s v="USD"/>
    <n v="1432416219"/>
    <n v="1429824219"/>
    <b v="1"/>
    <n v="951"/>
    <b v="1"/>
    <s v="film &amp; video/documentary"/>
    <n v="110.38153846153847"/>
    <n v="75.444794952681391"/>
    <x v="0"/>
    <s v="documentary"/>
    <x v="277"/>
    <d v="2015-05-23T21:23:39"/>
  </r>
  <r>
    <x v="0"/>
    <s v="US"/>
    <s v="USD"/>
    <n v="1350003539"/>
    <n v="1347411539"/>
    <b v="1"/>
    <n v="415"/>
    <b v="1"/>
    <s v="film &amp; video/documentary"/>
    <n v="150.34814814814814"/>
    <n v="97.816867469879512"/>
    <x v="0"/>
    <s v="documentary"/>
    <x v="278"/>
    <d v="2012-10-12T00:58:59"/>
  </r>
  <r>
    <x v="0"/>
    <s v="US"/>
    <s v="USD"/>
    <n v="1488160860"/>
    <n v="1485237096"/>
    <b v="1"/>
    <n v="305"/>
    <b v="1"/>
    <s v="film &amp; video/documentary"/>
    <n v="157.31829411764707"/>
    <n v="87.685606557377056"/>
    <x v="0"/>
    <s v="documentary"/>
    <x v="279"/>
    <d v="2017-02-27T02:01:00"/>
  </r>
  <r>
    <x v="0"/>
    <s v="US"/>
    <s v="USD"/>
    <n v="1401459035"/>
    <n v="1397571035"/>
    <b v="1"/>
    <n v="2139"/>
    <b v="1"/>
    <s v="film &amp; video/documentary"/>
    <n v="156.14400000000001"/>
    <n v="54.748948106591868"/>
    <x v="0"/>
    <s v="documentary"/>
    <x v="280"/>
    <d v="2014-05-30T14:10:35"/>
  </r>
  <r>
    <x v="0"/>
    <s v="US"/>
    <s v="USD"/>
    <n v="1249932360"/>
    <n v="1242532513"/>
    <b v="1"/>
    <n v="79"/>
    <b v="1"/>
    <s v="film &amp; video/documentary"/>
    <n v="120.58763636363636"/>
    <n v="83.953417721518989"/>
    <x v="0"/>
    <s v="documentary"/>
    <x v="281"/>
    <d v="2009-08-10T19:26:00"/>
  </r>
  <r>
    <x v="0"/>
    <s v="US"/>
    <s v="USD"/>
    <n v="1266876000"/>
    <n v="1263679492"/>
    <b v="1"/>
    <n v="179"/>
    <b v="1"/>
    <s v="film &amp; video/documentary"/>
    <n v="101.18888888888888"/>
    <n v="254.38547486033519"/>
    <x v="0"/>
    <s v="documentary"/>
    <x v="282"/>
    <d v="2010-02-22T22:00:00"/>
  </r>
  <r>
    <x v="0"/>
    <s v="US"/>
    <s v="USD"/>
    <n v="1306904340"/>
    <n v="1305219744"/>
    <b v="1"/>
    <n v="202"/>
    <b v="1"/>
    <s v="film &amp; video/documentary"/>
    <n v="114.27249999999999"/>
    <n v="101.8269801980198"/>
    <x v="0"/>
    <s v="documentary"/>
    <x v="283"/>
    <d v="2011-06-01T04:59:00"/>
  </r>
  <r>
    <x v="0"/>
    <s v="US"/>
    <s v="USD"/>
    <n v="1327167780"/>
    <n v="1325007780"/>
    <b v="1"/>
    <n v="760"/>
    <b v="1"/>
    <s v="film &amp; video/documentary"/>
    <n v="104.62615"/>
    <n v="55.066394736842106"/>
    <x v="0"/>
    <s v="documentary"/>
    <x v="284"/>
    <d v="2012-01-21T17:43:00"/>
  </r>
  <r>
    <x v="0"/>
    <s v="US"/>
    <s v="USD"/>
    <n v="1379614128"/>
    <n v="1377022128"/>
    <b v="1"/>
    <n v="563"/>
    <b v="1"/>
    <s v="film &amp; video/documentary"/>
    <n v="228.82507142857142"/>
    <n v="56.901438721136763"/>
    <x v="0"/>
    <s v="documentary"/>
    <x v="285"/>
    <d v="2013-09-19T18:08:48"/>
  </r>
  <r>
    <x v="0"/>
    <s v="US"/>
    <s v="USD"/>
    <n v="1364236524"/>
    <n v="1360352124"/>
    <b v="1"/>
    <n v="135"/>
    <b v="1"/>
    <s v="film &amp; video/documentary"/>
    <n v="109.15333333333332"/>
    <n v="121.28148148148148"/>
    <x v="0"/>
    <s v="documentary"/>
    <x v="286"/>
    <d v="2013-03-25T18:35:24"/>
  </r>
  <r>
    <x v="0"/>
    <s v="US"/>
    <s v="USD"/>
    <n v="1351828800"/>
    <n v="1349160018"/>
    <b v="1"/>
    <n v="290"/>
    <b v="1"/>
    <s v="film &amp; video/documentary"/>
    <n v="176.29999999999998"/>
    <n v="91.189655172413794"/>
    <x v="0"/>
    <s v="documentary"/>
    <x v="287"/>
    <d v="2012-11-02T04:00:00"/>
  </r>
  <r>
    <x v="0"/>
    <s v="US"/>
    <s v="USD"/>
    <n v="1340683393"/>
    <n v="1337659393"/>
    <b v="1"/>
    <n v="447"/>
    <b v="1"/>
    <s v="film &amp; video/documentary"/>
    <n v="103.21061999999999"/>
    <n v="115.44812080536913"/>
    <x v="0"/>
    <s v="documentary"/>
    <x v="288"/>
    <d v="2012-06-26T04:03:13"/>
  </r>
  <r>
    <x v="0"/>
    <s v="GB"/>
    <s v="GBP"/>
    <n v="1383389834"/>
    <n v="1380797834"/>
    <b v="1"/>
    <n v="232"/>
    <b v="1"/>
    <s v="film &amp; video/documentary"/>
    <n v="104.82000000000001"/>
    <n v="67.771551724137936"/>
    <x v="0"/>
    <s v="documentary"/>
    <x v="289"/>
    <d v="2013-11-02T10:57:14"/>
  </r>
  <r>
    <x v="0"/>
    <s v="US"/>
    <s v="USD"/>
    <n v="1296633540"/>
    <n v="1292316697"/>
    <b v="1"/>
    <n v="168"/>
    <b v="1"/>
    <s v="film &amp; video/documentary"/>
    <n v="106.68444444444445"/>
    <n v="28.576190476190476"/>
    <x v="0"/>
    <s v="documentary"/>
    <x v="290"/>
    <d v="2011-02-02T07:59:00"/>
  </r>
  <r>
    <x v="0"/>
    <s v="US"/>
    <s v="USD"/>
    <n v="1367366460"/>
    <n v="1365791246"/>
    <b v="1"/>
    <n v="128"/>
    <b v="1"/>
    <s v="film &amp; video/documentary"/>
    <n v="120.02"/>
    <n v="46.8828125"/>
    <x v="0"/>
    <s v="documentary"/>
    <x v="291"/>
    <d v="2013-05-01T00:01:00"/>
  </r>
  <r>
    <x v="0"/>
    <s v="US"/>
    <s v="USD"/>
    <n v="1319860740"/>
    <n v="1317064599"/>
    <b v="1"/>
    <n v="493"/>
    <b v="1"/>
    <s v="film &amp; video/documentary"/>
    <n v="101.50693333333334"/>
    <n v="154.42231237322514"/>
    <x v="0"/>
    <s v="documentary"/>
    <x v="292"/>
    <d v="2011-10-29T03:59:00"/>
  </r>
  <r>
    <x v="0"/>
    <s v="US"/>
    <s v="USD"/>
    <n v="1398009714"/>
    <n v="1395417714"/>
    <b v="1"/>
    <n v="131"/>
    <b v="1"/>
    <s v="film &amp; video/documentary"/>
    <n v="101.38461538461539"/>
    <n v="201.22137404580153"/>
    <x v="0"/>
    <s v="documentary"/>
    <x v="293"/>
    <d v="2014-04-20T16:01:54"/>
  </r>
  <r>
    <x v="0"/>
    <s v="US"/>
    <s v="USD"/>
    <n v="1279555200"/>
    <n v="1276480894"/>
    <b v="1"/>
    <n v="50"/>
    <b v="1"/>
    <s v="film &amp; video/documentary"/>
    <n v="100"/>
    <n v="100"/>
    <x v="0"/>
    <s v="documentary"/>
    <x v="294"/>
    <d v="2010-07-19T16:00:00"/>
  </r>
  <r>
    <x v="0"/>
    <s v="US"/>
    <s v="USD"/>
    <n v="1383264000"/>
    <n v="1378080409"/>
    <b v="1"/>
    <n v="665"/>
    <b v="1"/>
    <s v="film &amp; video/documentary"/>
    <n v="133.10911999999999"/>
    <n v="100.08204511278196"/>
    <x v="0"/>
    <s v="documentary"/>
    <x v="295"/>
    <d v="2013-11-01T00:00:00"/>
  </r>
  <r>
    <x v="0"/>
    <s v="US"/>
    <s v="USD"/>
    <n v="1347017083"/>
    <n v="1344857083"/>
    <b v="1"/>
    <n v="129"/>
    <b v="1"/>
    <s v="film &amp; video/documentary"/>
    <n v="118.72620000000001"/>
    <n v="230.08953488372092"/>
    <x v="0"/>
    <s v="documentary"/>
    <x v="296"/>
    <d v="2012-09-07T11:24:43"/>
  </r>
  <r>
    <x v="0"/>
    <s v="US"/>
    <s v="USD"/>
    <n v="1430452740"/>
    <n v="1427390901"/>
    <b v="1"/>
    <n v="142"/>
    <b v="1"/>
    <s v="film &amp; video/documentary"/>
    <n v="100.64"/>
    <n v="141.74647887323943"/>
    <x v="0"/>
    <s v="documentary"/>
    <x v="297"/>
    <d v="2015-05-01T03:59:00"/>
  </r>
  <r>
    <x v="0"/>
    <s v="US"/>
    <s v="USD"/>
    <n v="1399669200"/>
    <n v="1394536048"/>
    <b v="1"/>
    <n v="2436"/>
    <b v="1"/>
    <s v="film &amp; video/documentary"/>
    <n v="108.93241269841269"/>
    <n v="56.344351395730705"/>
    <x v="0"/>
    <s v="documentary"/>
    <x v="298"/>
    <d v="2014-05-09T21:00:00"/>
  </r>
  <r>
    <x v="0"/>
    <s v="US"/>
    <s v="USD"/>
    <n v="1289975060"/>
    <n v="1287379460"/>
    <b v="1"/>
    <n v="244"/>
    <b v="1"/>
    <s v="film &amp; video/documentary"/>
    <n v="178.95250000000001"/>
    <n v="73.341188524590166"/>
    <x v="0"/>
    <s v="documentary"/>
    <x v="299"/>
    <d v="2010-11-17T06:24:20"/>
  </r>
  <r>
    <x v="0"/>
    <s v="US"/>
    <s v="USD"/>
    <n v="1303686138"/>
    <n v="1301007738"/>
    <b v="1"/>
    <n v="298"/>
    <b v="1"/>
    <s v="film &amp; video/documentary"/>
    <n v="101.72264"/>
    <n v="85.337785234899329"/>
    <x v="0"/>
    <s v="documentary"/>
    <x v="300"/>
    <d v="2011-04-24T23:02:18"/>
  </r>
  <r>
    <x v="0"/>
    <s v="US"/>
    <s v="USD"/>
    <n v="1363711335"/>
    <n v="1360258935"/>
    <b v="1"/>
    <n v="251"/>
    <b v="1"/>
    <s v="film &amp; video/documentary"/>
    <n v="118.73499999999999"/>
    <n v="61.496215139442228"/>
    <x v="0"/>
    <s v="documentary"/>
    <x v="301"/>
    <d v="2013-03-19T16:42:15"/>
  </r>
  <r>
    <x v="0"/>
    <s v="US"/>
    <s v="USD"/>
    <n v="1330115638"/>
    <n v="1327523638"/>
    <b v="1"/>
    <n v="108"/>
    <b v="1"/>
    <s v="film &amp; video/documentary"/>
    <n v="100.46"/>
    <n v="93.018518518518519"/>
    <x v="0"/>
    <s v="documentary"/>
    <x v="302"/>
    <d v="2012-02-24T20:33:58"/>
  </r>
  <r>
    <x v="0"/>
    <s v="US"/>
    <s v="USD"/>
    <n v="1338601346"/>
    <n v="1336009346"/>
    <b v="1"/>
    <n v="82"/>
    <b v="1"/>
    <s v="film &amp; video/documentary"/>
    <n v="137.46666666666667"/>
    <n v="50.292682926829265"/>
    <x v="0"/>
    <s v="documentary"/>
    <x v="303"/>
    <d v="2012-06-02T01:42:26"/>
  </r>
  <r>
    <x v="0"/>
    <s v="US"/>
    <s v="USD"/>
    <n v="1346464800"/>
    <n v="1343096197"/>
    <b v="1"/>
    <n v="74"/>
    <b v="1"/>
    <s v="film &amp; video/documentary"/>
    <n v="231.64705882352939"/>
    <n v="106.43243243243244"/>
    <x v="0"/>
    <s v="documentary"/>
    <x v="304"/>
    <d v="2012-09-01T02:00:00"/>
  </r>
  <r>
    <x v="0"/>
    <s v="US"/>
    <s v="USD"/>
    <n v="1331392049"/>
    <n v="1328800049"/>
    <b v="1"/>
    <n v="189"/>
    <b v="1"/>
    <s v="film &amp; video/documentary"/>
    <n v="130.33333333333331"/>
    <n v="51.719576719576722"/>
    <x v="0"/>
    <s v="documentary"/>
    <x v="305"/>
    <d v="2012-03-10T15:07:29"/>
  </r>
  <r>
    <x v="0"/>
    <s v="US"/>
    <s v="USD"/>
    <n v="1363806333"/>
    <n v="1362081933"/>
    <b v="1"/>
    <n v="80"/>
    <b v="1"/>
    <s v="film &amp; video/documentary"/>
    <n v="292.89999999999998"/>
    <n v="36.612499999999997"/>
    <x v="0"/>
    <s v="documentary"/>
    <x v="306"/>
    <d v="2013-03-20T19:05:33"/>
  </r>
  <r>
    <x v="0"/>
    <s v="US"/>
    <s v="USD"/>
    <n v="1360276801"/>
    <n v="1357684801"/>
    <b v="1"/>
    <n v="576"/>
    <b v="1"/>
    <s v="film &amp; video/documentary"/>
    <n v="111.31818181818183"/>
    <n v="42.517361111111114"/>
    <x v="0"/>
    <s v="documentary"/>
    <x v="307"/>
    <d v="2013-02-07T22:40:01"/>
  </r>
  <r>
    <x v="0"/>
    <s v="US"/>
    <s v="USD"/>
    <n v="1299775210"/>
    <n v="1295887210"/>
    <b v="1"/>
    <n v="202"/>
    <b v="1"/>
    <s v="film &amp; video/documentary"/>
    <n v="105.56666666666668"/>
    <n v="62.712871287128714"/>
    <x v="0"/>
    <s v="documentary"/>
    <x v="308"/>
    <d v="2011-03-10T16:40:10"/>
  </r>
  <r>
    <x v="0"/>
    <s v="US"/>
    <s v="USD"/>
    <n v="1346695334"/>
    <n v="1344880934"/>
    <b v="1"/>
    <n v="238"/>
    <b v="1"/>
    <s v="film &amp; video/documentary"/>
    <n v="118.94444444444446"/>
    <n v="89.957983193277315"/>
    <x v="0"/>
    <s v="documentary"/>
    <x v="309"/>
    <d v="2012-09-03T18:02:14"/>
  </r>
  <r>
    <x v="0"/>
    <s v="US"/>
    <s v="USD"/>
    <n v="1319076000"/>
    <n v="1317788623"/>
    <b v="1"/>
    <n v="36"/>
    <b v="1"/>
    <s v="film &amp; video/documentary"/>
    <n v="104.129"/>
    <n v="28.924722222222222"/>
    <x v="0"/>
    <s v="documentary"/>
    <x v="310"/>
    <d v="2011-10-20T02:00:00"/>
  </r>
  <r>
    <x v="0"/>
    <s v="US"/>
    <s v="USD"/>
    <n v="1325404740"/>
    <n v="1321852592"/>
    <b v="1"/>
    <n v="150"/>
    <b v="1"/>
    <s v="film &amp; video/documentary"/>
    <n v="104.10165000000001"/>
    <n v="138.8022"/>
    <x v="0"/>
    <s v="documentary"/>
    <x v="311"/>
    <d v="2012-01-01T07:59:00"/>
  </r>
  <r>
    <x v="0"/>
    <s v="US"/>
    <s v="USD"/>
    <n v="1365973432"/>
    <n v="1363381432"/>
    <b v="1"/>
    <n v="146"/>
    <b v="1"/>
    <s v="film &amp; video/documentary"/>
    <n v="111.87499999999999"/>
    <n v="61.301369863013697"/>
    <x v="0"/>
    <s v="documentary"/>
    <x v="312"/>
    <d v="2013-04-14T21:03:52"/>
  </r>
  <r>
    <x v="0"/>
    <s v="US"/>
    <s v="USD"/>
    <n v="1281542340"/>
    <n v="1277702894"/>
    <b v="1"/>
    <n v="222"/>
    <b v="1"/>
    <s v="film &amp; video/documentary"/>
    <n v="104.73529411764706"/>
    <n v="80.202702702702709"/>
    <x v="0"/>
    <s v="documentary"/>
    <x v="313"/>
    <d v="2010-08-11T15:59:00"/>
  </r>
  <r>
    <x v="0"/>
    <s v="US"/>
    <s v="USD"/>
    <n v="1362167988"/>
    <n v="1359575988"/>
    <b v="1"/>
    <n v="120"/>
    <b v="1"/>
    <s v="film &amp; video/documentary"/>
    <n v="385.15000000000003"/>
    <n v="32.095833333333331"/>
    <x v="0"/>
    <s v="documentary"/>
    <x v="314"/>
    <d v="2013-03-01T19:59:48"/>
  </r>
  <r>
    <x v="0"/>
    <s v="US"/>
    <s v="USD"/>
    <n v="1345660334"/>
    <n v="1343068334"/>
    <b v="1"/>
    <n v="126"/>
    <b v="1"/>
    <s v="film &amp; video/documentary"/>
    <n v="101.248"/>
    <n v="200.88888888888889"/>
    <x v="0"/>
    <s v="documentary"/>
    <x v="315"/>
    <d v="2012-08-22T18:32:14"/>
  </r>
  <r>
    <x v="0"/>
    <s v="CA"/>
    <s v="CAD"/>
    <n v="1418273940"/>
    <n v="1415398197"/>
    <b v="1"/>
    <n v="158"/>
    <b v="1"/>
    <s v="film &amp; video/documentary"/>
    <n v="113.77333333333333"/>
    <n v="108.01265822784811"/>
    <x v="0"/>
    <s v="documentary"/>
    <x v="316"/>
    <d v="2014-12-11T04:59:00"/>
  </r>
  <r>
    <x v="0"/>
    <s v="US"/>
    <s v="USD"/>
    <n v="1386778483"/>
    <n v="1384186483"/>
    <b v="1"/>
    <n v="316"/>
    <b v="1"/>
    <s v="film &amp; video/documentary"/>
    <n v="100.80333333333333"/>
    <n v="95.699367088607602"/>
    <x v="0"/>
    <s v="documentary"/>
    <x v="317"/>
    <d v="2013-12-11T16:14:43"/>
  </r>
  <r>
    <x v="0"/>
    <s v="US"/>
    <s v="USD"/>
    <n v="1364342151"/>
    <n v="1361753751"/>
    <b v="1"/>
    <n v="284"/>
    <b v="1"/>
    <s v="film &amp; video/documentary"/>
    <n v="283.32"/>
    <n v="49.880281690140848"/>
    <x v="0"/>
    <s v="documentary"/>
    <x v="318"/>
    <d v="2013-03-26T23:55:51"/>
  </r>
  <r>
    <x v="0"/>
    <s v="US"/>
    <s v="USD"/>
    <n v="1265097540"/>
    <n v="1257538029"/>
    <b v="1"/>
    <n v="51"/>
    <b v="1"/>
    <s v="film &amp; video/documentary"/>
    <n v="112.68"/>
    <n v="110.47058823529412"/>
    <x v="0"/>
    <s v="documentary"/>
    <x v="319"/>
    <d v="2010-02-02T07:59:00"/>
  </r>
  <r>
    <x v="0"/>
    <s v="GB"/>
    <s v="GBP"/>
    <n v="1450825200"/>
    <n v="1448284433"/>
    <b v="1"/>
    <n v="158"/>
    <b v="1"/>
    <s v="film &amp; video/documentary"/>
    <n v="106.58000000000001"/>
    <n v="134.91139240506328"/>
    <x v="0"/>
    <s v="documentary"/>
    <x v="320"/>
    <d v="2015-12-22T23:00:00"/>
  </r>
  <r>
    <x v="0"/>
    <s v="DE"/>
    <s v="EUR"/>
    <n v="1478605386"/>
    <n v="1475577786"/>
    <b v="1"/>
    <n v="337"/>
    <b v="1"/>
    <s v="film &amp; video/documentary"/>
    <n v="102.66285714285715"/>
    <n v="106.62314540059347"/>
    <x v="0"/>
    <s v="documentary"/>
    <x v="321"/>
    <d v="2016-11-08T11:43:06"/>
  </r>
  <r>
    <x v="0"/>
    <s v="US"/>
    <s v="USD"/>
    <n v="1463146848"/>
    <n v="1460554848"/>
    <b v="1"/>
    <n v="186"/>
    <b v="1"/>
    <s v="film &amp; video/documentary"/>
    <n v="107.91200000000001"/>
    <n v="145.04301075268816"/>
    <x v="0"/>
    <s v="documentary"/>
    <x v="322"/>
    <d v="2016-05-13T13:40:48"/>
  </r>
  <r>
    <x v="0"/>
    <s v="US"/>
    <s v="USD"/>
    <n v="1482307140"/>
    <n v="1479886966"/>
    <b v="1"/>
    <n v="58"/>
    <b v="1"/>
    <s v="film &amp; video/documentary"/>
    <n v="123.07407407407408"/>
    <n v="114.58620689655173"/>
    <x v="0"/>
    <s v="documentary"/>
    <x v="323"/>
    <d v="2016-12-21T07:59:00"/>
  </r>
  <r>
    <x v="0"/>
    <s v="US"/>
    <s v="USD"/>
    <n v="1438441308"/>
    <n v="1435590108"/>
    <b v="1"/>
    <n v="82"/>
    <b v="1"/>
    <s v="film &amp; video/documentary"/>
    <n v="101.6"/>
    <n v="105.3170731707317"/>
    <x v="0"/>
    <s v="documentary"/>
    <x v="324"/>
    <d v="2015-08-01T15:01:48"/>
  </r>
  <r>
    <x v="0"/>
    <s v="US"/>
    <s v="USD"/>
    <n v="1482208233"/>
    <n v="1479184233"/>
    <b v="1"/>
    <n v="736"/>
    <b v="1"/>
    <s v="film &amp; video/documentary"/>
    <n v="104.396"/>
    <n v="70.921195652173907"/>
    <x v="0"/>
    <s v="documentary"/>
    <x v="325"/>
    <d v="2016-12-20T04:30:33"/>
  </r>
  <r>
    <x v="0"/>
    <s v="US"/>
    <s v="USD"/>
    <n v="1489532220"/>
    <n v="1486625606"/>
    <b v="1"/>
    <n v="1151"/>
    <b v="1"/>
    <s v="film &amp; video/documentary"/>
    <n v="112.92973333333333"/>
    <n v="147.17167680278018"/>
    <x v="0"/>
    <s v="documentary"/>
    <x v="326"/>
    <d v="2017-03-14T22:57:00"/>
  </r>
  <r>
    <x v="0"/>
    <s v="US"/>
    <s v="USD"/>
    <n v="1427011200"/>
    <n v="1424669929"/>
    <b v="1"/>
    <n v="34"/>
    <b v="1"/>
    <s v="film &amp; video/documentary"/>
    <n v="136.4"/>
    <n v="160.47058823529412"/>
    <x v="0"/>
    <s v="documentary"/>
    <x v="327"/>
    <d v="2015-03-22T08:00:00"/>
  </r>
  <r>
    <x v="0"/>
    <s v="US"/>
    <s v="USD"/>
    <n v="1446350400"/>
    <n v="1443739388"/>
    <b v="1"/>
    <n v="498"/>
    <b v="1"/>
    <s v="film &amp; video/documentary"/>
    <n v="103.61439999999999"/>
    <n v="156.04578313253012"/>
    <x v="0"/>
    <s v="documentary"/>
    <x v="328"/>
    <d v="2015-11-01T04:00:00"/>
  </r>
  <r>
    <x v="0"/>
    <s v="US"/>
    <s v="USD"/>
    <n v="1446868800"/>
    <n v="1444821127"/>
    <b v="1"/>
    <n v="167"/>
    <b v="1"/>
    <s v="film &amp; video/documentary"/>
    <n v="105.5"/>
    <n v="63.17365269461078"/>
    <x v="0"/>
    <s v="documentary"/>
    <x v="329"/>
    <d v="2015-11-07T04:00:00"/>
  </r>
  <r>
    <x v="0"/>
    <s v="US"/>
    <s v="USD"/>
    <n v="1368763140"/>
    <n v="1366028563"/>
    <b v="1"/>
    <n v="340"/>
    <b v="1"/>
    <s v="film &amp; video/documentary"/>
    <n v="101.82857142857142"/>
    <n v="104.82352941176471"/>
    <x v="0"/>
    <s v="documentary"/>
    <x v="330"/>
    <d v="2013-05-17T03:59:00"/>
  </r>
  <r>
    <x v="0"/>
    <s v="US"/>
    <s v="USD"/>
    <n v="1466171834"/>
    <n v="1463493434"/>
    <b v="1"/>
    <n v="438"/>
    <b v="1"/>
    <s v="film &amp; video/documentary"/>
    <n v="106.60499999999999"/>
    <n v="97.356164383561648"/>
    <x v="0"/>
    <s v="documentary"/>
    <x v="331"/>
    <d v="2016-06-17T13:57:14"/>
  </r>
  <r>
    <x v="0"/>
    <s v="US"/>
    <s v="USD"/>
    <n v="1446019200"/>
    <n v="1442420377"/>
    <b v="1"/>
    <n v="555"/>
    <b v="1"/>
    <s v="film &amp; video/documentary"/>
    <n v="113.015"/>
    <n v="203.63063063063063"/>
    <x v="0"/>
    <s v="documentary"/>
    <x v="332"/>
    <d v="2015-10-28T08:00:00"/>
  </r>
  <r>
    <x v="0"/>
    <s v="US"/>
    <s v="USD"/>
    <n v="1460038591"/>
    <n v="1457450191"/>
    <b v="1"/>
    <n v="266"/>
    <b v="1"/>
    <s v="film &amp; video/documentary"/>
    <n v="125.22750000000001"/>
    <n v="188.31203007518798"/>
    <x v="0"/>
    <s v="documentary"/>
    <x v="333"/>
    <d v="2016-04-07T14:16:31"/>
  </r>
  <r>
    <x v="0"/>
    <s v="US"/>
    <s v="USD"/>
    <n v="1431716400"/>
    <n v="1428423757"/>
    <b v="1"/>
    <n v="69"/>
    <b v="1"/>
    <s v="film &amp; video/documentary"/>
    <n v="101.19"/>
    <n v="146.65217391304347"/>
    <x v="0"/>
    <s v="documentary"/>
    <x v="334"/>
    <d v="2015-05-15T19:00:00"/>
  </r>
  <r>
    <x v="0"/>
    <s v="US"/>
    <s v="USD"/>
    <n v="1431122400"/>
    <n v="1428428515"/>
    <b v="1"/>
    <n v="80"/>
    <b v="1"/>
    <s v="film &amp; video/documentary"/>
    <n v="102.76470588235294"/>
    <n v="109.1875"/>
    <x v="0"/>
    <s v="documentary"/>
    <x v="335"/>
    <d v="2015-05-08T22:00:00"/>
  </r>
  <r>
    <x v="0"/>
    <s v="US"/>
    <s v="USD"/>
    <n v="1447427918"/>
    <n v="1444832318"/>
    <b v="1"/>
    <n v="493"/>
    <b v="1"/>
    <s v="film &amp; video/documentary"/>
    <n v="116.83911999999998"/>
    <n v="59.249046653144013"/>
    <x v="0"/>
    <s v="documentary"/>
    <x v="336"/>
    <d v="2015-11-13T15:18:38"/>
  </r>
  <r>
    <x v="0"/>
    <s v="US"/>
    <s v="USD"/>
    <n v="1426298708"/>
    <n v="1423710308"/>
    <b v="1"/>
    <n v="31"/>
    <b v="1"/>
    <s v="film &amp; video/documentary"/>
    <n v="101.16833333333335"/>
    <n v="97.904838709677421"/>
    <x v="0"/>
    <s v="documentary"/>
    <x v="337"/>
    <d v="2015-03-14T02:05:08"/>
  </r>
  <r>
    <x v="0"/>
    <s v="US"/>
    <s v="USD"/>
    <n v="1472864400"/>
    <n v="1468001290"/>
    <b v="1"/>
    <n v="236"/>
    <b v="1"/>
    <s v="film &amp; video/documentary"/>
    <n v="110.13360000000002"/>
    <n v="70.000169491525426"/>
    <x v="0"/>
    <s v="documentary"/>
    <x v="338"/>
    <d v="2016-09-03T01:00:00"/>
  </r>
  <r>
    <x v="0"/>
    <s v="US"/>
    <s v="USD"/>
    <n v="1430331268"/>
    <n v="1427739268"/>
    <b v="1"/>
    <n v="89"/>
    <b v="1"/>
    <s v="film &amp; video/documentary"/>
    <n v="108.08333333333333"/>
    <n v="72.865168539325836"/>
    <x v="0"/>
    <s v="documentary"/>
    <x v="339"/>
    <d v="2015-04-29T18:14:28"/>
  </r>
  <r>
    <x v="0"/>
    <s v="US"/>
    <s v="USD"/>
    <n v="1489006800"/>
    <n v="1486397007"/>
    <b v="1"/>
    <n v="299"/>
    <b v="1"/>
    <s v="film &amp; video/documentary"/>
    <n v="125.02285714285715"/>
    <n v="146.34782608695653"/>
    <x v="0"/>
    <s v="documentary"/>
    <x v="340"/>
    <d v="2017-03-08T21:00:00"/>
  </r>
  <r>
    <x v="0"/>
    <s v="US"/>
    <s v="USD"/>
    <n v="1412135940"/>
    <n v="1410555998"/>
    <b v="1"/>
    <n v="55"/>
    <b v="1"/>
    <s v="film &amp; video/documentary"/>
    <n v="106.71428571428572"/>
    <n v="67.909090909090907"/>
    <x v="0"/>
    <s v="documentary"/>
    <x v="341"/>
    <d v="2014-10-01T03:59:00"/>
  </r>
  <r>
    <x v="0"/>
    <s v="US"/>
    <s v="USD"/>
    <n v="1461955465"/>
    <n v="1459363465"/>
    <b v="1"/>
    <n v="325"/>
    <b v="1"/>
    <s v="film &amp; video/documentary"/>
    <n v="100.36639999999998"/>
    <n v="169.85083076923075"/>
    <x v="0"/>
    <s v="documentary"/>
    <x v="342"/>
    <d v="2016-04-29T18:44:25"/>
  </r>
  <r>
    <x v="0"/>
    <s v="US"/>
    <s v="USD"/>
    <n v="1415934000"/>
    <n v="1413308545"/>
    <b v="1"/>
    <n v="524"/>
    <b v="1"/>
    <s v="film &amp; video/documentary"/>
    <n v="102.02863333333335"/>
    <n v="58.413339694656486"/>
    <x v="0"/>
    <s v="documentary"/>
    <x v="343"/>
    <d v="2014-11-14T03:00:00"/>
  </r>
  <r>
    <x v="0"/>
    <s v="US"/>
    <s v="USD"/>
    <n v="1433125200"/>
    <n v="1429312694"/>
    <b v="1"/>
    <n v="285"/>
    <b v="1"/>
    <s v="film &amp; video/documentary"/>
    <n v="102.08358208955224"/>
    <n v="119.99298245614035"/>
    <x v="0"/>
    <s v="documentary"/>
    <x v="344"/>
    <d v="2015-06-01T02:20:00"/>
  </r>
  <r>
    <x v="0"/>
    <s v="US"/>
    <s v="USD"/>
    <n v="1432161590"/>
    <n v="1429569590"/>
    <b v="1"/>
    <n v="179"/>
    <b v="1"/>
    <s v="film &amp; video/documentary"/>
    <n v="123.27586206896552"/>
    <n v="99.860335195530723"/>
    <x v="0"/>
    <s v="documentary"/>
    <x v="345"/>
    <d v="2015-05-20T22:39:50"/>
  </r>
  <r>
    <x v="0"/>
    <s v="US"/>
    <s v="USD"/>
    <n v="1444824021"/>
    <n v="1442232021"/>
    <b v="1"/>
    <n v="188"/>
    <b v="1"/>
    <s v="film &amp; video/documentary"/>
    <n v="170.28880000000001"/>
    <n v="90.579148936170213"/>
    <x v="0"/>
    <s v="documentary"/>
    <x v="346"/>
    <d v="2015-10-14T12:00:21"/>
  </r>
  <r>
    <x v="0"/>
    <s v="US"/>
    <s v="USD"/>
    <n v="1447505609"/>
    <n v="1444910009"/>
    <b v="1"/>
    <n v="379"/>
    <b v="1"/>
    <s v="film &amp; video/documentary"/>
    <n v="111.59049999999999"/>
    <n v="117.77361477572559"/>
    <x v="0"/>
    <s v="documentary"/>
    <x v="347"/>
    <d v="2015-11-14T12:53:29"/>
  </r>
  <r>
    <x v="0"/>
    <s v="US"/>
    <s v="USD"/>
    <n v="1440165916"/>
    <n v="1437573916"/>
    <b v="1"/>
    <n v="119"/>
    <b v="1"/>
    <s v="film &amp; video/documentary"/>
    <n v="103"/>
    <n v="86.554621848739501"/>
    <x v="0"/>
    <s v="documentary"/>
    <x v="348"/>
    <d v="2015-08-21T14:05:16"/>
  </r>
  <r>
    <x v="0"/>
    <s v="US"/>
    <s v="USD"/>
    <n v="1487937508"/>
    <n v="1485345508"/>
    <b v="1"/>
    <n v="167"/>
    <b v="1"/>
    <s v="film &amp; video/documentary"/>
    <n v="106.63570159857905"/>
    <n v="71.899281437125751"/>
    <x v="0"/>
    <s v="documentary"/>
    <x v="349"/>
    <d v="2017-02-24T11:58:28"/>
  </r>
  <r>
    <x v="0"/>
    <s v="US"/>
    <s v="USD"/>
    <n v="1473566340"/>
    <n v="1470274509"/>
    <b v="1"/>
    <n v="221"/>
    <b v="1"/>
    <s v="film &amp; video/documentary"/>
    <n v="114.75999999999999"/>
    <n v="129.81900452488688"/>
    <x v="0"/>
    <s v="documentary"/>
    <x v="350"/>
    <d v="2016-09-11T03:59:00"/>
  </r>
  <r>
    <x v="0"/>
    <s v="ES"/>
    <s v="EUR"/>
    <n v="1460066954"/>
    <n v="1456614554"/>
    <b v="1"/>
    <n v="964"/>
    <b v="1"/>
    <s v="film &amp; video/documentary"/>
    <n v="127.34117647058822"/>
    <n v="44.912863070539416"/>
    <x v="0"/>
    <s v="documentary"/>
    <x v="351"/>
    <d v="2016-04-07T22:09:14"/>
  </r>
  <r>
    <x v="0"/>
    <s v="US"/>
    <s v="USD"/>
    <n v="1412740868"/>
    <n v="1410148868"/>
    <b v="1"/>
    <n v="286"/>
    <b v="1"/>
    <s v="film &amp; video/documentary"/>
    <n v="116.56"/>
    <n v="40.755244755244753"/>
    <x v="0"/>
    <s v="documentary"/>
    <x v="352"/>
    <d v="2014-10-08T04:01:08"/>
  </r>
  <r>
    <x v="0"/>
    <s v="US"/>
    <s v="USD"/>
    <n v="1447963219"/>
    <n v="1445367619"/>
    <b v="1"/>
    <n v="613"/>
    <b v="1"/>
    <s v="film &amp; video/documentary"/>
    <n v="108.61819426615318"/>
    <n v="103.52394779771615"/>
    <x v="0"/>
    <s v="documentary"/>
    <x v="353"/>
    <d v="2015-11-19T20:00:19"/>
  </r>
  <r>
    <x v="0"/>
    <s v="US"/>
    <s v="USD"/>
    <n v="1460141521"/>
    <n v="1457553121"/>
    <b v="1"/>
    <n v="29"/>
    <b v="1"/>
    <s v="film &amp; video/documentary"/>
    <n v="103.94285714285714"/>
    <n v="125.44827586206897"/>
    <x v="0"/>
    <s v="documentary"/>
    <x v="354"/>
    <d v="2016-04-08T18:52:01"/>
  </r>
  <r>
    <x v="0"/>
    <s v="US"/>
    <s v="USD"/>
    <n v="1417420994"/>
    <n v="1414738994"/>
    <b v="1"/>
    <n v="165"/>
    <b v="1"/>
    <s v="film &amp; video/documentary"/>
    <n v="116.25714285714285"/>
    <n v="246.60606060606059"/>
    <x v="0"/>
    <s v="documentary"/>
    <x v="355"/>
    <d v="2014-12-01T08:03:14"/>
  </r>
  <r>
    <x v="0"/>
    <s v="US"/>
    <s v="USD"/>
    <n v="1458152193"/>
    <n v="1455563793"/>
    <b v="1"/>
    <n v="97"/>
    <b v="1"/>
    <s v="film &amp; video/documentary"/>
    <n v="102.69239999999999"/>
    <n v="79.401340206185566"/>
    <x v="0"/>
    <s v="documentary"/>
    <x v="356"/>
    <d v="2016-03-16T18:16:33"/>
  </r>
  <r>
    <x v="0"/>
    <s v="US"/>
    <s v="USD"/>
    <n v="1429852797"/>
    <n v="1426396797"/>
    <b v="1"/>
    <n v="303"/>
    <b v="1"/>
    <s v="film &amp; video/documentary"/>
    <n v="174"/>
    <n v="86.138613861386133"/>
    <x v="0"/>
    <s v="documentary"/>
    <x v="357"/>
    <d v="2015-04-24T05:19:57"/>
  </r>
  <r>
    <x v="0"/>
    <s v="US"/>
    <s v="USD"/>
    <n v="1466002800"/>
    <n v="1463517521"/>
    <b v="1"/>
    <n v="267"/>
    <b v="1"/>
    <s v="film &amp; video/documentary"/>
    <n v="103.08800000000001"/>
    <n v="193.04868913857678"/>
    <x v="0"/>
    <s v="documentary"/>
    <x v="358"/>
    <d v="2016-06-15T15:00:00"/>
  </r>
  <r>
    <x v="0"/>
    <s v="US"/>
    <s v="USD"/>
    <n v="1415941920"/>
    <n v="1414028490"/>
    <b v="1"/>
    <n v="302"/>
    <b v="1"/>
    <s v="film &amp; video/documentary"/>
    <n v="104.85537190082646"/>
    <n v="84.023178807947019"/>
    <x v="0"/>
    <s v="documentary"/>
    <x v="359"/>
    <d v="2014-11-14T05:12:00"/>
  </r>
  <r>
    <x v="0"/>
    <s v="US"/>
    <s v="USD"/>
    <n v="1437621060"/>
    <n v="1433799180"/>
    <b v="0"/>
    <n v="87"/>
    <b v="1"/>
    <s v="film &amp; video/documentary"/>
    <n v="101.375"/>
    <n v="139.82758620689654"/>
    <x v="0"/>
    <s v="documentary"/>
    <x v="360"/>
    <d v="2015-07-23T03:11:00"/>
  </r>
  <r>
    <x v="0"/>
    <s v="US"/>
    <s v="USD"/>
    <n v="1416704506"/>
    <n v="1414108906"/>
    <b v="0"/>
    <n v="354"/>
    <b v="1"/>
    <s v="film &amp; video/documentary"/>
    <n v="111.07699999999998"/>
    <n v="109.82189265536722"/>
    <x v="0"/>
    <s v="documentary"/>
    <x v="361"/>
    <d v="2014-11-23T01:01:46"/>
  </r>
  <r>
    <x v="0"/>
    <s v="US"/>
    <s v="USD"/>
    <n v="1407456000"/>
    <n v="1405573391"/>
    <b v="0"/>
    <n v="86"/>
    <b v="1"/>
    <s v="film &amp; video/documentary"/>
    <n v="124.15933781686496"/>
    <n v="139.53488372093022"/>
    <x v="0"/>
    <s v="documentary"/>
    <x v="362"/>
    <d v="2014-08-08T00:00:00"/>
  </r>
  <r>
    <x v="0"/>
    <s v="US"/>
    <s v="USD"/>
    <n v="1272828120"/>
    <n v="1268934736"/>
    <b v="0"/>
    <n v="26"/>
    <b v="1"/>
    <s v="film &amp; video/documentary"/>
    <n v="101.33333333333334"/>
    <n v="347.84615384615387"/>
    <x v="0"/>
    <s v="documentary"/>
    <x v="363"/>
    <d v="2010-05-02T19:22:00"/>
  </r>
  <r>
    <x v="0"/>
    <s v="US"/>
    <s v="USD"/>
    <n v="1403323140"/>
    <n v="1400704672"/>
    <b v="0"/>
    <n v="113"/>
    <b v="1"/>
    <s v="film &amp; video/documentary"/>
    <n v="110.16142857142856"/>
    <n v="68.24159292035398"/>
    <x v="0"/>
    <s v="documentary"/>
    <x v="364"/>
    <d v="2014-06-21T03:59:00"/>
  </r>
  <r>
    <x v="0"/>
    <s v="GB"/>
    <s v="GBP"/>
    <n v="1393597999"/>
    <n v="1391005999"/>
    <b v="0"/>
    <n v="65"/>
    <b v="1"/>
    <s v="film &amp; video/documentary"/>
    <n v="103.97333333333334"/>
    <n v="239.93846153846152"/>
    <x v="0"/>
    <s v="documentary"/>
    <x v="365"/>
    <d v="2014-02-28T14:33:19"/>
  </r>
  <r>
    <x v="0"/>
    <s v="US"/>
    <s v="USD"/>
    <n v="1337540518"/>
    <n v="1334948518"/>
    <b v="0"/>
    <n v="134"/>
    <b v="1"/>
    <s v="film &amp; video/documentary"/>
    <n v="101.31578947368421"/>
    <n v="287.31343283582089"/>
    <x v="0"/>
    <s v="documentary"/>
    <x v="366"/>
    <d v="2012-05-20T19:01:58"/>
  </r>
  <r>
    <x v="0"/>
    <s v="US"/>
    <s v="USD"/>
    <n v="1367384340"/>
    <n v="1363960278"/>
    <b v="0"/>
    <n v="119"/>
    <b v="1"/>
    <s v="film &amp; video/documentary"/>
    <n v="103.3501"/>
    <n v="86.84882352941176"/>
    <x v="0"/>
    <s v="documentary"/>
    <x v="367"/>
    <d v="2013-05-01T04:59:00"/>
  </r>
  <r>
    <x v="0"/>
    <s v="US"/>
    <s v="USD"/>
    <n v="1426426322"/>
    <n v="1423405922"/>
    <b v="0"/>
    <n v="159"/>
    <b v="1"/>
    <s v="film &amp; video/documentary"/>
    <n v="104.11200000000001"/>
    <n v="81.84905660377359"/>
    <x v="0"/>
    <s v="documentary"/>
    <x v="368"/>
    <d v="2015-03-15T13:32:02"/>
  </r>
  <r>
    <x v="0"/>
    <s v="US"/>
    <s v="USD"/>
    <n v="1326633269"/>
    <n v="1324041269"/>
    <b v="0"/>
    <n v="167"/>
    <b v="1"/>
    <s v="film &amp; video/documentary"/>
    <n v="110.15569230769231"/>
    <n v="42.874970059880241"/>
    <x v="0"/>
    <s v="documentary"/>
    <x v="369"/>
    <d v="2012-01-15T13:14:29"/>
  </r>
  <r>
    <x v="0"/>
    <s v="US"/>
    <s v="USD"/>
    <n v="1483729500"/>
    <n v="1481137500"/>
    <b v="0"/>
    <n v="43"/>
    <b v="1"/>
    <s v="film &amp; video/documentary"/>
    <n v="122.02"/>
    <n v="709.41860465116281"/>
    <x v="0"/>
    <s v="documentary"/>
    <x v="370"/>
    <d v="2017-01-06T19:05:00"/>
  </r>
  <r>
    <x v="0"/>
    <s v="US"/>
    <s v="USD"/>
    <n v="1359743139"/>
    <n v="1355855139"/>
    <b v="0"/>
    <n v="1062"/>
    <b v="1"/>
    <s v="film &amp; video/documentary"/>
    <n v="114.16866666666667"/>
    <n v="161.25517890772127"/>
    <x v="0"/>
    <s v="documentary"/>
    <x v="371"/>
    <d v="2013-02-01T18:25:39"/>
  </r>
  <r>
    <x v="0"/>
    <s v="GB"/>
    <s v="GBP"/>
    <n v="1459872000"/>
    <n v="1456408244"/>
    <b v="0"/>
    <n v="9"/>
    <b v="1"/>
    <s v="film &amp; video/documentary"/>
    <n v="125.33333333333334"/>
    <n v="41.777777777777779"/>
    <x v="0"/>
    <s v="documentary"/>
    <x v="372"/>
    <d v="2016-04-05T16:00:00"/>
  </r>
  <r>
    <x v="0"/>
    <s v="US"/>
    <s v="USD"/>
    <n v="1342648398"/>
    <n v="1340056398"/>
    <b v="0"/>
    <n v="89"/>
    <b v="1"/>
    <s v="film &amp; video/documentary"/>
    <n v="106.66666666666667"/>
    <n v="89.887640449438209"/>
    <x v="0"/>
    <s v="documentary"/>
    <x v="373"/>
    <d v="2012-07-18T21:53:18"/>
  </r>
  <r>
    <x v="0"/>
    <s v="US"/>
    <s v="USD"/>
    <n v="1316208031"/>
    <n v="1312320031"/>
    <b v="0"/>
    <n v="174"/>
    <b v="1"/>
    <s v="film &amp; video/documentary"/>
    <n v="130.65"/>
    <n v="45.051724137931032"/>
    <x v="0"/>
    <s v="documentary"/>
    <x v="374"/>
    <d v="2011-09-16T21:20:31"/>
  </r>
  <r>
    <x v="0"/>
    <s v="US"/>
    <s v="USD"/>
    <n v="1393694280"/>
    <n v="1390088311"/>
    <b v="0"/>
    <n v="14"/>
    <b v="1"/>
    <s v="film &amp; video/documentary"/>
    <n v="120"/>
    <n v="42.857142857142854"/>
    <x v="0"/>
    <s v="documentary"/>
    <x v="375"/>
    <d v="2014-03-01T17:18:00"/>
  </r>
  <r>
    <x v="0"/>
    <s v="GB"/>
    <s v="GBP"/>
    <n v="1472122316"/>
    <n v="1469443916"/>
    <b v="0"/>
    <n v="48"/>
    <b v="1"/>
    <s v="film &amp; video/documentary"/>
    <n v="105.9591836734694"/>
    <n v="54.083333333333336"/>
    <x v="0"/>
    <s v="documentary"/>
    <x v="376"/>
    <d v="2016-08-25T10:51:56"/>
  </r>
  <r>
    <x v="0"/>
    <s v="US"/>
    <s v="USD"/>
    <n v="1447484460"/>
    <n v="1444888868"/>
    <b v="0"/>
    <n v="133"/>
    <b v="1"/>
    <s v="film &amp; video/documentary"/>
    <n v="114.39999999999999"/>
    <n v="103.21804511278195"/>
    <x v="0"/>
    <s v="documentary"/>
    <x v="377"/>
    <d v="2015-11-14T07:01:00"/>
  </r>
  <r>
    <x v="0"/>
    <s v="CA"/>
    <s v="CAD"/>
    <n v="1453765920"/>
    <n v="1451655808"/>
    <b v="0"/>
    <n v="83"/>
    <b v="1"/>
    <s v="film &amp; video/documentary"/>
    <n v="111.76666666666665"/>
    <n v="40.397590361445786"/>
    <x v="0"/>
    <s v="documentary"/>
    <x v="378"/>
    <d v="2016-01-25T23:52:00"/>
  </r>
  <r>
    <x v="0"/>
    <s v="US"/>
    <s v="USD"/>
    <n v="1336062672"/>
    <n v="1332174672"/>
    <b v="0"/>
    <n v="149"/>
    <b v="1"/>
    <s v="film &amp; video/documentary"/>
    <n v="116.08000000000001"/>
    <n v="116.85906040268456"/>
    <x v="0"/>
    <s v="documentary"/>
    <x v="379"/>
    <d v="2012-05-03T16:31:12"/>
  </r>
  <r>
    <x v="0"/>
    <s v="US"/>
    <s v="USD"/>
    <n v="1453569392"/>
    <n v="1451409392"/>
    <b v="0"/>
    <n v="49"/>
    <b v="1"/>
    <s v="film &amp; video/documentary"/>
    <n v="141.5"/>
    <n v="115.51020408163265"/>
    <x v="0"/>
    <s v="documentary"/>
    <x v="380"/>
    <d v="2016-01-23T17:16:32"/>
  </r>
  <r>
    <x v="0"/>
    <s v="US"/>
    <s v="USD"/>
    <n v="1343624400"/>
    <n v="1340642717"/>
    <b v="0"/>
    <n v="251"/>
    <b v="1"/>
    <s v="film &amp; video/documentary"/>
    <n v="104.72999999999999"/>
    <n v="104.31274900398407"/>
    <x v="0"/>
    <s v="documentary"/>
    <x v="381"/>
    <d v="2012-07-30T05:00:00"/>
  </r>
  <r>
    <x v="0"/>
    <s v="US"/>
    <s v="USD"/>
    <n v="1346950900"/>
    <n v="1345741300"/>
    <b v="0"/>
    <n v="22"/>
    <b v="1"/>
    <s v="film &amp; video/documentary"/>
    <n v="255.83333333333331"/>
    <n v="69.772727272727266"/>
    <x v="0"/>
    <s v="documentary"/>
    <x v="382"/>
    <d v="2012-09-06T17:01:40"/>
  </r>
  <r>
    <x v="0"/>
    <s v="US"/>
    <s v="USD"/>
    <n v="1400467759"/>
    <n v="1398480559"/>
    <b v="0"/>
    <n v="48"/>
    <b v="1"/>
    <s v="film &amp; video/documentary"/>
    <n v="206.70670670670671"/>
    <n v="43.020833333333336"/>
    <x v="0"/>
    <s v="documentary"/>
    <x v="383"/>
    <d v="2014-05-19T02:49:19"/>
  </r>
  <r>
    <x v="0"/>
    <s v="US"/>
    <s v="USD"/>
    <n v="1420569947"/>
    <n v="1417977947"/>
    <b v="0"/>
    <n v="383"/>
    <b v="1"/>
    <s v="film &amp; video/documentary"/>
    <n v="112.105"/>
    <n v="58.540469973890339"/>
    <x v="0"/>
    <s v="documentary"/>
    <x v="384"/>
    <d v="2015-01-06T18:45:47"/>
  </r>
  <r>
    <x v="0"/>
    <s v="US"/>
    <s v="USD"/>
    <n v="1416582101"/>
    <n v="1413986501"/>
    <b v="0"/>
    <n v="237"/>
    <b v="1"/>
    <s v="film &amp; video/documentary"/>
    <n v="105.982"/>
    <n v="111.79535864978902"/>
    <x v="0"/>
    <s v="documentary"/>
    <x v="385"/>
    <d v="2014-11-21T15:01:41"/>
  </r>
  <r>
    <x v="0"/>
    <s v="US"/>
    <s v="USD"/>
    <n v="1439246991"/>
    <n v="1437950991"/>
    <b v="0"/>
    <n v="13"/>
    <b v="1"/>
    <s v="film &amp; video/documentary"/>
    <n v="100.16666666666667"/>
    <n v="46.230769230769234"/>
    <x v="0"/>
    <s v="documentary"/>
    <x v="386"/>
    <d v="2015-08-10T22:49:51"/>
  </r>
  <r>
    <x v="0"/>
    <s v="US"/>
    <s v="USD"/>
    <n v="1439618400"/>
    <n v="1436976858"/>
    <b v="0"/>
    <n v="562"/>
    <b v="1"/>
    <s v="film &amp; video/documentary"/>
    <n v="213.98947368421051"/>
    <n v="144.69039145907473"/>
    <x v="0"/>
    <s v="documentary"/>
    <x v="387"/>
    <d v="2015-08-15T06:00:00"/>
  </r>
  <r>
    <x v="0"/>
    <s v="US"/>
    <s v="USD"/>
    <n v="1469670580"/>
    <n v="1467078580"/>
    <b v="0"/>
    <n v="71"/>
    <b v="1"/>
    <s v="film &amp; video/documentary"/>
    <n v="126.16000000000001"/>
    <n v="88.845070422535215"/>
    <x v="0"/>
    <s v="documentary"/>
    <x v="388"/>
    <d v="2016-07-28T01:49:40"/>
  </r>
  <r>
    <x v="0"/>
    <s v="US"/>
    <s v="USD"/>
    <n v="1394233140"/>
    <n v="1391477450"/>
    <b v="0"/>
    <n v="1510"/>
    <b v="1"/>
    <s v="film &amp; video/documentary"/>
    <n v="181.53547058823528"/>
    <n v="81.75107284768211"/>
    <x v="0"/>
    <s v="documentary"/>
    <x v="389"/>
    <d v="2014-03-07T22:59:00"/>
  </r>
  <r>
    <x v="0"/>
    <s v="US"/>
    <s v="USD"/>
    <n v="1431046372"/>
    <n v="1429318372"/>
    <b v="0"/>
    <n v="14"/>
    <b v="1"/>
    <s v="film &amp; video/documentary"/>
    <n v="100"/>
    <n v="71.428571428571431"/>
    <x v="0"/>
    <s v="documentary"/>
    <x v="390"/>
    <d v="2015-05-08T00:52:52"/>
  </r>
  <r>
    <x v="0"/>
    <s v="US"/>
    <s v="USD"/>
    <n v="1324169940"/>
    <n v="1321578051"/>
    <b v="0"/>
    <n v="193"/>
    <b v="1"/>
    <s v="film &amp; video/documentary"/>
    <n v="100.61"/>
    <n v="104.25906735751295"/>
    <x v="0"/>
    <s v="documentary"/>
    <x v="391"/>
    <d v="2011-12-18T00:59:00"/>
  </r>
  <r>
    <x v="0"/>
    <s v="US"/>
    <s v="USD"/>
    <n v="1315450800"/>
    <n v="1312823571"/>
    <b v="0"/>
    <n v="206"/>
    <b v="1"/>
    <s v="film &amp; video/documentary"/>
    <n v="100.9027027027027"/>
    <n v="90.616504854368927"/>
    <x v="0"/>
    <s v="documentary"/>
    <x v="392"/>
    <d v="2011-09-08T03:00:00"/>
  </r>
  <r>
    <x v="0"/>
    <s v="US"/>
    <s v="USD"/>
    <n v="1381424452"/>
    <n v="1378746052"/>
    <b v="0"/>
    <n v="351"/>
    <b v="1"/>
    <s v="film &amp; video/documentary"/>
    <n v="110.446"/>
    <n v="157.33048433048432"/>
    <x v="0"/>
    <s v="documentary"/>
    <x v="393"/>
    <d v="2013-10-10T17:00:52"/>
  </r>
  <r>
    <x v="0"/>
    <s v="ES"/>
    <s v="EUR"/>
    <n v="1460918282"/>
    <n v="1455737882"/>
    <b v="0"/>
    <n v="50"/>
    <b v="1"/>
    <s v="film &amp; video/documentary"/>
    <n v="111.8936170212766"/>
    <n v="105.18"/>
    <x v="0"/>
    <s v="documentary"/>
    <x v="394"/>
    <d v="2016-04-17T18:38:02"/>
  </r>
  <r>
    <x v="0"/>
    <s v="US"/>
    <s v="USD"/>
    <n v="1335562320"/>
    <n v="1332452960"/>
    <b v="0"/>
    <n v="184"/>
    <b v="1"/>
    <s v="film &amp; video/documentary"/>
    <n v="108.04450000000001"/>
    <n v="58.719836956521746"/>
    <x v="0"/>
    <s v="documentary"/>
    <x v="395"/>
    <d v="2012-04-27T21:32:00"/>
  </r>
  <r>
    <x v="0"/>
    <s v="US"/>
    <s v="USD"/>
    <n v="1341668006"/>
    <n v="1340372006"/>
    <b v="0"/>
    <n v="196"/>
    <b v="1"/>
    <s v="film &amp; video/documentary"/>
    <n v="106.66666666666667"/>
    <n v="81.632653061224488"/>
    <x v="0"/>
    <s v="documentary"/>
    <x v="396"/>
    <d v="2012-07-07T13:33:26"/>
  </r>
  <r>
    <x v="0"/>
    <s v="US"/>
    <s v="USD"/>
    <n v="1283312640"/>
    <n v="1279651084"/>
    <b v="0"/>
    <n v="229"/>
    <b v="1"/>
    <s v="film &amp; video/documentary"/>
    <n v="103.90027322404372"/>
    <n v="56.460043668122275"/>
    <x v="0"/>
    <s v="documentary"/>
    <x v="397"/>
    <d v="2010-09-01T03:44:00"/>
  </r>
  <r>
    <x v="0"/>
    <s v="US"/>
    <s v="USD"/>
    <n v="1430334126"/>
    <n v="1426446126"/>
    <b v="0"/>
    <n v="67"/>
    <b v="1"/>
    <s v="film &amp; video/documentary"/>
    <n v="125.16000000000001"/>
    <n v="140.1044776119403"/>
    <x v="0"/>
    <s v="documentary"/>
    <x v="398"/>
    <d v="2015-04-29T19:02:06"/>
  </r>
  <r>
    <x v="0"/>
    <s v="GB"/>
    <s v="GBP"/>
    <n v="1481716800"/>
    <n v="1479070867"/>
    <b v="0"/>
    <n v="95"/>
    <b v="1"/>
    <s v="film &amp; video/documentary"/>
    <n v="106.80499999999999"/>
    <n v="224.85263157894738"/>
    <x v="0"/>
    <s v="documentary"/>
    <x v="399"/>
    <d v="2016-12-14T12:00:00"/>
  </r>
  <r>
    <x v="0"/>
    <s v="US"/>
    <s v="USD"/>
    <n v="1400297400"/>
    <n v="1397661347"/>
    <b v="0"/>
    <n v="62"/>
    <b v="1"/>
    <s v="film &amp; video/documentary"/>
    <n v="112.30249999999999"/>
    <n v="181.13306451612902"/>
    <x v="0"/>
    <s v="documentary"/>
    <x v="400"/>
    <d v="2014-05-17T03:30:00"/>
  </r>
  <r>
    <x v="0"/>
    <s v="US"/>
    <s v="USD"/>
    <n v="1312747970"/>
    <n v="1310155970"/>
    <b v="0"/>
    <n v="73"/>
    <b v="1"/>
    <s v="film &amp; video/documentary"/>
    <n v="103.812"/>
    <n v="711.04109589041093"/>
    <x v="0"/>
    <s v="documentary"/>
    <x v="401"/>
    <d v="2011-08-07T20:12:50"/>
  </r>
  <r>
    <x v="0"/>
    <s v="US"/>
    <s v="USD"/>
    <n v="1446731817"/>
    <n v="1444913817"/>
    <b v="0"/>
    <n v="43"/>
    <b v="1"/>
    <s v="film &amp; video/documentary"/>
    <n v="141.65"/>
    <n v="65.883720930232556"/>
    <x v="0"/>
    <s v="documentary"/>
    <x v="402"/>
    <d v="2015-11-05T13:56:57"/>
  </r>
  <r>
    <x v="0"/>
    <s v="US"/>
    <s v="USD"/>
    <n v="1312960080"/>
    <n v="1308900441"/>
    <b v="0"/>
    <n v="70"/>
    <b v="1"/>
    <s v="film &amp; video/documentary"/>
    <n v="105.25999999999999"/>
    <n v="75.185714285714283"/>
    <x v="0"/>
    <s v="documentary"/>
    <x v="403"/>
    <d v="2011-08-10T07:08:00"/>
  </r>
  <r>
    <x v="0"/>
    <s v="US"/>
    <s v="USD"/>
    <n v="1391641440"/>
    <n v="1389107062"/>
    <b v="0"/>
    <n v="271"/>
    <b v="1"/>
    <s v="film &amp; video/documentary"/>
    <n v="103.09142857142857"/>
    <n v="133.14391143911439"/>
    <x v="0"/>
    <s v="documentary"/>
    <x v="404"/>
    <d v="2014-02-05T23:04:00"/>
  </r>
  <r>
    <x v="0"/>
    <s v="US"/>
    <s v="USD"/>
    <n v="1394071339"/>
    <n v="1391479339"/>
    <b v="0"/>
    <n v="55"/>
    <b v="1"/>
    <s v="film &amp; video/documentary"/>
    <n v="107.65957446808511"/>
    <n v="55.2"/>
    <x v="0"/>
    <s v="documentary"/>
    <x v="405"/>
    <d v="2014-03-06T02:02:19"/>
  </r>
  <r>
    <x v="0"/>
    <s v="US"/>
    <s v="USD"/>
    <n v="1304920740"/>
    <n v="1301975637"/>
    <b v="0"/>
    <n v="35"/>
    <b v="1"/>
    <s v="film &amp; video/documentary"/>
    <n v="107.70464285714286"/>
    <n v="86.163714285714292"/>
    <x v="0"/>
    <s v="documentary"/>
    <x v="406"/>
    <d v="2011-05-09T05:59:00"/>
  </r>
  <r>
    <x v="0"/>
    <s v="US"/>
    <s v="USD"/>
    <n v="1321739650"/>
    <n v="1316552050"/>
    <b v="0"/>
    <n v="22"/>
    <b v="1"/>
    <s v="film &amp; video/documentary"/>
    <n v="101.55000000000001"/>
    <n v="92.318181818181813"/>
    <x v="0"/>
    <s v="documentary"/>
    <x v="407"/>
    <d v="2011-11-19T21:54:10"/>
  </r>
  <r>
    <x v="0"/>
    <s v="US"/>
    <s v="USD"/>
    <n v="1383676790"/>
    <n v="1380217190"/>
    <b v="0"/>
    <n v="38"/>
    <b v="1"/>
    <s v="film &amp; video/documentary"/>
    <n v="101.43766666666667"/>
    <n v="160.16473684210527"/>
    <x v="0"/>
    <s v="documentary"/>
    <x v="408"/>
    <d v="2013-11-05T18:39:50"/>
  </r>
  <r>
    <x v="0"/>
    <s v="GB"/>
    <s v="GBP"/>
    <n v="1469220144"/>
    <n v="1466628144"/>
    <b v="0"/>
    <n v="15"/>
    <b v="1"/>
    <s v="film &amp; video/documentary"/>
    <n v="136.80000000000001"/>
    <n v="45.6"/>
    <x v="0"/>
    <s v="documentary"/>
    <x v="409"/>
    <d v="2016-07-22T20:42:24"/>
  </r>
  <r>
    <x v="0"/>
    <s v="CA"/>
    <s v="CAD"/>
    <n v="1434670397"/>
    <n v="1429486397"/>
    <b v="0"/>
    <n v="7"/>
    <b v="1"/>
    <s v="film &amp; video/documentary"/>
    <n v="128.29999999999998"/>
    <n v="183.28571428571428"/>
    <x v="0"/>
    <s v="documentary"/>
    <x v="410"/>
    <d v="2015-06-18T23:33:17"/>
  </r>
  <r>
    <x v="0"/>
    <s v="US"/>
    <s v="USD"/>
    <n v="1387688400"/>
    <n v="1384920804"/>
    <b v="0"/>
    <n v="241"/>
    <b v="1"/>
    <s v="film &amp; video/documentary"/>
    <n v="101.05"/>
    <n v="125.78838174273859"/>
    <x v="0"/>
    <s v="documentary"/>
    <x v="411"/>
    <d v="2013-12-22T05:00:00"/>
  </r>
  <r>
    <x v="0"/>
    <s v="US"/>
    <s v="USD"/>
    <n v="1343238578"/>
    <n v="1341856178"/>
    <b v="0"/>
    <n v="55"/>
    <b v="1"/>
    <s v="film &amp; video/documentary"/>
    <n v="126.84"/>
    <n v="57.654545454545456"/>
    <x v="0"/>
    <s v="documentary"/>
    <x v="412"/>
    <d v="2012-07-25T17:49:38"/>
  </r>
  <r>
    <x v="0"/>
    <s v="US"/>
    <s v="USD"/>
    <n v="1342731811"/>
    <n v="1340139811"/>
    <b v="0"/>
    <n v="171"/>
    <b v="1"/>
    <s v="film &amp; video/documentary"/>
    <n v="105.0859375"/>
    <n v="78.660818713450297"/>
    <x v="0"/>
    <s v="documentary"/>
    <x v="413"/>
    <d v="2012-07-19T21:03:31"/>
  </r>
  <r>
    <x v="0"/>
    <s v="US"/>
    <s v="USD"/>
    <n v="1381541465"/>
    <n v="1378949465"/>
    <b v="0"/>
    <n v="208"/>
    <b v="1"/>
    <s v="film &amp; video/documentary"/>
    <n v="102.85405405405406"/>
    <n v="91.480769230769226"/>
    <x v="0"/>
    <s v="documentary"/>
    <x v="414"/>
    <d v="2013-10-12T01:31:05"/>
  </r>
  <r>
    <x v="0"/>
    <s v="CA"/>
    <s v="CAD"/>
    <n v="1413547200"/>
    <n v="1411417602"/>
    <b v="0"/>
    <n v="21"/>
    <b v="1"/>
    <s v="film &amp; video/documentary"/>
    <n v="102.14714285714285"/>
    <n v="68.09809523809524"/>
    <x v="0"/>
    <s v="documentary"/>
    <x v="415"/>
    <d v="2014-10-17T12:00:00"/>
  </r>
  <r>
    <x v="0"/>
    <s v="US"/>
    <s v="USD"/>
    <n v="1391851831"/>
    <n v="1389259831"/>
    <b v="0"/>
    <n v="25"/>
    <b v="1"/>
    <s v="film &amp; video/documentary"/>
    <n v="120.21700000000001"/>
    <n v="48.086800000000004"/>
    <x v="0"/>
    <s v="documentary"/>
    <x v="416"/>
    <d v="2014-02-08T09:30:31"/>
  </r>
  <r>
    <x v="0"/>
    <s v="US"/>
    <s v="USD"/>
    <n v="1365395580"/>
    <n v="1364426260"/>
    <b v="0"/>
    <n v="52"/>
    <b v="1"/>
    <s v="film &amp; video/documentary"/>
    <n v="100.24761904761905"/>
    <n v="202.42307692307693"/>
    <x v="0"/>
    <s v="documentary"/>
    <x v="417"/>
    <d v="2013-04-08T04:33:00"/>
  </r>
  <r>
    <x v="0"/>
    <s v="US"/>
    <s v="USD"/>
    <n v="1437633997"/>
    <n v="1435041997"/>
    <b v="0"/>
    <n v="104"/>
    <b v="1"/>
    <s v="film &amp; video/documentary"/>
    <n v="100.63392857142857"/>
    <n v="216.75"/>
    <x v="0"/>
    <s v="documentary"/>
    <x v="418"/>
    <d v="2015-07-23T06:46:37"/>
  </r>
  <r>
    <x v="0"/>
    <s v="US"/>
    <s v="USD"/>
    <n v="1372536787"/>
    <n v="1367352787"/>
    <b v="0"/>
    <n v="73"/>
    <b v="1"/>
    <s v="film &amp; video/documentary"/>
    <n v="100.4375"/>
    <n v="110.06849315068493"/>
    <x v="0"/>
    <s v="documentary"/>
    <x v="419"/>
    <d v="2013-06-29T20:13:07"/>
  </r>
  <r>
    <x v="2"/>
    <s v="US"/>
    <s v="USD"/>
    <n v="1394772031"/>
    <n v="1392183631"/>
    <b v="0"/>
    <n v="3"/>
    <b v="0"/>
    <s v="film &amp; video/animation"/>
    <n v="0.43939393939393934"/>
    <n v="4.833333333333333"/>
    <x v="0"/>
    <s v="animation"/>
    <x v="420"/>
    <d v="2014-03-14T04:40:31"/>
  </r>
  <r>
    <x v="2"/>
    <s v="US"/>
    <s v="USD"/>
    <n v="1440157656"/>
    <n v="1434973656"/>
    <b v="0"/>
    <n v="6"/>
    <b v="0"/>
    <s v="film &amp; video/animation"/>
    <n v="2.0066666666666668"/>
    <n v="50.166666666666664"/>
    <x v="0"/>
    <s v="animation"/>
    <x v="421"/>
    <d v="2015-08-21T11:47:36"/>
  </r>
  <r>
    <x v="2"/>
    <s v="US"/>
    <s v="USD"/>
    <n v="1410416097"/>
    <n v="1407824097"/>
    <b v="0"/>
    <n v="12"/>
    <b v="0"/>
    <s v="film &amp; video/animation"/>
    <n v="1.075"/>
    <n v="35.833333333333336"/>
    <x v="0"/>
    <s v="animation"/>
    <x v="422"/>
    <d v="2014-09-11T06:14:57"/>
  </r>
  <r>
    <x v="2"/>
    <s v="US"/>
    <s v="USD"/>
    <n v="1370470430"/>
    <n v="1367878430"/>
    <b v="0"/>
    <n v="13"/>
    <b v="0"/>
    <s v="film &amp; video/animation"/>
    <n v="0.76500000000000001"/>
    <n v="11.76923076923077"/>
    <x v="0"/>
    <s v="animation"/>
    <x v="423"/>
    <d v="2013-06-05T22:13:50"/>
  </r>
  <r>
    <x v="2"/>
    <s v="US"/>
    <s v="USD"/>
    <n v="1332748899"/>
    <n v="1327568499"/>
    <b v="0"/>
    <n v="5"/>
    <b v="0"/>
    <s v="film &amp; video/animation"/>
    <n v="6.7966666666666677"/>
    <n v="40.78"/>
    <x v="0"/>
    <s v="animation"/>
    <x v="424"/>
    <d v="2012-03-26T08:01:39"/>
  </r>
  <r>
    <x v="2"/>
    <s v="US"/>
    <s v="USD"/>
    <n v="1448660404"/>
    <n v="1443472804"/>
    <b v="0"/>
    <n v="2"/>
    <b v="0"/>
    <s v="film &amp; video/animation"/>
    <n v="1.2E-2"/>
    <n v="3"/>
    <x v="0"/>
    <s v="animation"/>
    <x v="425"/>
    <d v="2015-11-27T21:40:04"/>
  </r>
  <r>
    <x v="2"/>
    <s v="US"/>
    <s v="USD"/>
    <n v="1456851914"/>
    <n v="1454259914"/>
    <b v="0"/>
    <n v="8"/>
    <b v="0"/>
    <s v="film &amp; video/animation"/>
    <n v="1.3299999999999998"/>
    <n v="16.625"/>
    <x v="0"/>
    <s v="animation"/>
    <x v="426"/>
    <d v="2016-03-01T17:05:14"/>
  </r>
  <r>
    <x v="2"/>
    <s v="US"/>
    <s v="USD"/>
    <n v="1445540340"/>
    <n v="1444340940"/>
    <b v="0"/>
    <n v="0"/>
    <b v="0"/>
    <s v="film &amp; video/animation"/>
    <n v="0"/>
    <s v="N/A"/>
    <x v="0"/>
    <s v="animation"/>
    <x v="427"/>
    <d v="2015-10-22T18:59:00"/>
  </r>
  <r>
    <x v="2"/>
    <s v="US"/>
    <s v="USD"/>
    <n v="1402956000"/>
    <n v="1400523845"/>
    <b v="0"/>
    <n v="13"/>
    <b v="0"/>
    <s v="film &amp; video/animation"/>
    <n v="5.6333333333333329"/>
    <n v="52"/>
    <x v="0"/>
    <s v="animation"/>
    <x v="428"/>
    <d v="2014-06-16T22:00:00"/>
  </r>
  <r>
    <x v="2"/>
    <s v="US"/>
    <s v="USD"/>
    <n v="1259297940"/>
    <n v="1252964282"/>
    <b v="0"/>
    <n v="0"/>
    <b v="0"/>
    <s v="film &amp; video/animation"/>
    <n v="0"/>
    <s v="N/A"/>
    <x v="0"/>
    <s v="animation"/>
    <x v="429"/>
    <d v="2009-11-27T04:59:00"/>
  </r>
  <r>
    <x v="2"/>
    <s v="US"/>
    <s v="USD"/>
    <n v="1378866867"/>
    <n v="1377570867"/>
    <b v="0"/>
    <n v="5"/>
    <b v="0"/>
    <s v="film &amp; video/animation"/>
    <n v="2.4"/>
    <n v="4.8"/>
    <x v="0"/>
    <s v="animation"/>
    <x v="430"/>
    <d v="2013-09-11T02:34:27"/>
  </r>
  <r>
    <x v="2"/>
    <s v="GB"/>
    <s v="GBP"/>
    <n v="1467752083"/>
    <n v="1465160083"/>
    <b v="0"/>
    <n v="8"/>
    <b v="0"/>
    <s v="film &amp; video/animation"/>
    <n v="13.833333333333334"/>
    <n v="51.875"/>
    <x v="0"/>
    <s v="animation"/>
    <x v="431"/>
    <d v="2016-07-05T20:54:43"/>
  </r>
  <r>
    <x v="2"/>
    <s v="US"/>
    <s v="USD"/>
    <n v="1445448381"/>
    <n v="1440264381"/>
    <b v="0"/>
    <n v="8"/>
    <b v="0"/>
    <s v="film &amp; video/animation"/>
    <n v="9.5"/>
    <n v="71.25"/>
    <x v="0"/>
    <s v="animation"/>
    <x v="432"/>
    <d v="2015-10-21T17:26:21"/>
  </r>
  <r>
    <x v="2"/>
    <s v="US"/>
    <s v="USD"/>
    <n v="1444576022"/>
    <n v="1439392022"/>
    <b v="0"/>
    <n v="0"/>
    <b v="0"/>
    <s v="film &amp; video/animation"/>
    <n v="0"/>
    <s v="N/A"/>
    <x v="0"/>
    <s v="animation"/>
    <x v="433"/>
    <d v="2015-10-11T15:07:02"/>
  </r>
  <r>
    <x v="2"/>
    <s v="US"/>
    <s v="USD"/>
    <n v="1385931702"/>
    <n v="1383076902"/>
    <b v="0"/>
    <n v="2"/>
    <b v="0"/>
    <s v="film &amp; video/animation"/>
    <n v="5"/>
    <n v="62.5"/>
    <x v="0"/>
    <s v="animation"/>
    <x v="434"/>
    <d v="2013-12-01T21:01:42"/>
  </r>
  <r>
    <x v="2"/>
    <s v="US"/>
    <s v="USD"/>
    <n v="1379094980"/>
    <n v="1376502980"/>
    <b v="0"/>
    <n v="3"/>
    <b v="0"/>
    <s v="film &amp; video/animation"/>
    <n v="2.7272727272727275E-3"/>
    <n v="1"/>
    <x v="0"/>
    <s v="animation"/>
    <x v="435"/>
    <d v="2013-09-13T17:56:20"/>
  </r>
  <r>
    <x v="2"/>
    <s v="US"/>
    <s v="USD"/>
    <n v="1375260113"/>
    <n v="1372668113"/>
    <b v="0"/>
    <n v="0"/>
    <b v="0"/>
    <s v="film &amp; video/animation"/>
    <n v="0"/>
    <s v="N/A"/>
    <x v="0"/>
    <s v="animation"/>
    <x v="436"/>
    <d v="2013-07-31T08:41:53"/>
  </r>
  <r>
    <x v="2"/>
    <s v="CA"/>
    <s v="CAD"/>
    <n v="1475912326"/>
    <n v="1470728326"/>
    <b v="0"/>
    <n v="0"/>
    <b v="0"/>
    <s v="film &amp; video/animation"/>
    <n v="0"/>
    <s v="N/A"/>
    <x v="0"/>
    <s v="animation"/>
    <x v="437"/>
    <d v="2016-10-08T07:38:46"/>
  </r>
  <r>
    <x v="2"/>
    <s v="US"/>
    <s v="USD"/>
    <n v="1447830958"/>
    <n v="1445235358"/>
    <b v="0"/>
    <n v="11"/>
    <b v="0"/>
    <s v="film &amp; video/animation"/>
    <n v="9.379999999999999"/>
    <n v="170.54545454545453"/>
    <x v="0"/>
    <s v="animation"/>
    <x v="438"/>
    <d v="2015-11-18T07:15:58"/>
  </r>
  <r>
    <x v="2"/>
    <s v="US"/>
    <s v="USD"/>
    <n v="1413569818"/>
    <n v="1412705818"/>
    <b v="0"/>
    <n v="0"/>
    <b v="0"/>
    <s v="film &amp; video/animation"/>
    <n v="0"/>
    <s v="N/A"/>
    <x v="0"/>
    <s v="animation"/>
    <x v="439"/>
    <d v="2014-10-17T18:16:58"/>
  </r>
  <r>
    <x v="2"/>
    <s v="US"/>
    <s v="USD"/>
    <n v="1458859153"/>
    <n v="1456270753"/>
    <b v="0"/>
    <n v="1"/>
    <b v="0"/>
    <s v="film &amp; video/animation"/>
    <n v="0.1"/>
    <n v="5"/>
    <x v="0"/>
    <s v="animation"/>
    <x v="440"/>
    <d v="2016-03-24T22:39:13"/>
  </r>
  <r>
    <x v="2"/>
    <s v="GB"/>
    <s v="GBP"/>
    <n v="1383418996"/>
    <n v="1380826996"/>
    <b v="0"/>
    <n v="0"/>
    <b v="0"/>
    <s v="film &amp; video/animation"/>
    <n v="0"/>
    <s v="N/A"/>
    <x v="0"/>
    <s v="animation"/>
    <x v="441"/>
    <d v="2013-11-02T19:03:16"/>
  </r>
  <r>
    <x v="2"/>
    <s v="US"/>
    <s v="USD"/>
    <n v="1424380783"/>
    <n v="1421788783"/>
    <b v="0"/>
    <n v="17"/>
    <b v="0"/>
    <s v="film &amp; video/animation"/>
    <n v="39.358823529411765"/>
    <n v="393.58823529411762"/>
    <x v="0"/>
    <s v="animation"/>
    <x v="442"/>
    <d v="2015-02-19T21:19:43"/>
  </r>
  <r>
    <x v="2"/>
    <s v="CA"/>
    <s v="CAD"/>
    <n v="1391991701"/>
    <n v="1389399701"/>
    <b v="0"/>
    <n v="2"/>
    <b v="0"/>
    <s v="film &amp; video/animation"/>
    <n v="0.1"/>
    <n v="5"/>
    <x v="0"/>
    <s v="animation"/>
    <x v="443"/>
    <d v="2014-02-10T00:21:41"/>
  </r>
  <r>
    <x v="2"/>
    <s v="US"/>
    <s v="USD"/>
    <n v="1329342361"/>
    <n v="1324158361"/>
    <b v="0"/>
    <n v="1"/>
    <b v="0"/>
    <s v="film &amp; video/animation"/>
    <n v="5"/>
    <n v="50"/>
    <x v="0"/>
    <s v="animation"/>
    <x v="444"/>
    <d v="2012-02-15T21:46:01"/>
  </r>
  <r>
    <x v="2"/>
    <s v="US"/>
    <s v="USD"/>
    <n v="1432195375"/>
    <n v="1430899375"/>
    <b v="0"/>
    <n v="2"/>
    <b v="0"/>
    <s v="film &amp; video/animation"/>
    <n v="3.3333333333333335E-3"/>
    <n v="1"/>
    <x v="0"/>
    <s v="animation"/>
    <x v="445"/>
    <d v="2015-05-21T08:02:55"/>
  </r>
  <r>
    <x v="2"/>
    <s v="US"/>
    <s v="USD"/>
    <n v="1425434420"/>
    <n v="1422842420"/>
    <b v="0"/>
    <n v="16"/>
    <b v="0"/>
    <s v="film &amp; video/animation"/>
    <n v="7.2952380952380951"/>
    <n v="47.875"/>
    <x v="0"/>
    <s v="animation"/>
    <x v="446"/>
    <d v="2015-03-04T02:00:20"/>
  </r>
  <r>
    <x v="2"/>
    <s v="GB"/>
    <s v="GBP"/>
    <n v="1364041163"/>
    <n v="1361884763"/>
    <b v="0"/>
    <n v="1"/>
    <b v="0"/>
    <s v="film &amp; video/animation"/>
    <n v="1.6666666666666666E-2"/>
    <n v="5"/>
    <x v="0"/>
    <s v="animation"/>
    <x v="447"/>
    <d v="2013-03-23T12:19:23"/>
  </r>
  <r>
    <x v="2"/>
    <s v="US"/>
    <s v="USD"/>
    <n v="1400091095"/>
    <n v="1398363095"/>
    <b v="0"/>
    <n v="4"/>
    <b v="0"/>
    <s v="film &amp; video/animation"/>
    <n v="3.2804000000000002"/>
    <n v="20.502500000000001"/>
    <x v="0"/>
    <s v="animation"/>
    <x v="448"/>
    <d v="2014-05-14T18:11:35"/>
  </r>
  <r>
    <x v="2"/>
    <s v="GB"/>
    <s v="GBP"/>
    <n v="1382017085"/>
    <n v="1379425085"/>
    <b v="0"/>
    <n v="5"/>
    <b v="0"/>
    <s v="film &amp; video/animation"/>
    <n v="2.25"/>
    <n v="9"/>
    <x v="0"/>
    <s v="animation"/>
    <x v="449"/>
    <d v="2013-10-17T13:38:05"/>
  </r>
  <r>
    <x v="2"/>
    <s v="US"/>
    <s v="USD"/>
    <n v="1392417800"/>
    <n v="1389825800"/>
    <b v="0"/>
    <n v="7"/>
    <b v="0"/>
    <s v="film &amp; video/animation"/>
    <n v="0.79200000000000004"/>
    <n v="56.571428571428569"/>
    <x v="0"/>
    <s v="animation"/>
    <x v="450"/>
    <d v="2014-02-14T22:43:20"/>
  </r>
  <r>
    <x v="2"/>
    <s v="US"/>
    <s v="USD"/>
    <n v="1390669791"/>
    <n v="1388077791"/>
    <b v="0"/>
    <n v="0"/>
    <b v="0"/>
    <s v="film &amp; video/animation"/>
    <n v="0"/>
    <s v="N/A"/>
    <x v="0"/>
    <s v="animation"/>
    <x v="451"/>
    <d v="2014-01-25T17:09:51"/>
  </r>
  <r>
    <x v="2"/>
    <s v="US"/>
    <s v="USD"/>
    <n v="1431536015"/>
    <n v="1428944015"/>
    <b v="0"/>
    <n v="12"/>
    <b v="0"/>
    <s v="film &amp; video/animation"/>
    <n v="64"/>
    <n v="40"/>
    <x v="0"/>
    <s v="animation"/>
    <x v="452"/>
    <d v="2015-05-13T16:53:35"/>
  </r>
  <r>
    <x v="2"/>
    <s v="US"/>
    <s v="USD"/>
    <n v="1424375279"/>
    <n v="1422992879"/>
    <b v="0"/>
    <n v="2"/>
    <b v="0"/>
    <s v="film &amp; video/animation"/>
    <n v="2.7404479578392621E-2"/>
    <n v="13"/>
    <x v="0"/>
    <s v="animation"/>
    <x v="453"/>
    <d v="2015-02-19T19:47:59"/>
  </r>
  <r>
    <x v="2"/>
    <s v="US"/>
    <s v="USD"/>
    <n v="1417007640"/>
    <n v="1414343571"/>
    <b v="0"/>
    <n v="5"/>
    <b v="0"/>
    <s v="film &amp; video/animation"/>
    <n v="0.82000000000000006"/>
    <n v="16.399999999999999"/>
    <x v="0"/>
    <s v="animation"/>
    <x v="454"/>
    <d v="2014-11-26T13:14:00"/>
  </r>
  <r>
    <x v="2"/>
    <s v="US"/>
    <s v="USD"/>
    <n v="1334622660"/>
    <n v="1330733022"/>
    <b v="0"/>
    <n v="2"/>
    <b v="0"/>
    <s v="film &amp; video/animation"/>
    <n v="6.9230769230769221E-2"/>
    <n v="22.5"/>
    <x v="0"/>
    <s v="animation"/>
    <x v="455"/>
    <d v="2012-04-17T00:31:00"/>
  </r>
  <r>
    <x v="2"/>
    <s v="US"/>
    <s v="USD"/>
    <n v="1382414340"/>
    <n v="1380559201"/>
    <b v="0"/>
    <n v="3"/>
    <b v="0"/>
    <s v="film &amp; video/animation"/>
    <n v="0.68631863186318631"/>
    <n v="20.333333333333332"/>
    <x v="0"/>
    <s v="animation"/>
    <x v="456"/>
    <d v="2013-10-22T03:59:00"/>
  </r>
  <r>
    <x v="2"/>
    <s v="CA"/>
    <s v="CAD"/>
    <n v="1408213512"/>
    <n v="1405621512"/>
    <b v="0"/>
    <n v="0"/>
    <b v="0"/>
    <s v="film &amp; video/animation"/>
    <n v="0"/>
    <s v="N/A"/>
    <x v="0"/>
    <s v="animation"/>
    <x v="457"/>
    <d v="2014-08-16T18:25:12"/>
  </r>
  <r>
    <x v="2"/>
    <s v="GB"/>
    <s v="GBP"/>
    <n v="1368550060"/>
    <n v="1365958060"/>
    <b v="0"/>
    <n v="49"/>
    <b v="0"/>
    <s v="film &amp; video/animation"/>
    <n v="8.2100000000000009"/>
    <n v="16.755102040816325"/>
    <x v="0"/>
    <s v="animation"/>
    <x v="458"/>
    <d v="2013-05-14T16:47:40"/>
  </r>
  <r>
    <x v="2"/>
    <s v="US"/>
    <s v="USD"/>
    <n v="1321201327"/>
    <n v="1316013727"/>
    <b v="0"/>
    <n v="1"/>
    <b v="0"/>
    <s v="film &amp; video/animation"/>
    <n v="6.4102564102564097E-2"/>
    <n v="25"/>
    <x v="0"/>
    <s v="animation"/>
    <x v="459"/>
    <d v="2011-11-13T16:22:07"/>
  </r>
  <r>
    <x v="2"/>
    <s v="US"/>
    <s v="USD"/>
    <n v="1401595200"/>
    <n v="1398862875"/>
    <b v="0"/>
    <n v="2"/>
    <b v="0"/>
    <s v="film &amp; video/animation"/>
    <n v="0.29411764705882354"/>
    <n v="12.5"/>
    <x v="0"/>
    <s v="animation"/>
    <x v="460"/>
    <d v="2014-06-01T04:00:00"/>
  </r>
  <r>
    <x v="2"/>
    <s v="GB"/>
    <s v="GBP"/>
    <n v="1370204367"/>
    <n v="1368476367"/>
    <b v="0"/>
    <n v="0"/>
    <b v="0"/>
    <s v="film &amp; video/animation"/>
    <n v="0"/>
    <s v="N/A"/>
    <x v="0"/>
    <s v="animation"/>
    <x v="461"/>
    <d v="2013-06-02T20:19:27"/>
  </r>
  <r>
    <x v="2"/>
    <s v="US"/>
    <s v="USD"/>
    <n v="1312945341"/>
    <n v="1307761341"/>
    <b v="0"/>
    <n v="0"/>
    <b v="0"/>
    <s v="film &amp; video/animation"/>
    <n v="0"/>
    <s v="N/A"/>
    <x v="0"/>
    <s v="animation"/>
    <x v="462"/>
    <d v="2011-08-10T03:02:21"/>
  </r>
  <r>
    <x v="2"/>
    <s v="US"/>
    <s v="USD"/>
    <n v="1316883753"/>
    <n v="1311699753"/>
    <b v="0"/>
    <n v="11"/>
    <b v="0"/>
    <s v="film &amp; video/animation"/>
    <n v="2.2727272727272729"/>
    <n v="113.63636363636364"/>
    <x v="0"/>
    <s v="animation"/>
    <x v="463"/>
    <d v="2011-09-24T17:02:33"/>
  </r>
  <r>
    <x v="2"/>
    <s v="DE"/>
    <s v="EUR"/>
    <n v="1463602935"/>
    <n v="1461874935"/>
    <b v="0"/>
    <n v="1"/>
    <b v="0"/>
    <s v="film &amp; video/animation"/>
    <n v="9.9009900990099015E-2"/>
    <n v="1"/>
    <x v="0"/>
    <s v="animation"/>
    <x v="464"/>
    <d v="2016-05-18T20:22:15"/>
  </r>
  <r>
    <x v="2"/>
    <s v="US"/>
    <s v="USD"/>
    <n v="1403837574"/>
    <n v="1402455174"/>
    <b v="0"/>
    <n v="8"/>
    <b v="0"/>
    <s v="film &amp; video/animation"/>
    <n v="26.953125"/>
    <n v="17.25"/>
    <x v="0"/>
    <s v="animation"/>
    <x v="465"/>
    <d v="2014-06-27T02:52:54"/>
  </r>
  <r>
    <x v="2"/>
    <s v="US"/>
    <s v="USD"/>
    <n v="1347057464"/>
    <n v="1344465464"/>
    <b v="0"/>
    <n v="5"/>
    <b v="0"/>
    <s v="film &amp; video/animation"/>
    <n v="0.76"/>
    <n v="15.2"/>
    <x v="0"/>
    <s v="animation"/>
    <x v="466"/>
    <d v="2012-09-07T22:37:44"/>
  </r>
  <r>
    <x v="2"/>
    <s v="US"/>
    <s v="USD"/>
    <n v="1348849134"/>
    <n v="1344961134"/>
    <b v="0"/>
    <n v="39"/>
    <b v="0"/>
    <s v="film &amp; video/animation"/>
    <n v="21.574999999999999"/>
    <n v="110.64102564102564"/>
    <x v="0"/>
    <s v="animation"/>
    <x v="467"/>
    <d v="2012-09-28T16:18:54"/>
  </r>
  <r>
    <x v="2"/>
    <s v="US"/>
    <s v="USD"/>
    <n v="1341978665"/>
    <n v="1336795283"/>
    <b v="0"/>
    <n v="0"/>
    <b v="0"/>
    <s v="film &amp; video/animation"/>
    <n v="0"/>
    <s v="N/A"/>
    <x v="0"/>
    <s v="animation"/>
    <x v="468"/>
    <d v="2012-07-11T03:51:05"/>
  </r>
  <r>
    <x v="2"/>
    <s v="GB"/>
    <s v="GBP"/>
    <n v="1409960724"/>
    <n v="1404776724"/>
    <b v="0"/>
    <n v="0"/>
    <b v="0"/>
    <s v="film &amp; video/animation"/>
    <n v="0"/>
    <s v="N/A"/>
    <x v="0"/>
    <s v="animation"/>
    <x v="469"/>
    <d v="2014-09-05T23:45:24"/>
  </r>
  <r>
    <x v="2"/>
    <s v="US"/>
    <s v="USD"/>
    <n v="1389844800"/>
    <n v="1385524889"/>
    <b v="0"/>
    <n v="2"/>
    <b v="0"/>
    <s v="film &amp; video/animation"/>
    <n v="1.02"/>
    <n v="25.5"/>
    <x v="0"/>
    <s v="animation"/>
    <x v="470"/>
    <d v="2014-01-16T04:00:00"/>
  </r>
  <r>
    <x v="2"/>
    <s v="US"/>
    <s v="USD"/>
    <n v="1397924379"/>
    <n v="1394039979"/>
    <b v="0"/>
    <n v="170"/>
    <b v="0"/>
    <s v="film &amp; video/animation"/>
    <n v="11.892727272727273"/>
    <n v="38.476470588235294"/>
    <x v="0"/>
    <s v="animation"/>
    <x v="471"/>
    <d v="2014-04-19T16:19:39"/>
  </r>
  <r>
    <x v="2"/>
    <s v="US"/>
    <s v="USD"/>
    <n v="1408831718"/>
    <n v="1406239718"/>
    <b v="0"/>
    <n v="5"/>
    <b v="0"/>
    <s v="film &amp; video/animation"/>
    <n v="17.625"/>
    <n v="28.2"/>
    <x v="0"/>
    <s v="animation"/>
    <x v="472"/>
    <d v="2014-08-23T22:08:38"/>
  </r>
  <r>
    <x v="2"/>
    <s v="US"/>
    <s v="USD"/>
    <n v="1410972319"/>
    <n v="1408380319"/>
    <b v="0"/>
    <n v="14"/>
    <b v="0"/>
    <s v="film &amp; video/animation"/>
    <n v="2.87"/>
    <n v="61.5"/>
    <x v="0"/>
    <s v="animation"/>
    <x v="473"/>
    <d v="2014-09-17T16:45:19"/>
  </r>
  <r>
    <x v="2"/>
    <s v="US"/>
    <s v="USD"/>
    <n v="1487318029"/>
    <n v="1484726029"/>
    <b v="0"/>
    <n v="1"/>
    <b v="0"/>
    <s v="film &amp; video/animation"/>
    <n v="3.0303030303030304E-2"/>
    <n v="1"/>
    <x v="0"/>
    <s v="animation"/>
    <x v="474"/>
    <d v="2017-02-17T07:53:49"/>
  </r>
  <r>
    <x v="2"/>
    <s v="US"/>
    <s v="USD"/>
    <n v="1430877843"/>
    <n v="1428285843"/>
    <b v="0"/>
    <n v="0"/>
    <b v="0"/>
    <s v="film &amp; video/animation"/>
    <n v="0"/>
    <s v="N/A"/>
    <x v="0"/>
    <s v="animation"/>
    <x v="475"/>
    <d v="2015-05-06T02:04:03"/>
  </r>
  <r>
    <x v="2"/>
    <s v="US"/>
    <s v="USD"/>
    <n v="1401767940"/>
    <n v="1398727441"/>
    <b v="0"/>
    <n v="124"/>
    <b v="0"/>
    <s v="film &amp; video/animation"/>
    <n v="2.230268181818182"/>
    <n v="39.569274193548388"/>
    <x v="0"/>
    <s v="animation"/>
    <x v="476"/>
    <d v="2014-06-03T03:59:00"/>
  </r>
  <r>
    <x v="2"/>
    <s v="US"/>
    <s v="USD"/>
    <n v="1337371334"/>
    <n v="1332187334"/>
    <b v="0"/>
    <n v="0"/>
    <b v="0"/>
    <s v="film &amp; video/animation"/>
    <n v="0"/>
    <s v="N/A"/>
    <x v="0"/>
    <s v="animation"/>
    <x v="477"/>
    <d v="2012-05-18T20:02:14"/>
  </r>
  <r>
    <x v="2"/>
    <s v="US"/>
    <s v="USD"/>
    <n v="1427921509"/>
    <n v="1425333109"/>
    <b v="0"/>
    <n v="0"/>
    <b v="0"/>
    <s v="film &amp; video/animation"/>
    <n v="0"/>
    <s v="N/A"/>
    <x v="0"/>
    <s v="animation"/>
    <x v="478"/>
    <d v="2015-04-01T20:51:49"/>
  </r>
  <r>
    <x v="2"/>
    <s v="US"/>
    <s v="USD"/>
    <n v="1416566835"/>
    <n v="1411379235"/>
    <b v="0"/>
    <n v="55"/>
    <b v="0"/>
    <s v="film &amp; video/animation"/>
    <n v="32.56"/>
    <n v="88.8"/>
    <x v="0"/>
    <s v="animation"/>
    <x v="479"/>
    <d v="2014-11-21T10:47:15"/>
  </r>
  <r>
    <x v="2"/>
    <s v="US"/>
    <s v="USD"/>
    <n v="1376049615"/>
    <n v="1373457615"/>
    <b v="0"/>
    <n v="140"/>
    <b v="0"/>
    <s v="film &amp; video/animation"/>
    <n v="19.41"/>
    <n v="55.457142857142856"/>
    <x v="0"/>
    <s v="animation"/>
    <x v="480"/>
    <d v="2013-08-09T12:00:15"/>
  </r>
  <r>
    <x v="2"/>
    <s v="US"/>
    <s v="USD"/>
    <n v="1349885289"/>
    <n v="1347293289"/>
    <b v="0"/>
    <n v="21"/>
    <b v="0"/>
    <s v="film &amp; video/animation"/>
    <n v="6.1"/>
    <n v="87.142857142857139"/>
    <x v="0"/>
    <s v="animation"/>
    <x v="481"/>
    <d v="2012-10-10T16:08:09"/>
  </r>
  <r>
    <x v="2"/>
    <s v="US"/>
    <s v="USD"/>
    <n v="1460644440"/>
    <n v="1458336690"/>
    <b v="0"/>
    <n v="1"/>
    <b v="0"/>
    <s v="film &amp; video/animation"/>
    <n v="0.1"/>
    <n v="10"/>
    <x v="0"/>
    <s v="animation"/>
    <x v="482"/>
    <d v="2016-04-14T14:34:00"/>
  </r>
  <r>
    <x v="2"/>
    <s v="GB"/>
    <s v="GBP"/>
    <n v="1359434672"/>
    <n v="1354250672"/>
    <b v="0"/>
    <n v="147"/>
    <b v="0"/>
    <s v="film &amp; video/animation"/>
    <n v="50.2"/>
    <n v="51.224489795918366"/>
    <x v="0"/>
    <s v="animation"/>
    <x v="483"/>
    <d v="2013-01-29T04:44:32"/>
  </r>
  <r>
    <x v="2"/>
    <s v="GB"/>
    <s v="GBP"/>
    <n v="1446766372"/>
    <n v="1443220372"/>
    <b v="0"/>
    <n v="11"/>
    <b v="0"/>
    <s v="film &amp; video/animation"/>
    <n v="0.18625"/>
    <n v="13.545454545454545"/>
    <x v="0"/>
    <s v="animation"/>
    <x v="484"/>
    <d v="2015-11-05T23:32:52"/>
  </r>
  <r>
    <x v="2"/>
    <s v="GB"/>
    <s v="GBP"/>
    <n v="1368792499"/>
    <n v="1366200499"/>
    <b v="0"/>
    <n v="125"/>
    <b v="0"/>
    <s v="film &amp; video/animation"/>
    <n v="21.906971229845084"/>
    <n v="66.520080000000007"/>
    <x v="0"/>
    <s v="animation"/>
    <x v="485"/>
    <d v="2013-05-17T12:08:19"/>
  </r>
  <r>
    <x v="2"/>
    <s v="AU"/>
    <s v="AUD"/>
    <n v="1401662239"/>
    <n v="1399070239"/>
    <b v="0"/>
    <n v="1"/>
    <b v="0"/>
    <s v="film &amp; video/animation"/>
    <n v="9.0909090909090905E-3"/>
    <n v="50"/>
    <x v="0"/>
    <s v="animation"/>
    <x v="486"/>
    <d v="2014-06-01T22:37:19"/>
  </r>
  <r>
    <x v="2"/>
    <s v="CA"/>
    <s v="CAD"/>
    <n v="1482678994"/>
    <n v="1477491394"/>
    <b v="0"/>
    <n v="0"/>
    <b v="0"/>
    <s v="film &amp; video/animation"/>
    <n v="0"/>
    <s v="N/A"/>
    <x v="0"/>
    <s v="animation"/>
    <x v="487"/>
    <d v="2016-12-25T15:16:34"/>
  </r>
  <r>
    <x v="2"/>
    <s v="US"/>
    <s v="USD"/>
    <n v="1483924700"/>
    <n v="1481332700"/>
    <b v="0"/>
    <n v="0"/>
    <b v="0"/>
    <s v="film &amp; video/animation"/>
    <n v="0"/>
    <s v="N/A"/>
    <x v="0"/>
    <s v="animation"/>
    <x v="488"/>
    <d v="2017-01-09T01:18:20"/>
  </r>
  <r>
    <x v="2"/>
    <s v="US"/>
    <s v="USD"/>
    <n v="1325763180"/>
    <n v="1323084816"/>
    <b v="0"/>
    <n v="3"/>
    <b v="0"/>
    <s v="film &amp; video/animation"/>
    <n v="0.28667813379201834"/>
    <n v="71.666666666666671"/>
    <x v="0"/>
    <s v="animation"/>
    <x v="489"/>
    <d v="2012-01-05T11:33:00"/>
  </r>
  <r>
    <x v="2"/>
    <s v="US"/>
    <s v="USD"/>
    <n v="1345677285"/>
    <n v="1343085285"/>
    <b v="0"/>
    <n v="0"/>
    <b v="0"/>
    <s v="film &amp; video/animation"/>
    <n v="0"/>
    <s v="N/A"/>
    <x v="0"/>
    <s v="animation"/>
    <x v="490"/>
    <d v="2012-08-22T23:14:45"/>
  </r>
  <r>
    <x v="2"/>
    <s v="US"/>
    <s v="USD"/>
    <n v="1453937699"/>
    <n v="1451345699"/>
    <b v="0"/>
    <n v="0"/>
    <b v="0"/>
    <s v="film &amp; video/animation"/>
    <n v="0"/>
    <s v="N/A"/>
    <x v="0"/>
    <s v="animation"/>
    <x v="491"/>
    <d v="2016-01-27T23:34:59"/>
  </r>
  <r>
    <x v="2"/>
    <s v="SE"/>
    <s v="SEK"/>
    <n v="1476319830"/>
    <n v="1471135830"/>
    <b v="0"/>
    <n v="0"/>
    <b v="0"/>
    <s v="film &amp; video/animation"/>
    <n v="0"/>
    <s v="N/A"/>
    <x v="0"/>
    <s v="animation"/>
    <x v="492"/>
    <d v="2016-10-13T00:50:30"/>
  </r>
  <r>
    <x v="2"/>
    <s v="GB"/>
    <s v="GBP"/>
    <n v="1432142738"/>
    <n v="1429550738"/>
    <b v="0"/>
    <n v="0"/>
    <b v="0"/>
    <s v="film &amp; video/animation"/>
    <n v="0"/>
    <s v="N/A"/>
    <x v="0"/>
    <s v="animation"/>
    <x v="493"/>
    <d v="2015-05-20T17:25:38"/>
  </r>
  <r>
    <x v="2"/>
    <s v="US"/>
    <s v="USD"/>
    <n v="1404356400"/>
    <n v="1402343765"/>
    <b v="0"/>
    <n v="3"/>
    <b v="0"/>
    <s v="film &amp; video/animation"/>
    <n v="0.155"/>
    <n v="10.333333333333334"/>
    <x v="0"/>
    <s v="animation"/>
    <x v="494"/>
    <d v="2014-07-03T03:00:00"/>
  </r>
  <r>
    <x v="2"/>
    <s v="US"/>
    <s v="USD"/>
    <n v="1437076305"/>
    <n v="1434484305"/>
    <b v="0"/>
    <n v="0"/>
    <b v="0"/>
    <s v="film &amp; video/animation"/>
    <n v="0"/>
    <s v="N/A"/>
    <x v="0"/>
    <s v="animation"/>
    <x v="495"/>
    <d v="2015-07-16T19:51:45"/>
  </r>
  <r>
    <x v="2"/>
    <s v="US"/>
    <s v="USD"/>
    <n v="1392070874"/>
    <n v="1386886874"/>
    <b v="0"/>
    <n v="1"/>
    <b v="0"/>
    <s v="film &amp; video/animation"/>
    <n v="1.6666666666666668E-3"/>
    <n v="1"/>
    <x v="0"/>
    <s v="animation"/>
    <x v="496"/>
    <d v="2014-02-10T22:21:14"/>
  </r>
  <r>
    <x v="2"/>
    <s v="US"/>
    <s v="USD"/>
    <n v="1419483600"/>
    <n v="1414889665"/>
    <b v="0"/>
    <n v="3"/>
    <b v="0"/>
    <s v="film &amp; video/animation"/>
    <n v="0.6696428571428571"/>
    <n v="10"/>
    <x v="0"/>
    <s v="animation"/>
    <x v="497"/>
    <d v="2014-12-25T05:00:00"/>
  </r>
  <r>
    <x v="2"/>
    <s v="US"/>
    <s v="USD"/>
    <n v="1324664249"/>
    <n v="1321035449"/>
    <b v="0"/>
    <n v="22"/>
    <b v="0"/>
    <s v="film &amp; video/animation"/>
    <n v="4.5985132395404564"/>
    <n v="136.09090909090909"/>
    <x v="0"/>
    <s v="animation"/>
    <x v="498"/>
    <d v="2011-12-23T18:17:29"/>
  </r>
  <r>
    <x v="2"/>
    <s v="US"/>
    <s v="USD"/>
    <n v="1255381140"/>
    <n v="1250630968"/>
    <b v="0"/>
    <n v="26"/>
    <b v="0"/>
    <s v="film &amp; video/animation"/>
    <n v="9.5500000000000007"/>
    <n v="73.461538461538467"/>
    <x v="0"/>
    <s v="animation"/>
    <x v="499"/>
    <d v="2009-10-12T20:59:00"/>
  </r>
  <r>
    <x v="2"/>
    <s v="US"/>
    <s v="USD"/>
    <n v="1273356960"/>
    <n v="1268255751"/>
    <b v="0"/>
    <n v="4"/>
    <b v="0"/>
    <s v="film &amp; video/animation"/>
    <n v="3.3076923076923079"/>
    <n v="53.75"/>
    <x v="0"/>
    <s v="animation"/>
    <x v="500"/>
    <d v="2010-05-08T22:16:00"/>
  </r>
  <r>
    <x v="2"/>
    <s v="US"/>
    <s v="USD"/>
    <n v="1310189851"/>
    <n v="1307597851"/>
    <b v="0"/>
    <n v="0"/>
    <b v="0"/>
    <s v="film &amp; video/animation"/>
    <n v="0"/>
    <s v="N/A"/>
    <x v="0"/>
    <s v="animation"/>
    <x v="501"/>
    <d v="2011-07-09T05:37:31"/>
  </r>
  <r>
    <x v="2"/>
    <s v="US"/>
    <s v="USD"/>
    <n v="1332073025"/>
    <n v="1329484625"/>
    <b v="0"/>
    <n v="4"/>
    <b v="0"/>
    <s v="film &amp; video/animation"/>
    <n v="1.1499999999999999"/>
    <n v="57.5"/>
    <x v="0"/>
    <s v="animation"/>
    <x v="502"/>
    <d v="2012-03-18T12:17:05"/>
  </r>
  <r>
    <x v="2"/>
    <s v="GB"/>
    <s v="GBP"/>
    <n v="1421498303"/>
    <n v="1418906303"/>
    <b v="0"/>
    <n v="9"/>
    <b v="0"/>
    <s v="film &amp; video/animation"/>
    <n v="1.7538461538461538"/>
    <n v="12.666666666666666"/>
    <x v="0"/>
    <s v="animation"/>
    <x v="503"/>
    <d v="2015-01-17T12:38:23"/>
  </r>
  <r>
    <x v="2"/>
    <s v="US"/>
    <s v="USD"/>
    <n v="1334097387"/>
    <n v="1328916987"/>
    <b v="0"/>
    <n v="5"/>
    <b v="0"/>
    <s v="film &amp; video/animation"/>
    <n v="1.3673469387755102"/>
    <n v="67"/>
    <x v="0"/>
    <s v="animation"/>
    <x v="504"/>
    <d v="2012-04-10T22:36:27"/>
  </r>
  <r>
    <x v="2"/>
    <s v="US"/>
    <s v="USD"/>
    <n v="1451010086"/>
    <n v="1447122086"/>
    <b v="0"/>
    <n v="14"/>
    <b v="0"/>
    <s v="film &amp; video/animation"/>
    <n v="0.43333333333333329"/>
    <n v="3.7142857142857144"/>
    <x v="0"/>
    <s v="animation"/>
    <x v="505"/>
    <d v="2015-12-25T02:21:26"/>
  </r>
  <r>
    <x v="2"/>
    <s v="US"/>
    <s v="USD"/>
    <n v="1376140520"/>
    <n v="1373548520"/>
    <b v="0"/>
    <n v="1"/>
    <b v="0"/>
    <s v="film &amp; video/animation"/>
    <n v="0.125"/>
    <n v="250"/>
    <x v="0"/>
    <s v="animation"/>
    <x v="506"/>
    <d v="2013-08-10T13:15:20"/>
  </r>
  <r>
    <x v="2"/>
    <s v="US"/>
    <s v="USD"/>
    <n v="1350687657"/>
    <n v="1346799657"/>
    <b v="0"/>
    <n v="10"/>
    <b v="0"/>
    <s v="film &amp; video/animation"/>
    <n v="3.2"/>
    <n v="64"/>
    <x v="0"/>
    <s v="animation"/>
    <x v="507"/>
    <d v="2012-10-19T23:00:57"/>
  </r>
  <r>
    <x v="2"/>
    <s v="US"/>
    <s v="USD"/>
    <n v="1337955240"/>
    <n v="1332808501"/>
    <b v="0"/>
    <n v="3"/>
    <b v="0"/>
    <s v="film &amp; video/animation"/>
    <n v="0.8"/>
    <n v="133.33333333333334"/>
    <x v="0"/>
    <s v="animation"/>
    <x v="508"/>
    <d v="2012-05-25T14:14:00"/>
  </r>
  <r>
    <x v="2"/>
    <s v="GB"/>
    <s v="GBP"/>
    <n v="1435504170"/>
    <n v="1432912170"/>
    <b v="0"/>
    <n v="1"/>
    <b v="0"/>
    <s v="film &amp; video/animation"/>
    <n v="0.2"/>
    <n v="10"/>
    <x v="0"/>
    <s v="animation"/>
    <x v="509"/>
    <d v="2015-06-28T15:09:30"/>
  </r>
  <r>
    <x v="2"/>
    <s v="US"/>
    <s v="USD"/>
    <n v="1456805639"/>
    <n v="1454213639"/>
    <b v="0"/>
    <n v="0"/>
    <b v="0"/>
    <s v="film &amp; video/animation"/>
    <n v="0"/>
    <s v="N/A"/>
    <x v="0"/>
    <s v="animation"/>
    <x v="510"/>
    <d v="2016-03-01T04:13:59"/>
  </r>
  <r>
    <x v="2"/>
    <s v="US"/>
    <s v="USD"/>
    <n v="1365228982"/>
    <n v="1362640582"/>
    <b v="0"/>
    <n v="5"/>
    <b v="0"/>
    <s v="film &amp; video/animation"/>
    <n v="3"/>
    <n v="30"/>
    <x v="0"/>
    <s v="animation"/>
    <x v="511"/>
    <d v="2013-04-06T06:16:22"/>
  </r>
  <r>
    <x v="2"/>
    <s v="US"/>
    <s v="USD"/>
    <n v="1479667727"/>
    <n v="1475776127"/>
    <b v="0"/>
    <n v="2"/>
    <b v="0"/>
    <s v="film &amp; video/animation"/>
    <n v="0.13749999999999998"/>
    <n v="5.5"/>
    <x v="0"/>
    <s v="animation"/>
    <x v="512"/>
    <d v="2016-11-20T18:48:47"/>
  </r>
  <r>
    <x v="2"/>
    <s v="US"/>
    <s v="USD"/>
    <n v="1471244400"/>
    <n v="1467387705"/>
    <b v="0"/>
    <n v="68"/>
    <b v="0"/>
    <s v="film &amp; video/animation"/>
    <n v="13.923999999999999"/>
    <n v="102.38235294117646"/>
    <x v="0"/>
    <s v="animation"/>
    <x v="513"/>
    <d v="2016-08-15T07:00:00"/>
  </r>
  <r>
    <x v="2"/>
    <s v="CA"/>
    <s v="CAD"/>
    <n v="1407595447"/>
    <n v="1405003447"/>
    <b v="0"/>
    <n v="3"/>
    <b v="0"/>
    <s v="film &amp; video/animation"/>
    <n v="3.3333333333333335"/>
    <n v="16.666666666666668"/>
    <x v="0"/>
    <s v="animation"/>
    <x v="514"/>
    <d v="2014-08-09T14:44:07"/>
  </r>
  <r>
    <x v="2"/>
    <s v="US"/>
    <s v="USD"/>
    <n v="1451389601"/>
    <n v="1447933601"/>
    <b v="0"/>
    <n v="34"/>
    <b v="0"/>
    <s v="film &amp; video/animation"/>
    <n v="25.41340206185567"/>
    <n v="725.02941176470586"/>
    <x v="0"/>
    <s v="animation"/>
    <x v="515"/>
    <d v="2015-12-29T11:46:41"/>
  </r>
  <r>
    <x v="2"/>
    <s v="GB"/>
    <s v="GBP"/>
    <n v="1432752080"/>
    <n v="1427568080"/>
    <b v="0"/>
    <n v="0"/>
    <b v="0"/>
    <s v="film &amp; video/animation"/>
    <n v="0"/>
    <s v="N/A"/>
    <x v="0"/>
    <s v="animation"/>
    <x v="516"/>
    <d v="2015-05-27T18:41:20"/>
  </r>
  <r>
    <x v="2"/>
    <s v="US"/>
    <s v="USD"/>
    <n v="1486046761"/>
    <n v="1483454761"/>
    <b v="0"/>
    <n v="3"/>
    <b v="0"/>
    <s v="film &amp; video/animation"/>
    <n v="1.3666666666666667"/>
    <n v="68.333333333333329"/>
    <x v="0"/>
    <s v="animation"/>
    <x v="517"/>
    <d v="2017-02-02T14:46:01"/>
  </r>
  <r>
    <x v="2"/>
    <s v="US"/>
    <s v="USD"/>
    <n v="1441550760"/>
    <n v="1438958824"/>
    <b v="0"/>
    <n v="0"/>
    <b v="0"/>
    <s v="film &amp; video/animation"/>
    <n v="0"/>
    <s v="N/A"/>
    <x v="0"/>
    <s v="animation"/>
    <x v="518"/>
    <d v="2015-09-06T14:46:00"/>
  </r>
  <r>
    <x v="2"/>
    <s v="US"/>
    <s v="USD"/>
    <n v="1354699421"/>
    <n v="1352107421"/>
    <b v="0"/>
    <n v="70"/>
    <b v="0"/>
    <s v="film &amp; video/animation"/>
    <n v="22.881426547787683"/>
    <n v="39.228571428571428"/>
    <x v="0"/>
    <s v="animation"/>
    <x v="519"/>
    <d v="2012-12-05T09:23:41"/>
  </r>
  <r>
    <x v="0"/>
    <s v="GB"/>
    <s v="GBP"/>
    <n v="1449766261"/>
    <n v="1447174261"/>
    <b v="0"/>
    <n v="34"/>
    <b v="1"/>
    <s v="theater/plays"/>
    <n v="102.1"/>
    <n v="150.14705882352942"/>
    <x v="1"/>
    <s v="plays"/>
    <x v="520"/>
    <d v="2015-12-10T16:51:01"/>
  </r>
  <r>
    <x v="0"/>
    <s v="US"/>
    <s v="USD"/>
    <n v="1477976340"/>
    <n v="1475460819"/>
    <b v="0"/>
    <n v="56"/>
    <b v="1"/>
    <s v="theater/plays"/>
    <n v="104.64"/>
    <n v="93.428571428571431"/>
    <x v="1"/>
    <s v="plays"/>
    <x v="521"/>
    <d v="2016-11-01T04:59:00"/>
  </r>
  <r>
    <x v="0"/>
    <s v="US"/>
    <s v="USD"/>
    <n v="1458518325"/>
    <n v="1456793925"/>
    <b v="0"/>
    <n v="31"/>
    <b v="1"/>
    <s v="theater/plays"/>
    <n v="114.66666666666667"/>
    <n v="110.96774193548387"/>
    <x v="1"/>
    <s v="plays"/>
    <x v="522"/>
    <d v="2016-03-20T23:58:45"/>
  </r>
  <r>
    <x v="0"/>
    <s v="US"/>
    <s v="USD"/>
    <n v="1442805076"/>
    <n v="1440213076"/>
    <b v="0"/>
    <n v="84"/>
    <b v="1"/>
    <s v="theater/plays"/>
    <n v="120.6"/>
    <n v="71.785714285714292"/>
    <x v="1"/>
    <s v="plays"/>
    <x v="523"/>
    <d v="2015-09-21T03:11:16"/>
  </r>
  <r>
    <x v="0"/>
    <s v="GB"/>
    <s v="GBP"/>
    <n v="1464801169"/>
    <n v="1462209169"/>
    <b v="0"/>
    <n v="130"/>
    <b v="1"/>
    <s v="theater/plays"/>
    <n v="108.67285714285715"/>
    <n v="29.258076923076924"/>
    <x v="1"/>
    <s v="plays"/>
    <x v="524"/>
    <d v="2016-06-01T17:12:49"/>
  </r>
  <r>
    <x v="0"/>
    <s v="US"/>
    <s v="USD"/>
    <n v="1410601041"/>
    <n v="1406713041"/>
    <b v="0"/>
    <n v="12"/>
    <b v="1"/>
    <s v="theater/plays"/>
    <n v="100"/>
    <n v="1000"/>
    <x v="1"/>
    <s v="plays"/>
    <x v="525"/>
    <d v="2014-09-13T09:37:21"/>
  </r>
  <r>
    <x v="0"/>
    <s v="GB"/>
    <s v="GBP"/>
    <n v="1438966800"/>
    <n v="1436278344"/>
    <b v="0"/>
    <n v="23"/>
    <b v="1"/>
    <s v="theater/plays"/>
    <n v="113.99999999999999"/>
    <n v="74.347826086956516"/>
    <x v="1"/>
    <s v="plays"/>
    <x v="526"/>
    <d v="2015-08-07T17:00:00"/>
  </r>
  <r>
    <x v="0"/>
    <s v="US"/>
    <s v="USD"/>
    <n v="1487347500"/>
    <n v="1484715366"/>
    <b v="0"/>
    <n v="158"/>
    <b v="1"/>
    <s v="theater/plays"/>
    <n v="100.85"/>
    <n v="63.829113924050631"/>
    <x v="1"/>
    <s v="plays"/>
    <x v="527"/>
    <d v="2017-02-17T16:05:00"/>
  </r>
  <r>
    <x v="0"/>
    <s v="US"/>
    <s v="USD"/>
    <n v="1434921600"/>
    <n v="1433109907"/>
    <b v="0"/>
    <n v="30"/>
    <b v="1"/>
    <s v="theater/plays"/>
    <n v="115.65217391304347"/>
    <n v="44.333333333333336"/>
    <x v="1"/>
    <s v="plays"/>
    <x v="528"/>
    <d v="2015-06-21T21:20:00"/>
  </r>
  <r>
    <x v="0"/>
    <s v="CA"/>
    <s v="CAD"/>
    <n v="1484110800"/>
    <n v="1482281094"/>
    <b v="0"/>
    <n v="18"/>
    <b v="1"/>
    <s v="theater/plays"/>
    <n v="130.41666666666666"/>
    <n v="86.944444444444443"/>
    <x v="1"/>
    <s v="plays"/>
    <x v="529"/>
    <d v="2017-01-11T05:00:00"/>
  </r>
  <r>
    <x v="0"/>
    <s v="US"/>
    <s v="USD"/>
    <n v="1435111200"/>
    <n v="1433254268"/>
    <b v="0"/>
    <n v="29"/>
    <b v="1"/>
    <s v="theater/plays"/>
    <n v="107.78267254038178"/>
    <n v="126.55172413793103"/>
    <x v="1"/>
    <s v="plays"/>
    <x v="530"/>
    <d v="2015-06-24T02:00:00"/>
  </r>
  <r>
    <x v="0"/>
    <s v="US"/>
    <s v="USD"/>
    <n v="1481957940"/>
    <n v="1478050429"/>
    <b v="0"/>
    <n v="31"/>
    <b v="1"/>
    <s v="theater/plays"/>
    <n v="100"/>
    <n v="129.03225806451613"/>
    <x v="1"/>
    <s v="plays"/>
    <x v="531"/>
    <d v="2016-12-17T06:59:00"/>
  </r>
  <r>
    <x v="0"/>
    <s v="US"/>
    <s v="USD"/>
    <n v="1463098208"/>
    <n v="1460506208"/>
    <b v="0"/>
    <n v="173"/>
    <b v="1"/>
    <s v="theater/plays"/>
    <n v="123.25"/>
    <n v="71.242774566473983"/>
    <x v="1"/>
    <s v="plays"/>
    <x v="532"/>
    <d v="2016-05-13T00:10:08"/>
  </r>
  <r>
    <x v="0"/>
    <s v="GB"/>
    <s v="GBP"/>
    <n v="1463394365"/>
    <n v="1461320765"/>
    <b v="0"/>
    <n v="17"/>
    <b v="1"/>
    <s v="theater/plays"/>
    <n v="100.2"/>
    <n v="117.88235294117646"/>
    <x v="1"/>
    <s v="plays"/>
    <x v="533"/>
    <d v="2016-05-16T10:26:05"/>
  </r>
  <r>
    <x v="0"/>
    <s v="NO"/>
    <s v="NOK"/>
    <n v="1446418800"/>
    <n v="1443036470"/>
    <b v="0"/>
    <n v="48"/>
    <b v="1"/>
    <s v="theater/plays"/>
    <n v="104.66666666666666"/>
    <n v="327.08333333333331"/>
    <x v="1"/>
    <s v="plays"/>
    <x v="534"/>
    <d v="2015-11-01T23:00:00"/>
  </r>
  <r>
    <x v="0"/>
    <s v="GB"/>
    <s v="GBP"/>
    <n v="1483707905"/>
    <n v="1481115905"/>
    <b v="0"/>
    <n v="59"/>
    <b v="1"/>
    <s v="theater/plays"/>
    <n v="102.49999999999999"/>
    <n v="34.745762711864408"/>
    <x v="1"/>
    <s v="plays"/>
    <x v="535"/>
    <d v="2017-01-06T13:05:05"/>
  </r>
  <r>
    <x v="0"/>
    <s v="GB"/>
    <s v="GBP"/>
    <n v="1438624800"/>
    <n v="1435133807"/>
    <b v="0"/>
    <n v="39"/>
    <b v="1"/>
    <s v="theater/plays"/>
    <n v="118.25757575757576"/>
    <n v="100.06410256410257"/>
    <x v="1"/>
    <s v="plays"/>
    <x v="536"/>
    <d v="2015-08-03T18:00:00"/>
  </r>
  <r>
    <x v="0"/>
    <s v="US"/>
    <s v="USD"/>
    <n v="1446665191"/>
    <n v="1444069591"/>
    <b v="0"/>
    <n v="59"/>
    <b v="1"/>
    <s v="theater/plays"/>
    <n v="120.5"/>
    <n v="40.847457627118644"/>
    <x v="1"/>
    <s v="plays"/>
    <x v="537"/>
    <d v="2015-11-04T19:26:31"/>
  </r>
  <r>
    <x v="0"/>
    <s v="US"/>
    <s v="USD"/>
    <n v="1463166263"/>
    <n v="1460574263"/>
    <b v="0"/>
    <n v="60"/>
    <b v="1"/>
    <s v="theater/plays"/>
    <n v="302.42"/>
    <n v="252.01666666666668"/>
    <x v="1"/>
    <s v="plays"/>
    <x v="538"/>
    <d v="2016-05-13T19:04:23"/>
  </r>
  <r>
    <x v="0"/>
    <s v="GB"/>
    <s v="GBP"/>
    <n v="1467681107"/>
    <n v="1465866707"/>
    <b v="0"/>
    <n v="20"/>
    <b v="1"/>
    <s v="theater/plays"/>
    <n v="100.64400000000001"/>
    <n v="25.161000000000001"/>
    <x v="1"/>
    <s v="plays"/>
    <x v="539"/>
    <d v="2016-07-05T01:11:47"/>
  </r>
  <r>
    <x v="2"/>
    <s v="US"/>
    <s v="USD"/>
    <n v="1423078606"/>
    <n v="1420486606"/>
    <b v="0"/>
    <n v="1"/>
    <b v="0"/>
    <s v="technology/web"/>
    <n v="6.6666666666666671E-3"/>
    <n v="1"/>
    <x v="2"/>
    <s v="web"/>
    <x v="540"/>
    <d v="2015-02-04T19:36:46"/>
  </r>
  <r>
    <x v="2"/>
    <s v="US"/>
    <s v="USD"/>
    <n v="1446080834"/>
    <n v="1443488834"/>
    <b v="0"/>
    <n v="1"/>
    <b v="0"/>
    <s v="technology/web"/>
    <n v="0.55555555555555558"/>
    <n v="25"/>
    <x v="2"/>
    <s v="web"/>
    <x v="541"/>
    <d v="2015-10-29T01:07:14"/>
  </r>
  <r>
    <x v="2"/>
    <s v="US"/>
    <s v="USD"/>
    <n v="1462293716"/>
    <n v="1457113316"/>
    <b v="0"/>
    <n v="1"/>
    <b v="0"/>
    <s v="technology/web"/>
    <n v="3.9999999999999996E-4"/>
    <n v="1"/>
    <x v="2"/>
    <s v="web"/>
    <x v="542"/>
    <d v="2016-05-03T16:41:56"/>
  </r>
  <r>
    <x v="2"/>
    <s v="AU"/>
    <s v="AUD"/>
    <n v="1414807962"/>
    <n v="1412215962"/>
    <b v="0"/>
    <n v="2"/>
    <b v="0"/>
    <s v="technology/web"/>
    <n v="0.31818181818181818"/>
    <n v="35"/>
    <x v="2"/>
    <s v="web"/>
    <x v="543"/>
    <d v="2014-11-01T02:12:42"/>
  </r>
  <r>
    <x v="2"/>
    <s v="US"/>
    <s v="USD"/>
    <n v="1467647160"/>
    <n v="1465055160"/>
    <b v="0"/>
    <n v="2"/>
    <b v="0"/>
    <s v="technology/web"/>
    <n v="1.2"/>
    <n v="3"/>
    <x v="2"/>
    <s v="web"/>
    <x v="544"/>
    <d v="2016-07-04T15:46:00"/>
  </r>
  <r>
    <x v="2"/>
    <s v="FR"/>
    <s v="EUR"/>
    <n v="1447600389"/>
    <n v="1444140789"/>
    <b v="0"/>
    <n v="34"/>
    <b v="0"/>
    <s v="technology/web"/>
    <n v="27.383999999999997"/>
    <n v="402.70588235294116"/>
    <x v="2"/>
    <s v="web"/>
    <x v="545"/>
    <d v="2015-11-15T15:13:09"/>
  </r>
  <r>
    <x v="2"/>
    <s v="US"/>
    <s v="USD"/>
    <n v="1445097715"/>
    <n v="1441209715"/>
    <b v="0"/>
    <n v="2"/>
    <b v="0"/>
    <s v="technology/web"/>
    <n v="8.666666666666667E-2"/>
    <n v="26"/>
    <x v="2"/>
    <s v="web"/>
    <x v="546"/>
    <d v="2015-10-17T16:01:55"/>
  </r>
  <r>
    <x v="2"/>
    <s v="GB"/>
    <s v="GBP"/>
    <n v="1455122564"/>
    <n v="1452530564"/>
    <b v="0"/>
    <n v="0"/>
    <b v="0"/>
    <s v="technology/web"/>
    <n v="0"/>
    <s v="N/A"/>
    <x v="2"/>
    <s v="web"/>
    <x v="547"/>
    <d v="2016-02-10T16:42:44"/>
  </r>
  <r>
    <x v="2"/>
    <s v="GB"/>
    <s v="GBP"/>
    <n v="1446154848"/>
    <n v="1443562848"/>
    <b v="0"/>
    <n v="1"/>
    <b v="0"/>
    <s v="technology/web"/>
    <n v="0.09"/>
    <n v="9"/>
    <x v="2"/>
    <s v="web"/>
    <x v="548"/>
    <d v="2015-10-29T21:40:48"/>
  </r>
  <r>
    <x v="2"/>
    <s v="GB"/>
    <s v="GBP"/>
    <n v="1436368622"/>
    <n v="1433776622"/>
    <b v="0"/>
    <n v="8"/>
    <b v="0"/>
    <s v="technology/web"/>
    <n v="2.7199999999999998"/>
    <n v="8.5"/>
    <x v="2"/>
    <s v="web"/>
    <x v="549"/>
    <d v="2015-07-08T15:17:02"/>
  </r>
  <r>
    <x v="2"/>
    <s v="CA"/>
    <s v="CAD"/>
    <n v="1485838800"/>
    <n v="1484756245"/>
    <b v="0"/>
    <n v="4"/>
    <b v="0"/>
    <s v="technology/web"/>
    <n v="0.70000000000000007"/>
    <n v="8.75"/>
    <x v="2"/>
    <s v="web"/>
    <x v="550"/>
    <d v="2017-01-31T05:00:00"/>
  </r>
  <r>
    <x v="2"/>
    <s v="US"/>
    <s v="USD"/>
    <n v="1438451580"/>
    <n v="1434609424"/>
    <b v="0"/>
    <n v="28"/>
    <b v="0"/>
    <s v="technology/web"/>
    <n v="5.0413333333333332"/>
    <n v="135.03571428571428"/>
    <x v="2"/>
    <s v="web"/>
    <x v="551"/>
    <d v="2015-08-01T17:53:00"/>
  </r>
  <r>
    <x v="2"/>
    <s v="CA"/>
    <s v="CAD"/>
    <n v="1452350896"/>
    <n v="1447166896"/>
    <b v="0"/>
    <n v="0"/>
    <b v="0"/>
    <s v="technology/web"/>
    <n v="0"/>
    <s v="N/A"/>
    <x v="2"/>
    <s v="web"/>
    <x v="552"/>
    <d v="2016-01-09T14:48:16"/>
  </r>
  <r>
    <x v="2"/>
    <s v="US"/>
    <s v="USD"/>
    <n v="1415988991"/>
    <n v="1413393391"/>
    <b v="0"/>
    <n v="6"/>
    <b v="0"/>
    <s v="technology/web"/>
    <n v="0.49199999999999999"/>
    <n v="20.5"/>
    <x v="2"/>
    <s v="web"/>
    <x v="553"/>
    <d v="2014-11-14T18:16:31"/>
  </r>
  <r>
    <x v="2"/>
    <s v="US"/>
    <s v="USD"/>
    <n v="1413735972"/>
    <n v="1411143972"/>
    <b v="0"/>
    <n v="22"/>
    <b v="0"/>
    <s v="technology/web"/>
    <n v="36.589147286821706"/>
    <n v="64.36363636363636"/>
    <x v="2"/>
    <s v="web"/>
    <x v="554"/>
    <d v="2014-10-19T16:26:12"/>
  </r>
  <r>
    <x v="2"/>
    <s v="GB"/>
    <s v="GBP"/>
    <n v="1465720143"/>
    <n v="1463128143"/>
    <b v="0"/>
    <n v="0"/>
    <b v="0"/>
    <s v="technology/web"/>
    <n v="0"/>
    <s v="N/A"/>
    <x v="2"/>
    <s v="web"/>
    <x v="555"/>
    <d v="2016-06-12T08:29:03"/>
  </r>
  <r>
    <x v="2"/>
    <s v="US"/>
    <s v="USD"/>
    <n v="1452112717"/>
    <n v="1449520717"/>
    <b v="0"/>
    <n v="1"/>
    <b v="0"/>
    <s v="technology/web"/>
    <n v="2.5"/>
    <n v="200"/>
    <x v="2"/>
    <s v="web"/>
    <x v="556"/>
    <d v="2016-01-06T20:38:37"/>
  </r>
  <r>
    <x v="2"/>
    <s v="DE"/>
    <s v="EUR"/>
    <n v="1480721803"/>
    <n v="1478126203"/>
    <b v="0"/>
    <n v="20"/>
    <b v="0"/>
    <s v="technology/web"/>
    <n v="0.91066666666666674"/>
    <n v="68.3"/>
    <x v="2"/>
    <s v="web"/>
    <x v="557"/>
    <d v="2016-12-02T23:36:43"/>
  </r>
  <r>
    <x v="2"/>
    <s v="US"/>
    <s v="USD"/>
    <n v="1427227905"/>
    <n v="1424639505"/>
    <b v="0"/>
    <n v="0"/>
    <b v="0"/>
    <s v="technology/web"/>
    <n v="0"/>
    <s v="N/A"/>
    <x v="2"/>
    <s v="web"/>
    <x v="558"/>
    <d v="2015-03-24T20:11:45"/>
  </r>
  <r>
    <x v="2"/>
    <s v="US"/>
    <s v="USD"/>
    <n v="1449989260"/>
    <n v="1447397260"/>
    <b v="0"/>
    <n v="1"/>
    <b v="0"/>
    <s v="technology/web"/>
    <n v="2.0833333333333336E-2"/>
    <n v="50"/>
    <x v="2"/>
    <s v="web"/>
    <x v="559"/>
    <d v="2015-12-13T06:47:40"/>
  </r>
  <r>
    <x v="2"/>
    <s v="CA"/>
    <s v="CAD"/>
    <n v="1418841045"/>
    <n v="1416249045"/>
    <b v="0"/>
    <n v="3"/>
    <b v="0"/>
    <s v="technology/web"/>
    <n v="1.2E-2"/>
    <n v="4"/>
    <x v="2"/>
    <s v="web"/>
    <x v="560"/>
    <d v="2014-12-17T18:30:45"/>
  </r>
  <r>
    <x v="2"/>
    <s v="US"/>
    <s v="USD"/>
    <n v="1445874513"/>
    <n v="1442850513"/>
    <b v="0"/>
    <n v="2"/>
    <b v="0"/>
    <s v="technology/web"/>
    <n v="0.36666666666666664"/>
    <n v="27.5"/>
    <x v="2"/>
    <s v="web"/>
    <x v="561"/>
    <d v="2015-10-26T15:48:33"/>
  </r>
  <r>
    <x v="2"/>
    <s v="NL"/>
    <s v="EUR"/>
    <n v="1482052815"/>
    <n v="1479460815"/>
    <b v="0"/>
    <n v="0"/>
    <b v="0"/>
    <s v="technology/web"/>
    <n v="0"/>
    <s v="N/A"/>
    <x v="2"/>
    <s v="web"/>
    <x v="562"/>
    <d v="2016-12-18T09:20:15"/>
  </r>
  <r>
    <x v="2"/>
    <s v="AU"/>
    <s v="AUD"/>
    <n v="1424137247"/>
    <n v="1421545247"/>
    <b v="0"/>
    <n v="2"/>
    <b v="0"/>
    <s v="technology/web"/>
    <n v="9.0666666666666659E-2"/>
    <n v="34"/>
    <x v="2"/>
    <s v="web"/>
    <x v="563"/>
    <d v="2015-02-17T01:40:47"/>
  </r>
  <r>
    <x v="2"/>
    <s v="FR"/>
    <s v="EUR"/>
    <n v="1457822275"/>
    <n v="1455230275"/>
    <b v="0"/>
    <n v="1"/>
    <b v="0"/>
    <s v="technology/web"/>
    <n v="5.5555555555555558E-3"/>
    <n v="1"/>
    <x v="2"/>
    <s v="web"/>
    <x v="564"/>
    <d v="2016-03-12T22:37:55"/>
  </r>
  <r>
    <x v="2"/>
    <s v="GB"/>
    <s v="GBP"/>
    <n v="1436554249"/>
    <n v="1433962249"/>
    <b v="0"/>
    <n v="0"/>
    <b v="0"/>
    <s v="technology/web"/>
    <n v="0"/>
    <s v="N/A"/>
    <x v="2"/>
    <s v="web"/>
    <x v="565"/>
    <d v="2015-07-10T18:50:49"/>
  </r>
  <r>
    <x v="2"/>
    <s v="US"/>
    <s v="USD"/>
    <n v="1468513533"/>
    <n v="1465921533"/>
    <b v="0"/>
    <n v="1"/>
    <b v="0"/>
    <s v="technology/web"/>
    <n v="0.02"/>
    <n v="1"/>
    <x v="2"/>
    <s v="web"/>
    <x v="566"/>
    <d v="2016-07-14T16:25:33"/>
  </r>
  <r>
    <x v="2"/>
    <s v="US"/>
    <s v="USD"/>
    <n v="1420143194"/>
    <n v="1417551194"/>
    <b v="0"/>
    <n v="0"/>
    <b v="0"/>
    <s v="technology/web"/>
    <n v="0"/>
    <s v="N/A"/>
    <x v="2"/>
    <s v="web"/>
    <x v="567"/>
    <d v="2015-01-01T20:13:14"/>
  </r>
  <r>
    <x v="2"/>
    <s v="NZ"/>
    <s v="NZD"/>
    <n v="1452942000"/>
    <n v="1449785223"/>
    <b v="0"/>
    <n v="5"/>
    <b v="0"/>
    <s v="technology/web"/>
    <n v="1"/>
    <n v="49"/>
    <x v="2"/>
    <s v="web"/>
    <x v="568"/>
    <d v="2016-01-16T11:00:00"/>
  </r>
  <r>
    <x v="2"/>
    <s v="CA"/>
    <s v="CAD"/>
    <n v="1451679612"/>
    <n v="1449087612"/>
    <b v="0"/>
    <n v="1"/>
    <b v="0"/>
    <s v="technology/web"/>
    <n v="0.8"/>
    <n v="20"/>
    <x v="2"/>
    <s v="web"/>
    <x v="569"/>
    <d v="2016-01-01T20:20:12"/>
  </r>
  <r>
    <x v="2"/>
    <s v="US"/>
    <s v="USD"/>
    <n v="1455822569"/>
    <n v="1453230569"/>
    <b v="0"/>
    <n v="1"/>
    <b v="0"/>
    <s v="technology/web"/>
    <n v="0.16705882352941176"/>
    <n v="142"/>
    <x v="2"/>
    <s v="web"/>
    <x v="570"/>
    <d v="2016-02-18T19:09:29"/>
  </r>
  <r>
    <x v="2"/>
    <s v="US"/>
    <s v="USD"/>
    <n v="1437969540"/>
    <n v="1436297723"/>
    <b v="0"/>
    <n v="2"/>
    <b v="0"/>
    <s v="technology/web"/>
    <n v="0.42399999999999999"/>
    <n v="53"/>
    <x v="2"/>
    <s v="web"/>
    <x v="571"/>
    <d v="2015-07-27T03:59:00"/>
  </r>
  <r>
    <x v="2"/>
    <s v="US"/>
    <s v="USD"/>
    <n v="1446660688"/>
    <n v="1444065088"/>
    <b v="0"/>
    <n v="0"/>
    <b v="0"/>
    <s v="technology/web"/>
    <n v="0"/>
    <s v="N/A"/>
    <x v="2"/>
    <s v="web"/>
    <x v="572"/>
    <d v="2015-11-04T18:11:28"/>
  </r>
  <r>
    <x v="2"/>
    <s v="US"/>
    <s v="USD"/>
    <n v="1421543520"/>
    <n v="1416445931"/>
    <b v="0"/>
    <n v="9"/>
    <b v="0"/>
    <s v="technology/web"/>
    <n v="0.38925389253892539"/>
    <n v="38.444444444444443"/>
    <x v="2"/>
    <s v="web"/>
    <x v="573"/>
    <d v="2015-01-18T01:12:00"/>
  </r>
  <r>
    <x v="2"/>
    <s v="GB"/>
    <s v="GBP"/>
    <n v="1476873507"/>
    <n v="1474281507"/>
    <b v="0"/>
    <n v="4"/>
    <b v="0"/>
    <s v="technology/web"/>
    <n v="0.7155635062611807"/>
    <n v="20"/>
    <x v="2"/>
    <s v="web"/>
    <x v="574"/>
    <d v="2016-10-19T10:38:27"/>
  </r>
  <r>
    <x v="2"/>
    <s v="DE"/>
    <s v="EUR"/>
    <n v="1434213443"/>
    <n v="1431621443"/>
    <b v="0"/>
    <n v="4"/>
    <b v="0"/>
    <s v="technology/web"/>
    <n v="0.43166666666666664"/>
    <n v="64.75"/>
    <x v="2"/>
    <s v="web"/>
    <x v="575"/>
    <d v="2015-06-13T16:37:23"/>
  </r>
  <r>
    <x v="2"/>
    <s v="US"/>
    <s v="USD"/>
    <n v="1427537952"/>
    <n v="1422357552"/>
    <b v="0"/>
    <n v="1"/>
    <b v="0"/>
    <s v="technology/web"/>
    <n v="1.25E-3"/>
    <n v="1"/>
    <x v="2"/>
    <s v="web"/>
    <x v="576"/>
    <d v="2015-03-28T10:19:12"/>
  </r>
  <r>
    <x v="2"/>
    <s v="US"/>
    <s v="USD"/>
    <n v="1463753302"/>
    <n v="1458569302"/>
    <b v="0"/>
    <n v="1"/>
    <b v="0"/>
    <s v="technology/web"/>
    <n v="0.2"/>
    <n v="10"/>
    <x v="2"/>
    <s v="web"/>
    <x v="577"/>
    <d v="2016-05-20T14:08:22"/>
  </r>
  <r>
    <x v="2"/>
    <s v="GB"/>
    <s v="GBP"/>
    <n v="1441633993"/>
    <n v="1439560393"/>
    <b v="0"/>
    <n v="7"/>
    <b v="0"/>
    <s v="technology/web"/>
    <n v="1.12E-2"/>
    <n v="2"/>
    <x v="2"/>
    <s v="web"/>
    <x v="578"/>
    <d v="2015-09-07T13:53:13"/>
  </r>
  <r>
    <x v="2"/>
    <s v="US"/>
    <s v="USD"/>
    <n v="1419539223"/>
    <n v="1416947223"/>
    <b v="0"/>
    <n v="5"/>
    <b v="0"/>
    <s v="technology/web"/>
    <n v="1.4583333333333333"/>
    <n v="35"/>
    <x v="2"/>
    <s v="web"/>
    <x v="579"/>
    <d v="2014-12-25T20:27:03"/>
  </r>
  <r>
    <x v="2"/>
    <s v="US"/>
    <s v="USD"/>
    <n v="1474580867"/>
    <n v="1471988867"/>
    <b v="0"/>
    <n v="1"/>
    <b v="0"/>
    <s v="technology/web"/>
    <n v="3.3333333333333333E-2"/>
    <n v="1"/>
    <x v="2"/>
    <s v="web"/>
    <x v="580"/>
    <d v="2016-09-22T21:47:47"/>
  </r>
  <r>
    <x v="2"/>
    <s v="US"/>
    <s v="USD"/>
    <n v="1438474704"/>
    <n v="1435882704"/>
    <b v="0"/>
    <n v="0"/>
    <b v="0"/>
    <s v="technology/web"/>
    <n v="0"/>
    <s v="N/A"/>
    <x v="2"/>
    <s v="web"/>
    <x v="581"/>
    <d v="2015-08-02T00:18:24"/>
  </r>
  <r>
    <x v="2"/>
    <s v="US"/>
    <s v="USD"/>
    <n v="1426442400"/>
    <n v="1424454319"/>
    <b v="0"/>
    <n v="0"/>
    <b v="0"/>
    <s v="technology/web"/>
    <n v="0"/>
    <s v="N/A"/>
    <x v="2"/>
    <s v="web"/>
    <x v="582"/>
    <d v="2015-03-15T18:00:00"/>
  </r>
  <r>
    <x v="2"/>
    <s v="US"/>
    <s v="USD"/>
    <n v="1426800687"/>
    <n v="1424212287"/>
    <b v="0"/>
    <n v="1"/>
    <b v="0"/>
    <s v="technology/web"/>
    <n v="1.1111111111111112E-2"/>
    <n v="1"/>
    <x v="2"/>
    <s v="web"/>
    <x v="583"/>
    <d v="2015-03-19T21:31:27"/>
  </r>
  <r>
    <x v="2"/>
    <s v="US"/>
    <s v="USD"/>
    <n v="1426522316"/>
    <n v="1423933916"/>
    <b v="0"/>
    <n v="2"/>
    <b v="0"/>
    <s v="technology/web"/>
    <n v="1"/>
    <n v="5"/>
    <x v="2"/>
    <s v="web"/>
    <x v="584"/>
    <d v="2015-03-16T16:11:56"/>
  </r>
  <r>
    <x v="2"/>
    <s v="GB"/>
    <s v="GBP"/>
    <n v="1448928000"/>
    <n v="1444123377"/>
    <b v="0"/>
    <n v="0"/>
    <b v="0"/>
    <s v="technology/web"/>
    <n v="0"/>
    <s v="N/A"/>
    <x v="2"/>
    <s v="web"/>
    <x v="585"/>
    <d v="2015-12-01T00:00:00"/>
  </r>
  <r>
    <x v="2"/>
    <s v="US"/>
    <s v="USD"/>
    <n v="1424032207"/>
    <n v="1421440207"/>
    <b v="0"/>
    <n v="4"/>
    <b v="0"/>
    <s v="technology/web"/>
    <n v="0.55999999999999994"/>
    <n v="14"/>
    <x v="2"/>
    <s v="web"/>
    <x v="586"/>
    <d v="2015-02-15T20:30:07"/>
  </r>
  <r>
    <x v="2"/>
    <s v="CA"/>
    <s v="CAD"/>
    <n v="1429207833"/>
    <n v="1426615833"/>
    <b v="0"/>
    <n v="7"/>
    <b v="0"/>
    <s v="technology/web"/>
    <n v="9.0833333333333339"/>
    <n v="389.28571428571428"/>
    <x v="2"/>
    <s v="web"/>
    <x v="587"/>
    <d v="2015-04-16T18:10:33"/>
  </r>
  <r>
    <x v="2"/>
    <s v="IT"/>
    <s v="EUR"/>
    <n v="1479410886"/>
    <n v="1474223286"/>
    <b v="0"/>
    <n v="2"/>
    <b v="0"/>
    <s v="technology/web"/>
    <n v="3.3444444444444441"/>
    <n v="150.5"/>
    <x v="2"/>
    <s v="web"/>
    <x v="588"/>
    <d v="2016-11-17T19:28:06"/>
  </r>
  <r>
    <x v="2"/>
    <s v="US"/>
    <s v="USD"/>
    <n v="1436366699"/>
    <n v="1435070699"/>
    <b v="0"/>
    <n v="1"/>
    <b v="0"/>
    <s v="technology/web"/>
    <n v="1.3333333333333334E-2"/>
    <n v="1"/>
    <x v="2"/>
    <s v="web"/>
    <x v="589"/>
    <d v="2015-07-08T14:44:59"/>
  </r>
  <r>
    <x v="2"/>
    <s v="GB"/>
    <s v="GBP"/>
    <n v="1454936460"/>
    <n v="1452259131"/>
    <b v="0"/>
    <n v="9"/>
    <b v="0"/>
    <s v="technology/web"/>
    <n v="4.46"/>
    <n v="24.777777777777779"/>
    <x v="2"/>
    <s v="web"/>
    <x v="590"/>
    <d v="2016-02-08T13:01:00"/>
  </r>
  <r>
    <x v="2"/>
    <s v="US"/>
    <s v="USD"/>
    <n v="1437570130"/>
    <n v="1434978130"/>
    <b v="0"/>
    <n v="2"/>
    <b v="0"/>
    <s v="technology/web"/>
    <n v="6.0999999999999999E-2"/>
    <n v="30.5"/>
    <x v="2"/>
    <s v="web"/>
    <x v="591"/>
    <d v="2015-07-22T13:02:10"/>
  </r>
  <r>
    <x v="2"/>
    <s v="US"/>
    <s v="USD"/>
    <n v="1417584860"/>
    <n v="1414992860"/>
    <b v="0"/>
    <n v="1"/>
    <b v="0"/>
    <s v="technology/web"/>
    <n v="3.3333333333333335"/>
    <n v="250"/>
    <x v="2"/>
    <s v="web"/>
    <x v="592"/>
    <d v="2014-12-03T05:34:20"/>
  </r>
  <r>
    <x v="2"/>
    <s v="GB"/>
    <s v="GBP"/>
    <n v="1428333345"/>
    <n v="1425744945"/>
    <b v="0"/>
    <n v="7"/>
    <b v="0"/>
    <s v="technology/web"/>
    <n v="23"/>
    <n v="16.428571428571427"/>
    <x v="2"/>
    <s v="web"/>
    <x v="593"/>
    <d v="2015-04-06T15:15:45"/>
  </r>
  <r>
    <x v="2"/>
    <s v="US"/>
    <s v="USD"/>
    <n v="1460832206"/>
    <n v="1458240206"/>
    <b v="0"/>
    <n v="2"/>
    <b v="0"/>
    <s v="technology/web"/>
    <n v="0.104"/>
    <n v="13"/>
    <x v="2"/>
    <s v="web"/>
    <x v="594"/>
    <d v="2016-04-16T18:43:26"/>
  </r>
  <r>
    <x v="2"/>
    <s v="US"/>
    <s v="USD"/>
    <n v="1430703638"/>
    <n v="1426815638"/>
    <b v="0"/>
    <n v="8"/>
    <b v="0"/>
    <s v="technology/web"/>
    <n v="0.42599999999999999"/>
    <n v="53.25"/>
    <x v="2"/>
    <s v="web"/>
    <x v="595"/>
    <d v="2015-05-04T01:40:38"/>
  </r>
  <r>
    <x v="2"/>
    <s v="US"/>
    <s v="USD"/>
    <n v="1478122292"/>
    <n v="1475530292"/>
    <b v="0"/>
    <n v="2"/>
    <b v="0"/>
    <s v="technology/web"/>
    <n v="0.03"/>
    <n v="3"/>
    <x v="2"/>
    <s v="web"/>
    <x v="596"/>
    <d v="2016-11-02T21:31:32"/>
  </r>
  <r>
    <x v="2"/>
    <s v="US"/>
    <s v="USD"/>
    <n v="1469980800"/>
    <n v="1466787335"/>
    <b v="0"/>
    <n v="2"/>
    <b v="0"/>
    <s v="technology/web"/>
    <n v="0.26666666666666666"/>
    <n v="10"/>
    <x v="2"/>
    <s v="web"/>
    <x v="597"/>
    <d v="2016-07-31T16:00:00"/>
  </r>
  <r>
    <x v="2"/>
    <s v="US"/>
    <s v="USD"/>
    <n v="1417737781"/>
    <n v="1415145781"/>
    <b v="0"/>
    <n v="7"/>
    <b v="0"/>
    <s v="technology/web"/>
    <n v="34"/>
    <n v="121.42857142857143"/>
    <x v="2"/>
    <s v="web"/>
    <x v="598"/>
    <d v="2014-12-05T00:03:01"/>
  </r>
  <r>
    <x v="2"/>
    <s v="US"/>
    <s v="USD"/>
    <n v="1425827760"/>
    <n v="1423769402"/>
    <b v="0"/>
    <n v="2"/>
    <b v="0"/>
    <s v="technology/web"/>
    <n v="6.2E-2"/>
    <n v="15.5"/>
    <x v="2"/>
    <s v="web"/>
    <x v="599"/>
    <d v="2015-03-08T15:16:00"/>
  </r>
  <r>
    <x v="1"/>
    <s v="US"/>
    <s v="USD"/>
    <n v="1431198562"/>
    <n v="1426014562"/>
    <b v="0"/>
    <n v="1"/>
    <b v="0"/>
    <s v="technology/web"/>
    <n v="2"/>
    <n v="100"/>
    <x v="2"/>
    <s v="web"/>
    <x v="600"/>
    <d v="2015-05-09T19:09:22"/>
  </r>
  <r>
    <x v="1"/>
    <s v="CA"/>
    <s v="CAD"/>
    <n v="1419626139"/>
    <n v="1417034139"/>
    <b v="0"/>
    <n v="6"/>
    <b v="0"/>
    <s v="technology/web"/>
    <n v="1.4000000000000001"/>
    <n v="23.333333333333332"/>
    <x v="2"/>
    <s v="web"/>
    <x v="601"/>
    <d v="2014-12-26T20:35:39"/>
  </r>
  <r>
    <x v="1"/>
    <s v="US"/>
    <s v="USD"/>
    <n v="1434654215"/>
    <n v="1432062215"/>
    <b v="0"/>
    <n v="0"/>
    <b v="0"/>
    <s v="technology/web"/>
    <n v="0"/>
    <s v="N/A"/>
    <x v="2"/>
    <s v="web"/>
    <x v="602"/>
    <d v="2015-06-18T19:03:35"/>
  </r>
  <r>
    <x v="1"/>
    <s v="US"/>
    <s v="USD"/>
    <n v="1408029623"/>
    <n v="1405437623"/>
    <b v="0"/>
    <n v="13"/>
    <b v="0"/>
    <s v="technology/web"/>
    <n v="3.9334666666666664"/>
    <n v="45.386153846153846"/>
    <x v="2"/>
    <s v="web"/>
    <x v="603"/>
    <d v="2014-08-14T15:20:23"/>
  </r>
  <r>
    <x v="1"/>
    <s v="US"/>
    <s v="USD"/>
    <n v="1409187056"/>
    <n v="1406595056"/>
    <b v="0"/>
    <n v="0"/>
    <b v="0"/>
    <s v="technology/web"/>
    <n v="0"/>
    <s v="N/A"/>
    <x v="2"/>
    <s v="web"/>
    <x v="604"/>
    <d v="2014-08-28T00:50:56"/>
  </r>
  <r>
    <x v="1"/>
    <s v="US"/>
    <s v="USD"/>
    <n v="1440318908"/>
    <n v="1436430908"/>
    <b v="0"/>
    <n v="8"/>
    <b v="0"/>
    <s v="technology/web"/>
    <n v="2.62"/>
    <n v="16.375"/>
    <x v="2"/>
    <s v="web"/>
    <x v="605"/>
    <d v="2015-08-23T08:35:08"/>
  </r>
  <r>
    <x v="1"/>
    <s v="NL"/>
    <s v="EUR"/>
    <n v="1432479600"/>
    <n v="1428507409"/>
    <b v="0"/>
    <n v="1"/>
    <b v="0"/>
    <s v="technology/web"/>
    <n v="0.2"/>
    <n v="10"/>
    <x v="2"/>
    <s v="web"/>
    <x v="606"/>
    <d v="2015-05-24T15:00:00"/>
  </r>
  <r>
    <x v="1"/>
    <s v="US"/>
    <s v="USD"/>
    <n v="1448225336"/>
    <n v="1445629736"/>
    <b v="0"/>
    <n v="0"/>
    <b v="0"/>
    <s v="technology/web"/>
    <n v="0"/>
    <s v="N/A"/>
    <x v="2"/>
    <s v="web"/>
    <x v="607"/>
    <d v="2015-11-22T20:48:56"/>
  </r>
  <r>
    <x v="1"/>
    <s v="US"/>
    <s v="USD"/>
    <n v="1434405980"/>
    <n v="1431813980"/>
    <b v="0"/>
    <n v="5"/>
    <b v="0"/>
    <s v="technology/web"/>
    <n v="0.97400000000000009"/>
    <n v="292.2"/>
    <x v="2"/>
    <s v="web"/>
    <x v="608"/>
    <d v="2015-06-15T22:06:20"/>
  </r>
  <r>
    <x v="1"/>
    <s v="GB"/>
    <s v="GBP"/>
    <n v="1448761744"/>
    <n v="1446166144"/>
    <b v="0"/>
    <n v="1"/>
    <b v="0"/>
    <s v="technology/web"/>
    <n v="0.64102564102564097"/>
    <n v="5"/>
    <x v="2"/>
    <s v="web"/>
    <x v="609"/>
    <d v="2015-11-29T01:49:04"/>
  </r>
  <r>
    <x v="1"/>
    <s v="US"/>
    <s v="USD"/>
    <n v="1429732586"/>
    <n v="1427140586"/>
    <b v="0"/>
    <n v="0"/>
    <b v="0"/>
    <s v="technology/web"/>
    <n v="0"/>
    <s v="N/A"/>
    <x v="2"/>
    <s v="web"/>
    <x v="610"/>
    <d v="2015-04-22T19:56:26"/>
  </r>
  <r>
    <x v="1"/>
    <s v="FR"/>
    <s v="EUR"/>
    <n v="1453210037"/>
    <n v="1448026037"/>
    <b v="0"/>
    <n v="0"/>
    <b v="0"/>
    <s v="technology/web"/>
    <n v="0"/>
    <s v="N/A"/>
    <x v="2"/>
    <s v="web"/>
    <x v="611"/>
    <d v="2016-01-19T13:27:17"/>
  </r>
  <r>
    <x v="1"/>
    <s v="IT"/>
    <s v="EUR"/>
    <n v="1472777146"/>
    <n v="1470185146"/>
    <b v="0"/>
    <n v="0"/>
    <b v="0"/>
    <s v="technology/web"/>
    <n v="0"/>
    <s v="N/A"/>
    <x v="2"/>
    <s v="web"/>
    <x v="612"/>
    <d v="2016-09-02T00:45:46"/>
  </r>
  <r>
    <x v="1"/>
    <s v="US"/>
    <s v="USD"/>
    <n v="1443675540"/>
    <n v="1441022120"/>
    <b v="0"/>
    <n v="121"/>
    <b v="0"/>
    <s v="technology/web"/>
    <n v="21.363333333333333"/>
    <n v="105.93388429752066"/>
    <x v="2"/>
    <s v="web"/>
    <x v="613"/>
    <d v="2015-10-01T04:59:00"/>
  </r>
  <r>
    <x v="1"/>
    <s v="US"/>
    <s v="USD"/>
    <n v="1466731740"/>
    <n v="1464139740"/>
    <b v="0"/>
    <n v="0"/>
    <b v="0"/>
    <s v="technology/web"/>
    <n v="0"/>
    <s v="N/A"/>
    <x v="2"/>
    <s v="web"/>
    <x v="614"/>
    <d v="2016-06-24T01:29:00"/>
  </r>
  <r>
    <x v="1"/>
    <s v="NZ"/>
    <s v="NZD"/>
    <n v="1443149759"/>
    <n v="1440557759"/>
    <b v="0"/>
    <n v="0"/>
    <b v="0"/>
    <s v="technology/web"/>
    <n v="0"/>
    <s v="N/A"/>
    <x v="2"/>
    <s v="web"/>
    <x v="615"/>
    <d v="2015-09-25T02:55:59"/>
  </r>
  <r>
    <x v="1"/>
    <s v="FR"/>
    <s v="EUR"/>
    <n v="1488013307"/>
    <n v="1485421307"/>
    <b v="0"/>
    <n v="0"/>
    <b v="0"/>
    <s v="technology/web"/>
    <n v="0"/>
    <s v="N/A"/>
    <x v="2"/>
    <s v="web"/>
    <x v="616"/>
    <d v="2017-02-25T09:01:47"/>
  </r>
  <r>
    <x v="1"/>
    <s v="GB"/>
    <s v="GBP"/>
    <n v="1431072843"/>
    <n v="1427184843"/>
    <b v="0"/>
    <n v="3"/>
    <b v="0"/>
    <s v="technology/web"/>
    <n v="3"/>
    <n v="20"/>
    <x v="2"/>
    <s v="web"/>
    <x v="617"/>
    <d v="2015-05-08T08:14:03"/>
  </r>
  <r>
    <x v="1"/>
    <s v="US"/>
    <s v="USD"/>
    <n v="1449689203"/>
    <n v="1447097203"/>
    <b v="0"/>
    <n v="0"/>
    <b v="0"/>
    <s v="technology/web"/>
    <n v="0"/>
    <s v="N/A"/>
    <x v="2"/>
    <s v="web"/>
    <x v="618"/>
    <d v="2015-12-09T19:26:43"/>
  </r>
  <r>
    <x v="1"/>
    <s v="US"/>
    <s v="USD"/>
    <n v="1416933390"/>
    <n v="1411745790"/>
    <b v="0"/>
    <n v="1"/>
    <b v="0"/>
    <s v="technology/web"/>
    <n v="3.9999999999999996E-5"/>
    <n v="1"/>
    <x v="2"/>
    <s v="web"/>
    <x v="619"/>
    <d v="2014-11-25T16:36:30"/>
  </r>
  <r>
    <x v="1"/>
    <s v="CA"/>
    <s v="CAD"/>
    <n v="1408986738"/>
    <n v="1405098738"/>
    <b v="0"/>
    <n v="1"/>
    <b v="0"/>
    <s v="technology/web"/>
    <n v="1"/>
    <n v="300"/>
    <x v="2"/>
    <s v="web"/>
    <x v="620"/>
    <d v="2014-08-25T17:12:18"/>
  </r>
  <r>
    <x v="1"/>
    <s v="US"/>
    <s v="USD"/>
    <n v="1467934937"/>
    <n v="1465342937"/>
    <b v="0"/>
    <n v="3"/>
    <b v="0"/>
    <s v="technology/web"/>
    <n v="1.044"/>
    <n v="87"/>
    <x v="2"/>
    <s v="web"/>
    <x v="621"/>
    <d v="2016-07-07T23:42:17"/>
  </r>
  <r>
    <x v="1"/>
    <s v="US"/>
    <s v="USD"/>
    <n v="1467398138"/>
    <n v="1465670138"/>
    <b v="0"/>
    <n v="9"/>
    <b v="0"/>
    <s v="technology/web"/>
    <n v="5.6833333333333336"/>
    <n v="37.888888888888886"/>
    <x v="2"/>
    <s v="web"/>
    <x v="622"/>
    <d v="2016-07-01T18:35:38"/>
  </r>
  <r>
    <x v="1"/>
    <s v="AU"/>
    <s v="AUD"/>
    <n v="1432771997"/>
    <n v="1430179997"/>
    <b v="0"/>
    <n v="0"/>
    <b v="0"/>
    <s v="technology/web"/>
    <n v="0"/>
    <s v="N/A"/>
    <x v="2"/>
    <s v="web"/>
    <x v="623"/>
    <d v="2015-05-28T00:13:17"/>
  </r>
  <r>
    <x v="1"/>
    <s v="US"/>
    <s v="USD"/>
    <n v="1431647041"/>
    <n v="1429055041"/>
    <b v="0"/>
    <n v="0"/>
    <b v="0"/>
    <s v="technology/web"/>
    <n v="0"/>
    <s v="N/A"/>
    <x v="2"/>
    <s v="web"/>
    <x v="624"/>
    <d v="2015-05-14T23:44:01"/>
  </r>
  <r>
    <x v="1"/>
    <s v="CA"/>
    <s v="CAD"/>
    <n v="1490560177"/>
    <n v="1487971777"/>
    <b v="0"/>
    <n v="0"/>
    <b v="0"/>
    <s v="technology/web"/>
    <n v="0"/>
    <s v="N/A"/>
    <x v="2"/>
    <s v="web"/>
    <x v="625"/>
    <d v="2017-03-26T20:29:37"/>
  </r>
  <r>
    <x v="1"/>
    <s v="US"/>
    <s v="USD"/>
    <n v="1439644920"/>
    <n v="1436793939"/>
    <b v="0"/>
    <n v="39"/>
    <b v="0"/>
    <s v="technology/web"/>
    <n v="17.380000000000003"/>
    <n v="111.41025641025641"/>
    <x v="2"/>
    <s v="web"/>
    <x v="626"/>
    <d v="2015-08-15T13:22:00"/>
  </r>
  <r>
    <x v="1"/>
    <s v="SE"/>
    <s v="SEK"/>
    <n v="1457996400"/>
    <n v="1452842511"/>
    <b v="0"/>
    <n v="1"/>
    <b v="0"/>
    <s v="technology/web"/>
    <n v="0.02"/>
    <n v="90"/>
    <x v="2"/>
    <s v="web"/>
    <x v="627"/>
    <d v="2016-03-14T23:00:00"/>
  </r>
  <r>
    <x v="1"/>
    <s v="US"/>
    <s v="USD"/>
    <n v="1405269457"/>
    <n v="1402677457"/>
    <b v="0"/>
    <n v="0"/>
    <b v="0"/>
    <s v="technology/web"/>
    <n v="0"/>
    <s v="N/A"/>
    <x v="2"/>
    <s v="web"/>
    <x v="628"/>
    <d v="2014-07-13T16:37:37"/>
  </r>
  <r>
    <x v="1"/>
    <s v="AU"/>
    <s v="AUD"/>
    <n v="1463239108"/>
    <n v="1460647108"/>
    <b v="0"/>
    <n v="3"/>
    <b v="0"/>
    <s v="technology/web"/>
    <n v="0.17500000000000002"/>
    <n v="116.66666666666667"/>
    <x v="2"/>
    <s v="web"/>
    <x v="629"/>
    <d v="2016-05-14T15:18:28"/>
  </r>
  <r>
    <x v="1"/>
    <s v="US"/>
    <s v="USD"/>
    <n v="1441516200"/>
    <n v="1438959121"/>
    <b v="0"/>
    <n v="1"/>
    <b v="0"/>
    <s v="technology/web"/>
    <n v="8.3340278356529712E-2"/>
    <n v="10"/>
    <x v="2"/>
    <s v="web"/>
    <x v="630"/>
    <d v="2015-09-06T05:10:00"/>
  </r>
  <r>
    <x v="1"/>
    <s v="CA"/>
    <s v="CAD"/>
    <n v="1464460329"/>
    <n v="1461954729"/>
    <b v="0"/>
    <n v="9"/>
    <b v="0"/>
    <s v="technology/web"/>
    <n v="1.38"/>
    <n v="76.666666666666671"/>
    <x v="2"/>
    <s v="web"/>
    <x v="631"/>
    <d v="2016-05-28T18:32:09"/>
  </r>
  <r>
    <x v="1"/>
    <s v="NL"/>
    <s v="EUR"/>
    <n v="1448470165"/>
    <n v="1445874565"/>
    <b v="0"/>
    <n v="0"/>
    <b v="0"/>
    <s v="technology/web"/>
    <n v="0"/>
    <s v="N/A"/>
    <x v="2"/>
    <s v="web"/>
    <x v="632"/>
    <d v="2015-11-25T16:49:25"/>
  </r>
  <r>
    <x v="1"/>
    <s v="US"/>
    <s v="USD"/>
    <n v="1466204400"/>
    <n v="1463469062"/>
    <b v="0"/>
    <n v="25"/>
    <b v="0"/>
    <s v="technology/web"/>
    <n v="12.45"/>
    <n v="49.8"/>
    <x v="2"/>
    <s v="web"/>
    <x v="633"/>
    <d v="2016-06-17T23:00:00"/>
  </r>
  <r>
    <x v="1"/>
    <s v="US"/>
    <s v="USD"/>
    <n v="1424989029"/>
    <n v="1422397029"/>
    <b v="0"/>
    <n v="1"/>
    <b v="0"/>
    <s v="technology/web"/>
    <n v="0.02"/>
    <n v="1"/>
    <x v="2"/>
    <s v="web"/>
    <x v="634"/>
    <d v="2015-02-26T22:17:09"/>
  </r>
  <r>
    <x v="1"/>
    <s v="US"/>
    <s v="USD"/>
    <n v="1428804762"/>
    <n v="1426212762"/>
    <b v="0"/>
    <n v="1"/>
    <b v="0"/>
    <s v="technology/web"/>
    <n v="8.0000000000000002E-3"/>
    <n v="2"/>
    <x v="2"/>
    <s v="web"/>
    <x v="635"/>
    <d v="2015-04-12T02:12:42"/>
  </r>
  <r>
    <x v="1"/>
    <s v="GB"/>
    <s v="GBP"/>
    <n v="1433587620"/>
    <n v="1430996150"/>
    <b v="0"/>
    <n v="1"/>
    <b v="0"/>
    <s v="technology/web"/>
    <n v="0.2"/>
    <n v="4"/>
    <x v="2"/>
    <s v="web"/>
    <x v="636"/>
    <d v="2015-06-06T10:47:00"/>
  </r>
  <r>
    <x v="1"/>
    <s v="GB"/>
    <s v="GBP"/>
    <n v="1488063840"/>
    <n v="1485558318"/>
    <b v="0"/>
    <n v="0"/>
    <b v="0"/>
    <s v="technology/web"/>
    <n v="0"/>
    <s v="N/A"/>
    <x v="2"/>
    <s v="web"/>
    <x v="637"/>
    <d v="2017-02-25T23:04:00"/>
  </r>
  <r>
    <x v="1"/>
    <s v="DE"/>
    <s v="EUR"/>
    <n v="1490447662"/>
    <n v="1485267262"/>
    <b v="0"/>
    <n v="6"/>
    <b v="0"/>
    <s v="technology/web"/>
    <n v="9.0000000000000011E-3"/>
    <n v="3"/>
    <x v="2"/>
    <s v="web"/>
    <x v="638"/>
    <d v="2017-03-25T13:14:22"/>
  </r>
  <r>
    <x v="1"/>
    <s v="US"/>
    <s v="USD"/>
    <n v="1413208795"/>
    <n v="1408024795"/>
    <b v="0"/>
    <n v="1"/>
    <b v="0"/>
    <s v="technology/web"/>
    <n v="9.9999999999999991E-5"/>
    <n v="1"/>
    <x v="2"/>
    <s v="web"/>
    <x v="639"/>
    <d v="2014-10-13T13:59:55"/>
  </r>
  <r>
    <x v="0"/>
    <s v="FR"/>
    <s v="EUR"/>
    <n v="1480028400"/>
    <n v="1478685915"/>
    <b v="0"/>
    <n v="2"/>
    <b v="1"/>
    <s v="technology/wearables"/>
    <n v="144.28571428571428"/>
    <n v="50.5"/>
    <x v="2"/>
    <s v="wearables"/>
    <x v="640"/>
    <d v="2016-11-24T23:00:00"/>
  </r>
  <r>
    <x v="0"/>
    <s v="US"/>
    <s v="USD"/>
    <n v="1439473248"/>
    <n v="1436881248"/>
    <b v="0"/>
    <n v="315"/>
    <b v="1"/>
    <s v="technology/wearables"/>
    <n v="119.16249999999999"/>
    <n v="151.31746031746033"/>
    <x v="2"/>
    <s v="wearables"/>
    <x v="641"/>
    <d v="2015-08-13T13:40:48"/>
  </r>
  <r>
    <x v="0"/>
    <s v="DE"/>
    <s v="EUR"/>
    <n v="1439998674"/>
    <n v="1436888274"/>
    <b v="0"/>
    <n v="2174"/>
    <b v="1"/>
    <s v="technology/wearables"/>
    <n v="1460.4850000000001"/>
    <n v="134.3592456301748"/>
    <x v="2"/>
    <s v="wearables"/>
    <x v="642"/>
    <d v="2015-08-19T15:37:54"/>
  </r>
  <r>
    <x v="0"/>
    <s v="US"/>
    <s v="USD"/>
    <n v="1433085875"/>
    <n v="1428333875"/>
    <b v="0"/>
    <n v="152"/>
    <b v="1"/>
    <s v="technology/wearables"/>
    <n v="105.80799999999999"/>
    <n v="174.02631578947367"/>
    <x v="2"/>
    <s v="wearables"/>
    <x v="643"/>
    <d v="2015-05-31T15:24:35"/>
  </r>
  <r>
    <x v="0"/>
    <s v="US"/>
    <s v="USD"/>
    <n v="1414544400"/>
    <n v="1410883139"/>
    <b v="0"/>
    <n v="1021"/>
    <b v="1"/>
    <s v="technology/wearables"/>
    <n v="300.11791999999997"/>
    <n v="73.486268364348675"/>
    <x v="2"/>
    <s v="wearables"/>
    <x v="644"/>
    <d v="2014-10-29T01:00:00"/>
  </r>
  <r>
    <x v="0"/>
    <s v="US"/>
    <s v="USD"/>
    <n v="1470962274"/>
    <n v="1468370274"/>
    <b v="0"/>
    <n v="237"/>
    <b v="1"/>
    <s v="technology/wearables"/>
    <n v="278.7"/>
    <n v="23.518987341772153"/>
    <x v="2"/>
    <s v="wearables"/>
    <x v="645"/>
    <d v="2016-08-12T00:37:54"/>
  </r>
  <r>
    <x v="0"/>
    <s v="US"/>
    <s v="USD"/>
    <n v="1407788867"/>
    <n v="1405196867"/>
    <b v="0"/>
    <n v="27"/>
    <b v="1"/>
    <s v="technology/wearables"/>
    <n v="131.87625"/>
    <n v="39.074444444444445"/>
    <x v="2"/>
    <s v="wearables"/>
    <x v="646"/>
    <d v="2014-08-11T20:27:47"/>
  </r>
  <r>
    <x v="0"/>
    <s v="CA"/>
    <s v="CAD"/>
    <n v="1458235549"/>
    <n v="1455647149"/>
    <b v="0"/>
    <n v="17"/>
    <b v="1"/>
    <s v="technology/wearables"/>
    <n v="107.05"/>
    <n v="125.94117647058823"/>
    <x v="2"/>
    <s v="wearables"/>
    <x v="647"/>
    <d v="2016-03-17T17:25:49"/>
  </r>
  <r>
    <x v="0"/>
    <s v="US"/>
    <s v="USD"/>
    <n v="1413304708"/>
    <n v="1410280708"/>
    <b v="0"/>
    <n v="27"/>
    <b v="1"/>
    <s v="technology/wearables"/>
    <n v="126.82285714285715"/>
    <n v="1644"/>
    <x v="2"/>
    <s v="wearables"/>
    <x v="648"/>
    <d v="2014-10-14T16:38:28"/>
  </r>
  <r>
    <x v="0"/>
    <s v="US"/>
    <s v="USD"/>
    <n v="1410904413"/>
    <n v="1409090013"/>
    <b v="0"/>
    <n v="82"/>
    <b v="1"/>
    <s v="technology/wearables"/>
    <n v="139.96"/>
    <n v="42.670731707317074"/>
    <x v="2"/>
    <s v="wearables"/>
    <x v="649"/>
    <d v="2014-09-16T21:53:33"/>
  </r>
  <r>
    <x v="0"/>
    <s v="US"/>
    <s v="USD"/>
    <n v="1418953984"/>
    <n v="1413766384"/>
    <b v="0"/>
    <n v="48"/>
    <b v="1"/>
    <s v="technology/wearables"/>
    <n v="112.4"/>
    <n v="35.125"/>
    <x v="2"/>
    <s v="wearables"/>
    <x v="650"/>
    <d v="2014-12-19T01:53:04"/>
  </r>
  <r>
    <x v="0"/>
    <s v="US"/>
    <s v="USD"/>
    <n v="1418430311"/>
    <n v="1415838311"/>
    <b v="0"/>
    <n v="105"/>
    <b v="1"/>
    <s v="technology/wearables"/>
    <n v="100.52799999999999"/>
    <n v="239.35238095238094"/>
    <x v="2"/>
    <s v="wearables"/>
    <x v="651"/>
    <d v="2014-12-13T00:25:11"/>
  </r>
  <r>
    <x v="0"/>
    <s v="US"/>
    <s v="USD"/>
    <n v="1480613650"/>
    <n v="1478018050"/>
    <b v="0"/>
    <n v="28"/>
    <b v="1"/>
    <s v="technology/wearables"/>
    <n v="100.46666666666665"/>
    <n v="107.64285714285714"/>
    <x v="2"/>
    <s v="wearables"/>
    <x v="652"/>
    <d v="2016-12-01T17:34:10"/>
  </r>
  <r>
    <x v="0"/>
    <s v="US"/>
    <s v="USD"/>
    <n v="1440082240"/>
    <n v="1436885440"/>
    <b v="0"/>
    <n v="1107"/>
    <b v="1"/>
    <s v="technology/wearables"/>
    <n v="141.446"/>
    <n v="95.830623306233065"/>
    <x v="2"/>
    <s v="wearables"/>
    <x v="653"/>
    <d v="2015-08-20T14:50:40"/>
  </r>
  <r>
    <x v="0"/>
    <s v="US"/>
    <s v="USD"/>
    <n v="1436396313"/>
    <n v="1433804313"/>
    <b v="0"/>
    <n v="1013"/>
    <b v="1"/>
    <s v="technology/wearables"/>
    <n v="267.29166666666669"/>
    <n v="31.663376110562684"/>
    <x v="2"/>
    <s v="wearables"/>
    <x v="654"/>
    <d v="2015-07-08T22:58:33"/>
  </r>
  <r>
    <x v="0"/>
    <s v="US"/>
    <s v="USD"/>
    <n v="1426197512"/>
    <n v="1423609112"/>
    <b v="0"/>
    <n v="274"/>
    <b v="1"/>
    <s v="technology/wearables"/>
    <n v="146.88749999999999"/>
    <n v="42.886861313868614"/>
    <x v="2"/>
    <s v="wearables"/>
    <x v="655"/>
    <d v="2015-03-12T21:58:32"/>
  </r>
  <r>
    <x v="0"/>
    <s v="US"/>
    <s v="USD"/>
    <n v="1460917119"/>
    <n v="1455736719"/>
    <b v="0"/>
    <n v="87"/>
    <b v="1"/>
    <s v="technology/wearables"/>
    <n v="213.56"/>
    <n v="122.73563218390805"/>
    <x v="2"/>
    <s v="wearables"/>
    <x v="656"/>
    <d v="2016-04-17T18:18:39"/>
  </r>
  <r>
    <x v="0"/>
    <s v="US"/>
    <s v="USD"/>
    <n v="1450901872"/>
    <n v="1448309872"/>
    <b v="0"/>
    <n v="99"/>
    <b v="1"/>
    <s v="technology/wearables"/>
    <n v="125.69999999999999"/>
    <n v="190.45454545454547"/>
    <x v="2"/>
    <s v="wearables"/>
    <x v="657"/>
    <d v="2015-12-23T20:17:52"/>
  </r>
  <r>
    <x v="0"/>
    <s v="US"/>
    <s v="USD"/>
    <n v="1437933600"/>
    <n v="1435117889"/>
    <b v="0"/>
    <n v="276"/>
    <b v="1"/>
    <s v="technology/wearables"/>
    <n v="104.46206037108834"/>
    <n v="109.33695652173913"/>
    <x v="2"/>
    <s v="wearables"/>
    <x v="658"/>
    <d v="2015-07-26T18:00:00"/>
  </r>
  <r>
    <x v="0"/>
    <s v="US"/>
    <s v="USD"/>
    <n v="1440339295"/>
    <n v="1437747295"/>
    <b v="0"/>
    <n v="21"/>
    <b v="1"/>
    <s v="technology/wearables"/>
    <n v="100.56666666666668"/>
    <n v="143.66666666666666"/>
    <x v="2"/>
    <s v="wearables"/>
    <x v="659"/>
    <d v="2015-08-23T14:14:55"/>
  </r>
  <r>
    <x v="2"/>
    <s v="US"/>
    <s v="USD"/>
    <n v="1415558879"/>
    <n v="1412963279"/>
    <b v="0"/>
    <n v="18"/>
    <b v="0"/>
    <s v="technology/wearables"/>
    <n v="3.0579999999999998"/>
    <n v="84.944444444444443"/>
    <x v="2"/>
    <s v="wearables"/>
    <x v="660"/>
    <d v="2014-11-09T18:47:59"/>
  </r>
  <r>
    <x v="2"/>
    <s v="US"/>
    <s v="USD"/>
    <n v="1477236559"/>
    <n v="1474644559"/>
    <b v="0"/>
    <n v="9"/>
    <b v="0"/>
    <s v="technology/wearables"/>
    <n v="0.95"/>
    <n v="10.555555555555555"/>
    <x v="2"/>
    <s v="wearables"/>
    <x v="661"/>
    <d v="2016-10-23T15:29:19"/>
  </r>
  <r>
    <x v="2"/>
    <s v="US"/>
    <s v="USD"/>
    <n v="1421404247"/>
    <n v="1418812247"/>
    <b v="0"/>
    <n v="4"/>
    <b v="0"/>
    <s v="technology/wearables"/>
    <n v="0.4"/>
    <n v="39"/>
    <x v="2"/>
    <s v="wearables"/>
    <x v="662"/>
    <d v="2015-01-16T10:30:47"/>
  </r>
  <r>
    <x v="2"/>
    <s v="DK"/>
    <s v="DKK"/>
    <n v="1437250456"/>
    <n v="1434658456"/>
    <b v="0"/>
    <n v="7"/>
    <b v="0"/>
    <s v="technology/wearables"/>
    <n v="0.35000000000000003"/>
    <n v="100"/>
    <x v="2"/>
    <s v="wearables"/>
    <x v="663"/>
    <d v="2015-07-18T20:14:16"/>
  </r>
  <r>
    <x v="2"/>
    <s v="US"/>
    <s v="USD"/>
    <n v="1428940775"/>
    <n v="1426348775"/>
    <b v="0"/>
    <n v="29"/>
    <b v="0"/>
    <s v="technology/wearables"/>
    <n v="7.5333333333333332"/>
    <n v="31.172413793103448"/>
    <x v="2"/>
    <s v="wearables"/>
    <x v="664"/>
    <d v="2015-04-13T15:59:35"/>
  </r>
  <r>
    <x v="2"/>
    <s v="US"/>
    <s v="USD"/>
    <n v="1484327061"/>
    <n v="1479143061"/>
    <b v="0"/>
    <n v="12"/>
    <b v="0"/>
    <s v="technology/wearables"/>
    <n v="18.64"/>
    <n v="155.33333333333334"/>
    <x v="2"/>
    <s v="wearables"/>
    <x v="665"/>
    <d v="2017-01-13T17:04:21"/>
  </r>
  <r>
    <x v="2"/>
    <s v="US"/>
    <s v="USD"/>
    <n v="1408305498"/>
    <n v="1405713498"/>
    <b v="0"/>
    <n v="4"/>
    <b v="0"/>
    <s v="technology/wearables"/>
    <n v="4.0000000000000001E-3"/>
    <n v="2"/>
    <x v="2"/>
    <s v="wearables"/>
    <x v="666"/>
    <d v="2014-08-17T19:58:18"/>
  </r>
  <r>
    <x v="2"/>
    <s v="IT"/>
    <s v="EUR"/>
    <n v="1477731463"/>
    <n v="1474275463"/>
    <b v="0"/>
    <n v="28"/>
    <b v="0"/>
    <s v="technology/wearables"/>
    <n v="10.02"/>
    <n v="178.92857142857142"/>
    <x v="2"/>
    <s v="wearables"/>
    <x v="667"/>
    <d v="2016-10-29T08:57:43"/>
  </r>
  <r>
    <x v="2"/>
    <s v="US"/>
    <s v="USD"/>
    <n v="1431374222"/>
    <n v="1427486222"/>
    <b v="0"/>
    <n v="25"/>
    <b v="0"/>
    <s v="technology/wearables"/>
    <n v="4.5600000000000005"/>
    <n v="27.36"/>
    <x v="2"/>
    <s v="wearables"/>
    <x v="668"/>
    <d v="2015-05-11T19:57:02"/>
  </r>
  <r>
    <x v="2"/>
    <s v="SE"/>
    <s v="SEK"/>
    <n v="1467817258"/>
    <n v="1465225258"/>
    <b v="0"/>
    <n v="28"/>
    <b v="0"/>
    <s v="technology/wearables"/>
    <n v="21.5075"/>
    <n v="1536.25"/>
    <x v="2"/>
    <s v="wearables"/>
    <x v="669"/>
    <d v="2016-07-06T15:00:58"/>
  </r>
  <r>
    <x v="2"/>
    <s v="IT"/>
    <s v="EUR"/>
    <n v="1466323800"/>
    <n v="1463418120"/>
    <b v="0"/>
    <n v="310"/>
    <b v="0"/>
    <s v="technology/wearables"/>
    <n v="29.276666666666667"/>
    <n v="84.99677419354839"/>
    <x v="2"/>
    <s v="wearables"/>
    <x v="670"/>
    <d v="2016-06-19T08:10:00"/>
  </r>
  <r>
    <x v="2"/>
    <s v="US"/>
    <s v="USD"/>
    <n v="1421208000"/>
    <n v="1418315852"/>
    <b v="0"/>
    <n v="15"/>
    <b v="0"/>
    <s v="technology/wearables"/>
    <n v="39.426666666666662"/>
    <n v="788.5333333333333"/>
    <x v="2"/>
    <s v="wearables"/>
    <x v="671"/>
    <d v="2015-01-14T04:00:00"/>
  </r>
  <r>
    <x v="2"/>
    <s v="US"/>
    <s v="USD"/>
    <n v="1420088340"/>
    <n v="1417410964"/>
    <b v="0"/>
    <n v="215"/>
    <b v="0"/>
    <s v="technology/wearables"/>
    <n v="21.628"/>
    <n v="50.29767441860465"/>
    <x v="2"/>
    <s v="wearables"/>
    <x v="672"/>
    <d v="2015-01-01T04:59:00"/>
  </r>
  <r>
    <x v="2"/>
    <s v="US"/>
    <s v="USD"/>
    <n v="1409602217"/>
    <n v="1405714217"/>
    <b v="0"/>
    <n v="3"/>
    <b v="0"/>
    <s v="technology/wearables"/>
    <n v="0.20500000000000002"/>
    <n v="68.333333333333329"/>
    <x v="2"/>
    <s v="wearables"/>
    <x v="673"/>
    <d v="2014-09-01T20:10:17"/>
  </r>
  <r>
    <x v="2"/>
    <s v="US"/>
    <s v="USD"/>
    <n v="1407811627"/>
    <n v="1402627627"/>
    <b v="0"/>
    <n v="2"/>
    <b v="0"/>
    <s v="technology/wearables"/>
    <n v="0.03"/>
    <n v="7.5"/>
    <x v="2"/>
    <s v="wearables"/>
    <x v="674"/>
    <d v="2014-08-12T02:47:07"/>
  </r>
  <r>
    <x v="2"/>
    <s v="US"/>
    <s v="USD"/>
    <n v="1420095540"/>
    <n v="1417558804"/>
    <b v="0"/>
    <n v="26"/>
    <b v="0"/>
    <s v="technology/wearables"/>
    <n v="14.85"/>
    <n v="34.269230769230766"/>
    <x v="2"/>
    <s v="wearables"/>
    <x v="675"/>
    <d v="2015-01-01T06:59:00"/>
  </r>
  <r>
    <x v="2"/>
    <s v="CA"/>
    <s v="CAD"/>
    <n v="1423333581"/>
    <n v="1420741581"/>
    <b v="0"/>
    <n v="24"/>
    <b v="0"/>
    <s v="technology/wearables"/>
    <n v="1.4710000000000001"/>
    <n v="61.291666666666664"/>
    <x v="2"/>
    <s v="wearables"/>
    <x v="676"/>
    <d v="2015-02-07T18:26:21"/>
  </r>
  <r>
    <x v="2"/>
    <s v="IT"/>
    <s v="EUR"/>
    <n v="1467106895"/>
    <n v="1463218895"/>
    <b v="0"/>
    <n v="96"/>
    <b v="0"/>
    <s v="technology/wearables"/>
    <n v="25.584"/>
    <n v="133.25"/>
    <x v="2"/>
    <s v="wearables"/>
    <x v="677"/>
    <d v="2016-06-28T09:41:35"/>
  </r>
  <r>
    <x v="2"/>
    <s v="US"/>
    <s v="USD"/>
    <n v="1463821338"/>
    <n v="1461229338"/>
    <b v="0"/>
    <n v="17"/>
    <b v="0"/>
    <s v="technology/wearables"/>
    <n v="3.8206896551724134"/>
    <n v="65.17647058823529"/>
    <x v="2"/>
    <s v="wearables"/>
    <x v="678"/>
    <d v="2016-05-21T09:02:18"/>
  </r>
  <r>
    <x v="2"/>
    <s v="US"/>
    <s v="USD"/>
    <n v="1472920909"/>
    <n v="1467736909"/>
    <b v="0"/>
    <n v="94"/>
    <b v="0"/>
    <s v="technology/wearables"/>
    <n v="15.485964912280703"/>
    <n v="93.90425531914893"/>
    <x v="2"/>
    <s v="wearables"/>
    <x v="679"/>
    <d v="2016-09-03T16:41:49"/>
  </r>
  <r>
    <x v="2"/>
    <s v="US"/>
    <s v="USD"/>
    <n v="1410955331"/>
    <n v="1407931331"/>
    <b v="0"/>
    <n v="129"/>
    <b v="0"/>
    <s v="technology/wearables"/>
    <n v="25.912000000000003"/>
    <n v="150.65116279069767"/>
    <x v="2"/>
    <s v="wearables"/>
    <x v="680"/>
    <d v="2014-09-17T12:02:11"/>
  </r>
  <r>
    <x v="2"/>
    <s v="US"/>
    <s v="USD"/>
    <n v="1477509604"/>
    <n v="1474917604"/>
    <b v="0"/>
    <n v="1"/>
    <b v="0"/>
    <s v="technology/wearables"/>
    <n v="0.04"/>
    <n v="1"/>
    <x v="2"/>
    <s v="wearables"/>
    <x v="681"/>
    <d v="2016-10-26T19:20:04"/>
  </r>
  <r>
    <x v="2"/>
    <s v="US"/>
    <s v="USD"/>
    <n v="1489512122"/>
    <n v="1486923722"/>
    <b v="0"/>
    <n v="4"/>
    <b v="0"/>
    <s v="technology/wearables"/>
    <n v="0.106"/>
    <n v="13.25"/>
    <x v="2"/>
    <s v="wearables"/>
    <x v="682"/>
    <d v="2017-03-14T17:22:02"/>
  </r>
  <r>
    <x v="2"/>
    <s v="US"/>
    <s v="USD"/>
    <n v="1477949764"/>
    <n v="1474493764"/>
    <b v="0"/>
    <n v="3"/>
    <b v="0"/>
    <s v="technology/wearables"/>
    <n v="0.85142857142857142"/>
    <n v="99.333333333333329"/>
    <x v="2"/>
    <s v="wearables"/>
    <x v="683"/>
    <d v="2016-10-31T21:36:04"/>
  </r>
  <r>
    <x v="2"/>
    <s v="US"/>
    <s v="USD"/>
    <n v="1406257200"/>
    <n v="1403176891"/>
    <b v="0"/>
    <n v="135"/>
    <b v="0"/>
    <s v="technology/wearables"/>
    <n v="7.4837500000000006"/>
    <n v="177.39259259259259"/>
    <x v="2"/>
    <s v="wearables"/>
    <x v="684"/>
    <d v="2014-07-25T03:00:00"/>
  </r>
  <r>
    <x v="2"/>
    <s v="US"/>
    <s v="USD"/>
    <n v="1421095672"/>
    <n v="1417207672"/>
    <b v="0"/>
    <n v="10"/>
    <b v="0"/>
    <s v="technology/wearables"/>
    <n v="27.650000000000002"/>
    <n v="55.3"/>
    <x v="2"/>
    <s v="wearables"/>
    <x v="685"/>
    <d v="2015-01-12T20:47:52"/>
  </r>
  <r>
    <x v="2"/>
    <s v="IT"/>
    <s v="EUR"/>
    <n v="1438618170"/>
    <n v="1436026170"/>
    <b v="0"/>
    <n v="0"/>
    <b v="0"/>
    <s v="technology/wearables"/>
    <n v="0"/>
    <s v="N/A"/>
    <x v="2"/>
    <s v="wearables"/>
    <x v="686"/>
    <d v="2015-08-03T16:09:30"/>
  </r>
  <r>
    <x v="2"/>
    <s v="MX"/>
    <s v="MXN"/>
    <n v="1486317653"/>
    <n v="1481133653"/>
    <b v="0"/>
    <n v="6"/>
    <b v="0"/>
    <s v="technology/wearables"/>
    <n v="3.55"/>
    <n v="591.66666666666663"/>
    <x v="2"/>
    <s v="wearables"/>
    <x v="687"/>
    <d v="2017-02-05T18:00:53"/>
  </r>
  <r>
    <x v="2"/>
    <s v="US"/>
    <s v="USD"/>
    <n v="1444876253"/>
    <n v="1442284253"/>
    <b v="0"/>
    <n v="36"/>
    <b v="0"/>
    <s v="technology/wearables"/>
    <n v="72.989999999999995"/>
    <n v="405.5"/>
    <x v="2"/>
    <s v="wearables"/>
    <x v="688"/>
    <d v="2015-10-15T02:30:53"/>
  </r>
  <r>
    <x v="2"/>
    <s v="US"/>
    <s v="USD"/>
    <n v="1481173140"/>
    <n v="1478016097"/>
    <b v="0"/>
    <n v="336"/>
    <b v="0"/>
    <s v="technology/wearables"/>
    <n v="57.648750000000007"/>
    <n v="343.14732142857144"/>
    <x v="2"/>
    <s v="wearables"/>
    <x v="689"/>
    <d v="2016-12-08T04:59:00"/>
  </r>
  <r>
    <x v="2"/>
    <s v="US"/>
    <s v="USD"/>
    <n v="1473400800"/>
    <n v="1469718841"/>
    <b v="0"/>
    <n v="34"/>
    <b v="0"/>
    <s v="technology/wearables"/>
    <n v="12.34"/>
    <n v="72.588235294117652"/>
    <x v="2"/>
    <s v="wearables"/>
    <x v="690"/>
    <d v="2016-09-09T06:00:00"/>
  </r>
  <r>
    <x v="2"/>
    <s v="US"/>
    <s v="USD"/>
    <n v="1435711246"/>
    <n v="1433292046"/>
    <b v="0"/>
    <n v="10"/>
    <b v="0"/>
    <s v="technology/wearables"/>
    <n v="0.52"/>
    <n v="26"/>
    <x v="2"/>
    <s v="wearables"/>
    <x v="691"/>
    <d v="2015-07-01T00:40:46"/>
  </r>
  <r>
    <x v="2"/>
    <s v="GB"/>
    <s v="GBP"/>
    <n v="1482397263"/>
    <n v="1479805263"/>
    <b v="0"/>
    <n v="201"/>
    <b v="0"/>
    <s v="technology/wearables"/>
    <n v="6.5299999999999994"/>
    <n v="6.4975124378109452"/>
    <x v="2"/>
    <s v="wearables"/>
    <x v="692"/>
    <d v="2016-12-22T09:01:03"/>
  </r>
  <r>
    <x v="2"/>
    <s v="US"/>
    <s v="USD"/>
    <n v="1430421827"/>
    <n v="1427829827"/>
    <b v="0"/>
    <n v="296"/>
    <b v="0"/>
    <s v="technology/wearables"/>
    <n v="35.338000000000001"/>
    <n v="119.38513513513513"/>
    <x v="2"/>
    <s v="wearables"/>
    <x v="693"/>
    <d v="2015-04-30T19:23:47"/>
  </r>
  <r>
    <x v="2"/>
    <s v="US"/>
    <s v="USD"/>
    <n v="1485964559"/>
    <n v="1483372559"/>
    <b v="0"/>
    <n v="7"/>
    <b v="0"/>
    <s v="technology/wearables"/>
    <n v="0.39333333333333331"/>
    <n v="84.285714285714292"/>
    <x v="2"/>
    <s v="wearables"/>
    <x v="694"/>
    <d v="2017-02-01T15:55:59"/>
  </r>
  <r>
    <x v="2"/>
    <s v="US"/>
    <s v="USD"/>
    <n v="1414758620"/>
    <n v="1412166620"/>
    <b v="0"/>
    <n v="7"/>
    <b v="0"/>
    <s v="technology/wearables"/>
    <n v="1.06"/>
    <n v="90.857142857142861"/>
    <x v="2"/>
    <s v="wearables"/>
    <x v="695"/>
    <d v="2014-10-31T12:30:20"/>
  </r>
  <r>
    <x v="2"/>
    <s v="NL"/>
    <s v="EUR"/>
    <n v="1406326502"/>
    <n v="1403734502"/>
    <b v="0"/>
    <n v="1"/>
    <b v="0"/>
    <s v="technology/wearables"/>
    <n v="5.7142857142857147E-4"/>
    <n v="1"/>
    <x v="2"/>
    <s v="wearables"/>
    <x v="696"/>
    <d v="2014-07-25T22:15:02"/>
  </r>
  <r>
    <x v="2"/>
    <s v="DE"/>
    <s v="EUR"/>
    <n v="1454502789"/>
    <n v="1453206789"/>
    <b v="0"/>
    <n v="114"/>
    <b v="0"/>
    <s v="technology/wearables"/>
    <n v="46.379999999999995"/>
    <n v="20.342105263157894"/>
    <x v="2"/>
    <s v="wearables"/>
    <x v="697"/>
    <d v="2016-02-03T12:33:09"/>
  </r>
  <r>
    <x v="2"/>
    <s v="US"/>
    <s v="USD"/>
    <n v="1411005600"/>
    <n v="1408141245"/>
    <b v="0"/>
    <n v="29"/>
    <b v="0"/>
    <s v="technology/wearables"/>
    <n v="15.39"/>
    <n v="530.68965517241384"/>
    <x v="2"/>
    <s v="wearables"/>
    <x v="698"/>
    <d v="2014-09-18T02:00:00"/>
  </r>
  <r>
    <x v="2"/>
    <s v="US"/>
    <s v="USD"/>
    <n v="1385136000"/>
    <n v="1381923548"/>
    <b v="0"/>
    <n v="890"/>
    <b v="0"/>
    <s v="technology/wearables"/>
    <n v="82.422107692307705"/>
    <n v="120.39184269662923"/>
    <x v="2"/>
    <s v="wearables"/>
    <x v="699"/>
    <d v="2013-11-22T16:00:00"/>
  </r>
  <r>
    <x v="2"/>
    <s v="ES"/>
    <s v="EUR"/>
    <n v="1484065881"/>
    <n v="1481473881"/>
    <b v="0"/>
    <n v="31"/>
    <b v="0"/>
    <s v="technology/wearables"/>
    <n v="2.6866666666666665"/>
    <n v="13"/>
    <x v="2"/>
    <s v="wearables"/>
    <x v="700"/>
    <d v="2017-01-10T16:31:21"/>
  </r>
  <r>
    <x v="2"/>
    <s v="GB"/>
    <s v="GBP"/>
    <n v="1406130880"/>
    <n v="1403538880"/>
    <b v="0"/>
    <n v="21"/>
    <b v="0"/>
    <s v="technology/wearables"/>
    <n v="26.6"/>
    <n v="291.33333333333331"/>
    <x v="2"/>
    <s v="wearables"/>
    <x v="701"/>
    <d v="2014-07-23T15:54:40"/>
  </r>
  <r>
    <x v="2"/>
    <s v="US"/>
    <s v="USD"/>
    <n v="1480011987"/>
    <n v="1477416387"/>
    <b v="0"/>
    <n v="37"/>
    <b v="0"/>
    <s v="technology/wearables"/>
    <n v="30.813400000000001"/>
    <n v="124.9191891891892"/>
    <x v="2"/>
    <s v="wearables"/>
    <x v="702"/>
    <d v="2016-11-24T18:26:27"/>
  </r>
  <r>
    <x v="2"/>
    <s v="US"/>
    <s v="USD"/>
    <n v="1485905520"/>
    <n v="1481150949"/>
    <b v="0"/>
    <n v="7"/>
    <b v="0"/>
    <s v="technology/wearables"/>
    <n v="5.58"/>
    <n v="119.57142857142857"/>
    <x v="2"/>
    <s v="wearables"/>
    <x v="703"/>
    <d v="2017-01-31T23:32:00"/>
  </r>
  <r>
    <x v="2"/>
    <s v="CA"/>
    <s v="CAD"/>
    <n v="1487565468"/>
    <n v="1482381468"/>
    <b v="0"/>
    <n v="4"/>
    <b v="0"/>
    <s v="technology/wearables"/>
    <n v="0.87454545454545463"/>
    <n v="120.25"/>
    <x v="2"/>
    <s v="wearables"/>
    <x v="704"/>
    <d v="2017-02-20T04:37:48"/>
  </r>
  <r>
    <x v="2"/>
    <s v="NL"/>
    <s v="EUR"/>
    <n v="1484999278"/>
    <n v="1482407278"/>
    <b v="0"/>
    <n v="5"/>
    <b v="0"/>
    <s v="technology/wearables"/>
    <n v="0.97699999999999987"/>
    <n v="195.4"/>
    <x v="2"/>
    <s v="wearables"/>
    <x v="705"/>
    <d v="2017-01-21T11:47:58"/>
  </r>
  <r>
    <x v="2"/>
    <s v="ES"/>
    <s v="EUR"/>
    <n v="1481740740"/>
    <n v="1478130783"/>
    <b v="0"/>
    <n v="0"/>
    <b v="0"/>
    <s v="technology/wearables"/>
    <n v="0"/>
    <s v="N/A"/>
    <x v="2"/>
    <s v="wearables"/>
    <x v="706"/>
    <d v="2016-12-14T18:39:00"/>
  </r>
  <r>
    <x v="2"/>
    <s v="GB"/>
    <s v="GBP"/>
    <n v="1483286127"/>
    <n v="1479830127"/>
    <b v="0"/>
    <n v="456"/>
    <b v="0"/>
    <s v="technology/wearables"/>
    <n v="78.927352941176466"/>
    <n v="117.69868421052631"/>
    <x v="2"/>
    <s v="wearables"/>
    <x v="707"/>
    <d v="2017-01-01T15:55:27"/>
  </r>
  <r>
    <x v="2"/>
    <s v="GB"/>
    <s v="GBP"/>
    <n v="1410616600"/>
    <n v="1405432600"/>
    <b v="0"/>
    <n v="369"/>
    <b v="0"/>
    <s v="technology/wearables"/>
    <n v="22.092500000000001"/>
    <n v="23.948509485094849"/>
    <x v="2"/>
    <s v="wearables"/>
    <x v="708"/>
    <d v="2014-09-13T13:56:40"/>
  </r>
  <r>
    <x v="2"/>
    <s v="US"/>
    <s v="USD"/>
    <n v="1417741159"/>
    <n v="1415149159"/>
    <b v="0"/>
    <n v="2"/>
    <b v="0"/>
    <s v="technology/wearables"/>
    <n v="0.40666666666666662"/>
    <n v="30.5"/>
    <x v="2"/>
    <s v="wearables"/>
    <x v="709"/>
    <d v="2014-12-05T00:59:19"/>
  </r>
  <r>
    <x v="2"/>
    <s v="CA"/>
    <s v="CAD"/>
    <n v="1408495440"/>
    <n v="1405640302"/>
    <b v="0"/>
    <n v="0"/>
    <b v="0"/>
    <s v="technology/wearables"/>
    <n v="0"/>
    <s v="N/A"/>
    <x v="2"/>
    <s v="wearables"/>
    <x v="710"/>
    <d v="2014-08-20T00:44:00"/>
  </r>
  <r>
    <x v="2"/>
    <s v="NL"/>
    <s v="EUR"/>
    <n v="1481716868"/>
    <n v="1478257268"/>
    <b v="0"/>
    <n v="338"/>
    <b v="0"/>
    <s v="technology/wearables"/>
    <n v="33.790999999999997"/>
    <n v="99.973372781065095"/>
    <x v="2"/>
    <s v="wearables"/>
    <x v="711"/>
    <d v="2016-12-14T12:01:08"/>
  </r>
  <r>
    <x v="2"/>
    <s v="US"/>
    <s v="USD"/>
    <n v="1455466832"/>
    <n v="1452874832"/>
    <b v="0"/>
    <n v="4"/>
    <b v="0"/>
    <s v="technology/wearables"/>
    <n v="0.21649484536082475"/>
    <n v="26.25"/>
    <x v="2"/>
    <s v="wearables"/>
    <x v="712"/>
    <d v="2016-02-14T16:20:32"/>
  </r>
  <r>
    <x v="2"/>
    <s v="IT"/>
    <s v="EUR"/>
    <n v="1465130532"/>
    <n v="1462538532"/>
    <b v="0"/>
    <n v="1"/>
    <b v="0"/>
    <s v="technology/wearables"/>
    <n v="0.79600000000000004"/>
    <n v="199"/>
    <x v="2"/>
    <s v="wearables"/>
    <x v="713"/>
    <d v="2016-06-05T12:42:12"/>
  </r>
  <r>
    <x v="2"/>
    <s v="US"/>
    <s v="USD"/>
    <n v="1488308082"/>
    <n v="1483124082"/>
    <b v="0"/>
    <n v="28"/>
    <b v="0"/>
    <s v="technology/wearables"/>
    <n v="14.993333333333334"/>
    <n v="80.321428571428569"/>
    <x v="2"/>
    <s v="wearables"/>
    <x v="714"/>
    <d v="2017-02-28T18:54:42"/>
  </r>
  <r>
    <x v="2"/>
    <s v="US"/>
    <s v="USD"/>
    <n v="1446693040"/>
    <n v="1443233440"/>
    <b v="0"/>
    <n v="12"/>
    <b v="0"/>
    <s v="technology/wearables"/>
    <n v="5.0509090909090908"/>
    <n v="115.75"/>
    <x v="2"/>
    <s v="wearables"/>
    <x v="715"/>
    <d v="2015-11-05T03:10:40"/>
  </r>
  <r>
    <x v="2"/>
    <s v="US"/>
    <s v="USD"/>
    <n v="1417392000"/>
    <n v="1414511307"/>
    <b v="0"/>
    <n v="16"/>
    <b v="0"/>
    <s v="technology/wearables"/>
    <n v="10.214285714285715"/>
    <n v="44.6875"/>
    <x v="2"/>
    <s v="wearables"/>
    <x v="716"/>
    <d v="2014-12-01T00:00:00"/>
  </r>
  <r>
    <x v="2"/>
    <s v="US"/>
    <s v="USD"/>
    <n v="1409949002"/>
    <n v="1407357002"/>
    <b v="0"/>
    <n v="4"/>
    <b v="0"/>
    <s v="technology/wearables"/>
    <n v="0.30499999999999999"/>
    <n v="76.25"/>
    <x v="2"/>
    <s v="wearables"/>
    <x v="717"/>
    <d v="2014-09-05T20:30:02"/>
  </r>
  <r>
    <x v="2"/>
    <s v="US"/>
    <s v="USD"/>
    <n v="1487397540"/>
    <n v="1484684247"/>
    <b v="0"/>
    <n v="4"/>
    <b v="0"/>
    <s v="technology/wearables"/>
    <n v="0.75"/>
    <n v="22.5"/>
    <x v="2"/>
    <s v="wearables"/>
    <x v="718"/>
    <d v="2017-02-18T05:59:00"/>
  </r>
  <r>
    <x v="2"/>
    <s v="US"/>
    <s v="USD"/>
    <n v="1456189076"/>
    <n v="1454979476"/>
    <b v="0"/>
    <n v="10"/>
    <b v="0"/>
    <s v="technology/wearables"/>
    <n v="1.2933333333333332"/>
    <n v="19.399999999999999"/>
    <x v="2"/>
    <s v="wearables"/>
    <x v="719"/>
    <d v="2016-02-23T00:57:56"/>
  </r>
  <r>
    <x v="0"/>
    <s v="US"/>
    <s v="USD"/>
    <n v="1327851291"/>
    <n v="1325432091"/>
    <b v="0"/>
    <n v="41"/>
    <b v="1"/>
    <s v="publishing/nonfiction"/>
    <n v="143.94736842105263"/>
    <n v="66.707317073170728"/>
    <x v="3"/>
    <s v="nonfiction"/>
    <x v="720"/>
    <d v="2012-01-29T15:34:51"/>
  </r>
  <r>
    <x v="0"/>
    <s v="US"/>
    <s v="USD"/>
    <n v="1406900607"/>
    <n v="1403012607"/>
    <b v="0"/>
    <n v="119"/>
    <b v="1"/>
    <s v="publishing/nonfiction"/>
    <n v="122.10975609756099"/>
    <n v="84.142857142857139"/>
    <x v="3"/>
    <s v="nonfiction"/>
    <x v="721"/>
    <d v="2014-08-01T13:43:27"/>
  </r>
  <r>
    <x v="0"/>
    <s v="US"/>
    <s v="USD"/>
    <n v="1333909178"/>
    <n v="1331320778"/>
    <b v="0"/>
    <n v="153"/>
    <b v="1"/>
    <s v="publishing/nonfiction"/>
    <n v="132.024"/>
    <n v="215.72549019607843"/>
    <x v="3"/>
    <s v="nonfiction"/>
    <x v="722"/>
    <d v="2012-04-08T18:19:38"/>
  </r>
  <r>
    <x v="0"/>
    <s v="US"/>
    <s v="USD"/>
    <n v="1438228740"/>
    <n v="1435606549"/>
    <b v="0"/>
    <n v="100"/>
    <b v="1"/>
    <s v="publishing/nonfiction"/>
    <n v="109.38000000000001"/>
    <n v="54.69"/>
    <x v="3"/>
    <s v="nonfiction"/>
    <x v="723"/>
    <d v="2015-07-30T03:59:00"/>
  </r>
  <r>
    <x v="0"/>
    <s v="US"/>
    <s v="USD"/>
    <n v="1309447163"/>
    <n v="1306855163"/>
    <b v="0"/>
    <n v="143"/>
    <b v="1"/>
    <s v="publishing/nonfiction"/>
    <n v="105.47157142857144"/>
    <n v="51.62944055944056"/>
    <x v="3"/>
    <s v="nonfiction"/>
    <x v="724"/>
    <d v="2011-06-30T15:19:23"/>
  </r>
  <r>
    <x v="0"/>
    <s v="US"/>
    <s v="USD"/>
    <n v="1450018912"/>
    <n v="1447426912"/>
    <b v="0"/>
    <n v="140"/>
    <b v="1"/>
    <s v="publishing/nonfiction"/>
    <n v="100.35000000000001"/>
    <n v="143.35714285714286"/>
    <x v="3"/>
    <s v="nonfiction"/>
    <x v="725"/>
    <d v="2015-12-13T15:01:52"/>
  </r>
  <r>
    <x v="0"/>
    <s v="US"/>
    <s v="USD"/>
    <n v="1365728487"/>
    <n v="1363136487"/>
    <b v="0"/>
    <n v="35"/>
    <b v="1"/>
    <s v="publishing/nonfiction"/>
    <n v="101.4"/>
    <n v="72.428571428571431"/>
    <x v="3"/>
    <s v="nonfiction"/>
    <x v="726"/>
    <d v="2013-04-12T01:01:27"/>
  </r>
  <r>
    <x v="0"/>
    <s v="US"/>
    <s v="USD"/>
    <n v="1358198400"/>
    <n v="1354580949"/>
    <b v="0"/>
    <n v="149"/>
    <b v="1"/>
    <s v="publishing/nonfiction"/>
    <n v="155.51428571428571"/>
    <n v="36.530201342281877"/>
    <x v="3"/>
    <s v="nonfiction"/>
    <x v="727"/>
    <d v="2013-01-14T21:20:00"/>
  </r>
  <r>
    <x v="0"/>
    <s v="US"/>
    <s v="USD"/>
    <n v="1313957157"/>
    <n v="1310069157"/>
    <b v="0"/>
    <n v="130"/>
    <b v="1"/>
    <s v="publishing/nonfiction"/>
    <n v="105.566"/>
    <n v="60.903461538461535"/>
    <x v="3"/>
    <s v="nonfiction"/>
    <x v="728"/>
    <d v="2011-08-21T20:05:57"/>
  </r>
  <r>
    <x v="0"/>
    <s v="US"/>
    <s v="USD"/>
    <n v="1348028861"/>
    <n v="1342844861"/>
    <b v="0"/>
    <n v="120"/>
    <b v="1"/>
    <s v="publishing/nonfiction"/>
    <n v="130.65"/>
    <n v="43.55"/>
    <x v="3"/>
    <s v="nonfiction"/>
    <x v="729"/>
    <d v="2012-09-19T04:27:41"/>
  </r>
  <r>
    <x v="0"/>
    <s v="US"/>
    <s v="USD"/>
    <n v="1323280391"/>
    <n v="1320688391"/>
    <b v="0"/>
    <n v="265"/>
    <b v="1"/>
    <s v="publishing/nonfiction"/>
    <n v="132.19"/>
    <n v="99.766037735849054"/>
    <x v="3"/>
    <s v="nonfiction"/>
    <x v="730"/>
    <d v="2011-12-07T17:53:11"/>
  </r>
  <r>
    <x v="0"/>
    <s v="US"/>
    <s v="USD"/>
    <n v="1327212000"/>
    <n v="1322852747"/>
    <b v="0"/>
    <n v="71"/>
    <b v="1"/>
    <s v="publishing/nonfiction"/>
    <n v="126"/>
    <n v="88.732394366197184"/>
    <x v="3"/>
    <s v="nonfiction"/>
    <x v="731"/>
    <d v="2012-01-22T06:00:00"/>
  </r>
  <r>
    <x v="0"/>
    <s v="GB"/>
    <s v="GBP"/>
    <n v="1380449461"/>
    <n v="1375265461"/>
    <b v="0"/>
    <n v="13"/>
    <b v="1"/>
    <s v="publishing/nonfiction"/>
    <n v="160"/>
    <n v="4.9230769230769234"/>
    <x v="3"/>
    <s v="nonfiction"/>
    <x v="732"/>
    <d v="2013-09-29T10:11:01"/>
  </r>
  <r>
    <x v="0"/>
    <s v="GB"/>
    <s v="GBP"/>
    <n v="1387533892"/>
    <n v="1384941892"/>
    <b v="0"/>
    <n v="169"/>
    <b v="1"/>
    <s v="publishing/nonfiction"/>
    <n v="120.48"/>
    <n v="17.822485207100591"/>
    <x v="3"/>
    <s v="nonfiction"/>
    <x v="733"/>
    <d v="2013-12-20T10:04:52"/>
  </r>
  <r>
    <x v="0"/>
    <s v="CA"/>
    <s v="CAD"/>
    <n v="1431147600"/>
    <n v="1428465420"/>
    <b v="0"/>
    <n v="57"/>
    <b v="1"/>
    <s v="publishing/nonfiction"/>
    <n v="125.52941176470588"/>
    <n v="187.19298245614036"/>
    <x v="3"/>
    <s v="nonfiction"/>
    <x v="734"/>
    <d v="2015-05-09T05:00:00"/>
  </r>
  <r>
    <x v="0"/>
    <s v="US"/>
    <s v="USD"/>
    <n v="1417653540"/>
    <n v="1414975346"/>
    <b v="0"/>
    <n v="229"/>
    <b v="1"/>
    <s v="publishing/nonfiction"/>
    <n v="114.40638297872341"/>
    <n v="234.80786026200875"/>
    <x v="3"/>
    <s v="nonfiction"/>
    <x v="735"/>
    <d v="2014-12-04T00:39:00"/>
  </r>
  <r>
    <x v="0"/>
    <s v="US"/>
    <s v="USD"/>
    <n v="1385009940"/>
    <n v="1383327440"/>
    <b v="0"/>
    <n v="108"/>
    <b v="1"/>
    <s v="publishing/nonfiction"/>
    <n v="315.13888888888891"/>
    <n v="105.04629629629629"/>
    <x v="3"/>
    <s v="nonfiction"/>
    <x v="736"/>
    <d v="2013-11-21T04:59:00"/>
  </r>
  <r>
    <x v="0"/>
    <s v="US"/>
    <s v="USD"/>
    <n v="1392408000"/>
    <n v="1390890987"/>
    <b v="0"/>
    <n v="108"/>
    <b v="1"/>
    <s v="publishing/nonfiction"/>
    <n v="122.39999999999999"/>
    <n v="56.666666666666664"/>
    <x v="3"/>
    <s v="nonfiction"/>
    <x v="737"/>
    <d v="2014-02-14T20:00:00"/>
  </r>
  <r>
    <x v="0"/>
    <s v="US"/>
    <s v="USD"/>
    <n v="1417409940"/>
    <n v="1414765794"/>
    <b v="0"/>
    <n v="41"/>
    <b v="1"/>
    <s v="publishing/nonfiction"/>
    <n v="106.73333333333332"/>
    <n v="39.048780487804876"/>
    <x v="3"/>
    <s v="nonfiction"/>
    <x v="738"/>
    <d v="2014-12-01T04:59:00"/>
  </r>
  <r>
    <x v="0"/>
    <s v="US"/>
    <s v="USD"/>
    <n v="1407758629"/>
    <n v="1404907429"/>
    <b v="0"/>
    <n v="139"/>
    <b v="1"/>
    <s v="publishing/nonfiction"/>
    <n v="158.33333333333331"/>
    <n v="68.345323741007192"/>
    <x v="3"/>
    <s v="nonfiction"/>
    <x v="739"/>
    <d v="2014-08-11T12:03:49"/>
  </r>
  <r>
    <x v="0"/>
    <s v="US"/>
    <s v="USD"/>
    <n v="1434857482"/>
    <n v="1433647882"/>
    <b v="0"/>
    <n v="19"/>
    <b v="1"/>
    <s v="publishing/nonfiction"/>
    <n v="107.4"/>
    <n v="169.57894736842104"/>
    <x v="3"/>
    <s v="nonfiction"/>
    <x v="740"/>
    <d v="2015-06-21T03:31:22"/>
  </r>
  <r>
    <x v="0"/>
    <s v="US"/>
    <s v="USD"/>
    <n v="1370964806"/>
    <n v="1367940806"/>
    <b v="0"/>
    <n v="94"/>
    <b v="1"/>
    <s v="publishing/nonfiction"/>
    <n v="102.25999999999999"/>
    <n v="141.42340425531913"/>
    <x v="3"/>
    <s v="nonfiction"/>
    <x v="741"/>
    <d v="2013-06-11T15:33:26"/>
  </r>
  <r>
    <x v="0"/>
    <s v="US"/>
    <s v="USD"/>
    <n v="1395435712"/>
    <n v="1392847312"/>
    <b v="0"/>
    <n v="23"/>
    <b v="1"/>
    <s v="publishing/nonfiction"/>
    <n v="110.71428571428572"/>
    <n v="67.391304347826093"/>
    <x v="3"/>
    <s v="nonfiction"/>
    <x v="742"/>
    <d v="2014-03-21T21:01:52"/>
  </r>
  <r>
    <x v="0"/>
    <s v="US"/>
    <s v="USD"/>
    <n v="1334610000"/>
    <n v="1332435685"/>
    <b v="0"/>
    <n v="15"/>
    <b v="1"/>
    <s v="publishing/nonfiction"/>
    <n v="148"/>
    <n v="54.266666666666666"/>
    <x v="3"/>
    <s v="nonfiction"/>
    <x v="743"/>
    <d v="2012-04-16T21:00:00"/>
  </r>
  <r>
    <x v="0"/>
    <s v="US"/>
    <s v="USD"/>
    <n v="1355439503"/>
    <n v="1352847503"/>
    <b v="0"/>
    <n v="62"/>
    <b v="1"/>
    <s v="publishing/nonfiction"/>
    <n v="102.32000000000001"/>
    <n v="82.516129032258064"/>
    <x v="3"/>
    <s v="nonfiction"/>
    <x v="744"/>
    <d v="2012-12-13T22:58:23"/>
  </r>
  <r>
    <x v="0"/>
    <s v="US"/>
    <s v="USD"/>
    <n v="1367588645"/>
    <n v="1364996645"/>
    <b v="0"/>
    <n v="74"/>
    <b v="1"/>
    <s v="publishing/nonfiction"/>
    <n v="179.09909909909908"/>
    <n v="53.729729729729726"/>
    <x v="3"/>
    <s v="nonfiction"/>
    <x v="745"/>
    <d v="2013-05-03T13:44:05"/>
  </r>
  <r>
    <x v="0"/>
    <s v="US"/>
    <s v="USD"/>
    <n v="1348372740"/>
    <n v="1346806909"/>
    <b v="0"/>
    <n v="97"/>
    <b v="1"/>
    <s v="publishing/nonfiction"/>
    <n v="111.08135252761969"/>
    <n v="34.206185567010309"/>
    <x v="3"/>
    <s v="nonfiction"/>
    <x v="746"/>
    <d v="2012-09-23T03:59:00"/>
  </r>
  <r>
    <x v="0"/>
    <s v="NL"/>
    <s v="EUR"/>
    <n v="1421319240"/>
    <n v="1418649019"/>
    <b v="0"/>
    <n v="55"/>
    <b v="1"/>
    <s v="publishing/nonfiction"/>
    <n v="100.04285714285714"/>
    <n v="127.32727272727273"/>
    <x v="3"/>
    <s v="nonfiction"/>
    <x v="747"/>
    <d v="2015-01-15T10:54:00"/>
  </r>
  <r>
    <x v="0"/>
    <s v="US"/>
    <s v="USD"/>
    <n v="1407701966"/>
    <n v="1405109966"/>
    <b v="0"/>
    <n v="44"/>
    <b v="1"/>
    <s v="publishing/nonfiction"/>
    <n v="100.25"/>
    <n v="45.56818181818182"/>
    <x v="3"/>
    <s v="nonfiction"/>
    <x v="748"/>
    <d v="2014-08-10T20:19:26"/>
  </r>
  <r>
    <x v="0"/>
    <s v="US"/>
    <s v="USD"/>
    <n v="1485642930"/>
    <n v="1483050930"/>
    <b v="0"/>
    <n v="110"/>
    <b v="1"/>
    <s v="publishing/nonfiction"/>
    <n v="105.56"/>
    <n v="95.963636363636368"/>
    <x v="3"/>
    <s v="nonfiction"/>
    <x v="749"/>
    <d v="2017-01-28T22:35:30"/>
  </r>
  <r>
    <x v="0"/>
    <s v="US"/>
    <s v="USD"/>
    <n v="1361739872"/>
    <n v="1359147872"/>
    <b v="0"/>
    <n v="59"/>
    <b v="1"/>
    <s v="publishing/nonfiction"/>
    <n v="102.58775877587757"/>
    <n v="77.271186440677965"/>
    <x v="3"/>
    <s v="nonfiction"/>
    <x v="750"/>
    <d v="2013-02-24T21:04:32"/>
  </r>
  <r>
    <x v="0"/>
    <s v="US"/>
    <s v="USD"/>
    <n v="1312470475"/>
    <n v="1308496075"/>
    <b v="0"/>
    <n v="62"/>
    <b v="1"/>
    <s v="publishing/nonfiction"/>
    <n v="118.5"/>
    <n v="57.338709677419352"/>
    <x v="3"/>
    <s v="nonfiction"/>
    <x v="751"/>
    <d v="2011-08-04T15:07:55"/>
  </r>
  <r>
    <x v="0"/>
    <s v="AU"/>
    <s v="AUD"/>
    <n v="1476615600"/>
    <n v="1474884417"/>
    <b v="0"/>
    <n v="105"/>
    <b v="1"/>
    <s v="publishing/nonfiction"/>
    <n v="111.7"/>
    <n v="53.19047619047619"/>
    <x v="3"/>
    <s v="nonfiction"/>
    <x v="752"/>
    <d v="2016-10-16T11:00:00"/>
  </r>
  <r>
    <x v="0"/>
    <s v="US"/>
    <s v="USD"/>
    <n v="1423922991"/>
    <n v="1421330991"/>
    <b v="0"/>
    <n v="26"/>
    <b v="1"/>
    <s v="publishing/nonfiction"/>
    <n v="128"/>
    <n v="492.30769230769232"/>
    <x v="3"/>
    <s v="nonfiction"/>
    <x v="753"/>
    <d v="2015-02-14T14:09:51"/>
  </r>
  <r>
    <x v="0"/>
    <s v="US"/>
    <s v="USD"/>
    <n v="1357408721"/>
    <n v="1354816721"/>
    <b v="0"/>
    <n v="49"/>
    <b v="1"/>
    <s v="publishing/nonfiction"/>
    <n v="103.75000000000001"/>
    <n v="42.346938775510203"/>
    <x v="3"/>
    <s v="nonfiction"/>
    <x v="754"/>
    <d v="2013-01-05T17:58:41"/>
  </r>
  <r>
    <x v="0"/>
    <s v="US"/>
    <s v="USD"/>
    <n v="1369010460"/>
    <n v="1366381877"/>
    <b v="0"/>
    <n v="68"/>
    <b v="1"/>
    <s v="publishing/nonfiction"/>
    <n v="101.9076"/>
    <n v="37.466029411764708"/>
    <x v="3"/>
    <s v="nonfiction"/>
    <x v="755"/>
    <d v="2013-05-20T00:41:00"/>
  </r>
  <r>
    <x v="0"/>
    <s v="US"/>
    <s v="USD"/>
    <n v="1303147459"/>
    <n v="1297880659"/>
    <b v="0"/>
    <n v="22"/>
    <b v="1"/>
    <s v="publishing/nonfiction"/>
    <n v="117.71428571428571"/>
    <n v="37.454545454545453"/>
    <x v="3"/>
    <s v="nonfiction"/>
    <x v="756"/>
    <d v="2011-04-18T17:24:19"/>
  </r>
  <r>
    <x v="0"/>
    <s v="US"/>
    <s v="USD"/>
    <n v="1354756714"/>
    <n v="1353547114"/>
    <b v="0"/>
    <n v="18"/>
    <b v="1"/>
    <s v="publishing/nonfiction"/>
    <n v="238"/>
    <n v="33.055555555555557"/>
    <x v="3"/>
    <s v="nonfiction"/>
    <x v="757"/>
    <d v="2012-12-06T01:18:34"/>
  </r>
  <r>
    <x v="0"/>
    <s v="US"/>
    <s v="USD"/>
    <n v="1286568268"/>
    <n v="1283976268"/>
    <b v="0"/>
    <n v="19"/>
    <b v="1"/>
    <s v="publishing/nonfiction"/>
    <n v="102"/>
    <n v="134.21052631578948"/>
    <x v="3"/>
    <s v="nonfiction"/>
    <x v="758"/>
    <d v="2010-10-08T20:04:28"/>
  </r>
  <r>
    <x v="0"/>
    <s v="GB"/>
    <s v="GBP"/>
    <n v="1404892539"/>
    <n v="1401436539"/>
    <b v="0"/>
    <n v="99"/>
    <b v="1"/>
    <s v="publishing/nonfiction"/>
    <n v="101.92000000000002"/>
    <n v="51.474747474747474"/>
    <x v="3"/>
    <s v="nonfiction"/>
    <x v="759"/>
    <d v="2014-07-09T07:55:39"/>
  </r>
  <r>
    <x v="2"/>
    <s v="US"/>
    <s v="USD"/>
    <n v="1480188013"/>
    <n v="1477592413"/>
    <b v="0"/>
    <n v="0"/>
    <b v="0"/>
    <s v="publishing/fiction"/>
    <n v="0"/>
    <s v="N/A"/>
    <x v="3"/>
    <s v="fiction"/>
    <x v="760"/>
    <d v="2016-11-26T19:20:13"/>
  </r>
  <r>
    <x v="2"/>
    <s v="US"/>
    <s v="USD"/>
    <n v="1391364126"/>
    <n v="1388772126"/>
    <b v="0"/>
    <n v="6"/>
    <b v="0"/>
    <s v="publishing/fiction"/>
    <n v="4.7"/>
    <n v="39.166666666666664"/>
    <x v="3"/>
    <s v="fiction"/>
    <x v="761"/>
    <d v="2014-02-02T18:02:06"/>
  </r>
  <r>
    <x v="2"/>
    <s v="MX"/>
    <s v="MXN"/>
    <n v="1480831200"/>
    <n v="1479328570"/>
    <b v="0"/>
    <n v="0"/>
    <b v="0"/>
    <s v="publishing/fiction"/>
    <n v="0"/>
    <s v="N/A"/>
    <x v="3"/>
    <s v="fiction"/>
    <x v="762"/>
    <d v="2016-12-04T06:00:00"/>
  </r>
  <r>
    <x v="2"/>
    <s v="GB"/>
    <s v="GBP"/>
    <n v="1376563408"/>
    <n v="1373971408"/>
    <b v="0"/>
    <n v="1"/>
    <b v="0"/>
    <s v="publishing/fiction"/>
    <n v="0.11655011655011654"/>
    <n v="5"/>
    <x v="3"/>
    <s v="fiction"/>
    <x v="763"/>
    <d v="2013-08-15T10:43:28"/>
  </r>
  <r>
    <x v="2"/>
    <s v="US"/>
    <s v="USD"/>
    <n v="1441858161"/>
    <n v="1439266161"/>
    <b v="0"/>
    <n v="0"/>
    <b v="0"/>
    <s v="publishing/fiction"/>
    <n v="0"/>
    <s v="N/A"/>
    <x v="3"/>
    <s v="fiction"/>
    <x v="764"/>
    <d v="2015-09-10T04:09:21"/>
  </r>
  <r>
    <x v="2"/>
    <s v="US"/>
    <s v="USD"/>
    <n v="1413723684"/>
    <n v="1411131684"/>
    <b v="0"/>
    <n v="44"/>
    <b v="0"/>
    <s v="publishing/fiction"/>
    <n v="36.014285714285712"/>
    <n v="57.295454545454547"/>
    <x v="3"/>
    <s v="fiction"/>
    <x v="765"/>
    <d v="2014-10-19T13:01:24"/>
  </r>
  <r>
    <x v="2"/>
    <s v="CA"/>
    <s v="CAD"/>
    <n v="1424112483"/>
    <n v="1421520483"/>
    <b v="0"/>
    <n v="0"/>
    <b v="0"/>
    <s v="publishing/fiction"/>
    <n v="0"/>
    <s v="N/A"/>
    <x v="3"/>
    <s v="fiction"/>
    <x v="766"/>
    <d v="2015-02-16T18:48:03"/>
  </r>
  <r>
    <x v="2"/>
    <s v="US"/>
    <s v="USD"/>
    <n v="1432178810"/>
    <n v="1429586810"/>
    <b v="0"/>
    <n v="3"/>
    <b v="0"/>
    <s v="publishing/fiction"/>
    <n v="3.54"/>
    <n v="59"/>
    <x v="3"/>
    <s v="fiction"/>
    <x v="767"/>
    <d v="2015-05-21T03:26:50"/>
  </r>
  <r>
    <x v="2"/>
    <s v="US"/>
    <s v="USD"/>
    <n v="1387169890"/>
    <n v="1384577890"/>
    <b v="0"/>
    <n v="0"/>
    <b v="0"/>
    <s v="publishing/fiction"/>
    <n v="0"/>
    <s v="N/A"/>
    <x v="3"/>
    <s v="fiction"/>
    <x v="768"/>
    <d v="2013-12-16T04:58:10"/>
  </r>
  <r>
    <x v="2"/>
    <s v="US"/>
    <s v="USD"/>
    <n v="1388102094"/>
    <n v="1385510094"/>
    <b v="0"/>
    <n v="52"/>
    <b v="0"/>
    <s v="publishing/fiction"/>
    <n v="41.4"/>
    <n v="31.846153846153847"/>
    <x v="3"/>
    <s v="fiction"/>
    <x v="769"/>
    <d v="2013-12-26T23:54:54"/>
  </r>
  <r>
    <x v="2"/>
    <s v="US"/>
    <s v="USD"/>
    <n v="1361750369"/>
    <n v="1358294369"/>
    <b v="0"/>
    <n v="0"/>
    <b v="0"/>
    <s v="publishing/fiction"/>
    <n v="0"/>
    <s v="N/A"/>
    <x v="3"/>
    <s v="fiction"/>
    <x v="770"/>
    <d v="2013-02-24T23:59:29"/>
  </r>
  <r>
    <x v="2"/>
    <s v="US"/>
    <s v="USD"/>
    <n v="1454183202"/>
    <n v="1449863202"/>
    <b v="0"/>
    <n v="1"/>
    <b v="0"/>
    <s v="publishing/fiction"/>
    <n v="2.6315789473684209E-2"/>
    <n v="10"/>
    <x v="3"/>
    <s v="fiction"/>
    <x v="771"/>
    <d v="2016-01-30T19:46:42"/>
  </r>
  <r>
    <x v="2"/>
    <s v="US"/>
    <s v="USD"/>
    <n v="1257047940"/>
    <n v="1252718519"/>
    <b v="0"/>
    <n v="1"/>
    <b v="0"/>
    <s v="publishing/fiction"/>
    <n v="3.3333333333333335"/>
    <n v="50"/>
    <x v="3"/>
    <s v="fiction"/>
    <x v="772"/>
    <d v="2009-11-01T03:59:00"/>
  </r>
  <r>
    <x v="2"/>
    <s v="GB"/>
    <s v="GBP"/>
    <n v="1431298860"/>
    <n v="1428341985"/>
    <b v="0"/>
    <n v="2"/>
    <b v="0"/>
    <s v="publishing/fiction"/>
    <n v="0.85129023676509719"/>
    <n v="16"/>
    <x v="3"/>
    <s v="fiction"/>
    <x v="773"/>
    <d v="2015-05-10T23:01:00"/>
  </r>
  <r>
    <x v="2"/>
    <s v="US"/>
    <s v="USD"/>
    <n v="1393181018"/>
    <n v="1390589018"/>
    <b v="0"/>
    <n v="9"/>
    <b v="0"/>
    <s v="publishing/fiction"/>
    <n v="70.199999999999989"/>
    <n v="39"/>
    <x v="3"/>
    <s v="fiction"/>
    <x v="774"/>
    <d v="2014-02-23T18:43:38"/>
  </r>
  <r>
    <x v="2"/>
    <s v="US"/>
    <s v="USD"/>
    <n v="1323998795"/>
    <n v="1321406795"/>
    <b v="0"/>
    <n v="5"/>
    <b v="0"/>
    <s v="publishing/fiction"/>
    <n v="1.7000000000000002"/>
    <n v="34"/>
    <x v="3"/>
    <s v="fiction"/>
    <x v="775"/>
    <d v="2011-12-16T01:26:35"/>
  </r>
  <r>
    <x v="2"/>
    <s v="US"/>
    <s v="USD"/>
    <n v="1444539600"/>
    <n v="1441297645"/>
    <b v="0"/>
    <n v="57"/>
    <b v="0"/>
    <s v="publishing/fiction"/>
    <n v="51.4"/>
    <n v="63.122807017543863"/>
    <x v="3"/>
    <s v="fiction"/>
    <x v="776"/>
    <d v="2015-10-11T05:00:00"/>
  </r>
  <r>
    <x v="2"/>
    <s v="US"/>
    <s v="USD"/>
    <n v="1375313577"/>
    <n v="1372721577"/>
    <b v="0"/>
    <n v="3"/>
    <b v="0"/>
    <s v="publishing/fiction"/>
    <n v="0.70000000000000007"/>
    <n v="7"/>
    <x v="3"/>
    <s v="fiction"/>
    <x v="777"/>
    <d v="2013-07-31T23:32:57"/>
  </r>
  <r>
    <x v="2"/>
    <s v="US"/>
    <s v="USD"/>
    <n v="1398876680"/>
    <n v="1396284680"/>
    <b v="0"/>
    <n v="1"/>
    <b v="0"/>
    <s v="publishing/fiction"/>
    <n v="0.4"/>
    <n v="2"/>
    <x v="3"/>
    <s v="fiction"/>
    <x v="778"/>
    <d v="2014-04-30T16:51:20"/>
  </r>
  <r>
    <x v="2"/>
    <s v="US"/>
    <s v="USD"/>
    <n v="1287115200"/>
    <n v="1284567905"/>
    <b v="0"/>
    <n v="6"/>
    <b v="0"/>
    <s v="publishing/fiction"/>
    <n v="2.666666666666667"/>
    <n v="66.666666666666671"/>
    <x v="3"/>
    <s v="fiction"/>
    <x v="779"/>
    <d v="2010-10-15T04:00:00"/>
  </r>
  <r>
    <x v="0"/>
    <s v="US"/>
    <s v="USD"/>
    <n v="1304439025"/>
    <n v="1301847025"/>
    <b v="0"/>
    <n v="27"/>
    <b v="1"/>
    <s v="music/rock"/>
    <n v="104"/>
    <n v="38.518518518518519"/>
    <x v="4"/>
    <s v="rock"/>
    <x v="780"/>
    <d v="2011-05-03T16:10:25"/>
  </r>
  <r>
    <x v="0"/>
    <s v="US"/>
    <s v="USD"/>
    <n v="1370649674"/>
    <n v="1368057674"/>
    <b v="0"/>
    <n v="25"/>
    <b v="1"/>
    <s v="music/rock"/>
    <n v="133.15375"/>
    <n v="42.609200000000001"/>
    <x v="4"/>
    <s v="rock"/>
    <x v="781"/>
    <d v="2013-06-08T00:01:14"/>
  </r>
  <r>
    <x v="0"/>
    <s v="US"/>
    <s v="USD"/>
    <n v="1345918302"/>
    <n v="1343326302"/>
    <b v="0"/>
    <n v="14"/>
    <b v="1"/>
    <s v="music/rock"/>
    <n v="100"/>
    <n v="50"/>
    <x v="4"/>
    <s v="rock"/>
    <x v="782"/>
    <d v="2012-08-25T18:11:42"/>
  </r>
  <r>
    <x v="0"/>
    <s v="US"/>
    <s v="USD"/>
    <n v="1335564000"/>
    <n v="1332182049"/>
    <b v="0"/>
    <n v="35"/>
    <b v="1"/>
    <s v="music/rock"/>
    <n v="148.13333333333333"/>
    <n v="63.485714285714288"/>
    <x v="4"/>
    <s v="rock"/>
    <x v="783"/>
    <d v="2012-04-27T22:00:00"/>
  </r>
  <r>
    <x v="0"/>
    <s v="US"/>
    <s v="USD"/>
    <n v="1395023719"/>
    <n v="1391571319"/>
    <b v="0"/>
    <n v="10"/>
    <b v="1"/>
    <s v="music/rock"/>
    <n v="102.49999999999999"/>
    <n v="102.5"/>
    <x v="4"/>
    <s v="rock"/>
    <x v="784"/>
    <d v="2014-03-17T02:35:19"/>
  </r>
  <r>
    <x v="0"/>
    <s v="US"/>
    <s v="USD"/>
    <n v="1362060915"/>
    <n v="1359468915"/>
    <b v="0"/>
    <n v="29"/>
    <b v="1"/>
    <s v="music/rock"/>
    <n v="180.62799999999999"/>
    <n v="31.142758620689655"/>
    <x v="4"/>
    <s v="rock"/>
    <x v="785"/>
    <d v="2013-02-28T14:15:15"/>
  </r>
  <r>
    <x v="0"/>
    <s v="US"/>
    <s v="USD"/>
    <n v="1336751220"/>
    <n v="1331774434"/>
    <b v="0"/>
    <n v="44"/>
    <b v="1"/>
    <s v="music/rock"/>
    <n v="142.79999999999998"/>
    <n v="162.27272727272728"/>
    <x v="4"/>
    <s v="rock"/>
    <x v="786"/>
    <d v="2012-05-11T15:47:00"/>
  </r>
  <r>
    <x v="0"/>
    <s v="US"/>
    <s v="USD"/>
    <n v="1383318226"/>
    <n v="1380726226"/>
    <b v="0"/>
    <n v="17"/>
    <b v="1"/>
    <s v="music/rock"/>
    <n v="114.16666666666666"/>
    <n v="80.588235294117652"/>
    <x v="4"/>
    <s v="rock"/>
    <x v="787"/>
    <d v="2013-11-01T15:03:46"/>
  </r>
  <r>
    <x v="0"/>
    <s v="US"/>
    <s v="USD"/>
    <n v="1341633540"/>
    <n v="1338336588"/>
    <b v="0"/>
    <n v="34"/>
    <b v="1"/>
    <s v="music/rock"/>
    <n v="203.505"/>
    <n v="59.85441176470588"/>
    <x v="4"/>
    <s v="rock"/>
    <x v="788"/>
    <d v="2012-07-07T03:59:00"/>
  </r>
  <r>
    <x v="0"/>
    <s v="US"/>
    <s v="USD"/>
    <n v="1358755140"/>
    <n v="1357187280"/>
    <b v="0"/>
    <n v="14"/>
    <b v="1"/>
    <s v="music/rock"/>
    <n v="109.41176470588236"/>
    <n v="132.85714285714286"/>
    <x v="4"/>
    <s v="rock"/>
    <x v="789"/>
    <d v="2013-01-21T07:59:00"/>
  </r>
  <r>
    <x v="0"/>
    <s v="US"/>
    <s v="USD"/>
    <n v="1359680939"/>
    <n v="1357088939"/>
    <b v="0"/>
    <n v="156"/>
    <b v="1"/>
    <s v="music/rock"/>
    <n v="144.37459999999999"/>
    <n v="92.547820512820508"/>
    <x v="4"/>
    <s v="rock"/>
    <x v="790"/>
    <d v="2013-02-01T01:08:59"/>
  </r>
  <r>
    <x v="0"/>
    <s v="US"/>
    <s v="USD"/>
    <n v="1384322340"/>
    <n v="1381430646"/>
    <b v="0"/>
    <n v="128"/>
    <b v="1"/>
    <s v="music/rock"/>
    <n v="103.86666666666666"/>
    <n v="60.859375"/>
    <x v="4"/>
    <s v="rock"/>
    <x v="791"/>
    <d v="2013-11-13T05:59:00"/>
  </r>
  <r>
    <x v="0"/>
    <s v="US"/>
    <s v="USD"/>
    <n v="1383861483"/>
    <n v="1381265883"/>
    <b v="0"/>
    <n v="60"/>
    <b v="1"/>
    <s v="music/rock"/>
    <n v="100.44440000000002"/>
    <n v="41.851833333333339"/>
    <x v="4"/>
    <s v="rock"/>
    <x v="792"/>
    <d v="2013-11-07T21:58:03"/>
  </r>
  <r>
    <x v="0"/>
    <s v="US"/>
    <s v="USD"/>
    <n v="1372827540"/>
    <n v="1371491244"/>
    <b v="0"/>
    <n v="32"/>
    <b v="1"/>
    <s v="music/rock"/>
    <n v="102.77927272727271"/>
    <n v="88.325937499999995"/>
    <x v="4"/>
    <s v="rock"/>
    <x v="793"/>
    <d v="2013-07-03T04:59:00"/>
  </r>
  <r>
    <x v="0"/>
    <s v="US"/>
    <s v="USD"/>
    <n v="1315242360"/>
    <n v="1310438737"/>
    <b v="0"/>
    <n v="53"/>
    <b v="1"/>
    <s v="music/rock"/>
    <n v="105.31250000000001"/>
    <n v="158.96226415094338"/>
    <x v="4"/>
    <s v="rock"/>
    <x v="794"/>
    <d v="2011-09-05T17:06:00"/>
  </r>
  <r>
    <x v="0"/>
    <s v="US"/>
    <s v="USD"/>
    <n v="1333774740"/>
    <n v="1330094566"/>
    <b v="0"/>
    <n v="184"/>
    <b v="1"/>
    <s v="music/rock"/>
    <n v="111.78571428571429"/>
    <n v="85.054347826086953"/>
    <x v="4"/>
    <s v="rock"/>
    <x v="795"/>
    <d v="2012-04-07T04:59:00"/>
  </r>
  <r>
    <x v="0"/>
    <s v="US"/>
    <s v="USD"/>
    <n v="1379279400"/>
    <n v="1376687485"/>
    <b v="0"/>
    <n v="90"/>
    <b v="1"/>
    <s v="music/rock"/>
    <n v="101.35000000000001"/>
    <n v="112.61111111111111"/>
    <x v="4"/>
    <s v="rock"/>
    <x v="796"/>
    <d v="2013-09-15T21:10:00"/>
  </r>
  <r>
    <x v="0"/>
    <s v="US"/>
    <s v="USD"/>
    <n v="1335672000"/>
    <n v="1332978688"/>
    <b v="0"/>
    <n v="71"/>
    <b v="1"/>
    <s v="music/rock"/>
    <n v="107.53333333333333"/>
    <n v="45.436619718309856"/>
    <x v="4"/>
    <s v="rock"/>
    <x v="797"/>
    <d v="2012-04-29T04:00:00"/>
  </r>
  <r>
    <x v="0"/>
    <s v="US"/>
    <s v="USD"/>
    <n v="1412086187"/>
    <n v="1409494187"/>
    <b v="0"/>
    <n v="87"/>
    <b v="1"/>
    <s v="music/rock"/>
    <n v="114.88571428571429"/>
    <n v="46.218390804597703"/>
    <x v="4"/>
    <s v="rock"/>
    <x v="798"/>
    <d v="2014-09-30T14:09:47"/>
  </r>
  <r>
    <x v="0"/>
    <s v="US"/>
    <s v="USD"/>
    <n v="1335542446"/>
    <n v="1332950446"/>
    <b v="0"/>
    <n v="28"/>
    <b v="1"/>
    <s v="music/rock"/>
    <n v="100.02"/>
    <n v="178.60714285714286"/>
    <x v="4"/>
    <s v="rock"/>
    <x v="799"/>
    <d v="2012-04-27T16:00:46"/>
  </r>
  <r>
    <x v="0"/>
    <s v="GB"/>
    <s v="GBP"/>
    <n v="1410431054"/>
    <n v="1407839054"/>
    <b v="0"/>
    <n v="56"/>
    <b v="1"/>
    <s v="music/rock"/>
    <n v="152.13333333333335"/>
    <n v="40.75"/>
    <x v="4"/>
    <s v="rock"/>
    <x v="800"/>
    <d v="2014-09-11T10:24:14"/>
  </r>
  <r>
    <x v="0"/>
    <s v="US"/>
    <s v="USD"/>
    <n v="1309547120"/>
    <n v="1306955120"/>
    <b v="0"/>
    <n v="51"/>
    <b v="1"/>
    <s v="music/rock"/>
    <n v="111.52149999999999"/>
    <n v="43.733921568627444"/>
    <x v="4"/>
    <s v="rock"/>
    <x v="801"/>
    <d v="2011-07-01T19:05:20"/>
  </r>
  <r>
    <x v="0"/>
    <s v="US"/>
    <s v="USD"/>
    <n v="1347854700"/>
    <n v="1343867524"/>
    <b v="0"/>
    <n v="75"/>
    <b v="1"/>
    <s v="music/rock"/>
    <n v="101.33333333333334"/>
    <n v="81.066666666666663"/>
    <x v="4"/>
    <s v="rock"/>
    <x v="802"/>
    <d v="2012-09-17T04:05:00"/>
  </r>
  <r>
    <x v="0"/>
    <s v="US"/>
    <s v="USD"/>
    <n v="1306630800"/>
    <n v="1304376478"/>
    <b v="0"/>
    <n v="38"/>
    <b v="1"/>
    <s v="music/rock"/>
    <n v="123.2608695652174"/>
    <n v="74.60526315789474"/>
    <x v="4"/>
    <s v="rock"/>
    <x v="803"/>
    <d v="2011-05-29T01:00:00"/>
  </r>
  <r>
    <x v="0"/>
    <s v="US"/>
    <s v="USD"/>
    <n v="1311393540"/>
    <n v="1309919526"/>
    <b v="0"/>
    <n v="18"/>
    <b v="1"/>
    <s v="music/rock"/>
    <n v="100"/>
    <n v="305.55555555555554"/>
    <x v="4"/>
    <s v="rock"/>
    <x v="804"/>
    <d v="2011-07-23T03:59:00"/>
  </r>
  <r>
    <x v="0"/>
    <s v="US"/>
    <s v="USD"/>
    <n v="1310857200"/>
    <n v="1306525512"/>
    <b v="0"/>
    <n v="54"/>
    <b v="1"/>
    <s v="music/rock"/>
    <n v="105"/>
    <n v="58.333333333333336"/>
    <x v="4"/>
    <s v="rock"/>
    <x v="805"/>
    <d v="2011-07-16T23:00:00"/>
  </r>
  <r>
    <x v="0"/>
    <s v="US"/>
    <s v="USD"/>
    <n v="1315413339"/>
    <n v="1312821339"/>
    <b v="0"/>
    <n v="71"/>
    <b v="1"/>
    <s v="music/rock"/>
    <n v="104.4375"/>
    <n v="117.67605633802818"/>
    <x v="4"/>
    <s v="rock"/>
    <x v="806"/>
    <d v="2011-09-07T16:35:39"/>
  </r>
  <r>
    <x v="0"/>
    <s v="US"/>
    <s v="USD"/>
    <n v="1488333600"/>
    <n v="1485270311"/>
    <b v="0"/>
    <n v="57"/>
    <b v="1"/>
    <s v="music/rock"/>
    <n v="105.125"/>
    <n v="73.771929824561397"/>
    <x v="4"/>
    <s v="rock"/>
    <x v="807"/>
    <d v="2017-03-01T02:00:00"/>
  </r>
  <r>
    <x v="0"/>
    <s v="CA"/>
    <s v="CAD"/>
    <n v="1419224340"/>
    <n v="1416363886"/>
    <b v="0"/>
    <n v="43"/>
    <b v="1"/>
    <s v="music/rock"/>
    <n v="100"/>
    <n v="104.65116279069767"/>
    <x v="4"/>
    <s v="rock"/>
    <x v="808"/>
    <d v="2014-12-22T04:59:00"/>
  </r>
  <r>
    <x v="0"/>
    <s v="US"/>
    <s v="USD"/>
    <n v="1390161630"/>
    <n v="1387569630"/>
    <b v="0"/>
    <n v="52"/>
    <b v="1"/>
    <s v="music/rock"/>
    <n v="103.77499999999999"/>
    <n v="79.82692307692308"/>
    <x v="4"/>
    <s v="rock"/>
    <x v="809"/>
    <d v="2014-01-19T20:00:30"/>
  </r>
  <r>
    <x v="0"/>
    <s v="US"/>
    <s v="USD"/>
    <n v="1346462462"/>
    <n v="1343870462"/>
    <b v="0"/>
    <n v="27"/>
    <b v="1"/>
    <s v="music/rock"/>
    <n v="105"/>
    <n v="58.333333333333336"/>
    <x v="4"/>
    <s v="rock"/>
    <x v="810"/>
    <d v="2012-09-01T01:21:02"/>
  </r>
  <r>
    <x v="0"/>
    <s v="US"/>
    <s v="USD"/>
    <n v="1373475120"/>
    <n v="1371569202"/>
    <b v="0"/>
    <n v="12"/>
    <b v="1"/>
    <s v="music/rock"/>
    <n v="104"/>
    <n v="86.666666666666671"/>
    <x v="4"/>
    <s v="rock"/>
    <x v="811"/>
    <d v="2013-07-10T16:52:00"/>
  </r>
  <r>
    <x v="0"/>
    <s v="US"/>
    <s v="USD"/>
    <n v="1362146280"/>
    <n v="1357604752"/>
    <b v="0"/>
    <n v="33"/>
    <b v="1"/>
    <s v="music/rock"/>
    <n v="151.83333333333334"/>
    <n v="27.606060606060606"/>
    <x v="4"/>
    <s v="rock"/>
    <x v="812"/>
    <d v="2013-03-01T13:58:00"/>
  </r>
  <r>
    <x v="0"/>
    <s v="US"/>
    <s v="USD"/>
    <n v="1342825365"/>
    <n v="1340233365"/>
    <b v="0"/>
    <n v="96"/>
    <b v="1"/>
    <s v="music/rock"/>
    <n v="159.99600000000001"/>
    <n v="24.999375000000001"/>
    <x v="4"/>
    <s v="rock"/>
    <x v="813"/>
    <d v="2012-07-20T23:02:45"/>
  </r>
  <r>
    <x v="0"/>
    <s v="US"/>
    <s v="USD"/>
    <n v="1306865040"/>
    <n v="1305568201"/>
    <b v="0"/>
    <n v="28"/>
    <b v="1"/>
    <s v="music/rock"/>
    <n v="127.3"/>
    <n v="45.464285714285715"/>
    <x v="4"/>
    <s v="rock"/>
    <x v="814"/>
    <d v="2011-05-31T18:04:00"/>
  </r>
  <r>
    <x v="0"/>
    <s v="US"/>
    <s v="USD"/>
    <n v="1414879303"/>
    <n v="1412287303"/>
    <b v="0"/>
    <n v="43"/>
    <b v="1"/>
    <s v="music/rock"/>
    <n v="107"/>
    <n v="99.534883720930239"/>
    <x v="4"/>
    <s v="rock"/>
    <x v="815"/>
    <d v="2014-11-01T22:01:43"/>
  </r>
  <r>
    <x v="0"/>
    <s v="US"/>
    <s v="USD"/>
    <n v="1365489000"/>
    <n v="1362776043"/>
    <b v="0"/>
    <n v="205"/>
    <b v="1"/>
    <s v="music/rock"/>
    <n v="115.12214285714286"/>
    <n v="39.31"/>
    <x v="4"/>
    <s v="rock"/>
    <x v="816"/>
    <d v="2013-04-09T06:30:00"/>
  </r>
  <r>
    <x v="0"/>
    <s v="US"/>
    <s v="USD"/>
    <n v="1331441940"/>
    <n v="1326810211"/>
    <b v="0"/>
    <n v="23"/>
    <b v="1"/>
    <s v="music/rock"/>
    <n v="137.11066666666665"/>
    <n v="89.419999999999987"/>
    <x v="4"/>
    <s v="rock"/>
    <x v="817"/>
    <d v="2012-03-11T04:59:00"/>
  </r>
  <r>
    <x v="0"/>
    <s v="US"/>
    <s v="USD"/>
    <n v="1344358860"/>
    <n v="1343682681"/>
    <b v="0"/>
    <n v="19"/>
    <b v="1"/>
    <s v="music/rock"/>
    <n v="155.71428571428572"/>
    <n v="28.684210526315791"/>
    <x v="4"/>
    <s v="rock"/>
    <x v="818"/>
    <d v="2012-08-07T17:01:00"/>
  </r>
  <r>
    <x v="0"/>
    <s v="US"/>
    <s v="USD"/>
    <n v="1387601040"/>
    <n v="1386806254"/>
    <b v="0"/>
    <n v="14"/>
    <b v="1"/>
    <s v="music/rock"/>
    <n v="108.74999999999999"/>
    <n v="31.071428571428573"/>
    <x v="4"/>
    <s v="rock"/>
    <x v="819"/>
    <d v="2013-12-21T04:44:00"/>
  </r>
  <r>
    <x v="0"/>
    <s v="US"/>
    <s v="USD"/>
    <n v="1402290000"/>
    <n v="1399666342"/>
    <b v="0"/>
    <n v="38"/>
    <b v="1"/>
    <s v="music/rock"/>
    <n v="134.05000000000001"/>
    <n v="70.55263157894737"/>
    <x v="4"/>
    <s v="rock"/>
    <x v="820"/>
    <d v="2014-06-09T05:00:00"/>
  </r>
  <r>
    <x v="0"/>
    <s v="US"/>
    <s v="USD"/>
    <n v="1430712060"/>
    <n v="1427753265"/>
    <b v="0"/>
    <n v="78"/>
    <b v="1"/>
    <s v="music/rock"/>
    <n v="100"/>
    <n v="224.12820512820514"/>
    <x v="4"/>
    <s v="rock"/>
    <x v="821"/>
    <d v="2015-05-04T04:01:00"/>
  </r>
  <r>
    <x v="0"/>
    <s v="US"/>
    <s v="USD"/>
    <n v="1349477050"/>
    <n v="1346885050"/>
    <b v="0"/>
    <n v="69"/>
    <b v="1"/>
    <s v="music/rock"/>
    <n v="119.16666666666667"/>
    <n v="51.811594202898547"/>
    <x v="4"/>
    <s v="rock"/>
    <x v="822"/>
    <d v="2012-10-05T22:44:10"/>
  </r>
  <r>
    <x v="0"/>
    <s v="US"/>
    <s v="USD"/>
    <n v="1427062852"/>
    <n v="1424474452"/>
    <b v="0"/>
    <n v="33"/>
    <b v="1"/>
    <s v="music/rock"/>
    <n v="179.5"/>
    <n v="43.515151515151516"/>
    <x v="4"/>
    <s v="rock"/>
    <x v="823"/>
    <d v="2015-03-22T22:20:52"/>
  </r>
  <r>
    <x v="0"/>
    <s v="US"/>
    <s v="USD"/>
    <n v="1271573940"/>
    <n v="1268459318"/>
    <b v="0"/>
    <n v="54"/>
    <b v="1"/>
    <s v="music/rock"/>
    <n v="134.38124999999999"/>
    <n v="39.816666666666663"/>
    <x v="4"/>
    <s v="rock"/>
    <x v="824"/>
    <d v="2010-04-18T06:59:00"/>
  </r>
  <r>
    <x v="0"/>
    <s v="US"/>
    <s v="USD"/>
    <n v="1351495284"/>
    <n v="1349335284"/>
    <b v="0"/>
    <n v="99"/>
    <b v="1"/>
    <s v="music/rock"/>
    <n v="100.43200000000002"/>
    <n v="126.8080808080808"/>
    <x v="4"/>
    <s v="rock"/>
    <x v="825"/>
    <d v="2012-10-29T07:21:24"/>
  </r>
  <r>
    <x v="0"/>
    <s v="US"/>
    <s v="USD"/>
    <n v="1332719730"/>
    <n v="1330908930"/>
    <b v="0"/>
    <n v="49"/>
    <b v="1"/>
    <s v="music/rock"/>
    <n v="101.45454545454547"/>
    <n v="113.87755102040816"/>
    <x v="4"/>
    <s v="rock"/>
    <x v="826"/>
    <d v="2012-03-25T23:55:30"/>
  </r>
  <r>
    <x v="0"/>
    <s v="US"/>
    <s v="USD"/>
    <n v="1329248940"/>
    <n v="1326972107"/>
    <b v="0"/>
    <n v="11"/>
    <b v="1"/>
    <s v="music/rock"/>
    <n v="103.33333333333334"/>
    <n v="28.181818181818183"/>
    <x v="4"/>
    <s v="rock"/>
    <x v="827"/>
    <d v="2012-02-14T19:49:00"/>
  </r>
  <r>
    <x v="0"/>
    <s v="US"/>
    <s v="USD"/>
    <n v="1340641440"/>
    <n v="1339549982"/>
    <b v="0"/>
    <n v="38"/>
    <b v="1"/>
    <s v="music/rock"/>
    <n v="107"/>
    <n v="36.60526315789474"/>
    <x v="4"/>
    <s v="rock"/>
    <x v="828"/>
    <d v="2012-06-25T16:24:00"/>
  </r>
  <r>
    <x v="0"/>
    <s v="GB"/>
    <s v="GBP"/>
    <n v="1468437240"/>
    <n v="1463253240"/>
    <b v="0"/>
    <n v="16"/>
    <b v="1"/>
    <s v="music/rock"/>
    <n v="104"/>
    <n v="32.5"/>
    <x v="4"/>
    <s v="rock"/>
    <x v="829"/>
    <d v="2016-07-13T19:14:00"/>
  </r>
  <r>
    <x v="0"/>
    <s v="US"/>
    <s v="USD"/>
    <n v="1363952225"/>
    <n v="1361363825"/>
    <b v="0"/>
    <n v="32"/>
    <b v="1"/>
    <s v="music/rock"/>
    <n v="107.83333333333334"/>
    <n v="60.65625"/>
    <x v="4"/>
    <s v="rock"/>
    <x v="830"/>
    <d v="2013-03-22T11:37:05"/>
  </r>
  <r>
    <x v="0"/>
    <s v="US"/>
    <s v="USD"/>
    <n v="1335540694"/>
    <n v="1332948694"/>
    <b v="0"/>
    <n v="20"/>
    <b v="1"/>
    <s v="music/rock"/>
    <n v="233.33333333333334"/>
    <n v="175"/>
    <x v="4"/>
    <s v="rock"/>
    <x v="831"/>
    <d v="2012-04-27T15:31:34"/>
  </r>
  <r>
    <x v="0"/>
    <s v="US"/>
    <s v="USD"/>
    <n v="1327133580"/>
    <n v="1321978335"/>
    <b v="0"/>
    <n v="154"/>
    <b v="1"/>
    <s v="music/rock"/>
    <n v="100.60706666666665"/>
    <n v="97.993896103896105"/>
    <x v="4"/>
    <s v="rock"/>
    <x v="832"/>
    <d v="2012-01-21T08:13:00"/>
  </r>
  <r>
    <x v="0"/>
    <s v="US"/>
    <s v="USD"/>
    <n v="1397941475"/>
    <n v="1395349475"/>
    <b v="0"/>
    <n v="41"/>
    <b v="1"/>
    <s v="music/rock"/>
    <n v="101.66666666666666"/>
    <n v="148.78048780487805"/>
    <x v="4"/>
    <s v="rock"/>
    <x v="833"/>
    <d v="2014-04-19T21:04:35"/>
  </r>
  <r>
    <x v="0"/>
    <s v="US"/>
    <s v="USD"/>
    <n v="1372651140"/>
    <n v="1369770292"/>
    <b v="0"/>
    <n v="75"/>
    <b v="1"/>
    <s v="music/rock"/>
    <n v="131.0181818181818"/>
    <n v="96.08"/>
    <x v="4"/>
    <s v="rock"/>
    <x v="834"/>
    <d v="2013-07-01T03:59:00"/>
  </r>
  <r>
    <x v="0"/>
    <s v="US"/>
    <s v="USD"/>
    <n v="1337396400"/>
    <n v="1333709958"/>
    <b v="0"/>
    <n v="40"/>
    <b v="1"/>
    <s v="music/rock"/>
    <n v="117.25000000000001"/>
    <n v="58.625"/>
    <x v="4"/>
    <s v="rock"/>
    <x v="835"/>
    <d v="2012-05-19T03:00:00"/>
  </r>
  <r>
    <x v="0"/>
    <s v="US"/>
    <s v="USD"/>
    <n v="1381108918"/>
    <n v="1378516918"/>
    <b v="0"/>
    <n v="46"/>
    <b v="1"/>
    <s v="music/rock"/>
    <n v="100.93039999999999"/>
    <n v="109.70695652173914"/>
    <x v="4"/>
    <s v="rock"/>
    <x v="836"/>
    <d v="2013-10-07T01:21:58"/>
  </r>
  <r>
    <x v="0"/>
    <s v="US"/>
    <s v="USD"/>
    <n v="1398988662"/>
    <n v="1396396662"/>
    <b v="0"/>
    <n v="62"/>
    <b v="1"/>
    <s v="music/rock"/>
    <n v="121.8"/>
    <n v="49.112903225806448"/>
    <x v="4"/>
    <s v="rock"/>
    <x v="837"/>
    <d v="2014-05-01T23:57:42"/>
  </r>
  <r>
    <x v="0"/>
    <s v="US"/>
    <s v="USD"/>
    <n v="1326835985"/>
    <n v="1324243985"/>
    <b v="0"/>
    <n v="61"/>
    <b v="1"/>
    <s v="music/rock"/>
    <n v="145.4"/>
    <n v="47.672131147540981"/>
    <x v="4"/>
    <s v="rock"/>
    <x v="838"/>
    <d v="2012-01-17T21:33:05"/>
  </r>
  <r>
    <x v="0"/>
    <s v="US"/>
    <s v="USD"/>
    <n v="1348337956"/>
    <n v="1345745956"/>
    <b v="0"/>
    <n v="96"/>
    <b v="1"/>
    <s v="music/rock"/>
    <n v="116.61660000000001"/>
    <n v="60.737812499999997"/>
    <x v="4"/>
    <s v="rock"/>
    <x v="839"/>
    <d v="2012-09-22T18:19:16"/>
  </r>
  <r>
    <x v="0"/>
    <s v="US"/>
    <s v="USD"/>
    <n v="1474694787"/>
    <n v="1472102787"/>
    <b v="0"/>
    <n v="190"/>
    <b v="1"/>
    <s v="music/metal"/>
    <n v="120.4166"/>
    <n v="63.37715789473684"/>
    <x v="4"/>
    <s v="metal"/>
    <x v="840"/>
    <d v="2016-09-24T05:26:27"/>
  </r>
  <r>
    <x v="0"/>
    <s v="US"/>
    <s v="USD"/>
    <n v="1415653663"/>
    <n v="1413058063"/>
    <b v="1"/>
    <n v="94"/>
    <b v="1"/>
    <s v="music/metal"/>
    <n v="101.32000000000001"/>
    <n v="53.893617021276597"/>
    <x v="4"/>
    <s v="metal"/>
    <x v="841"/>
    <d v="2014-11-10T21:07:43"/>
  </r>
  <r>
    <x v="0"/>
    <s v="CA"/>
    <s v="CAD"/>
    <n v="1381723140"/>
    <n v="1378735983"/>
    <b v="1"/>
    <n v="39"/>
    <b v="1"/>
    <s v="music/metal"/>
    <n v="104.32"/>
    <n v="66.871794871794876"/>
    <x v="4"/>
    <s v="metal"/>
    <x v="842"/>
    <d v="2013-10-14T03:59:00"/>
  </r>
  <r>
    <x v="0"/>
    <s v="US"/>
    <s v="USD"/>
    <n v="1481184000"/>
    <n v="1479708680"/>
    <b v="0"/>
    <n v="127"/>
    <b v="1"/>
    <s v="music/metal"/>
    <n v="267.13333333333333"/>
    <n v="63.102362204724407"/>
    <x v="4"/>
    <s v="metal"/>
    <x v="843"/>
    <d v="2016-12-08T08:00:00"/>
  </r>
  <r>
    <x v="0"/>
    <s v="US"/>
    <s v="USD"/>
    <n v="1414817940"/>
    <n v="1411489552"/>
    <b v="1"/>
    <n v="159"/>
    <b v="1"/>
    <s v="music/metal"/>
    <n v="194.13333333333333"/>
    <n v="36.628930817610062"/>
    <x v="4"/>
    <s v="metal"/>
    <x v="844"/>
    <d v="2014-11-01T04:59:00"/>
  </r>
  <r>
    <x v="0"/>
    <s v="US"/>
    <s v="USD"/>
    <n v="1473047940"/>
    <n v="1469595396"/>
    <b v="0"/>
    <n v="177"/>
    <b v="1"/>
    <s v="music/metal"/>
    <n v="120.3802"/>
    <n v="34.005706214689269"/>
    <x v="4"/>
    <s v="metal"/>
    <x v="845"/>
    <d v="2016-09-05T03:59:00"/>
  </r>
  <r>
    <x v="0"/>
    <s v="GB"/>
    <s v="GBP"/>
    <n v="1394460000"/>
    <n v="1393233855"/>
    <b v="0"/>
    <n v="47"/>
    <b v="1"/>
    <s v="music/metal"/>
    <n v="122.00090909090908"/>
    <n v="28.553404255319148"/>
    <x v="4"/>
    <s v="metal"/>
    <x v="846"/>
    <d v="2014-03-10T14:00:00"/>
  </r>
  <r>
    <x v="0"/>
    <s v="US"/>
    <s v="USD"/>
    <n v="1436555376"/>
    <n v="1433963376"/>
    <b v="0"/>
    <n v="1"/>
    <b v="1"/>
    <s v="music/metal"/>
    <n v="100"/>
    <n v="10"/>
    <x v="4"/>
    <s v="metal"/>
    <x v="847"/>
    <d v="2015-07-10T19:09:36"/>
  </r>
  <r>
    <x v="0"/>
    <s v="US"/>
    <s v="USD"/>
    <n v="1429038033"/>
    <n v="1426446033"/>
    <b v="0"/>
    <n v="16"/>
    <b v="1"/>
    <s v="music/metal"/>
    <n v="100"/>
    <n v="18.75"/>
    <x v="4"/>
    <s v="metal"/>
    <x v="848"/>
    <d v="2015-04-14T19:00:33"/>
  </r>
  <r>
    <x v="0"/>
    <s v="US"/>
    <s v="USD"/>
    <n v="1426473264"/>
    <n v="1424057664"/>
    <b v="0"/>
    <n v="115"/>
    <b v="1"/>
    <s v="music/metal"/>
    <n v="119.9"/>
    <n v="41.704347826086959"/>
    <x v="4"/>
    <s v="metal"/>
    <x v="849"/>
    <d v="2015-03-16T02:34:24"/>
  </r>
  <r>
    <x v="0"/>
    <s v="US"/>
    <s v="USD"/>
    <n v="1461560340"/>
    <n v="1458762717"/>
    <b v="0"/>
    <n v="133"/>
    <b v="1"/>
    <s v="music/metal"/>
    <n v="155.17499999999998"/>
    <n v="46.669172932330824"/>
    <x v="4"/>
    <s v="metal"/>
    <x v="850"/>
    <d v="2016-04-25T04:59:00"/>
  </r>
  <r>
    <x v="0"/>
    <s v="FR"/>
    <s v="EUR"/>
    <n v="1469994300"/>
    <n v="1464815253"/>
    <b v="0"/>
    <n v="70"/>
    <b v="1"/>
    <s v="music/metal"/>
    <n v="130.44999999999999"/>
    <n v="37.271428571428572"/>
    <x v="4"/>
    <s v="metal"/>
    <x v="851"/>
    <d v="2016-07-31T19:45:00"/>
  </r>
  <r>
    <x v="0"/>
    <s v="US"/>
    <s v="USD"/>
    <n v="1477342800"/>
    <n v="1476386395"/>
    <b v="0"/>
    <n v="62"/>
    <b v="1"/>
    <s v="music/metal"/>
    <n v="104.97142857142859"/>
    <n v="59.258064516129032"/>
    <x v="4"/>
    <s v="metal"/>
    <x v="852"/>
    <d v="2016-10-24T21:00:00"/>
  </r>
  <r>
    <x v="0"/>
    <s v="US"/>
    <s v="USD"/>
    <n v="1424116709"/>
    <n v="1421524709"/>
    <b v="0"/>
    <n v="10"/>
    <b v="1"/>
    <s v="music/metal"/>
    <n v="100"/>
    <n v="30"/>
    <x v="4"/>
    <s v="metal"/>
    <x v="853"/>
    <d v="2015-02-16T19:58:29"/>
  </r>
  <r>
    <x v="0"/>
    <s v="US"/>
    <s v="USD"/>
    <n v="1482901546"/>
    <n v="1480309546"/>
    <b v="0"/>
    <n v="499"/>
    <b v="1"/>
    <s v="music/metal"/>
    <n v="118.2205035971223"/>
    <n v="65.8623246492986"/>
    <x v="4"/>
    <s v="metal"/>
    <x v="854"/>
    <d v="2016-12-28T05:05:46"/>
  </r>
  <r>
    <x v="0"/>
    <s v="US"/>
    <s v="USD"/>
    <n v="1469329217"/>
    <n v="1466737217"/>
    <b v="0"/>
    <n v="47"/>
    <b v="1"/>
    <s v="music/metal"/>
    <n v="103.44827586206897"/>
    <n v="31.914893617021278"/>
    <x v="4"/>
    <s v="metal"/>
    <x v="855"/>
    <d v="2016-07-24T03:00:17"/>
  </r>
  <r>
    <x v="0"/>
    <s v="DE"/>
    <s v="EUR"/>
    <n v="1477422000"/>
    <n v="1472282956"/>
    <b v="0"/>
    <n v="28"/>
    <b v="1"/>
    <s v="music/metal"/>
    <n v="218.00000000000003"/>
    <n v="19.464285714285715"/>
    <x v="4"/>
    <s v="metal"/>
    <x v="856"/>
    <d v="2016-10-25T19:00:00"/>
  </r>
  <r>
    <x v="0"/>
    <s v="ES"/>
    <s v="EUR"/>
    <n v="1448463431"/>
    <n v="1444831031"/>
    <b v="0"/>
    <n v="24"/>
    <b v="1"/>
    <s v="music/metal"/>
    <n v="100"/>
    <n v="50"/>
    <x v="4"/>
    <s v="metal"/>
    <x v="857"/>
    <d v="2015-11-25T14:57:11"/>
  </r>
  <r>
    <x v="0"/>
    <s v="GB"/>
    <s v="GBP"/>
    <n v="1429138740"/>
    <n v="1426528418"/>
    <b v="0"/>
    <n v="76"/>
    <b v="1"/>
    <s v="music/metal"/>
    <n v="144.00583333333333"/>
    <n v="22.737763157894737"/>
    <x v="4"/>
    <s v="metal"/>
    <x v="858"/>
    <d v="2015-04-15T22:59:00"/>
  </r>
  <r>
    <x v="0"/>
    <s v="US"/>
    <s v="USD"/>
    <n v="1433376000"/>
    <n v="1430768468"/>
    <b v="0"/>
    <n v="98"/>
    <b v="1"/>
    <s v="music/metal"/>
    <n v="104.67500000000001"/>
    <n v="42.724489795918366"/>
    <x v="4"/>
    <s v="metal"/>
    <x v="859"/>
    <d v="2015-06-04T00:00:00"/>
  </r>
  <r>
    <x v="2"/>
    <s v="US"/>
    <s v="USD"/>
    <n v="1385123713"/>
    <n v="1382528113"/>
    <b v="0"/>
    <n v="48"/>
    <b v="0"/>
    <s v="music/jazz"/>
    <n v="18.142857142857142"/>
    <n v="52.916666666666664"/>
    <x v="4"/>
    <s v="jazz"/>
    <x v="860"/>
    <d v="2013-11-22T12:35:13"/>
  </r>
  <r>
    <x v="2"/>
    <s v="US"/>
    <s v="USD"/>
    <n v="1474067404"/>
    <n v="1471475404"/>
    <b v="0"/>
    <n v="2"/>
    <b v="0"/>
    <s v="music/jazz"/>
    <n v="2.2444444444444445"/>
    <n v="50.5"/>
    <x v="4"/>
    <s v="jazz"/>
    <x v="861"/>
    <d v="2016-09-16T23:10:04"/>
  </r>
  <r>
    <x v="2"/>
    <s v="GB"/>
    <s v="GBP"/>
    <n v="1384179548"/>
    <n v="1381583948"/>
    <b v="0"/>
    <n v="4"/>
    <b v="0"/>
    <s v="music/jazz"/>
    <n v="0.33999999999999997"/>
    <n v="42.5"/>
    <x v="4"/>
    <s v="jazz"/>
    <x v="862"/>
    <d v="2013-11-11T14:19:08"/>
  </r>
  <r>
    <x v="2"/>
    <s v="US"/>
    <s v="USD"/>
    <n v="1329014966"/>
    <n v="1326422966"/>
    <b v="0"/>
    <n v="5"/>
    <b v="0"/>
    <s v="music/jazz"/>
    <n v="4.5"/>
    <n v="18"/>
    <x v="4"/>
    <s v="jazz"/>
    <x v="863"/>
    <d v="2012-02-12T02:49:26"/>
  </r>
  <r>
    <x v="2"/>
    <s v="US"/>
    <s v="USD"/>
    <n v="1381917540"/>
    <n v="1379990038"/>
    <b v="0"/>
    <n v="79"/>
    <b v="0"/>
    <s v="music/jazz"/>
    <n v="41.53846153846154"/>
    <n v="34.177215189873415"/>
    <x v="4"/>
    <s v="jazz"/>
    <x v="864"/>
    <d v="2013-10-16T09:59:00"/>
  </r>
  <r>
    <x v="2"/>
    <s v="US"/>
    <s v="USD"/>
    <n v="1358361197"/>
    <n v="1353177197"/>
    <b v="0"/>
    <n v="2"/>
    <b v="0"/>
    <s v="music/jazz"/>
    <n v="2.0454545454545454"/>
    <n v="22.5"/>
    <x v="4"/>
    <s v="jazz"/>
    <x v="865"/>
    <d v="2013-01-16T18:33:17"/>
  </r>
  <r>
    <x v="2"/>
    <s v="US"/>
    <s v="USD"/>
    <n v="1425136200"/>
    <n v="1421853518"/>
    <b v="0"/>
    <n v="11"/>
    <b v="0"/>
    <s v="music/jazz"/>
    <n v="18.285714285714285"/>
    <n v="58.18181818181818"/>
    <x v="4"/>
    <s v="jazz"/>
    <x v="866"/>
    <d v="2015-02-28T15:10:00"/>
  </r>
  <r>
    <x v="2"/>
    <s v="US"/>
    <s v="USD"/>
    <n v="1259643540"/>
    <n v="1254450706"/>
    <b v="0"/>
    <n v="11"/>
    <b v="0"/>
    <s v="music/jazz"/>
    <n v="24.02"/>
    <n v="109.18181818181819"/>
    <x v="4"/>
    <s v="jazz"/>
    <x v="867"/>
    <d v="2009-12-01T04:59:00"/>
  </r>
  <r>
    <x v="2"/>
    <s v="US"/>
    <s v="USD"/>
    <n v="1389055198"/>
    <n v="1386463198"/>
    <b v="0"/>
    <n v="1"/>
    <b v="0"/>
    <s v="music/jazz"/>
    <n v="0.1111111111111111"/>
    <n v="50"/>
    <x v="4"/>
    <s v="jazz"/>
    <x v="868"/>
    <d v="2014-01-07T00:39:58"/>
  </r>
  <r>
    <x v="2"/>
    <s v="US"/>
    <s v="USD"/>
    <n v="1365448657"/>
    <n v="1362860257"/>
    <b v="0"/>
    <n v="3"/>
    <b v="0"/>
    <s v="music/jazz"/>
    <n v="11.818181818181818"/>
    <n v="346.66666666666669"/>
    <x v="4"/>
    <s v="jazz"/>
    <x v="869"/>
    <d v="2013-04-08T19:17:37"/>
  </r>
  <r>
    <x v="2"/>
    <s v="GB"/>
    <s v="GBP"/>
    <n v="1377995523"/>
    <n v="1375403523"/>
    <b v="0"/>
    <n v="5"/>
    <b v="0"/>
    <s v="music/jazz"/>
    <n v="0.31"/>
    <n v="12.4"/>
    <x v="4"/>
    <s v="jazz"/>
    <x v="870"/>
    <d v="2013-09-01T00:32:03"/>
  </r>
  <r>
    <x v="2"/>
    <s v="US"/>
    <s v="USD"/>
    <n v="1385735295"/>
    <n v="1383139695"/>
    <b v="0"/>
    <n v="12"/>
    <b v="0"/>
    <s v="music/jazz"/>
    <n v="5.416666666666667"/>
    <n v="27.083333333333332"/>
    <x v="4"/>
    <s v="jazz"/>
    <x v="871"/>
    <d v="2013-11-29T14:28:15"/>
  </r>
  <r>
    <x v="2"/>
    <s v="US"/>
    <s v="USD"/>
    <n v="1299786527"/>
    <n v="1295898527"/>
    <b v="0"/>
    <n v="2"/>
    <b v="0"/>
    <s v="music/jazz"/>
    <n v="0.8125"/>
    <n v="32.5"/>
    <x v="4"/>
    <s v="jazz"/>
    <x v="872"/>
    <d v="2011-03-10T19:48:47"/>
  </r>
  <r>
    <x v="2"/>
    <s v="US"/>
    <s v="USD"/>
    <n v="1352610040"/>
    <n v="1349150440"/>
    <b v="0"/>
    <n v="5"/>
    <b v="0"/>
    <s v="music/jazz"/>
    <n v="1.2857142857142856"/>
    <n v="9"/>
    <x v="4"/>
    <s v="jazz"/>
    <x v="873"/>
    <d v="2012-11-11T05:00:40"/>
  </r>
  <r>
    <x v="2"/>
    <s v="US"/>
    <s v="USD"/>
    <n v="1367676034"/>
    <n v="1365084034"/>
    <b v="0"/>
    <n v="21"/>
    <b v="0"/>
    <s v="music/jazz"/>
    <n v="24.333333333333336"/>
    <n v="34.761904761904759"/>
    <x v="4"/>
    <s v="jazz"/>
    <x v="874"/>
    <d v="2013-05-04T14:00:34"/>
  </r>
  <r>
    <x v="2"/>
    <s v="US"/>
    <s v="USD"/>
    <n v="1442856131"/>
    <n v="1441128131"/>
    <b v="0"/>
    <n v="0"/>
    <b v="0"/>
    <s v="music/jazz"/>
    <n v="0"/>
    <s v="N/A"/>
    <x v="4"/>
    <s v="jazz"/>
    <x v="875"/>
    <d v="2015-09-21T17:22:11"/>
  </r>
  <r>
    <x v="2"/>
    <s v="GB"/>
    <s v="GBP"/>
    <n v="1359978927"/>
    <n v="1357127727"/>
    <b v="0"/>
    <n v="45"/>
    <b v="0"/>
    <s v="music/jazz"/>
    <n v="40.799492385786799"/>
    <n v="28.577777777777779"/>
    <x v="4"/>
    <s v="jazz"/>
    <x v="876"/>
    <d v="2013-02-04T11:55:27"/>
  </r>
  <r>
    <x v="2"/>
    <s v="US"/>
    <s v="USD"/>
    <n v="1387479360"/>
    <n v="1384887360"/>
    <b v="0"/>
    <n v="29"/>
    <b v="0"/>
    <s v="music/jazz"/>
    <n v="67.55"/>
    <n v="46.586206896551722"/>
    <x v="4"/>
    <s v="jazz"/>
    <x v="877"/>
    <d v="2013-12-19T18:56:00"/>
  </r>
  <r>
    <x v="2"/>
    <s v="US"/>
    <s v="USD"/>
    <n v="1293082524"/>
    <n v="1290490524"/>
    <b v="0"/>
    <n v="2"/>
    <b v="0"/>
    <s v="music/jazz"/>
    <n v="1.3"/>
    <n v="32.5"/>
    <x v="4"/>
    <s v="jazz"/>
    <x v="878"/>
    <d v="2010-12-23T05:35:24"/>
  </r>
  <r>
    <x v="2"/>
    <s v="US"/>
    <s v="USD"/>
    <n v="1338321305"/>
    <n v="1336506905"/>
    <b v="0"/>
    <n v="30"/>
    <b v="0"/>
    <s v="music/jazz"/>
    <n v="30.666666666666664"/>
    <n v="21.466666666666665"/>
    <x v="4"/>
    <s v="jazz"/>
    <x v="879"/>
    <d v="2012-05-29T19:55:05"/>
  </r>
  <r>
    <x v="2"/>
    <s v="US"/>
    <s v="USD"/>
    <n v="1351582938"/>
    <n v="1348731738"/>
    <b v="0"/>
    <n v="8"/>
    <b v="0"/>
    <s v="music/indie rock"/>
    <n v="2.9894179894179893"/>
    <n v="14.125"/>
    <x v="4"/>
    <s v="indie rock"/>
    <x v="880"/>
    <d v="2012-10-30T07:42:18"/>
  </r>
  <r>
    <x v="2"/>
    <s v="US"/>
    <s v="USD"/>
    <n v="1326520886"/>
    <n v="1322632886"/>
    <b v="0"/>
    <n v="1"/>
    <b v="0"/>
    <s v="music/indie rock"/>
    <n v="0.8"/>
    <n v="30"/>
    <x v="4"/>
    <s v="indie rock"/>
    <x v="881"/>
    <d v="2012-01-14T06:01:26"/>
  </r>
  <r>
    <x v="2"/>
    <s v="US"/>
    <s v="USD"/>
    <n v="1315341550"/>
    <n v="1312490350"/>
    <b v="0"/>
    <n v="14"/>
    <b v="0"/>
    <s v="music/indie rock"/>
    <n v="20.133333333333333"/>
    <n v="21.571428571428573"/>
    <x v="4"/>
    <s v="indie rock"/>
    <x v="882"/>
    <d v="2011-09-06T20:39:10"/>
  </r>
  <r>
    <x v="2"/>
    <s v="US"/>
    <s v="USD"/>
    <n v="1456957635"/>
    <n v="1451773635"/>
    <b v="0"/>
    <n v="24"/>
    <b v="0"/>
    <s v="music/indie rock"/>
    <n v="40.020000000000003"/>
    <n v="83.375"/>
    <x v="4"/>
    <s v="indie rock"/>
    <x v="883"/>
    <d v="2016-03-02T22:27:15"/>
  </r>
  <r>
    <x v="2"/>
    <s v="US"/>
    <s v="USD"/>
    <n v="1336789860"/>
    <n v="1331666146"/>
    <b v="0"/>
    <n v="2"/>
    <b v="0"/>
    <s v="music/indie rock"/>
    <n v="1"/>
    <n v="10"/>
    <x v="4"/>
    <s v="indie rock"/>
    <x v="884"/>
    <d v="2012-05-12T02:31:00"/>
  </r>
  <r>
    <x v="2"/>
    <s v="US"/>
    <s v="USD"/>
    <n v="1483137311"/>
    <n v="1481322911"/>
    <b v="0"/>
    <n v="21"/>
    <b v="0"/>
    <s v="music/indie rock"/>
    <n v="75"/>
    <n v="35.714285714285715"/>
    <x v="4"/>
    <s v="indie rock"/>
    <x v="885"/>
    <d v="2016-12-30T22:35:11"/>
  </r>
  <r>
    <x v="2"/>
    <s v="US"/>
    <s v="USD"/>
    <n v="1473972813"/>
    <n v="1471812813"/>
    <b v="0"/>
    <n v="7"/>
    <b v="0"/>
    <s v="music/indie rock"/>
    <n v="41"/>
    <n v="29.285714285714285"/>
    <x v="4"/>
    <s v="indie rock"/>
    <x v="886"/>
    <d v="2016-09-15T20:53:33"/>
  </r>
  <r>
    <x v="2"/>
    <s v="US"/>
    <s v="USD"/>
    <n v="1338159655"/>
    <n v="1335567655"/>
    <b v="0"/>
    <n v="0"/>
    <b v="0"/>
    <s v="music/indie rock"/>
    <n v="0"/>
    <s v="N/A"/>
    <x v="4"/>
    <s v="indie rock"/>
    <x v="887"/>
    <d v="2012-05-27T23:00:55"/>
  </r>
  <r>
    <x v="2"/>
    <s v="US"/>
    <s v="USD"/>
    <n v="1314856800"/>
    <n v="1311789885"/>
    <b v="0"/>
    <n v="4"/>
    <b v="0"/>
    <s v="music/indie rock"/>
    <n v="7.1999999999999993"/>
    <n v="18"/>
    <x v="4"/>
    <s v="indie rock"/>
    <x v="888"/>
    <d v="2011-09-01T06:00:00"/>
  </r>
  <r>
    <x v="2"/>
    <s v="US"/>
    <s v="USD"/>
    <n v="1412534943"/>
    <n v="1409942943"/>
    <b v="0"/>
    <n v="32"/>
    <b v="0"/>
    <s v="music/indie rock"/>
    <n v="9.4412800000000008"/>
    <n v="73.760000000000005"/>
    <x v="4"/>
    <s v="indie rock"/>
    <x v="889"/>
    <d v="2014-10-05T18:49:03"/>
  </r>
  <r>
    <x v="2"/>
    <s v="US"/>
    <s v="USD"/>
    <n v="1385055979"/>
    <n v="1382460379"/>
    <b v="0"/>
    <n v="4"/>
    <b v="0"/>
    <s v="music/indie rock"/>
    <n v="4.1666666666666661"/>
    <n v="31.25"/>
    <x v="4"/>
    <s v="indie rock"/>
    <x v="890"/>
    <d v="2013-11-21T17:46:19"/>
  </r>
  <r>
    <x v="2"/>
    <s v="US"/>
    <s v="USD"/>
    <n v="1408581930"/>
    <n v="1405989930"/>
    <b v="0"/>
    <n v="9"/>
    <b v="0"/>
    <s v="music/indie rock"/>
    <n v="3.25"/>
    <n v="28.888888888888889"/>
    <x v="4"/>
    <s v="indie rock"/>
    <x v="891"/>
    <d v="2014-08-21T00:45:30"/>
  </r>
  <r>
    <x v="2"/>
    <s v="US"/>
    <s v="USD"/>
    <n v="1280635200"/>
    <n v="1273121283"/>
    <b v="0"/>
    <n v="17"/>
    <b v="0"/>
    <s v="music/indie rock"/>
    <n v="40.75"/>
    <n v="143.8235294117647"/>
    <x v="4"/>
    <s v="indie rock"/>
    <x v="892"/>
    <d v="2010-08-01T04:00:00"/>
  </r>
  <r>
    <x v="2"/>
    <s v="US"/>
    <s v="USD"/>
    <n v="1427920363"/>
    <n v="1425331963"/>
    <b v="0"/>
    <n v="5"/>
    <b v="0"/>
    <s v="music/indie rock"/>
    <n v="10"/>
    <n v="40"/>
    <x v="4"/>
    <s v="indie rock"/>
    <x v="893"/>
    <d v="2015-04-01T20:32:43"/>
  </r>
  <r>
    <x v="2"/>
    <s v="US"/>
    <s v="USD"/>
    <n v="1465169610"/>
    <n v="1462577610"/>
    <b v="0"/>
    <n v="53"/>
    <b v="0"/>
    <s v="music/indie rock"/>
    <n v="39.17"/>
    <n v="147.81132075471697"/>
    <x v="4"/>
    <s v="indie rock"/>
    <x v="894"/>
    <d v="2016-06-05T23:33:30"/>
  </r>
  <r>
    <x v="2"/>
    <s v="US"/>
    <s v="USD"/>
    <n v="1287975829"/>
    <n v="1284087829"/>
    <b v="0"/>
    <n v="7"/>
    <b v="0"/>
    <s v="music/indie rock"/>
    <n v="2.4375"/>
    <n v="27.857142857142858"/>
    <x v="4"/>
    <s v="indie rock"/>
    <x v="895"/>
    <d v="2010-10-25T03:03:49"/>
  </r>
  <r>
    <x v="2"/>
    <s v="US"/>
    <s v="USD"/>
    <n v="1440734400"/>
    <n v="1438549026"/>
    <b v="0"/>
    <n v="72"/>
    <b v="0"/>
    <s v="music/indie rock"/>
    <n v="40"/>
    <n v="44.444444444444443"/>
    <x v="4"/>
    <s v="indie rock"/>
    <x v="896"/>
    <d v="2015-08-28T04:00:00"/>
  </r>
  <r>
    <x v="2"/>
    <s v="US"/>
    <s v="USD"/>
    <n v="1354123908"/>
    <n v="1351528308"/>
    <b v="0"/>
    <n v="0"/>
    <b v="0"/>
    <s v="music/indie rock"/>
    <n v="0"/>
    <s v="N/A"/>
    <x v="4"/>
    <s v="indie rock"/>
    <x v="897"/>
    <d v="2012-11-28T17:31:48"/>
  </r>
  <r>
    <x v="2"/>
    <s v="US"/>
    <s v="USD"/>
    <n v="1326651110"/>
    <n v="1322763110"/>
    <b v="0"/>
    <n v="2"/>
    <b v="0"/>
    <s v="music/indie rock"/>
    <n v="2.8000000000000003"/>
    <n v="35"/>
    <x v="4"/>
    <s v="indie rock"/>
    <x v="898"/>
    <d v="2012-01-15T18:11:50"/>
  </r>
  <r>
    <x v="2"/>
    <s v="US"/>
    <s v="USD"/>
    <n v="1306549362"/>
    <n v="1302661362"/>
    <b v="0"/>
    <n v="8"/>
    <b v="0"/>
    <s v="music/indie rock"/>
    <n v="37.333333333333336"/>
    <n v="35"/>
    <x v="4"/>
    <s v="indie rock"/>
    <x v="899"/>
    <d v="2011-05-28T02:22:42"/>
  </r>
  <r>
    <x v="2"/>
    <s v="US"/>
    <s v="USD"/>
    <n v="1459365802"/>
    <n v="1456777402"/>
    <b v="0"/>
    <n v="2"/>
    <b v="0"/>
    <s v="music/jazz"/>
    <n v="0.42"/>
    <n v="10.5"/>
    <x v="4"/>
    <s v="jazz"/>
    <x v="900"/>
    <d v="2016-03-30T19:23:22"/>
  </r>
  <r>
    <x v="2"/>
    <s v="US"/>
    <s v="USD"/>
    <n v="1276024260"/>
    <n v="1272050914"/>
    <b v="0"/>
    <n v="0"/>
    <b v="0"/>
    <s v="music/jazz"/>
    <n v="0"/>
    <s v="N/A"/>
    <x v="4"/>
    <s v="jazz"/>
    <x v="901"/>
    <d v="2010-06-08T19:11:00"/>
  </r>
  <r>
    <x v="2"/>
    <s v="US"/>
    <s v="USD"/>
    <n v="1409412600"/>
    <n v="1404947422"/>
    <b v="0"/>
    <n v="3"/>
    <b v="0"/>
    <s v="music/jazz"/>
    <n v="0.3"/>
    <n v="30"/>
    <x v="4"/>
    <s v="jazz"/>
    <x v="902"/>
    <d v="2014-08-30T15:30:00"/>
  </r>
  <r>
    <x v="2"/>
    <s v="US"/>
    <s v="USD"/>
    <n v="1348367100"/>
    <n v="1346180780"/>
    <b v="0"/>
    <n v="4"/>
    <b v="0"/>
    <s v="music/jazz"/>
    <n v="3.2"/>
    <n v="40"/>
    <x v="4"/>
    <s v="jazz"/>
    <x v="903"/>
    <d v="2012-09-23T02:25:00"/>
  </r>
  <r>
    <x v="2"/>
    <s v="US"/>
    <s v="USD"/>
    <n v="1451786137"/>
    <n v="1449194137"/>
    <b v="0"/>
    <n v="3"/>
    <b v="0"/>
    <s v="music/jazz"/>
    <n v="0.30199999999999999"/>
    <n v="50.333333333333336"/>
    <x v="4"/>
    <s v="jazz"/>
    <x v="904"/>
    <d v="2016-01-03T01:55:37"/>
  </r>
  <r>
    <x v="2"/>
    <s v="US"/>
    <s v="USD"/>
    <n v="1295847926"/>
    <n v="1290663926"/>
    <b v="0"/>
    <n v="6"/>
    <b v="0"/>
    <s v="music/jazz"/>
    <n v="3.0153846153846153"/>
    <n v="32.666666666666664"/>
    <x v="4"/>
    <s v="jazz"/>
    <x v="905"/>
    <d v="2011-01-24T05:45:26"/>
  </r>
  <r>
    <x v="2"/>
    <s v="US"/>
    <s v="USD"/>
    <n v="1394681590"/>
    <n v="1392093190"/>
    <b v="0"/>
    <n v="0"/>
    <b v="0"/>
    <s v="music/jazz"/>
    <n v="0"/>
    <s v="N/A"/>
    <x v="4"/>
    <s v="jazz"/>
    <x v="906"/>
    <d v="2014-03-13T03:33:10"/>
  </r>
  <r>
    <x v="2"/>
    <s v="US"/>
    <s v="USD"/>
    <n v="1315715823"/>
    <n v="1313123823"/>
    <b v="0"/>
    <n v="0"/>
    <b v="0"/>
    <s v="music/jazz"/>
    <n v="0"/>
    <s v="N/A"/>
    <x v="4"/>
    <s v="jazz"/>
    <x v="907"/>
    <d v="2011-09-11T04:37:03"/>
  </r>
  <r>
    <x v="2"/>
    <s v="US"/>
    <s v="USD"/>
    <n v="1280206740"/>
    <n v="1276283655"/>
    <b v="0"/>
    <n v="0"/>
    <b v="0"/>
    <s v="music/jazz"/>
    <n v="0"/>
    <s v="N/A"/>
    <x v="4"/>
    <s v="jazz"/>
    <x v="908"/>
    <d v="2010-07-27T04:59:00"/>
  </r>
  <r>
    <x v="2"/>
    <s v="US"/>
    <s v="USD"/>
    <n v="1343016000"/>
    <n v="1340296440"/>
    <b v="0"/>
    <n v="8"/>
    <b v="0"/>
    <s v="music/jazz"/>
    <n v="3.25"/>
    <n v="65"/>
    <x v="4"/>
    <s v="jazz"/>
    <x v="909"/>
    <d v="2012-07-23T04:00:00"/>
  </r>
  <r>
    <x v="2"/>
    <s v="GB"/>
    <s v="GBP"/>
    <n v="1488546319"/>
    <n v="1483362319"/>
    <b v="0"/>
    <n v="5"/>
    <b v="0"/>
    <s v="music/jazz"/>
    <n v="22.363636363636363"/>
    <n v="24.6"/>
    <x v="4"/>
    <s v="jazz"/>
    <x v="910"/>
    <d v="2017-03-03T13:05:19"/>
  </r>
  <r>
    <x v="2"/>
    <s v="US"/>
    <s v="USD"/>
    <n v="1390522045"/>
    <n v="1388707645"/>
    <b v="0"/>
    <n v="0"/>
    <b v="0"/>
    <s v="music/jazz"/>
    <n v="0"/>
    <s v="N/A"/>
    <x v="4"/>
    <s v="jazz"/>
    <x v="911"/>
    <d v="2014-01-24T00:07:25"/>
  </r>
  <r>
    <x v="2"/>
    <s v="US"/>
    <s v="USD"/>
    <n v="1355197047"/>
    <n v="1350009447"/>
    <b v="0"/>
    <n v="2"/>
    <b v="0"/>
    <s v="music/jazz"/>
    <n v="0.85714285714285721"/>
    <n v="15"/>
    <x v="4"/>
    <s v="jazz"/>
    <x v="912"/>
    <d v="2012-12-11T03:37:27"/>
  </r>
  <r>
    <x v="2"/>
    <s v="US"/>
    <s v="USD"/>
    <n v="1336188019"/>
    <n v="1333596019"/>
    <b v="0"/>
    <n v="24"/>
    <b v="0"/>
    <s v="music/jazz"/>
    <n v="6.6066666666666665"/>
    <n v="82.583333333333329"/>
    <x v="4"/>
    <s v="jazz"/>
    <x v="913"/>
    <d v="2012-05-05T03:20:19"/>
  </r>
  <r>
    <x v="2"/>
    <s v="US"/>
    <s v="USD"/>
    <n v="1345918747"/>
    <n v="1343326747"/>
    <b v="0"/>
    <n v="0"/>
    <b v="0"/>
    <s v="music/jazz"/>
    <n v="0"/>
    <s v="N/A"/>
    <x v="4"/>
    <s v="jazz"/>
    <x v="914"/>
    <d v="2012-08-25T18:19:07"/>
  </r>
  <r>
    <x v="2"/>
    <s v="US"/>
    <s v="USD"/>
    <n v="1330577940"/>
    <n v="1327853914"/>
    <b v="0"/>
    <n v="9"/>
    <b v="0"/>
    <s v="music/jazz"/>
    <n v="5.7692307692307692"/>
    <n v="41.666666666666664"/>
    <x v="4"/>
    <s v="jazz"/>
    <x v="915"/>
    <d v="2012-03-01T04:59:00"/>
  </r>
  <r>
    <x v="2"/>
    <s v="US"/>
    <s v="USD"/>
    <n v="1287723600"/>
    <n v="1284409734"/>
    <b v="0"/>
    <n v="0"/>
    <b v="0"/>
    <s v="music/jazz"/>
    <n v="0"/>
    <s v="N/A"/>
    <x v="4"/>
    <s v="jazz"/>
    <x v="916"/>
    <d v="2010-10-22T05:00:00"/>
  </r>
  <r>
    <x v="2"/>
    <s v="US"/>
    <s v="USD"/>
    <n v="1405305000"/>
    <n v="1402612730"/>
    <b v="0"/>
    <n v="1"/>
    <b v="0"/>
    <s v="music/jazz"/>
    <n v="0.6"/>
    <n v="30"/>
    <x v="4"/>
    <s v="jazz"/>
    <x v="917"/>
    <d v="2014-07-14T02:30:00"/>
  </r>
  <r>
    <x v="2"/>
    <s v="GB"/>
    <s v="GBP"/>
    <n v="1417474761"/>
    <n v="1414879161"/>
    <b v="0"/>
    <n v="10"/>
    <b v="0"/>
    <s v="music/jazz"/>
    <n v="5.0256410256410255"/>
    <n v="19.600000000000001"/>
    <x v="4"/>
    <s v="jazz"/>
    <x v="918"/>
    <d v="2014-12-01T22:59:21"/>
  </r>
  <r>
    <x v="2"/>
    <s v="US"/>
    <s v="USD"/>
    <n v="1355930645"/>
    <n v="1352906645"/>
    <b v="0"/>
    <n v="1"/>
    <b v="0"/>
    <s v="music/jazz"/>
    <n v="0.5"/>
    <n v="100"/>
    <x v="4"/>
    <s v="jazz"/>
    <x v="919"/>
    <d v="2012-12-19T15:24:05"/>
  </r>
  <r>
    <x v="2"/>
    <s v="US"/>
    <s v="USD"/>
    <n v="1384448822"/>
    <n v="1381853222"/>
    <b v="0"/>
    <n v="0"/>
    <b v="0"/>
    <s v="music/jazz"/>
    <n v="0"/>
    <s v="N/A"/>
    <x v="4"/>
    <s v="jazz"/>
    <x v="920"/>
    <d v="2013-11-14T17:07:02"/>
  </r>
  <r>
    <x v="2"/>
    <s v="US"/>
    <s v="USD"/>
    <n v="1323666376"/>
    <n v="1320033976"/>
    <b v="0"/>
    <n v="20"/>
    <b v="0"/>
    <s v="music/jazz"/>
    <n v="30.9"/>
    <n v="231.75"/>
    <x v="4"/>
    <s v="jazz"/>
    <x v="921"/>
    <d v="2011-12-12T05:06:16"/>
  </r>
  <r>
    <x v="2"/>
    <s v="US"/>
    <s v="USD"/>
    <n v="1412167393"/>
    <n v="1409143393"/>
    <b v="0"/>
    <n v="30"/>
    <b v="0"/>
    <s v="music/jazz"/>
    <n v="21.037037037037038"/>
    <n v="189.33333333333334"/>
    <x v="4"/>
    <s v="jazz"/>
    <x v="922"/>
    <d v="2014-10-01T12:43:13"/>
  </r>
  <r>
    <x v="2"/>
    <s v="US"/>
    <s v="USD"/>
    <n v="1416614523"/>
    <n v="1414018923"/>
    <b v="0"/>
    <n v="6"/>
    <b v="0"/>
    <s v="music/jazz"/>
    <n v="2.1999999999999997"/>
    <n v="55"/>
    <x v="4"/>
    <s v="jazz"/>
    <x v="923"/>
    <d v="2014-11-22T00:02:03"/>
  </r>
  <r>
    <x v="2"/>
    <s v="US"/>
    <s v="USD"/>
    <n v="1360795069"/>
    <n v="1358203069"/>
    <b v="0"/>
    <n v="15"/>
    <b v="0"/>
    <s v="music/jazz"/>
    <n v="10.9"/>
    <n v="21.8"/>
    <x v="4"/>
    <s v="jazz"/>
    <x v="924"/>
    <d v="2013-02-13T22:37:49"/>
  </r>
  <r>
    <x v="2"/>
    <s v="US"/>
    <s v="USD"/>
    <n v="1385590111"/>
    <n v="1382994511"/>
    <b v="0"/>
    <n v="5"/>
    <b v="0"/>
    <s v="music/jazz"/>
    <n v="2.666666666666667"/>
    <n v="32"/>
    <x v="4"/>
    <s v="jazz"/>
    <x v="925"/>
    <d v="2013-11-27T22:08:31"/>
  </r>
  <r>
    <x v="2"/>
    <s v="US"/>
    <s v="USD"/>
    <n v="1278628800"/>
    <n v="1276043330"/>
    <b v="0"/>
    <n v="0"/>
    <b v="0"/>
    <s v="music/jazz"/>
    <n v="0"/>
    <s v="N/A"/>
    <x v="4"/>
    <s v="jazz"/>
    <x v="926"/>
    <d v="2010-07-08T22:40:00"/>
  </r>
  <r>
    <x v="2"/>
    <s v="US"/>
    <s v="USD"/>
    <n v="1337024695"/>
    <n v="1334432695"/>
    <b v="0"/>
    <n v="0"/>
    <b v="0"/>
    <s v="music/jazz"/>
    <n v="0"/>
    <s v="N/A"/>
    <x v="4"/>
    <s v="jazz"/>
    <x v="927"/>
    <d v="2012-05-14T19:44:55"/>
  </r>
  <r>
    <x v="2"/>
    <s v="US"/>
    <s v="USD"/>
    <n v="1353196800"/>
    <n v="1348864913"/>
    <b v="0"/>
    <n v="28"/>
    <b v="0"/>
    <s v="music/jazz"/>
    <n v="10.86206896551724"/>
    <n v="56.25"/>
    <x v="4"/>
    <s v="jazz"/>
    <x v="928"/>
    <d v="2012-11-18T00:00:00"/>
  </r>
  <r>
    <x v="2"/>
    <s v="US"/>
    <s v="USD"/>
    <n v="1333946569"/>
    <n v="1331358169"/>
    <b v="0"/>
    <n v="0"/>
    <b v="0"/>
    <s v="music/jazz"/>
    <n v="0"/>
    <s v="N/A"/>
    <x v="4"/>
    <s v="jazz"/>
    <x v="929"/>
    <d v="2012-04-09T04:42:49"/>
  </r>
  <r>
    <x v="2"/>
    <s v="US"/>
    <s v="USD"/>
    <n v="1277501520"/>
    <n v="1273874306"/>
    <b v="0"/>
    <n v="5"/>
    <b v="0"/>
    <s v="music/jazz"/>
    <n v="38.333333333333336"/>
    <n v="69"/>
    <x v="4"/>
    <s v="jazz"/>
    <x v="930"/>
    <d v="2010-06-25T21:32:00"/>
  </r>
  <r>
    <x v="2"/>
    <s v="GB"/>
    <s v="GBP"/>
    <n v="1395007200"/>
    <n v="1392021502"/>
    <b v="0"/>
    <n v="7"/>
    <b v="0"/>
    <s v="music/jazz"/>
    <n v="6.5500000000000007"/>
    <n v="18.714285714285715"/>
    <x v="4"/>
    <s v="jazz"/>
    <x v="931"/>
    <d v="2014-03-16T22:00:00"/>
  </r>
  <r>
    <x v="2"/>
    <s v="US"/>
    <s v="USD"/>
    <n v="1363990545"/>
    <n v="1360106145"/>
    <b v="0"/>
    <n v="30"/>
    <b v="0"/>
    <s v="music/jazz"/>
    <n v="14.536842105263158"/>
    <n v="46.033333333333331"/>
    <x v="4"/>
    <s v="jazz"/>
    <x v="932"/>
    <d v="2013-03-22T22:15:45"/>
  </r>
  <r>
    <x v="2"/>
    <s v="US"/>
    <s v="USD"/>
    <n v="1399867409"/>
    <n v="1394683409"/>
    <b v="0"/>
    <n v="2"/>
    <b v="0"/>
    <s v="music/jazz"/>
    <n v="6"/>
    <n v="60"/>
    <x v="4"/>
    <s v="jazz"/>
    <x v="933"/>
    <d v="2014-05-12T04:03:29"/>
  </r>
  <r>
    <x v="2"/>
    <s v="CA"/>
    <s v="CAD"/>
    <n v="1399183200"/>
    <n v="1396633284"/>
    <b v="0"/>
    <n v="30"/>
    <b v="0"/>
    <s v="music/jazz"/>
    <n v="30.4"/>
    <n v="50.666666666666664"/>
    <x v="4"/>
    <s v="jazz"/>
    <x v="934"/>
    <d v="2014-05-04T06:00:00"/>
  </r>
  <r>
    <x v="2"/>
    <s v="US"/>
    <s v="USD"/>
    <n v="1454054429"/>
    <n v="1451462429"/>
    <b v="0"/>
    <n v="2"/>
    <b v="0"/>
    <s v="music/jazz"/>
    <n v="1.4285714285714286"/>
    <n v="25"/>
    <x v="4"/>
    <s v="jazz"/>
    <x v="935"/>
    <d v="2016-01-29T08:00:29"/>
  </r>
  <r>
    <x v="2"/>
    <s v="US"/>
    <s v="USD"/>
    <n v="1326916800"/>
    <n v="1323131689"/>
    <b v="0"/>
    <n v="0"/>
    <b v="0"/>
    <s v="music/jazz"/>
    <n v="0"/>
    <s v="N/A"/>
    <x v="4"/>
    <s v="jazz"/>
    <x v="936"/>
    <d v="2012-01-18T20:00:00"/>
  </r>
  <r>
    <x v="2"/>
    <s v="US"/>
    <s v="USD"/>
    <n v="1383509357"/>
    <n v="1380913757"/>
    <b v="0"/>
    <n v="2"/>
    <b v="0"/>
    <s v="music/jazz"/>
    <n v="1.1428571428571428"/>
    <n v="20"/>
    <x v="4"/>
    <s v="jazz"/>
    <x v="937"/>
    <d v="2013-11-03T20:09:17"/>
  </r>
  <r>
    <x v="2"/>
    <s v="US"/>
    <s v="USD"/>
    <n v="1346585448"/>
    <n v="1343993448"/>
    <b v="0"/>
    <n v="1"/>
    <b v="0"/>
    <s v="music/jazz"/>
    <n v="0.35714285714285715"/>
    <n v="25"/>
    <x v="4"/>
    <s v="jazz"/>
    <x v="938"/>
    <d v="2012-09-02T11:30:48"/>
  </r>
  <r>
    <x v="2"/>
    <s v="US"/>
    <s v="USD"/>
    <n v="1372622280"/>
    <n v="1369246738"/>
    <b v="0"/>
    <n v="2"/>
    <b v="0"/>
    <s v="music/jazz"/>
    <n v="1.4545454545454546"/>
    <n v="20"/>
    <x v="4"/>
    <s v="jazz"/>
    <x v="939"/>
    <d v="2013-06-30T19:58:00"/>
  </r>
  <r>
    <x v="2"/>
    <s v="US"/>
    <s v="USD"/>
    <n v="1439251926"/>
    <n v="1435363926"/>
    <b v="0"/>
    <n v="14"/>
    <b v="0"/>
    <s v="technology/wearables"/>
    <n v="17.155555555555555"/>
    <n v="110.28571428571429"/>
    <x v="2"/>
    <s v="wearables"/>
    <x v="940"/>
    <d v="2015-08-11T00:12:06"/>
  </r>
  <r>
    <x v="2"/>
    <s v="US"/>
    <s v="USD"/>
    <n v="1486693145"/>
    <n v="1484101145"/>
    <b v="0"/>
    <n v="31"/>
    <b v="0"/>
    <s v="technology/wearables"/>
    <n v="2.3220000000000001"/>
    <n v="37.451612903225808"/>
    <x v="2"/>
    <s v="wearables"/>
    <x v="941"/>
    <d v="2017-02-10T02:19:05"/>
  </r>
  <r>
    <x v="2"/>
    <s v="US"/>
    <s v="USD"/>
    <n v="1455826460"/>
    <n v="1452716060"/>
    <b v="0"/>
    <n v="16"/>
    <b v="0"/>
    <s v="technology/wearables"/>
    <n v="8.9066666666666663"/>
    <n v="41.75"/>
    <x v="2"/>
    <s v="wearables"/>
    <x v="942"/>
    <d v="2016-02-18T20:14:20"/>
  </r>
  <r>
    <x v="2"/>
    <s v="US"/>
    <s v="USD"/>
    <n v="1480438905"/>
    <n v="1477843305"/>
    <b v="0"/>
    <n v="12"/>
    <b v="0"/>
    <s v="technology/wearables"/>
    <n v="9.6333333333333346"/>
    <n v="24.083333333333332"/>
    <x v="2"/>
    <s v="wearables"/>
    <x v="943"/>
    <d v="2016-11-29T17:01:45"/>
  </r>
  <r>
    <x v="2"/>
    <s v="US"/>
    <s v="USD"/>
    <n v="1460988000"/>
    <n v="1458050450"/>
    <b v="0"/>
    <n v="96"/>
    <b v="0"/>
    <s v="technology/wearables"/>
    <n v="13.325999999999999"/>
    <n v="69.40625"/>
    <x v="2"/>
    <s v="wearables"/>
    <x v="944"/>
    <d v="2016-04-18T14:00:00"/>
  </r>
  <r>
    <x v="2"/>
    <s v="FR"/>
    <s v="EUR"/>
    <n v="1487462340"/>
    <n v="1482958626"/>
    <b v="0"/>
    <n v="16"/>
    <b v="0"/>
    <s v="technology/wearables"/>
    <n v="2.484"/>
    <n v="155.25"/>
    <x v="2"/>
    <s v="wearables"/>
    <x v="945"/>
    <d v="2017-02-18T23:59:00"/>
  </r>
  <r>
    <x v="2"/>
    <s v="US"/>
    <s v="USD"/>
    <n v="1473444048"/>
    <n v="1470852048"/>
    <b v="0"/>
    <n v="5"/>
    <b v="0"/>
    <s v="technology/wearables"/>
    <n v="1.9066666666666665"/>
    <n v="57.2"/>
    <x v="2"/>
    <s v="wearables"/>
    <x v="946"/>
    <d v="2016-09-09T18:00:48"/>
  </r>
  <r>
    <x v="2"/>
    <s v="US"/>
    <s v="USD"/>
    <n v="1467312306"/>
    <n v="1462128306"/>
    <b v="0"/>
    <n v="0"/>
    <b v="0"/>
    <s v="technology/wearables"/>
    <n v="0"/>
    <s v="N/A"/>
    <x v="2"/>
    <s v="wearables"/>
    <x v="947"/>
    <d v="2016-06-30T18:45:06"/>
  </r>
  <r>
    <x v="2"/>
    <s v="NL"/>
    <s v="EUR"/>
    <n v="1457812364"/>
    <n v="1455220364"/>
    <b v="0"/>
    <n v="8"/>
    <b v="0"/>
    <s v="technology/wearables"/>
    <n v="12"/>
    <n v="60"/>
    <x v="2"/>
    <s v="wearables"/>
    <x v="948"/>
    <d v="2016-03-12T19:52:44"/>
  </r>
  <r>
    <x v="2"/>
    <s v="DE"/>
    <s v="EUR"/>
    <n v="1456016576"/>
    <n v="1450832576"/>
    <b v="0"/>
    <n v="7"/>
    <b v="0"/>
    <s v="technology/wearables"/>
    <n v="1.365"/>
    <n v="39"/>
    <x v="2"/>
    <s v="wearables"/>
    <x v="949"/>
    <d v="2016-02-21T01:02:56"/>
  </r>
  <r>
    <x v="2"/>
    <s v="CA"/>
    <s v="CAD"/>
    <n v="1453053661"/>
    <n v="1450461661"/>
    <b v="0"/>
    <n v="24"/>
    <b v="0"/>
    <s v="technology/wearables"/>
    <n v="28.04"/>
    <n v="58.416666666666664"/>
    <x v="2"/>
    <s v="wearables"/>
    <x v="950"/>
    <d v="2016-01-17T18:01:01"/>
  </r>
  <r>
    <x v="2"/>
    <s v="US"/>
    <s v="USD"/>
    <n v="1465054872"/>
    <n v="1461166872"/>
    <b v="0"/>
    <n v="121"/>
    <b v="0"/>
    <s v="technology/wearables"/>
    <n v="38.39"/>
    <n v="158.63636363636363"/>
    <x v="2"/>
    <s v="wearables"/>
    <x v="951"/>
    <d v="2016-06-04T15:41:12"/>
  </r>
  <r>
    <x v="2"/>
    <s v="US"/>
    <s v="USD"/>
    <n v="1479483812"/>
    <n v="1476888212"/>
    <b v="0"/>
    <n v="196"/>
    <b v="0"/>
    <s v="technology/wearables"/>
    <n v="39.942857142857143"/>
    <n v="99.857142857142861"/>
    <x v="2"/>
    <s v="wearables"/>
    <x v="952"/>
    <d v="2016-11-18T15:43:32"/>
  </r>
  <r>
    <x v="2"/>
    <s v="US"/>
    <s v="USD"/>
    <n v="1422158199"/>
    <n v="1419566199"/>
    <b v="0"/>
    <n v="5"/>
    <b v="0"/>
    <s v="technology/wearables"/>
    <n v="0.84"/>
    <n v="25.2"/>
    <x v="2"/>
    <s v="wearables"/>
    <x v="953"/>
    <d v="2015-01-25T03:56:39"/>
  </r>
  <r>
    <x v="2"/>
    <s v="US"/>
    <s v="USD"/>
    <n v="1440100839"/>
    <n v="1436472039"/>
    <b v="0"/>
    <n v="73"/>
    <b v="0"/>
    <s v="technology/wearables"/>
    <n v="43.406666666666666"/>
    <n v="89.191780821917803"/>
    <x v="2"/>
    <s v="wearables"/>
    <x v="954"/>
    <d v="2015-08-20T20:00:39"/>
  </r>
  <r>
    <x v="2"/>
    <s v="US"/>
    <s v="USD"/>
    <n v="1473750300"/>
    <n v="1470294300"/>
    <b v="0"/>
    <n v="93"/>
    <b v="0"/>
    <s v="technology/wearables"/>
    <n v="5.6613333333333333"/>
    <n v="182.6236559139785"/>
    <x v="2"/>
    <s v="wearables"/>
    <x v="955"/>
    <d v="2016-09-13T07:05:00"/>
  </r>
  <r>
    <x v="2"/>
    <s v="US"/>
    <s v="USD"/>
    <n v="1430081759"/>
    <n v="1424901359"/>
    <b v="0"/>
    <n v="17"/>
    <b v="0"/>
    <s v="technology/wearables"/>
    <n v="1.722"/>
    <n v="50.647058823529413"/>
    <x v="2"/>
    <s v="wearables"/>
    <x v="956"/>
    <d v="2015-04-26T20:55:59"/>
  </r>
  <r>
    <x v="2"/>
    <s v="US"/>
    <s v="USD"/>
    <n v="1479392133"/>
    <n v="1476710133"/>
    <b v="0"/>
    <n v="7"/>
    <b v="0"/>
    <s v="technology/wearables"/>
    <n v="1.9416666666666664"/>
    <n v="33.285714285714285"/>
    <x v="2"/>
    <s v="wearables"/>
    <x v="957"/>
    <d v="2016-11-17T14:15:33"/>
  </r>
  <r>
    <x v="2"/>
    <s v="US"/>
    <s v="USD"/>
    <n v="1428641940"/>
    <n v="1426792563"/>
    <b v="0"/>
    <n v="17"/>
    <b v="0"/>
    <s v="technology/wearables"/>
    <n v="11.328275684711327"/>
    <n v="51.823529411764703"/>
    <x v="2"/>
    <s v="wearables"/>
    <x v="958"/>
    <d v="2015-04-10T04:59:00"/>
  </r>
  <r>
    <x v="2"/>
    <s v="US"/>
    <s v="USD"/>
    <n v="1421640665"/>
    <n v="1419048665"/>
    <b v="0"/>
    <n v="171"/>
    <b v="0"/>
    <s v="technology/wearables"/>
    <n v="38.86"/>
    <n v="113.62573099415205"/>
    <x v="2"/>
    <s v="wearables"/>
    <x v="959"/>
    <d v="2015-01-19T04:11:05"/>
  </r>
  <r>
    <x v="2"/>
    <s v="US"/>
    <s v="USD"/>
    <n v="1489500155"/>
    <n v="1485874955"/>
    <b v="0"/>
    <n v="188"/>
    <b v="0"/>
    <s v="technology/wearables"/>
    <n v="46.100628930817614"/>
    <n v="136.46276595744681"/>
    <x v="2"/>
    <s v="wearables"/>
    <x v="960"/>
    <d v="2017-03-14T14:02:35"/>
  </r>
  <r>
    <x v="2"/>
    <s v="US"/>
    <s v="USD"/>
    <n v="1487617200"/>
    <n v="1483634335"/>
    <b v="0"/>
    <n v="110"/>
    <b v="0"/>
    <s v="technology/wearables"/>
    <n v="42.188421052631583"/>
    <n v="364.35454545454547"/>
    <x v="2"/>
    <s v="wearables"/>
    <x v="961"/>
    <d v="2017-02-20T19:00:00"/>
  </r>
  <r>
    <x v="2"/>
    <s v="US"/>
    <s v="USD"/>
    <n v="1455210353"/>
    <n v="1451927153"/>
    <b v="0"/>
    <n v="37"/>
    <b v="0"/>
    <s v="technology/wearables"/>
    <n v="28.48"/>
    <n v="19.243243243243242"/>
    <x v="2"/>
    <s v="wearables"/>
    <x v="962"/>
    <d v="2016-02-11T17:05:53"/>
  </r>
  <r>
    <x v="2"/>
    <s v="US"/>
    <s v="USD"/>
    <n v="1476717319"/>
    <n v="1473693319"/>
    <b v="0"/>
    <n v="9"/>
    <b v="0"/>
    <s v="technology/wearables"/>
    <n v="1.077142857142857"/>
    <n v="41.888888888888886"/>
    <x v="2"/>
    <s v="wearables"/>
    <x v="963"/>
    <d v="2016-10-17T15:15:19"/>
  </r>
  <r>
    <x v="2"/>
    <s v="CA"/>
    <s v="CAD"/>
    <n v="1441119919"/>
    <n v="1437663919"/>
    <b v="0"/>
    <n v="29"/>
    <b v="0"/>
    <s v="technology/wearables"/>
    <n v="0.79909090909090907"/>
    <n v="30.310344827586206"/>
    <x v="2"/>
    <s v="wearables"/>
    <x v="964"/>
    <d v="2015-09-01T15:05:19"/>
  </r>
  <r>
    <x v="2"/>
    <s v="US"/>
    <s v="USD"/>
    <n v="1477454340"/>
    <n v="1474676646"/>
    <b v="0"/>
    <n v="6"/>
    <b v="0"/>
    <s v="technology/wearables"/>
    <n v="1.1919999999999999"/>
    <n v="49.666666666666664"/>
    <x v="2"/>
    <s v="wearables"/>
    <x v="965"/>
    <d v="2016-10-26T03:59:00"/>
  </r>
  <r>
    <x v="2"/>
    <s v="US"/>
    <s v="USD"/>
    <n v="1475766932"/>
    <n v="1473174932"/>
    <b v="0"/>
    <n v="30"/>
    <b v="0"/>
    <s v="technology/wearables"/>
    <n v="14.799999999999999"/>
    <n v="59.2"/>
    <x v="2"/>
    <s v="wearables"/>
    <x v="966"/>
    <d v="2016-10-06T15:15:32"/>
  </r>
  <r>
    <x v="2"/>
    <s v="US"/>
    <s v="USD"/>
    <n v="1461301574"/>
    <n v="1456121174"/>
    <b v="0"/>
    <n v="81"/>
    <b v="0"/>
    <s v="technology/wearables"/>
    <n v="17.810000000000002"/>
    <n v="43.97530864197531"/>
    <x v="2"/>
    <s v="wearables"/>
    <x v="967"/>
    <d v="2016-04-22T05:06:14"/>
  </r>
  <r>
    <x v="2"/>
    <s v="US"/>
    <s v="USD"/>
    <n v="1408134034"/>
    <n v="1405542034"/>
    <b v="0"/>
    <n v="4"/>
    <b v="0"/>
    <s v="technology/wearables"/>
    <n v="1.325"/>
    <n v="26.5"/>
    <x v="2"/>
    <s v="wearables"/>
    <x v="968"/>
    <d v="2014-08-15T20:20:34"/>
  </r>
  <r>
    <x v="2"/>
    <s v="MX"/>
    <s v="MXN"/>
    <n v="1486624607"/>
    <n v="1483773407"/>
    <b v="0"/>
    <n v="11"/>
    <b v="0"/>
    <s v="technology/wearables"/>
    <n v="46.666666666666664"/>
    <n v="1272.7272727272727"/>
    <x v="2"/>
    <s v="wearables"/>
    <x v="969"/>
    <d v="2017-02-09T07:16:47"/>
  </r>
  <r>
    <x v="2"/>
    <s v="CA"/>
    <s v="CAD"/>
    <n v="1485147540"/>
    <n v="1481951853"/>
    <b v="0"/>
    <n v="14"/>
    <b v="0"/>
    <s v="technology/wearables"/>
    <n v="45.92"/>
    <n v="164"/>
    <x v="2"/>
    <s v="wearables"/>
    <x v="970"/>
    <d v="2017-01-23T04:59:00"/>
  </r>
  <r>
    <x v="2"/>
    <s v="US"/>
    <s v="USD"/>
    <n v="1433178060"/>
    <n v="1429290060"/>
    <b v="0"/>
    <n v="5"/>
    <b v="0"/>
    <s v="technology/wearables"/>
    <n v="0.22599999999999998"/>
    <n v="45.2"/>
    <x v="2"/>
    <s v="wearables"/>
    <x v="971"/>
    <d v="2015-06-01T17:01:00"/>
  </r>
  <r>
    <x v="2"/>
    <s v="US"/>
    <s v="USD"/>
    <n v="1409813940"/>
    <n v="1407271598"/>
    <b v="0"/>
    <n v="45"/>
    <b v="0"/>
    <s v="technology/wearables"/>
    <n v="34.625"/>
    <n v="153.88888888888889"/>
    <x v="2"/>
    <s v="wearables"/>
    <x v="972"/>
    <d v="2014-09-04T06:59:00"/>
  </r>
  <r>
    <x v="2"/>
    <s v="US"/>
    <s v="USD"/>
    <n v="1447032093"/>
    <n v="1441844493"/>
    <b v="0"/>
    <n v="8"/>
    <b v="0"/>
    <s v="technology/wearables"/>
    <n v="2.0549999999999997"/>
    <n v="51.375"/>
    <x v="2"/>
    <s v="wearables"/>
    <x v="973"/>
    <d v="2015-11-09T01:21:33"/>
  </r>
  <r>
    <x v="2"/>
    <s v="US"/>
    <s v="USD"/>
    <n v="1458925156"/>
    <n v="1456336756"/>
    <b v="0"/>
    <n v="3"/>
    <b v="0"/>
    <s v="technology/wearables"/>
    <n v="0.55999999999999994"/>
    <n v="93.333333333333329"/>
    <x v="2"/>
    <s v="wearables"/>
    <x v="974"/>
    <d v="2016-03-25T16:59:16"/>
  </r>
  <r>
    <x v="2"/>
    <s v="US"/>
    <s v="USD"/>
    <n v="1467132185"/>
    <n v="1461948185"/>
    <b v="0"/>
    <n v="24"/>
    <b v="0"/>
    <s v="technology/wearables"/>
    <n v="2.6069999999999998"/>
    <n v="108.625"/>
    <x v="2"/>
    <s v="wearables"/>
    <x v="975"/>
    <d v="2016-06-28T16:43:05"/>
  </r>
  <r>
    <x v="2"/>
    <s v="AU"/>
    <s v="AUD"/>
    <n v="1439515497"/>
    <n v="1435627497"/>
    <b v="0"/>
    <n v="18"/>
    <b v="0"/>
    <s v="technology/wearables"/>
    <n v="1.9259999999999999"/>
    <n v="160.5"/>
    <x v="2"/>
    <s v="wearables"/>
    <x v="976"/>
    <d v="2015-08-14T01:24:57"/>
  </r>
  <r>
    <x v="2"/>
    <s v="AT"/>
    <s v="EUR"/>
    <n v="1456094197"/>
    <n v="1453502197"/>
    <b v="0"/>
    <n v="12"/>
    <b v="0"/>
    <s v="technology/wearables"/>
    <n v="33.666666666666664"/>
    <n v="75.75"/>
    <x v="2"/>
    <s v="wearables"/>
    <x v="977"/>
    <d v="2016-02-21T22:36:37"/>
  </r>
  <r>
    <x v="2"/>
    <s v="SE"/>
    <s v="SEK"/>
    <n v="1456385101"/>
    <n v="1453793101"/>
    <b v="0"/>
    <n v="123"/>
    <b v="0"/>
    <s v="technology/wearables"/>
    <n v="56.263267182990241"/>
    <n v="790.83739837398377"/>
    <x v="2"/>
    <s v="wearables"/>
    <x v="978"/>
    <d v="2016-02-25T07:25:01"/>
  </r>
  <r>
    <x v="2"/>
    <s v="US"/>
    <s v="USD"/>
    <n v="1466449140"/>
    <n v="1463392828"/>
    <b v="0"/>
    <n v="96"/>
    <b v="0"/>
    <s v="technology/wearables"/>
    <n v="82.817599999999999"/>
    <n v="301.93916666666667"/>
    <x v="2"/>
    <s v="wearables"/>
    <x v="979"/>
    <d v="2016-06-20T18:59:00"/>
  </r>
  <r>
    <x v="2"/>
    <s v="US"/>
    <s v="USD"/>
    <n v="1417387322"/>
    <n v="1413495722"/>
    <b v="0"/>
    <n v="31"/>
    <b v="0"/>
    <s v="technology/wearables"/>
    <n v="14.860000000000001"/>
    <n v="47.935483870967744"/>
    <x v="2"/>
    <s v="wearables"/>
    <x v="980"/>
    <d v="2014-11-30T22:42:02"/>
  </r>
  <r>
    <x v="2"/>
    <s v="US"/>
    <s v="USD"/>
    <n v="1407624222"/>
    <n v="1405032222"/>
    <b v="0"/>
    <n v="4"/>
    <b v="0"/>
    <s v="technology/wearables"/>
    <n v="1.2375123751237513E-2"/>
    <n v="2.75"/>
    <x v="2"/>
    <s v="wearables"/>
    <x v="981"/>
    <d v="2014-08-09T22:43:42"/>
  </r>
  <r>
    <x v="2"/>
    <s v="US"/>
    <s v="USD"/>
    <n v="1475431486"/>
    <n v="1472839486"/>
    <b v="0"/>
    <n v="3"/>
    <b v="0"/>
    <s v="technology/wearables"/>
    <n v="1.7142857142857144E-2"/>
    <n v="1"/>
    <x v="2"/>
    <s v="wearables"/>
    <x v="982"/>
    <d v="2016-10-02T18:04:46"/>
  </r>
  <r>
    <x v="2"/>
    <s v="ES"/>
    <s v="EUR"/>
    <n v="1471985640"/>
    <n v="1469289685"/>
    <b v="0"/>
    <n v="179"/>
    <b v="0"/>
    <s v="technology/wearables"/>
    <n v="29.506136117214709"/>
    <n v="171.79329608938548"/>
    <x v="2"/>
    <s v="wearables"/>
    <x v="983"/>
    <d v="2016-08-23T20:54:00"/>
  </r>
  <r>
    <x v="2"/>
    <s v="US"/>
    <s v="USD"/>
    <n v="1427507208"/>
    <n v="1424918808"/>
    <b v="0"/>
    <n v="3"/>
    <b v="0"/>
    <s v="technology/wearables"/>
    <n v="1.06"/>
    <n v="35.333333333333336"/>
    <x v="2"/>
    <s v="wearables"/>
    <x v="984"/>
    <d v="2015-03-28T01:46:48"/>
  </r>
  <r>
    <x v="2"/>
    <s v="DE"/>
    <s v="EUR"/>
    <n v="1451602800"/>
    <n v="1449011610"/>
    <b v="0"/>
    <n v="23"/>
    <b v="0"/>
    <s v="technology/wearables"/>
    <n v="6.293333333333333"/>
    <n v="82.086956521739125"/>
    <x v="2"/>
    <s v="wearables"/>
    <x v="985"/>
    <d v="2015-12-31T23:00:00"/>
  </r>
  <r>
    <x v="2"/>
    <s v="GB"/>
    <s v="GBP"/>
    <n v="1452384000"/>
    <n v="1447698300"/>
    <b v="0"/>
    <n v="23"/>
    <b v="0"/>
    <s v="technology/wearables"/>
    <n v="12.75"/>
    <n v="110.8695652173913"/>
    <x v="2"/>
    <s v="wearables"/>
    <x v="986"/>
    <d v="2016-01-10T00:00:00"/>
  </r>
  <r>
    <x v="2"/>
    <s v="NL"/>
    <s v="EUR"/>
    <n v="1403507050"/>
    <n v="1400051050"/>
    <b v="0"/>
    <n v="41"/>
    <b v="0"/>
    <s v="technology/wearables"/>
    <n v="13.22"/>
    <n v="161.21951219512195"/>
    <x v="2"/>
    <s v="wearables"/>
    <x v="987"/>
    <d v="2014-06-23T07:04:10"/>
  </r>
  <r>
    <x v="2"/>
    <s v="IT"/>
    <s v="EUR"/>
    <n v="1475310825"/>
    <n v="1472718825"/>
    <b v="0"/>
    <n v="0"/>
    <b v="0"/>
    <s v="technology/wearables"/>
    <n v="0"/>
    <s v="N/A"/>
    <x v="2"/>
    <s v="wearables"/>
    <x v="988"/>
    <d v="2016-10-01T08:33:45"/>
  </r>
  <r>
    <x v="2"/>
    <s v="US"/>
    <s v="USD"/>
    <n v="1475101495"/>
    <n v="1472509495"/>
    <b v="0"/>
    <n v="32"/>
    <b v="0"/>
    <s v="technology/wearables"/>
    <n v="16.77"/>
    <n v="52.40625"/>
    <x v="2"/>
    <s v="wearables"/>
    <x v="989"/>
    <d v="2016-09-28T22:24:55"/>
  </r>
  <r>
    <x v="2"/>
    <s v="US"/>
    <s v="USD"/>
    <n v="1409770164"/>
    <n v="1407178164"/>
    <b v="0"/>
    <n v="2"/>
    <b v="0"/>
    <s v="technology/wearables"/>
    <n v="0.104"/>
    <n v="13"/>
    <x v="2"/>
    <s v="wearables"/>
    <x v="990"/>
    <d v="2014-09-03T18:49:24"/>
  </r>
  <r>
    <x v="2"/>
    <s v="GB"/>
    <s v="GBP"/>
    <n v="1468349460"/>
    <n v="1466186988"/>
    <b v="0"/>
    <n v="7"/>
    <b v="0"/>
    <s v="technology/wearables"/>
    <n v="4.24"/>
    <n v="30.285714285714285"/>
    <x v="2"/>
    <s v="wearables"/>
    <x v="991"/>
    <d v="2016-07-12T18:51:00"/>
  </r>
  <r>
    <x v="2"/>
    <s v="US"/>
    <s v="USD"/>
    <n v="1462655519"/>
    <n v="1457475119"/>
    <b v="0"/>
    <n v="4"/>
    <b v="0"/>
    <s v="technology/wearables"/>
    <n v="0.46699999999999997"/>
    <n v="116.75"/>
    <x v="2"/>
    <s v="wearables"/>
    <x v="992"/>
    <d v="2016-05-07T21:11:59"/>
  </r>
  <r>
    <x v="2"/>
    <s v="US"/>
    <s v="USD"/>
    <n v="1478926800"/>
    <n v="1476054568"/>
    <b v="0"/>
    <n v="196"/>
    <b v="0"/>
    <s v="technology/wearables"/>
    <n v="25.087142857142858"/>
    <n v="89.59693877551021"/>
    <x v="2"/>
    <s v="wearables"/>
    <x v="993"/>
    <d v="2016-11-12T05:00:00"/>
  </r>
  <r>
    <x v="2"/>
    <s v="US"/>
    <s v="USD"/>
    <n v="1417388340"/>
    <n v="1412835530"/>
    <b v="0"/>
    <n v="11"/>
    <b v="0"/>
    <s v="technology/wearables"/>
    <n v="2.3345000000000002"/>
    <n v="424.45454545454544"/>
    <x v="2"/>
    <s v="wearables"/>
    <x v="994"/>
    <d v="2014-11-30T22:59:00"/>
  </r>
  <r>
    <x v="2"/>
    <s v="US"/>
    <s v="USD"/>
    <n v="1417276800"/>
    <n v="1415140480"/>
    <b v="0"/>
    <n v="9"/>
    <b v="0"/>
    <s v="technology/wearables"/>
    <n v="7.26"/>
    <n v="80.666666666666671"/>
    <x v="2"/>
    <s v="wearables"/>
    <x v="995"/>
    <d v="2014-11-29T16:00:00"/>
  </r>
  <r>
    <x v="2"/>
    <s v="US"/>
    <s v="USD"/>
    <n v="1406474820"/>
    <n v="1403902060"/>
    <b v="0"/>
    <n v="5"/>
    <b v="0"/>
    <s v="technology/wearables"/>
    <n v="1.625"/>
    <n v="13"/>
    <x v="2"/>
    <s v="wearables"/>
    <x v="996"/>
    <d v="2014-07-27T15:27:00"/>
  </r>
  <r>
    <x v="2"/>
    <s v="US"/>
    <s v="USD"/>
    <n v="1417145297"/>
    <n v="1414549697"/>
    <b v="0"/>
    <n v="8"/>
    <b v="0"/>
    <s v="technology/wearables"/>
    <n v="1.3"/>
    <n v="8.125"/>
    <x v="2"/>
    <s v="wearables"/>
    <x v="997"/>
    <d v="2014-11-28T03:28:17"/>
  </r>
  <r>
    <x v="2"/>
    <s v="CA"/>
    <s v="CAD"/>
    <n v="1447909401"/>
    <n v="1444017801"/>
    <b v="0"/>
    <n v="229"/>
    <b v="0"/>
    <s v="technology/wearables"/>
    <n v="58.558333333333337"/>
    <n v="153.42794759825327"/>
    <x v="2"/>
    <s v="wearables"/>
    <x v="998"/>
    <d v="2015-11-19T05:03:21"/>
  </r>
  <r>
    <x v="2"/>
    <s v="CA"/>
    <s v="CAD"/>
    <n v="1415865720"/>
    <n v="1413270690"/>
    <b v="0"/>
    <n v="40"/>
    <b v="0"/>
    <s v="technology/wearables"/>
    <n v="7.7886666666666677"/>
    <n v="292.07499999999999"/>
    <x v="2"/>
    <s v="wearables"/>
    <x v="999"/>
    <d v="2014-11-13T08:02:00"/>
  </r>
  <r>
    <x v="1"/>
    <s v="US"/>
    <s v="USD"/>
    <n v="1489537560"/>
    <n v="1484357160"/>
    <b v="0"/>
    <n v="6"/>
    <b v="0"/>
    <s v="technology/wearables"/>
    <n v="2.2157147647256061"/>
    <n v="3304"/>
    <x v="2"/>
    <s v="wearables"/>
    <x v="1000"/>
    <d v="2017-03-15T00:26:00"/>
  </r>
  <r>
    <x v="1"/>
    <s v="GB"/>
    <s v="GBP"/>
    <n v="1485796613"/>
    <n v="1481908613"/>
    <b v="0"/>
    <n v="4"/>
    <b v="0"/>
    <s v="technology/wearables"/>
    <n v="104"/>
    <n v="1300"/>
    <x v="2"/>
    <s v="wearables"/>
    <x v="1001"/>
    <d v="2017-01-30T17:16:53"/>
  </r>
  <r>
    <x v="1"/>
    <s v="US"/>
    <s v="USD"/>
    <n v="1450331940"/>
    <n v="1447777514"/>
    <b v="0"/>
    <n v="22"/>
    <b v="0"/>
    <s v="technology/wearables"/>
    <n v="29.6029602960296"/>
    <n v="134.54545454545453"/>
    <x v="2"/>
    <s v="wearables"/>
    <x v="1002"/>
    <d v="2015-12-17T05:59:00"/>
  </r>
  <r>
    <x v="1"/>
    <s v="FR"/>
    <s v="EUR"/>
    <n v="1489680061"/>
    <n v="1487091661"/>
    <b v="0"/>
    <n v="15"/>
    <b v="0"/>
    <s v="technology/wearables"/>
    <n v="16.055"/>
    <n v="214.06666666666666"/>
    <x v="2"/>
    <s v="wearables"/>
    <x v="1003"/>
    <d v="2017-03-16T16:01:01"/>
  </r>
  <r>
    <x v="1"/>
    <s v="US"/>
    <s v="USD"/>
    <n v="1455814827"/>
    <n v="1453222827"/>
    <b v="0"/>
    <n v="95"/>
    <b v="0"/>
    <s v="technology/wearables"/>
    <n v="82.207999999999998"/>
    <n v="216.33684210526314"/>
    <x v="2"/>
    <s v="wearables"/>
    <x v="1004"/>
    <d v="2016-02-18T17:00:27"/>
  </r>
  <r>
    <x v="1"/>
    <s v="US"/>
    <s v="USD"/>
    <n v="1446217183"/>
    <n v="1443538783"/>
    <b v="0"/>
    <n v="161"/>
    <b v="0"/>
    <s v="technology/wearables"/>
    <n v="75.051000000000002"/>
    <n v="932.31055900621118"/>
    <x v="2"/>
    <s v="wearables"/>
    <x v="1005"/>
    <d v="2015-10-30T14:59:43"/>
  </r>
  <r>
    <x v="1"/>
    <s v="US"/>
    <s v="USD"/>
    <n v="1418368260"/>
    <n v="1417654672"/>
    <b v="0"/>
    <n v="8"/>
    <b v="0"/>
    <s v="technology/wearables"/>
    <n v="5.8500000000000005"/>
    <n v="29.25"/>
    <x v="2"/>
    <s v="wearables"/>
    <x v="1006"/>
    <d v="2014-12-12T07:11:00"/>
  </r>
  <r>
    <x v="1"/>
    <s v="US"/>
    <s v="USD"/>
    <n v="1481727623"/>
    <n v="1478095223"/>
    <b v="0"/>
    <n v="76"/>
    <b v="0"/>
    <s v="technology/wearables"/>
    <n v="44.32"/>
    <n v="174.94736842105263"/>
    <x v="2"/>
    <s v="wearables"/>
    <x v="1007"/>
    <d v="2016-12-14T15:00:23"/>
  </r>
  <r>
    <x v="1"/>
    <s v="MX"/>
    <s v="MXN"/>
    <n v="1482953115"/>
    <n v="1480361115"/>
    <b v="0"/>
    <n v="1"/>
    <b v="0"/>
    <s v="technology/wearables"/>
    <n v="0.26737967914438499"/>
    <n v="250"/>
    <x v="2"/>
    <s v="wearables"/>
    <x v="1008"/>
    <d v="2016-12-28T19:25:15"/>
  </r>
  <r>
    <x v="1"/>
    <s v="US"/>
    <s v="USD"/>
    <n v="1466346646"/>
    <n v="1463754646"/>
    <b v="0"/>
    <n v="101"/>
    <b v="0"/>
    <s v="technology/wearables"/>
    <n v="13.13"/>
    <n v="65"/>
    <x v="2"/>
    <s v="wearables"/>
    <x v="1009"/>
    <d v="2016-06-19T14:30:46"/>
  </r>
  <r>
    <x v="1"/>
    <s v="US"/>
    <s v="USD"/>
    <n v="1473044340"/>
    <n v="1468180462"/>
    <b v="0"/>
    <n v="4"/>
    <b v="0"/>
    <s v="technology/wearables"/>
    <n v="0.19088937093275488"/>
    <n v="55"/>
    <x v="2"/>
    <s v="wearables"/>
    <x v="1010"/>
    <d v="2016-09-05T02:59:00"/>
  </r>
  <r>
    <x v="1"/>
    <s v="US"/>
    <s v="USD"/>
    <n v="1418938395"/>
    <n v="1415050395"/>
    <b v="0"/>
    <n v="1"/>
    <b v="0"/>
    <s v="technology/wearables"/>
    <n v="0.375"/>
    <n v="75"/>
    <x v="2"/>
    <s v="wearables"/>
    <x v="1011"/>
    <d v="2014-12-18T21:33:15"/>
  </r>
  <r>
    <x v="1"/>
    <s v="US"/>
    <s v="USD"/>
    <n v="1485254052"/>
    <n v="1481366052"/>
    <b v="0"/>
    <n v="775"/>
    <b v="0"/>
    <s v="technology/wearables"/>
    <n v="21535.021000000001"/>
    <n v="1389.3561935483872"/>
    <x v="2"/>
    <s v="wearables"/>
    <x v="1012"/>
    <d v="2017-01-24T10:34:12"/>
  </r>
  <r>
    <x v="1"/>
    <s v="US"/>
    <s v="USD"/>
    <n v="1451419200"/>
    <n v="1449000056"/>
    <b v="0"/>
    <n v="90"/>
    <b v="0"/>
    <s v="technology/wearables"/>
    <n v="34.527999999999999"/>
    <n v="95.911111111111111"/>
    <x v="2"/>
    <s v="wearables"/>
    <x v="1013"/>
    <d v="2015-12-29T20:00:00"/>
  </r>
  <r>
    <x v="1"/>
    <s v="US"/>
    <s v="USD"/>
    <n v="1420070615"/>
    <n v="1415750615"/>
    <b v="0"/>
    <n v="16"/>
    <b v="0"/>
    <s v="technology/wearables"/>
    <n v="30.599999999999998"/>
    <n v="191.25"/>
    <x v="2"/>
    <s v="wearables"/>
    <x v="1014"/>
    <d v="2015-01-01T00:03:35"/>
  </r>
  <r>
    <x v="1"/>
    <s v="CH"/>
    <s v="CHF"/>
    <n v="1448489095"/>
    <n v="1445893495"/>
    <b v="0"/>
    <n v="6"/>
    <b v="0"/>
    <s v="technology/wearables"/>
    <n v="2.666666666666667"/>
    <n v="40"/>
    <x v="2"/>
    <s v="wearables"/>
    <x v="1015"/>
    <d v="2015-11-25T22:04:55"/>
  </r>
  <r>
    <x v="1"/>
    <s v="US"/>
    <s v="USD"/>
    <n v="1459992856"/>
    <n v="1456108456"/>
    <b v="0"/>
    <n v="38"/>
    <b v="0"/>
    <s v="technology/wearables"/>
    <n v="2.8420000000000001"/>
    <n v="74.78947368421052"/>
    <x v="2"/>
    <s v="wearables"/>
    <x v="1016"/>
    <d v="2016-04-07T01:34:16"/>
  </r>
  <r>
    <x v="1"/>
    <s v="US"/>
    <s v="USD"/>
    <n v="1448125935"/>
    <n v="1444666335"/>
    <b v="0"/>
    <n v="355"/>
    <b v="0"/>
    <s v="technology/wearables"/>
    <n v="22.878799999999998"/>
    <n v="161.11830985915492"/>
    <x v="2"/>
    <s v="wearables"/>
    <x v="1017"/>
    <d v="2015-11-21T17:12:15"/>
  </r>
  <r>
    <x v="1"/>
    <s v="US"/>
    <s v="USD"/>
    <n v="1468496933"/>
    <n v="1465904933"/>
    <b v="0"/>
    <n v="7"/>
    <b v="0"/>
    <s v="technology/wearables"/>
    <n v="3.105"/>
    <n v="88.714285714285708"/>
    <x v="2"/>
    <s v="wearables"/>
    <x v="1018"/>
    <d v="2016-07-14T11:48:53"/>
  </r>
  <r>
    <x v="1"/>
    <s v="US"/>
    <s v="USD"/>
    <n v="1423092149"/>
    <n v="1420500149"/>
    <b v="0"/>
    <n v="400"/>
    <b v="0"/>
    <s v="technology/wearables"/>
    <n v="47.333333333333336"/>
    <n v="53.25"/>
    <x v="2"/>
    <s v="wearables"/>
    <x v="1019"/>
    <d v="2015-02-04T23:22:29"/>
  </r>
  <r>
    <x v="0"/>
    <s v="CA"/>
    <s v="CAD"/>
    <n v="1433206020"/>
    <n v="1430617209"/>
    <b v="0"/>
    <n v="30"/>
    <b v="1"/>
    <s v="music/electronic music"/>
    <n v="205.54838709677421"/>
    <n v="106.2"/>
    <x v="4"/>
    <s v="electronic music"/>
    <x v="1020"/>
    <d v="2015-06-02T00:47:00"/>
  </r>
  <r>
    <x v="0"/>
    <s v="US"/>
    <s v="USD"/>
    <n v="1445054400"/>
    <n v="1443074571"/>
    <b v="1"/>
    <n v="478"/>
    <b v="1"/>
    <s v="music/electronic music"/>
    <n v="351.80366666666669"/>
    <n v="22.079728033472804"/>
    <x v="4"/>
    <s v="electronic music"/>
    <x v="1021"/>
    <d v="2015-10-17T04:00:00"/>
  </r>
  <r>
    <x v="0"/>
    <s v="US"/>
    <s v="USD"/>
    <n v="1431876677"/>
    <n v="1429284677"/>
    <b v="1"/>
    <n v="74"/>
    <b v="1"/>
    <s v="music/electronic music"/>
    <n v="114.9"/>
    <n v="31.054054054054053"/>
    <x v="4"/>
    <s v="electronic music"/>
    <x v="1022"/>
    <d v="2015-05-17T15:31:17"/>
  </r>
  <r>
    <x v="0"/>
    <s v="GB"/>
    <s v="GBP"/>
    <n v="1434837861"/>
    <n v="1432245861"/>
    <b v="0"/>
    <n v="131"/>
    <b v="1"/>
    <s v="music/electronic music"/>
    <n v="237.15"/>
    <n v="36.206106870229007"/>
    <x v="4"/>
    <s v="electronic music"/>
    <x v="1023"/>
    <d v="2015-06-20T22:04:21"/>
  </r>
  <r>
    <x v="0"/>
    <s v="SE"/>
    <s v="SEK"/>
    <n v="1454248563"/>
    <n v="1451656563"/>
    <b v="1"/>
    <n v="61"/>
    <b v="1"/>
    <s v="music/electronic music"/>
    <n v="118.63774999999998"/>
    <n v="388.9762295081967"/>
    <x v="4"/>
    <s v="electronic music"/>
    <x v="1024"/>
    <d v="2016-01-31T13:56:03"/>
  </r>
  <r>
    <x v="0"/>
    <s v="US"/>
    <s v="USD"/>
    <n v="1426532437"/>
    <n v="1423944037"/>
    <b v="1"/>
    <n v="1071"/>
    <b v="1"/>
    <s v="music/electronic music"/>
    <n v="109.92831428571431"/>
    <n v="71.848571428571432"/>
    <x v="4"/>
    <s v="electronic music"/>
    <x v="1025"/>
    <d v="2015-03-16T19:00:37"/>
  </r>
  <r>
    <x v="0"/>
    <s v="GB"/>
    <s v="GBP"/>
    <n v="1459414016"/>
    <n v="1456480016"/>
    <b v="1"/>
    <n v="122"/>
    <b v="1"/>
    <s v="music/electronic music"/>
    <n v="100.00828571428571"/>
    <n v="57.381803278688523"/>
    <x v="4"/>
    <s v="electronic music"/>
    <x v="1026"/>
    <d v="2016-03-31T08:46:56"/>
  </r>
  <r>
    <x v="0"/>
    <s v="US"/>
    <s v="USD"/>
    <n v="1414025347"/>
    <n v="1411433347"/>
    <b v="1"/>
    <n v="111"/>
    <b v="1"/>
    <s v="music/electronic music"/>
    <n v="103.09292094387415"/>
    <n v="69.666666666666671"/>
    <x v="4"/>
    <s v="electronic music"/>
    <x v="1027"/>
    <d v="2014-10-23T00:49:07"/>
  </r>
  <r>
    <x v="0"/>
    <s v="GB"/>
    <s v="GBP"/>
    <n v="1488830400"/>
    <n v="1484924605"/>
    <b v="1"/>
    <n v="255"/>
    <b v="1"/>
    <s v="music/electronic music"/>
    <n v="117.27000000000001"/>
    <n v="45.988235294117644"/>
    <x v="4"/>
    <s v="electronic music"/>
    <x v="1028"/>
    <d v="2017-03-06T20:00:00"/>
  </r>
  <r>
    <x v="0"/>
    <s v="SE"/>
    <s v="SEK"/>
    <n v="1428184740"/>
    <n v="1423501507"/>
    <b v="0"/>
    <n v="141"/>
    <b v="1"/>
    <s v="music/electronic music"/>
    <n v="111.75999999999999"/>
    <n v="79.262411347517727"/>
    <x v="4"/>
    <s v="electronic music"/>
    <x v="1029"/>
    <d v="2015-04-04T21:59:00"/>
  </r>
  <r>
    <x v="0"/>
    <s v="US"/>
    <s v="USD"/>
    <n v="1473680149"/>
    <n v="1472470549"/>
    <b v="0"/>
    <n v="159"/>
    <b v="1"/>
    <s v="music/electronic music"/>
    <n v="342.09999999999997"/>
    <n v="43.031446540880502"/>
    <x v="4"/>
    <s v="electronic music"/>
    <x v="1030"/>
    <d v="2016-09-12T11:35:49"/>
  </r>
  <r>
    <x v="0"/>
    <s v="US"/>
    <s v="USD"/>
    <n v="1450290010"/>
    <n v="1447698010"/>
    <b v="0"/>
    <n v="99"/>
    <b v="1"/>
    <s v="music/electronic music"/>
    <n v="107.4"/>
    <n v="108.48484848484848"/>
    <x v="4"/>
    <s v="electronic music"/>
    <x v="1031"/>
    <d v="2015-12-16T18:20:10"/>
  </r>
  <r>
    <x v="0"/>
    <s v="US"/>
    <s v="USD"/>
    <n v="1466697625"/>
    <n v="1464105625"/>
    <b v="0"/>
    <n v="96"/>
    <b v="1"/>
    <s v="music/electronic music"/>
    <n v="108.49703703703703"/>
    <n v="61.029583333333335"/>
    <x v="4"/>
    <s v="electronic music"/>
    <x v="1032"/>
    <d v="2016-06-23T16:00:25"/>
  </r>
  <r>
    <x v="0"/>
    <s v="GB"/>
    <s v="GBP"/>
    <n v="1481564080"/>
    <n v="1479144880"/>
    <b v="0"/>
    <n v="27"/>
    <b v="1"/>
    <s v="music/electronic music"/>
    <n v="102.86144578313252"/>
    <n v="50.592592592592595"/>
    <x v="4"/>
    <s v="electronic music"/>
    <x v="1033"/>
    <d v="2016-12-12T17:34:40"/>
  </r>
  <r>
    <x v="0"/>
    <s v="US"/>
    <s v="USD"/>
    <n v="1470369540"/>
    <n v="1467604804"/>
    <b v="0"/>
    <n v="166"/>
    <b v="1"/>
    <s v="music/electronic music"/>
    <n v="130.0018"/>
    <n v="39.157168674698795"/>
    <x v="4"/>
    <s v="electronic music"/>
    <x v="1034"/>
    <d v="2016-08-05T03:59:00"/>
  </r>
  <r>
    <x v="0"/>
    <s v="US"/>
    <s v="USD"/>
    <n v="1423668220"/>
    <n v="1421076220"/>
    <b v="0"/>
    <n v="76"/>
    <b v="1"/>
    <s v="music/electronic music"/>
    <n v="107.65217391304347"/>
    <n v="65.15789473684211"/>
    <x v="4"/>
    <s v="electronic music"/>
    <x v="1035"/>
    <d v="2015-02-11T15:23:40"/>
  </r>
  <r>
    <x v="0"/>
    <s v="US"/>
    <s v="USD"/>
    <n v="1357545600"/>
    <n v="1354790790"/>
    <b v="0"/>
    <n v="211"/>
    <b v="1"/>
    <s v="music/electronic music"/>
    <n v="112.36044444444444"/>
    <n v="23.963127962085309"/>
    <x v="4"/>
    <s v="electronic music"/>
    <x v="1036"/>
    <d v="2013-01-07T08:00:00"/>
  </r>
  <r>
    <x v="0"/>
    <s v="US"/>
    <s v="USD"/>
    <n v="1431925200"/>
    <n v="1429991062"/>
    <b v="0"/>
    <n v="21"/>
    <b v="1"/>
    <s v="music/electronic music"/>
    <n v="102.1"/>
    <n v="48.61904761904762"/>
    <x v="4"/>
    <s v="electronic music"/>
    <x v="1037"/>
    <d v="2015-05-18T05:00:00"/>
  </r>
  <r>
    <x v="0"/>
    <s v="US"/>
    <s v="USD"/>
    <n v="1458362023"/>
    <n v="1455773623"/>
    <b v="0"/>
    <n v="61"/>
    <b v="1"/>
    <s v="music/electronic music"/>
    <n v="145.33333333333334"/>
    <n v="35.73770491803279"/>
    <x v="4"/>
    <s v="electronic music"/>
    <x v="1038"/>
    <d v="2016-03-19T04:33:43"/>
  </r>
  <r>
    <x v="0"/>
    <s v="US"/>
    <s v="USD"/>
    <n v="1481615940"/>
    <n v="1479436646"/>
    <b v="0"/>
    <n v="30"/>
    <b v="1"/>
    <s v="music/electronic music"/>
    <n v="128.19999999999999"/>
    <n v="21.366666666666667"/>
    <x v="4"/>
    <s v="electronic music"/>
    <x v="1039"/>
    <d v="2016-12-13T07:59:00"/>
  </r>
  <r>
    <x v="1"/>
    <s v="US"/>
    <s v="USD"/>
    <n v="1472317209"/>
    <n v="1469725209"/>
    <b v="0"/>
    <n v="1"/>
    <b v="0"/>
    <s v="journalism/audio"/>
    <n v="0.29411764705882354"/>
    <n v="250"/>
    <x v="5"/>
    <s v="audio"/>
    <x v="1040"/>
    <d v="2016-08-27T17:00:09"/>
  </r>
  <r>
    <x v="1"/>
    <s v="US"/>
    <s v="USD"/>
    <n v="1406769992"/>
    <n v="1405041992"/>
    <b v="0"/>
    <n v="0"/>
    <b v="0"/>
    <s v="journalism/audio"/>
    <n v="0"/>
    <s v="N/A"/>
    <x v="5"/>
    <s v="audio"/>
    <x v="1041"/>
    <d v="2014-07-31T01:26:32"/>
  </r>
  <r>
    <x v="1"/>
    <s v="US"/>
    <s v="USD"/>
    <n v="1410516000"/>
    <n v="1406824948"/>
    <b v="0"/>
    <n v="1"/>
    <b v="0"/>
    <s v="journalism/audio"/>
    <n v="1.5384615384615385"/>
    <n v="10"/>
    <x v="5"/>
    <s v="audio"/>
    <x v="1042"/>
    <d v="2014-09-12T10:00:00"/>
  </r>
  <r>
    <x v="1"/>
    <s v="US"/>
    <s v="USD"/>
    <n v="1432101855"/>
    <n v="1429509855"/>
    <b v="0"/>
    <n v="292"/>
    <b v="0"/>
    <s v="journalism/audio"/>
    <n v="8.5370000000000008"/>
    <n v="29.236301369863014"/>
    <x v="5"/>
    <s v="audio"/>
    <x v="1043"/>
    <d v="2015-05-20T06:04:15"/>
  </r>
  <r>
    <x v="1"/>
    <s v="US"/>
    <s v="USD"/>
    <n v="1425587220"/>
    <n v="1420668801"/>
    <b v="0"/>
    <n v="2"/>
    <b v="0"/>
    <s v="journalism/audio"/>
    <n v="8.5714285714285715E-2"/>
    <n v="3"/>
    <x v="5"/>
    <s v="audio"/>
    <x v="1044"/>
    <d v="2015-03-05T20:27:00"/>
  </r>
  <r>
    <x v="1"/>
    <s v="US"/>
    <s v="USD"/>
    <n v="1408827550"/>
    <n v="1406235550"/>
    <b v="0"/>
    <n v="8"/>
    <b v="0"/>
    <s v="journalism/audio"/>
    <n v="2.6599999999999997"/>
    <n v="33.25"/>
    <x v="5"/>
    <s v="audio"/>
    <x v="1045"/>
    <d v="2014-08-23T20:59:10"/>
  </r>
  <r>
    <x v="1"/>
    <s v="DE"/>
    <s v="EUR"/>
    <n v="1451161560"/>
    <n v="1447273560"/>
    <b v="0"/>
    <n v="0"/>
    <b v="0"/>
    <s v="journalism/audio"/>
    <n v="0"/>
    <s v="N/A"/>
    <x v="5"/>
    <s v="audio"/>
    <x v="1046"/>
    <d v="2015-12-26T20:26:00"/>
  </r>
  <r>
    <x v="1"/>
    <s v="US"/>
    <s v="USD"/>
    <n v="1415219915"/>
    <n v="1412624315"/>
    <b v="0"/>
    <n v="1"/>
    <b v="0"/>
    <s v="journalism/audio"/>
    <n v="0.05"/>
    <n v="1"/>
    <x v="5"/>
    <s v="audio"/>
    <x v="1047"/>
    <d v="2014-11-05T20:38:35"/>
  </r>
  <r>
    <x v="1"/>
    <s v="US"/>
    <s v="USD"/>
    <n v="1474766189"/>
    <n v="1471310189"/>
    <b v="0"/>
    <n v="4"/>
    <b v="0"/>
    <s v="journalism/audio"/>
    <n v="1.4133333333333333"/>
    <n v="53"/>
    <x v="5"/>
    <s v="audio"/>
    <x v="1048"/>
    <d v="2016-09-25T01:16:29"/>
  </r>
  <r>
    <x v="1"/>
    <s v="US"/>
    <s v="USD"/>
    <n v="1455272445"/>
    <n v="1452680445"/>
    <b v="0"/>
    <n v="0"/>
    <b v="0"/>
    <s v="journalism/audio"/>
    <n v="0"/>
    <s v="N/A"/>
    <x v="5"/>
    <s v="audio"/>
    <x v="1049"/>
    <d v="2016-02-12T10:20:45"/>
  </r>
  <r>
    <x v="1"/>
    <s v="US"/>
    <s v="USD"/>
    <n v="1442257677"/>
    <n v="1439665677"/>
    <b v="0"/>
    <n v="0"/>
    <b v="0"/>
    <s v="journalism/audio"/>
    <n v="0"/>
    <s v="N/A"/>
    <x v="5"/>
    <s v="audio"/>
    <x v="1050"/>
    <d v="2015-09-14T19:07:57"/>
  </r>
  <r>
    <x v="1"/>
    <s v="US"/>
    <s v="USD"/>
    <n v="1409098825"/>
    <n v="1406679625"/>
    <b v="0"/>
    <n v="0"/>
    <b v="0"/>
    <s v="journalism/audio"/>
    <n v="0"/>
    <s v="N/A"/>
    <x v="5"/>
    <s v="audio"/>
    <x v="1051"/>
    <d v="2014-08-27T00:20:25"/>
  </r>
  <r>
    <x v="1"/>
    <s v="US"/>
    <s v="USD"/>
    <n v="1465243740"/>
    <n v="1461438495"/>
    <b v="0"/>
    <n v="0"/>
    <b v="0"/>
    <s v="journalism/audio"/>
    <n v="0"/>
    <s v="N/A"/>
    <x v="5"/>
    <s v="audio"/>
    <x v="1052"/>
    <d v="2016-06-06T20:09:00"/>
  </r>
  <r>
    <x v="1"/>
    <s v="US"/>
    <s v="USD"/>
    <n v="1488773332"/>
    <n v="1486613332"/>
    <b v="0"/>
    <n v="1"/>
    <b v="0"/>
    <s v="journalism/audio"/>
    <n v="1"/>
    <n v="15"/>
    <x v="5"/>
    <s v="audio"/>
    <x v="1053"/>
    <d v="2017-03-06T04:08:52"/>
  </r>
  <r>
    <x v="1"/>
    <s v="US"/>
    <s v="USD"/>
    <n v="1407708000"/>
    <n v="1405110399"/>
    <b v="0"/>
    <n v="0"/>
    <b v="0"/>
    <s v="journalism/audio"/>
    <n v="0"/>
    <s v="N/A"/>
    <x v="5"/>
    <s v="audio"/>
    <x v="1054"/>
    <d v="2014-08-10T22:00:00"/>
  </r>
  <r>
    <x v="1"/>
    <s v="US"/>
    <s v="USD"/>
    <n v="1457394545"/>
    <n v="1454802545"/>
    <b v="0"/>
    <n v="0"/>
    <b v="0"/>
    <s v="journalism/audio"/>
    <n v="0"/>
    <s v="N/A"/>
    <x v="5"/>
    <s v="audio"/>
    <x v="1055"/>
    <d v="2016-03-07T23:49:05"/>
  </r>
  <r>
    <x v="1"/>
    <s v="US"/>
    <s v="USD"/>
    <n v="1429892177"/>
    <n v="1424711777"/>
    <b v="0"/>
    <n v="0"/>
    <b v="0"/>
    <s v="journalism/audio"/>
    <n v="0"/>
    <s v="N/A"/>
    <x v="5"/>
    <s v="audio"/>
    <x v="1056"/>
    <d v="2015-04-24T16:16:17"/>
  </r>
  <r>
    <x v="1"/>
    <s v="US"/>
    <s v="USD"/>
    <n v="1480888483"/>
    <n v="1478292883"/>
    <b v="0"/>
    <n v="0"/>
    <b v="0"/>
    <s v="journalism/audio"/>
    <n v="0"/>
    <s v="N/A"/>
    <x v="5"/>
    <s v="audio"/>
    <x v="1057"/>
    <d v="2016-12-04T21:54:43"/>
  </r>
  <r>
    <x v="1"/>
    <s v="US"/>
    <s v="USD"/>
    <n v="1427328000"/>
    <n v="1423777043"/>
    <b v="0"/>
    <n v="0"/>
    <b v="0"/>
    <s v="journalism/audio"/>
    <n v="0"/>
    <s v="N/A"/>
    <x v="5"/>
    <s v="audio"/>
    <x v="1058"/>
    <d v="2015-03-26T00:00:00"/>
  </r>
  <r>
    <x v="1"/>
    <s v="US"/>
    <s v="USD"/>
    <n v="1426269456"/>
    <n v="1423681056"/>
    <b v="0"/>
    <n v="0"/>
    <b v="0"/>
    <s v="journalism/audio"/>
    <n v="0"/>
    <s v="N/A"/>
    <x v="5"/>
    <s v="audio"/>
    <x v="1059"/>
    <d v="2015-03-13T17:57:36"/>
  </r>
  <r>
    <x v="1"/>
    <s v="US"/>
    <s v="USD"/>
    <n v="1429134893"/>
    <n v="1426542893"/>
    <b v="0"/>
    <n v="1"/>
    <b v="0"/>
    <s v="journalism/audio"/>
    <n v="1"/>
    <n v="50"/>
    <x v="5"/>
    <s v="audio"/>
    <x v="1060"/>
    <d v="2015-04-15T21:54:53"/>
  </r>
  <r>
    <x v="1"/>
    <s v="US"/>
    <s v="USD"/>
    <n v="1462150800"/>
    <n v="1456987108"/>
    <b v="0"/>
    <n v="0"/>
    <b v="0"/>
    <s v="journalism/audio"/>
    <n v="0"/>
    <s v="N/A"/>
    <x v="5"/>
    <s v="audio"/>
    <x v="1061"/>
    <d v="2016-05-02T01:00:00"/>
  </r>
  <r>
    <x v="1"/>
    <s v="US"/>
    <s v="USD"/>
    <n v="1468351341"/>
    <n v="1467746541"/>
    <b v="0"/>
    <n v="4"/>
    <b v="0"/>
    <s v="journalism/audio"/>
    <n v="95.477386934673376"/>
    <n v="47.5"/>
    <x v="5"/>
    <s v="audio"/>
    <x v="1062"/>
    <d v="2016-07-12T19:22:21"/>
  </r>
  <r>
    <x v="1"/>
    <s v="US"/>
    <s v="USD"/>
    <n v="1472604262"/>
    <n v="1470012262"/>
    <b v="0"/>
    <n v="0"/>
    <b v="0"/>
    <s v="journalism/audio"/>
    <n v="0"/>
    <s v="N/A"/>
    <x v="5"/>
    <s v="audio"/>
    <x v="1063"/>
    <d v="2016-08-31T00:44:22"/>
  </r>
  <r>
    <x v="2"/>
    <s v="US"/>
    <s v="USD"/>
    <n v="1373174903"/>
    <n v="1369286903"/>
    <b v="0"/>
    <n v="123"/>
    <b v="0"/>
    <s v="games/video games"/>
    <n v="8.974444444444444"/>
    <n v="65.666666666666671"/>
    <x v="6"/>
    <s v="video games"/>
    <x v="1064"/>
    <d v="2013-07-07T05:28:23"/>
  </r>
  <r>
    <x v="2"/>
    <s v="AU"/>
    <s v="AUD"/>
    <n v="1392800922"/>
    <n v="1390381722"/>
    <b v="0"/>
    <n v="5"/>
    <b v="0"/>
    <s v="games/video games"/>
    <n v="2.7"/>
    <n v="16.2"/>
    <x v="6"/>
    <s v="video games"/>
    <x v="1065"/>
    <d v="2014-02-19T09:08:42"/>
  </r>
  <r>
    <x v="2"/>
    <s v="US"/>
    <s v="USD"/>
    <n v="1375657582"/>
    <n v="1371769582"/>
    <b v="0"/>
    <n v="148"/>
    <b v="0"/>
    <s v="games/video games"/>
    <n v="3.3673333333333333"/>
    <n v="34.128378378378379"/>
    <x v="6"/>
    <s v="video games"/>
    <x v="1066"/>
    <d v="2013-08-04T23:06:22"/>
  </r>
  <r>
    <x v="2"/>
    <s v="US"/>
    <s v="USD"/>
    <n v="1387657931"/>
    <n v="1385065931"/>
    <b v="0"/>
    <n v="10"/>
    <b v="0"/>
    <s v="games/video games"/>
    <n v="26"/>
    <n v="13"/>
    <x v="6"/>
    <s v="video games"/>
    <x v="1067"/>
    <d v="2013-12-21T20:32:11"/>
  </r>
  <r>
    <x v="2"/>
    <s v="US"/>
    <s v="USD"/>
    <n v="1460274864"/>
    <n v="1457686464"/>
    <b v="0"/>
    <n v="4"/>
    <b v="0"/>
    <s v="games/video games"/>
    <n v="0.15"/>
    <n v="11.25"/>
    <x v="6"/>
    <s v="video games"/>
    <x v="1068"/>
    <d v="2016-04-10T07:54:24"/>
  </r>
  <r>
    <x v="2"/>
    <s v="US"/>
    <s v="USD"/>
    <n v="1385447459"/>
    <n v="1382679059"/>
    <b v="0"/>
    <n v="21"/>
    <b v="0"/>
    <s v="games/video games"/>
    <n v="38.636363636363633"/>
    <n v="40.476190476190474"/>
    <x v="6"/>
    <s v="video games"/>
    <x v="1069"/>
    <d v="2013-11-26T06:30:59"/>
  </r>
  <r>
    <x v="2"/>
    <s v="US"/>
    <s v="USD"/>
    <n v="1349050622"/>
    <n v="1347322622"/>
    <b v="0"/>
    <n v="2"/>
    <b v="0"/>
    <s v="games/video games"/>
    <n v="0.70000000000000007"/>
    <n v="35"/>
    <x v="6"/>
    <s v="video games"/>
    <x v="1070"/>
    <d v="2012-10-01T00:17:02"/>
  </r>
  <r>
    <x v="2"/>
    <s v="NO"/>
    <s v="NOK"/>
    <n v="1447787093"/>
    <n v="1445191493"/>
    <b v="0"/>
    <n v="0"/>
    <b v="0"/>
    <s v="games/video games"/>
    <n v="0"/>
    <s v="N/A"/>
    <x v="6"/>
    <s v="video games"/>
    <x v="1071"/>
    <d v="2015-11-17T19:04:53"/>
  </r>
  <r>
    <x v="2"/>
    <s v="US"/>
    <s v="USD"/>
    <n v="1391630297"/>
    <n v="1389038297"/>
    <b v="0"/>
    <n v="4"/>
    <b v="0"/>
    <s v="games/video games"/>
    <n v="6.8000000000000005E-2"/>
    <n v="12.75"/>
    <x v="6"/>
    <s v="video games"/>
    <x v="1072"/>
    <d v="2014-02-05T19:58:17"/>
  </r>
  <r>
    <x v="2"/>
    <s v="US"/>
    <s v="USD"/>
    <n v="1318806541"/>
    <n v="1316214541"/>
    <b v="0"/>
    <n v="1"/>
    <b v="0"/>
    <s v="games/video games"/>
    <n v="1.3333333333333335"/>
    <n v="10"/>
    <x v="6"/>
    <s v="video games"/>
    <x v="1073"/>
    <d v="2011-10-16T23:09:01"/>
  </r>
  <r>
    <x v="2"/>
    <s v="US"/>
    <s v="USD"/>
    <n v="1388808545"/>
    <n v="1386216545"/>
    <b v="0"/>
    <n v="30"/>
    <b v="0"/>
    <s v="games/video games"/>
    <n v="6.3092592592592585"/>
    <n v="113.56666666666666"/>
    <x v="6"/>
    <s v="video games"/>
    <x v="1074"/>
    <d v="2014-01-04T04:09:05"/>
  </r>
  <r>
    <x v="2"/>
    <s v="US"/>
    <s v="USD"/>
    <n v="1336340516"/>
    <n v="1333748516"/>
    <b v="0"/>
    <n v="3"/>
    <b v="0"/>
    <s v="games/video games"/>
    <n v="4.5"/>
    <n v="15"/>
    <x v="6"/>
    <s v="video games"/>
    <x v="1075"/>
    <d v="2012-05-06T21:41:56"/>
  </r>
  <r>
    <x v="2"/>
    <s v="US"/>
    <s v="USD"/>
    <n v="1410426250"/>
    <n v="1405674250"/>
    <b v="0"/>
    <n v="975"/>
    <b v="0"/>
    <s v="games/video games"/>
    <n v="62.765333333333331"/>
    <n v="48.281025641025643"/>
    <x v="6"/>
    <s v="video games"/>
    <x v="1076"/>
    <d v="2014-09-11T09:04:10"/>
  </r>
  <r>
    <x v="2"/>
    <s v="US"/>
    <s v="USD"/>
    <n v="1452744011"/>
    <n v="1450152011"/>
    <b v="0"/>
    <n v="167"/>
    <b v="0"/>
    <s v="games/video games"/>
    <n v="29.376000000000001"/>
    <n v="43.976047904191617"/>
    <x v="6"/>
    <s v="video games"/>
    <x v="1077"/>
    <d v="2016-01-14T04:00:11"/>
  </r>
  <r>
    <x v="2"/>
    <s v="US"/>
    <s v="USD"/>
    <n v="1311309721"/>
    <n v="1307421721"/>
    <b v="0"/>
    <n v="5"/>
    <b v="0"/>
    <s v="games/video games"/>
    <n v="7.5"/>
    <n v="9"/>
    <x v="6"/>
    <s v="video games"/>
    <x v="1078"/>
    <d v="2011-07-22T04:42:01"/>
  </r>
  <r>
    <x v="2"/>
    <s v="DE"/>
    <s v="EUR"/>
    <n v="1463232936"/>
    <n v="1461072936"/>
    <b v="0"/>
    <n v="18"/>
    <b v="0"/>
    <s v="games/video games"/>
    <n v="2.6076923076923078"/>
    <n v="37.666666666666664"/>
    <x v="6"/>
    <s v="video games"/>
    <x v="1079"/>
    <d v="2016-05-14T13:35:36"/>
  </r>
  <r>
    <x v="2"/>
    <s v="US"/>
    <s v="USD"/>
    <n v="1399778333"/>
    <n v="1397186333"/>
    <b v="0"/>
    <n v="98"/>
    <b v="0"/>
    <s v="games/video games"/>
    <n v="9.1050000000000004"/>
    <n v="18.581632653061224"/>
    <x v="6"/>
    <s v="video games"/>
    <x v="1080"/>
    <d v="2014-05-11T03:18:53"/>
  </r>
  <r>
    <x v="2"/>
    <s v="US"/>
    <s v="USD"/>
    <n v="1422483292"/>
    <n v="1419891292"/>
    <b v="0"/>
    <n v="4"/>
    <b v="0"/>
    <s v="games/video games"/>
    <n v="1.7647058823529412E-2"/>
    <n v="3"/>
    <x v="6"/>
    <s v="video games"/>
    <x v="1081"/>
    <d v="2015-01-28T22:14:52"/>
  </r>
  <r>
    <x v="2"/>
    <s v="US"/>
    <s v="USD"/>
    <n v="1344635088"/>
    <n v="1342043088"/>
    <b v="0"/>
    <n v="3"/>
    <b v="0"/>
    <s v="games/video games"/>
    <n v="0.55999999999999994"/>
    <n v="18.666666666666668"/>
    <x v="6"/>
    <s v="video games"/>
    <x v="1082"/>
    <d v="2012-08-10T21:44:48"/>
  </r>
  <r>
    <x v="2"/>
    <s v="CA"/>
    <s v="CAD"/>
    <n v="1406994583"/>
    <n v="1401810583"/>
    <b v="0"/>
    <n v="1"/>
    <b v="0"/>
    <s v="games/video games"/>
    <n v="0.82000000000000006"/>
    <n v="410"/>
    <x v="6"/>
    <s v="video games"/>
    <x v="1083"/>
    <d v="2014-08-02T15:49:43"/>
  </r>
  <r>
    <x v="2"/>
    <s v="US"/>
    <s v="USD"/>
    <n v="1407534804"/>
    <n v="1404942804"/>
    <b v="0"/>
    <n v="0"/>
    <b v="0"/>
    <s v="games/video games"/>
    <n v="0"/>
    <s v="N/A"/>
    <x v="6"/>
    <s v="video games"/>
    <x v="1084"/>
    <d v="2014-08-08T21:53:24"/>
  </r>
  <r>
    <x v="2"/>
    <s v="CA"/>
    <s v="CAD"/>
    <n v="1457967975"/>
    <n v="1455379575"/>
    <b v="0"/>
    <n v="9"/>
    <b v="0"/>
    <s v="games/video games"/>
    <n v="3.42"/>
    <n v="114"/>
    <x v="6"/>
    <s v="video games"/>
    <x v="1085"/>
    <d v="2016-03-14T15:06:15"/>
  </r>
  <r>
    <x v="2"/>
    <s v="US"/>
    <s v="USD"/>
    <n v="1408913291"/>
    <n v="1406321291"/>
    <b v="0"/>
    <n v="2"/>
    <b v="0"/>
    <s v="games/video games"/>
    <n v="8.3333333333333343E-2"/>
    <n v="7.5"/>
    <x v="6"/>
    <s v="video games"/>
    <x v="1086"/>
    <d v="2014-08-24T20:48:11"/>
  </r>
  <r>
    <x v="2"/>
    <s v="US"/>
    <s v="USD"/>
    <n v="1402852087"/>
    <n v="1400260087"/>
    <b v="0"/>
    <n v="0"/>
    <b v="0"/>
    <s v="games/video games"/>
    <n v="0"/>
    <s v="N/A"/>
    <x v="6"/>
    <s v="video games"/>
    <x v="1087"/>
    <d v="2014-06-15T17:08:07"/>
  </r>
  <r>
    <x v="2"/>
    <s v="US"/>
    <s v="USD"/>
    <n v="1398366667"/>
    <n v="1395774667"/>
    <b v="0"/>
    <n v="147"/>
    <b v="0"/>
    <s v="games/video games"/>
    <n v="14.182977777777777"/>
    <n v="43.41727891156463"/>
    <x v="6"/>
    <s v="video games"/>
    <x v="1088"/>
    <d v="2014-04-24T19:11:07"/>
  </r>
  <r>
    <x v="2"/>
    <s v="FR"/>
    <s v="EUR"/>
    <n v="1435293175"/>
    <n v="1432701175"/>
    <b v="0"/>
    <n v="49"/>
    <b v="0"/>
    <s v="games/video games"/>
    <n v="7.8266666666666662"/>
    <n v="23.959183673469386"/>
    <x v="6"/>
    <s v="video games"/>
    <x v="1089"/>
    <d v="2015-06-26T04:32:55"/>
  </r>
  <r>
    <x v="2"/>
    <s v="AU"/>
    <s v="AUD"/>
    <n v="1432873653"/>
    <n v="1430281653"/>
    <b v="0"/>
    <n v="1"/>
    <b v="0"/>
    <s v="games/video games"/>
    <n v="3.8464497269020695E-2"/>
    <n v="5"/>
    <x v="6"/>
    <s v="video games"/>
    <x v="1090"/>
    <d v="2015-05-29T04:27:33"/>
  </r>
  <r>
    <x v="2"/>
    <s v="GB"/>
    <s v="GBP"/>
    <n v="1460313672"/>
    <n v="1457725272"/>
    <b v="0"/>
    <n v="2"/>
    <b v="0"/>
    <s v="games/video games"/>
    <n v="12.5"/>
    <n v="12.5"/>
    <x v="6"/>
    <s v="video games"/>
    <x v="1091"/>
    <d v="2016-04-10T18:41:12"/>
  </r>
  <r>
    <x v="2"/>
    <s v="US"/>
    <s v="USD"/>
    <n v="1357432638"/>
    <n v="1354840638"/>
    <b v="0"/>
    <n v="7"/>
    <b v="0"/>
    <s v="games/video games"/>
    <n v="1.05"/>
    <n v="3"/>
    <x v="6"/>
    <s v="video games"/>
    <x v="1092"/>
    <d v="2013-01-06T00:37:18"/>
  </r>
  <r>
    <x v="2"/>
    <s v="CA"/>
    <s v="CAD"/>
    <n v="1455232937"/>
    <n v="1453936937"/>
    <b v="0"/>
    <n v="4"/>
    <b v="0"/>
    <s v="games/video games"/>
    <n v="14.083333333333334"/>
    <n v="10.5625"/>
    <x v="6"/>
    <s v="video games"/>
    <x v="1093"/>
    <d v="2016-02-11T23:22:17"/>
  </r>
  <r>
    <x v="2"/>
    <s v="US"/>
    <s v="USD"/>
    <n v="1318180033"/>
    <n v="1315588033"/>
    <b v="0"/>
    <n v="27"/>
    <b v="0"/>
    <s v="games/video games"/>
    <n v="18.300055555555556"/>
    <n v="122.00037037037038"/>
    <x v="6"/>
    <s v="video games"/>
    <x v="1094"/>
    <d v="2011-10-09T17:07:13"/>
  </r>
  <r>
    <x v="2"/>
    <s v="US"/>
    <s v="USD"/>
    <n v="1377867220"/>
    <n v="1375275220"/>
    <b v="0"/>
    <n v="94"/>
    <b v="0"/>
    <s v="games/video games"/>
    <n v="5.0347999999999997"/>
    <n v="267.80851063829789"/>
    <x v="6"/>
    <s v="video games"/>
    <x v="1095"/>
    <d v="2013-08-30T12:53:40"/>
  </r>
  <r>
    <x v="2"/>
    <s v="US"/>
    <s v="USD"/>
    <n v="1412393400"/>
    <n v="1409747154"/>
    <b v="0"/>
    <n v="29"/>
    <b v="0"/>
    <s v="games/video games"/>
    <n v="17.933333333333334"/>
    <n v="74.206896551724142"/>
    <x v="6"/>
    <s v="video games"/>
    <x v="1096"/>
    <d v="2014-10-04T03:30:00"/>
  </r>
  <r>
    <x v="2"/>
    <s v="US"/>
    <s v="USD"/>
    <n v="1393786877"/>
    <n v="1390330877"/>
    <b v="0"/>
    <n v="7"/>
    <b v="0"/>
    <s v="games/video games"/>
    <n v="4.7E-2"/>
    <n v="6.7142857142857144"/>
    <x v="6"/>
    <s v="video games"/>
    <x v="1097"/>
    <d v="2014-03-02T19:01:17"/>
  </r>
  <r>
    <x v="2"/>
    <s v="US"/>
    <s v="USD"/>
    <n v="1397413095"/>
    <n v="1394821095"/>
    <b v="0"/>
    <n v="22"/>
    <b v="0"/>
    <s v="games/video games"/>
    <n v="7.2120000000000006"/>
    <n v="81.954545454545453"/>
    <x v="6"/>
    <s v="video games"/>
    <x v="1098"/>
    <d v="2014-04-13T18:18:15"/>
  </r>
  <r>
    <x v="2"/>
    <s v="GB"/>
    <s v="GBP"/>
    <n v="1431547468"/>
    <n v="1428955468"/>
    <b v="0"/>
    <n v="1"/>
    <b v="0"/>
    <s v="games/video games"/>
    <n v="0.5"/>
    <n v="25"/>
    <x v="6"/>
    <s v="video games"/>
    <x v="1099"/>
    <d v="2015-05-13T20:04:28"/>
  </r>
  <r>
    <x v="2"/>
    <s v="DE"/>
    <s v="EUR"/>
    <n v="1455417571"/>
    <n v="1452825571"/>
    <b v="0"/>
    <n v="10"/>
    <b v="0"/>
    <s v="games/video games"/>
    <n v="2.5"/>
    <n v="10"/>
    <x v="6"/>
    <s v="video games"/>
    <x v="1100"/>
    <d v="2016-02-14T02:39:31"/>
  </r>
  <r>
    <x v="2"/>
    <s v="US"/>
    <s v="USD"/>
    <n v="1468519920"/>
    <n v="1466188338"/>
    <b v="0"/>
    <n v="6"/>
    <b v="0"/>
    <s v="games/video games"/>
    <n v="4.1000000000000002E-2"/>
    <n v="6.833333333333333"/>
    <x v="6"/>
    <s v="video games"/>
    <x v="1101"/>
    <d v="2016-07-14T18:12:00"/>
  </r>
  <r>
    <x v="2"/>
    <s v="US"/>
    <s v="USD"/>
    <n v="1386568740"/>
    <n v="1383095125"/>
    <b v="0"/>
    <n v="24"/>
    <b v="0"/>
    <s v="games/video games"/>
    <n v="5.3125"/>
    <n v="17.708333333333332"/>
    <x v="6"/>
    <s v="video games"/>
    <x v="1102"/>
    <d v="2013-12-09T05:59:00"/>
  </r>
  <r>
    <x v="2"/>
    <s v="US"/>
    <s v="USD"/>
    <n v="1466227190"/>
    <n v="1461043190"/>
    <b v="0"/>
    <n v="15"/>
    <b v="0"/>
    <s v="games/video games"/>
    <n v="1.6199999999999999"/>
    <n v="16.2"/>
    <x v="6"/>
    <s v="video games"/>
    <x v="1103"/>
    <d v="2016-06-18T05:19:50"/>
  </r>
  <r>
    <x v="2"/>
    <s v="GB"/>
    <s v="GBP"/>
    <n v="1402480221"/>
    <n v="1399888221"/>
    <b v="0"/>
    <n v="37"/>
    <b v="0"/>
    <s v="games/video games"/>
    <n v="4.9516666666666671"/>
    <n v="80.297297297297291"/>
    <x v="6"/>
    <s v="video games"/>
    <x v="1104"/>
    <d v="2014-06-11T09:50:21"/>
  </r>
  <r>
    <x v="2"/>
    <s v="US"/>
    <s v="USD"/>
    <n v="1395627327"/>
    <n v="1393038927"/>
    <b v="0"/>
    <n v="20"/>
    <b v="0"/>
    <s v="games/video games"/>
    <n v="0.159"/>
    <n v="71.55"/>
    <x v="6"/>
    <s v="video games"/>
    <x v="1105"/>
    <d v="2014-03-24T02:15:27"/>
  </r>
  <r>
    <x v="2"/>
    <s v="US"/>
    <s v="USD"/>
    <n v="1333557975"/>
    <n v="1330969575"/>
    <b v="0"/>
    <n v="7"/>
    <b v="0"/>
    <s v="games/video games"/>
    <n v="41.25"/>
    <n v="23.571428571428573"/>
    <x v="6"/>
    <s v="video games"/>
    <x v="1106"/>
    <d v="2012-04-04T16:46:15"/>
  </r>
  <r>
    <x v="2"/>
    <s v="US"/>
    <s v="USD"/>
    <n v="1406148024"/>
    <n v="1403556024"/>
    <b v="0"/>
    <n v="0"/>
    <b v="0"/>
    <s v="games/video games"/>
    <n v="0"/>
    <s v="N/A"/>
    <x v="6"/>
    <s v="video games"/>
    <x v="1107"/>
    <d v="2014-07-23T20:40:24"/>
  </r>
  <r>
    <x v="2"/>
    <s v="US"/>
    <s v="USD"/>
    <n v="1334326635"/>
    <n v="1329146235"/>
    <b v="0"/>
    <n v="21"/>
    <b v="0"/>
    <s v="games/video games"/>
    <n v="2.93"/>
    <n v="34.88095238095238"/>
    <x v="6"/>
    <s v="video games"/>
    <x v="1108"/>
    <d v="2012-04-13T14:17:15"/>
  </r>
  <r>
    <x v="2"/>
    <s v="US"/>
    <s v="USD"/>
    <n v="1479495790"/>
    <n v="1476900190"/>
    <b v="0"/>
    <n v="3"/>
    <b v="0"/>
    <s v="games/video games"/>
    <n v="0.44999999999999996"/>
    <n v="15"/>
    <x v="6"/>
    <s v="video games"/>
    <x v="1109"/>
    <d v="2016-11-18T19:03:10"/>
  </r>
  <r>
    <x v="2"/>
    <s v="US"/>
    <s v="USD"/>
    <n v="1354919022"/>
    <n v="1352327022"/>
    <b v="0"/>
    <n v="11"/>
    <b v="0"/>
    <s v="games/video games"/>
    <n v="0.51"/>
    <n v="23.181818181818183"/>
    <x v="6"/>
    <s v="video games"/>
    <x v="1110"/>
    <d v="2012-12-07T22:23:42"/>
  </r>
  <r>
    <x v="2"/>
    <s v="US"/>
    <s v="USD"/>
    <n v="1452228790"/>
    <n v="1449636790"/>
    <b v="0"/>
    <n v="1"/>
    <b v="0"/>
    <s v="games/video games"/>
    <n v="0.04"/>
    <n v="1"/>
    <x v="6"/>
    <s v="video games"/>
    <x v="1111"/>
    <d v="2016-01-08T04:53:10"/>
  </r>
  <r>
    <x v="2"/>
    <s v="US"/>
    <s v="USD"/>
    <n v="1421656200"/>
    <n v="1416507211"/>
    <b v="0"/>
    <n v="312"/>
    <b v="0"/>
    <s v="games/video games"/>
    <n v="35.537409090909087"/>
    <n v="100.23371794871794"/>
    <x v="6"/>
    <s v="video games"/>
    <x v="1112"/>
    <d v="2015-01-19T08:30:00"/>
  </r>
  <r>
    <x v="2"/>
    <s v="GB"/>
    <s v="GBP"/>
    <n v="1408058820"/>
    <n v="1405466820"/>
    <b v="0"/>
    <n v="1"/>
    <b v="0"/>
    <s v="games/video games"/>
    <n v="0.5"/>
    <n v="5"/>
    <x v="6"/>
    <s v="video games"/>
    <x v="1113"/>
    <d v="2014-08-14T23:27:00"/>
  </r>
  <r>
    <x v="2"/>
    <s v="GB"/>
    <s v="GBP"/>
    <n v="1381306687"/>
    <n v="1378714687"/>
    <b v="0"/>
    <n v="3"/>
    <b v="0"/>
    <s v="games/video games"/>
    <n v="0.16666666666666669"/>
    <n v="3.3333333333333335"/>
    <x v="6"/>
    <s v="video games"/>
    <x v="1114"/>
    <d v="2013-10-09T08:18:07"/>
  </r>
  <r>
    <x v="2"/>
    <s v="US"/>
    <s v="USD"/>
    <n v="1459352495"/>
    <n v="1456764095"/>
    <b v="0"/>
    <n v="4"/>
    <b v="0"/>
    <s v="games/video games"/>
    <n v="0.13250000000000001"/>
    <n v="13.25"/>
    <x v="6"/>
    <s v="video games"/>
    <x v="1115"/>
    <d v="2016-03-30T15:41:35"/>
  </r>
  <r>
    <x v="2"/>
    <s v="US"/>
    <s v="USD"/>
    <n v="1339273208"/>
    <n v="1334089208"/>
    <b v="0"/>
    <n v="10"/>
    <b v="0"/>
    <s v="games/video games"/>
    <n v="3.5704000000000007E-2"/>
    <n v="17.852"/>
    <x v="6"/>
    <s v="video games"/>
    <x v="1116"/>
    <d v="2012-06-09T20:20:08"/>
  </r>
  <r>
    <x v="2"/>
    <s v="DE"/>
    <s v="EUR"/>
    <n v="1451053313"/>
    <n v="1448461313"/>
    <b v="0"/>
    <n v="8"/>
    <b v="0"/>
    <s v="games/video games"/>
    <n v="8.3000000000000007"/>
    <n v="10.375"/>
    <x v="6"/>
    <s v="video games"/>
    <x v="1117"/>
    <d v="2015-12-25T14:21:53"/>
  </r>
  <r>
    <x v="2"/>
    <s v="AU"/>
    <s v="AUD"/>
    <n v="1396666779"/>
    <n v="1394078379"/>
    <b v="0"/>
    <n v="3"/>
    <b v="0"/>
    <s v="games/video games"/>
    <n v="2.4222222222222221"/>
    <n v="36.333333333333336"/>
    <x v="6"/>
    <s v="video games"/>
    <x v="1118"/>
    <d v="2014-04-05T02:59:39"/>
  </r>
  <r>
    <x v="2"/>
    <s v="US"/>
    <s v="USD"/>
    <n v="1396810864"/>
    <n v="1395687664"/>
    <b v="0"/>
    <n v="1"/>
    <b v="0"/>
    <s v="games/video games"/>
    <n v="0.23809523809523811"/>
    <n v="5"/>
    <x v="6"/>
    <s v="video games"/>
    <x v="1119"/>
    <d v="2014-04-06T19:01:04"/>
  </r>
  <r>
    <x v="2"/>
    <s v="US"/>
    <s v="USD"/>
    <n v="1319835400"/>
    <n v="1315947400"/>
    <b v="0"/>
    <n v="0"/>
    <b v="0"/>
    <s v="games/video games"/>
    <n v="0"/>
    <s v="N/A"/>
    <x v="6"/>
    <s v="video games"/>
    <x v="1120"/>
    <d v="2011-10-28T20:56:40"/>
  </r>
  <r>
    <x v="2"/>
    <s v="US"/>
    <s v="USD"/>
    <n v="1457904316"/>
    <n v="1455315916"/>
    <b v="0"/>
    <n v="5"/>
    <b v="0"/>
    <s v="games/video games"/>
    <n v="1.1599999999999999E-2"/>
    <n v="5.8"/>
    <x v="6"/>
    <s v="video games"/>
    <x v="1121"/>
    <d v="2016-03-13T21:25:16"/>
  </r>
  <r>
    <x v="2"/>
    <s v="GB"/>
    <s v="GBP"/>
    <n v="1369932825"/>
    <n v="1368723225"/>
    <b v="0"/>
    <n v="0"/>
    <b v="0"/>
    <s v="games/video games"/>
    <n v="0"/>
    <s v="N/A"/>
    <x v="6"/>
    <s v="video games"/>
    <x v="1122"/>
    <d v="2013-05-30T16:53:45"/>
  </r>
  <r>
    <x v="2"/>
    <s v="US"/>
    <s v="USD"/>
    <n v="1397910848"/>
    <n v="1395318848"/>
    <b v="0"/>
    <n v="3"/>
    <b v="0"/>
    <s v="games/video games"/>
    <n v="0.22"/>
    <n v="3.6666666666666665"/>
    <x v="6"/>
    <s v="video games"/>
    <x v="1123"/>
    <d v="2014-04-19T12:34:08"/>
  </r>
  <r>
    <x v="2"/>
    <s v="US"/>
    <s v="USD"/>
    <n v="1430409651"/>
    <n v="1427817651"/>
    <b v="0"/>
    <n v="7"/>
    <b v="0"/>
    <s v="games/mobile games"/>
    <n v="0.47222222222222221"/>
    <n v="60.714285714285715"/>
    <x v="6"/>
    <s v="mobile games"/>
    <x v="1124"/>
    <d v="2015-04-30T16:00:51"/>
  </r>
  <r>
    <x v="2"/>
    <s v="GB"/>
    <s v="GBP"/>
    <n v="1443193130"/>
    <n v="1438009130"/>
    <b v="0"/>
    <n v="0"/>
    <b v="0"/>
    <s v="games/mobile games"/>
    <n v="0"/>
    <s v="N/A"/>
    <x v="6"/>
    <s v="mobile games"/>
    <x v="1125"/>
    <d v="2015-09-25T14:58:50"/>
  </r>
  <r>
    <x v="2"/>
    <s v="US"/>
    <s v="USD"/>
    <n v="1468482694"/>
    <n v="1465890694"/>
    <b v="0"/>
    <n v="2"/>
    <b v="0"/>
    <s v="games/mobile games"/>
    <n v="0.5"/>
    <n v="5"/>
    <x v="6"/>
    <s v="mobile games"/>
    <x v="1126"/>
    <d v="2016-07-14T07:51:34"/>
  </r>
  <r>
    <x v="2"/>
    <s v="US"/>
    <s v="USD"/>
    <n v="1416000600"/>
    <n v="1413318600"/>
    <b v="0"/>
    <n v="23"/>
    <b v="0"/>
    <s v="games/mobile games"/>
    <n v="1.6714285714285713"/>
    <n v="25.434782608695652"/>
    <x v="6"/>
    <s v="mobile games"/>
    <x v="1127"/>
    <d v="2014-11-14T21:30:00"/>
  </r>
  <r>
    <x v="2"/>
    <s v="GB"/>
    <s v="GBP"/>
    <n v="1407425717"/>
    <n v="1404833717"/>
    <b v="0"/>
    <n v="1"/>
    <b v="0"/>
    <s v="games/mobile games"/>
    <n v="0.1"/>
    <n v="1"/>
    <x v="6"/>
    <s v="mobile games"/>
    <x v="1128"/>
    <d v="2014-08-07T15:35:17"/>
  </r>
  <r>
    <x v="2"/>
    <s v="US"/>
    <s v="USD"/>
    <n v="1465107693"/>
    <n v="1462515693"/>
    <b v="0"/>
    <n v="2"/>
    <b v="0"/>
    <s v="games/mobile games"/>
    <n v="0.105"/>
    <n v="10.5"/>
    <x v="6"/>
    <s v="mobile games"/>
    <x v="1129"/>
    <d v="2016-06-05T06:21:33"/>
  </r>
  <r>
    <x v="2"/>
    <s v="US"/>
    <s v="USD"/>
    <n v="1416963300"/>
    <n v="1411775700"/>
    <b v="0"/>
    <n v="3"/>
    <b v="0"/>
    <s v="games/mobile games"/>
    <n v="0.22"/>
    <n v="3.6666666666666665"/>
    <x v="6"/>
    <s v="mobile games"/>
    <x v="1130"/>
    <d v="2014-11-26T00:55:00"/>
  </r>
  <r>
    <x v="2"/>
    <s v="AU"/>
    <s v="AUD"/>
    <n v="1450993668"/>
    <n v="1448401668"/>
    <b v="0"/>
    <n v="0"/>
    <b v="0"/>
    <s v="games/mobile games"/>
    <n v="0"/>
    <s v="N/A"/>
    <x v="6"/>
    <s v="mobile games"/>
    <x v="1131"/>
    <d v="2015-12-24T21:47:48"/>
  </r>
  <r>
    <x v="2"/>
    <s v="CA"/>
    <s v="CAD"/>
    <n v="1483238771"/>
    <n v="1480646771"/>
    <b v="0"/>
    <n v="13"/>
    <b v="0"/>
    <s v="games/mobile games"/>
    <n v="14.38"/>
    <n v="110.61538461538461"/>
    <x v="6"/>
    <s v="mobile games"/>
    <x v="1132"/>
    <d v="2017-01-01T02:46:11"/>
  </r>
  <r>
    <x v="2"/>
    <s v="GB"/>
    <s v="GBP"/>
    <n v="1406799981"/>
    <n v="1404207981"/>
    <b v="0"/>
    <n v="1"/>
    <b v="0"/>
    <s v="games/mobile games"/>
    <n v="0.66666666666666674"/>
    <n v="20"/>
    <x v="6"/>
    <s v="mobile games"/>
    <x v="1133"/>
    <d v="2014-07-31T09:46:21"/>
  </r>
  <r>
    <x v="2"/>
    <s v="AU"/>
    <s v="AUD"/>
    <n v="1417235580"/>
    <n v="1416034228"/>
    <b v="0"/>
    <n v="1"/>
    <b v="0"/>
    <s v="games/mobile games"/>
    <n v="4.0000000000000001E-3"/>
    <n v="1"/>
    <x v="6"/>
    <s v="mobile games"/>
    <x v="1134"/>
    <d v="2014-11-29T04:33:00"/>
  </r>
  <r>
    <x v="2"/>
    <s v="DE"/>
    <s v="EUR"/>
    <n v="1470527094"/>
    <n v="1467935094"/>
    <b v="0"/>
    <n v="1"/>
    <b v="0"/>
    <s v="games/mobile games"/>
    <n v="5"/>
    <n v="50"/>
    <x v="6"/>
    <s v="mobile games"/>
    <x v="1135"/>
    <d v="2016-08-06T23:44:54"/>
  </r>
  <r>
    <x v="2"/>
    <s v="FR"/>
    <s v="EUR"/>
    <n v="1450541229"/>
    <n v="1447949229"/>
    <b v="0"/>
    <n v="6"/>
    <b v="0"/>
    <s v="games/mobile games"/>
    <n v="6.4439140811455857"/>
    <n v="45"/>
    <x v="6"/>
    <s v="mobile games"/>
    <x v="1136"/>
    <d v="2015-12-19T16:07:09"/>
  </r>
  <r>
    <x v="2"/>
    <s v="US"/>
    <s v="USD"/>
    <n v="1461440421"/>
    <n v="1458848421"/>
    <b v="0"/>
    <n v="39"/>
    <b v="0"/>
    <s v="games/mobile games"/>
    <n v="39.5"/>
    <n v="253.2051282051282"/>
    <x v="6"/>
    <s v="mobile games"/>
    <x v="1137"/>
    <d v="2016-04-23T19:40:21"/>
  </r>
  <r>
    <x v="2"/>
    <s v="US"/>
    <s v="USD"/>
    <n v="1485035131"/>
    <n v="1483307131"/>
    <b v="0"/>
    <n v="4"/>
    <b v="0"/>
    <s v="games/mobile games"/>
    <n v="0.35714285714285715"/>
    <n v="31.25"/>
    <x v="6"/>
    <s v="mobile games"/>
    <x v="1138"/>
    <d v="2017-01-21T21:45:31"/>
  </r>
  <r>
    <x v="2"/>
    <s v="US"/>
    <s v="USD"/>
    <n v="1420100426"/>
    <n v="1417508426"/>
    <b v="0"/>
    <n v="1"/>
    <b v="0"/>
    <s v="games/mobile games"/>
    <n v="6.25E-2"/>
    <n v="5"/>
    <x v="6"/>
    <s v="mobile games"/>
    <x v="1139"/>
    <d v="2015-01-01T08:20:26"/>
  </r>
  <r>
    <x v="2"/>
    <s v="GB"/>
    <s v="GBP"/>
    <n v="1438859121"/>
    <n v="1436267121"/>
    <b v="0"/>
    <n v="0"/>
    <b v="0"/>
    <s v="games/mobile games"/>
    <n v="0"/>
    <s v="N/A"/>
    <x v="6"/>
    <s v="mobile games"/>
    <x v="1140"/>
    <d v="2015-08-06T11:05:21"/>
  </r>
  <r>
    <x v="2"/>
    <s v="DE"/>
    <s v="EUR"/>
    <n v="1436460450"/>
    <n v="1433868450"/>
    <b v="0"/>
    <n v="0"/>
    <b v="0"/>
    <s v="games/mobile games"/>
    <n v="0"/>
    <s v="N/A"/>
    <x v="6"/>
    <s v="mobile games"/>
    <x v="1141"/>
    <d v="2015-07-09T16:47:30"/>
  </r>
  <r>
    <x v="2"/>
    <s v="US"/>
    <s v="USD"/>
    <n v="1424131727"/>
    <n v="1421539727"/>
    <b v="0"/>
    <n v="0"/>
    <b v="0"/>
    <s v="games/mobile games"/>
    <n v="0"/>
    <s v="N/A"/>
    <x v="6"/>
    <s v="mobile games"/>
    <x v="1142"/>
    <d v="2015-02-17T00:08:47"/>
  </r>
  <r>
    <x v="2"/>
    <s v="US"/>
    <s v="USD"/>
    <n v="1450327126"/>
    <n v="1447735126"/>
    <b v="0"/>
    <n v="8"/>
    <b v="0"/>
    <s v="games/mobile games"/>
    <n v="0.41333333333333333"/>
    <n v="23.25"/>
    <x v="6"/>
    <s v="mobile games"/>
    <x v="1143"/>
    <d v="2015-12-17T04:38:46"/>
  </r>
  <r>
    <x v="2"/>
    <s v="US"/>
    <s v="USD"/>
    <n v="1430281320"/>
    <n v="1427689320"/>
    <b v="0"/>
    <n v="0"/>
    <b v="0"/>
    <s v="food/food trucks"/>
    <n v="0"/>
    <s v="N/A"/>
    <x v="7"/>
    <s v="food trucks"/>
    <x v="1144"/>
    <d v="2015-04-29T04:22:00"/>
  </r>
  <r>
    <x v="2"/>
    <s v="US"/>
    <s v="USD"/>
    <n v="1412272592"/>
    <n v="1407088592"/>
    <b v="0"/>
    <n v="1"/>
    <b v="0"/>
    <s v="food/food trucks"/>
    <n v="0.125"/>
    <n v="100"/>
    <x v="7"/>
    <s v="food trucks"/>
    <x v="1145"/>
    <d v="2014-10-02T17:56:32"/>
  </r>
  <r>
    <x v="2"/>
    <s v="US"/>
    <s v="USD"/>
    <n v="1399071173"/>
    <n v="1395787973"/>
    <b v="0"/>
    <n v="12"/>
    <b v="0"/>
    <s v="food/food trucks"/>
    <n v="8.8333333333333339"/>
    <n v="44.166666666666664"/>
    <x v="7"/>
    <s v="food trucks"/>
    <x v="1146"/>
    <d v="2014-05-02T22:52:53"/>
  </r>
  <r>
    <x v="2"/>
    <s v="CA"/>
    <s v="CAD"/>
    <n v="1413760783"/>
    <n v="1408576783"/>
    <b v="0"/>
    <n v="0"/>
    <b v="0"/>
    <s v="food/food trucks"/>
    <n v="0"/>
    <s v="N/A"/>
    <x v="7"/>
    <s v="food trucks"/>
    <x v="1147"/>
    <d v="2014-10-19T23:19:43"/>
  </r>
  <r>
    <x v="2"/>
    <s v="US"/>
    <s v="USD"/>
    <n v="1480568781"/>
    <n v="1477973181"/>
    <b v="0"/>
    <n v="3"/>
    <b v="0"/>
    <s v="food/food trucks"/>
    <n v="0.48666666666666669"/>
    <n v="24.333333333333332"/>
    <x v="7"/>
    <s v="food trucks"/>
    <x v="1148"/>
    <d v="2016-12-01T05:06:21"/>
  </r>
  <r>
    <x v="2"/>
    <s v="US"/>
    <s v="USD"/>
    <n v="1466096566"/>
    <n v="1463504566"/>
    <b v="0"/>
    <n v="2"/>
    <b v="0"/>
    <s v="food/food trucks"/>
    <n v="0.15"/>
    <n v="37.5"/>
    <x v="7"/>
    <s v="food trucks"/>
    <x v="1149"/>
    <d v="2016-06-16T17:02:46"/>
  </r>
  <r>
    <x v="2"/>
    <s v="US"/>
    <s v="USD"/>
    <n v="1452293675"/>
    <n v="1447109675"/>
    <b v="0"/>
    <n v="6"/>
    <b v="0"/>
    <s v="food/food trucks"/>
    <n v="10.08"/>
    <n v="42"/>
    <x v="7"/>
    <s v="food trucks"/>
    <x v="1150"/>
    <d v="2016-01-08T22:54:35"/>
  </r>
  <r>
    <x v="2"/>
    <s v="US"/>
    <s v="USD"/>
    <n v="1441592863"/>
    <n v="1439000863"/>
    <b v="0"/>
    <n v="0"/>
    <b v="0"/>
    <s v="food/food trucks"/>
    <n v="0"/>
    <s v="N/A"/>
    <x v="7"/>
    <s v="food trucks"/>
    <x v="1151"/>
    <d v="2015-09-07T02:27:43"/>
  </r>
  <r>
    <x v="2"/>
    <s v="US"/>
    <s v="USD"/>
    <n v="1431709312"/>
    <n v="1429117312"/>
    <b v="0"/>
    <n v="15"/>
    <b v="0"/>
    <s v="food/food trucks"/>
    <n v="5.6937500000000005"/>
    <n v="60.733333333333334"/>
    <x v="7"/>
    <s v="food trucks"/>
    <x v="1152"/>
    <d v="2015-05-15T17:01:52"/>
  </r>
  <r>
    <x v="2"/>
    <s v="US"/>
    <s v="USD"/>
    <n v="1434647305"/>
    <n v="1432055305"/>
    <b v="0"/>
    <n v="1"/>
    <b v="0"/>
    <s v="food/food trucks"/>
    <n v="0.625"/>
    <n v="50"/>
    <x v="7"/>
    <s v="food trucks"/>
    <x v="1153"/>
    <d v="2015-06-18T17:08:25"/>
  </r>
  <r>
    <x v="2"/>
    <s v="US"/>
    <s v="USD"/>
    <n v="1441507006"/>
    <n v="1438915006"/>
    <b v="0"/>
    <n v="3"/>
    <b v="0"/>
    <s v="food/food trucks"/>
    <n v="6.5"/>
    <n v="108.33333333333333"/>
    <x v="7"/>
    <s v="food trucks"/>
    <x v="1154"/>
    <d v="2015-09-06T02:36:46"/>
  </r>
  <r>
    <x v="2"/>
    <s v="US"/>
    <s v="USD"/>
    <n v="1408040408"/>
    <n v="1405448408"/>
    <b v="0"/>
    <n v="8"/>
    <b v="0"/>
    <s v="food/food trucks"/>
    <n v="0.752"/>
    <n v="23.5"/>
    <x v="7"/>
    <s v="food trucks"/>
    <x v="1155"/>
    <d v="2014-08-14T18:20:08"/>
  </r>
  <r>
    <x v="2"/>
    <s v="US"/>
    <s v="USD"/>
    <n v="1424742162"/>
    <n v="1422150162"/>
    <b v="0"/>
    <n v="0"/>
    <b v="0"/>
    <s v="food/food trucks"/>
    <n v="0"/>
    <s v="N/A"/>
    <x v="7"/>
    <s v="food trucks"/>
    <x v="1156"/>
    <d v="2015-02-24T01:42:42"/>
  </r>
  <r>
    <x v="2"/>
    <s v="US"/>
    <s v="USD"/>
    <n v="1417795480"/>
    <n v="1412607880"/>
    <b v="0"/>
    <n v="3"/>
    <b v="0"/>
    <s v="food/food trucks"/>
    <n v="1.51"/>
    <n v="50.333333333333336"/>
    <x v="7"/>
    <s v="food trucks"/>
    <x v="1157"/>
    <d v="2014-12-05T16:04:40"/>
  </r>
  <r>
    <x v="2"/>
    <s v="US"/>
    <s v="USD"/>
    <n v="1418091128"/>
    <n v="1415499128"/>
    <b v="0"/>
    <n v="3"/>
    <b v="0"/>
    <s v="food/food trucks"/>
    <n v="0.46666666666666673"/>
    <n v="11.666666666666666"/>
    <x v="7"/>
    <s v="food trucks"/>
    <x v="1158"/>
    <d v="2014-12-09T02:12:08"/>
  </r>
  <r>
    <x v="2"/>
    <s v="US"/>
    <s v="USD"/>
    <n v="1435679100"/>
    <n v="1433006765"/>
    <b v="0"/>
    <n v="0"/>
    <b v="0"/>
    <s v="food/food trucks"/>
    <n v="0"/>
    <s v="N/A"/>
    <x v="7"/>
    <s v="food trucks"/>
    <x v="1159"/>
    <d v="2015-06-30T15:45:00"/>
  </r>
  <r>
    <x v="2"/>
    <s v="US"/>
    <s v="USD"/>
    <n v="1427510586"/>
    <n v="1424922186"/>
    <b v="0"/>
    <n v="19"/>
    <b v="0"/>
    <s v="food/food trucks"/>
    <n v="3.85"/>
    <n v="60.789473684210527"/>
    <x v="7"/>
    <s v="food trucks"/>
    <x v="1160"/>
    <d v="2015-03-28T02:43:06"/>
  </r>
  <r>
    <x v="2"/>
    <s v="US"/>
    <s v="USD"/>
    <n v="1432047989"/>
    <n v="1430233589"/>
    <b v="0"/>
    <n v="0"/>
    <b v="0"/>
    <s v="food/food trucks"/>
    <n v="0"/>
    <s v="N/A"/>
    <x v="7"/>
    <s v="food trucks"/>
    <x v="1161"/>
    <d v="2015-05-19T15:06:29"/>
  </r>
  <r>
    <x v="2"/>
    <s v="US"/>
    <s v="USD"/>
    <n v="1411662264"/>
    <n v="1408983864"/>
    <b v="0"/>
    <n v="2"/>
    <b v="0"/>
    <s v="food/food trucks"/>
    <n v="5.8333333333333341E-2"/>
    <n v="17.5"/>
    <x v="7"/>
    <s v="food trucks"/>
    <x v="1162"/>
    <d v="2014-09-25T16:24:24"/>
  </r>
  <r>
    <x v="2"/>
    <s v="US"/>
    <s v="USD"/>
    <n v="1407604920"/>
    <n v="1405012920"/>
    <b v="0"/>
    <n v="0"/>
    <b v="0"/>
    <s v="food/food trucks"/>
    <n v="0"/>
    <s v="N/A"/>
    <x v="7"/>
    <s v="food trucks"/>
    <x v="1163"/>
    <d v="2014-08-09T17:22:00"/>
  </r>
  <r>
    <x v="2"/>
    <s v="US"/>
    <s v="USD"/>
    <n v="1466270582"/>
    <n v="1463678582"/>
    <b v="0"/>
    <n v="0"/>
    <b v="0"/>
    <s v="food/food trucks"/>
    <n v="0"/>
    <s v="N/A"/>
    <x v="7"/>
    <s v="food trucks"/>
    <x v="1164"/>
    <d v="2016-06-18T17:23:02"/>
  </r>
  <r>
    <x v="2"/>
    <s v="US"/>
    <s v="USD"/>
    <n v="1404623330"/>
    <n v="1401685730"/>
    <b v="0"/>
    <n v="25"/>
    <b v="0"/>
    <s v="food/food trucks"/>
    <n v="20.705000000000002"/>
    <n v="82.82"/>
    <x v="7"/>
    <s v="food trucks"/>
    <x v="1165"/>
    <d v="2014-07-06T05:08:50"/>
  </r>
  <r>
    <x v="2"/>
    <s v="US"/>
    <s v="USD"/>
    <n v="1435291200"/>
    <n v="1432640342"/>
    <b v="0"/>
    <n v="8"/>
    <b v="0"/>
    <s v="food/food trucks"/>
    <n v="19.139999999999997"/>
    <n v="358.875"/>
    <x v="7"/>
    <s v="food trucks"/>
    <x v="1166"/>
    <d v="2015-06-26T04:00:00"/>
  </r>
  <r>
    <x v="2"/>
    <s v="US"/>
    <s v="USD"/>
    <n v="1410543495"/>
    <n v="1407865095"/>
    <b v="0"/>
    <n v="16"/>
    <b v="0"/>
    <s v="food/food trucks"/>
    <n v="1.6316666666666666"/>
    <n v="61.1875"/>
    <x v="7"/>
    <s v="food trucks"/>
    <x v="1167"/>
    <d v="2014-09-12T17:38:15"/>
  </r>
  <r>
    <x v="2"/>
    <s v="US"/>
    <s v="USD"/>
    <n v="1474507065"/>
    <n v="1471915065"/>
    <b v="0"/>
    <n v="3"/>
    <b v="0"/>
    <s v="food/food trucks"/>
    <n v="5.6666666666666661"/>
    <n v="340"/>
    <x v="7"/>
    <s v="food trucks"/>
    <x v="1168"/>
    <d v="2016-09-22T01:17:45"/>
  </r>
  <r>
    <x v="2"/>
    <s v="US"/>
    <s v="USD"/>
    <n v="1424593763"/>
    <n v="1422001763"/>
    <b v="0"/>
    <n v="3"/>
    <b v="0"/>
    <s v="food/food trucks"/>
    <n v="0.16999999999999998"/>
    <n v="5.666666666666667"/>
    <x v="7"/>
    <s v="food trucks"/>
    <x v="1169"/>
    <d v="2015-02-22T08:29:23"/>
  </r>
  <r>
    <x v="2"/>
    <s v="GB"/>
    <s v="GBP"/>
    <n v="1433021171"/>
    <n v="1430429171"/>
    <b v="0"/>
    <n v="2"/>
    <b v="0"/>
    <s v="food/food trucks"/>
    <n v="0.4"/>
    <n v="50"/>
    <x v="7"/>
    <s v="food trucks"/>
    <x v="1170"/>
    <d v="2015-05-30T21:26:11"/>
  </r>
  <r>
    <x v="2"/>
    <s v="US"/>
    <s v="USD"/>
    <n v="1415909927"/>
    <n v="1414351127"/>
    <b v="0"/>
    <n v="1"/>
    <b v="0"/>
    <s v="food/food trucks"/>
    <n v="0.1"/>
    <n v="25"/>
    <x v="7"/>
    <s v="food trucks"/>
    <x v="1171"/>
    <d v="2014-11-13T20:18:47"/>
  </r>
  <r>
    <x v="2"/>
    <s v="US"/>
    <s v="USD"/>
    <n v="1408551752"/>
    <n v="1405959752"/>
    <b v="0"/>
    <n v="0"/>
    <b v="0"/>
    <s v="food/food trucks"/>
    <n v="0"/>
    <s v="N/A"/>
    <x v="7"/>
    <s v="food trucks"/>
    <x v="1172"/>
    <d v="2014-08-20T16:22:32"/>
  </r>
  <r>
    <x v="2"/>
    <s v="US"/>
    <s v="USD"/>
    <n v="1438576057"/>
    <n v="1435552057"/>
    <b v="0"/>
    <n v="1"/>
    <b v="0"/>
    <s v="food/food trucks"/>
    <n v="2.4E-2"/>
    <n v="30"/>
    <x v="7"/>
    <s v="food trucks"/>
    <x v="1173"/>
    <d v="2015-08-03T04:27:37"/>
  </r>
  <r>
    <x v="2"/>
    <s v="US"/>
    <s v="USD"/>
    <n v="1462738327"/>
    <n v="1460146327"/>
    <b v="0"/>
    <n v="19"/>
    <b v="0"/>
    <s v="food/food trucks"/>
    <n v="5.9066666666666672"/>
    <n v="46.631578947368418"/>
    <x v="7"/>
    <s v="food trucks"/>
    <x v="1174"/>
    <d v="2016-05-08T20:12:07"/>
  </r>
  <r>
    <x v="2"/>
    <s v="US"/>
    <s v="USD"/>
    <n v="1436981339"/>
    <n v="1434389339"/>
    <b v="0"/>
    <n v="9"/>
    <b v="0"/>
    <s v="food/food trucks"/>
    <n v="2.9250000000000003"/>
    <n v="65"/>
    <x v="7"/>
    <s v="food trucks"/>
    <x v="1175"/>
    <d v="2015-07-15T17:28:59"/>
  </r>
  <r>
    <x v="2"/>
    <s v="AU"/>
    <s v="AUD"/>
    <n v="1488805200"/>
    <n v="1484094498"/>
    <b v="0"/>
    <n v="1"/>
    <b v="0"/>
    <s v="food/food trucks"/>
    <n v="5.7142857142857143E-3"/>
    <n v="10"/>
    <x v="7"/>
    <s v="food trucks"/>
    <x v="1176"/>
    <d v="2017-03-06T13:00:00"/>
  </r>
  <r>
    <x v="2"/>
    <s v="GB"/>
    <s v="GBP"/>
    <n v="1413388296"/>
    <n v="1410796296"/>
    <b v="0"/>
    <n v="0"/>
    <b v="0"/>
    <s v="food/food trucks"/>
    <n v="0"/>
    <s v="N/A"/>
    <x v="7"/>
    <s v="food trucks"/>
    <x v="1177"/>
    <d v="2014-10-15T15:51:36"/>
  </r>
  <r>
    <x v="2"/>
    <s v="US"/>
    <s v="USD"/>
    <n v="1408225452"/>
    <n v="1405633452"/>
    <b v="0"/>
    <n v="1"/>
    <b v="0"/>
    <s v="food/food trucks"/>
    <n v="6.6666666666666671E-3"/>
    <n v="5"/>
    <x v="7"/>
    <s v="food trucks"/>
    <x v="1178"/>
    <d v="2014-08-16T21:44:12"/>
  </r>
  <r>
    <x v="2"/>
    <s v="CA"/>
    <s v="CAD"/>
    <n v="1446052627"/>
    <n v="1443460627"/>
    <b v="0"/>
    <n v="5"/>
    <b v="0"/>
    <s v="food/food trucks"/>
    <n v="5.3333333333333339"/>
    <n v="640"/>
    <x v="7"/>
    <s v="food trucks"/>
    <x v="1179"/>
    <d v="2015-10-28T17:17:07"/>
  </r>
  <r>
    <x v="2"/>
    <s v="US"/>
    <s v="USD"/>
    <n v="1403983314"/>
    <n v="1400786514"/>
    <b v="0"/>
    <n v="85"/>
    <b v="0"/>
    <s v="food/food trucks"/>
    <n v="11.75"/>
    <n v="69.117647058823536"/>
    <x v="7"/>
    <s v="food trucks"/>
    <x v="1180"/>
    <d v="2014-06-28T19:21:54"/>
  </r>
  <r>
    <x v="2"/>
    <s v="US"/>
    <s v="USD"/>
    <n v="1425197321"/>
    <n v="1422605321"/>
    <b v="0"/>
    <n v="3"/>
    <b v="0"/>
    <s v="food/food trucks"/>
    <n v="8.0000000000000002E-3"/>
    <n v="1.3333333333333333"/>
    <x v="7"/>
    <s v="food trucks"/>
    <x v="1181"/>
    <d v="2015-03-01T08:08:41"/>
  </r>
  <r>
    <x v="2"/>
    <s v="US"/>
    <s v="USD"/>
    <n v="1484239320"/>
    <n v="1482609088"/>
    <b v="0"/>
    <n v="4"/>
    <b v="0"/>
    <s v="food/food trucks"/>
    <n v="4.2"/>
    <n v="10.5"/>
    <x v="7"/>
    <s v="food trucks"/>
    <x v="1182"/>
    <d v="2017-01-12T16:42:00"/>
  </r>
  <r>
    <x v="2"/>
    <s v="US"/>
    <s v="USD"/>
    <n v="1478059140"/>
    <n v="1476391223"/>
    <b v="0"/>
    <n v="3"/>
    <b v="0"/>
    <s v="food/food trucks"/>
    <n v="4"/>
    <n v="33.333333333333336"/>
    <x v="7"/>
    <s v="food trucks"/>
    <x v="1183"/>
    <d v="2016-11-02T03:59:00"/>
  </r>
  <r>
    <x v="0"/>
    <s v="GB"/>
    <s v="GBP"/>
    <n v="1486391011"/>
    <n v="1483712611"/>
    <b v="0"/>
    <n v="375"/>
    <b v="1"/>
    <s v="photography/photobooks"/>
    <n v="104.93636363636362"/>
    <n v="61.562666666666665"/>
    <x v="8"/>
    <s v="photobooks"/>
    <x v="1184"/>
    <d v="2017-02-06T14:23:31"/>
  </r>
  <r>
    <x v="0"/>
    <s v="US"/>
    <s v="USD"/>
    <n v="1433736000"/>
    <n v="1430945149"/>
    <b v="0"/>
    <n v="111"/>
    <b v="1"/>
    <s v="photography/photobooks"/>
    <n v="105.44"/>
    <n v="118.73873873873873"/>
    <x v="8"/>
    <s v="photobooks"/>
    <x v="1185"/>
    <d v="2015-06-08T04:00:00"/>
  </r>
  <r>
    <x v="0"/>
    <s v="GB"/>
    <s v="GBP"/>
    <n v="1433198520"/>
    <n v="1430340195"/>
    <b v="0"/>
    <n v="123"/>
    <b v="1"/>
    <s v="photography/photobooks"/>
    <n v="106.73333333333332"/>
    <n v="65.081300813008127"/>
    <x v="8"/>
    <s v="photobooks"/>
    <x v="1186"/>
    <d v="2015-06-01T22:42:00"/>
  </r>
  <r>
    <x v="0"/>
    <s v="US"/>
    <s v="USD"/>
    <n v="1431885600"/>
    <n v="1429133323"/>
    <b v="0"/>
    <n v="70"/>
    <b v="1"/>
    <s v="photography/photobooks"/>
    <n v="104.12571428571428"/>
    <n v="130.15714285714284"/>
    <x v="8"/>
    <s v="photobooks"/>
    <x v="1187"/>
    <d v="2015-05-17T18:00:00"/>
  </r>
  <r>
    <x v="0"/>
    <s v="CA"/>
    <s v="CAD"/>
    <n v="1482943740"/>
    <n v="1481129340"/>
    <b v="0"/>
    <n v="85"/>
    <b v="1"/>
    <s v="photography/photobooks"/>
    <n v="160.54999999999998"/>
    <n v="37.776470588235291"/>
    <x v="8"/>
    <s v="photobooks"/>
    <x v="1188"/>
    <d v="2016-12-28T16:49:00"/>
  </r>
  <r>
    <x v="0"/>
    <s v="US"/>
    <s v="USD"/>
    <n v="1467242995"/>
    <n v="1465428595"/>
    <b v="0"/>
    <n v="86"/>
    <b v="1"/>
    <s v="photography/photobooks"/>
    <n v="107.77777777777777"/>
    <n v="112.79069767441861"/>
    <x v="8"/>
    <s v="photobooks"/>
    <x v="1189"/>
    <d v="2016-06-29T23:29:55"/>
  </r>
  <r>
    <x v="0"/>
    <s v="US"/>
    <s v="USD"/>
    <n v="1409500725"/>
    <n v="1406908725"/>
    <b v="0"/>
    <n v="13"/>
    <b v="1"/>
    <s v="photography/photobooks"/>
    <n v="135"/>
    <n v="51.92307692307692"/>
    <x v="8"/>
    <s v="photobooks"/>
    <x v="1190"/>
    <d v="2014-08-31T15:58:45"/>
  </r>
  <r>
    <x v="0"/>
    <s v="US"/>
    <s v="USD"/>
    <n v="1458480560"/>
    <n v="1455892160"/>
    <b v="0"/>
    <n v="33"/>
    <b v="1"/>
    <s v="photography/photobooks"/>
    <n v="109.07407407407408"/>
    <n v="89.242424242424249"/>
    <x v="8"/>
    <s v="photobooks"/>
    <x v="1191"/>
    <d v="2016-03-20T13:29:20"/>
  </r>
  <r>
    <x v="0"/>
    <s v="GB"/>
    <s v="GBP"/>
    <n v="1486814978"/>
    <n v="1484222978"/>
    <b v="0"/>
    <n v="15"/>
    <b v="1"/>
    <s v="photography/photobooks"/>
    <n v="290"/>
    <n v="19.333333333333332"/>
    <x v="8"/>
    <s v="photobooks"/>
    <x v="1192"/>
    <d v="2017-02-11T12:09:38"/>
  </r>
  <r>
    <x v="0"/>
    <s v="US"/>
    <s v="USD"/>
    <n v="1460223453"/>
    <n v="1455043053"/>
    <b v="0"/>
    <n v="273"/>
    <b v="1"/>
    <s v="photography/photobooks"/>
    <n v="103.95714285714286"/>
    <n v="79.967032967032964"/>
    <x v="8"/>
    <s v="photobooks"/>
    <x v="1193"/>
    <d v="2016-04-09T17:37:33"/>
  </r>
  <r>
    <x v="0"/>
    <s v="IE"/>
    <s v="EUR"/>
    <n v="1428493379"/>
    <n v="1425901379"/>
    <b v="0"/>
    <n v="714"/>
    <b v="1"/>
    <s v="photography/photobooks"/>
    <n v="322.24"/>
    <n v="56.414565826330531"/>
    <x v="8"/>
    <s v="photobooks"/>
    <x v="1194"/>
    <d v="2015-04-08T11:42:59"/>
  </r>
  <r>
    <x v="0"/>
    <s v="IT"/>
    <s v="EUR"/>
    <n v="1450602000"/>
    <n v="1445415653"/>
    <b v="0"/>
    <n v="170"/>
    <b v="1"/>
    <s v="photography/photobooks"/>
    <n v="135"/>
    <n v="79.411764705882348"/>
    <x v="8"/>
    <s v="photobooks"/>
    <x v="1195"/>
    <d v="2015-12-20T09:00:00"/>
  </r>
  <r>
    <x v="0"/>
    <s v="GB"/>
    <s v="GBP"/>
    <n v="1450467539"/>
    <n v="1447875539"/>
    <b v="0"/>
    <n v="512"/>
    <b v="1"/>
    <s v="photography/photobooks"/>
    <n v="269.91034482758624"/>
    <n v="76.439453125"/>
    <x v="8"/>
    <s v="photobooks"/>
    <x v="1196"/>
    <d v="2015-12-18T19:38:59"/>
  </r>
  <r>
    <x v="0"/>
    <s v="US"/>
    <s v="USD"/>
    <n v="1465797540"/>
    <n v="1463155034"/>
    <b v="0"/>
    <n v="314"/>
    <b v="1"/>
    <s v="photography/photobooks"/>
    <n v="253.29333333333332"/>
    <n v="121"/>
    <x v="8"/>
    <s v="photobooks"/>
    <x v="1197"/>
    <d v="2016-06-13T05:59:00"/>
  </r>
  <r>
    <x v="0"/>
    <s v="US"/>
    <s v="USD"/>
    <n v="1451530800"/>
    <n v="1448463086"/>
    <b v="0"/>
    <n v="167"/>
    <b v="1"/>
    <s v="photography/photobooks"/>
    <n v="260.59999999999997"/>
    <n v="54.616766467065865"/>
    <x v="8"/>
    <s v="photobooks"/>
    <x v="1198"/>
    <d v="2015-12-31T03:00:00"/>
  </r>
  <r>
    <x v="0"/>
    <s v="GB"/>
    <s v="GBP"/>
    <n v="1436380200"/>
    <n v="1433615400"/>
    <b v="0"/>
    <n v="9"/>
    <b v="1"/>
    <s v="photography/photobooks"/>
    <n v="101.31677953348381"/>
    <n v="299.22222222222223"/>
    <x v="8"/>
    <s v="photobooks"/>
    <x v="1199"/>
    <d v="2015-07-08T18:30:00"/>
  </r>
  <r>
    <x v="0"/>
    <s v="US"/>
    <s v="USD"/>
    <n v="1429183656"/>
    <n v="1427369256"/>
    <b v="0"/>
    <n v="103"/>
    <b v="1"/>
    <s v="photography/photobooks"/>
    <n v="125.60416666666667"/>
    <n v="58.533980582524272"/>
    <x v="8"/>
    <s v="photobooks"/>
    <x v="1200"/>
    <d v="2015-04-16T11:27:36"/>
  </r>
  <r>
    <x v="0"/>
    <s v="GB"/>
    <s v="GBP"/>
    <n v="1468593246"/>
    <n v="1466001246"/>
    <b v="0"/>
    <n v="111"/>
    <b v="1"/>
    <s v="photography/photobooks"/>
    <n v="102.43783333333334"/>
    <n v="55.371801801801809"/>
    <x v="8"/>
    <s v="photobooks"/>
    <x v="1201"/>
    <d v="2016-07-15T14:34:06"/>
  </r>
  <r>
    <x v="0"/>
    <s v="AU"/>
    <s v="AUD"/>
    <n v="1435388154"/>
    <n v="1432796154"/>
    <b v="0"/>
    <n v="271"/>
    <b v="1"/>
    <s v="photography/photobooks"/>
    <n v="199.244"/>
    <n v="183.80442804428046"/>
    <x v="8"/>
    <s v="photobooks"/>
    <x v="1202"/>
    <d v="2015-06-27T06:55:54"/>
  </r>
  <r>
    <x v="0"/>
    <s v="US"/>
    <s v="USD"/>
    <n v="1433083527"/>
    <n v="1430491527"/>
    <b v="0"/>
    <n v="101"/>
    <b v="1"/>
    <s v="photography/photobooks"/>
    <n v="102.45398773006136"/>
    <n v="165.34653465346534"/>
    <x v="8"/>
    <s v="photobooks"/>
    <x v="1203"/>
    <d v="2015-05-31T14:45:27"/>
  </r>
  <r>
    <x v="0"/>
    <s v="US"/>
    <s v="USD"/>
    <n v="1449205200"/>
    <n v="1445363833"/>
    <b v="0"/>
    <n v="57"/>
    <b v="1"/>
    <s v="photography/photobooks"/>
    <n v="102.94615384615385"/>
    <n v="234.78947368421052"/>
    <x v="8"/>
    <s v="photobooks"/>
    <x v="1204"/>
    <d v="2015-12-04T05:00:00"/>
  </r>
  <r>
    <x v="0"/>
    <s v="DE"/>
    <s v="EUR"/>
    <n v="1434197351"/>
    <n v="1431605351"/>
    <b v="0"/>
    <n v="62"/>
    <b v="1"/>
    <s v="photography/photobooks"/>
    <n v="100.86153846153847"/>
    <n v="211.48387096774192"/>
    <x v="8"/>
    <s v="photobooks"/>
    <x v="1205"/>
    <d v="2015-06-13T12:09:11"/>
  </r>
  <r>
    <x v="0"/>
    <s v="AT"/>
    <s v="EUR"/>
    <n v="1489238940"/>
    <n v="1486406253"/>
    <b v="0"/>
    <n v="32"/>
    <b v="1"/>
    <s v="photography/photobooks"/>
    <n v="114.99999999999999"/>
    <n v="32.34375"/>
    <x v="8"/>
    <s v="photobooks"/>
    <x v="1206"/>
    <d v="2017-03-11T13:29:00"/>
  </r>
  <r>
    <x v="0"/>
    <s v="IT"/>
    <s v="EUR"/>
    <n v="1459418400"/>
    <n v="1456827573"/>
    <b v="0"/>
    <n v="141"/>
    <b v="1"/>
    <s v="photography/photobooks"/>
    <n v="104.16766467065868"/>
    <n v="123.37588652482269"/>
    <x v="8"/>
    <s v="photobooks"/>
    <x v="1207"/>
    <d v="2016-03-31T10:00:00"/>
  </r>
  <r>
    <x v="0"/>
    <s v="US"/>
    <s v="USD"/>
    <n v="1458835264"/>
    <n v="1456246864"/>
    <b v="0"/>
    <n v="75"/>
    <b v="1"/>
    <s v="photography/photobooks"/>
    <n v="155.29999999999998"/>
    <n v="207.06666666666666"/>
    <x v="8"/>
    <s v="photobooks"/>
    <x v="1208"/>
    <d v="2016-03-24T16:01:04"/>
  </r>
  <r>
    <x v="0"/>
    <s v="US"/>
    <s v="USD"/>
    <n v="1488053905"/>
    <n v="1485461905"/>
    <b v="0"/>
    <n v="46"/>
    <b v="1"/>
    <s v="photography/photobooks"/>
    <n v="106"/>
    <n v="138.2608695652174"/>
    <x v="8"/>
    <s v="photobooks"/>
    <x v="1209"/>
    <d v="2017-02-25T20:18:25"/>
  </r>
  <r>
    <x v="0"/>
    <s v="SE"/>
    <s v="SEK"/>
    <n v="1433106000"/>
    <n v="1431124572"/>
    <b v="0"/>
    <n v="103"/>
    <b v="1"/>
    <s v="photography/photobooks"/>
    <n v="254.31499999999997"/>
    <n v="493.81553398058253"/>
    <x v="8"/>
    <s v="photobooks"/>
    <x v="1210"/>
    <d v="2015-05-31T21:00:00"/>
  </r>
  <r>
    <x v="0"/>
    <s v="CA"/>
    <s v="CAD"/>
    <n v="1465505261"/>
    <n v="1464209261"/>
    <b v="0"/>
    <n v="6"/>
    <b v="1"/>
    <s v="photography/photobooks"/>
    <n v="101.1"/>
    <n v="168.5"/>
    <x v="8"/>
    <s v="photobooks"/>
    <x v="1211"/>
    <d v="2016-06-09T20:47:41"/>
  </r>
  <r>
    <x v="0"/>
    <s v="US"/>
    <s v="USD"/>
    <n v="1448586000"/>
    <n v="1447195695"/>
    <b v="0"/>
    <n v="83"/>
    <b v="1"/>
    <s v="photography/photobooks"/>
    <n v="129.04"/>
    <n v="38.867469879518069"/>
    <x v="8"/>
    <s v="photobooks"/>
    <x v="1212"/>
    <d v="2015-11-27T01:00:00"/>
  </r>
  <r>
    <x v="0"/>
    <s v="GB"/>
    <s v="GBP"/>
    <n v="1485886100"/>
    <n v="1482862100"/>
    <b v="0"/>
    <n v="108"/>
    <b v="1"/>
    <s v="photography/photobooks"/>
    <n v="102.23076923076924"/>
    <n v="61.527777777777779"/>
    <x v="8"/>
    <s v="photobooks"/>
    <x v="1213"/>
    <d v="2017-01-31T18:08:20"/>
  </r>
  <r>
    <x v="0"/>
    <s v="US"/>
    <s v="USD"/>
    <n v="1433880605"/>
    <n v="1428696605"/>
    <b v="0"/>
    <n v="25"/>
    <b v="1"/>
    <s v="photography/photobooks"/>
    <n v="131.80000000000001"/>
    <n v="105.44"/>
    <x v="8"/>
    <s v="photobooks"/>
    <x v="1214"/>
    <d v="2015-06-09T20:10:05"/>
  </r>
  <r>
    <x v="0"/>
    <s v="US"/>
    <s v="USD"/>
    <n v="1401487756"/>
    <n v="1398895756"/>
    <b v="0"/>
    <n v="549"/>
    <b v="1"/>
    <s v="photography/photobooks"/>
    <n v="786.0802000000001"/>
    <n v="71.592003642987251"/>
    <x v="8"/>
    <s v="photobooks"/>
    <x v="1215"/>
    <d v="2014-05-30T22:09:16"/>
  </r>
  <r>
    <x v="0"/>
    <s v="US"/>
    <s v="USD"/>
    <n v="1443826980"/>
    <n v="1441032457"/>
    <b v="0"/>
    <n v="222"/>
    <b v="1"/>
    <s v="photography/photobooks"/>
    <n v="145.70000000000002"/>
    <n v="91.882882882882882"/>
    <x v="8"/>
    <s v="photobooks"/>
    <x v="1216"/>
    <d v="2015-10-02T23:03:00"/>
  </r>
  <r>
    <x v="0"/>
    <s v="US"/>
    <s v="USD"/>
    <n v="1468524340"/>
    <n v="1465932340"/>
    <b v="0"/>
    <n v="183"/>
    <b v="1"/>
    <s v="photography/photobooks"/>
    <n v="102.60000000000001"/>
    <n v="148.57377049180329"/>
    <x v="8"/>
    <s v="photobooks"/>
    <x v="1217"/>
    <d v="2016-07-14T19:25:40"/>
  </r>
  <r>
    <x v="0"/>
    <s v="US"/>
    <s v="USD"/>
    <n v="1446346800"/>
    <n v="1443714800"/>
    <b v="0"/>
    <n v="89"/>
    <b v="1"/>
    <s v="photography/photobooks"/>
    <n v="172.27777777777777"/>
    <n v="174.2134831460674"/>
    <x v="8"/>
    <s v="photobooks"/>
    <x v="1218"/>
    <d v="2015-11-01T03:00:00"/>
  </r>
  <r>
    <x v="0"/>
    <s v="US"/>
    <s v="USD"/>
    <n v="1476961513"/>
    <n v="1474369513"/>
    <b v="0"/>
    <n v="253"/>
    <b v="1"/>
    <s v="photography/photobooks"/>
    <n v="159.16819571865443"/>
    <n v="102.86166007905139"/>
    <x v="8"/>
    <s v="photobooks"/>
    <x v="1219"/>
    <d v="2016-10-20T11:05:13"/>
  </r>
  <r>
    <x v="0"/>
    <s v="DE"/>
    <s v="EUR"/>
    <n v="1440515112"/>
    <n v="1437923112"/>
    <b v="0"/>
    <n v="140"/>
    <b v="1"/>
    <s v="photography/photobooks"/>
    <n v="103.76666666666668"/>
    <n v="111.17857142857143"/>
    <x v="8"/>
    <s v="photobooks"/>
    <x v="1220"/>
    <d v="2015-08-25T15:05:12"/>
  </r>
  <r>
    <x v="0"/>
    <s v="GB"/>
    <s v="GBP"/>
    <n v="1480809600"/>
    <n v="1478431488"/>
    <b v="0"/>
    <n v="103"/>
    <b v="1"/>
    <s v="photography/photobooks"/>
    <n v="111.40954545454547"/>
    <n v="23.796213592233013"/>
    <x v="8"/>
    <s v="photobooks"/>
    <x v="1221"/>
    <d v="2016-12-04T00:00:00"/>
  </r>
  <r>
    <x v="0"/>
    <s v="CA"/>
    <s v="CAD"/>
    <n v="1459483200"/>
    <n v="1456852647"/>
    <b v="0"/>
    <n v="138"/>
    <b v="1"/>
    <s v="photography/photobooks"/>
    <n v="280.375"/>
    <n v="81.268115942028984"/>
    <x v="8"/>
    <s v="photobooks"/>
    <x v="1222"/>
    <d v="2016-04-01T04:00:00"/>
  </r>
  <r>
    <x v="0"/>
    <s v="US"/>
    <s v="USD"/>
    <n v="1478754909"/>
    <n v="1476159309"/>
    <b v="0"/>
    <n v="191"/>
    <b v="1"/>
    <s v="photography/photobooks"/>
    <n v="112.10606060606061"/>
    <n v="116.21465968586388"/>
    <x v="8"/>
    <s v="photobooks"/>
    <x v="1223"/>
    <d v="2016-11-10T05:15:09"/>
  </r>
  <r>
    <x v="1"/>
    <s v="US"/>
    <s v="USD"/>
    <n v="1402060302"/>
    <n v="1396876302"/>
    <b v="0"/>
    <n v="18"/>
    <b v="0"/>
    <s v="music/world music"/>
    <n v="7.0666666666666673"/>
    <n v="58.888888888888886"/>
    <x v="4"/>
    <s v="world music"/>
    <x v="1224"/>
    <d v="2014-06-06T13:11:42"/>
  </r>
  <r>
    <x v="1"/>
    <s v="US"/>
    <s v="USD"/>
    <n v="1382478278"/>
    <n v="1377294278"/>
    <b v="0"/>
    <n v="3"/>
    <b v="0"/>
    <s v="music/world music"/>
    <n v="4.3999999999999995"/>
    <n v="44"/>
    <x v="4"/>
    <s v="world music"/>
    <x v="1225"/>
    <d v="2013-10-22T21:44:38"/>
  </r>
  <r>
    <x v="1"/>
    <s v="US"/>
    <s v="USD"/>
    <n v="1398042000"/>
    <n v="1395089981"/>
    <b v="0"/>
    <n v="40"/>
    <b v="0"/>
    <s v="music/world music"/>
    <n v="3.8739999999999997"/>
    <n v="48.424999999999997"/>
    <x v="4"/>
    <s v="world music"/>
    <x v="1226"/>
    <d v="2014-04-21T01:00:00"/>
  </r>
  <r>
    <x v="1"/>
    <s v="US"/>
    <s v="USD"/>
    <n v="1407394800"/>
    <n v="1404770616"/>
    <b v="0"/>
    <n v="0"/>
    <b v="0"/>
    <s v="music/world music"/>
    <n v="0"/>
    <s v="N/A"/>
    <x v="4"/>
    <s v="world music"/>
    <x v="1227"/>
    <d v="2014-08-07T07:00:00"/>
  </r>
  <r>
    <x v="1"/>
    <s v="US"/>
    <s v="USD"/>
    <n v="1317231008"/>
    <n v="1312047008"/>
    <b v="0"/>
    <n v="24"/>
    <b v="0"/>
    <s v="music/world music"/>
    <n v="29.299999999999997"/>
    <n v="61.041666666666664"/>
    <x v="4"/>
    <s v="world music"/>
    <x v="1228"/>
    <d v="2011-09-28T17:30:08"/>
  </r>
  <r>
    <x v="1"/>
    <s v="US"/>
    <s v="USD"/>
    <n v="1334592000"/>
    <n v="1331982127"/>
    <b v="0"/>
    <n v="1"/>
    <b v="0"/>
    <s v="music/world music"/>
    <n v="0.90909090909090906"/>
    <n v="25"/>
    <x v="4"/>
    <s v="world music"/>
    <x v="1229"/>
    <d v="2012-04-16T16:00:00"/>
  </r>
  <r>
    <x v="1"/>
    <s v="US"/>
    <s v="USD"/>
    <n v="1298589630"/>
    <n v="1295997630"/>
    <b v="0"/>
    <n v="0"/>
    <b v="0"/>
    <s v="music/world music"/>
    <n v="0"/>
    <s v="N/A"/>
    <x v="4"/>
    <s v="world music"/>
    <x v="1230"/>
    <d v="2011-02-24T23:20:30"/>
  </r>
  <r>
    <x v="1"/>
    <s v="US"/>
    <s v="USD"/>
    <n v="1440723600"/>
    <n v="1436394968"/>
    <b v="0"/>
    <n v="0"/>
    <b v="0"/>
    <s v="music/world music"/>
    <n v="0"/>
    <s v="N/A"/>
    <x v="4"/>
    <s v="world music"/>
    <x v="1231"/>
    <d v="2015-08-28T01:00:00"/>
  </r>
  <r>
    <x v="1"/>
    <s v="US"/>
    <s v="USD"/>
    <n v="1381090870"/>
    <n v="1377030070"/>
    <b v="0"/>
    <n v="1"/>
    <b v="0"/>
    <s v="music/world music"/>
    <n v="0.8"/>
    <n v="40"/>
    <x v="4"/>
    <s v="world music"/>
    <x v="1232"/>
    <d v="2013-10-06T20:21:10"/>
  </r>
  <r>
    <x v="1"/>
    <s v="US"/>
    <s v="USD"/>
    <n v="1329864374"/>
    <n v="1328049974"/>
    <b v="0"/>
    <n v="6"/>
    <b v="0"/>
    <s v="music/world music"/>
    <n v="11.600000000000001"/>
    <n v="19.333333333333332"/>
    <x v="4"/>
    <s v="world music"/>
    <x v="1233"/>
    <d v="2012-02-21T22:46:14"/>
  </r>
  <r>
    <x v="1"/>
    <s v="GB"/>
    <s v="GBP"/>
    <n v="1422903342"/>
    <n v="1420311342"/>
    <b v="0"/>
    <n v="0"/>
    <b v="0"/>
    <s v="music/world music"/>
    <n v="0"/>
    <s v="N/A"/>
    <x v="4"/>
    <s v="world music"/>
    <x v="1234"/>
    <d v="2015-02-02T18:55:42"/>
  </r>
  <r>
    <x v="1"/>
    <s v="US"/>
    <s v="USD"/>
    <n v="1387077299"/>
    <n v="1383621299"/>
    <b v="0"/>
    <n v="6"/>
    <b v="0"/>
    <s v="music/world music"/>
    <n v="2.7873639500929119"/>
    <n v="35"/>
    <x v="4"/>
    <s v="world music"/>
    <x v="1235"/>
    <d v="2013-12-15T03:14:59"/>
  </r>
  <r>
    <x v="1"/>
    <s v="US"/>
    <s v="USD"/>
    <n v="1343491200"/>
    <n v="1342801164"/>
    <b v="0"/>
    <n v="0"/>
    <b v="0"/>
    <s v="music/world music"/>
    <n v="0"/>
    <s v="N/A"/>
    <x v="4"/>
    <s v="world music"/>
    <x v="1236"/>
    <d v="2012-07-28T16:00:00"/>
  </r>
  <r>
    <x v="1"/>
    <s v="US"/>
    <s v="USD"/>
    <n v="1345790865"/>
    <n v="1344062865"/>
    <b v="0"/>
    <n v="0"/>
    <b v="0"/>
    <s v="music/world music"/>
    <n v="0"/>
    <s v="N/A"/>
    <x v="4"/>
    <s v="world music"/>
    <x v="1237"/>
    <d v="2012-08-24T06:47:45"/>
  </r>
  <r>
    <x v="1"/>
    <s v="US"/>
    <s v="USD"/>
    <n v="1312641536"/>
    <n v="1310049536"/>
    <b v="0"/>
    <n v="3"/>
    <b v="0"/>
    <s v="music/world music"/>
    <n v="17.8"/>
    <n v="59.333333333333336"/>
    <x v="4"/>
    <s v="world music"/>
    <x v="1238"/>
    <d v="2011-08-06T14:38:56"/>
  </r>
  <r>
    <x v="1"/>
    <s v="US"/>
    <s v="USD"/>
    <n v="1325804767"/>
    <n v="1323212767"/>
    <b v="0"/>
    <n v="0"/>
    <b v="0"/>
    <s v="music/world music"/>
    <n v="0"/>
    <s v="N/A"/>
    <x v="4"/>
    <s v="world music"/>
    <x v="1239"/>
    <d v="2012-01-05T23:06:07"/>
  </r>
  <r>
    <x v="1"/>
    <s v="US"/>
    <s v="USD"/>
    <n v="1373665860"/>
    <n v="1368579457"/>
    <b v="0"/>
    <n v="8"/>
    <b v="0"/>
    <s v="music/world music"/>
    <n v="3.0124999999999997"/>
    <n v="30.125"/>
    <x v="4"/>
    <s v="world music"/>
    <x v="1240"/>
    <d v="2013-07-12T21:51:00"/>
  </r>
  <r>
    <x v="1"/>
    <s v="US"/>
    <s v="USD"/>
    <n v="1414994340"/>
    <n v="1413057980"/>
    <b v="0"/>
    <n v="34"/>
    <b v="0"/>
    <s v="music/world music"/>
    <n v="50.739999999999995"/>
    <n v="74.617647058823536"/>
    <x v="4"/>
    <s v="world music"/>
    <x v="1241"/>
    <d v="2014-11-03T05:59:00"/>
  </r>
  <r>
    <x v="1"/>
    <s v="US"/>
    <s v="USD"/>
    <n v="1315747080"/>
    <n v="1314417502"/>
    <b v="0"/>
    <n v="1"/>
    <b v="0"/>
    <s v="music/world music"/>
    <n v="0.54884742041712409"/>
    <n v="5"/>
    <x v="4"/>
    <s v="world music"/>
    <x v="1242"/>
    <d v="2011-09-11T13:18:00"/>
  </r>
  <r>
    <x v="1"/>
    <s v="US"/>
    <s v="USD"/>
    <n v="1310158800"/>
    <n v="1304888771"/>
    <b v="0"/>
    <n v="38"/>
    <b v="0"/>
    <s v="music/world music"/>
    <n v="14.091666666666667"/>
    <n v="44.5"/>
    <x v="4"/>
    <s v="world music"/>
    <x v="1243"/>
    <d v="2011-07-08T21:00:00"/>
  </r>
  <r>
    <x v="0"/>
    <s v="US"/>
    <s v="USD"/>
    <n v="1366664400"/>
    <n v="1363981723"/>
    <b v="1"/>
    <n v="45"/>
    <b v="1"/>
    <s v="music/rock"/>
    <n v="103.8"/>
    <n v="46.133333333333333"/>
    <x v="4"/>
    <s v="rock"/>
    <x v="1244"/>
    <d v="2013-04-22T21:00:00"/>
  </r>
  <r>
    <x v="0"/>
    <s v="US"/>
    <s v="USD"/>
    <n v="1402755834"/>
    <n v="1400163834"/>
    <b v="1"/>
    <n v="17"/>
    <b v="1"/>
    <s v="music/rock"/>
    <n v="120.24999999999999"/>
    <n v="141.47058823529412"/>
    <x v="4"/>
    <s v="rock"/>
    <x v="1245"/>
    <d v="2014-06-14T14:23:54"/>
  </r>
  <r>
    <x v="0"/>
    <s v="US"/>
    <s v="USD"/>
    <n v="1323136949"/>
    <n v="1319245349"/>
    <b v="1"/>
    <n v="31"/>
    <b v="1"/>
    <s v="music/rock"/>
    <n v="117"/>
    <n v="75.483870967741936"/>
    <x v="4"/>
    <s v="rock"/>
    <x v="1246"/>
    <d v="2011-12-06T02:02:29"/>
  </r>
  <r>
    <x v="0"/>
    <s v="US"/>
    <s v="USD"/>
    <n v="1367823655"/>
    <n v="1365231655"/>
    <b v="1"/>
    <n v="50"/>
    <b v="1"/>
    <s v="music/rock"/>
    <n v="122.14285714285715"/>
    <n v="85.5"/>
    <x v="4"/>
    <s v="rock"/>
    <x v="1247"/>
    <d v="2013-05-06T07:00:55"/>
  </r>
  <r>
    <x v="0"/>
    <s v="US"/>
    <s v="USD"/>
    <n v="1402642740"/>
    <n v="1399563953"/>
    <b v="1"/>
    <n v="59"/>
    <b v="1"/>
    <s v="music/rock"/>
    <n v="151.63999999999999"/>
    <n v="64.254237288135599"/>
    <x v="4"/>
    <s v="rock"/>
    <x v="1248"/>
    <d v="2014-06-13T06:59:00"/>
  </r>
  <r>
    <x v="0"/>
    <s v="US"/>
    <s v="USD"/>
    <n v="1341683211"/>
    <n v="1339091211"/>
    <b v="1"/>
    <n v="81"/>
    <b v="1"/>
    <s v="music/rock"/>
    <n v="104.44"/>
    <n v="64.46913580246914"/>
    <x v="4"/>
    <s v="rock"/>
    <x v="1249"/>
    <d v="2012-07-07T17:46:51"/>
  </r>
  <r>
    <x v="0"/>
    <s v="US"/>
    <s v="USD"/>
    <n v="1410017131"/>
    <n v="1406129131"/>
    <b v="1"/>
    <n v="508"/>
    <b v="1"/>
    <s v="music/rock"/>
    <n v="200.15333333333331"/>
    <n v="118.2007874015748"/>
    <x v="4"/>
    <s v="rock"/>
    <x v="1250"/>
    <d v="2014-09-06T15:25:31"/>
  </r>
  <r>
    <x v="0"/>
    <s v="US"/>
    <s v="USD"/>
    <n v="1316979167"/>
    <n v="1311795167"/>
    <b v="1"/>
    <n v="74"/>
    <b v="1"/>
    <s v="music/rock"/>
    <n v="101.8"/>
    <n v="82.540540540540547"/>
    <x v="4"/>
    <s v="rock"/>
    <x v="1251"/>
    <d v="2011-09-25T19:32:47"/>
  </r>
  <r>
    <x v="0"/>
    <s v="US"/>
    <s v="USD"/>
    <n v="1382658169"/>
    <n v="1380238969"/>
    <b v="1"/>
    <n v="141"/>
    <b v="1"/>
    <s v="music/rock"/>
    <n v="137.65714285714284"/>
    <n v="34.170212765957444"/>
    <x v="4"/>
    <s v="rock"/>
    <x v="1252"/>
    <d v="2013-10-24T23:42:49"/>
  </r>
  <r>
    <x v="0"/>
    <s v="US"/>
    <s v="USD"/>
    <n v="1409770107"/>
    <n v="1407178107"/>
    <b v="1"/>
    <n v="711"/>
    <b v="1"/>
    <s v="music/rock"/>
    <n v="303833.2"/>
    <n v="42.73322081575246"/>
    <x v="4"/>
    <s v="rock"/>
    <x v="1253"/>
    <d v="2014-09-03T18:48:27"/>
  </r>
  <r>
    <x v="0"/>
    <s v="US"/>
    <s v="USD"/>
    <n v="1293857940"/>
    <n v="1288968886"/>
    <b v="1"/>
    <n v="141"/>
    <b v="1"/>
    <s v="music/rock"/>
    <n v="198.85074626865671"/>
    <n v="94.489361702127653"/>
    <x v="4"/>
    <s v="rock"/>
    <x v="1254"/>
    <d v="2011-01-01T04:59:00"/>
  </r>
  <r>
    <x v="0"/>
    <s v="US"/>
    <s v="USD"/>
    <n v="1385932652"/>
    <n v="1383337052"/>
    <b v="1"/>
    <n v="109"/>
    <b v="1"/>
    <s v="music/rock"/>
    <n v="202.36666666666667"/>
    <n v="55.697247706422019"/>
    <x v="4"/>
    <s v="rock"/>
    <x v="1255"/>
    <d v="2013-12-01T21:17:32"/>
  </r>
  <r>
    <x v="0"/>
    <s v="US"/>
    <s v="USD"/>
    <n v="1329084231"/>
    <n v="1326492231"/>
    <b v="1"/>
    <n v="361"/>
    <b v="1"/>
    <s v="music/rock"/>
    <n v="117.96376666666666"/>
    <n v="98.030831024930734"/>
    <x v="4"/>
    <s v="rock"/>
    <x v="1256"/>
    <d v="2012-02-12T22:03:51"/>
  </r>
  <r>
    <x v="0"/>
    <s v="US"/>
    <s v="USD"/>
    <n v="1301792590"/>
    <n v="1297562590"/>
    <b v="1"/>
    <n v="176"/>
    <b v="1"/>
    <s v="music/rock"/>
    <n v="294.72727272727275"/>
    <n v="92.102272727272734"/>
    <x v="4"/>
    <s v="rock"/>
    <x v="1257"/>
    <d v="2011-04-03T01:03:10"/>
  </r>
  <r>
    <x v="0"/>
    <s v="US"/>
    <s v="USD"/>
    <n v="1377960012"/>
    <n v="1375368012"/>
    <b v="1"/>
    <n v="670"/>
    <b v="1"/>
    <s v="music/rock"/>
    <n v="213.14633333333336"/>
    <n v="38.175462686567165"/>
    <x v="4"/>
    <s v="rock"/>
    <x v="1258"/>
    <d v="2013-08-31T14:40:12"/>
  </r>
  <r>
    <x v="0"/>
    <s v="US"/>
    <s v="USD"/>
    <n v="1402286340"/>
    <n v="1399504664"/>
    <b v="1"/>
    <n v="96"/>
    <b v="1"/>
    <s v="music/rock"/>
    <n v="104.24"/>
    <n v="27.145833333333332"/>
    <x v="4"/>
    <s v="rock"/>
    <x v="1259"/>
    <d v="2014-06-09T03:59:00"/>
  </r>
  <r>
    <x v="0"/>
    <s v="US"/>
    <s v="USD"/>
    <n v="1393445620"/>
    <n v="1390853620"/>
    <b v="1"/>
    <n v="74"/>
    <b v="1"/>
    <s v="music/rock"/>
    <n v="113.66666666666667"/>
    <n v="50.689189189189186"/>
    <x v="4"/>
    <s v="rock"/>
    <x v="1260"/>
    <d v="2014-02-26T20:13:40"/>
  </r>
  <r>
    <x v="0"/>
    <s v="US"/>
    <s v="USD"/>
    <n v="1390983227"/>
    <n v="1388391227"/>
    <b v="1"/>
    <n v="52"/>
    <b v="1"/>
    <s v="music/rock"/>
    <n v="101.25"/>
    <n v="38.942307692307693"/>
    <x v="4"/>
    <s v="rock"/>
    <x v="1261"/>
    <d v="2014-01-29T08:13:47"/>
  </r>
  <r>
    <x v="0"/>
    <s v="CA"/>
    <s v="CAD"/>
    <n v="1392574692"/>
    <n v="1389982692"/>
    <b v="1"/>
    <n v="105"/>
    <b v="1"/>
    <s v="music/rock"/>
    <n v="125.41538461538462"/>
    <n v="77.638095238095232"/>
    <x v="4"/>
    <s v="rock"/>
    <x v="1262"/>
    <d v="2014-02-16T18:18:12"/>
  </r>
  <r>
    <x v="0"/>
    <s v="US"/>
    <s v="USD"/>
    <n v="1396054800"/>
    <n v="1393034470"/>
    <b v="1"/>
    <n v="41"/>
    <b v="1"/>
    <s v="music/rock"/>
    <n v="119"/>
    <n v="43.536585365853661"/>
    <x v="4"/>
    <s v="rock"/>
    <x v="1263"/>
    <d v="2014-03-29T01:00:00"/>
  </r>
  <r>
    <x v="0"/>
    <s v="US"/>
    <s v="USD"/>
    <n v="1383062083"/>
    <n v="1380556483"/>
    <b v="1"/>
    <n v="34"/>
    <b v="1"/>
    <s v="music/rock"/>
    <n v="166.46153846153845"/>
    <n v="31.823529411764707"/>
    <x v="4"/>
    <s v="rock"/>
    <x v="1264"/>
    <d v="2013-10-29T15:54:43"/>
  </r>
  <r>
    <x v="0"/>
    <s v="US"/>
    <s v="USD"/>
    <n v="1291131815"/>
    <n v="1287071015"/>
    <b v="1"/>
    <n v="66"/>
    <b v="1"/>
    <s v="music/rock"/>
    <n v="119.14771428571429"/>
    <n v="63.184393939393942"/>
    <x v="4"/>
    <s v="rock"/>
    <x v="1265"/>
    <d v="2010-11-30T15:43:35"/>
  </r>
  <r>
    <x v="0"/>
    <s v="US"/>
    <s v="USD"/>
    <n v="1389474145"/>
    <n v="1386882145"/>
    <b v="1"/>
    <n v="50"/>
    <b v="1"/>
    <s v="music/rock"/>
    <n v="100.47368421052632"/>
    <n v="190.9"/>
    <x v="4"/>
    <s v="rock"/>
    <x v="1266"/>
    <d v="2014-01-11T21:02:25"/>
  </r>
  <r>
    <x v="0"/>
    <s v="US"/>
    <s v="USD"/>
    <n v="1374674558"/>
    <n v="1372082558"/>
    <b v="1"/>
    <n v="159"/>
    <b v="1"/>
    <s v="music/rock"/>
    <n v="101.8"/>
    <n v="140.85534591194968"/>
    <x v="4"/>
    <s v="rock"/>
    <x v="1267"/>
    <d v="2013-07-24T14:02:38"/>
  </r>
  <r>
    <x v="0"/>
    <s v="US"/>
    <s v="USD"/>
    <n v="1379708247"/>
    <n v="1377116247"/>
    <b v="1"/>
    <n v="182"/>
    <b v="1"/>
    <s v="music/rock"/>
    <n v="116.66666666666667"/>
    <n v="76.92307692307692"/>
    <x v="4"/>
    <s v="rock"/>
    <x v="1268"/>
    <d v="2013-09-20T20:17:27"/>
  </r>
  <r>
    <x v="0"/>
    <s v="US"/>
    <s v="USD"/>
    <n v="1460764800"/>
    <n v="1458157512"/>
    <b v="1"/>
    <n v="206"/>
    <b v="1"/>
    <s v="music/rock"/>
    <n v="108.64893617021276"/>
    <n v="99.15533980582525"/>
    <x v="4"/>
    <s v="rock"/>
    <x v="1269"/>
    <d v="2016-04-16T00:00:00"/>
  </r>
  <r>
    <x v="0"/>
    <s v="US"/>
    <s v="USD"/>
    <n v="1332704042"/>
    <n v="1327523642"/>
    <b v="1"/>
    <n v="169"/>
    <b v="1"/>
    <s v="music/rock"/>
    <n v="114.72"/>
    <n v="67.881656804733723"/>
    <x v="4"/>
    <s v="rock"/>
    <x v="1270"/>
    <d v="2012-03-25T19:34:02"/>
  </r>
  <r>
    <x v="0"/>
    <s v="US"/>
    <s v="USD"/>
    <n v="1384363459"/>
    <n v="1381767859"/>
    <b v="1"/>
    <n v="31"/>
    <b v="1"/>
    <s v="music/rock"/>
    <n v="101.8"/>
    <n v="246.29032258064515"/>
    <x v="4"/>
    <s v="rock"/>
    <x v="1271"/>
    <d v="2013-11-13T17:24:19"/>
  </r>
  <r>
    <x v="0"/>
    <s v="US"/>
    <s v="USD"/>
    <n v="1276574400"/>
    <n v="1270576379"/>
    <b v="1"/>
    <n v="28"/>
    <b v="1"/>
    <s v="music/rock"/>
    <n v="106"/>
    <n v="189.28571428571428"/>
    <x v="4"/>
    <s v="rock"/>
    <x v="1272"/>
    <d v="2010-06-15T04:00:00"/>
  </r>
  <r>
    <x v="0"/>
    <s v="CA"/>
    <s v="CAD"/>
    <n v="1409506291"/>
    <n v="1406914291"/>
    <b v="1"/>
    <n v="54"/>
    <b v="1"/>
    <s v="music/rock"/>
    <n v="103.49999999999999"/>
    <n v="76.666666666666671"/>
    <x v="4"/>
    <s v="rock"/>
    <x v="1273"/>
    <d v="2014-08-31T17:31:31"/>
  </r>
  <r>
    <x v="0"/>
    <s v="US"/>
    <s v="USD"/>
    <n v="1346344425"/>
    <n v="1343320425"/>
    <b v="1"/>
    <n v="467"/>
    <b v="1"/>
    <s v="music/rock"/>
    <n v="154.97535999999999"/>
    <n v="82.963254817987149"/>
    <x v="4"/>
    <s v="rock"/>
    <x v="1274"/>
    <d v="2012-08-30T16:33:45"/>
  </r>
  <r>
    <x v="0"/>
    <s v="US"/>
    <s v="USD"/>
    <n v="1375908587"/>
    <n v="1372884587"/>
    <b v="1"/>
    <n v="389"/>
    <b v="1"/>
    <s v="music/rock"/>
    <n v="162.14066666666668"/>
    <n v="62.522107969151669"/>
    <x v="4"/>
    <s v="rock"/>
    <x v="1275"/>
    <d v="2013-08-07T20:49:47"/>
  </r>
  <r>
    <x v="0"/>
    <s v="US"/>
    <s v="USD"/>
    <n v="1251777600"/>
    <n v="1247504047"/>
    <b v="1"/>
    <n v="68"/>
    <b v="1"/>
    <s v="music/rock"/>
    <n v="104.42100000000001"/>
    <n v="46.06808823529412"/>
    <x v="4"/>
    <s v="rock"/>
    <x v="1276"/>
    <d v="2009-09-01T04:00:00"/>
  </r>
  <r>
    <x v="0"/>
    <s v="US"/>
    <s v="USD"/>
    <n v="1346765347"/>
    <n v="1343741347"/>
    <b v="1"/>
    <n v="413"/>
    <b v="1"/>
    <s v="music/rock"/>
    <n v="106.12433333333333"/>
    <n v="38.543946731234868"/>
    <x v="4"/>
    <s v="rock"/>
    <x v="1277"/>
    <d v="2012-09-04T13:29:07"/>
  </r>
  <r>
    <x v="0"/>
    <s v="US"/>
    <s v="USD"/>
    <n v="1403661600"/>
    <n v="1401196766"/>
    <b v="1"/>
    <n v="190"/>
    <b v="1"/>
    <s v="music/rock"/>
    <n v="154.93846153846152"/>
    <n v="53.005263157894738"/>
    <x v="4"/>
    <s v="rock"/>
    <x v="1278"/>
    <d v="2014-06-25T02:00:00"/>
  </r>
  <r>
    <x v="0"/>
    <s v="US"/>
    <s v="USD"/>
    <n v="1395624170"/>
    <n v="1392171770"/>
    <b v="1"/>
    <n v="189"/>
    <b v="1"/>
    <s v="music/rock"/>
    <n v="110.77157238734421"/>
    <n v="73.355396825396824"/>
    <x v="4"/>
    <s v="rock"/>
    <x v="1279"/>
    <d v="2014-03-24T01:22:50"/>
  </r>
  <r>
    <x v="0"/>
    <s v="US"/>
    <s v="USD"/>
    <n v="1299003054"/>
    <n v="1291227054"/>
    <b v="1"/>
    <n v="130"/>
    <b v="1"/>
    <s v="music/rock"/>
    <n v="110.91186666666665"/>
    <n v="127.97523076923076"/>
    <x v="4"/>
    <s v="rock"/>
    <x v="1280"/>
    <d v="2011-03-01T18:10:54"/>
  </r>
  <r>
    <x v="0"/>
    <s v="US"/>
    <s v="USD"/>
    <n v="1375033836"/>
    <n v="1373305836"/>
    <b v="1"/>
    <n v="74"/>
    <b v="1"/>
    <s v="music/rock"/>
    <n v="110.71428571428572"/>
    <n v="104.72972972972973"/>
    <x v="4"/>
    <s v="rock"/>
    <x v="1281"/>
    <d v="2013-07-28T17:50:36"/>
  </r>
  <r>
    <x v="0"/>
    <s v="US"/>
    <s v="USD"/>
    <n v="1386565140"/>
    <n v="1383909855"/>
    <b v="1"/>
    <n v="274"/>
    <b v="1"/>
    <s v="music/rock"/>
    <n v="123.61333333333333"/>
    <n v="67.671532846715323"/>
    <x v="4"/>
    <s v="rock"/>
    <x v="1282"/>
    <d v="2013-12-09T04:59:00"/>
  </r>
  <r>
    <x v="0"/>
    <s v="US"/>
    <s v="USD"/>
    <n v="1362974400"/>
    <n v="1360948389"/>
    <b v="1"/>
    <n v="22"/>
    <b v="1"/>
    <s v="music/rock"/>
    <n v="211.05"/>
    <n v="95.931818181818187"/>
    <x v="4"/>
    <s v="rock"/>
    <x v="1283"/>
    <d v="2013-03-11T04:00:00"/>
  </r>
  <r>
    <x v="0"/>
    <s v="US"/>
    <s v="USD"/>
    <n v="1483203540"/>
    <n v="1481175482"/>
    <b v="0"/>
    <n v="31"/>
    <b v="1"/>
    <s v="theater/plays"/>
    <n v="101"/>
    <n v="65.161290322580641"/>
    <x v="1"/>
    <s v="plays"/>
    <x v="1284"/>
    <d v="2016-12-31T16:59:00"/>
  </r>
  <r>
    <x v="0"/>
    <s v="GB"/>
    <s v="GBP"/>
    <n v="1434808775"/>
    <n v="1433512775"/>
    <b v="0"/>
    <n v="63"/>
    <b v="1"/>
    <s v="theater/plays"/>
    <n v="101.64999999999999"/>
    <n v="32.269841269841272"/>
    <x v="1"/>
    <s v="plays"/>
    <x v="1285"/>
    <d v="2015-06-20T13:59:35"/>
  </r>
  <r>
    <x v="0"/>
    <s v="GB"/>
    <s v="GBP"/>
    <n v="1424181600"/>
    <n v="1423041227"/>
    <b v="0"/>
    <n v="20"/>
    <b v="1"/>
    <s v="theater/plays"/>
    <n v="108.33333333333333"/>
    <n v="81.25"/>
    <x v="1"/>
    <s v="plays"/>
    <x v="1286"/>
    <d v="2015-02-17T14:00:00"/>
  </r>
  <r>
    <x v="0"/>
    <s v="GB"/>
    <s v="GBP"/>
    <n v="1434120856"/>
    <n v="1428936856"/>
    <b v="0"/>
    <n v="25"/>
    <b v="1"/>
    <s v="theater/plays"/>
    <n v="242"/>
    <n v="24.2"/>
    <x v="1"/>
    <s v="plays"/>
    <x v="1287"/>
    <d v="2015-06-12T14:54:16"/>
  </r>
  <r>
    <x v="0"/>
    <s v="US"/>
    <s v="USD"/>
    <n v="1470801600"/>
    <n v="1468122163"/>
    <b v="0"/>
    <n v="61"/>
    <b v="1"/>
    <s v="theater/plays"/>
    <n v="100.44999999999999"/>
    <n v="65.868852459016395"/>
    <x v="1"/>
    <s v="plays"/>
    <x v="1288"/>
    <d v="2016-08-10T04:00:00"/>
  </r>
  <r>
    <x v="0"/>
    <s v="US"/>
    <s v="USD"/>
    <n v="1483499645"/>
    <n v="1480907645"/>
    <b v="0"/>
    <n v="52"/>
    <b v="1"/>
    <s v="theater/plays"/>
    <n v="125.06666666666666"/>
    <n v="36.07692307692308"/>
    <x v="1"/>
    <s v="plays"/>
    <x v="1289"/>
    <d v="2017-01-04T03:14:05"/>
  </r>
  <r>
    <x v="0"/>
    <s v="US"/>
    <s v="USD"/>
    <n v="1429772340"/>
    <n v="1427121931"/>
    <b v="0"/>
    <n v="86"/>
    <b v="1"/>
    <s v="theater/plays"/>
    <n v="108.57142857142857"/>
    <n v="44.186046511627907"/>
    <x v="1"/>
    <s v="plays"/>
    <x v="1290"/>
    <d v="2015-04-23T06:59:00"/>
  </r>
  <r>
    <x v="0"/>
    <s v="US"/>
    <s v="USD"/>
    <n v="1428390000"/>
    <n v="1425224391"/>
    <b v="0"/>
    <n v="42"/>
    <b v="1"/>
    <s v="theater/plays"/>
    <n v="145.70000000000002"/>
    <n v="104.07142857142857"/>
    <x v="1"/>
    <s v="plays"/>
    <x v="1291"/>
    <d v="2015-04-07T07:00:00"/>
  </r>
  <r>
    <x v="0"/>
    <s v="GB"/>
    <s v="GBP"/>
    <n v="1444172340"/>
    <n v="1441822828"/>
    <b v="0"/>
    <n v="52"/>
    <b v="1"/>
    <s v="theater/plays"/>
    <n v="110.00000000000001"/>
    <n v="35.96153846153846"/>
    <x v="1"/>
    <s v="plays"/>
    <x v="1292"/>
    <d v="2015-10-06T22:59:00"/>
  </r>
  <r>
    <x v="0"/>
    <s v="US"/>
    <s v="USD"/>
    <n v="1447523371"/>
    <n v="1444927771"/>
    <b v="0"/>
    <n v="120"/>
    <b v="1"/>
    <s v="theater/plays"/>
    <n v="102.23333333333333"/>
    <n v="127.79166666666667"/>
    <x v="1"/>
    <s v="plays"/>
    <x v="1293"/>
    <d v="2015-11-14T17:49:31"/>
  </r>
  <r>
    <x v="0"/>
    <s v="GB"/>
    <s v="GBP"/>
    <n v="1445252400"/>
    <n v="1443696797"/>
    <b v="0"/>
    <n v="22"/>
    <b v="1"/>
    <s v="theater/plays"/>
    <n v="122"/>
    <n v="27.727272727272727"/>
    <x v="1"/>
    <s v="plays"/>
    <x v="1294"/>
    <d v="2015-10-19T11:00:00"/>
  </r>
  <r>
    <x v="0"/>
    <s v="GB"/>
    <s v="GBP"/>
    <n v="1438189200"/>
    <n v="1435585497"/>
    <b v="0"/>
    <n v="64"/>
    <b v="1"/>
    <s v="theater/plays"/>
    <n v="101.96000000000001"/>
    <n v="39.828125"/>
    <x v="1"/>
    <s v="plays"/>
    <x v="1295"/>
    <d v="2015-07-29T17:00:00"/>
  </r>
  <r>
    <x v="0"/>
    <s v="GB"/>
    <s v="GBP"/>
    <n v="1457914373"/>
    <n v="1456189973"/>
    <b v="0"/>
    <n v="23"/>
    <b v="1"/>
    <s v="theater/plays"/>
    <n v="141.1764705882353"/>
    <n v="52.173913043478258"/>
    <x v="1"/>
    <s v="plays"/>
    <x v="1296"/>
    <d v="2016-03-14T00:12:53"/>
  </r>
  <r>
    <x v="0"/>
    <s v="US"/>
    <s v="USD"/>
    <n v="1462125358"/>
    <n v="1459533358"/>
    <b v="0"/>
    <n v="238"/>
    <b v="1"/>
    <s v="theater/plays"/>
    <n v="109.52500000000001"/>
    <n v="92.037815126050418"/>
    <x v="1"/>
    <s v="plays"/>
    <x v="1297"/>
    <d v="2016-05-01T17:55:58"/>
  </r>
  <r>
    <x v="0"/>
    <s v="GB"/>
    <s v="GBP"/>
    <n v="1461860432"/>
    <n v="1459268432"/>
    <b v="0"/>
    <n v="33"/>
    <b v="1"/>
    <s v="theater/plays"/>
    <n v="104.65"/>
    <n v="63.424242424242422"/>
    <x v="1"/>
    <s v="plays"/>
    <x v="1298"/>
    <d v="2016-04-28T16:20:32"/>
  </r>
  <r>
    <x v="0"/>
    <s v="US"/>
    <s v="USD"/>
    <n v="1436902359"/>
    <n v="1434310359"/>
    <b v="0"/>
    <n v="32"/>
    <b v="1"/>
    <s v="theater/plays"/>
    <n v="124"/>
    <n v="135.625"/>
    <x v="1"/>
    <s v="plays"/>
    <x v="1299"/>
    <d v="2015-07-14T19:32:39"/>
  </r>
  <r>
    <x v="0"/>
    <s v="US"/>
    <s v="USD"/>
    <n v="1464807420"/>
    <n v="1461427938"/>
    <b v="0"/>
    <n v="24"/>
    <b v="1"/>
    <s v="theater/plays"/>
    <n v="135"/>
    <n v="168.75"/>
    <x v="1"/>
    <s v="plays"/>
    <x v="1300"/>
    <d v="2016-06-01T18:57:00"/>
  </r>
  <r>
    <x v="0"/>
    <s v="US"/>
    <s v="USD"/>
    <n v="1437447600"/>
    <n v="1436551178"/>
    <b v="0"/>
    <n v="29"/>
    <b v="1"/>
    <s v="theater/plays"/>
    <n v="102.75000000000001"/>
    <n v="70.862068965517238"/>
    <x v="1"/>
    <s v="plays"/>
    <x v="1301"/>
    <d v="2015-07-21T03:00:00"/>
  </r>
  <r>
    <x v="0"/>
    <s v="US"/>
    <s v="USD"/>
    <n v="1480559011"/>
    <n v="1477963411"/>
    <b v="0"/>
    <n v="50"/>
    <b v="1"/>
    <s v="theater/plays"/>
    <n v="100"/>
    <n v="50"/>
    <x v="1"/>
    <s v="plays"/>
    <x v="1302"/>
    <d v="2016-12-01T02:23:31"/>
  </r>
  <r>
    <x v="0"/>
    <s v="GB"/>
    <s v="GBP"/>
    <n v="1469962800"/>
    <n v="1468578920"/>
    <b v="0"/>
    <n v="108"/>
    <b v="1"/>
    <s v="theater/plays"/>
    <n v="130.26085714285716"/>
    <n v="42.214166666666671"/>
    <x v="1"/>
    <s v="plays"/>
    <x v="1303"/>
    <d v="2016-07-31T11:00:00"/>
  </r>
  <r>
    <x v="1"/>
    <s v="GB"/>
    <s v="GBP"/>
    <n v="1489376405"/>
    <n v="1484196005"/>
    <b v="0"/>
    <n v="104"/>
    <b v="0"/>
    <s v="technology/wearables"/>
    <n v="39.627499999999998"/>
    <n v="152.41346153846155"/>
    <x v="2"/>
    <s v="wearables"/>
    <x v="1304"/>
    <d v="2017-03-13T03:40:05"/>
  </r>
  <r>
    <x v="1"/>
    <s v="US"/>
    <s v="USD"/>
    <n v="1469122200"/>
    <n v="1466611108"/>
    <b v="0"/>
    <n v="86"/>
    <b v="0"/>
    <s v="technology/wearables"/>
    <n v="25.976666666666663"/>
    <n v="90.616279069767444"/>
    <x v="2"/>
    <s v="wearables"/>
    <x v="1305"/>
    <d v="2016-07-21T17:30:00"/>
  </r>
  <r>
    <x v="1"/>
    <s v="US"/>
    <s v="USD"/>
    <n v="1417690734"/>
    <n v="1415098734"/>
    <b v="0"/>
    <n v="356"/>
    <b v="0"/>
    <s v="technology/wearables"/>
    <n v="65.24636363636364"/>
    <n v="201.60393258426967"/>
    <x v="2"/>
    <s v="wearables"/>
    <x v="1306"/>
    <d v="2014-12-04T10:58:54"/>
  </r>
  <r>
    <x v="1"/>
    <s v="US"/>
    <s v="USD"/>
    <n v="1455710679"/>
    <n v="1453118679"/>
    <b v="0"/>
    <n v="45"/>
    <b v="0"/>
    <s v="technology/wearables"/>
    <n v="11.514000000000001"/>
    <n v="127.93333333333334"/>
    <x v="2"/>
    <s v="wearables"/>
    <x v="1307"/>
    <d v="2016-02-17T12:04:39"/>
  </r>
  <r>
    <x v="1"/>
    <s v="US"/>
    <s v="USD"/>
    <n v="1475937812"/>
    <n v="1472481812"/>
    <b v="0"/>
    <n v="38"/>
    <b v="0"/>
    <s v="technology/wearables"/>
    <n v="11.360000000000001"/>
    <n v="29.894736842105264"/>
    <x v="2"/>
    <s v="wearables"/>
    <x v="1308"/>
    <d v="2016-10-08T14:43:32"/>
  </r>
  <r>
    <x v="1"/>
    <s v="US"/>
    <s v="USD"/>
    <n v="1444943468"/>
    <n v="1441919468"/>
    <b v="0"/>
    <n v="35"/>
    <b v="0"/>
    <s v="technology/wearables"/>
    <n v="111.99130434782609"/>
    <n v="367.97142857142859"/>
    <x v="2"/>
    <s v="wearables"/>
    <x v="1309"/>
    <d v="2015-10-15T21:11:08"/>
  </r>
  <r>
    <x v="1"/>
    <s v="US"/>
    <s v="USD"/>
    <n v="1471622450"/>
    <n v="1467734450"/>
    <b v="0"/>
    <n v="24"/>
    <b v="0"/>
    <s v="technology/wearables"/>
    <n v="15.5"/>
    <n v="129.16666666666666"/>
    <x v="2"/>
    <s v="wearables"/>
    <x v="1310"/>
    <d v="2016-08-19T16:00:50"/>
  </r>
  <r>
    <x v="1"/>
    <s v="US"/>
    <s v="USD"/>
    <n v="1480536919"/>
    <n v="1477509319"/>
    <b v="0"/>
    <n v="100"/>
    <b v="0"/>
    <s v="technology/wearables"/>
    <n v="32.027999999999999"/>
    <n v="800.7"/>
    <x v="2"/>
    <s v="wearables"/>
    <x v="1311"/>
    <d v="2016-11-30T20:15:19"/>
  </r>
  <r>
    <x v="1"/>
    <s v="US"/>
    <s v="USD"/>
    <n v="1429375922"/>
    <n v="1426783922"/>
    <b v="0"/>
    <n v="1"/>
    <b v="0"/>
    <s v="technology/wearables"/>
    <n v="0.60869565217391308"/>
    <n v="28"/>
    <x v="2"/>
    <s v="wearables"/>
    <x v="1312"/>
    <d v="2015-04-18T16:52:02"/>
  </r>
  <r>
    <x v="1"/>
    <s v="US"/>
    <s v="USD"/>
    <n v="1457024514"/>
    <n v="1454432514"/>
    <b v="0"/>
    <n v="122"/>
    <b v="0"/>
    <s v="technology/wearables"/>
    <n v="31.114999999999998"/>
    <n v="102.01639344262296"/>
    <x v="2"/>
    <s v="wearables"/>
    <x v="1313"/>
    <d v="2016-03-03T17:01:54"/>
  </r>
  <r>
    <x v="1"/>
    <s v="US"/>
    <s v="USD"/>
    <n v="1477065860"/>
    <n v="1471881860"/>
    <b v="0"/>
    <n v="11"/>
    <b v="0"/>
    <s v="technology/wearables"/>
    <n v="1.1266666666666667"/>
    <n v="184.36363636363637"/>
    <x v="2"/>
    <s v="wearables"/>
    <x v="1314"/>
    <d v="2016-10-21T16:04:20"/>
  </r>
  <r>
    <x v="1"/>
    <s v="US"/>
    <s v="USD"/>
    <n v="1446771600"/>
    <n v="1443700648"/>
    <b v="0"/>
    <n v="248"/>
    <b v="0"/>
    <s v="technology/wearables"/>
    <n v="40.404000000000003"/>
    <n v="162.91935483870967"/>
    <x v="2"/>
    <s v="wearables"/>
    <x v="1315"/>
    <d v="2015-11-06T01:00:00"/>
  </r>
  <r>
    <x v="1"/>
    <s v="US"/>
    <s v="USD"/>
    <n v="1456700709"/>
    <n v="1453676709"/>
    <b v="0"/>
    <n v="1"/>
    <b v="0"/>
    <s v="technology/wearables"/>
    <n v="1.3333333333333333E-3"/>
    <n v="1"/>
    <x v="2"/>
    <s v="wearables"/>
    <x v="1316"/>
    <d v="2016-02-28T23:05:09"/>
  </r>
  <r>
    <x v="1"/>
    <s v="DK"/>
    <s v="DKK"/>
    <n v="1469109600"/>
    <n v="1464586746"/>
    <b v="0"/>
    <n v="19"/>
    <b v="0"/>
    <s v="technology/wearables"/>
    <n v="5.7334999999999994"/>
    <n v="603.52631578947364"/>
    <x v="2"/>
    <s v="wearables"/>
    <x v="1317"/>
    <d v="2016-07-21T14:00:00"/>
  </r>
  <r>
    <x v="1"/>
    <s v="US"/>
    <s v="USD"/>
    <n v="1420938172"/>
    <n v="1418346172"/>
    <b v="0"/>
    <n v="135"/>
    <b v="0"/>
    <s v="technology/wearables"/>
    <n v="15.324999999999999"/>
    <n v="45.407407407407405"/>
    <x v="2"/>
    <s v="wearables"/>
    <x v="1318"/>
    <d v="2015-01-11T01:02:52"/>
  </r>
  <r>
    <x v="1"/>
    <s v="GB"/>
    <s v="GBP"/>
    <n v="1405094400"/>
    <n v="1403810965"/>
    <b v="0"/>
    <n v="9"/>
    <b v="0"/>
    <s v="technology/wearables"/>
    <n v="15.103448275862069"/>
    <n v="97.333333333333329"/>
    <x v="2"/>
    <s v="wearables"/>
    <x v="1319"/>
    <d v="2014-07-11T16:00:00"/>
  </r>
  <r>
    <x v="1"/>
    <s v="NL"/>
    <s v="EUR"/>
    <n v="1483138800"/>
    <n v="1480610046"/>
    <b v="0"/>
    <n v="3"/>
    <b v="0"/>
    <s v="technology/wearables"/>
    <n v="0.503"/>
    <n v="167.66666666666666"/>
    <x v="2"/>
    <s v="wearables"/>
    <x v="1320"/>
    <d v="2016-12-30T23:00:00"/>
  </r>
  <r>
    <x v="1"/>
    <s v="SE"/>
    <s v="SEK"/>
    <n v="1482515937"/>
    <n v="1479923937"/>
    <b v="0"/>
    <n v="7"/>
    <b v="0"/>
    <s v="technology/wearables"/>
    <n v="1.3028138528138529"/>
    <n v="859.85714285714289"/>
    <x v="2"/>
    <s v="wearables"/>
    <x v="1321"/>
    <d v="2016-12-23T17:58:57"/>
  </r>
  <r>
    <x v="1"/>
    <s v="GB"/>
    <s v="GBP"/>
    <n v="1432223125"/>
    <n v="1429631125"/>
    <b v="0"/>
    <n v="4"/>
    <b v="0"/>
    <s v="technology/wearables"/>
    <n v="0.30285714285714288"/>
    <n v="26.5"/>
    <x v="2"/>
    <s v="wearables"/>
    <x v="1322"/>
    <d v="2015-05-21T15:45:25"/>
  </r>
  <r>
    <x v="1"/>
    <s v="US"/>
    <s v="USD"/>
    <n v="1461653700"/>
    <n v="1458665146"/>
    <b v="0"/>
    <n v="44"/>
    <b v="0"/>
    <s v="technology/wearables"/>
    <n v="8.8800000000000008"/>
    <n v="30.272727272727273"/>
    <x v="2"/>
    <s v="wearables"/>
    <x v="1323"/>
    <d v="2016-04-26T06:55:00"/>
  </r>
  <r>
    <x v="1"/>
    <s v="US"/>
    <s v="USD"/>
    <n v="1476371552"/>
    <n v="1473779552"/>
    <b v="0"/>
    <n v="90"/>
    <b v="0"/>
    <s v="technology/wearables"/>
    <n v="9.84"/>
    <n v="54.666666666666664"/>
    <x v="2"/>
    <s v="wearables"/>
    <x v="1324"/>
    <d v="2016-10-13T15:12:32"/>
  </r>
  <r>
    <x v="1"/>
    <s v="US"/>
    <s v="USD"/>
    <n v="1483063435"/>
    <n v="1480471435"/>
    <b v="0"/>
    <n v="8"/>
    <b v="0"/>
    <s v="technology/wearables"/>
    <n v="2.4299999999999997"/>
    <n v="60.75"/>
    <x v="2"/>
    <s v="wearables"/>
    <x v="1325"/>
    <d v="2016-12-30T02:03:55"/>
  </r>
  <r>
    <x v="1"/>
    <s v="US"/>
    <s v="USD"/>
    <n v="1421348428"/>
    <n v="1417460428"/>
    <b v="0"/>
    <n v="11"/>
    <b v="0"/>
    <s v="technology/wearables"/>
    <n v="1.1299999999999999"/>
    <n v="102.72727272727273"/>
    <x v="2"/>
    <s v="wearables"/>
    <x v="1326"/>
    <d v="2015-01-15T19:00:28"/>
  </r>
  <r>
    <x v="1"/>
    <s v="US"/>
    <s v="USD"/>
    <n v="1432916235"/>
    <n v="1430324235"/>
    <b v="0"/>
    <n v="41"/>
    <b v="0"/>
    <s v="technology/wearables"/>
    <n v="3.5520833333333335"/>
    <n v="41.585365853658537"/>
    <x v="2"/>
    <s v="wearables"/>
    <x v="1327"/>
    <d v="2015-05-29T16:17:15"/>
  </r>
  <r>
    <x v="1"/>
    <s v="US"/>
    <s v="USD"/>
    <n v="1476458734"/>
    <n v="1472570734"/>
    <b v="0"/>
    <n v="15"/>
    <b v="0"/>
    <s v="technology/wearables"/>
    <n v="2.3306666666666667"/>
    <n v="116.53333333333333"/>
    <x v="2"/>
    <s v="wearables"/>
    <x v="1328"/>
    <d v="2016-10-14T15:25:34"/>
  </r>
  <r>
    <x v="1"/>
    <s v="US"/>
    <s v="USD"/>
    <n v="1417501145"/>
    <n v="1414041545"/>
    <b v="0"/>
    <n v="9"/>
    <b v="0"/>
    <s v="technology/wearables"/>
    <n v="0.81600000000000006"/>
    <n v="45.333333333333336"/>
    <x v="2"/>
    <s v="wearables"/>
    <x v="1329"/>
    <d v="2014-12-02T06:19:05"/>
  </r>
  <r>
    <x v="1"/>
    <s v="US"/>
    <s v="USD"/>
    <n v="1467432000"/>
    <n v="1464763109"/>
    <b v="0"/>
    <n v="50"/>
    <b v="0"/>
    <s v="technology/wearables"/>
    <n v="22.494285714285713"/>
    <n v="157.46"/>
    <x v="2"/>
    <s v="wearables"/>
    <x v="1330"/>
    <d v="2016-07-02T04:00:00"/>
  </r>
  <r>
    <x v="1"/>
    <s v="US"/>
    <s v="USD"/>
    <n v="1471435554"/>
    <n v="1468843554"/>
    <b v="0"/>
    <n v="34"/>
    <b v="0"/>
    <s v="technology/wearables"/>
    <n v="1.3668"/>
    <n v="100.5"/>
    <x v="2"/>
    <s v="wearables"/>
    <x v="1331"/>
    <d v="2016-08-17T12:05:54"/>
  </r>
  <r>
    <x v="1"/>
    <s v="CH"/>
    <s v="CHF"/>
    <n v="1485480408"/>
    <n v="1482888408"/>
    <b v="0"/>
    <n v="0"/>
    <b v="0"/>
    <s v="technology/wearables"/>
    <n v="0"/>
    <s v="N/A"/>
    <x v="2"/>
    <s v="wearables"/>
    <x v="1332"/>
    <d v="2017-01-27T01:26:48"/>
  </r>
  <r>
    <x v="1"/>
    <s v="AU"/>
    <s v="AUD"/>
    <n v="1405478025"/>
    <n v="1402886025"/>
    <b v="0"/>
    <n v="0"/>
    <b v="0"/>
    <s v="technology/wearables"/>
    <n v="0"/>
    <s v="N/A"/>
    <x v="2"/>
    <s v="wearables"/>
    <x v="1333"/>
    <d v="2014-07-16T02:33:45"/>
  </r>
  <r>
    <x v="1"/>
    <s v="US"/>
    <s v="USD"/>
    <n v="1457721287"/>
    <n v="1455129287"/>
    <b v="0"/>
    <n v="276"/>
    <b v="0"/>
    <s v="technology/wearables"/>
    <n v="10.754135338345865"/>
    <n v="51.822463768115945"/>
    <x v="2"/>
    <s v="wearables"/>
    <x v="1334"/>
    <d v="2016-03-11T18:34:47"/>
  </r>
  <r>
    <x v="1"/>
    <s v="US"/>
    <s v="USD"/>
    <n v="1449354502"/>
    <n v="1446762502"/>
    <b v="0"/>
    <n v="16"/>
    <b v="0"/>
    <s v="technology/wearables"/>
    <n v="19.759999999999998"/>
    <n v="308.75"/>
    <x v="2"/>
    <s v="wearables"/>
    <x v="1335"/>
    <d v="2015-12-05T22:28:22"/>
  </r>
  <r>
    <x v="1"/>
    <s v="US"/>
    <s v="USD"/>
    <n v="1418849028"/>
    <n v="1415825028"/>
    <b v="0"/>
    <n v="224"/>
    <b v="0"/>
    <s v="technology/wearables"/>
    <n v="84.946999999999989"/>
    <n v="379.22767857142856"/>
    <x v="2"/>
    <s v="wearables"/>
    <x v="1336"/>
    <d v="2014-12-17T20:43:48"/>
  </r>
  <r>
    <x v="1"/>
    <s v="US"/>
    <s v="USD"/>
    <n v="1488549079"/>
    <n v="1485957079"/>
    <b v="0"/>
    <n v="140"/>
    <b v="0"/>
    <s v="technology/wearables"/>
    <n v="49.381999999999998"/>
    <n v="176.36428571428573"/>
    <x v="2"/>
    <s v="wearables"/>
    <x v="1337"/>
    <d v="2017-03-03T13:51:19"/>
  </r>
  <r>
    <x v="1"/>
    <s v="US"/>
    <s v="USD"/>
    <n v="1438543033"/>
    <n v="1435951033"/>
    <b v="0"/>
    <n v="15"/>
    <b v="0"/>
    <s v="technology/wearables"/>
    <n v="3.3033333333333332"/>
    <n v="66.066666666666663"/>
    <x v="2"/>
    <s v="wearables"/>
    <x v="1338"/>
    <d v="2015-08-02T19:17:13"/>
  </r>
  <r>
    <x v="1"/>
    <s v="US"/>
    <s v="USD"/>
    <n v="1418056315"/>
    <n v="1414164715"/>
    <b v="0"/>
    <n v="37"/>
    <b v="0"/>
    <s v="technology/wearables"/>
    <n v="6.6339999999999995"/>
    <n v="89.648648648648646"/>
    <x v="2"/>
    <s v="wearables"/>
    <x v="1339"/>
    <d v="2014-12-08T16:31:55"/>
  </r>
  <r>
    <x v="1"/>
    <s v="US"/>
    <s v="USD"/>
    <n v="1408112253"/>
    <n v="1405520253"/>
    <b v="0"/>
    <n v="0"/>
    <b v="0"/>
    <s v="technology/wearables"/>
    <n v="0"/>
    <s v="N/A"/>
    <x v="2"/>
    <s v="wearables"/>
    <x v="1340"/>
    <d v="2014-08-15T14:17:33"/>
  </r>
  <r>
    <x v="1"/>
    <s v="GB"/>
    <s v="GBP"/>
    <n v="1475333917"/>
    <n v="1472569117"/>
    <b v="0"/>
    <n v="46"/>
    <b v="0"/>
    <s v="technology/wearables"/>
    <n v="70.36"/>
    <n v="382.39130434782606"/>
    <x v="2"/>
    <s v="wearables"/>
    <x v="1341"/>
    <d v="2016-10-01T14:58:37"/>
  </r>
  <r>
    <x v="1"/>
    <s v="US"/>
    <s v="USD"/>
    <n v="1437161739"/>
    <n v="1434569739"/>
    <b v="0"/>
    <n v="1"/>
    <b v="0"/>
    <s v="technology/wearables"/>
    <n v="0.2"/>
    <n v="100"/>
    <x v="2"/>
    <s v="wearables"/>
    <x v="1342"/>
    <d v="2015-07-17T19:35:39"/>
  </r>
  <r>
    <x v="1"/>
    <s v="US"/>
    <s v="USD"/>
    <n v="1471579140"/>
    <n v="1466512683"/>
    <b v="0"/>
    <n v="323"/>
    <b v="0"/>
    <s v="technology/wearables"/>
    <n v="102.298"/>
    <n v="158.35603715170279"/>
    <x v="2"/>
    <s v="wearables"/>
    <x v="1343"/>
    <d v="2016-08-19T03:59:00"/>
  </r>
  <r>
    <x v="0"/>
    <s v="CA"/>
    <s v="CAD"/>
    <n v="1467313039"/>
    <n v="1464807439"/>
    <b v="0"/>
    <n v="139"/>
    <b v="1"/>
    <s v="publishing/nonfiction"/>
    <n v="377.73333333333335"/>
    <n v="40.762589928057551"/>
    <x v="3"/>
    <s v="nonfiction"/>
    <x v="1344"/>
    <d v="2016-06-30T18:57:19"/>
  </r>
  <r>
    <x v="0"/>
    <s v="US"/>
    <s v="USD"/>
    <n v="1405366359"/>
    <n v="1402342359"/>
    <b v="0"/>
    <n v="7"/>
    <b v="1"/>
    <s v="publishing/nonfiction"/>
    <n v="125"/>
    <n v="53.571428571428569"/>
    <x v="3"/>
    <s v="nonfiction"/>
    <x v="1345"/>
    <d v="2014-07-14T19:32:39"/>
  </r>
  <r>
    <x v="0"/>
    <s v="US"/>
    <s v="USD"/>
    <n v="1372297751"/>
    <n v="1369705751"/>
    <b v="0"/>
    <n v="149"/>
    <b v="1"/>
    <s v="publishing/nonfiction"/>
    <n v="147.32653061224491"/>
    <n v="48.449664429530202"/>
    <x v="3"/>
    <s v="nonfiction"/>
    <x v="1346"/>
    <d v="2013-06-27T01:49:11"/>
  </r>
  <r>
    <x v="0"/>
    <s v="US"/>
    <s v="USD"/>
    <n v="1425741525"/>
    <n v="1423149525"/>
    <b v="0"/>
    <n v="31"/>
    <b v="1"/>
    <s v="publishing/nonfiction"/>
    <n v="102.2"/>
    <n v="82.41935483870968"/>
    <x v="3"/>
    <s v="nonfiction"/>
    <x v="1347"/>
    <d v="2015-03-07T15:18:45"/>
  </r>
  <r>
    <x v="0"/>
    <s v="US"/>
    <s v="USD"/>
    <n v="1418904533"/>
    <n v="1416485333"/>
    <b v="0"/>
    <n v="26"/>
    <b v="1"/>
    <s v="publishing/nonfiction"/>
    <n v="101.8723404255319"/>
    <n v="230.19230769230768"/>
    <x v="3"/>
    <s v="nonfiction"/>
    <x v="1348"/>
    <d v="2014-12-18T12:08:53"/>
  </r>
  <r>
    <x v="0"/>
    <s v="CA"/>
    <s v="CAD"/>
    <n v="1450249140"/>
    <n v="1447055935"/>
    <b v="0"/>
    <n v="172"/>
    <b v="1"/>
    <s v="publishing/nonfiction"/>
    <n v="204.2"/>
    <n v="59.360465116279073"/>
    <x v="3"/>
    <s v="nonfiction"/>
    <x v="1349"/>
    <d v="2015-12-16T06:59:00"/>
  </r>
  <r>
    <x v="0"/>
    <s v="US"/>
    <s v="USD"/>
    <n v="1451089134"/>
    <n v="1448497134"/>
    <b v="0"/>
    <n v="78"/>
    <b v="1"/>
    <s v="publishing/nonfiction"/>
    <n v="104.05"/>
    <n v="66.698717948717942"/>
    <x v="3"/>
    <s v="nonfiction"/>
    <x v="1350"/>
    <d v="2015-12-26T00:18:54"/>
  </r>
  <r>
    <x v="0"/>
    <s v="US"/>
    <s v="USD"/>
    <n v="1455299144"/>
    <n v="1452707144"/>
    <b v="0"/>
    <n v="120"/>
    <b v="1"/>
    <s v="publishing/nonfiction"/>
    <n v="101.265"/>
    <n v="168.77500000000001"/>
    <x v="3"/>
    <s v="nonfiction"/>
    <x v="1351"/>
    <d v="2016-02-12T17:45:44"/>
  </r>
  <r>
    <x v="0"/>
    <s v="US"/>
    <s v="USD"/>
    <n v="1441425540"/>
    <n v="1436968366"/>
    <b v="0"/>
    <n v="227"/>
    <b v="1"/>
    <s v="publishing/nonfiction"/>
    <n v="136.13999999999999"/>
    <n v="59.973568281938327"/>
    <x v="3"/>
    <s v="nonfiction"/>
    <x v="1352"/>
    <d v="2015-09-05T03:59:00"/>
  </r>
  <r>
    <x v="0"/>
    <s v="US"/>
    <s v="USD"/>
    <n v="1362960000"/>
    <n v="1359946188"/>
    <b v="0"/>
    <n v="42"/>
    <b v="1"/>
    <s v="publishing/nonfiction"/>
    <n v="133.6"/>
    <n v="31.80952380952381"/>
    <x v="3"/>
    <s v="nonfiction"/>
    <x v="1353"/>
    <d v="2013-03-11T00:00:00"/>
  </r>
  <r>
    <x v="0"/>
    <s v="GB"/>
    <s v="GBP"/>
    <n v="1465672979"/>
    <n v="1463080979"/>
    <b v="0"/>
    <n v="64"/>
    <b v="1"/>
    <s v="publishing/nonfiction"/>
    <n v="130.25"/>
    <n v="24.421875"/>
    <x v="3"/>
    <s v="nonfiction"/>
    <x v="1354"/>
    <d v="2016-06-11T19:22:59"/>
  </r>
  <r>
    <x v="0"/>
    <s v="GB"/>
    <s v="GBP"/>
    <n v="1354269600"/>
    <n v="1351663605"/>
    <b v="0"/>
    <n v="121"/>
    <b v="1"/>
    <s v="publishing/nonfiction"/>
    <n v="122.67999999999999"/>
    <n v="25.347107438016529"/>
    <x v="3"/>
    <s v="nonfiction"/>
    <x v="1355"/>
    <d v="2012-11-30T10:00:00"/>
  </r>
  <r>
    <x v="0"/>
    <s v="US"/>
    <s v="USD"/>
    <n v="1372985760"/>
    <n v="1370393760"/>
    <b v="0"/>
    <n v="87"/>
    <b v="1"/>
    <s v="publishing/nonfiction"/>
    <n v="182.81058823529412"/>
    <n v="71.443218390804603"/>
    <x v="3"/>
    <s v="nonfiction"/>
    <x v="1356"/>
    <d v="2013-07-05T00:56:00"/>
  </r>
  <r>
    <x v="0"/>
    <s v="US"/>
    <s v="USD"/>
    <n v="1362117540"/>
    <n v="1359587137"/>
    <b v="0"/>
    <n v="65"/>
    <b v="1"/>
    <s v="publishing/nonfiction"/>
    <n v="125.29999999999998"/>
    <n v="38.553846153846152"/>
    <x v="3"/>
    <s v="nonfiction"/>
    <x v="1357"/>
    <d v="2013-03-01T05:59:00"/>
  </r>
  <r>
    <x v="0"/>
    <s v="US"/>
    <s v="USD"/>
    <n v="1309009323"/>
    <n v="1306417323"/>
    <b v="0"/>
    <n v="49"/>
    <b v="1"/>
    <s v="publishing/nonfiction"/>
    <n v="111.66666666666667"/>
    <n v="68.367346938775512"/>
    <x v="3"/>
    <s v="nonfiction"/>
    <x v="1358"/>
    <d v="2011-06-25T13:42:03"/>
  </r>
  <r>
    <x v="0"/>
    <s v="US"/>
    <s v="USD"/>
    <n v="1309980790"/>
    <n v="1304623990"/>
    <b v="0"/>
    <n v="19"/>
    <b v="1"/>
    <s v="publishing/nonfiction"/>
    <n v="115.75757575757575"/>
    <n v="40.210526315789473"/>
    <x v="3"/>
    <s v="nonfiction"/>
    <x v="1359"/>
    <d v="2011-07-06T19:33:10"/>
  </r>
  <r>
    <x v="0"/>
    <s v="US"/>
    <s v="USD"/>
    <n v="1343943420"/>
    <n v="1341524220"/>
    <b v="0"/>
    <n v="81"/>
    <b v="1"/>
    <s v="publishing/nonfiction"/>
    <n v="173.2"/>
    <n v="32.074074074074076"/>
    <x v="3"/>
    <s v="nonfiction"/>
    <x v="1360"/>
    <d v="2012-08-02T21:37:00"/>
  </r>
  <r>
    <x v="0"/>
    <s v="GB"/>
    <s v="GBP"/>
    <n v="1403370772"/>
    <n v="1400778772"/>
    <b v="0"/>
    <n v="264"/>
    <b v="1"/>
    <s v="publishing/nonfiction"/>
    <n v="125.98333333333333"/>
    <n v="28.632575757575758"/>
    <x v="3"/>
    <s v="nonfiction"/>
    <x v="1361"/>
    <d v="2014-06-21T17:12:52"/>
  </r>
  <r>
    <x v="0"/>
    <s v="US"/>
    <s v="USD"/>
    <n v="1378592731"/>
    <n v="1373408731"/>
    <b v="0"/>
    <n v="25"/>
    <b v="1"/>
    <s v="publishing/nonfiction"/>
    <n v="109.1"/>
    <n v="43.64"/>
    <x v="3"/>
    <s v="nonfiction"/>
    <x v="1362"/>
    <d v="2013-09-07T22:25:31"/>
  </r>
  <r>
    <x v="0"/>
    <s v="US"/>
    <s v="USD"/>
    <n v="1455523140"/>
    <n v="1453925727"/>
    <b v="0"/>
    <n v="5"/>
    <b v="1"/>
    <s v="publishing/nonfiction"/>
    <n v="100"/>
    <n v="40"/>
    <x v="3"/>
    <s v="nonfiction"/>
    <x v="1363"/>
    <d v="2016-02-15T07:59:00"/>
  </r>
  <r>
    <x v="0"/>
    <s v="DK"/>
    <s v="DKK"/>
    <n v="1420648906"/>
    <n v="1415464906"/>
    <b v="0"/>
    <n v="144"/>
    <b v="1"/>
    <s v="music/rock"/>
    <n v="118.64285714285714"/>
    <n v="346.04166666666669"/>
    <x v="4"/>
    <s v="rock"/>
    <x v="1364"/>
    <d v="2015-01-07T16:41:46"/>
  </r>
  <r>
    <x v="0"/>
    <s v="US"/>
    <s v="USD"/>
    <n v="1426523752"/>
    <n v="1423935352"/>
    <b v="0"/>
    <n v="92"/>
    <b v="1"/>
    <s v="music/rock"/>
    <n v="100.26666666666667"/>
    <n v="81.739130434782609"/>
    <x v="4"/>
    <s v="rock"/>
    <x v="1365"/>
    <d v="2015-03-16T16:35:52"/>
  </r>
  <r>
    <x v="0"/>
    <s v="US"/>
    <s v="USD"/>
    <n v="1417049663"/>
    <n v="1413158063"/>
    <b v="0"/>
    <n v="147"/>
    <b v="1"/>
    <s v="music/rock"/>
    <n v="126.48920000000001"/>
    <n v="64.535306122448986"/>
    <x v="4"/>
    <s v="rock"/>
    <x v="1366"/>
    <d v="2014-11-27T00:54:23"/>
  </r>
  <r>
    <x v="0"/>
    <s v="US"/>
    <s v="USD"/>
    <n v="1447463050"/>
    <n v="1444867450"/>
    <b v="0"/>
    <n v="90"/>
    <b v="1"/>
    <s v="music/rock"/>
    <n v="114.26"/>
    <n v="63.477777777777774"/>
    <x v="4"/>
    <s v="rock"/>
    <x v="1367"/>
    <d v="2015-11-14T01:04:10"/>
  </r>
  <r>
    <x v="0"/>
    <s v="US"/>
    <s v="USD"/>
    <n v="1434342894"/>
    <n v="1432269294"/>
    <b v="0"/>
    <n v="87"/>
    <b v="1"/>
    <s v="music/rock"/>
    <n v="110.7"/>
    <n v="63.620689655172413"/>
    <x v="4"/>
    <s v="rock"/>
    <x v="1368"/>
    <d v="2015-06-15T04:34:54"/>
  </r>
  <r>
    <x v="0"/>
    <s v="US"/>
    <s v="USD"/>
    <n v="1397225746"/>
    <n v="1394633746"/>
    <b v="0"/>
    <n v="406"/>
    <b v="1"/>
    <s v="music/rock"/>
    <n v="105.34805315203954"/>
    <n v="83.967068965517228"/>
    <x v="4"/>
    <s v="rock"/>
    <x v="1369"/>
    <d v="2014-04-11T14:15:46"/>
  </r>
  <r>
    <x v="0"/>
    <s v="US"/>
    <s v="USD"/>
    <n v="1381881890"/>
    <n v="1380585890"/>
    <b v="0"/>
    <n v="20"/>
    <b v="1"/>
    <s v="music/rock"/>
    <n v="103.66666666666666"/>
    <n v="77.75"/>
    <x v="4"/>
    <s v="rock"/>
    <x v="1370"/>
    <d v="2013-10-16T00:04:50"/>
  </r>
  <r>
    <x v="0"/>
    <s v="US"/>
    <s v="USD"/>
    <n v="1431022342"/>
    <n v="1428430342"/>
    <b v="0"/>
    <n v="70"/>
    <b v="1"/>
    <s v="music/rock"/>
    <n v="107.08672667523933"/>
    <n v="107.07142857142857"/>
    <x v="4"/>
    <s v="rock"/>
    <x v="1371"/>
    <d v="2015-05-07T18:12:22"/>
  </r>
  <r>
    <x v="0"/>
    <s v="US"/>
    <s v="USD"/>
    <n v="1342115132"/>
    <n v="1339523132"/>
    <b v="0"/>
    <n v="16"/>
    <b v="1"/>
    <s v="music/rock"/>
    <n v="124"/>
    <n v="38.75"/>
    <x v="4"/>
    <s v="rock"/>
    <x v="1372"/>
    <d v="2012-07-12T17:45:32"/>
  </r>
  <r>
    <x v="0"/>
    <s v="US"/>
    <s v="USD"/>
    <n v="1483138233"/>
    <n v="1480546233"/>
    <b v="0"/>
    <n v="52"/>
    <b v="1"/>
    <s v="music/rock"/>
    <n v="105.01"/>
    <n v="201.94230769230768"/>
    <x v="4"/>
    <s v="rock"/>
    <x v="1373"/>
    <d v="2016-12-30T22:50:33"/>
  </r>
  <r>
    <x v="0"/>
    <s v="US"/>
    <s v="USD"/>
    <n v="1458874388"/>
    <n v="1456285988"/>
    <b v="0"/>
    <n v="66"/>
    <b v="1"/>
    <s v="music/rock"/>
    <n v="189.46666666666667"/>
    <n v="43.060606060606062"/>
    <x v="4"/>
    <s v="rock"/>
    <x v="1374"/>
    <d v="2016-03-25T02:53:08"/>
  </r>
  <r>
    <x v="0"/>
    <s v="FR"/>
    <s v="EUR"/>
    <n v="1484444119"/>
    <n v="1481852119"/>
    <b v="0"/>
    <n v="109"/>
    <b v="1"/>
    <s v="music/rock"/>
    <n v="171.32499999999999"/>
    <n v="62.871559633027523"/>
    <x v="4"/>
    <s v="rock"/>
    <x v="1375"/>
    <d v="2017-01-15T01:35:19"/>
  </r>
  <r>
    <x v="0"/>
    <s v="GB"/>
    <s v="GBP"/>
    <n v="1480784606"/>
    <n v="1478189006"/>
    <b v="0"/>
    <n v="168"/>
    <b v="1"/>
    <s v="music/rock"/>
    <n v="252.48648648648651"/>
    <n v="55.607142857142854"/>
    <x v="4"/>
    <s v="rock"/>
    <x v="1376"/>
    <d v="2016-12-03T17:03:26"/>
  </r>
  <r>
    <x v="0"/>
    <s v="US"/>
    <s v="USD"/>
    <n v="1486095060"/>
    <n v="1484198170"/>
    <b v="0"/>
    <n v="31"/>
    <b v="1"/>
    <s v="music/rock"/>
    <n v="116.15384615384616"/>
    <n v="48.70967741935484"/>
    <x v="4"/>
    <s v="rock"/>
    <x v="1377"/>
    <d v="2017-02-03T04:11:00"/>
  </r>
  <r>
    <x v="0"/>
    <s v="GB"/>
    <s v="GBP"/>
    <n v="1470075210"/>
    <n v="1468779210"/>
    <b v="0"/>
    <n v="133"/>
    <b v="1"/>
    <s v="music/rock"/>
    <n v="203.35000000000002"/>
    <n v="30.578947368421051"/>
    <x v="4"/>
    <s v="rock"/>
    <x v="1378"/>
    <d v="2016-08-01T18:13:30"/>
  </r>
  <r>
    <x v="0"/>
    <s v="US"/>
    <s v="USD"/>
    <n v="1433504876"/>
    <n v="1430912876"/>
    <b v="0"/>
    <n v="151"/>
    <b v="1"/>
    <s v="music/rock"/>
    <n v="111.60000000000001"/>
    <n v="73.907284768211923"/>
    <x v="4"/>
    <s v="rock"/>
    <x v="1379"/>
    <d v="2015-06-05T11:47:56"/>
  </r>
  <r>
    <x v="0"/>
    <s v="US"/>
    <s v="USD"/>
    <n v="1433815200"/>
    <n v="1431886706"/>
    <b v="0"/>
    <n v="5"/>
    <b v="1"/>
    <s v="music/rock"/>
    <n v="424"/>
    <n v="21.2"/>
    <x v="4"/>
    <s v="rock"/>
    <x v="1380"/>
    <d v="2015-06-09T02:00:00"/>
  </r>
  <r>
    <x v="0"/>
    <s v="US"/>
    <s v="USD"/>
    <n v="1482988125"/>
    <n v="1480396125"/>
    <b v="0"/>
    <n v="73"/>
    <b v="1"/>
    <s v="music/rock"/>
    <n v="107.1"/>
    <n v="73.356164383561648"/>
    <x v="4"/>
    <s v="rock"/>
    <x v="1381"/>
    <d v="2016-12-29T05:08:45"/>
  </r>
  <r>
    <x v="0"/>
    <s v="US"/>
    <s v="USD"/>
    <n v="1367867536"/>
    <n v="1365275536"/>
    <b v="0"/>
    <n v="148"/>
    <b v="1"/>
    <s v="music/rock"/>
    <n v="104.3625"/>
    <n v="56.412162162162161"/>
    <x v="4"/>
    <s v="rock"/>
    <x v="1382"/>
    <d v="2013-05-06T19:12:16"/>
  </r>
  <r>
    <x v="0"/>
    <s v="CA"/>
    <s v="CAD"/>
    <n v="1482457678"/>
    <n v="1480729678"/>
    <b v="0"/>
    <n v="93"/>
    <b v="1"/>
    <s v="music/rock"/>
    <n v="212.40909090909091"/>
    <n v="50.247311827956992"/>
    <x v="4"/>
    <s v="rock"/>
    <x v="1383"/>
    <d v="2016-12-23T01:47:58"/>
  </r>
  <r>
    <x v="0"/>
    <s v="US"/>
    <s v="USD"/>
    <n v="1436117922"/>
    <n v="1433525922"/>
    <b v="0"/>
    <n v="63"/>
    <b v="1"/>
    <s v="music/rock"/>
    <n v="124.08571428571429"/>
    <n v="68.936507936507937"/>
    <x v="4"/>
    <s v="rock"/>
    <x v="1384"/>
    <d v="2015-07-05T17:38:42"/>
  </r>
  <r>
    <x v="0"/>
    <s v="DE"/>
    <s v="EUR"/>
    <n v="1461931860"/>
    <n v="1457109121"/>
    <b v="0"/>
    <n v="134"/>
    <b v="1"/>
    <s v="music/rock"/>
    <n v="110.406125"/>
    <n v="65.914104477611943"/>
    <x v="4"/>
    <s v="rock"/>
    <x v="1385"/>
    <d v="2016-04-29T12:11:00"/>
  </r>
  <r>
    <x v="0"/>
    <s v="US"/>
    <s v="USD"/>
    <n v="1438183889"/>
    <n v="1435591889"/>
    <b v="0"/>
    <n v="14"/>
    <b v="1"/>
    <s v="music/rock"/>
    <n v="218.75"/>
    <n v="62.5"/>
    <x v="4"/>
    <s v="rock"/>
    <x v="1386"/>
    <d v="2015-07-29T15:31:29"/>
  </r>
  <r>
    <x v="0"/>
    <s v="US"/>
    <s v="USD"/>
    <n v="1433305800"/>
    <n v="1430604395"/>
    <b v="0"/>
    <n v="78"/>
    <b v="1"/>
    <s v="music/rock"/>
    <n v="136.625"/>
    <n v="70.064102564102569"/>
    <x v="4"/>
    <s v="rock"/>
    <x v="1387"/>
    <d v="2015-06-03T04:30:00"/>
  </r>
  <r>
    <x v="0"/>
    <s v="US"/>
    <s v="USD"/>
    <n v="1476720840"/>
    <n v="1474469117"/>
    <b v="0"/>
    <n v="112"/>
    <b v="1"/>
    <s v="music/rock"/>
    <n v="134.8074"/>
    <n v="60.181874999999998"/>
    <x v="4"/>
    <s v="rock"/>
    <x v="1388"/>
    <d v="2016-10-17T16:14:00"/>
  </r>
  <r>
    <x v="0"/>
    <s v="GB"/>
    <s v="GBP"/>
    <n v="1471087957"/>
    <n v="1468495957"/>
    <b v="0"/>
    <n v="34"/>
    <b v="1"/>
    <s v="music/rock"/>
    <n v="145.4"/>
    <n v="21.382352941176471"/>
    <x v="4"/>
    <s v="rock"/>
    <x v="1389"/>
    <d v="2016-08-13T11:32:37"/>
  </r>
  <r>
    <x v="0"/>
    <s v="US"/>
    <s v="USD"/>
    <n v="1430154720"/>
    <n v="1427224606"/>
    <b v="0"/>
    <n v="19"/>
    <b v="1"/>
    <s v="music/rock"/>
    <n v="109.10714285714285"/>
    <n v="160.78947368421052"/>
    <x v="4"/>
    <s v="rock"/>
    <x v="1390"/>
    <d v="2015-04-27T17:12:00"/>
  </r>
  <r>
    <x v="0"/>
    <s v="US"/>
    <s v="USD"/>
    <n v="1440219540"/>
    <n v="1436369818"/>
    <b v="0"/>
    <n v="13"/>
    <b v="1"/>
    <s v="music/rock"/>
    <n v="110.2"/>
    <n v="42.384615384615387"/>
    <x v="4"/>
    <s v="rock"/>
    <x v="1391"/>
    <d v="2015-08-22T04:59:00"/>
  </r>
  <r>
    <x v="0"/>
    <s v="US"/>
    <s v="USD"/>
    <n v="1456976586"/>
    <n v="1454298186"/>
    <b v="0"/>
    <n v="104"/>
    <b v="1"/>
    <s v="music/rock"/>
    <n v="113.64000000000001"/>
    <n v="27.317307692307693"/>
    <x v="4"/>
    <s v="rock"/>
    <x v="1392"/>
    <d v="2016-03-03T03:43:06"/>
  </r>
  <r>
    <x v="0"/>
    <s v="US"/>
    <s v="USD"/>
    <n v="1470068523"/>
    <n v="1467476523"/>
    <b v="0"/>
    <n v="52"/>
    <b v="1"/>
    <s v="music/rock"/>
    <n v="102.35000000000001"/>
    <n v="196.82692307692307"/>
    <x v="4"/>
    <s v="rock"/>
    <x v="1393"/>
    <d v="2016-08-01T16:22:03"/>
  </r>
  <r>
    <x v="0"/>
    <s v="US"/>
    <s v="USD"/>
    <n v="1488337200"/>
    <n v="1484623726"/>
    <b v="0"/>
    <n v="17"/>
    <b v="1"/>
    <s v="music/rock"/>
    <n v="122.13333333333334"/>
    <n v="53.882352941176471"/>
    <x v="4"/>
    <s v="rock"/>
    <x v="1394"/>
    <d v="2017-03-01T03:00:00"/>
  </r>
  <r>
    <x v="0"/>
    <s v="US"/>
    <s v="USD"/>
    <n v="1484430481"/>
    <n v="1481838481"/>
    <b v="0"/>
    <n v="82"/>
    <b v="1"/>
    <s v="music/rock"/>
    <n v="111.88571428571427"/>
    <n v="47.756097560975611"/>
    <x v="4"/>
    <s v="rock"/>
    <x v="1395"/>
    <d v="2017-01-14T21:48:01"/>
  </r>
  <r>
    <x v="0"/>
    <s v="US"/>
    <s v="USD"/>
    <n v="1423871882"/>
    <n v="1421279882"/>
    <b v="0"/>
    <n v="73"/>
    <b v="1"/>
    <s v="music/rock"/>
    <n v="107.3"/>
    <n v="88.191780821917803"/>
    <x v="4"/>
    <s v="rock"/>
    <x v="1396"/>
    <d v="2015-02-13T23:58:02"/>
  </r>
  <r>
    <x v="0"/>
    <s v="US"/>
    <s v="USD"/>
    <n v="1477603140"/>
    <n v="1475013710"/>
    <b v="0"/>
    <n v="158"/>
    <b v="1"/>
    <s v="music/rock"/>
    <n v="113.85000000000001"/>
    <n v="72.056962025316452"/>
    <x v="4"/>
    <s v="rock"/>
    <x v="1397"/>
    <d v="2016-10-27T21:19:00"/>
  </r>
  <r>
    <x v="0"/>
    <s v="US"/>
    <s v="USD"/>
    <n v="1467752334"/>
    <n v="1465160334"/>
    <b v="0"/>
    <n v="65"/>
    <b v="1"/>
    <s v="music/rock"/>
    <n v="109.68181818181819"/>
    <n v="74.246153846153845"/>
    <x v="4"/>
    <s v="rock"/>
    <x v="1398"/>
    <d v="2016-07-05T20:58:54"/>
  </r>
  <r>
    <x v="0"/>
    <s v="US"/>
    <s v="USD"/>
    <n v="1412640373"/>
    <n v="1410048373"/>
    <b v="0"/>
    <n v="184"/>
    <b v="1"/>
    <s v="music/rock"/>
    <n v="126.14444444444443"/>
    <n v="61.701086956521742"/>
    <x v="4"/>
    <s v="rock"/>
    <x v="1399"/>
    <d v="2014-10-07T00:06:13"/>
  </r>
  <r>
    <x v="0"/>
    <s v="GB"/>
    <s v="GBP"/>
    <n v="1465709400"/>
    <n v="1462695073"/>
    <b v="0"/>
    <n v="34"/>
    <b v="1"/>
    <s v="music/rock"/>
    <n v="167.42857142857144"/>
    <n v="17.235294117647058"/>
    <x v="4"/>
    <s v="rock"/>
    <x v="1400"/>
    <d v="2016-06-12T05:30:00"/>
  </r>
  <r>
    <x v="0"/>
    <s v="US"/>
    <s v="USD"/>
    <n v="1369612474"/>
    <n v="1367798074"/>
    <b v="0"/>
    <n v="240"/>
    <b v="1"/>
    <s v="music/rock"/>
    <n v="496.52000000000004"/>
    <n v="51.720833333333331"/>
    <x v="4"/>
    <s v="rock"/>
    <x v="1401"/>
    <d v="2013-05-26T23:54:34"/>
  </r>
  <r>
    <x v="0"/>
    <s v="GB"/>
    <s v="GBP"/>
    <n v="1430439411"/>
    <n v="1425259011"/>
    <b v="0"/>
    <n v="113"/>
    <b v="1"/>
    <s v="music/rock"/>
    <n v="109.16"/>
    <n v="24.150442477876105"/>
    <x v="4"/>
    <s v="rock"/>
    <x v="1402"/>
    <d v="2015-05-01T00:16:51"/>
  </r>
  <r>
    <x v="0"/>
    <s v="US"/>
    <s v="USD"/>
    <n v="1374802235"/>
    <n v="1372210235"/>
    <b v="0"/>
    <n v="66"/>
    <b v="1"/>
    <s v="music/rock"/>
    <n v="102.57499999999999"/>
    <n v="62.166666666666664"/>
    <x v="4"/>
    <s v="rock"/>
    <x v="1403"/>
    <d v="2013-07-26T01:30:35"/>
  </r>
  <r>
    <x v="2"/>
    <s v="GB"/>
    <s v="GBP"/>
    <n v="1424607285"/>
    <n v="1422447285"/>
    <b v="1"/>
    <n v="5"/>
    <b v="0"/>
    <s v="publishing/translations"/>
    <n v="1.6620689655172414"/>
    <n v="48.2"/>
    <x v="3"/>
    <s v="translations"/>
    <x v="1404"/>
    <d v="2015-02-22T12:14:45"/>
  </r>
  <r>
    <x v="2"/>
    <s v="US"/>
    <s v="USD"/>
    <n v="1417195201"/>
    <n v="1414599601"/>
    <b v="1"/>
    <n v="17"/>
    <b v="0"/>
    <s v="publishing/translations"/>
    <n v="0.42"/>
    <n v="6.1764705882352944"/>
    <x v="3"/>
    <s v="translations"/>
    <x v="1405"/>
    <d v="2014-11-28T17:20:01"/>
  </r>
  <r>
    <x v="2"/>
    <s v="IT"/>
    <s v="EUR"/>
    <n v="1449914400"/>
    <n v="1445336607"/>
    <b v="0"/>
    <n v="3"/>
    <b v="0"/>
    <s v="publishing/translations"/>
    <n v="0.125"/>
    <n v="5"/>
    <x v="3"/>
    <s v="translations"/>
    <x v="1406"/>
    <d v="2015-12-12T10:00:00"/>
  </r>
  <r>
    <x v="2"/>
    <s v="US"/>
    <s v="USD"/>
    <n v="1407847978"/>
    <n v="1405687978"/>
    <b v="0"/>
    <n v="2"/>
    <b v="0"/>
    <s v="publishing/translations"/>
    <n v="0.5"/>
    <n v="7.5"/>
    <x v="3"/>
    <s v="translations"/>
    <x v="1407"/>
    <d v="2014-08-12T12:52:58"/>
  </r>
  <r>
    <x v="2"/>
    <s v="GB"/>
    <s v="GBP"/>
    <n v="1447451756"/>
    <n v="1444856156"/>
    <b v="0"/>
    <n v="6"/>
    <b v="0"/>
    <s v="publishing/translations"/>
    <n v="7.1999999999999993"/>
    <n v="12"/>
    <x v="3"/>
    <s v="translations"/>
    <x v="1408"/>
    <d v="2015-11-13T21:55:56"/>
  </r>
  <r>
    <x v="2"/>
    <s v="US"/>
    <s v="USD"/>
    <n v="1420085535"/>
    <n v="1414897935"/>
    <b v="0"/>
    <n v="0"/>
    <b v="0"/>
    <s v="publishing/translations"/>
    <n v="0"/>
    <s v="N/A"/>
    <x v="3"/>
    <s v="translations"/>
    <x v="1409"/>
    <d v="2015-01-01T04:12:15"/>
  </r>
  <r>
    <x v="2"/>
    <s v="IT"/>
    <s v="EUR"/>
    <n v="1464939520"/>
    <n v="1461051520"/>
    <b v="0"/>
    <n v="1"/>
    <b v="0"/>
    <s v="publishing/translations"/>
    <n v="1.6666666666666666E-2"/>
    <n v="1"/>
    <x v="3"/>
    <s v="translations"/>
    <x v="1410"/>
    <d v="2016-06-03T07:38:40"/>
  </r>
  <r>
    <x v="2"/>
    <s v="GB"/>
    <s v="GBP"/>
    <n v="1423185900"/>
    <n v="1420766700"/>
    <b v="0"/>
    <n v="3"/>
    <b v="0"/>
    <s v="publishing/translations"/>
    <n v="0.23333333333333336"/>
    <n v="2.3333333333333335"/>
    <x v="3"/>
    <s v="translations"/>
    <x v="1411"/>
    <d v="2015-02-06T01:25:00"/>
  </r>
  <r>
    <x v="2"/>
    <s v="US"/>
    <s v="USD"/>
    <n v="1417656699"/>
    <n v="1415064699"/>
    <b v="0"/>
    <n v="13"/>
    <b v="0"/>
    <s v="publishing/translations"/>
    <n v="4.5714285714285712"/>
    <n v="24.615384615384617"/>
    <x v="3"/>
    <s v="translations"/>
    <x v="1412"/>
    <d v="2014-12-04T01:31:39"/>
  </r>
  <r>
    <x v="2"/>
    <s v="IT"/>
    <s v="EUR"/>
    <n v="1455964170"/>
    <n v="1450780170"/>
    <b v="0"/>
    <n v="1"/>
    <b v="0"/>
    <s v="publishing/translations"/>
    <n v="5"/>
    <n v="100"/>
    <x v="3"/>
    <s v="translations"/>
    <x v="1413"/>
    <d v="2016-02-20T10:29:30"/>
  </r>
  <r>
    <x v="2"/>
    <s v="US"/>
    <s v="USD"/>
    <n v="1483423467"/>
    <n v="1480831467"/>
    <b v="0"/>
    <n v="1"/>
    <b v="0"/>
    <s v="publishing/translations"/>
    <n v="0.2"/>
    <n v="1"/>
    <x v="3"/>
    <s v="translations"/>
    <x v="1414"/>
    <d v="2017-01-03T06:04:27"/>
  </r>
  <r>
    <x v="2"/>
    <s v="US"/>
    <s v="USD"/>
    <n v="1439741591"/>
    <n v="1436285591"/>
    <b v="0"/>
    <n v="9"/>
    <b v="0"/>
    <s v="publishing/translations"/>
    <n v="18.181818181818183"/>
    <n v="88.888888888888886"/>
    <x v="3"/>
    <s v="translations"/>
    <x v="1415"/>
    <d v="2015-08-16T16:13:11"/>
  </r>
  <r>
    <x v="2"/>
    <s v="US"/>
    <s v="USD"/>
    <n v="1448147619"/>
    <n v="1445552019"/>
    <b v="0"/>
    <n v="0"/>
    <b v="0"/>
    <s v="publishing/translations"/>
    <n v="0"/>
    <s v="N/A"/>
    <x v="3"/>
    <s v="translations"/>
    <x v="1416"/>
    <d v="2015-11-21T23:13:39"/>
  </r>
  <r>
    <x v="2"/>
    <s v="US"/>
    <s v="USD"/>
    <n v="1442315460"/>
    <n v="1439696174"/>
    <b v="0"/>
    <n v="2"/>
    <b v="0"/>
    <s v="publishing/translations"/>
    <n v="1.2222222222222223"/>
    <n v="27.5"/>
    <x v="3"/>
    <s v="translations"/>
    <x v="1417"/>
    <d v="2015-09-15T11:11:00"/>
  </r>
  <r>
    <x v="2"/>
    <s v="ES"/>
    <s v="EUR"/>
    <n v="1456397834"/>
    <n v="1453805834"/>
    <b v="0"/>
    <n v="1"/>
    <b v="0"/>
    <s v="publishing/translations"/>
    <n v="0.2"/>
    <n v="6"/>
    <x v="3"/>
    <s v="translations"/>
    <x v="1418"/>
    <d v="2016-02-25T10:57:14"/>
  </r>
  <r>
    <x v="2"/>
    <s v="US"/>
    <s v="USD"/>
    <n v="1476010619"/>
    <n v="1473418619"/>
    <b v="0"/>
    <n v="10"/>
    <b v="0"/>
    <s v="publishing/translations"/>
    <n v="7.0634920634920633"/>
    <n v="44.5"/>
    <x v="3"/>
    <s v="translations"/>
    <x v="1419"/>
    <d v="2016-10-09T10:56:59"/>
  </r>
  <r>
    <x v="2"/>
    <s v="US"/>
    <s v="USD"/>
    <n v="1467129686"/>
    <n v="1464969686"/>
    <b v="0"/>
    <n v="3"/>
    <b v="0"/>
    <s v="publishing/translations"/>
    <n v="2.7272727272727271"/>
    <n v="1"/>
    <x v="3"/>
    <s v="translations"/>
    <x v="1420"/>
    <d v="2016-06-28T16:01:26"/>
  </r>
  <r>
    <x v="2"/>
    <s v="SE"/>
    <s v="SEK"/>
    <n v="1423432709"/>
    <n v="1420840709"/>
    <b v="0"/>
    <n v="2"/>
    <b v="0"/>
    <s v="publishing/translations"/>
    <n v="0.1"/>
    <n v="100"/>
    <x v="3"/>
    <s v="translations"/>
    <x v="1421"/>
    <d v="2015-02-08T21:58:29"/>
  </r>
  <r>
    <x v="2"/>
    <s v="NZ"/>
    <s v="NZD"/>
    <n v="1474436704"/>
    <n v="1471844704"/>
    <b v="0"/>
    <n v="2"/>
    <b v="0"/>
    <s v="publishing/translations"/>
    <n v="0.104"/>
    <n v="13"/>
    <x v="3"/>
    <s v="translations"/>
    <x v="1422"/>
    <d v="2016-09-21T05:45:04"/>
  </r>
  <r>
    <x v="2"/>
    <s v="AU"/>
    <s v="AUD"/>
    <n v="1451637531"/>
    <n v="1449045531"/>
    <b v="0"/>
    <n v="1"/>
    <b v="0"/>
    <s v="publishing/translations"/>
    <n v="0.33333333333333337"/>
    <n v="100"/>
    <x v="3"/>
    <s v="translations"/>
    <x v="1423"/>
    <d v="2016-01-01T08:38:51"/>
  </r>
  <r>
    <x v="2"/>
    <s v="US"/>
    <s v="USD"/>
    <n v="1479233602"/>
    <n v="1478106802"/>
    <b v="0"/>
    <n v="14"/>
    <b v="0"/>
    <s v="publishing/translations"/>
    <n v="20.36"/>
    <n v="109.07142857142857"/>
    <x v="3"/>
    <s v="translations"/>
    <x v="1424"/>
    <d v="2016-11-15T18:13:22"/>
  </r>
  <r>
    <x v="2"/>
    <s v="US"/>
    <s v="USD"/>
    <n v="1430276959"/>
    <n v="1427684959"/>
    <b v="0"/>
    <n v="0"/>
    <b v="0"/>
    <s v="publishing/translations"/>
    <n v="0"/>
    <s v="N/A"/>
    <x v="3"/>
    <s v="translations"/>
    <x v="1425"/>
    <d v="2015-04-29T03:09:19"/>
  </r>
  <r>
    <x v="2"/>
    <s v="DE"/>
    <s v="EUR"/>
    <n v="1440408120"/>
    <n v="1435224120"/>
    <b v="0"/>
    <n v="0"/>
    <b v="0"/>
    <s v="publishing/translations"/>
    <n v="0"/>
    <s v="N/A"/>
    <x v="3"/>
    <s v="translations"/>
    <x v="1426"/>
    <d v="2015-08-24T09:22:00"/>
  </r>
  <r>
    <x v="2"/>
    <s v="DE"/>
    <s v="EUR"/>
    <n v="1474230385"/>
    <n v="1471638385"/>
    <b v="0"/>
    <n v="4"/>
    <b v="0"/>
    <s v="publishing/translations"/>
    <n v="8.3800000000000008"/>
    <n v="104.75"/>
    <x v="3"/>
    <s v="translations"/>
    <x v="1427"/>
    <d v="2016-09-18T20:26:25"/>
  </r>
  <r>
    <x v="2"/>
    <s v="ES"/>
    <s v="EUR"/>
    <n v="1459584417"/>
    <n v="1456996017"/>
    <b v="0"/>
    <n v="3"/>
    <b v="0"/>
    <s v="publishing/translations"/>
    <n v="4.5"/>
    <n v="15"/>
    <x v="3"/>
    <s v="translations"/>
    <x v="1428"/>
    <d v="2016-04-02T08:06:57"/>
  </r>
  <r>
    <x v="2"/>
    <s v="US"/>
    <s v="USD"/>
    <n v="1428629242"/>
    <n v="1426037242"/>
    <b v="0"/>
    <n v="0"/>
    <b v="0"/>
    <s v="publishing/translations"/>
    <n v="0"/>
    <s v="N/A"/>
    <x v="3"/>
    <s v="translations"/>
    <x v="1429"/>
    <d v="2015-04-10T01:27:22"/>
  </r>
  <r>
    <x v="2"/>
    <s v="US"/>
    <s v="USD"/>
    <n v="1419017488"/>
    <n v="1416339088"/>
    <b v="0"/>
    <n v="5"/>
    <b v="0"/>
    <s v="publishing/translations"/>
    <n v="8.06"/>
    <n v="80.599999999999994"/>
    <x v="3"/>
    <s v="translations"/>
    <x v="1430"/>
    <d v="2014-12-19T19:31:28"/>
  </r>
  <r>
    <x v="2"/>
    <s v="US"/>
    <s v="USD"/>
    <n v="1448517816"/>
    <n v="1445922216"/>
    <b v="0"/>
    <n v="47"/>
    <b v="0"/>
    <s v="publishing/translations"/>
    <n v="31.94705882352941"/>
    <n v="115.55319148936171"/>
    <x v="3"/>
    <s v="translations"/>
    <x v="1431"/>
    <d v="2015-11-26T06:03:36"/>
  </r>
  <r>
    <x v="2"/>
    <s v="US"/>
    <s v="USD"/>
    <n v="1437417828"/>
    <n v="1434825828"/>
    <b v="0"/>
    <n v="0"/>
    <b v="0"/>
    <s v="publishing/translations"/>
    <n v="0"/>
    <s v="N/A"/>
    <x v="3"/>
    <s v="translations"/>
    <x v="1432"/>
    <d v="2015-07-20T18:43:48"/>
  </r>
  <r>
    <x v="2"/>
    <s v="IT"/>
    <s v="EUR"/>
    <n v="1481367600"/>
    <n v="1477839675"/>
    <b v="0"/>
    <n v="10"/>
    <b v="0"/>
    <s v="publishing/translations"/>
    <n v="6.708333333333333"/>
    <n v="80.5"/>
    <x v="3"/>
    <s v="translations"/>
    <x v="1433"/>
    <d v="2016-12-10T11:00:00"/>
  </r>
  <r>
    <x v="2"/>
    <s v="DK"/>
    <s v="DKK"/>
    <n v="1433775600"/>
    <n v="1431973478"/>
    <b v="0"/>
    <n v="11"/>
    <b v="0"/>
    <s v="publishing/translations"/>
    <n v="9.9878048780487809"/>
    <n v="744.5454545454545"/>
    <x v="3"/>
    <s v="translations"/>
    <x v="1434"/>
    <d v="2015-06-08T15:00:00"/>
  </r>
  <r>
    <x v="2"/>
    <s v="IT"/>
    <s v="EUR"/>
    <n v="1444589020"/>
    <n v="1441997020"/>
    <b v="0"/>
    <n v="2"/>
    <b v="0"/>
    <s v="publishing/translations"/>
    <n v="0.1"/>
    <n v="7.5"/>
    <x v="3"/>
    <s v="translations"/>
    <x v="1435"/>
    <d v="2015-10-11T18:43:40"/>
  </r>
  <r>
    <x v="2"/>
    <s v="DE"/>
    <s v="EUR"/>
    <n v="1456043057"/>
    <n v="1453451057"/>
    <b v="0"/>
    <n v="2"/>
    <b v="0"/>
    <s v="publishing/translations"/>
    <n v="0.77"/>
    <n v="38.5"/>
    <x v="3"/>
    <s v="translations"/>
    <x v="1436"/>
    <d v="2016-02-21T08:24:17"/>
  </r>
  <r>
    <x v="2"/>
    <s v="US"/>
    <s v="USD"/>
    <n v="1405227540"/>
    <n v="1402058739"/>
    <b v="0"/>
    <n v="22"/>
    <b v="0"/>
    <s v="publishing/translations"/>
    <n v="26.900000000000002"/>
    <n v="36.68181818181818"/>
    <x v="3"/>
    <s v="translations"/>
    <x v="1437"/>
    <d v="2014-07-13T04:59:00"/>
  </r>
  <r>
    <x v="2"/>
    <s v="DK"/>
    <s v="DKK"/>
    <n v="1461765300"/>
    <n v="1459198499"/>
    <b v="0"/>
    <n v="8"/>
    <b v="0"/>
    <s v="publishing/translations"/>
    <n v="3"/>
    <n v="75"/>
    <x v="3"/>
    <s v="translations"/>
    <x v="1438"/>
    <d v="2016-04-27T13:55:00"/>
  </r>
  <r>
    <x v="2"/>
    <s v="CA"/>
    <s v="CAD"/>
    <n v="1425758101"/>
    <n v="1423166101"/>
    <b v="0"/>
    <n v="6"/>
    <b v="0"/>
    <s v="publishing/translations"/>
    <n v="6.6055045871559637"/>
    <n v="30"/>
    <x v="3"/>
    <s v="translations"/>
    <x v="1439"/>
    <d v="2015-03-07T19:55:01"/>
  </r>
  <r>
    <x v="2"/>
    <s v="IT"/>
    <s v="EUR"/>
    <n v="1464285463"/>
    <n v="1461693463"/>
    <b v="0"/>
    <n v="1"/>
    <b v="0"/>
    <s v="publishing/translations"/>
    <n v="7.6923076923076927E-3"/>
    <n v="1"/>
    <x v="3"/>
    <s v="translations"/>
    <x v="1440"/>
    <d v="2016-05-26T17:57:43"/>
  </r>
  <r>
    <x v="2"/>
    <s v="GB"/>
    <s v="GBP"/>
    <n v="1441995769"/>
    <n v="1436811769"/>
    <b v="0"/>
    <n v="3"/>
    <b v="0"/>
    <s v="publishing/translations"/>
    <n v="1.1222222222222222"/>
    <n v="673.33333333333337"/>
    <x v="3"/>
    <s v="translations"/>
    <x v="1441"/>
    <d v="2015-09-11T18:22:49"/>
  </r>
  <r>
    <x v="2"/>
    <s v="US"/>
    <s v="USD"/>
    <n v="1464190158"/>
    <n v="1461598158"/>
    <b v="0"/>
    <n v="0"/>
    <b v="0"/>
    <s v="publishing/translations"/>
    <n v="0"/>
    <s v="N/A"/>
    <x v="3"/>
    <s v="translations"/>
    <x v="1442"/>
    <d v="2016-05-25T15:29:18"/>
  </r>
  <r>
    <x v="2"/>
    <s v="FR"/>
    <s v="EUR"/>
    <n v="1483395209"/>
    <n v="1480803209"/>
    <b v="0"/>
    <n v="0"/>
    <b v="0"/>
    <s v="publishing/translations"/>
    <n v="0"/>
    <s v="N/A"/>
    <x v="3"/>
    <s v="translations"/>
    <x v="1443"/>
    <d v="2017-01-02T22:13:29"/>
  </r>
  <r>
    <x v="2"/>
    <s v="DE"/>
    <s v="EUR"/>
    <n v="1442091462"/>
    <n v="1436907462"/>
    <b v="0"/>
    <n v="0"/>
    <b v="0"/>
    <s v="publishing/translations"/>
    <n v="0"/>
    <s v="N/A"/>
    <x v="3"/>
    <s v="translations"/>
    <x v="1444"/>
    <d v="2015-09-12T20:57:42"/>
  </r>
  <r>
    <x v="2"/>
    <s v="DE"/>
    <s v="EUR"/>
    <n v="1434286855"/>
    <n v="1431694855"/>
    <b v="0"/>
    <n v="0"/>
    <b v="0"/>
    <s v="publishing/translations"/>
    <n v="0"/>
    <s v="N/A"/>
    <x v="3"/>
    <s v="translations"/>
    <x v="1445"/>
    <d v="2015-06-14T13:00:55"/>
  </r>
  <r>
    <x v="2"/>
    <s v="IT"/>
    <s v="EUR"/>
    <n v="1461235478"/>
    <n v="1459507478"/>
    <b v="0"/>
    <n v="0"/>
    <b v="0"/>
    <s v="publishing/translations"/>
    <n v="0"/>
    <s v="N/A"/>
    <x v="3"/>
    <s v="translations"/>
    <x v="1446"/>
    <d v="2016-04-21T10:44:38"/>
  </r>
  <r>
    <x v="2"/>
    <s v="US"/>
    <s v="USD"/>
    <n v="1467999134"/>
    <n v="1465407134"/>
    <b v="0"/>
    <n v="3"/>
    <b v="0"/>
    <s v="publishing/translations"/>
    <n v="1.4999999999999999E-2"/>
    <n v="25"/>
    <x v="3"/>
    <s v="translations"/>
    <x v="1447"/>
    <d v="2016-07-08T17:32:14"/>
  </r>
  <r>
    <x v="2"/>
    <s v="AU"/>
    <s v="AUD"/>
    <n v="1432272300"/>
    <n v="1429655318"/>
    <b v="0"/>
    <n v="0"/>
    <b v="0"/>
    <s v="publishing/translations"/>
    <n v="0"/>
    <s v="N/A"/>
    <x v="3"/>
    <s v="translations"/>
    <x v="1448"/>
    <d v="2015-05-22T05:25:00"/>
  </r>
  <r>
    <x v="2"/>
    <s v="US"/>
    <s v="USD"/>
    <n v="1431286105"/>
    <n v="1427138905"/>
    <b v="0"/>
    <n v="0"/>
    <b v="0"/>
    <s v="publishing/translations"/>
    <n v="0"/>
    <s v="N/A"/>
    <x v="3"/>
    <s v="translations"/>
    <x v="1449"/>
    <d v="2015-05-10T19:28:25"/>
  </r>
  <r>
    <x v="2"/>
    <s v="US"/>
    <s v="USD"/>
    <n v="1455941197"/>
    <n v="1453349197"/>
    <b v="0"/>
    <n v="1"/>
    <b v="0"/>
    <s v="publishing/translations"/>
    <n v="1E-3"/>
    <n v="1"/>
    <x v="3"/>
    <s v="translations"/>
    <x v="1450"/>
    <d v="2016-02-20T04:06:37"/>
  </r>
  <r>
    <x v="1"/>
    <s v="US"/>
    <s v="USD"/>
    <n v="1416355259"/>
    <n v="1413759659"/>
    <b v="0"/>
    <n v="2"/>
    <b v="0"/>
    <s v="publishing/translations"/>
    <n v="1.0554089709762533E-2"/>
    <n v="1"/>
    <x v="3"/>
    <s v="translations"/>
    <x v="1451"/>
    <d v="2014-11-19T00:00:59"/>
  </r>
  <r>
    <x v="1"/>
    <s v="US"/>
    <s v="USD"/>
    <n v="1406566363"/>
    <n v="1403974363"/>
    <b v="0"/>
    <n v="0"/>
    <b v="0"/>
    <s v="publishing/translations"/>
    <n v="0"/>
    <s v="N/A"/>
    <x v="3"/>
    <s v="translations"/>
    <x v="1452"/>
    <d v="2014-07-28T16:52:43"/>
  </r>
  <r>
    <x v="1"/>
    <s v="FR"/>
    <s v="EUR"/>
    <n v="1492270947"/>
    <n v="1488386547"/>
    <b v="0"/>
    <n v="0"/>
    <b v="0"/>
    <s v="publishing/translations"/>
    <n v="0"/>
    <s v="N/A"/>
    <x v="3"/>
    <s v="translations"/>
    <x v="1453"/>
    <d v="2017-04-15T15:42:27"/>
  </r>
  <r>
    <x v="1"/>
    <s v="ES"/>
    <s v="EUR"/>
    <n v="1461535140"/>
    <n v="1459716480"/>
    <b v="0"/>
    <n v="1"/>
    <b v="0"/>
    <s v="publishing/translations"/>
    <n v="0.85714285714285721"/>
    <n v="15"/>
    <x v="3"/>
    <s v="translations"/>
    <x v="1454"/>
    <d v="2016-04-24T21:59:00"/>
  </r>
  <r>
    <x v="1"/>
    <s v="US"/>
    <s v="USD"/>
    <n v="1409924340"/>
    <n v="1405181320"/>
    <b v="0"/>
    <n v="7"/>
    <b v="0"/>
    <s v="publishing/translations"/>
    <n v="10.5"/>
    <n v="225"/>
    <x v="3"/>
    <s v="translations"/>
    <x v="1455"/>
    <d v="2014-09-05T13:39:00"/>
  </r>
  <r>
    <x v="1"/>
    <s v="IT"/>
    <s v="EUR"/>
    <n v="1483459365"/>
    <n v="1480867365"/>
    <b v="0"/>
    <n v="3"/>
    <b v="0"/>
    <s v="publishing/translations"/>
    <n v="2.9000000000000004"/>
    <n v="48.333333333333336"/>
    <x v="3"/>
    <s v="translations"/>
    <x v="1456"/>
    <d v="2017-01-03T16:02:45"/>
  </r>
  <r>
    <x v="1"/>
    <s v="US"/>
    <s v="USD"/>
    <n v="1447281044"/>
    <n v="1444685444"/>
    <b v="0"/>
    <n v="0"/>
    <b v="0"/>
    <s v="publishing/translations"/>
    <n v="0"/>
    <s v="N/A"/>
    <x v="3"/>
    <s v="translations"/>
    <x v="1457"/>
    <d v="2015-11-11T22:30:44"/>
  </r>
  <r>
    <x v="1"/>
    <s v="US"/>
    <s v="USD"/>
    <n v="1407729600"/>
    <n v="1405097760"/>
    <b v="0"/>
    <n v="0"/>
    <b v="0"/>
    <s v="publishing/translations"/>
    <n v="0"/>
    <s v="N/A"/>
    <x v="3"/>
    <s v="translations"/>
    <x v="1458"/>
    <d v="2014-08-11T04:00:00"/>
  </r>
  <r>
    <x v="1"/>
    <s v="DK"/>
    <s v="DKK"/>
    <n v="1449077100"/>
    <n v="1446612896"/>
    <b v="0"/>
    <n v="0"/>
    <b v="0"/>
    <s v="publishing/translations"/>
    <n v="0"/>
    <s v="N/A"/>
    <x v="3"/>
    <s v="translations"/>
    <x v="1459"/>
    <d v="2015-12-02T17:25:00"/>
  </r>
  <r>
    <x v="1"/>
    <s v="US"/>
    <s v="USD"/>
    <n v="1417391100"/>
    <n v="1412371898"/>
    <b v="0"/>
    <n v="0"/>
    <b v="0"/>
    <s v="publishing/translations"/>
    <n v="0"/>
    <s v="N/A"/>
    <x v="3"/>
    <s v="translations"/>
    <x v="1460"/>
    <d v="2014-11-30T23:45:00"/>
  </r>
  <r>
    <x v="0"/>
    <s v="US"/>
    <s v="USD"/>
    <n v="1413849600"/>
    <n v="1410967754"/>
    <b v="1"/>
    <n v="340"/>
    <b v="1"/>
    <s v="publishing/radio &amp; podcasts"/>
    <n v="101.24459999999999"/>
    <n v="44.66673529411765"/>
    <x v="3"/>
    <s v="radio &amp; podcasts"/>
    <x v="1461"/>
    <d v="2014-10-21T00:00:00"/>
  </r>
  <r>
    <x v="0"/>
    <s v="US"/>
    <s v="USD"/>
    <n v="1365609271"/>
    <n v="1363017271"/>
    <b v="1"/>
    <n v="150"/>
    <b v="1"/>
    <s v="publishing/radio &amp; podcasts"/>
    <n v="108.5175"/>
    <n v="28.937999999999999"/>
    <x v="3"/>
    <s v="radio &amp; podcasts"/>
    <x v="1462"/>
    <d v="2013-04-10T15:54:31"/>
  </r>
  <r>
    <x v="0"/>
    <s v="US"/>
    <s v="USD"/>
    <n v="1365367938"/>
    <n v="1361483538"/>
    <b v="1"/>
    <n v="25"/>
    <b v="1"/>
    <s v="publishing/radio &amp; podcasts"/>
    <n v="147.66666666666666"/>
    <n v="35.44"/>
    <x v="3"/>
    <s v="radio &amp; podcasts"/>
    <x v="1463"/>
    <d v="2013-04-07T20:52:18"/>
  </r>
  <r>
    <x v="0"/>
    <s v="US"/>
    <s v="USD"/>
    <n v="1361029958"/>
    <n v="1358437958"/>
    <b v="1"/>
    <n v="234"/>
    <b v="1"/>
    <s v="publishing/radio &amp; podcasts"/>
    <n v="163.19999999999999"/>
    <n v="34.871794871794869"/>
    <x v="3"/>
    <s v="radio &amp; podcasts"/>
    <x v="1464"/>
    <d v="2013-02-16T15:52:38"/>
  </r>
  <r>
    <x v="0"/>
    <s v="US"/>
    <s v="USD"/>
    <n v="1332385200"/>
    <n v="1329759452"/>
    <b v="1"/>
    <n v="2602"/>
    <b v="1"/>
    <s v="publishing/radio &amp; podcasts"/>
    <n v="456.41449999999998"/>
    <n v="52.622732513451197"/>
    <x v="3"/>
    <s v="radio &amp; podcasts"/>
    <x v="1465"/>
    <d v="2012-03-22T03:00:00"/>
  </r>
  <r>
    <x v="0"/>
    <s v="US"/>
    <s v="USD"/>
    <n v="1452574800"/>
    <n v="1449029266"/>
    <b v="1"/>
    <n v="248"/>
    <b v="1"/>
    <s v="publishing/radio &amp; podcasts"/>
    <n v="107.87731249999999"/>
    <n v="69.598266129032254"/>
    <x v="3"/>
    <s v="radio &amp; podcasts"/>
    <x v="1466"/>
    <d v="2016-01-12T05:00:00"/>
  </r>
  <r>
    <x v="0"/>
    <s v="US"/>
    <s v="USD"/>
    <n v="1332699285"/>
    <n v="1327518885"/>
    <b v="1"/>
    <n v="600"/>
    <b v="1"/>
    <s v="publishing/radio &amp; podcasts"/>
    <n v="115.08"/>
    <n v="76.72"/>
    <x v="3"/>
    <s v="radio &amp; podcasts"/>
    <x v="1467"/>
    <d v="2012-03-25T18:14:45"/>
  </r>
  <r>
    <x v="0"/>
    <s v="US"/>
    <s v="USD"/>
    <n v="1307838049"/>
    <n v="1302654049"/>
    <b v="1"/>
    <n v="293"/>
    <b v="1"/>
    <s v="publishing/radio &amp; podcasts"/>
    <n v="102.36842105263158"/>
    <n v="33.191126279863482"/>
    <x v="3"/>
    <s v="radio &amp; podcasts"/>
    <x v="1468"/>
    <d v="2011-06-12T00:20:49"/>
  </r>
  <r>
    <x v="0"/>
    <s v="US"/>
    <s v="USD"/>
    <n v="1360938109"/>
    <n v="1358346109"/>
    <b v="1"/>
    <n v="321"/>
    <b v="1"/>
    <s v="publishing/radio &amp; podcasts"/>
    <n v="108.42485875706214"/>
    <n v="149.46417445482865"/>
    <x v="3"/>
    <s v="radio &amp; podcasts"/>
    <x v="1469"/>
    <d v="2013-02-15T14:21:49"/>
  </r>
  <r>
    <x v="0"/>
    <s v="US"/>
    <s v="USD"/>
    <n v="1356724263"/>
    <n v="1354909863"/>
    <b v="1"/>
    <n v="81"/>
    <b v="1"/>
    <s v="publishing/radio &amp; podcasts"/>
    <n v="125.13333333333334"/>
    <n v="23.172839506172838"/>
    <x v="3"/>
    <s v="radio &amp; podcasts"/>
    <x v="1470"/>
    <d v="2012-12-28T19:51:03"/>
  </r>
  <r>
    <x v="0"/>
    <s v="US"/>
    <s v="USD"/>
    <n v="1428620334"/>
    <n v="1426028334"/>
    <b v="1"/>
    <n v="343"/>
    <b v="1"/>
    <s v="publishing/radio &amp; podcasts"/>
    <n v="103.840625"/>
    <n v="96.877551020408163"/>
    <x v="3"/>
    <s v="radio &amp; podcasts"/>
    <x v="1471"/>
    <d v="2015-04-09T22:58:54"/>
  </r>
  <r>
    <x v="0"/>
    <s v="US"/>
    <s v="USD"/>
    <n v="1381928503"/>
    <n v="1379336503"/>
    <b v="1"/>
    <n v="336"/>
    <b v="1"/>
    <s v="publishing/radio &amp; podcasts"/>
    <n v="138.70400000000001"/>
    <n v="103.20238095238095"/>
    <x v="3"/>
    <s v="radio &amp; podcasts"/>
    <x v="1472"/>
    <d v="2013-10-16T13:01:43"/>
  </r>
  <r>
    <x v="0"/>
    <s v="US"/>
    <s v="USD"/>
    <n v="1330644639"/>
    <n v="1328052639"/>
    <b v="1"/>
    <n v="47"/>
    <b v="1"/>
    <s v="publishing/radio &amp; podcasts"/>
    <n v="120.51600000000001"/>
    <n v="38.462553191489363"/>
    <x v="3"/>
    <s v="radio &amp; podcasts"/>
    <x v="1473"/>
    <d v="2012-03-01T23:30:39"/>
  </r>
  <r>
    <x v="0"/>
    <s v="US"/>
    <s v="USD"/>
    <n v="1379093292"/>
    <n v="1376501292"/>
    <b v="1"/>
    <n v="76"/>
    <b v="1"/>
    <s v="publishing/radio &amp; podcasts"/>
    <n v="112.26666666666667"/>
    <n v="44.315789473684212"/>
    <x v="3"/>
    <s v="radio &amp; podcasts"/>
    <x v="1474"/>
    <d v="2013-09-13T17:28:12"/>
  </r>
  <r>
    <x v="0"/>
    <s v="US"/>
    <s v="USD"/>
    <n v="1419051540"/>
    <n v="1416244863"/>
    <b v="1"/>
    <n v="441"/>
    <b v="1"/>
    <s v="publishing/radio &amp; podcasts"/>
    <n v="188.66966666666667"/>
    <n v="64.173356009070289"/>
    <x v="3"/>
    <s v="radio &amp; podcasts"/>
    <x v="1475"/>
    <d v="2014-12-20T04:59:00"/>
  </r>
  <r>
    <x v="0"/>
    <s v="US"/>
    <s v="USD"/>
    <n v="1315616422"/>
    <n v="1313024422"/>
    <b v="1"/>
    <n v="916"/>
    <b v="1"/>
    <s v="publishing/radio &amp; podcasts"/>
    <n v="661.55466666666666"/>
    <n v="43.333275109170302"/>
    <x v="3"/>
    <s v="radio &amp; podcasts"/>
    <x v="1476"/>
    <d v="2011-09-10T01:00:22"/>
  </r>
  <r>
    <x v="0"/>
    <s v="US"/>
    <s v="USD"/>
    <n v="1324609200"/>
    <n v="1319467604"/>
    <b v="1"/>
    <n v="369"/>
    <b v="1"/>
    <s v="publishing/radio &amp; podcasts"/>
    <n v="111.31"/>
    <n v="90.495934959349597"/>
    <x v="3"/>
    <s v="radio &amp; podcasts"/>
    <x v="1477"/>
    <d v="2011-12-23T03:00:00"/>
  </r>
  <r>
    <x v="0"/>
    <s v="US"/>
    <s v="USD"/>
    <n v="1368564913"/>
    <n v="1367355313"/>
    <b v="1"/>
    <n v="20242"/>
    <b v="1"/>
    <s v="publishing/radio &amp; podcasts"/>
    <n v="1181.6142199999999"/>
    <n v="29.187190495010373"/>
    <x v="3"/>
    <s v="radio &amp; podcasts"/>
    <x v="1478"/>
    <d v="2013-05-14T20:55:13"/>
  </r>
  <r>
    <x v="0"/>
    <s v="US"/>
    <s v="USD"/>
    <n v="1399694340"/>
    <n v="1398448389"/>
    <b v="1"/>
    <n v="71"/>
    <b v="1"/>
    <s v="publishing/radio &amp; podcasts"/>
    <n v="137.375"/>
    <n v="30.95774647887324"/>
    <x v="3"/>
    <s v="radio &amp; podcasts"/>
    <x v="1479"/>
    <d v="2014-05-10T03:59:00"/>
  </r>
  <r>
    <x v="0"/>
    <s v="US"/>
    <s v="USD"/>
    <n v="1374858000"/>
    <n v="1373408699"/>
    <b v="1"/>
    <n v="635"/>
    <b v="1"/>
    <s v="publishing/radio &amp; podcasts"/>
    <n v="117.04040000000001"/>
    <n v="92.157795275590544"/>
    <x v="3"/>
    <s v="radio &amp; podcasts"/>
    <x v="1480"/>
    <d v="2013-07-26T17:00:00"/>
  </r>
  <r>
    <x v="2"/>
    <s v="CA"/>
    <s v="CAD"/>
    <n v="1383430145"/>
    <n v="1380838145"/>
    <b v="0"/>
    <n v="6"/>
    <b v="0"/>
    <s v="publishing/fiction"/>
    <n v="2.1"/>
    <n v="17.5"/>
    <x v="3"/>
    <s v="fiction"/>
    <x v="1481"/>
    <d v="2013-11-02T22:09:05"/>
  </r>
  <r>
    <x v="2"/>
    <s v="US"/>
    <s v="USD"/>
    <n v="1347004260"/>
    <n v="1345062936"/>
    <b v="0"/>
    <n v="1"/>
    <b v="0"/>
    <s v="publishing/fiction"/>
    <n v="0.1"/>
    <n v="5"/>
    <x v="3"/>
    <s v="fiction"/>
    <x v="1482"/>
    <d v="2012-09-07T07:51:00"/>
  </r>
  <r>
    <x v="2"/>
    <s v="US"/>
    <s v="USD"/>
    <n v="1469162275"/>
    <n v="1467002275"/>
    <b v="0"/>
    <n v="2"/>
    <b v="0"/>
    <s v="publishing/fiction"/>
    <n v="0.7142857142857143"/>
    <n v="25"/>
    <x v="3"/>
    <s v="fiction"/>
    <x v="1483"/>
    <d v="2016-07-22T04:37:55"/>
  </r>
  <r>
    <x v="2"/>
    <s v="US"/>
    <s v="USD"/>
    <n v="1342882260"/>
    <n v="1337834963"/>
    <b v="0"/>
    <n v="0"/>
    <b v="0"/>
    <s v="publishing/fiction"/>
    <n v="0"/>
    <s v="N/A"/>
    <x v="3"/>
    <s v="fiction"/>
    <x v="1484"/>
    <d v="2012-07-21T14:51:00"/>
  </r>
  <r>
    <x v="2"/>
    <s v="US"/>
    <s v="USD"/>
    <n v="1434827173"/>
    <n v="1430939173"/>
    <b v="0"/>
    <n v="3"/>
    <b v="0"/>
    <s v="publishing/fiction"/>
    <n v="2.2388059701492535"/>
    <n v="50"/>
    <x v="3"/>
    <s v="fiction"/>
    <x v="1485"/>
    <d v="2015-06-20T19:06:13"/>
  </r>
  <r>
    <x v="2"/>
    <s v="US"/>
    <s v="USD"/>
    <n v="1425009761"/>
    <n v="1422417761"/>
    <b v="0"/>
    <n v="3"/>
    <b v="0"/>
    <s v="publishing/fiction"/>
    <n v="0.24"/>
    <n v="16"/>
    <x v="3"/>
    <s v="fiction"/>
    <x v="1486"/>
    <d v="2015-02-27T04:02:41"/>
  </r>
  <r>
    <x v="2"/>
    <s v="US"/>
    <s v="USD"/>
    <n v="1470175271"/>
    <n v="1467583271"/>
    <b v="0"/>
    <n v="0"/>
    <b v="0"/>
    <s v="publishing/fiction"/>
    <n v="0"/>
    <s v="N/A"/>
    <x v="3"/>
    <s v="fiction"/>
    <x v="1487"/>
    <d v="2016-08-02T22:01:11"/>
  </r>
  <r>
    <x v="2"/>
    <s v="AU"/>
    <s v="AUD"/>
    <n v="1388928660"/>
    <n v="1386336660"/>
    <b v="0"/>
    <n v="6"/>
    <b v="0"/>
    <s v="publishing/fiction"/>
    <n v="2.4"/>
    <n v="60"/>
    <x v="3"/>
    <s v="fiction"/>
    <x v="1488"/>
    <d v="2014-01-05T13:31:00"/>
  </r>
  <r>
    <x v="2"/>
    <s v="US"/>
    <s v="USD"/>
    <n v="1352994052"/>
    <n v="1350398452"/>
    <b v="0"/>
    <n v="0"/>
    <b v="0"/>
    <s v="publishing/fiction"/>
    <n v="0"/>
    <s v="N/A"/>
    <x v="3"/>
    <s v="fiction"/>
    <x v="1489"/>
    <d v="2012-11-15T15:40:52"/>
  </r>
  <r>
    <x v="2"/>
    <s v="US"/>
    <s v="USD"/>
    <n v="1380720474"/>
    <n v="1378214874"/>
    <b v="0"/>
    <n v="19"/>
    <b v="0"/>
    <s v="publishing/fiction"/>
    <n v="30.862068965517242"/>
    <n v="47.10526315789474"/>
    <x v="3"/>
    <s v="fiction"/>
    <x v="1490"/>
    <d v="2013-10-02T13:27:54"/>
  </r>
  <r>
    <x v="2"/>
    <s v="US"/>
    <s v="USD"/>
    <n v="1424014680"/>
    <n v="1418922443"/>
    <b v="0"/>
    <n v="1"/>
    <b v="0"/>
    <s v="publishing/fiction"/>
    <n v="8.3333333333333321"/>
    <n v="100"/>
    <x v="3"/>
    <s v="fiction"/>
    <x v="1491"/>
    <d v="2015-02-15T15:38:00"/>
  </r>
  <r>
    <x v="2"/>
    <s v="US"/>
    <s v="USD"/>
    <n v="1308431646"/>
    <n v="1305839646"/>
    <b v="0"/>
    <n v="2"/>
    <b v="0"/>
    <s v="publishing/fiction"/>
    <n v="0.75"/>
    <n v="15"/>
    <x v="3"/>
    <s v="fiction"/>
    <x v="1492"/>
    <d v="2011-06-18T21:14:06"/>
  </r>
  <r>
    <x v="2"/>
    <s v="US"/>
    <s v="USD"/>
    <n v="1371415675"/>
    <n v="1368823675"/>
    <b v="0"/>
    <n v="0"/>
    <b v="0"/>
    <s v="publishing/fiction"/>
    <n v="0"/>
    <s v="N/A"/>
    <x v="3"/>
    <s v="fiction"/>
    <x v="1493"/>
    <d v="2013-06-16T20:47:55"/>
  </r>
  <r>
    <x v="2"/>
    <s v="US"/>
    <s v="USD"/>
    <n v="1428075480"/>
    <n v="1425489613"/>
    <b v="0"/>
    <n v="11"/>
    <b v="0"/>
    <s v="publishing/fiction"/>
    <n v="8.9"/>
    <n v="40.454545454545453"/>
    <x v="3"/>
    <s v="fiction"/>
    <x v="1494"/>
    <d v="2015-04-03T15:38:00"/>
  </r>
  <r>
    <x v="2"/>
    <s v="US"/>
    <s v="USD"/>
    <n v="1314471431"/>
    <n v="1311879431"/>
    <b v="0"/>
    <n v="0"/>
    <b v="0"/>
    <s v="publishing/fiction"/>
    <n v="0"/>
    <s v="N/A"/>
    <x v="3"/>
    <s v="fiction"/>
    <x v="1495"/>
    <d v="2011-08-27T18:57:11"/>
  </r>
  <r>
    <x v="2"/>
    <s v="US"/>
    <s v="USD"/>
    <n v="1410866659"/>
    <n v="1405682659"/>
    <b v="0"/>
    <n v="0"/>
    <b v="0"/>
    <s v="publishing/fiction"/>
    <n v="0"/>
    <s v="N/A"/>
    <x v="3"/>
    <s v="fiction"/>
    <x v="1496"/>
    <d v="2014-09-16T11:24:19"/>
  </r>
  <r>
    <x v="2"/>
    <s v="US"/>
    <s v="USD"/>
    <n v="1375299780"/>
    <n v="1371655522"/>
    <b v="0"/>
    <n v="1"/>
    <b v="0"/>
    <s v="publishing/fiction"/>
    <n v="6.6666666666666671E-3"/>
    <n v="1"/>
    <x v="3"/>
    <s v="fiction"/>
    <x v="1497"/>
    <d v="2013-07-31T19:43:00"/>
  </r>
  <r>
    <x v="2"/>
    <s v="US"/>
    <s v="USD"/>
    <n v="1409787378"/>
    <n v="1405899378"/>
    <b v="0"/>
    <n v="3"/>
    <b v="0"/>
    <s v="publishing/fiction"/>
    <n v="1.9"/>
    <n v="19"/>
    <x v="3"/>
    <s v="fiction"/>
    <x v="1498"/>
    <d v="2014-09-03T23:36:18"/>
  </r>
  <r>
    <x v="2"/>
    <s v="US"/>
    <s v="USD"/>
    <n v="1470355833"/>
    <n v="1465171833"/>
    <b v="0"/>
    <n v="1"/>
    <b v="0"/>
    <s v="publishing/fiction"/>
    <n v="0.25"/>
    <n v="5"/>
    <x v="3"/>
    <s v="fiction"/>
    <x v="1499"/>
    <d v="2016-08-05T00:10:33"/>
  </r>
  <r>
    <x v="2"/>
    <s v="US"/>
    <s v="USD"/>
    <n v="1367444557"/>
    <n v="1364852557"/>
    <b v="0"/>
    <n v="15"/>
    <b v="0"/>
    <s v="publishing/fiction"/>
    <n v="25.035714285714285"/>
    <n v="46.733333333333334"/>
    <x v="3"/>
    <s v="fiction"/>
    <x v="1500"/>
    <d v="2013-05-01T21:42:37"/>
  </r>
  <r>
    <x v="0"/>
    <s v="CA"/>
    <s v="CAD"/>
    <n v="1436364023"/>
    <n v="1433772023"/>
    <b v="1"/>
    <n v="885"/>
    <b v="1"/>
    <s v="photography/photobooks"/>
    <n v="166.33076923076925"/>
    <n v="97.731073446327684"/>
    <x v="8"/>
    <s v="photobooks"/>
    <x v="1501"/>
    <d v="2015-07-08T14:00:23"/>
  </r>
  <r>
    <x v="0"/>
    <s v="GB"/>
    <s v="GBP"/>
    <n v="1458943200"/>
    <n v="1456491680"/>
    <b v="1"/>
    <n v="329"/>
    <b v="1"/>
    <s v="photography/photobooks"/>
    <n v="101.44545454545455"/>
    <n v="67.835866261398181"/>
    <x v="8"/>
    <s v="photobooks"/>
    <x v="1502"/>
    <d v="2016-03-25T22:00:00"/>
  </r>
  <r>
    <x v="0"/>
    <s v="BE"/>
    <s v="EUR"/>
    <n v="1477210801"/>
    <n v="1472026801"/>
    <b v="1"/>
    <n v="71"/>
    <b v="1"/>
    <s v="photography/photobooks"/>
    <n v="107.89146666666667"/>
    <n v="56.98492957746479"/>
    <x v="8"/>
    <s v="photobooks"/>
    <x v="1503"/>
    <d v="2016-10-23T08:20:01"/>
  </r>
  <r>
    <x v="0"/>
    <s v="GB"/>
    <s v="GBP"/>
    <n v="1402389180"/>
    <n v="1399996024"/>
    <b v="1"/>
    <n v="269"/>
    <b v="1"/>
    <s v="photography/photobooks"/>
    <n v="277.93846153846158"/>
    <n v="67.159851301115239"/>
    <x v="8"/>
    <s v="photobooks"/>
    <x v="1504"/>
    <d v="2014-06-10T08:33:00"/>
  </r>
  <r>
    <x v="0"/>
    <s v="DE"/>
    <s v="EUR"/>
    <n v="1458676860"/>
    <n v="1455446303"/>
    <b v="1"/>
    <n v="345"/>
    <b v="1"/>
    <s v="photography/photobooks"/>
    <n v="103.58125"/>
    <n v="48.037681159420288"/>
    <x v="8"/>
    <s v="photobooks"/>
    <x v="1505"/>
    <d v="2016-03-22T20:01:00"/>
  </r>
  <r>
    <x v="0"/>
    <s v="GB"/>
    <s v="GBP"/>
    <n v="1406227904"/>
    <n v="1403635904"/>
    <b v="1"/>
    <n v="43"/>
    <b v="1"/>
    <s v="photography/photobooks"/>
    <n v="111.4"/>
    <n v="38.860465116279073"/>
    <x v="8"/>
    <s v="photobooks"/>
    <x v="1506"/>
    <d v="2014-07-24T18:51:44"/>
  </r>
  <r>
    <x v="0"/>
    <s v="US"/>
    <s v="USD"/>
    <n v="1273911000"/>
    <n v="1268822909"/>
    <b v="1"/>
    <n v="33"/>
    <b v="1"/>
    <s v="photography/photobooks"/>
    <n v="215"/>
    <n v="78.181818181818187"/>
    <x v="8"/>
    <s v="photobooks"/>
    <x v="1507"/>
    <d v="2010-05-15T08:10:00"/>
  </r>
  <r>
    <x v="0"/>
    <s v="US"/>
    <s v="USD"/>
    <n v="1403880281"/>
    <n v="1401201881"/>
    <b v="1"/>
    <n v="211"/>
    <b v="1"/>
    <s v="photography/photobooks"/>
    <n v="110.76216216216217"/>
    <n v="97.113744075829388"/>
    <x v="8"/>
    <s v="photobooks"/>
    <x v="1508"/>
    <d v="2014-06-27T14:44:41"/>
  </r>
  <r>
    <x v="0"/>
    <s v="DE"/>
    <s v="EUR"/>
    <n v="1487113140"/>
    <n v="1484570885"/>
    <b v="1"/>
    <n v="196"/>
    <b v="1"/>
    <s v="photography/photobooks"/>
    <n v="123.64125714285714"/>
    <n v="110.39397959183674"/>
    <x v="8"/>
    <s v="photobooks"/>
    <x v="1509"/>
    <d v="2017-02-14T22:59:00"/>
  </r>
  <r>
    <x v="0"/>
    <s v="GB"/>
    <s v="GBP"/>
    <n v="1405761278"/>
    <n v="1403169278"/>
    <b v="1"/>
    <n v="405"/>
    <b v="1"/>
    <s v="photography/photobooks"/>
    <n v="101.03500000000001"/>
    <n v="39.91506172839506"/>
    <x v="8"/>
    <s v="photobooks"/>
    <x v="1510"/>
    <d v="2014-07-19T09:14:38"/>
  </r>
  <r>
    <x v="0"/>
    <s v="US"/>
    <s v="USD"/>
    <n v="1447858804"/>
    <n v="1445263204"/>
    <b v="1"/>
    <n v="206"/>
    <b v="1"/>
    <s v="photography/photobooks"/>
    <n v="111.79285714285714"/>
    <n v="75.975728155339809"/>
    <x v="8"/>
    <s v="photobooks"/>
    <x v="1511"/>
    <d v="2015-11-18T15:00:04"/>
  </r>
  <r>
    <x v="0"/>
    <s v="US"/>
    <s v="USD"/>
    <n v="1486311939"/>
    <n v="1483719939"/>
    <b v="1"/>
    <n v="335"/>
    <b v="1"/>
    <s v="photography/photobooks"/>
    <n v="558.7714285714286"/>
    <n v="58.379104477611939"/>
    <x v="8"/>
    <s v="photobooks"/>
    <x v="1512"/>
    <d v="2017-02-05T16:25:39"/>
  </r>
  <r>
    <x v="0"/>
    <s v="GB"/>
    <s v="GBP"/>
    <n v="1405523866"/>
    <n v="1402931866"/>
    <b v="1"/>
    <n v="215"/>
    <b v="1"/>
    <s v="photography/photobooks"/>
    <n v="150.01875000000001"/>
    <n v="55.82093023255814"/>
    <x v="8"/>
    <s v="photobooks"/>
    <x v="1513"/>
    <d v="2014-07-16T15:17:46"/>
  </r>
  <r>
    <x v="0"/>
    <s v="US"/>
    <s v="USD"/>
    <n v="1443363640"/>
    <n v="1439907640"/>
    <b v="1"/>
    <n v="176"/>
    <b v="1"/>
    <s v="photography/photobooks"/>
    <n v="106.476"/>
    <n v="151.24431818181819"/>
    <x v="8"/>
    <s v="photobooks"/>
    <x v="1514"/>
    <d v="2015-09-27T14:20:40"/>
  </r>
  <r>
    <x v="0"/>
    <s v="NO"/>
    <s v="NOK"/>
    <n v="1458104697"/>
    <n v="1455516297"/>
    <b v="1"/>
    <n v="555"/>
    <b v="1"/>
    <s v="photography/photobooks"/>
    <n v="157.18899999999999"/>
    <n v="849.67027027027029"/>
    <x v="8"/>
    <s v="photobooks"/>
    <x v="1515"/>
    <d v="2016-03-16T05:04:57"/>
  </r>
  <r>
    <x v="0"/>
    <s v="US"/>
    <s v="USD"/>
    <n v="1475762400"/>
    <n v="1473160292"/>
    <b v="1"/>
    <n v="116"/>
    <b v="1"/>
    <s v="photography/photobooks"/>
    <n v="108.65882352941176"/>
    <n v="159.24137931034483"/>
    <x v="8"/>
    <s v="photobooks"/>
    <x v="1516"/>
    <d v="2016-10-06T14:00:00"/>
  </r>
  <r>
    <x v="0"/>
    <s v="US"/>
    <s v="USD"/>
    <n v="1417845600"/>
    <n v="1415194553"/>
    <b v="1"/>
    <n v="615"/>
    <b v="1"/>
    <s v="photography/photobooks"/>
    <n v="161.97999999999999"/>
    <n v="39.507317073170732"/>
    <x v="8"/>
    <s v="photobooks"/>
    <x v="1517"/>
    <d v="2014-12-06T06:00:00"/>
  </r>
  <r>
    <x v="0"/>
    <s v="US"/>
    <s v="USD"/>
    <n v="1401565252"/>
    <n v="1398973252"/>
    <b v="1"/>
    <n v="236"/>
    <b v="1"/>
    <s v="photography/photobooks"/>
    <n v="205.36666666666665"/>
    <n v="130.52966101694915"/>
    <x v="8"/>
    <s v="photobooks"/>
    <x v="1518"/>
    <d v="2014-05-31T19:40:52"/>
  </r>
  <r>
    <x v="0"/>
    <s v="US"/>
    <s v="USD"/>
    <n v="1403301540"/>
    <n v="1400867283"/>
    <b v="1"/>
    <n v="145"/>
    <b v="1"/>
    <s v="photography/photobooks"/>
    <n v="103.36388888888889"/>
    <n v="64.156896551724131"/>
    <x v="8"/>
    <s v="photobooks"/>
    <x v="1519"/>
    <d v="2014-06-20T21:59:00"/>
  </r>
  <r>
    <x v="0"/>
    <s v="US"/>
    <s v="USD"/>
    <n v="1418961600"/>
    <n v="1415824513"/>
    <b v="1"/>
    <n v="167"/>
    <b v="1"/>
    <s v="photography/photobooks"/>
    <n v="103.47222222222223"/>
    <n v="111.52694610778443"/>
    <x v="8"/>
    <s v="photobooks"/>
    <x v="1520"/>
    <d v="2014-12-19T04:00:00"/>
  </r>
  <r>
    <x v="0"/>
    <s v="US"/>
    <s v="USD"/>
    <n v="1465272091"/>
    <n v="1462248091"/>
    <b v="1"/>
    <n v="235"/>
    <b v="1"/>
    <s v="photography/photobooks"/>
    <n v="106.81333333333333"/>
    <n v="170.44680851063831"/>
    <x v="8"/>
    <s v="photobooks"/>
    <x v="1521"/>
    <d v="2016-06-07T04:01:31"/>
  </r>
  <r>
    <x v="0"/>
    <s v="US"/>
    <s v="USD"/>
    <n v="1413575739"/>
    <n v="1410983739"/>
    <b v="1"/>
    <n v="452"/>
    <b v="1"/>
    <s v="photography/photobooks"/>
    <n v="138.96574712643678"/>
    <n v="133.7391592920354"/>
    <x v="8"/>
    <s v="photobooks"/>
    <x v="1522"/>
    <d v="2014-10-17T19:55:39"/>
  </r>
  <r>
    <x v="0"/>
    <s v="US"/>
    <s v="USD"/>
    <n v="1419292800"/>
    <n v="1416592916"/>
    <b v="1"/>
    <n v="241"/>
    <b v="1"/>
    <s v="photography/photobooks"/>
    <n v="124.84324324324325"/>
    <n v="95.834024896265561"/>
    <x v="8"/>
    <s v="photobooks"/>
    <x v="1523"/>
    <d v="2014-12-23T00:00:00"/>
  </r>
  <r>
    <x v="0"/>
    <s v="SE"/>
    <s v="SEK"/>
    <n v="1487592090"/>
    <n v="1485000090"/>
    <b v="1"/>
    <n v="28"/>
    <b v="1"/>
    <s v="photography/photobooks"/>
    <n v="206.99999999999997"/>
    <n v="221.78571428571428"/>
    <x v="8"/>
    <s v="photobooks"/>
    <x v="1524"/>
    <d v="2017-02-20T12:01:30"/>
  </r>
  <r>
    <x v="0"/>
    <s v="US"/>
    <s v="USD"/>
    <n v="1471539138"/>
    <n v="1468947138"/>
    <b v="1"/>
    <n v="140"/>
    <b v="1"/>
    <s v="photography/photobooks"/>
    <n v="174.00576923076923"/>
    <n v="32.315357142857138"/>
    <x v="8"/>
    <s v="photobooks"/>
    <x v="1525"/>
    <d v="2016-08-18T16:52:18"/>
  </r>
  <r>
    <x v="0"/>
    <s v="US"/>
    <s v="USD"/>
    <n v="1453185447"/>
    <n v="1448951847"/>
    <b v="1"/>
    <n v="280"/>
    <b v="1"/>
    <s v="photography/photobooks"/>
    <n v="120.32608695652173"/>
    <n v="98.839285714285708"/>
    <x v="8"/>
    <s v="photobooks"/>
    <x v="1526"/>
    <d v="2016-01-19T06:37:27"/>
  </r>
  <r>
    <x v="0"/>
    <s v="US"/>
    <s v="USD"/>
    <n v="1489497886"/>
    <n v="1487082286"/>
    <b v="1"/>
    <n v="70"/>
    <b v="1"/>
    <s v="photography/photobooks"/>
    <n v="110.44428571428573"/>
    <n v="55.222142857142863"/>
    <x v="8"/>
    <s v="photobooks"/>
    <x v="1527"/>
    <d v="2017-03-14T13:24:46"/>
  </r>
  <r>
    <x v="0"/>
    <s v="US"/>
    <s v="USD"/>
    <n v="1485907200"/>
    <n v="1483292122"/>
    <b v="1"/>
    <n v="160"/>
    <b v="1"/>
    <s v="photography/photobooks"/>
    <n v="281.56666666666666"/>
    <n v="52.793750000000003"/>
    <x v="8"/>
    <s v="photobooks"/>
    <x v="1528"/>
    <d v="2017-02-01T00:00:00"/>
  </r>
  <r>
    <x v="0"/>
    <s v="US"/>
    <s v="USD"/>
    <n v="1426773920"/>
    <n v="1424185520"/>
    <b v="1"/>
    <n v="141"/>
    <b v="1"/>
    <s v="photography/photobooks"/>
    <n v="100.67894736842105"/>
    <n v="135.66666666666666"/>
    <x v="8"/>
    <s v="photobooks"/>
    <x v="1529"/>
    <d v="2015-03-19T14:05:20"/>
  </r>
  <r>
    <x v="0"/>
    <s v="US"/>
    <s v="USD"/>
    <n v="1445624695"/>
    <n v="1443464695"/>
    <b v="1"/>
    <n v="874"/>
    <b v="1"/>
    <s v="photography/photobooks"/>
    <n v="134.82571428571427"/>
    <n v="53.991990846681922"/>
    <x v="8"/>
    <s v="photobooks"/>
    <x v="1530"/>
    <d v="2015-10-23T18:24:55"/>
  </r>
  <r>
    <x v="0"/>
    <s v="US"/>
    <s v="USD"/>
    <n v="1417402800"/>
    <n v="1414610126"/>
    <b v="1"/>
    <n v="73"/>
    <b v="1"/>
    <s v="photography/photobooks"/>
    <n v="175.95744680851064"/>
    <n v="56.643835616438359"/>
    <x v="8"/>
    <s v="photobooks"/>
    <x v="1531"/>
    <d v="2014-12-01T03:00:00"/>
  </r>
  <r>
    <x v="0"/>
    <s v="AU"/>
    <s v="AUD"/>
    <n v="1455548400"/>
    <n v="1453461865"/>
    <b v="1"/>
    <n v="294"/>
    <b v="1"/>
    <s v="photography/photobooks"/>
    <n v="484.02000000000004"/>
    <n v="82.316326530612244"/>
    <x v="8"/>
    <s v="photobooks"/>
    <x v="1532"/>
    <d v="2016-02-15T15:00:00"/>
  </r>
  <r>
    <x v="0"/>
    <s v="US"/>
    <s v="USD"/>
    <n v="1462161540"/>
    <n v="1457913777"/>
    <b v="1"/>
    <n v="740"/>
    <b v="1"/>
    <s v="photography/photobooks"/>
    <n v="145.14000000000001"/>
    <n v="88.26081081081081"/>
    <x v="8"/>
    <s v="photobooks"/>
    <x v="1533"/>
    <d v="2016-05-02T03:59:00"/>
  </r>
  <r>
    <x v="0"/>
    <s v="US"/>
    <s v="USD"/>
    <n v="1441383062"/>
    <n v="1438791062"/>
    <b v="1"/>
    <n v="369"/>
    <b v="1"/>
    <s v="photography/photobooks"/>
    <n v="417.73333333333335"/>
    <n v="84.905149051490511"/>
    <x v="8"/>
    <s v="photobooks"/>
    <x v="1534"/>
    <d v="2015-09-04T16:11:02"/>
  </r>
  <r>
    <x v="0"/>
    <s v="US"/>
    <s v="USD"/>
    <n v="1464040800"/>
    <n v="1461527631"/>
    <b v="1"/>
    <n v="110"/>
    <b v="1"/>
    <s v="photography/photobooks"/>
    <n v="132.42499999999998"/>
    <n v="48.154545454545456"/>
    <x v="8"/>
    <s v="photobooks"/>
    <x v="1535"/>
    <d v="2016-05-23T22:00:00"/>
  </r>
  <r>
    <x v="0"/>
    <s v="US"/>
    <s v="USD"/>
    <n v="1440702910"/>
    <n v="1438110910"/>
    <b v="1"/>
    <n v="455"/>
    <b v="1"/>
    <s v="photography/photobooks"/>
    <n v="250.30841666666666"/>
    <n v="66.015406593406595"/>
    <x v="8"/>
    <s v="photobooks"/>
    <x v="1536"/>
    <d v="2015-08-27T19:15:10"/>
  </r>
  <r>
    <x v="0"/>
    <s v="DE"/>
    <s v="EUR"/>
    <n v="1470506400"/>
    <n v="1467358427"/>
    <b v="1"/>
    <n v="224"/>
    <b v="1"/>
    <s v="photography/photobooks"/>
    <n v="179.9"/>
    <n v="96.375"/>
    <x v="8"/>
    <s v="photobooks"/>
    <x v="1537"/>
    <d v="2016-08-06T18:00:00"/>
  </r>
  <r>
    <x v="0"/>
    <s v="US"/>
    <s v="USD"/>
    <n v="1421952370"/>
    <n v="1418064370"/>
    <b v="1"/>
    <n v="46"/>
    <b v="1"/>
    <s v="photography/photobooks"/>
    <n v="102.62857142857142"/>
    <n v="156.17391304347825"/>
    <x v="8"/>
    <s v="photobooks"/>
    <x v="1538"/>
    <d v="2015-01-22T18:46:10"/>
  </r>
  <r>
    <x v="0"/>
    <s v="US"/>
    <s v="USD"/>
    <n v="1483481019"/>
    <n v="1480629819"/>
    <b v="0"/>
    <n v="284"/>
    <b v="1"/>
    <s v="photography/photobooks"/>
    <n v="135.98609999999999"/>
    <n v="95.764859154929582"/>
    <x v="8"/>
    <s v="photobooks"/>
    <x v="1539"/>
    <d v="2017-01-03T22:03:39"/>
  </r>
  <r>
    <x v="0"/>
    <s v="US"/>
    <s v="USD"/>
    <n v="1416964500"/>
    <n v="1414368616"/>
    <b v="1"/>
    <n v="98"/>
    <b v="1"/>
    <s v="photography/photobooks"/>
    <n v="117.86666666666667"/>
    <n v="180.40816326530611"/>
    <x v="8"/>
    <s v="photobooks"/>
    <x v="1540"/>
    <d v="2014-11-26T01:15:00"/>
  </r>
  <r>
    <x v="2"/>
    <s v="US"/>
    <s v="USD"/>
    <n v="1420045538"/>
    <n v="1417453538"/>
    <b v="0"/>
    <n v="2"/>
    <b v="0"/>
    <s v="photography/nature"/>
    <n v="3.3333333333333333E-2"/>
    <n v="3"/>
    <x v="8"/>
    <s v="nature"/>
    <x v="1541"/>
    <d v="2014-12-31T17:05:38"/>
  </r>
  <r>
    <x v="2"/>
    <s v="CA"/>
    <s v="CAD"/>
    <n v="1435708500"/>
    <n v="1434412500"/>
    <b v="0"/>
    <n v="1"/>
    <b v="0"/>
    <s v="photography/nature"/>
    <n v="4"/>
    <n v="20"/>
    <x v="8"/>
    <s v="nature"/>
    <x v="1542"/>
    <d v="2015-06-30T23:55:00"/>
  </r>
  <r>
    <x v="2"/>
    <s v="US"/>
    <s v="USD"/>
    <n v="1416662034"/>
    <n v="1414066434"/>
    <b v="0"/>
    <n v="1"/>
    <b v="0"/>
    <s v="photography/nature"/>
    <n v="0.44444444444444442"/>
    <n v="10"/>
    <x v="8"/>
    <s v="nature"/>
    <x v="1543"/>
    <d v="2014-11-22T13:13:54"/>
  </r>
  <r>
    <x v="2"/>
    <s v="US"/>
    <s v="USD"/>
    <n v="1427847480"/>
    <n v="1424222024"/>
    <b v="0"/>
    <n v="0"/>
    <b v="0"/>
    <s v="photography/nature"/>
    <n v="0"/>
    <s v="N/A"/>
    <x v="8"/>
    <s v="nature"/>
    <x v="1544"/>
    <d v="2015-04-01T00:18:00"/>
  </r>
  <r>
    <x v="2"/>
    <s v="US"/>
    <s v="USD"/>
    <n v="1425330960"/>
    <n v="1422393234"/>
    <b v="0"/>
    <n v="1"/>
    <b v="0"/>
    <s v="photography/nature"/>
    <n v="3.3333333333333333E-2"/>
    <n v="1"/>
    <x v="8"/>
    <s v="nature"/>
    <x v="1545"/>
    <d v="2015-03-02T21:16:00"/>
  </r>
  <r>
    <x v="2"/>
    <s v="GB"/>
    <s v="GBP"/>
    <n v="1410930399"/>
    <n v="1405746399"/>
    <b v="0"/>
    <n v="11"/>
    <b v="0"/>
    <s v="photography/nature"/>
    <n v="28.9"/>
    <n v="26.272727272727273"/>
    <x v="8"/>
    <s v="nature"/>
    <x v="1546"/>
    <d v="2014-09-17T05:06:39"/>
  </r>
  <r>
    <x v="2"/>
    <s v="US"/>
    <s v="USD"/>
    <n v="1487844882"/>
    <n v="1487240082"/>
    <b v="0"/>
    <n v="0"/>
    <b v="0"/>
    <s v="photography/nature"/>
    <n v="0"/>
    <s v="N/A"/>
    <x v="8"/>
    <s v="nature"/>
    <x v="1547"/>
    <d v="2017-02-23T10:14:42"/>
  </r>
  <r>
    <x v="2"/>
    <s v="US"/>
    <s v="USD"/>
    <n v="1447020620"/>
    <n v="1444425020"/>
    <b v="0"/>
    <n v="1"/>
    <b v="0"/>
    <s v="photography/nature"/>
    <n v="8.5714285714285712"/>
    <n v="60"/>
    <x v="8"/>
    <s v="nature"/>
    <x v="1548"/>
    <d v="2015-11-08T22:10:20"/>
  </r>
  <r>
    <x v="2"/>
    <s v="US"/>
    <s v="USD"/>
    <n v="1446524159"/>
    <n v="1443928559"/>
    <b v="0"/>
    <n v="6"/>
    <b v="0"/>
    <s v="photography/nature"/>
    <n v="34"/>
    <n v="28.333333333333332"/>
    <x v="8"/>
    <s v="nature"/>
    <x v="1549"/>
    <d v="2015-11-03T04:15:59"/>
  </r>
  <r>
    <x v="2"/>
    <s v="GB"/>
    <s v="GBP"/>
    <n v="1463050034"/>
    <n v="1460458034"/>
    <b v="0"/>
    <n v="7"/>
    <b v="0"/>
    <s v="photography/nature"/>
    <n v="13.466666666666665"/>
    <n v="14.428571428571429"/>
    <x v="8"/>
    <s v="nature"/>
    <x v="1550"/>
    <d v="2016-05-12T10:47:14"/>
  </r>
  <r>
    <x v="2"/>
    <s v="US"/>
    <s v="USD"/>
    <n v="1432756039"/>
    <n v="1430164039"/>
    <b v="0"/>
    <n v="0"/>
    <b v="0"/>
    <s v="photography/nature"/>
    <n v="0"/>
    <s v="N/A"/>
    <x v="8"/>
    <s v="nature"/>
    <x v="1551"/>
    <d v="2015-05-27T19:47:19"/>
  </r>
  <r>
    <x v="2"/>
    <s v="US"/>
    <s v="USD"/>
    <n v="1412135940"/>
    <n v="1410366708"/>
    <b v="0"/>
    <n v="16"/>
    <b v="0"/>
    <s v="photography/nature"/>
    <n v="49.186046511627907"/>
    <n v="132.1875"/>
    <x v="8"/>
    <s v="nature"/>
    <x v="1552"/>
    <d v="2014-10-01T03:59:00"/>
  </r>
  <r>
    <x v="2"/>
    <s v="US"/>
    <s v="USD"/>
    <n v="1441176447"/>
    <n v="1438584447"/>
    <b v="0"/>
    <n v="0"/>
    <b v="0"/>
    <s v="photography/nature"/>
    <n v="0"/>
    <s v="N/A"/>
    <x v="8"/>
    <s v="nature"/>
    <x v="1553"/>
    <d v="2015-09-02T06:47:27"/>
  </r>
  <r>
    <x v="2"/>
    <s v="AU"/>
    <s v="AUD"/>
    <n v="1438495390"/>
    <n v="1435903390"/>
    <b v="0"/>
    <n v="0"/>
    <b v="0"/>
    <s v="photography/nature"/>
    <n v="0"/>
    <s v="N/A"/>
    <x v="8"/>
    <s v="nature"/>
    <x v="1554"/>
    <d v="2015-08-02T06:03:10"/>
  </r>
  <r>
    <x v="2"/>
    <s v="US"/>
    <s v="USD"/>
    <n v="1442509200"/>
    <n v="1440513832"/>
    <b v="0"/>
    <n v="0"/>
    <b v="0"/>
    <s v="photography/nature"/>
    <n v="0"/>
    <s v="N/A"/>
    <x v="8"/>
    <s v="nature"/>
    <x v="1555"/>
    <d v="2015-09-17T17:00:00"/>
  </r>
  <r>
    <x v="2"/>
    <s v="CA"/>
    <s v="CAD"/>
    <n v="1467603624"/>
    <n v="1465011624"/>
    <b v="0"/>
    <n v="12"/>
    <b v="0"/>
    <s v="photography/nature"/>
    <n v="45.133333333333333"/>
    <n v="56.416666666666664"/>
    <x v="8"/>
    <s v="nature"/>
    <x v="1556"/>
    <d v="2016-07-04T03:40:24"/>
  </r>
  <r>
    <x v="2"/>
    <s v="US"/>
    <s v="USD"/>
    <n v="1411227633"/>
    <n v="1408549233"/>
    <b v="0"/>
    <n v="1"/>
    <b v="0"/>
    <s v="photography/nature"/>
    <n v="4"/>
    <n v="100"/>
    <x v="8"/>
    <s v="nature"/>
    <x v="1557"/>
    <d v="2014-09-20T15:40:33"/>
  </r>
  <r>
    <x v="2"/>
    <s v="GB"/>
    <s v="GBP"/>
    <n v="1440763920"/>
    <n v="1435656759"/>
    <b v="0"/>
    <n v="3"/>
    <b v="0"/>
    <s v="photography/nature"/>
    <n v="4.666666666666667"/>
    <n v="11.666666666666666"/>
    <x v="8"/>
    <s v="nature"/>
    <x v="1558"/>
    <d v="2015-08-28T12:12:00"/>
  </r>
  <r>
    <x v="2"/>
    <s v="US"/>
    <s v="USD"/>
    <n v="1430270199"/>
    <n v="1428974199"/>
    <b v="0"/>
    <n v="1"/>
    <b v="0"/>
    <s v="photography/nature"/>
    <n v="0.33333333333333337"/>
    <n v="50"/>
    <x v="8"/>
    <s v="nature"/>
    <x v="1559"/>
    <d v="2015-04-29T01:16:39"/>
  </r>
  <r>
    <x v="2"/>
    <s v="US"/>
    <s v="USD"/>
    <n v="1415842193"/>
    <n v="1414110593"/>
    <b v="0"/>
    <n v="4"/>
    <b v="0"/>
    <s v="photography/nature"/>
    <n v="3.7600000000000002"/>
    <n v="23.5"/>
    <x v="8"/>
    <s v="nature"/>
    <x v="1560"/>
    <d v="2014-11-13T01:29:53"/>
  </r>
  <r>
    <x v="1"/>
    <s v="US"/>
    <s v="USD"/>
    <n v="1383789603"/>
    <n v="1381194003"/>
    <b v="0"/>
    <n v="1"/>
    <b v="0"/>
    <s v="publishing/art books"/>
    <n v="0.67"/>
    <n v="67"/>
    <x v="3"/>
    <s v="art books"/>
    <x v="1561"/>
    <d v="2013-11-07T02:00:03"/>
  </r>
  <r>
    <x v="1"/>
    <s v="US"/>
    <s v="USD"/>
    <n v="1259715000"/>
    <n v="1253712916"/>
    <b v="0"/>
    <n v="0"/>
    <b v="0"/>
    <s v="publishing/art books"/>
    <n v="0"/>
    <s v="N/A"/>
    <x v="3"/>
    <s v="art books"/>
    <x v="1562"/>
    <d v="2009-12-02T00:50:00"/>
  </r>
  <r>
    <x v="1"/>
    <s v="GB"/>
    <s v="GBP"/>
    <n v="1394815751"/>
    <n v="1389635351"/>
    <b v="0"/>
    <n v="2"/>
    <b v="0"/>
    <s v="publishing/art books"/>
    <n v="1.4166666666666665"/>
    <n v="42.5"/>
    <x v="3"/>
    <s v="art books"/>
    <x v="1563"/>
    <d v="2014-03-14T16:49:11"/>
  </r>
  <r>
    <x v="1"/>
    <s v="US"/>
    <s v="USD"/>
    <n v="1432843500"/>
    <n v="1430124509"/>
    <b v="0"/>
    <n v="1"/>
    <b v="0"/>
    <s v="publishing/art books"/>
    <n v="0.1"/>
    <n v="10"/>
    <x v="3"/>
    <s v="art books"/>
    <x v="1564"/>
    <d v="2015-05-28T20:05:00"/>
  </r>
  <r>
    <x v="1"/>
    <s v="US"/>
    <s v="USD"/>
    <n v="1307554261"/>
    <n v="1304962261"/>
    <b v="0"/>
    <n v="1"/>
    <b v="0"/>
    <s v="publishing/art books"/>
    <n v="2.5"/>
    <n v="100"/>
    <x v="3"/>
    <s v="art books"/>
    <x v="1565"/>
    <d v="2011-06-08T17:31:01"/>
  </r>
  <r>
    <x v="1"/>
    <s v="US"/>
    <s v="USD"/>
    <n v="1469656800"/>
    <n v="1467151204"/>
    <b v="0"/>
    <n v="59"/>
    <b v="0"/>
    <s v="publishing/art books"/>
    <n v="21.25"/>
    <n v="108.05084745762711"/>
    <x v="3"/>
    <s v="art books"/>
    <x v="1566"/>
    <d v="2016-07-27T22:00:00"/>
  </r>
  <r>
    <x v="1"/>
    <s v="US"/>
    <s v="USD"/>
    <n v="1392595200"/>
    <n v="1391293745"/>
    <b v="0"/>
    <n v="13"/>
    <b v="0"/>
    <s v="publishing/art books"/>
    <n v="4.117647058823529"/>
    <n v="26.923076923076923"/>
    <x v="3"/>
    <s v="art books"/>
    <x v="1567"/>
    <d v="2014-02-17T00:00:00"/>
  </r>
  <r>
    <x v="1"/>
    <s v="US"/>
    <s v="USD"/>
    <n v="1419384585"/>
    <n v="1416360585"/>
    <b v="0"/>
    <n v="22"/>
    <b v="0"/>
    <s v="publishing/art books"/>
    <n v="13.639999999999999"/>
    <n v="155"/>
    <x v="3"/>
    <s v="art books"/>
    <x v="1568"/>
    <d v="2014-12-24T01:29:45"/>
  </r>
  <r>
    <x v="1"/>
    <s v="US"/>
    <s v="USD"/>
    <n v="1369498714"/>
    <n v="1366906714"/>
    <b v="0"/>
    <n v="0"/>
    <b v="0"/>
    <s v="publishing/art books"/>
    <n v="0"/>
    <s v="N/A"/>
    <x v="3"/>
    <s v="art books"/>
    <x v="1569"/>
    <d v="2013-05-25T16:18:34"/>
  </r>
  <r>
    <x v="1"/>
    <s v="US"/>
    <s v="USD"/>
    <n v="1460140282"/>
    <n v="1457551882"/>
    <b v="0"/>
    <n v="52"/>
    <b v="0"/>
    <s v="publishing/art books"/>
    <n v="41.4"/>
    <n v="47.769230769230766"/>
    <x v="3"/>
    <s v="art books"/>
    <x v="1570"/>
    <d v="2016-04-08T18:31:22"/>
  </r>
  <r>
    <x v="1"/>
    <s v="GB"/>
    <s v="GBP"/>
    <n v="1434738483"/>
    <n v="1432146483"/>
    <b v="0"/>
    <n v="4"/>
    <b v="0"/>
    <s v="publishing/art books"/>
    <n v="0.66115702479338845"/>
    <n v="20"/>
    <x v="3"/>
    <s v="art books"/>
    <x v="1571"/>
    <d v="2015-06-19T18:28:03"/>
  </r>
  <r>
    <x v="1"/>
    <s v="GB"/>
    <s v="GBP"/>
    <n v="1456703940"/>
    <n v="1454546859"/>
    <b v="0"/>
    <n v="3"/>
    <b v="0"/>
    <s v="publishing/art books"/>
    <n v="5"/>
    <n v="41.666666666666664"/>
    <x v="3"/>
    <s v="art books"/>
    <x v="1572"/>
    <d v="2016-02-28T23:59:00"/>
  </r>
  <r>
    <x v="1"/>
    <s v="CA"/>
    <s v="CAD"/>
    <n v="1491019140"/>
    <n v="1487548802"/>
    <b v="0"/>
    <n v="3"/>
    <b v="0"/>
    <s v="publishing/art books"/>
    <n v="2.4777777777777779"/>
    <n v="74.333333333333329"/>
    <x v="3"/>
    <s v="art books"/>
    <x v="1573"/>
    <d v="2017-04-01T03:59:00"/>
  </r>
  <r>
    <x v="1"/>
    <s v="US"/>
    <s v="USD"/>
    <n v="1424211329"/>
    <n v="1421187329"/>
    <b v="0"/>
    <n v="6"/>
    <b v="0"/>
    <s v="publishing/art books"/>
    <n v="5.0599999999999996"/>
    <n v="84.333333333333329"/>
    <x v="3"/>
    <s v="art books"/>
    <x v="1574"/>
    <d v="2015-02-17T22:15:29"/>
  </r>
  <r>
    <x v="1"/>
    <s v="US"/>
    <s v="USD"/>
    <n v="1404909296"/>
    <n v="1402317296"/>
    <b v="0"/>
    <n v="35"/>
    <b v="0"/>
    <s v="publishing/art books"/>
    <n v="22.91"/>
    <n v="65.457142857142856"/>
    <x v="3"/>
    <s v="art books"/>
    <x v="1575"/>
    <d v="2014-07-09T12:34:56"/>
  </r>
  <r>
    <x v="1"/>
    <s v="US"/>
    <s v="USD"/>
    <n v="1435698368"/>
    <n v="1431810368"/>
    <b v="0"/>
    <n v="10"/>
    <b v="0"/>
    <s v="publishing/art books"/>
    <n v="13"/>
    <n v="65"/>
    <x v="3"/>
    <s v="art books"/>
    <x v="1576"/>
    <d v="2015-06-30T21:06:08"/>
  </r>
  <r>
    <x v="1"/>
    <s v="US"/>
    <s v="USD"/>
    <n v="1343161248"/>
    <n v="1337977248"/>
    <b v="0"/>
    <n v="2"/>
    <b v="0"/>
    <s v="publishing/art books"/>
    <n v="0.54999999999999993"/>
    <n v="27.5"/>
    <x v="3"/>
    <s v="art books"/>
    <x v="1577"/>
    <d v="2012-07-24T20:20:48"/>
  </r>
  <r>
    <x v="1"/>
    <s v="US"/>
    <s v="USD"/>
    <n v="1283392800"/>
    <n v="1281317691"/>
    <b v="0"/>
    <n v="4"/>
    <b v="0"/>
    <s v="publishing/art books"/>
    <n v="10.806536636794938"/>
    <n v="51.25"/>
    <x v="3"/>
    <s v="art books"/>
    <x v="1578"/>
    <d v="2010-09-02T02:00:00"/>
  </r>
  <r>
    <x v="1"/>
    <s v="US"/>
    <s v="USD"/>
    <n v="1377734091"/>
    <n v="1374882891"/>
    <b v="0"/>
    <n v="2"/>
    <b v="0"/>
    <s v="publishing/art books"/>
    <n v="0.84008400840084008"/>
    <n v="14"/>
    <x v="3"/>
    <s v="art books"/>
    <x v="1579"/>
    <d v="2013-08-28T23:54:51"/>
  </r>
  <r>
    <x v="1"/>
    <s v="US"/>
    <s v="USD"/>
    <n v="1337562726"/>
    <n v="1332378726"/>
    <b v="0"/>
    <n v="0"/>
    <b v="0"/>
    <s v="publishing/art books"/>
    <n v="0"/>
    <s v="N/A"/>
    <x v="3"/>
    <s v="art books"/>
    <x v="1580"/>
    <d v="2012-05-21T01:12:06"/>
  </r>
  <r>
    <x v="2"/>
    <s v="GB"/>
    <s v="GBP"/>
    <n v="1450521990"/>
    <n v="1447757190"/>
    <b v="0"/>
    <n v="1"/>
    <b v="0"/>
    <s v="photography/places"/>
    <n v="0.5"/>
    <n v="5"/>
    <x v="8"/>
    <s v="places"/>
    <x v="1581"/>
    <d v="2015-12-19T10:46:30"/>
  </r>
  <r>
    <x v="2"/>
    <s v="US"/>
    <s v="USD"/>
    <n v="1445894400"/>
    <n v="1440961053"/>
    <b v="0"/>
    <n v="3"/>
    <b v="0"/>
    <s v="photography/places"/>
    <n v="9.3000000000000007"/>
    <n v="31"/>
    <x v="8"/>
    <s v="places"/>
    <x v="1582"/>
    <d v="2015-10-26T21:20:00"/>
  </r>
  <r>
    <x v="2"/>
    <s v="GB"/>
    <s v="GBP"/>
    <n v="1411681391"/>
    <n v="1409089391"/>
    <b v="0"/>
    <n v="1"/>
    <b v="0"/>
    <s v="photography/places"/>
    <n v="7.4999999999999997E-2"/>
    <n v="15"/>
    <x v="8"/>
    <s v="places"/>
    <x v="1583"/>
    <d v="2014-09-25T21:43:11"/>
  </r>
  <r>
    <x v="2"/>
    <s v="US"/>
    <s v="USD"/>
    <n v="1401464101"/>
    <n v="1400600101"/>
    <b v="0"/>
    <n v="0"/>
    <b v="0"/>
    <s v="photography/places"/>
    <n v="0"/>
    <s v="N/A"/>
    <x v="8"/>
    <s v="places"/>
    <x v="1584"/>
    <d v="2014-05-30T15:35:01"/>
  </r>
  <r>
    <x v="2"/>
    <s v="CA"/>
    <s v="CAD"/>
    <n v="1482663600"/>
    <n v="1480800568"/>
    <b v="0"/>
    <n v="12"/>
    <b v="0"/>
    <s v="photography/places"/>
    <n v="79"/>
    <n v="131.66666666666666"/>
    <x v="8"/>
    <s v="places"/>
    <x v="1585"/>
    <d v="2016-12-25T11:00:00"/>
  </r>
  <r>
    <x v="2"/>
    <s v="US"/>
    <s v="USD"/>
    <n v="1428197422"/>
    <n v="1425609022"/>
    <b v="0"/>
    <n v="0"/>
    <b v="0"/>
    <s v="photography/places"/>
    <n v="0"/>
    <s v="N/A"/>
    <x v="8"/>
    <s v="places"/>
    <x v="1586"/>
    <d v="2015-04-05T01:30:22"/>
  </r>
  <r>
    <x v="2"/>
    <s v="US"/>
    <s v="USD"/>
    <n v="1418510965"/>
    <n v="1415918965"/>
    <b v="0"/>
    <n v="1"/>
    <b v="0"/>
    <s v="photography/places"/>
    <n v="1.3333333333333334E-2"/>
    <n v="1"/>
    <x v="8"/>
    <s v="places"/>
    <x v="1587"/>
    <d v="2014-12-13T22:49:25"/>
  </r>
  <r>
    <x v="2"/>
    <s v="US"/>
    <s v="USD"/>
    <n v="1422735120"/>
    <n v="1420091999"/>
    <b v="0"/>
    <n v="0"/>
    <b v="0"/>
    <s v="photography/places"/>
    <n v="0"/>
    <s v="N/A"/>
    <x v="8"/>
    <s v="places"/>
    <x v="1588"/>
    <d v="2015-01-31T20:12:00"/>
  </r>
  <r>
    <x v="2"/>
    <s v="US"/>
    <s v="USD"/>
    <n v="1444433886"/>
    <n v="1441841886"/>
    <b v="0"/>
    <n v="0"/>
    <b v="0"/>
    <s v="photography/places"/>
    <n v="0"/>
    <s v="N/A"/>
    <x v="8"/>
    <s v="places"/>
    <x v="1589"/>
    <d v="2015-10-09T23:38:06"/>
  </r>
  <r>
    <x v="2"/>
    <s v="IT"/>
    <s v="EUR"/>
    <n v="1443040464"/>
    <n v="1440448464"/>
    <b v="0"/>
    <n v="2"/>
    <b v="0"/>
    <s v="photography/places"/>
    <n v="1.7000000000000002"/>
    <n v="510"/>
    <x v="8"/>
    <s v="places"/>
    <x v="1590"/>
    <d v="2015-09-23T20:34:24"/>
  </r>
  <r>
    <x v="2"/>
    <s v="GB"/>
    <s v="GBP"/>
    <n v="1459700741"/>
    <n v="1457112341"/>
    <b v="0"/>
    <n v="92"/>
    <b v="0"/>
    <s v="photography/places"/>
    <n v="29.228571428571428"/>
    <n v="44.478260869565219"/>
    <x v="8"/>
    <s v="places"/>
    <x v="1591"/>
    <d v="2016-04-03T16:25:41"/>
  </r>
  <r>
    <x v="2"/>
    <s v="US"/>
    <s v="USD"/>
    <n v="1427503485"/>
    <n v="1423619085"/>
    <b v="0"/>
    <n v="0"/>
    <b v="0"/>
    <s v="photography/places"/>
    <n v="0"/>
    <s v="N/A"/>
    <x v="8"/>
    <s v="places"/>
    <x v="1592"/>
    <d v="2015-03-28T00:44:45"/>
  </r>
  <r>
    <x v="2"/>
    <s v="US"/>
    <s v="USD"/>
    <n v="1425154655"/>
    <n v="1422562655"/>
    <b v="0"/>
    <n v="3"/>
    <b v="0"/>
    <s v="photography/places"/>
    <n v="1.3636363636363637E-2"/>
    <n v="1"/>
    <x v="8"/>
    <s v="places"/>
    <x v="1593"/>
    <d v="2015-02-28T20:17:35"/>
  </r>
  <r>
    <x v="2"/>
    <s v="US"/>
    <s v="USD"/>
    <n v="1463329260"/>
    <n v="1458147982"/>
    <b v="0"/>
    <n v="10"/>
    <b v="0"/>
    <s v="photography/places"/>
    <n v="20.5"/>
    <n v="20.5"/>
    <x v="8"/>
    <s v="places"/>
    <x v="1594"/>
    <d v="2016-05-15T16:21:00"/>
  </r>
  <r>
    <x v="2"/>
    <s v="US"/>
    <s v="USD"/>
    <n v="1403122380"/>
    <n v="1400634728"/>
    <b v="0"/>
    <n v="7"/>
    <b v="0"/>
    <s v="photography/places"/>
    <n v="0.27999999999999997"/>
    <n v="40"/>
    <x v="8"/>
    <s v="places"/>
    <x v="1595"/>
    <d v="2014-06-18T20:13:00"/>
  </r>
  <r>
    <x v="2"/>
    <s v="GB"/>
    <s v="GBP"/>
    <n v="1418469569"/>
    <n v="1414577969"/>
    <b v="0"/>
    <n v="3"/>
    <b v="0"/>
    <s v="photography/places"/>
    <n v="2.3076923076923079"/>
    <n v="25"/>
    <x v="8"/>
    <s v="places"/>
    <x v="1596"/>
    <d v="2014-12-13T11:19:29"/>
  </r>
  <r>
    <x v="2"/>
    <s v="US"/>
    <s v="USD"/>
    <n v="1474360197"/>
    <n v="1471768197"/>
    <b v="0"/>
    <n v="0"/>
    <b v="0"/>
    <s v="photography/places"/>
    <n v="0"/>
    <s v="N/A"/>
    <x v="8"/>
    <s v="places"/>
    <x v="1597"/>
    <d v="2016-09-20T08:29:57"/>
  </r>
  <r>
    <x v="2"/>
    <s v="US"/>
    <s v="USD"/>
    <n v="1437926458"/>
    <n v="1432742458"/>
    <b v="0"/>
    <n v="1"/>
    <b v="0"/>
    <s v="photography/places"/>
    <n v="0.125"/>
    <n v="1"/>
    <x v="8"/>
    <s v="places"/>
    <x v="1598"/>
    <d v="2015-07-26T16:00:58"/>
  </r>
  <r>
    <x v="2"/>
    <s v="GB"/>
    <s v="GBP"/>
    <n v="1460116576"/>
    <n v="1457528176"/>
    <b v="0"/>
    <n v="0"/>
    <b v="0"/>
    <s v="photography/places"/>
    <n v="0"/>
    <s v="N/A"/>
    <x v="8"/>
    <s v="places"/>
    <x v="1599"/>
    <d v="2016-04-08T11:56:16"/>
  </r>
  <r>
    <x v="2"/>
    <s v="US"/>
    <s v="USD"/>
    <n v="1405401060"/>
    <n v="1401585752"/>
    <b v="0"/>
    <n v="9"/>
    <b v="0"/>
    <s v="photography/places"/>
    <n v="7.3400000000000007"/>
    <n v="40.777777777777779"/>
    <x v="8"/>
    <s v="places"/>
    <x v="1600"/>
    <d v="2014-07-15T05:11:00"/>
  </r>
  <r>
    <x v="0"/>
    <s v="US"/>
    <s v="USD"/>
    <n v="1304561633"/>
    <n v="1301969633"/>
    <b v="0"/>
    <n v="56"/>
    <b v="1"/>
    <s v="music/rock"/>
    <n v="108.2492"/>
    <n v="48.325535714285714"/>
    <x v="4"/>
    <s v="rock"/>
    <x v="1601"/>
    <d v="2011-05-05T02:13:53"/>
  </r>
  <r>
    <x v="0"/>
    <s v="US"/>
    <s v="USD"/>
    <n v="1318633200"/>
    <n v="1314947317"/>
    <b v="0"/>
    <n v="32"/>
    <b v="1"/>
    <s v="music/rock"/>
    <n v="100.16666666666667"/>
    <n v="46.953125"/>
    <x v="4"/>
    <s v="rock"/>
    <x v="1602"/>
    <d v="2011-10-14T23:00:00"/>
  </r>
  <r>
    <x v="0"/>
    <s v="US"/>
    <s v="USD"/>
    <n v="1327723459"/>
    <n v="1322539459"/>
    <b v="0"/>
    <n v="30"/>
    <b v="1"/>
    <s v="music/rock"/>
    <n v="100.03299999999999"/>
    <n v="66.688666666666663"/>
    <x v="4"/>
    <s v="rock"/>
    <x v="1603"/>
    <d v="2012-01-28T04:04:19"/>
  </r>
  <r>
    <x v="0"/>
    <s v="US"/>
    <s v="USD"/>
    <n v="1332011835"/>
    <n v="1328559435"/>
    <b v="0"/>
    <n v="70"/>
    <b v="1"/>
    <s v="music/rock"/>
    <n v="122.10714285714286"/>
    <n v="48.842857142857142"/>
    <x v="4"/>
    <s v="rock"/>
    <x v="1604"/>
    <d v="2012-03-17T19:17:15"/>
  </r>
  <r>
    <x v="0"/>
    <s v="US"/>
    <s v="USD"/>
    <n v="1312182000"/>
    <n v="1311380313"/>
    <b v="0"/>
    <n v="44"/>
    <b v="1"/>
    <s v="music/rock"/>
    <n v="100.69333333333334"/>
    <n v="137.30909090909091"/>
    <x v="4"/>
    <s v="rock"/>
    <x v="1605"/>
    <d v="2011-08-01T07:00:00"/>
  </r>
  <r>
    <x v="0"/>
    <s v="US"/>
    <s v="USD"/>
    <n v="1300930838"/>
    <n v="1293158438"/>
    <b v="0"/>
    <n v="92"/>
    <b v="1"/>
    <s v="music/rock"/>
    <n v="101.004125"/>
    <n v="87.829673913043479"/>
    <x v="4"/>
    <s v="rock"/>
    <x v="1606"/>
    <d v="2011-03-24T01:40:38"/>
  </r>
  <r>
    <x v="0"/>
    <s v="US"/>
    <s v="USD"/>
    <n v="1339701851"/>
    <n v="1337887451"/>
    <b v="0"/>
    <n v="205"/>
    <b v="1"/>
    <s v="music/rock"/>
    <n v="145.11000000000001"/>
    <n v="70.785365853658533"/>
    <x v="4"/>
    <s v="rock"/>
    <x v="1607"/>
    <d v="2012-06-14T19:24:11"/>
  </r>
  <r>
    <x v="0"/>
    <s v="US"/>
    <s v="USD"/>
    <n v="1388553960"/>
    <n v="1385754986"/>
    <b v="0"/>
    <n v="23"/>
    <b v="1"/>
    <s v="music/rock"/>
    <n v="101.25"/>
    <n v="52.826086956521742"/>
    <x v="4"/>
    <s v="rock"/>
    <x v="1608"/>
    <d v="2014-01-01T05:26:00"/>
  </r>
  <r>
    <x v="0"/>
    <s v="US"/>
    <s v="USD"/>
    <n v="1320220800"/>
    <n v="1315612909"/>
    <b v="0"/>
    <n v="4"/>
    <b v="1"/>
    <s v="music/rock"/>
    <n v="118.33333333333333"/>
    <n v="443.75"/>
    <x v="4"/>
    <s v="rock"/>
    <x v="1609"/>
    <d v="2011-11-02T08:00:00"/>
  </r>
  <r>
    <x v="0"/>
    <s v="US"/>
    <s v="USD"/>
    <n v="1355609510"/>
    <n v="1353017510"/>
    <b v="0"/>
    <n v="112"/>
    <b v="1"/>
    <s v="music/rock"/>
    <n v="271.85000000000002"/>
    <n v="48.544642857142854"/>
    <x v="4"/>
    <s v="rock"/>
    <x v="1610"/>
    <d v="2012-12-15T22:11:50"/>
  </r>
  <r>
    <x v="0"/>
    <s v="US"/>
    <s v="USD"/>
    <n v="1370390432"/>
    <n v="1368576032"/>
    <b v="0"/>
    <n v="27"/>
    <b v="1"/>
    <s v="music/rock"/>
    <n v="125.125"/>
    <n v="37.074074074074076"/>
    <x v="4"/>
    <s v="rock"/>
    <x v="1611"/>
    <d v="2013-06-05T00:00:32"/>
  </r>
  <r>
    <x v="0"/>
    <s v="US"/>
    <s v="USD"/>
    <n v="1357160384"/>
    <n v="1354568384"/>
    <b v="0"/>
    <n v="11"/>
    <b v="1"/>
    <s v="music/rock"/>
    <n v="110.00000000000001"/>
    <n v="50"/>
    <x v="4"/>
    <s v="rock"/>
    <x v="1612"/>
    <d v="2013-01-02T20:59:44"/>
  </r>
  <r>
    <x v="0"/>
    <s v="US"/>
    <s v="USD"/>
    <n v="1342921202"/>
    <n v="1340329202"/>
    <b v="0"/>
    <n v="26"/>
    <b v="1"/>
    <s v="music/rock"/>
    <n v="101.49999999999999"/>
    <n v="39.03846153846154"/>
    <x v="4"/>
    <s v="rock"/>
    <x v="1613"/>
    <d v="2012-07-22T01:40:02"/>
  </r>
  <r>
    <x v="0"/>
    <s v="US"/>
    <s v="USD"/>
    <n v="1407085200"/>
    <n v="1401924769"/>
    <b v="0"/>
    <n v="77"/>
    <b v="1"/>
    <s v="music/rock"/>
    <n v="102.69999999999999"/>
    <n v="66.688311688311686"/>
    <x v="4"/>
    <s v="rock"/>
    <x v="1614"/>
    <d v="2014-08-03T17:00:00"/>
  </r>
  <r>
    <x v="0"/>
    <s v="US"/>
    <s v="USD"/>
    <n v="1323742396"/>
    <n v="1319850796"/>
    <b v="0"/>
    <n v="136"/>
    <b v="1"/>
    <s v="music/rock"/>
    <n v="114.12500000000001"/>
    <n v="67.132352941176464"/>
    <x v="4"/>
    <s v="rock"/>
    <x v="1615"/>
    <d v="2011-12-13T02:13:16"/>
  </r>
  <r>
    <x v="0"/>
    <s v="US"/>
    <s v="USD"/>
    <n v="1353621600"/>
    <n v="1350061821"/>
    <b v="0"/>
    <n v="157"/>
    <b v="1"/>
    <s v="music/rock"/>
    <n v="104.2"/>
    <n v="66.369426751592357"/>
    <x v="4"/>
    <s v="rock"/>
    <x v="1616"/>
    <d v="2012-11-22T22:00:00"/>
  </r>
  <r>
    <x v="0"/>
    <s v="US"/>
    <s v="USD"/>
    <n v="1383332400"/>
    <n v="1380470188"/>
    <b v="0"/>
    <n v="158"/>
    <b v="1"/>
    <s v="music/rock"/>
    <n v="145.85714285714286"/>
    <n v="64.620253164556956"/>
    <x v="4"/>
    <s v="rock"/>
    <x v="1617"/>
    <d v="2013-11-01T19:00:00"/>
  </r>
  <r>
    <x v="0"/>
    <s v="US"/>
    <s v="USD"/>
    <n v="1362757335"/>
    <n v="1359301335"/>
    <b v="0"/>
    <n v="27"/>
    <b v="1"/>
    <s v="music/rock"/>
    <n v="105.06666666666666"/>
    <n v="58.370370370370374"/>
    <x v="4"/>
    <s v="rock"/>
    <x v="1618"/>
    <d v="2013-03-08T15:42:15"/>
  </r>
  <r>
    <x v="0"/>
    <s v="US"/>
    <s v="USD"/>
    <n v="1410755286"/>
    <n v="1408940886"/>
    <b v="0"/>
    <n v="23"/>
    <b v="1"/>
    <s v="music/rock"/>
    <n v="133.33333333333331"/>
    <n v="86.956521739130437"/>
    <x v="4"/>
    <s v="rock"/>
    <x v="1619"/>
    <d v="2014-09-15T04:28:06"/>
  </r>
  <r>
    <x v="0"/>
    <s v="US"/>
    <s v="USD"/>
    <n v="1361606940"/>
    <n v="1361002140"/>
    <b v="0"/>
    <n v="17"/>
    <b v="1"/>
    <s v="music/rock"/>
    <n v="112.99999999999999"/>
    <n v="66.470588235294116"/>
    <x v="4"/>
    <s v="rock"/>
    <x v="1620"/>
    <d v="2013-02-23T08:09:00"/>
  </r>
  <r>
    <x v="0"/>
    <s v="US"/>
    <s v="USD"/>
    <n v="1338177540"/>
    <n v="1333550015"/>
    <b v="0"/>
    <n v="37"/>
    <b v="1"/>
    <s v="music/rock"/>
    <n v="121.2"/>
    <n v="163.78378378378378"/>
    <x v="4"/>
    <s v="rock"/>
    <x v="1621"/>
    <d v="2012-05-28T03:59:00"/>
  </r>
  <r>
    <x v="0"/>
    <s v="US"/>
    <s v="USD"/>
    <n v="1418803140"/>
    <n v="1415343874"/>
    <b v="0"/>
    <n v="65"/>
    <b v="1"/>
    <s v="music/rock"/>
    <n v="101.72463768115942"/>
    <n v="107.98461538461538"/>
    <x v="4"/>
    <s v="rock"/>
    <x v="1622"/>
    <d v="2014-12-17T07:59:00"/>
  </r>
  <r>
    <x v="0"/>
    <s v="GB"/>
    <s v="GBP"/>
    <n v="1377621089"/>
    <n v="1372437089"/>
    <b v="0"/>
    <n v="18"/>
    <b v="1"/>
    <s v="music/rock"/>
    <n v="101.06666666666666"/>
    <n v="42.111111111111114"/>
    <x v="4"/>
    <s v="rock"/>
    <x v="1623"/>
    <d v="2013-08-27T16:31:29"/>
  </r>
  <r>
    <x v="0"/>
    <s v="US"/>
    <s v="USD"/>
    <n v="1357721335"/>
    <n v="1354265335"/>
    <b v="0"/>
    <n v="25"/>
    <b v="1"/>
    <s v="music/rock"/>
    <n v="118"/>
    <n v="47.2"/>
    <x v="4"/>
    <s v="rock"/>
    <x v="1624"/>
    <d v="2013-01-09T08:48:55"/>
  </r>
  <r>
    <x v="0"/>
    <s v="US"/>
    <s v="USD"/>
    <n v="1347382053"/>
    <n v="1344962853"/>
    <b v="0"/>
    <n v="104"/>
    <b v="1"/>
    <s v="music/rock"/>
    <n v="155.33333333333331"/>
    <n v="112.01923076923077"/>
    <x v="4"/>
    <s v="rock"/>
    <x v="1625"/>
    <d v="2012-09-11T16:47:33"/>
  </r>
  <r>
    <x v="0"/>
    <s v="US"/>
    <s v="USD"/>
    <n v="1385932867"/>
    <n v="1383337267"/>
    <b v="0"/>
    <n v="108"/>
    <b v="1"/>
    <s v="music/rock"/>
    <n v="101.18750000000001"/>
    <n v="74.953703703703709"/>
    <x v="4"/>
    <s v="rock"/>
    <x v="1626"/>
    <d v="2013-12-01T21:21:07"/>
  </r>
  <r>
    <x v="0"/>
    <s v="US"/>
    <s v="USD"/>
    <n v="1353905940"/>
    <n v="1351011489"/>
    <b v="0"/>
    <n v="38"/>
    <b v="1"/>
    <s v="music/rock"/>
    <n v="117"/>
    <n v="61.578947368421055"/>
    <x v="4"/>
    <s v="rock"/>
    <x v="1627"/>
    <d v="2012-11-26T04:59:00"/>
  </r>
  <r>
    <x v="0"/>
    <s v="US"/>
    <s v="USD"/>
    <n v="1403026882"/>
    <n v="1400175682"/>
    <b v="0"/>
    <n v="88"/>
    <b v="1"/>
    <s v="music/rock"/>
    <n v="100.925"/>
    <n v="45.875"/>
    <x v="4"/>
    <s v="rock"/>
    <x v="1628"/>
    <d v="2014-06-17T17:41:22"/>
  </r>
  <r>
    <x v="0"/>
    <s v="US"/>
    <s v="USD"/>
    <n v="1392929333"/>
    <n v="1389041333"/>
    <b v="0"/>
    <n v="82"/>
    <b v="1"/>
    <s v="music/rock"/>
    <n v="103.66666666666666"/>
    <n v="75.853658536585371"/>
    <x v="4"/>
    <s v="rock"/>
    <x v="1629"/>
    <d v="2014-02-20T20:48:53"/>
  </r>
  <r>
    <x v="0"/>
    <s v="US"/>
    <s v="USD"/>
    <n v="1330671540"/>
    <n v="1328040375"/>
    <b v="0"/>
    <n v="126"/>
    <b v="1"/>
    <s v="music/rock"/>
    <n v="265.25"/>
    <n v="84.206349206349202"/>
    <x v="4"/>
    <s v="rock"/>
    <x v="1630"/>
    <d v="2012-03-02T06:59:00"/>
  </r>
  <r>
    <x v="0"/>
    <s v="US"/>
    <s v="USD"/>
    <n v="1350074261"/>
    <n v="1347482261"/>
    <b v="0"/>
    <n v="133"/>
    <b v="1"/>
    <s v="music/rock"/>
    <n v="155.91"/>
    <n v="117.22556390977444"/>
    <x v="4"/>
    <s v="rock"/>
    <x v="1631"/>
    <d v="2012-10-12T20:37:41"/>
  </r>
  <r>
    <x v="0"/>
    <s v="US"/>
    <s v="USD"/>
    <n v="1316851854"/>
    <n v="1311667854"/>
    <b v="0"/>
    <n v="47"/>
    <b v="1"/>
    <s v="music/rock"/>
    <n v="101.62500000000001"/>
    <n v="86.489361702127653"/>
    <x v="4"/>
    <s v="rock"/>
    <x v="1632"/>
    <d v="2011-09-24T08:10:54"/>
  </r>
  <r>
    <x v="0"/>
    <s v="US"/>
    <s v="USD"/>
    <n v="1326690000"/>
    <n v="1324329156"/>
    <b v="0"/>
    <n v="58"/>
    <b v="1"/>
    <s v="music/rock"/>
    <n v="100"/>
    <n v="172.41379310344828"/>
    <x v="4"/>
    <s v="rock"/>
    <x v="1633"/>
    <d v="2012-01-16T05:00:00"/>
  </r>
  <r>
    <x v="0"/>
    <s v="US"/>
    <s v="USD"/>
    <n v="1306994340"/>
    <n v="1303706001"/>
    <b v="0"/>
    <n v="32"/>
    <b v="1"/>
    <s v="music/rock"/>
    <n v="100.49999999999999"/>
    <n v="62.8125"/>
    <x v="4"/>
    <s v="rock"/>
    <x v="1634"/>
    <d v="2011-06-02T05:59:00"/>
  </r>
  <r>
    <x v="0"/>
    <s v="US"/>
    <s v="USD"/>
    <n v="1468270261"/>
    <n v="1463086261"/>
    <b v="0"/>
    <n v="37"/>
    <b v="1"/>
    <s v="music/rock"/>
    <n v="125.29999999999998"/>
    <n v="67.729729729729726"/>
    <x v="4"/>
    <s v="rock"/>
    <x v="1635"/>
    <d v="2016-07-11T20:51:01"/>
  </r>
  <r>
    <x v="0"/>
    <s v="US"/>
    <s v="USD"/>
    <n v="1307851200"/>
    <n v="1304129088"/>
    <b v="0"/>
    <n v="87"/>
    <b v="1"/>
    <s v="music/rock"/>
    <n v="103.55555555555556"/>
    <n v="53.5632183908046"/>
    <x v="4"/>
    <s v="rock"/>
    <x v="1636"/>
    <d v="2011-06-12T04:00:00"/>
  </r>
  <r>
    <x v="0"/>
    <s v="US"/>
    <s v="USD"/>
    <n v="1262302740"/>
    <n v="1257444140"/>
    <b v="0"/>
    <n v="15"/>
    <b v="1"/>
    <s v="music/rock"/>
    <n v="103.8"/>
    <n v="34.6"/>
    <x v="4"/>
    <s v="rock"/>
    <x v="1637"/>
    <d v="2009-12-31T23:39:00"/>
  </r>
  <r>
    <x v="0"/>
    <s v="US"/>
    <s v="USD"/>
    <n v="1362086700"/>
    <n v="1358180968"/>
    <b v="0"/>
    <n v="27"/>
    <b v="1"/>
    <s v="music/rock"/>
    <n v="105"/>
    <n v="38.888888888888886"/>
    <x v="4"/>
    <s v="rock"/>
    <x v="1638"/>
    <d v="2013-02-28T21:25:00"/>
  </r>
  <r>
    <x v="0"/>
    <s v="US"/>
    <s v="USD"/>
    <n v="1330789165"/>
    <n v="1328197165"/>
    <b v="0"/>
    <n v="19"/>
    <b v="1"/>
    <s v="music/rock"/>
    <n v="100"/>
    <n v="94.736842105263165"/>
    <x v="4"/>
    <s v="rock"/>
    <x v="1639"/>
    <d v="2012-03-03T15:39:25"/>
  </r>
  <r>
    <x v="0"/>
    <s v="US"/>
    <s v="USD"/>
    <n v="1280800740"/>
    <n v="1279603955"/>
    <b v="0"/>
    <n v="17"/>
    <b v="1"/>
    <s v="music/rock"/>
    <n v="169.86"/>
    <n v="39.967058823529413"/>
    <x v="4"/>
    <s v="rock"/>
    <x v="1640"/>
    <d v="2010-08-03T01:59:00"/>
  </r>
  <r>
    <x v="0"/>
    <s v="US"/>
    <s v="USD"/>
    <n v="1418998744"/>
    <n v="1416406744"/>
    <b v="0"/>
    <n v="26"/>
    <b v="1"/>
    <s v="music/pop"/>
    <n v="101.4"/>
    <n v="97.5"/>
    <x v="4"/>
    <s v="pop"/>
    <x v="1641"/>
    <d v="2014-12-19T14:19:04"/>
  </r>
  <r>
    <x v="0"/>
    <s v="US"/>
    <s v="USD"/>
    <n v="1308011727"/>
    <n v="1306283727"/>
    <b v="0"/>
    <n v="28"/>
    <b v="1"/>
    <s v="music/pop"/>
    <n v="100"/>
    <n v="42.857142857142854"/>
    <x v="4"/>
    <s v="pop"/>
    <x v="1642"/>
    <d v="2011-06-14T00:35:27"/>
  </r>
  <r>
    <x v="0"/>
    <s v="US"/>
    <s v="USD"/>
    <n v="1348516012"/>
    <n v="1345924012"/>
    <b v="0"/>
    <n v="37"/>
    <b v="1"/>
    <s v="music/pop"/>
    <n v="124.70000000000002"/>
    <n v="168.51351351351352"/>
    <x v="4"/>
    <s v="pop"/>
    <x v="1643"/>
    <d v="2012-09-24T19:46:52"/>
  </r>
  <r>
    <x v="0"/>
    <s v="US"/>
    <s v="USD"/>
    <n v="1353551160"/>
    <n v="1348363560"/>
    <b v="0"/>
    <n v="128"/>
    <b v="1"/>
    <s v="music/pop"/>
    <n v="109.5"/>
    <n v="85.546875"/>
    <x v="4"/>
    <s v="pop"/>
    <x v="1644"/>
    <d v="2012-11-22T02:26:00"/>
  </r>
  <r>
    <x v="0"/>
    <s v="US"/>
    <s v="USD"/>
    <n v="1379515740"/>
    <n v="1378306140"/>
    <b v="0"/>
    <n v="10"/>
    <b v="1"/>
    <s v="music/pop"/>
    <n v="110.80000000000001"/>
    <n v="554"/>
    <x v="4"/>
    <s v="pop"/>
    <x v="1645"/>
    <d v="2013-09-18T14:49:00"/>
  </r>
  <r>
    <x v="0"/>
    <s v="GB"/>
    <s v="GBP"/>
    <n v="1408039860"/>
    <n v="1405248503"/>
    <b v="0"/>
    <n v="83"/>
    <b v="1"/>
    <s v="music/pop"/>
    <n v="110.2"/>
    <n v="26.554216867469879"/>
    <x v="4"/>
    <s v="pop"/>
    <x v="1646"/>
    <d v="2014-08-14T18:11:00"/>
  </r>
  <r>
    <x v="0"/>
    <s v="US"/>
    <s v="USD"/>
    <n v="1339235377"/>
    <n v="1336643377"/>
    <b v="0"/>
    <n v="46"/>
    <b v="1"/>
    <s v="music/pop"/>
    <n v="104.71999999999998"/>
    <n v="113.82608695652173"/>
    <x v="4"/>
    <s v="pop"/>
    <x v="1647"/>
    <d v="2012-06-09T09:49:37"/>
  </r>
  <r>
    <x v="0"/>
    <s v="US"/>
    <s v="USD"/>
    <n v="1300636482"/>
    <n v="1298048082"/>
    <b v="0"/>
    <n v="90"/>
    <b v="1"/>
    <s v="music/pop"/>
    <n v="125.26086956521738"/>
    <n v="32.011111111111113"/>
    <x v="4"/>
    <s v="pop"/>
    <x v="1648"/>
    <d v="2011-03-20T15:54:42"/>
  </r>
  <r>
    <x v="0"/>
    <s v="US"/>
    <s v="USD"/>
    <n v="1400862355"/>
    <n v="1396974355"/>
    <b v="0"/>
    <n v="81"/>
    <b v="1"/>
    <s v="music/pop"/>
    <n v="100.58763157894737"/>
    <n v="47.189259259259259"/>
    <x v="4"/>
    <s v="pop"/>
    <x v="1649"/>
    <d v="2014-05-23T16:25:55"/>
  </r>
  <r>
    <x v="0"/>
    <s v="US"/>
    <s v="USD"/>
    <n v="1381314437"/>
    <n v="1378722437"/>
    <b v="0"/>
    <n v="32"/>
    <b v="1"/>
    <s v="music/pop"/>
    <n v="141.55000000000001"/>
    <n v="88.46875"/>
    <x v="4"/>
    <s v="pop"/>
    <x v="1650"/>
    <d v="2013-10-09T10:27:17"/>
  </r>
  <r>
    <x v="0"/>
    <s v="US"/>
    <s v="USD"/>
    <n v="1303801140"/>
    <n v="1300916220"/>
    <b v="0"/>
    <n v="20"/>
    <b v="1"/>
    <s v="music/pop"/>
    <n v="100.75"/>
    <n v="100.75"/>
    <x v="4"/>
    <s v="pop"/>
    <x v="1651"/>
    <d v="2011-04-26T06:59:00"/>
  </r>
  <r>
    <x v="0"/>
    <s v="US"/>
    <s v="USD"/>
    <n v="1385297393"/>
    <n v="1382701793"/>
    <b v="0"/>
    <n v="70"/>
    <b v="1"/>
    <s v="music/pop"/>
    <n v="100.66666666666666"/>
    <n v="64.714285714285708"/>
    <x v="4"/>
    <s v="pop"/>
    <x v="1652"/>
    <d v="2013-11-24T12:49:53"/>
  </r>
  <r>
    <x v="0"/>
    <s v="US"/>
    <s v="USD"/>
    <n v="1303675296"/>
    <n v="1300996896"/>
    <b v="0"/>
    <n v="168"/>
    <b v="1"/>
    <s v="music/pop"/>
    <n v="174.2304"/>
    <n v="51.854285714285716"/>
    <x v="4"/>
    <s v="pop"/>
    <x v="1653"/>
    <d v="2011-04-24T20:01:36"/>
  </r>
  <r>
    <x v="0"/>
    <s v="US"/>
    <s v="USD"/>
    <n v="1334784160"/>
    <n v="1332192160"/>
    <b v="0"/>
    <n v="34"/>
    <b v="1"/>
    <s v="music/pop"/>
    <n v="119.90909090909089"/>
    <n v="38.794117647058826"/>
    <x v="4"/>
    <s v="pop"/>
    <x v="1654"/>
    <d v="2012-04-18T21:22:40"/>
  </r>
  <r>
    <x v="0"/>
    <s v="US"/>
    <s v="USD"/>
    <n v="1333648820"/>
    <n v="1331060420"/>
    <b v="0"/>
    <n v="48"/>
    <b v="1"/>
    <s v="music/pop"/>
    <n v="142.86666666666667"/>
    <n v="44.645833333333336"/>
    <x v="4"/>
    <s v="pop"/>
    <x v="1655"/>
    <d v="2012-04-05T18:00:20"/>
  </r>
  <r>
    <x v="0"/>
    <s v="US"/>
    <s v="USD"/>
    <n v="1355437052"/>
    <n v="1352845052"/>
    <b v="0"/>
    <n v="48"/>
    <b v="1"/>
    <s v="music/pop"/>
    <n v="100.33493333333334"/>
    <n v="156.77333333333334"/>
    <x v="4"/>
    <s v="pop"/>
    <x v="1656"/>
    <d v="2012-12-13T22:17:32"/>
  </r>
  <r>
    <x v="0"/>
    <s v="US"/>
    <s v="USD"/>
    <n v="1337885168"/>
    <n v="1335293168"/>
    <b v="0"/>
    <n v="221"/>
    <b v="1"/>
    <s v="music/pop"/>
    <n v="104.93380000000001"/>
    <n v="118.70339366515837"/>
    <x v="4"/>
    <s v="pop"/>
    <x v="1657"/>
    <d v="2012-05-24T18:46:08"/>
  </r>
  <r>
    <x v="0"/>
    <s v="US"/>
    <s v="USD"/>
    <n v="1355840400"/>
    <n v="1352524767"/>
    <b v="0"/>
    <n v="107"/>
    <b v="1"/>
    <s v="music/pop"/>
    <n v="132.23333333333335"/>
    <n v="74.149532710280369"/>
    <x v="4"/>
    <s v="pop"/>
    <x v="1658"/>
    <d v="2012-12-18T14:20:00"/>
  </r>
  <r>
    <x v="0"/>
    <s v="GB"/>
    <s v="GBP"/>
    <n v="1387281600"/>
    <n v="1384811721"/>
    <b v="0"/>
    <n v="45"/>
    <b v="1"/>
    <s v="music/pop"/>
    <n v="112.79999999999998"/>
    <n v="12.533333333333333"/>
    <x v="4"/>
    <s v="pop"/>
    <x v="1659"/>
    <d v="2013-12-17T12:00:00"/>
  </r>
  <r>
    <x v="0"/>
    <s v="IT"/>
    <s v="EUR"/>
    <n v="1462053540"/>
    <n v="1459355950"/>
    <b v="0"/>
    <n v="36"/>
    <b v="1"/>
    <s v="music/pop"/>
    <n v="1253.75"/>
    <n v="27.861111111111111"/>
    <x v="4"/>
    <s v="pop"/>
    <x v="1660"/>
    <d v="2016-04-30T21:59:00"/>
  </r>
  <r>
    <x v="0"/>
    <s v="AT"/>
    <s v="EUR"/>
    <n v="1453064400"/>
    <n v="1449359831"/>
    <b v="0"/>
    <n v="101"/>
    <b v="1"/>
    <s v="music/pop"/>
    <n v="102.50632911392405"/>
    <n v="80.178217821782184"/>
    <x v="4"/>
    <s v="pop"/>
    <x v="1661"/>
    <d v="2016-01-17T21:00:00"/>
  </r>
  <r>
    <x v="0"/>
    <s v="US"/>
    <s v="USD"/>
    <n v="1325310336"/>
    <n v="1320122736"/>
    <b v="0"/>
    <n v="62"/>
    <b v="1"/>
    <s v="music/pop"/>
    <n v="102.6375"/>
    <n v="132.43548387096774"/>
    <x v="4"/>
    <s v="pop"/>
    <x v="1662"/>
    <d v="2011-12-31T05:45:36"/>
  </r>
  <r>
    <x v="0"/>
    <s v="US"/>
    <s v="USD"/>
    <n v="1422750707"/>
    <n v="1420158707"/>
    <b v="0"/>
    <n v="32"/>
    <b v="1"/>
    <s v="music/pop"/>
    <n v="108"/>
    <n v="33.75"/>
    <x v="4"/>
    <s v="pop"/>
    <x v="1663"/>
    <d v="2015-02-01T00:31:47"/>
  </r>
  <r>
    <x v="0"/>
    <s v="US"/>
    <s v="USD"/>
    <n v="1331870340"/>
    <n v="1328033818"/>
    <b v="0"/>
    <n v="89"/>
    <b v="1"/>
    <s v="music/pop"/>
    <n v="122.40879999999999"/>
    <n v="34.384494382022467"/>
    <x v="4"/>
    <s v="pop"/>
    <x v="1664"/>
    <d v="2012-03-16T03:59:00"/>
  </r>
  <r>
    <x v="0"/>
    <s v="US"/>
    <s v="USD"/>
    <n v="1298343600"/>
    <n v="1295624113"/>
    <b v="0"/>
    <n v="93"/>
    <b v="1"/>
    <s v="music/pop"/>
    <n v="119.45714285714286"/>
    <n v="44.956989247311824"/>
    <x v="4"/>
    <s v="pop"/>
    <x v="1665"/>
    <d v="2011-02-22T03:00:00"/>
  </r>
  <r>
    <x v="0"/>
    <s v="US"/>
    <s v="USD"/>
    <n v="1364447073"/>
    <n v="1361858673"/>
    <b v="0"/>
    <n v="98"/>
    <b v="1"/>
    <s v="music/pop"/>
    <n v="160.88"/>
    <n v="41.04081632653061"/>
    <x v="4"/>
    <s v="pop"/>
    <x v="1666"/>
    <d v="2013-03-28T05:04:33"/>
  </r>
  <r>
    <x v="0"/>
    <s v="US"/>
    <s v="USD"/>
    <n v="1394521140"/>
    <n v="1392169298"/>
    <b v="0"/>
    <n v="82"/>
    <b v="1"/>
    <s v="music/pop"/>
    <n v="126.85294117647059"/>
    <n v="52.597560975609753"/>
    <x v="4"/>
    <s v="pop"/>
    <x v="1667"/>
    <d v="2014-03-11T06:59:00"/>
  </r>
  <r>
    <x v="0"/>
    <s v="US"/>
    <s v="USD"/>
    <n v="1322454939"/>
    <n v="1319859339"/>
    <b v="0"/>
    <n v="116"/>
    <b v="1"/>
    <s v="music/pop"/>
    <n v="102.6375"/>
    <n v="70.784482758620683"/>
    <x v="4"/>
    <s v="pop"/>
    <x v="1668"/>
    <d v="2011-11-28T04:35:39"/>
  </r>
  <r>
    <x v="0"/>
    <s v="US"/>
    <s v="USD"/>
    <n v="1464729276"/>
    <n v="1459545276"/>
    <b v="0"/>
    <n v="52"/>
    <b v="1"/>
    <s v="music/pop"/>
    <n v="139.75"/>
    <n v="53.75"/>
    <x v="4"/>
    <s v="pop"/>
    <x v="1669"/>
    <d v="2016-05-31T21:14:36"/>
  </r>
  <r>
    <x v="0"/>
    <s v="US"/>
    <s v="USD"/>
    <n v="1278302400"/>
    <n v="1273961999"/>
    <b v="0"/>
    <n v="23"/>
    <b v="1"/>
    <s v="music/pop"/>
    <n v="102.60000000000001"/>
    <n v="44.608695652173914"/>
    <x v="4"/>
    <s v="pop"/>
    <x v="1670"/>
    <d v="2010-07-05T04:00:00"/>
  </r>
  <r>
    <x v="0"/>
    <s v="US"/>
    <s v="USD"/>
    <n v="1470056614"/>
    <n v="1467464614"/>
    <b v="0"/>
    <n v="77"/>
    <b v="1"/>
    <s v="music/pop"/>
    <n v="100.67349999999999"/>
    <n v="26.148961038961041"/>
    <x v="4"/>
    <s v="pop"/>
    <x v="1671"/>
    <d v="2016-08-01T13:03:34"/>
  </r>
  <r>
    <x v="0"/>
    <s v="US"/>
    <s v="USD"/>
    <n v="1338824730"/>
    <n v="1336232730"/>
    <b v="0"/>
    <n v="49"/>
    <b v="1"/>
    <s v="music/pop"/>
    <n v="112.94117647058823"/>
    <n v="39.183673469387756"/>
    <x v="4"/>
    <s v="pop"/>
    <x v="1672"/>
    <d v="2012-06-04T15:45:30"/>
  </r>
  <r>
    <x v="0"/>
    <s v="US"/>
    <s v="USD"/>
    <n v="1425675892"/>
    <n v="1423083892"/>
    <b v="0"/>
    <n v="59"/>
    <b v="1"/>
    <s v="music/pop"/>
    <n v="128.09523809523807"/>
    <n v="45.593220338983052"/>
    <x v="4"/>
    <s v="pop"/>
    <x v="1673"/>
    <d v="2015-03-06T21:04:52"/>
  </r>
  <r>
    <x v="0"/>
    <s v="US"/>
    <s v="USD"/>
    <n v="1471503540"/>
    <n v="1468852306"/>
    <b v="0"/>
    <n v="113"/>
    <b v="1"/>
    <s v="music/pop"/>
    <n v="201.7"/>
    <n v="89.247787610619469"/>
    <x v="4"/>
    <s v="pop"/>
    <x v="1674"/>
    <d v="2016-08-18T06:59:00"/>
  </r>
  <r>
    <x v="0"/>
    <s v="US"/>
    <s v="USD"/>
    <n v="1318802580"/>
    <n v="1316194540"/>
    <b v="0"/>
    <n v="34"/>
    <b v="1"/>
    <s v="music/pop"/>
    <n v="137.416"/>
    <n v="40.416470588235299"/>
    <x v="4"/>
    <s v="pop"/>
    <x v="1675"/>
    <d v="2011-10-16T22:03:00"/>
  </r>
  <r>
    <x v="0"/>
    <s v="US"/>
    <s v="USD"/>
    <n v="1334980740"/>
    <n v="1330968347"/>
    <b v="0"/>
    <n v="42"/>
    <b v="1"/>
    <s v="music/pop"/>
    <n v="115.33333333333333"/>
    <n v="82.38095238095238"/>
    <x v="4"/>
    <s v="pop"/>
    <x v="1676"/>
    <d v="2012-04-21T03:59:00"/>
  </r>
  <r>
    <x v="0"/>
    <s v="ES"/>
    <s v="EUR"/>
    <n v="1460786340"/>
    <n v="1455615976"/>
    <b v="0"/>
    <n v="42"/>
    <b v="1"/>
    <s v="music/pop"/>
    <n v="111.66666666666667"/>
    <n v="159.52380952380952"/>
    <x v="4"/>
    <s v="pop"/>
    <x v="1677"/>
    <d v="2016-04-16T05:59:00"/>
  </r>
  <r>
    <x v="0"/>
    <s v="US"/>
    <s v="USD"/>
    <n v="1391718671"/>
    <n v="1390509071"/>
    <b v="0"/>
    <n v="49"/>
    <b v="1"/>
    <s v="music/pop"/>
    <n v="118.39999999999999"/>
    <n v="36.244897959183675"/>
    <x v="4"/>
    <s v="pop"/>
    <x v="1678"/>
    <d v="2014-02-06T20:31:11"/>
  </r>
  <r>
    <x v="0"/>
    <s v="US"/>
    <s v="USD"/>
    <n v="1311298745"/>
    <n v="1309311545"/>
    <b v="0"/>
    <n v="56"/>
    <b v="1"/>
    <s v="music/pop"/>
    <n v="175"/>
    <n v="62.5"/>
    <x v="4"/>
    <s v="pop"/>
    <x v="1679"/>
    <d v="2011-07-22T01:39:05"/>
  </r>
  <r>
    <x v="0"/>
    <s v="US"/>
    <s v="USD"/>
    <n v="1405188667"/>
    <n v="1402596667"/>
    <b v="0"/>
    <n v="25"/>
    <b v="1"/>
    <s v="music/pop"/>
    <n v="117.5"/>
    <n v="47"/>
    <x v="4"/>
    <s v="pop"/>
    <x v="1680"/>
    <d v="2014-07-12T18:11:07"/>
  </r>
  <r>
    <x v="3"/>
    <s v="US"/>
    <s v="USD"/>
    <n v="1490752800"/>
    <n v="1486522484"/>
    <b v="0"/>
    <n v="884"/>
    <b v="0"/>
    <s v="music/faith"/>
    <n v="101.42212307692309"/>
    <n v="74.575090497737563"/>
    <x v="4"/>
    <s v="faith"/>
    <x v="1681"/>
    <d v="2017-03-29T02:00:00"/>
  </r>
  <r>
    <x v="3"/>
    <s v="US"/>
    <s v="USD"/>
    <n v="1492142860"/>
    <n v="1486962460"/>
    <b v="0"/>
    <n v="0"/>
    <b v="0"/>
    <s v="music/faith"/>
    <n v="0"/>
    <s v="N/A"/>
    <x v="4"/>
    <s v="faith"/>
    <x v="1682"/>
    <d v="2017-04-14T04:07:40"/>
  </r>
  <r>
    <x v="3"/>
    <s v="FR"/>
    <s v="EUR"/>
    <n v="1491590738"/>
    <n v="1489517138"/>
    <b v="0"/>
    <n v="10"/>
    <b v="0"/>
    <s v="music/faith"/>
    <n v="21.714285714285715"/>
    <n v="76"/>
    <x v="4"/>
    <s v="faith"/>
    <x v="1683"/>
    <d v="2017-04-07T18:45:38"/>
  </r>
  <r>
    <x v="3"/>
    <s v="US"/>
    <s v="USD"/>
    <n v="1489775641"/>
    <n v="1487360041"/>
    <b v="0"/>
    <n v="101"/>
    <b v="0"/>
    <s v="music/faith"/>
    <n v="109.125"/>
    <n v="86.43564356435644"/>
    <x v="4"/>
    <s v="faith"/>
    <x v="1684"/>
    <d v="2017-03-17T18:34:01"/>
  </r>
  <r>
    <x v="3"/>
    <s v="US"/>
    <s v="USD"/>
    <n v="1490331623"/>
    <n v="1487743223"/>
    <b v="0"/>
    <n v="15"/>
    <b v="0"/>
    <s v="music/faith"/>
    <n v="102.85714285714285"/>
    <n v="24"/>
    <x v="4"/>
    <s v="faith"/>
    <x v="1685"/>
    <d v="2017-03-24T05:00:23"/>
  </r>
  <r>
    <x v="3"/>
    <s v="CA"/>
    <s v="CAD"/>
    <n v="1493320519"/>
    <n v="1488140119"/>
    <b v="0"/>
    <n v="1"/>
    <b v="0"/>
    <s v="music/faith"/>
    <n v="0.36"/>
    <n v="18"/>
    <x v="4"/>
    <s v="faith"/>
    <x v="1686"/>
    <d v="2017-04-27T19:15:19"/>
  </r>
  <r>
    <x v="3"/>
    <s v="US"/>
    <s v="USD"/>
    <n v="1491855300"/>
    <n v="1488935245"/>
    <b v="0"/>
    <n v="39"/>
    <b v="0"/>
    <s v="music/faith"/>
    <n v="31.25"/>
    <n v="80.128205128205124"/>
    <x v="4"/>
    <s v="faith"/>
    <x v="1687"/>
    <d v="2017-04-10T20:15:00"/>
  </r>
  <r>
    <x v="3"/>
    <s v="US"/>
    <s v="USD"/>
    <n v="1491738594"/>
    <n v="1489150194"/>
    <b v="0"/>
    <n v="7"/>
    <b v="0"/>
    <s v="music/faith"/>
    <n v="44.3"/>
    <n v="253.14285714285714"/>
    <x v="4"/>
    <s v="faith"/>
    <x v="1688"/>
    <d v="2017-04-09T11:49:54"/>
  </r>
  <r>
    <x v="3"/>
    <s v="US"/>
    <s v="USD"/>
    <n v="1489700230"/>
    <n v="1487111830"/>
    <b v="0"/>
    <n v="14"/>
    <b v="0"/>
    <s v="music/faith"/>
    <n v="100"/>
    <n v="171.42857142857142"/>
    <x v="4"/>
    <s v="faith"/>
    <x v="1689"/>
    <d v="2017-03-16T21:37:10"/>
  </r>
  <r>
    <x v="3"/>
    <s v="US"/>
    <s v="USD"/>
    <n v="1491470442"/>
    <n v="1488882042"/>
    <b v="0"/>
    <n v="11"/>
    <b v="0"/>
    <s v="music/faith"/>
    <n v="25.4"/>
    <n v="57.727272727272727"/>
    <x v="4"/>
    <s v="faith"/>
    <x v="1690"/>
    <d v="2017-04-06T09:20:42"/>
  </r>
  <r>
    <x v="3"/>
    <s v="US"/>
    <s v="USD"/>
    <n v="1491181200"/>
    <n v="1488387008"/>
    <b v="0"/>
    <n v="38"/>
    <b v="0"/>
    <s v="music/faith"/>
    <n v="33.473333333333329"/>
    <n v="264.26315789473682"/>
    <x v="4"/>
    <s v="faith"/>
    <x v="1691"/>
    <d v="2017-04-03T01:00:00"/>
  </r>
  <r>
    <x v="3"/>
    <s v="US"/>
    <s v="USD"/>
    <n v="1490572740"/>
    <n v="1487734667"/>
    <b v="0"/>
    <n v="15"/>
    <b v="0"/>
    <s v="music/faith"/>
    <n v="47.8"/>
    <n v="159.33333333333334"/>
    <x v="4"/>
    <s v="faith"/>
    <x v="1692"/>
    <d v="2017-03-26T23:59:00"/>
  </r>
  <r>
    <x v="3"/>
    <s v="GB"/>
    <s v="GBP"/>
    <n v="1491768000"/>
    <n v="1489097112"/>
    <b v="0"/>
    <n v="8"/>
    <b v="0"/>
    <s v="music/faith"/>
    <n v="9.3333333333333339"/>
    <n v="35"/>
    <x v="4"/>
    <s v="faith"/>
    <x v="1693"/>
    <d v="2017-04-09T20:00:00"/>
  </r>
  <r>
    <x v="3"/>
    <s v="US"/>
    <s v="USD"/>
    <n v="1490589360"/>
    <n v="1488038674"/>
    <b v="0"/>
    <n v="1"/>
    <b v="0"/>
    <s v="music/faith"/>
    <n v="0.05"/>
    <n v="5"/>
    <x v="4"/>
    <s v="faith"/>
    <x v="1694"/>
    <d v="2017-03-27T04:36:00"/>
  </r>
  <r>
    <x v="3"/>
    <s v="US"/>
    <s v="USD"/>
    <n v="1491786000"/>
    <n v="1488847514"/>
    <b v="0"/>
    <n v="23"/>
    <b v="0"/>
    <s v="music/faith"/>
    <n v="11.708333333333334"/>
    <n v="61.086956521739133"/>
    <x v="4"/>
    <s v="faith"/>
    <x v="1695"/>
    <d v="2017-04-10T01:00:00"/>
  </r>
  <r>
    <x v="3"/>
    <s v="US"/>
    <s v="USD"/>
    <n v="1491007211"/>
    <n v="1488418811"/>
    <b v="0"/>
    <n v="0"/>
    <b v="0"/>
    <s v="music/faith"/>
    <n v="0"/>
    <s v="N/A"/>
    <x v="4"/>
    <s v="faith"/>
    <x v="1696"/>
    <d v="2017-04-01T00:40:11"/>
  </r>
  <r>
    <x v="3"/>
    <s v="US"/>
    <s v="USD"/>
    <n v="1491781648"/>
    <n v="1489193248"/>
    <b v="0"/>
    <n v="22"/>
    <b v="0"/>
    <s v="music/faith"/>
    <n v="20.208000000000002"/>
    <n v="114.81818181818181"/>
    <x v="4"/>
    <s v="faith"/>
    <x v="1697"/>
    <d v="2017-04-09T23:47:28"/>
  </r>
  <r>
    <x v="3"/>
    <s v="US"/>
    <s v="USD"/>
    <n v="1490499180"/>
    <n v="1488430760"/>
    <b v="0"/>
    <n v="0"/>
    <b v="0"/>
    <s v="music/faith"/>
    <n v="0"/>
    <s v="N/A"/>
    <x v="4"/>
    <s v="faith"/>
    <x v="1698"/>
    <d v="2017-03-26T03:33:00"/>
  </r>
  <r>
    <x v="3"/>
    <s v="US"/>
    <s v="USD"/>
    <n v="1491943445"/>
    <n v="1489351445"/>
    <b v="0"/>
    <n v="4"/>
    <b v="0"/>
    <s v="music/faith"/>
    <n v="4.2311459353574925"/>
    <n v="54"/>
    <x v="4"/>
    <s v="faith"/>
    <x v="1699"/>
    <d v="2017-04-11T20:44:05"/>
  </r>
  <r>
    <x v="3"/>
    <s v="US"/>
    <s v="USD"/>
    <n v="1491019200"/>
    <n v="1488418990"/>
    <b v="0"/>
    <n v="79"/>
    <b v="0"/>
    <s v="music/faith"/>
    <n v="26.06"/>
    <n v="65.974683544303801"/>
    <x v="4"/>
    <s v="faith"/>
    <x v="1700"/>
    <d v="2017-04-01T04:00:00"/>
  </r>
  <r>
    <x v="2"/>
    <s v="US"/>
    <s v="USD"/>
    <n v="1421337405"/>
    <n v="1418745405"/>
    <b v="0"/>
    <n v="2"/>
    <b v="0"/>
    <s v="music/faith"/>
    <n v="0.19801980198019803"/>
    <n v="5"/>
    <x v="4"/>
    <s v="faith"/>
    <x v="1701"/>
    <d v="2015-01-15T15:56:45"/>
  </r>
  <r>
    <x v="2"/>
    <s v="US"/>
    <s v="USD"/>
    <n v="1427745150"/>
    <n v="1425156750"/>
    <b v="0"/>
    <n v="1"/>
    <b v="0"/>
    <s v="music/faith"/>
    <n v="6.0606060606060606E-3"/>
    <n v="1"/>
    <x v="4"/>
    <s v="faith"/>
    <x v="1702"/>
    <d v="2015-03-30T19:52:30"/>
  </r>
  <r>
    <x v="2"/>
    <s v="US"/>
    <s v="USD"/>
    <n v="1441003537"/>
    <n v="1435819537"/>
    <b v="0"/>
    <n v="2"/>
    <b v="0"/>
    <s v="music/faith"/>
    <n v="1.02"/>
    <n v="25.5"/>
    <x v="4"/>
    <s v="faith"/>
    <x v="1703"/>
    <d v="2015-08-31T06:45:37"/>
  </r>
  <r>
    <x v="2"/>
    <s v="US"/>
    <s v="USD"/>
    <n v="1424056873"/>
    <n v="1421464873"/>
    <b v="0"/>
    <n v="11"/>
    <b v="0"/>
    <s v="music/faith"/>
    <n v="65.100000000000009"/>
    <n v="118.36363636363636"/>
    <x v="4"/>
    <s v="faith"/>
    <x v="1704"/>
    <d v="2015-02-16T03:21:13"/>
  </r>
  <r>
    <x v="2"/>
    <s v="US"/>
    <s v="USD"/>
    <n v="1441814400"/>
    <n v="1440807846"/>
    <b v="0"/>
    <n v="0"/>
    <b v="0"/>
    <s v="music/faith"/>
    <n v="0"/>
    <s v="N/A"/>
    <x v="4"/>
    <s v="faith"/>
    <x v="1705"/>
    <d v="2015-09-09T16:00:00"/>
  </r>
  <r>
    <x v="2"/>
    <s v="DE"/>
    <s v="EUR"/>
    <n v="1440314472"/>
    <n v="1435130472"/>
    <b v="0"/>
    <n v="0"/>
    <b v="0"/>
    <s v="music/faith"/>
    <n v="0"/>
    <s v="N/A"/>
    <x v="4"/>
    <s v="faith"/>
    <x v="1706"/>
    <d v="2015-08-23T07:21:12"/>
  </r>
  <r>
    <x v="2"/>
    <s v="US"/>
    <s v="USD"/>
    <n v="1459181895"/>
    <n v="1456593495"/>
    <b v="0"/>
    <n v="9"/>
    <b v="0"/>
    <s v="music/faith"/>
    <n v="9.74"/>
    <n v="54.111111111111114"/>
    <x v="4"/>
    <s v="faith"/>
    <x v="1707"/>
    <d v="2016-03-28T16:18:15"/>
  </r>
  <r>
    <x v="2"/>
    <s v="US"/>
    <s v="USD"/>
    <n v="1462135706"/>
    <n v="1458679706"/>
    <b v="0"/>
    <n v="0"/>
    <b v="0"/>
    <s v="music/faith"/>
    <n v="0"/>
    <s v="N/A"/>
    <x v="4"/>
    <s v="faith"/>
    <x v="1708"/>
    <d v="2016-05-01T20:48:26"/>
  </r>
  <r>
    <x v="2"/>
    <s v="US"/>
    <s v="USD"/>
    <n v="1409513940"/>
    <n v="1405949514"/>
    <b v="0"/>
    <n v="4"/>
    <b v="0"/>
    <s v="music/faith"/>
    <n v="4.8571428571428568"/>
    <n v="21.25"/>
    <x v="4"/>
    <s v="faith"/>
    <x v="1709"/>
    <d v="2014-08-31T19:39:00"/>
  </r>
  <r>
    <x v="2"/>
    <s v="DE"/>
    <s v="EUR"/>
    <n v="1453122000"/>
    <n v="1449151888"/>
    <b v="0"/>
    <n v="1"/>
    <b v="0"/>
    <s v="music/faith"/>
    <n v="0.67999999999999994"/>
    <n v="34"/>
    <x v="4"/>
    <s v="faith"/>
    <x v="1710"/>
    <d v="2016-01-18T13:00:00"/>
  </r>
  <r>
    <x v="2"/>
    <s v="US"/>
    <s v="USD"/>
    <n v="1409585434"/>
    <n v="1406907034"/>
    <b v="0"/>
    <n v="2"/>
    <b v="0"/>
    <s v="music/faith"/>
    <n v="10.5"/>
    <n v="525"/>
    <x v="4"/>
    <s v="faith"/>
    <x v="1711"/>
    <d v="2014-09-01T15:30:34"/>
  </r>
  <r>
    <x v="2"/>
    <s v="US"/>
    <s v="USD"/>
    <n v="1435701353"/>
    <n v="1430517353"/>
    <b v="0"/>
    <n v="0"/>
    <b v="0"/>
    <s v="music/faith"/>
    <n v="0"/>
    <s v="N/A"/>
    <x v="4"/>
    <s v="faith"/>
    <x v="1712"/>
    <d v="2015-06-30T21:55:53"/>
  </r>
  <r>
    <x v="2"/>
    <s v="US"/>
    <s v="USD"/>
    <n v="1412536412"/>
    <n v="1409944412"/>
    <b v="0"/>
    <n v="1"/>
    <b v="0"/>
    <s v="music/faith"/>
    <n v="1.6666666666666667"/>
    <n v="50"/>
    <x v="4"/>
    <s v="faith"/>
    <x v="1713"/>
    <d v="2014-10-05T19:13:32"/>
  </r>
  <r>
    <x v="2"/>
    <s v="US"/>
    <s v="USD"/>
    <n v="1430517761"/>
    <n v="1427925761"/>
    <b v="0"/>
    <n v="17"/>
    <b v="0"/>
    <s v="music/faith"/>
    <n v="7.8680000000000003"/>
    <n v="115.70588235294117"/>
    <x v="4"/>
    <s v="faith"/>
    <x v="1714"/>
    <d v="2015-05-01T22:02:41"/>
  </r>
  <r>
    <x v="2"/>
    <s v="US"/>
    <s v="USD"/>
    <n v="1427772120"/>
    <n v="1425186785"/>
    <b v="0"/>
    <n v="2"/>
    <b v="0"/>
    <s v="music/faith"/>
    <n v="0.22"/>
    <n v="5.5"/>
    <x v="4"/>
    <s v="faith"/>
    <x v="1715"/>
    <d v="2015-03-31T03:22:00"/>
  </r>
  <r>
    <x v="2"/>
    <s v="US"/>
    <s v="USD"/>
    <n v="1481295099"/>
    <n v="1477835499"/>
    <b v="0"/>
    <n v="3"/>
    <b v="0"/>
    <s v="music/faith"/>
    <n v="7.5"/>
    <n v="50"/>
    <x v="4"/>
    <s v="faith"/>
    <x v="1716"/>
    <d v="2016-12-09T14:51:39"/>
  </r>
  <r>
    <x v="2"/>
    <s v="US"/>
    <s v="USD"/>
    <n v="1461211200"/>
    <n v="1459467238"/>
    <b v="0"/>
    <n v="41"/>
    <b v="0"/>
    <s v="music/faith"/>
    <n v="42.725880551301685"/>
    <n v="34.024390243902438"/>
    <x v="4"/>
    <s v="faith"/>
    <x v="1717"/>
    <d v="2016-04-21T04:00:00"/>
  </r>
  <r>
    <x v="2"/>
    <s v="US"/>
    <s v="USD"/>
    <n v="1463201940"/>
    <n v="1459435149"/>
    <b v="0"/>
    <n v="2"/>
    <b v="0"/>
    <s v="music/faith"/>
    <n v="0.2142857142857143"/>
    <n v="37.5"/>
    <x v="4"/>
    <s v="faith"/>
    <x v="1718"/>
    <d v="2016-05-14T04:59:00"/>
  </r>
  <r>
    <x v="2"/>
    <s v="US"/>
    <s v="USD"/>
    <n v="1410958191"/>
    <n v="1408366191"/>
    <b v="0"/>
    <n v="3"/>
    <b v="0"/>
    <s v="music/faith"/>
    <n v="0.87500000000000011"/>
    <n v="11.666666666666666"/>
    <x v="4"/>
    <s v="faith"/>
    <x v="1719"/>
    <d v="2014-09-17T12:49:51"/>
  </r>
  <r>
    <x v="2"/>
    <s v="US"/>
    <s v="USD"/>
    <n v="1415562471"/>
    <n v="1412966871"/>
    <b v="0"/>
    <n v="8"/>
    <b v="0"/>
    <s v="music/faith"/>
    <n v="5.625"/>
    <n v="28.125"/>
    <x v="4"/>
    <s v="faith"/>
    <x v="1720"/>
    <d v="2014-11-09T19:47:51"/>
  </r>
  <r>
    <x v="2"/>
    <s v="US"/>
    <s v="USD"/>
    <n v="1449831863"/>
    <n v="1447239863"/>
    <b v="0"/>
    <n v="0"/>
    <b v="0"/>
    <s v="music/faith"/>
    <n v="0"/>
    <s v="N/A"/>
    <x v="4"/>
    <s v="faith"/>
    <x v="1721"/>
    <d v="2015-12-11T11:04:23"/>
  </r>
  <r>
    <x v="2"/>
    <s v="US"/>
    <s v="USD"/>
    <n v="1459642200"/>
    <n v="1456441429"/>
    <b v="0"/>
    <n v="1"/>
    <b v="0"/>
    <s v="music/faith"/>
    <n v="3.4722222222222224E-2"/>
    <n v="1"/>
    <x v="4"/>
    <s v="faith"/>
    <x v="1722"/>
    <d v="2016-04-03T00:10:00"/>
  </r>
  <r>
    <x v="2"/>
    <s v="US"/>
    <s v="USD"/>
    <n v="1435730400"/>
    <n v="1430855315"/>
    <b v="0"/>
    <n v="3"/>
    <b v="0"/>
    <s v="music/faith"/>
    <n v="6.5"/>
    <n v="216.66666666666666"/>
    <x v="4"/>
    <s v="faith"/>
    <x v="1723"/>
    <d v="2015-07-01T06:00:00"/>
  </r>
  <r>
    <x v="2"/>
    <s v="US"/>
    <s v="USD"/>
    <n v="1414707762"/>
    <n v="1412115762"/>
    <b v="0"/>
    <n v="4"/>
    <b v="0"/>
    <s v="music/faith"/>
    <n v="0.58333333333333337"/>
    <n v="8.75"/>
    <x v="4"/>
    <s v="faith"/>
    <x v="1724"/>
    <d v="2014-10-30T22:22:42"/>
  </r>
  <r>
    <x v="2"/>
    <s v="US"/>
    <s v="USD"/>
    <n v="1408922049"/>
    <n v="1406330049"/>
    <b v="0"/>
    <n v="9"/>
    <b v="0"/>
    <s v="music/faith"/>
    <n v="10.181818181818182"/>
    <n v="62.222222222222221"/>
    <x v="4"/>
    <s v="faith"/>
    <x v="1725"/>
    <d v="2014-08-24T23:14:09"/>
  </r>
  <r>
    <x v="2"/>
    <s v="US"/>
    <s v="USD"/>
    <n v="1403906664"/>
    <n v="1401401064"/>
    <b v="0"/>
    <n v="16"/>
    <b v="0"/>
    <s v="music/faith"/>
    <n v="33.784615384615385"/>
    <n v="137.25"/>
    <x v="4"/>
    <s v="faith"/>
    <x v="1726"/>
    <d v="2014-06-27T22:04:24"/>
  </r>
  <r>
    <x v="2"/>
    <s v="GB"/>
    <s v="GBP"/>
    <n v="1428231600"/>
    <n v="1423520177"/>
    <b v="0"/>
    <n v="1"/>
    <b v="0"/>
    <s v="music/faith"/>
    <n v="3.3333333333333333E-2"/>
    <n v="1"/>
    <x v="4"/>
    <s v="faith"/>
    <x v="1727"/>
    <d v="2015-04-05T11:00:00"/>
  </r>
  <r>
    <x v="2"/>
    <s v="US"/>
    <s v="USD"/>
    <n v="1445439674"/>
    <n v="1442847674"/>
    <b v="0"/>
    <n v="7"/>
    <b v="0"/>
    <s v="music/faith"/>
    <n v="68.400000000000006"/>
    <n v="122.14285714285714"/>
    <x v="4"/>
    <s v="faith"/>
    <x v="1728"/>
    <d v="2015-10-21T15:01:14"/>
  </r>
  <r>
    <x v="2"/>
    <s v="US"/>
    <s v="USD"/>
    <n v="1465521306"/>
    <n v="1460337306"/>
    <b v="0"/>
    <n v="0"/>
    <b v="0"/>
    <s v="music/faith"/>
    <n v="0"/>
    <s v="N/A"/>
    <x v="4"/>
    <s v="faith"/>
    <x v="1729"/>
    <d v="2016-06-10T01:15:06"/>
  </r>
  <r>
    <x v="2"/>
    <s v="US"/>
    <s v="USD"/>
    <n v="1445738783"/>
    <n v="1443146783"/>
    <b v="0"/>
    <n v="0"/>
    <b v="0"/>
    <s v="music/faith"/>
    <n v="0"/>
    <s v="N/A"/>
    <x v="4"/>
    <s v="faith"/>
    <x v="1730"/>
    <d v="2015-10-25T02:06:23"/>
  </r>
  <r>
    <x v="2"/>
    <s v="US"/>
    <s v="USD"/>
    <n v="1434034800"/>
    <n v="1432849552"/>
    <b v="0"/>
    <n v="0"/>
    <b v="0"/>
    <s v="music/faith"/>
    <n v="0"/>
    <s v="N/A"/>
    <x v="4"/>
    <s v="faith"/>
    <x v="1731"/>
    <d v="2015-06-11T15:00:00"/>
  </r>
  <r>
    <x v="2"/>
    <s v="US"/>
    <s v="USD"/>
    <n v="1452920400"/>
    <n v="1447777481"/>
    <b v="0"/>
    <n v="0"/>
    <b v="0"/>
    <s v="music/faith"/>
    <n v="0"/>
    <s v="N/A"/>
    <x v="4"/>
    <s v="faith"/>
    <x v="1732"/>
    <d v="2016-01-16T05:00:00"/>
  </r>
  <r>
    <x v="2"/>
    <s v="US"/>
    <s v="USD"/>
    <n v="1473802200"/>
    <n v="1472746374"/>
    <b v="0"/>
    <n v="0"/>
    <b v="0"/>
    <s v="music/faith"/>
    <n v="0"/>
    <s v="N/A"/>
    <x v="4"/>
    <s v="faith"/>
    <x v="1733"/>
    <d v="2016-09-13T21:30:00"/>
  </r>
  <r>
    <x v="2"/>
    <s v="US"/>
    <s v="USD"/>
    <n v="1431046356"/>
    <n v="1428454356"/>
    <b v="0"/>
    <n v="1"/>
    <b v="0"/>
    <s v="music/faith"/>
    <n v="2.2222222222222223E-2"/>
    <n v="1"/>
    <x v="4"/>
    <s v="faith"/>
    <x v="1734"/>
    <d v="2015-05-08T00:52:36"/>
  </r>
  <r>
    <x v="2"/>
    <s v="US"/>
    <s v="USD"/>
    <n v="1470598345"/>
    <n v="1468006345"/>
    <b v="0"/>
    <n v="2"/>
    <b v="0"/>
    <s v="music/faith"/>
    <n v="11"/>
    <n v="55"/>
    <x v="4"/>
    <s v="faith"/>
    <x v="1735"/>
    <d v="2016-08-07T19:32:25"/>
  </r>
  <r>
    <x v="2"/>
    <s v="US"/>
    <s v="USD"/>
    <n v="1447018833"/>
    <n v="1444423233"/>
    <b v="0"/>
    <n v="1"/>
    <b v="0"/>
    <s v="music/faith"/>
    <n v="0.73333333333333328"/>
    <n v="22"/>
    <x v="4"/>
    <s v="faith"/>
    <x v="1736"/>
    <d v="2015-11-08T21:40:33"/>
  </r>
  <r>
    <x v="2"/>
    <s v="US"/>
    <s v="USD"/>
    <n v="1437432392"/>
    <n v="1434840392"/>
    <b v="0"/>
    <n v="15"/>
    <b v="0"/>
    <s v="music/faith"/>
    <n v="21.25"/>
    <n v="56.666666666666664"/>
    <x v="4"/>
    <s v="faith"/>
    <x v="1737"/>
    <d v="2015-07-20T22:46:32"/>
  </r>
  <r>
    <x v="2"/>
    <s v="US"/>
    <s v="USD"/>
    <n v="1412283542"/>
    <n v="1409691542"/>
    <b v="0"/>
    <n v="1"/>
    <b v="0"/>
    <s v="music/faith"/>
    <n v="0.4"/>
    <n v="20"/>
    <x v="4"/>
    <s v="faith"/>
    <x v="1738"/>
    <d v="2014-10-02T20:59:02"/>
  </r>
  <r>
    <x v="2"/>
    <s v="US"/>
    <s v="USD"/>
    <n v="1462391932"/>
    <n v="1457297932"/>
    <b v="0"/>
    <n v="1"/>
    <b v="0"/>
    <s v="music/faith"/>
    <n v="0.1"/>
    <n v="1"/>
    <x v="4"/>
    <s v="faith"/>
    <x v="1739"/>
    <d v="2016-05-04T19:58:52"/>
  </r>
  <r>
    <x v="2"/>
    <s v="US"/>
    <s v="USD"/>
    <n v="1437075422"/>
    <n v="1434483422"/>
    <b v="0"/>
    <n v="0"/>
    <b v="0"/>
    <s v="music/faith"/>
    <n v="0"/>
    <s v="N/A"/>
    <x v="4"/>
    <s v="faith"/>
    <x v="1740"/>
    <d v="2015-07-16T19:37:02"/>
  </r>
  <r>
    <x v="0"/>
    <s v="GB"/>
    <s v="GBP"/>
    <n v="1433948671"/>
    <n v="1430060671"/>
    <b v="0"/>
    <n v="52"/>
    <b v="1"/>
    <s v="photography/photobooks"/>
    <n v="110.83333333333334"/>
    <n v="25.576923076923077"/>
    <x v="8"/>
    <s v="photobooks"/>
    <x v="1741"/>
    <d v="2015-06-10T15:04:31"/>
  </r>
  <r>
    <x v="0"/>
    <s v="US"/>
    <s v="USD"/>
    <n v="1483822800"/>
    <n v="1481058170"/>
    <b v="0"/>
    <n v="34"/>
    <b v="1"/>
    <s v="photography/photobooks"/>
    <n v="108.74999999999999"/>
    <n v="63.970588235294116"/>
    <x v="8"/>
    <s v="photobooks"/>
    <x v="1742"/>
    <d v="2017-01-07T21:00:00"/>
  </r>
  <r>
    <x v="0"/>
    <s v="US"/>
    <s v="USD"/>
    <n v="1472270340"/>
    <n v="1470348775"/>
    <b v="0"/>
    <n v="67"/>
    <b v="1"/>
    <s v="photography/photobooks"/>
    <n v="100.41666666666667"/>
    <n v="89.925373134328353"/>
    <x v="8"/>
    <s v="photobooks"/>
    <x v="1743"/>
    <d v="2016-08-27T03:59:00"/>
  </r>
  <r>
    <x v="0"/>
    <s v="GB"/>
    <s v="GBP"/>
    <n v="1425821477"/>
    <n v="1421937077"/>
    <b v="0"/>
    <n v="70"/>
    <b v="1"/>
    <s v="photography/photobooks"/>
    <n v="118.45454545454545"/>
    <n v="93.071428571428569"/>
    <x v="8"/>
    <s v="photobooks"/>
    <x v="1744"/>
    <d v="2015-03-08T13:31:17"/>
  </r>
  <r>
    <x v="0"/>
    <s v="US"/>
    <s v="USD"/>
    <n v="1482372000"/>
    <n v="1479276838"/>
    <b v="0"/>
    <n v="89"/>
    <b v="1"/>
    <s v="photography/photobooks"/>
    <n v="114.01428571428571"/>
    <n v="89.674157303370791"/>
    <x v="8"/>
    <s v="photobooks"/>
    <x v="1745"/>
    <d v="2016-12-22T02:00:00"/>
  </r>
  <r>
    <x v="0"/>
    <s v="US"/>
    <s v="USD"/>
    <n v="1479952800"/>
    <n v="1477368867"/>
    <b v="0"/>
    <n v="107"/>
    <b v="1"/>
    <s v="photography/photobooks"/>
    <n v="148.10000000000002"/>
    <n v="207.61682242990653"/>
    <x v="8"/>
    <s v="photobooks"/>
    <x v="1746"/>
    <d v="2016-11-24T02:00:00"/>
  </r>
  <r>
    <x v="0"/>
    <s v="GB"/>
    <s v="GBP"/>
    <n v="1447426800"/>
    <n v="1444904830"/>
    <b v="0"/>
    <n v="159"/>
    <b v="1"/>
    <s v="photography/photobooks"/>
    <n v="104.95555555555556"/>
    <n v="59.408805031446541"/>
    <x v="8"/>
    <s v="photobooks"/>
    <x v="1747"/>
    <d v="2015-11-13T15:00:00"/>
  </r>
  <r>
    <x v="0"/>
    <s v="CA"/>
    <s v="CAD"/>
    <n v="1441234143"/>
    <n v="1438642143"/>
    <b v="0"/>
    <n v="181"/>
    <b v="1"/>
    <s v="photography/photobooks"/>
    <n v="129.94800000000001"/>
    <n v="358.97237569060775"/>
    <x v="8"/>
    <s v="photobooks"/>
    <x v="1748"/>
    <d v="2015-09-02T22:49:03"/>
  </r>
  <r>
    <x v="0"/>
    <s v="LU"/>
    <s v="EUR"/>
    <n v="1488394800"/>
    <n v="1485213921"/>
    <b v="0"/>
    <n v="131"/>
    <b v="1"/>
    <s v="photography/photobooks"/>
    <n v="123.48756218905473"/>
    <n v="94.736641221374043"/>
    <x v="8"/>
    <s v="photobooks"/>
    <x v="1749"/>
    <d v="2017-03-01T19:00:00"/>
  </r>
  <r>
    <x v="0"/>
    <s v="US"/>
    <s v="USD"/>
    <n v="1461096304"/>
    <n v="1458936304"/>
    <b v="0"/>
    <n v="125"/>
    <b v="1"/>
    <s v="photography/photobooks"/>
    <n v="201.62"/>
    <n v="80.647999999999996"/>
    <x v="8"/>
    <s v="photobooks"/>
    <x v="1750"/>
    <d v="2016-04-19T20:05:04"/>
  </r>
  <r>
    <x v="0"/>
    <s v="US"/>
    <s v="USD"/>
    <n v="1426787123"/>
    <n v="1424198723"/>
    <b v="0"/>
    <n v="61"/>
    <b v="1"/>
    <s v="photography/photobooks"/>
    <n v="102.89999999999999"/>
    <n v="168.68852459016392"/>
    <x v="8"/>
    <s v="photobooks"/>
    <x v="1751"/>
    <d v="2015-03-19T17:45:23"/>
  </r>
  <r>
    <x v="0"/>
    <s v="GB"/>
    <s v="GBP"/>
    <n v="1476425082"/>
    <n v="1473833082"/>
    <b v="0"/>
    <n v="90"/>
    <b v="1"/>
    <s v="photography/photobooks"/>
    <n v="260.16666666666663"/>
    <n v="34.68888888888889"/>
    <x v="8"/>
    <s v="photobooks"/>
    <x v="1752"/>
    <d v="2016-10-14T06:04:42"/>
  </r>
  <r>
    <x v="0"/>
    <s v="DK"/>
    <s v="DKK"/>
    <n v="1458579568"/>
    <n v="1455991168"/>
    <b v="0"/>
    <n v="35"/>
    <b v="1"/>
    <s v="photography/photobooks"/>
    <n v="108"/>
    <n v="462.85714285714283"/>
    <x v="8"/>
    <s v="photobooks"/>
    <x v="1753"/>
    <d v="2016-03-21T16:59:28"/>
  </r>
  <r>
    <x v="0"/>
    <s v="CA"/>
    <s v="CAD"/>
    <n v="1428091353"/>
    <n v="1425502953"/>
    <b v="0"/>
    <n v="90"/>
    <b v="1"/>
    <s v="photography/photobooks"/>
    <n v="110.52941176470587"/>
    <n v="104.38888888888889"/>
    <x v="8"/>
    <s v="photobooks"/>
    <x v="1754"/>
    <d v="2015-04-03T20:02:33"/>
  </r>
  <r>
    <x v="0"/>
    <s v="US"/>
    <s v="USD"/>
    <n v="1444071361"/>
    <n v="1441479361"/>
    <b v="0"/>
    <n v="4"/>
    <b v="1"/>
    <s v="photography/photobooks"/>
    <n v="120"/>
    <n v="7.5"/>
    <x v="8"/>
    <s v="photobooks"/>
    <x v="1755"/>
    <d v="2015-10-05T18:56:01"/>
  </r>
  <r>
    <x v="0"/>
    <s v="US"/>
    <s v="USD"/>
    <n v="1472443269"/>
    <n v="1468987269"/>
    <b v="0"/>
    <n v="120"/>
    <b v="1"/>
    <s v="photography/photobooks"/>
    <n v="102.82909090909091"/>
    <n v="47.13"/>
    <x v="8"/>
    <s v="photobooks"/>
    <x v="1756"/>
    <d v="2016-08-29T04:01:09"/>
  </r>
  <r>
    <x v="0"/>
    <s v="US"/>
    <s v="USD"/>
    <n v="1485631740"/>
    <n v="1483041083"/>
    <b v="0"/>
    <n v="14"/>
    <b v="1"/>
    <s v="photography/photobooks"/>
    <n v="115.99999999999999"/>
    <n v="414.28571428571428"/>
    <x v="8"/>
    <s v="photobooks"/>
    <x v="1757"/>
    <d v="2017-01-28T19:29:00"/>
  </r>
  <r>
    <x v="0"/>
    <s v="US"/>
    <s v="USD"/>
    <n v="1468536992"/>
    <n v="1463352992"/>
    <b v="0"/>
    <n v="27"/>
    <b v="1"/>
    <s v="photography/photobooks"/>
    <n v="114.7"/>
    <n v="42.481481481481481"/>
    <x v="8"/>
    <s v="photobooks"/>
    <x v="1758"/>
    <d v="2016-07-14T22:56:32"/>
  </r>
  <r>
    <x v="0"/>
    <s v="US"/>
    <s v="USD"/>
    <n v="1427309629"/>
    <n v="1425585229"/>
    <b v="0"/>
    <n v="49"/>
    <b v="1"/>
    <s v="photography/photobooks"/>
    <n v="106.60000000000001"/>
    <n v="108.77551020408163"/>
    <x v="8"/>
    <s v="photobooks"/>
    <x v="1759"/>
    <d v="2015-03-25T18:53:49"/>
  </r>
  <r>
    <x v="0"/>
    <s v="US"/>
    <s v="USD"/>
    <n v="1456416513"/>
    <n v="1454688513"/>
    <b v="0"/>
    <n v="102"/>
    <b v="1"/>
    <s v="photography/photobooks"/>
    <n v="165.44"/>
    <n v="81.098039215686271"/>
    <x v="8"/>
    <s v="photobooks"/>
    <x v="1760"/>
    <d v="2016-02-25T16:08:33"/>
  </r>
  <r>
    <x v="0"/>
    <s v="GB"/>
    <s v="GBP"/>
    <n v="1442065060"/>
    <n v="1437745060"/>
    <b v="0"/>
    <n v="3"/>
    <b v="1"/>
    <s v="photography/photobooks"/>
    <n v="155"/>
    <n v="51.666666666666664"/>
    <x v="8"/>
    <s v="photobooks"/>
    <x v="1761"/>
    <d v="2015-09-12T13:37:40"/>
  </r>
  <r>
    <x v="0"/>
    <s v="US"/>
    <s v="USD"/>
    <n v="1457739245"/>
    <n v="1455147245"/>
    <b v="0"/>
    <n v="25"/>
    <b v="1"/>
    <s v="photography/photobooks"/>
    <n v="885"/>
    <n v="35.4"/>
    <x v="8"/>
    <s v="photobooks"/>
    <x v="1762"/>
    <d v="2016-03-11T23:34:05"/>
  </r>
  <r>
    <x v="0"/>
    <s v="US"/>
    <s v="USD"/>
    <n v="1477255840"/>
    <n v="1474663840"/>
    <b v="0"/>
    <n v="118"/>
    <b v="1"/>
    <s v="photography/photobooks"/>
    <n v="101.90833333333333"/>
    <n v="103.63559322033899"/>
    <x v="8"/>
    <s v="photobooks"/>
    <x v="1763"/>
    <d v="2016-10-23T20:50:40"/>
  </r>
  <r>
    <x v="2"/>
    <s v="GB"/>
    <s v="GBP"/>
    <n v="1407065979"/>
    <n v="1404560379"/>
    <b v="1"/>
    <n v="39"/>
    <b v="0"/>
    <s v="photography/photobooks"/>
    <n v="19.600000000000001"/>
    <n v="55.282051282051285"/>
    <x v="8"/>
    <s v="photobooks"/>
    <x v="1764"/>
    <d v="2014-08-03T11:39:39"/>
  </r>
  <r>
    <x v="2"/>
    <s v="US"/>
    <s v="USD"/>
    <n v="1407972712"/>
    <n v="1405380712"/>
    <b v="1"/>
    <n v="103"/>
    <b v="0"/>
    <s v="photography/photobooks"/>
    <n v="59.467839999999995"/>
    <n v="72.16970873786407"/>
    <x v="8"/>
    <s v="photobooks"/>
    <x v="1765"/>
    <d v="2014-08-13T23:31:52"/>
  </r>
  <r>
    <x v="2"/>
    <s v="AU"/>
    <s v="AUD"/>
    <n v="1408999088"/>
    <n v="1407184688"/>
    <b v="1"/>
    <n v="0"/>
    <b v="0"/>
    <s v="photography/photobooks"/>
    <n v="0"/>
    <s v="N/A"/>
    <x v="8"/>
    <s v="photobooks"/>
    <x v="1766"/>
    <d v="2014-08-25T20:38:08"/>
  </r>
  <r>
    <x v="2"/>
    <s v="US"/>
    <s v="USD"/>
    <n v="1407080884"/>
    <n v="1404488884"/>
    <b v="1"/>
    <n v="39"/>
    <b v="0"/>
    <s v="photography/photobooks"/>
    <n v="45.72"/>
    <n v="58.615384615384613"/>
    <x v="8"/>
    <s v="photobooks"/>
    <x v="1767"/>
    <d v="2014-08-03T15:48:04"/>
  </r>
  <r>
    <x v="2"/>
    <s v="US"/>
    <s v="USD"/>
    <n v="1411824444"/>
    <n v="1406640444"/>
    <b v="1"/>
    <n v="15"/>
    <b v="0"/>
    <s v="photography/photobooks"/>
    <n v="3.74"/>
    <n v="12.466666666666667"/>
    <x v="8"/>
    <s v="photobooks"/>
    <x v="1768"/>
    <d v="2014-09-27T13:27:24"/>
  </r>
  <r>
    <x v="2"/>
    <s v="US"/>
    <s v="USD"/>
    <n v="1421177959"/>
    <n v="1418585959"/>
    <b v="1"/>
    <n v="22"/>
    <b v="0"/>
    <s v="photography/photobooks"/>
    <n v="2.7025000000000001"/>
    <n v="49.136363636363633"/>
    <x v="8"/>
    <s v="photobooks"/>
    <x v="1769"/>
    <d v="2015-01-13T19:39:19"/>
  </r>
  <r>
    <x v="2"/>
    <s v="US"/>
    <s v="USD"/>
    <n v="1413312194"/>
    <n v="1410288194"/>
    <b v="1"/>
    <n v="92"/>
    <b v="0"/>
    <s v="photography/photobooks"/>
    <n v="56.51428571428572"/>
    <n v="150.5"/>
    <x v="8"/>
    <s v="photobooks"/>
    <x v="1770"/>
    <d v="2014-10-14T18:43:14"/>
  </r>
  <r>
    <x v="2"/>
    <s v="GB"/>
    <s v="GBP"/>
    <n v="1414107040"/>
    <n v="1411515040"/>
    <b v="1"/>
    <n v="25"/>
    <b v="0"/>
    <s v="photography/photobooks"/>
    <n v="21.30952380952381"/>
    <n v="35.799999999999997"/>
    <x v="8"/>
    <s v="photobooks"/>
    <x v="1771"/>
    <d v="2014-10-23T23:30:40"/>
  </r>
  <r>
    <x v="2"/>
    <s v="GB"/>
    <s v="GBP"/>
    <n v="1404666836"/>
    <n v="1399482836"/>
    <b v="1"/>
    <n v="19"/>
    <b v="0"/>
    <s v="photography/photobooks"/>
    <n v="15.6"/>
    <n v="45.157894736842103"/>
    <x v="8"/>
    <s v="photobooks"/>
    <x v="1772"/>
    <d v="2014-07-06T17:13:56"/>
  </r>
  <r>
    <x v="2"/>
    <s v="US"/>
    <s v="USD"/>
    <n v="1421691298"/>
    <n v="1417803298"/>
    <b v="1"/>
    <n v="19"/>
    <b v="0"/>
    <s v="photography/photobooks"/>
    <n v="6.2566666666666677"/>
    <n v="98.78947368421052"/>
    <x v="8"/>
    <s v="photobooks"/>
    <x v="1773"/>
    <d v="2015-01-19T18:14:58"/>
  </r>
  <r>
    <x v="2"/>
    <s v="US"/>
    <s v="USD"/>
    <n v="1417273140"/>
    <n v="1413609292"/>
    <b v="1"/>
    <n v="13"/>
    <b v="0"/>
    <s v="photography/photobooks"/>
    <n v="45.92"/>
    <n v="88.307692307692307"/>
    <x v="8"/>
    <s v="photobooks"/>
    <x v="1774"/>
    <d v="2014-11-29T14:59:00"/>
  </r>
  <r>
    <x v="2"/>
    <s v="US"/>
    <s v="USD"/>
    <n v="1414193160"/>
    <n v="1410305160"/>
    <b v="1"/>
    <n v="124"/>
    <b v="0"/>
    <s v="photography/photobooks"/>
    <n v="65.101538461538468"/>
    <n v="170.62903225806451"/>
    <x v="8"/>
    <s v="photobooks"/>
    <x v="1775"/>
    <d v="2014-10-24T23:26:00"/>
  </r>
  <r>
    <x v="2"/>
    <s v="GB"/>
    <s v="GBP"/>
    <n v="1414623471"/>
    <n v="1411513071"/>
    <b v="1"/>
    <n v="4"/>
    <b v="0"/>
    <s v="photography/photobooks"/>
    <n v="6.7"/>
    <n v="83.75"/>
    <x v="8"/>
    <s v="photobooks"/>
    <x v="1776"/>
    <d v="2014-10-29T22:57:51"/>
  </r>
  <r>
    <x v="2"/>
    <s v="NL"/>
    <s v="EUR"/>
    <n v="1424421253"/>
    <n v="1421829253"/>
    <b v="1"/>
    <n v="10"/>
    <b v="0"/>
    <s v="photography/photobooks"/>
    <n v="13.5625"/>
    <n v="65.099999999999994"/>
    <x v="8"/>
    <s v="photobooks"/>
    <x v="1777"/>
    <d v="2015-02-20T08:34:13"/>
  </r>
  <r>
    <x v="2"/>
    <s v="US"/>
    <s v="USD"/>
    <n v="1427485395"/>
    <n v="1423600995"/>
    <b v="1"/>
    <n v="15"/>
    <b v="0"/>
    <s v="photography/photobooks"/>
    <n v="1.9900000000000002"/>
    <n v="66.333333333333329"/>
    <x v="8"/>
    <s v="photobooks"/>
    <x v="1778"/>
    <d v="2015-03-27T19:43:15"/>
  </r>
  <r>
    <x v="2"/>
    <s v="US"/>
    <s v="USD"/>
    <n v="1472834180"/>
    <n v="1470242180"/>
    <b v="1"/>
    <n v="38"/>
    <b v="0"/>
    <s v="photography/photobooks"/>
    <n v="36.236363636363642"/>
    <n v="104.89473684210526"/>
    <x v="8"/>
    <s v="photobooks"/>
    <x v="1779"/>
    <d v="2016-09-02T16:36:20"/>
  </r>
  <r>
    <x v="2"/>
    <s v="US"/>
    <s v="USD"/>
    <n v="1467469510"/>
    <n v="1462285510"/>
    <b v="1"/>
    <n v="152"/>
    <b v="0"/>
    <s v="photography/photobooks"/>
    <n v="39.743333333333339"/>
    <n v="78.440789473684205"/>
    <x v="8"/>
    <s v="photobooks"/>
    <x v="1780"/>
    <d v="2016-07-02T14:25:10"/>
  </r>
  <r>
    <x v="2"/>
    <s v="US"/>
    <s v="USD"/>
    <n v="1473950945"/>
    <n v="1471272545"/>
    <b v="1"/>
    <n v="24"/>
    <b v="0"/>
    <s v="photography/photobooks"/>
    <n v="25.763636363636365"/>
    <n v="59.041666666666664"/>
    <x v="8"/>
    <s v="photobooks"/>
    <x v="1781"/>
    <d v="2016-09-15T14:49:05"/>
  </r>
  <r>
    <x v="2"/>
    <s v="US"/>
    <s v="USD"/>
    <n v="1456062489"/>
    <n v="1453211289"/>
    <b v="1"/>
    <n v="76"/>
    <b v="0"/>
    <s v="photography/photobooks"/>
    <n v="15.491428571428573"/>
    <n v="71.34210526315789"/>
    <x v="8"/>
    <s v="photobooks"/>
    <x v="1782"/>
    <d v="2016-02-21T13:48:09"/>
  </r>
  <r>
    <x v="2"/>
    <s v="US"/>
    <s v="USD"/>
    <n v="1432248478"/>
    <n v="1429656478"/>
    <b v="1"/>
    <n v="185"/>
    <b v="0"/>
    <s v="photography/photobooks"/>
    <n v="23.692499999999999"/>
    <n v="51.227027027027027"/>
    <x v="8"/>
    <s v="photobooks"/>
    <x v="1783"/>
    <d v="2015-05-21T22:47:58"/>
  </r>
  <r>
    <x v="2"/>
    <s v="US"/>
    <s v="USD"/>
    <n v="1422674700"/>
    <n v="1419954240"/>
    <b v="1"/>
    <n v="33"/>
    <b v="0"/>
    <s v="photography/photobooks"/>
    <n v="39.76"/>
    <n v="60.242424242424242"/>
    <x v="8"/>
    <s v="photobooks"/>
    <x v="1784"/>
    <d v="2015-01-31T03:25:00"/>
  </r>
  <r>
    <x v="2"/>
    <s v="US"/>
    <s v="USD"/>
    <n v="1413417600"/>
    <n v="1410750855"/>
    <b v="1"/>
    <n v="108"/>
    <b v="0"/>
    <s v="photography/photobooks"/>
    <n v="20.220833333333331"/>
    <n v="44.935185185185183"/>
    <x v="8"/>
    <s v="photobooks"/>
    <x v="1785"/>
    <d v="2014-10-16T00:00:00"/>
  </r>
  <r>
    <x v="2"/>
    <s v="NL"/>
    <s v="EUR"/>
    <n v="1418649177"/>
    <n v="1416057177"/>
    <b v="1"/>
    <n v="29"/>
    <b v="0"/>
    <s v="photography/photobooks"/>
    <n v="47.631578947368418"/>
    <n v="31.206896551724139"/>
    <x v="8"/>
    <s v="photobooks"/>
    <x v="1786"/>
    <d v="2014-12-15T13:12:57"/>
  </r>
  <r>
    <x v="2"/>
    <s v="US"/>
    <s v="USD"/>
    <n v="1428158637"/>
    <n v="1425570237"/>
    <b v="1"/>
    <n v="24"/>
    <b v="0"/>
    <s v="photography/photobooks"/>
    <n v="15.329999999999998"/>
    <n v="63.875"/>
    <x v="8"/>
    <s v="photobooks"/>
    <x v="1787"/>
    <d v="2015-04-04T14:43:57"/>
  </r>
  <r>
    <x v="2"/>
    <s v="GB"/>
    <s v="GBP"/>
    <n v="1414795542"/>
    <n v="1412203542"/>
    <b v="1"/>
    <n v="4"/>
    <b v="0"/>
    <s v="photography/photobooks"/>
    <n v="1.3818181818181818"/>
    <n v="19"/>
    <x v="8"/>
    <s v="photobooks"/>
    <x v="1788"/>
    <d v="2014-10-31T22:45:42"/>
  </r>
  <r>
    <x v="2"/>
    <s v="US"/>
    <s v="USD"/>
    <n v="1421042403"/>
    <n v="1415858403"/>
    <b v="1"/>
    <n v="4"/>
    <b v="0"/>
    <s v="photography/photobooks"/>
    <n v="0.5"/>
    <n v="10"/>
    <x v="8"/>
    <s v="photobooks"/>
    <x v="1789"/>
    <d v="2015-01-12T06:00:03"/>
  </r>
  <r>
    <x v="2"/>
    <s v="US"/>
    <s v="USD"/>
    <n v="1423152678"/>
    <n v="1420560678"/>
    <b v="1"/>
    <n v="15"/>
    <b v="0"/>
    <s v="photography/photobooks"/>
    <n v="4.957575757575758"/>
    <n v="109.06666666666666"/>
    <x v="8"/>
    <s v="photobooks"/>
    <x v="1790"/>
    <d v="2015-02-05T16:11:18"/>
  </r>
  <r>
    <x v="2"/>
    <s v="GB"/>
    <s v="GBP"/>
    <n v="1422553565"/>
    <n v="1417369565"/>
    <b v="1"/>
    <n v="4"/>
    <b v="0"/>
    <s v="photography/photobooks"/>
    <n v="3.5666666666666664"/>
    <n v="26.75"/>
    <x v="8"/>
    <s v="photobooks"/>
    <x v="1791"/>
    <d v="2015-01-29T17:46:05"/>
  </r>
  <r>
    <x v="2"/>
    <s v="US"/>
    <s v="USD"/>
    <n v="1439189940"/>
    <n v="1435970682"/>
    <b v="1"/>
    <n v="139"/>
    <b v="0"/>
    <s v="photography/photobooks"/>
    <n v="61.124000000000002"/>
    <n v="109.93525179856115"/>
    <x v="8"/>
    <s v="photobooks"/>
    <x v="1792"/>
    <d v="2015-08-10T06:59:00"/>
  </r>
  <r>
    <x v="2"/>
    <s v="AU"/>
    <s v="AUD"/>
    <n v="1417127040"/>
    <n v="1414531440"/>
    <b v="1"/>
    <n v="2"/>
    <b v="0"/>
    <s v="photography/photobooks"/>
    <n v="1.3333333333333335"/>
    <n v="20"/>
    <x v="8"/>
    <s v="photobooks"/>
    <x v="1793"/>
    <d v="2014-11-27T22:24:00"/>
  </r>
  <r>
    <x v="2"/>
    <s v="US"/>
    <s v="USD"/>
    <n v="1423660422"/>
    <n v="1420636422"/>
    <b v="1"/>
    <n v="18"/>
    <b v="0"/>
    <s v="photography/photobooks"/>
    <n v="11.077777777777778"/>
    <n v="55.388888888888886"/>
    <x v="8"/>
    <s v="photobooks"/>
    <x v="1794"/>
    <d v="2015-02-11T13:13:42"/>
  </r>
  <r>
    <x v="2"/>
    <s v="DE"/>
    <s v="EUR"/>
    <n v="1476460800"/>
    <n v="1473922541"/>
    <b v="1"/>
    <n v="81"/>
    <b v="0"/>
    <s v="photography/photobooks"/>
    <n v="38.735714285714288"/>
    <n v="133.90123456790124"/>
    <x v="8"/>
    <s v="photobooks"/>
    <x v="1795"/>
    <d v="2016-10-14T16:00:00"/>
  </r>
  <r>
    <x v="2"/>
    <s v="GB"/>
    <s v="GBP"/>
    <n v="1469356366"/>
    <n v="1464172366"/>
    <b v="1"/>
    <n v="86"/>
    <b v="0"/>
    <s v="photography/photobooks"/>
    <n v="22.05263157894737"/>
    <n v="48.720930232558139"/>
    <x v="8"/>
    <s v="photobooks"/>
    <x v="1796"/>
    <d v="2016-07-24T10:32:46"/>
  </r>
  <r>
    <x v="2"/>
    <s v="US"/>
    <s v="USD"/>
    <n v="1481809189"/>
    <n v="1479217189"/>
    <b v="1"/>
    <n v="140"/>
    <b v="0"/>
    <s v="photography/photobooks"/>
    <n v="67.55"/>
    <n v="48.25"/>
    <x v="8"/>
    <s v="photobooks"/>
    <x v="1797"/>
    <d v="2016-12-15T13:39:49"/>
  </r>
  <r>
    <x v="2"/>
    <s v="US"/>
    <s v="USD"/>
    <n v="1454572233"/>
    <n v="1449388233"/>
    <b v="1"/>
    <n v="37"/>
    <b v="0"/>
    <s v="photography/photobooks"/>
    <n v="13.637499999999999"/>
    <n v="58.972972972972975"/>
    <x v="8"/>
    <s v="photobooks"/>
    <x v="1798"/>
    <d v="2016-02-04T07:50:33"/>
  </r>
  <r>
    <x v="2"/>
    <s v="GB"/>
    <s v="GBP"/>
    <n v="1415740408"/>
    <n v="1414008808"/>
    <b v="1"/>
    <n v="6"/>
    <b v="0"/>
    <s v="photography/photobooks"/>
    <n v="1.7457500000000001"/>
    <n v="11.638333333333334"/>
    <x v="8"/>
    <s v="photobooks"/>
    <x v="1799"/>
    <d v="2014-11-11T21:13:28"/>
  </r>
  <r>
    <x v="2"/>
    <s v="GB"/>
    <s v="GBP"/>
    <n v="1476109970"/>
    <n v="1473517970"/>
    <b v="1"/>
    <n v="113"/>
    <b v="0"/>
    <s v="photography/photobooks"/>
    <n v="20.44963251188932"/>
    <n v="83.716814159292042"/>
    <x v="8"/>
    <s v="photobooks"/>
    <x v="1800"/>
    <d v="2016-10-10T14:32:50"/>
  </r>
  <r>
    <x v="2"/>
    <s v="GB"/>
    <s v="GBP"/>
    <n v="1450181400"/>
    <n v="1447429868"/>
    <b v="1"/>
    <n v="37"/>
    <b v="0"/>
    <s v="photography/photobooks"/>
    <n v="13.852941176470587"/>
    <n v="63.648648648648646"/>
    <x v="8"/>
    <s v="photobooks"/>
    <x v="1801"/>
    <d v="2015-12-15T12:10:00"/>
  </r>
  <r>
    <x v="2"/>
    <s v="DE"/>
    <s v="EUR"/>
    <n v="1435442340"/>
    <n v="1433416830"/>
    <b v="1"/>
    <n v="18"/>
    <b v="0"/>
    <s v="photography/photobooks"/>
    <n v="48.485714285714288"/>
    <n v="94.277777777777771"/>
    <x v="8"/>
    <s v="photobooks"/>
    <x v="1802"/>
    <d v="2015-06-27T21:59:00"/>
  </r>
  <r>
    <x v="2"/>
    <s v="US"/>
    <s v="USD"/>
    <n v="1423878182"/>
    <n v="1421199782"/>
    <b v="1"/>
    <n v="75"/>
    <b v="0"/>
    <s v="photography/photobooks"/>
    <n v="30.8"/>
    <n v="71.86666666666666"/>
    <x v="8"/>
    <s v="photobooks"/>
    <x v="1803"/>
    <d v="2015-02-14T01:43:02"/>
  </r>
  <r>
    <x v="2"/>
    <s v="US"/>
    <s v="USD"/>
    <n v="1447521404"/>
    <n v="1444061804"/>
    <b v="1"/>
    <n v="52"/>
    <b v="0"/>
    <s v="photography/photobooks"/>
    <n v="35.174193548387095"/>
    <n v="104.84615384615384"/>
    <x v="8"/>
    <s v="photobooks"/>
    <x v="1804"/>
    <d v="2015-11-14T17:16:44"/>
  </r>
  <r>
    <x v="2"/>
    <s v="DE"/>
    <s v="EUR"/>
    <n v="1443808800"/>
    <n v="1441048658"/>
    <b v="1"/>
    <n v="122"/>
    <b v="0"/>
    <s v="photography/photobooks"/>
    <n v="36.404444444444444"/>
    <n v="67.139344262295083"/>
    <x v="8"/>
    <s v="photobooks"/>
    <x v="1805"/>
    <d v="2015-10-02T18:00:00"/>
  </r>
  <r>
    <x v="2"/>
    <s v="GB"/>
    <s v="GBP"/>
    <n v="1412090349"/>
    <n v="1409066349"/>
    <b v="1"/>
    <n v="8"/>
    <b v="0"/>
    <s v="photography/photobooks"/>
    <n v="2.9550000000000001"/>
    <n v="73.875"/>
    <x v="8"/>
    <s v="photobooks"/>
    <x v="1806"/>
    <d v="2014-09-30T15:19:09"/>
  </r>
  <r>
    <x v="2"/>
    <s v="US"/>
    <s v="USD"/>
    <n v="1411868313"/>
    <n v="1409276313"/>
    <b v="1"/>
    <n v="8"/>
    <b v="0"/>
    <s v="photography/photobooks"/>
    <n v="11.06"/>
    <n v="69.125"/>
    <x v="8"/>
    <s v="photobooks"/>
    <x v="1807"/>
    <d v="2014-09-28T01:38:33"/>
  </r>
  <r>
    <x v="2"/>
    <s v="US"/>
    <s v="USD"/>
    <n v="1486830030"/>
    <n v="1483806030"/>
    <b v="1"/>
    <n v="96"/>
    <b v="0"/>
    <s v="photography/photobooks"/>
    <n v="41.407142857142858"/>
    <n v="120.77083333333333"/>
    <x v="8"/>
    <s v="photobooks"/>
    <x v="1808"/>
    <d v="2017-02-11T16:20:30"/>
  </r>
  <r>
    <x v="2"/>
    <s v="CA"/>
    <s v="CAD"/>
    <n v="1425246439"/>
    <n v="1422222439"/>
    <b v="1"/>
    <n v="9"/>
    <b v="0"/>
    <s v="photography/photobooks"/>
    <n v="10.857142857142858"/>
    <n v="42.222222222222221"/>
    <x v="8"/>
    <s v="photobooks"/>
    <x v="1809"/>
    <d v="2015-03-01T21:47:19"/>
  </r>
  <r>
    <x v="2"/>
    <s v="US"/>
    <s v="USD"/>
    <n v="1408657826"/>
    <n v="1407621026"/>
    <b v="0"/>
    <n v="2"/>
    <b v="0"/>
    <s v="photography/photobooks"/>
    <n v="3.3333333333333335"/>
    <n v="7.5"/>
    <x v="8"/>
    <s v="photobooks"/>
    <x v="1810"/>
    <d v="2014-08-21T21:50:26"/>
  </r>
  <r>
    <x v="2"/>
    <s v="US"/>
    <s v="USD"/>
    <n v="1414123200"/>
    <n v="1408962270"/>
    <b v="0"/>
    <n v="26"/>
    <b v="0"/>
    <s v="photography/photobooks"/>
    <n v="7.407407407407407E-2"/>
    <n v="1.5384615384615385"/>
    <x v="8"/>
    <s v="photobooks"/>
    <x v="1811"/>
    <d v="2014-10-24T04:00:00"/>
  </r>
  <r>
    <x v="2"/>
    <s v="GB"/>
    <s v="GBP"/>
    <n v="1467531536"/>
    <n v="1464939536"/>
    <b v="0"/>
    <n v="23"/>
    <b v="0"/>
    <s v="photography/photobooks"/>
    <n v="13.307692307692307"/>
    <n v="37.608695652173914"/>
    <x v="8"/>
    <s v="photobooks"/>
    <x v="1812"/>
    <d v="2016-07-03T07:38:56"/>
  </r>
  <r>
    <x v="2"/>
    <s v="GB"/>
    <s v="GBP"/>
    <n v="1407532812"/>
    <n v="1404940812"/>
    <b v="0"/>
    <n v="0"/>
    <b v="0"/>
    <s v="photography/photobooks"/>
    <n v="0"/>
    <s v="N/A"/>
    <x v="8"/>
    <s v="photobooks"/>
    <x v="1813"/>
    <d v="2014-08-08T21:20:12"/>
  </r>
  <r>
    <x v="2"/>
    <s v="GB"/>
    <s v="GBP"/>
    <n v="1425108736"/>
    <n v="1422516736"/>
    <b v="0"/>
    <n v="140"/>
    <b v="0"/>
    <s v="photography/photobooks"/>
    <n v="49.183333333333337"/>
    <n v="42.157142857142858"/>
    <x v="8"/>
    <s v="photobooks"/>
    <x v="1814"/>
    <d v="2015-02-28T07:32:16"/>
  </r>
  <r>
    <x v="2"/>
    <s v="US"/>
    <s v="USD"/>
    <n v="1435787137"/>
    <n v="1434577537"/>
    <b v="0"/>
    <n v="0"/>
    <b v="0"/>
    <s v="photography/photobooks"/>
    <n v="0"/>
    <s v="N/A"/>
    <x v="8"/>
    <s v="photobooks"/>
    <x v="1815"/>
    <d v="2015-07-01T21:45:37"/>
  </r>
  <r>
    <x v="2"/>
    <s v="CH"/>
    <s v="CHF"/>
    <n v="1469473200"/>
    <n v="1467061303"/>
    <b v="0"/>
    <n v="6"/>
    <b v="0"/>
    <s v="photography/photobooks"/>
    <n v="2.036"/>
    <n v="84.833333333333329"/>
    <x v="8"/>
    <s v="photobooks"/>
    <x v="1816"/>
    <d v="2016-07-25T19:00:00"/>
  </r>
  <r>
    <x v="2"/>
    <s v="US"/>
    <s v="USD"/>
    <n v="1485759540"/>
    <n v="1480607607"/>
    <b v="0"/>
    <n v="100"/>
    <b v="0"/>
    <s v="photography/photobooks"/>
    <n v="52.327777777777776"/>
    <n v="94.19"/>
    <x v="8"/>
    <s v="photobooks"/>
    <x v="1817"/>
    <d v="2017-01-30T06:59:00"/>
  </r>
  <r>
    <x v="2"/>
    <s v="US"/>
    <s v="USD"/>
    <n v="1428035850"/>
    <n v="1425447450"/>
    <b v="0"/>
    <n v="0"/>
    <b v="0"/>
    <s v="photography/photobooks"/>
    <n v="0"/>
    <s v="N/A"/>
    <x v="8"/>
    <s v="photobooks"/>
    <x v="1818"/>
    <d v="2015-04-03T04:37:30"/>
  </r>
  <r>
    <x v="2"/>
    <s v="US"/>
    <s v="USD"/>
    <n v="1406743396"/>
    <n v="1404151396"/>
    <b v="0"/>
    <n v="4"/>
    <b v="0"/>
    <s v="photography/photobooks"/>
    <n v="2.083333333333333"/>
    <n v="6.25"/>
    <x v="8"/>
    <s v="photobooks"/>
    <x v="1819"/>
    <d v="2014-07-30T18:03:16"/>
  </r>
  <r>
    <x v="2"/>
    <s v="US"/>
    <s v="USD"/>
    <n v="1427850090"/>
    <n v="1425261690"/>
    <b v="0"/>
    <n v="8"/>
    <b v="0"/>
    <s v="photography/photobooks"/>
    <n v="6.565384615384616"/>
    <n v="213.375"/>
    <x v="8"/>
    <s v="photobooks"/>
    <x v="1820"/>
    <d v="2015-04-01T01:01:30"/>
  </r>
  <r>
    <x v="0"/>
    <s v="US"/>
    <s v="USD"/>
    <n v="1330760367"/>
    <n v="1326872367"/>
    <b v="0"/>
    <n v="57"/>
    <b v="1"/>
    <s v="music/rock"/>
    <n v="134.88999999999999"/>
    <n v="59.162280701754383"/>
    <x v="4"/>
    <s v="rock"/>
    <x v="1821"/>
    <d v="2012-03-03T07:39:27"/>
  </r>
  <r>
    <x v="0"/>
    <s v="CA"/>
    <s v="CAD"/>
    <n v="1391194860"/>
    <n v="1388084862"/>
    <b v="0"/>
    <n v="11"/>
    <b v="1"/>
    <s v="music/rock"/>
    <n v="100"/>
    <n v="27.272727272727273"/>
    <x v="4"/>
    <s v="rock"/>
    <x v="1822"/>
    <d v="2014-01-31T19:01:00"/>
  </r>
  <r>
    <x v="0"/>
    <s v="US"/>
    <s v="USD"/>
    <n v="1351095976"/>
    <n v="1348503976"/>
    <b v="0"/>
    <n v="33"/>
    <b v="1"/>
    <s v="music/rock"/>
    <n v="115.85714285714286"/>
    <n v="24.575757575757574"/>
    <x v="4"/>
    <s v="rock"/>
    <x v="1823"/>
    <d v="2012-10-24T16:26:16"/>
  </r>
  <r>
    <x v="0"/>
    <s v="US"/>
    <s v="USD"/>
    <n v="1389146880"/>
    <n v="1387403967"/>
    <b v="0"/>
    <n v="40"/>
    <b v="1"/>
    <s v="music/rock"/>
    <n v="100.06666666666666"/>
    <n v="75.05"/>
    <x v="4"/>
    <s v="rock"/>
    <x v="1824"/>
    <d v="2014-01-08T02:08:00"/>
  </r>
  <r>
    <x v="0"/>
    <s v="US"/>
    <s v="USD"/>
    <n v="1373572903"/>
    <n v="1371585703"/>
    <b v="0"/>
    <n v="50"/>
    <b v="1"/>
    <s v="music/rock"/>
    <n v="105.05"/>
    <n v="42.02"/>
    <x v="4"/>
    <s v="rock"/>
    <x v="1825"/>
    <d v="2013-07-11T20:01:43"/>
  </r>
  <r>
    <x v="0"/>
    <s v="US"/>
    <s v="USD"/>
    <n v="1392675017"/>
    <n v="1390083017"/>
    <b v="0"/>
    <n v="38"/>
    <b v="1"/>
    <s v="music/rock"/>
    <n v="101"/>
    <n v="53.157894736842103"/>
    <x v="4"/>
    <s v="rock"/>
    <x v="1826"/>
    <d v="2014-02-17T22:10:17"/>
  </r>
  <r>
    <x v="0"/>
    <s v="US"/>
    <s v="USD"/>
    <n v="1299138561"/>
    <n v="1294818561"/>
    <b v="0"/>
    <n v="96"/>
    <b v="1"/>
    <s v="music/rock"/>
    <n v="100.66250000000001"/>
    <n v="83.885416666666671"/>
    <x v="4"/>
    <s v="rock"/>
    <x v="1827"/>
    <d v="2011-03-03T07:49:21"/>
  </r>
  <r>
    <x v="0"/>
    <s v="US"/>
    <s v="USD"/>
    <n v="1399672800"/>
    <n v="1396906530"/>
    <b v="0"/>
    <n v="48"/>
    <b v="1"/>
    <s v="music/rock"/>
    <n v="100.16000000000001"/>
    <n v="417.33333333333331"/>
    <x v="4"/>
    <s v="rock"/>
    <x v="1828"/>
    <d v="2014-05-09T22:00:00"/>
  </r>
  <r>
    <x v="0"/>
    <s v="US"/>
    <s v="USD"/>
    <n v="1295647200"/>
    <n v="1291428371"/>
    <b v="0"/>
    <n v="33"/>
    <b v="1"/>
    <s v="music/rock"/>
    <n v="166.68333333333334"/>
    <n v="75.765151515151516"/>
    <x v="4"/>
    <s v="rock"/>
    <x v="1829"/>
    <d v="2011-01-21T22:00:00"/>
  </r>
  <r>
    <x v="0"/>
    <s v="US"/>
    <s v="USD"/>
    <n v="1393259107"/>
    <n v="1390667107"/>
    <b v="0"/>
    <n v="226"/>
    <b v="1"/>
    <s v="music/rock"/>
    <n v="101.53333333333335"/>
    <n v="67.389380530973455"/>
    <x v="4"/>
    <s v="rock"/>
    <x v="1830"/>
    <d v="2014-02-24T16:25:07"/>
  </r>
  <r>
    <x v="0"/>
    <s v="US"/>
    <s v="USD"/>
    <n v="1336866863"/>
    <n v="1335570863"/>
    <b v="0"/>
    <n v="14"/>
    <b v="1"/>
    <s v="music/rock"/>
    <n v="103"/>
    <n v="73.571428571428569"/>
    <x v="4"/>
    <s v="rock"/>
    <x v="1831"/>
    <d v="2012-05-12T23:54:23"/>
  </r>
  <r>
    <x v="0"/>
    <s v="US"/>
    <s v="USD"/>
    <n v="1299243427"/>
    <n v="1296651427"/>
    <b v="0"/>
    <n v="20"/>
    <b v="1"/>
    <s v="music/rock"/>
    <n v="142.85714285714286"/>
    <n v="25"/>
    <x v="4"/>
    <s v="rock"/>
    <x v="1832"/>
    <d v="2011-03-04T12:57:07"/>
  </r>
  <r>
    <x v="0"/>
    <s v="US"/>
    <s v="USD"/>
    <n v="1362211140"/>
    <n v="1359421403"/>
    <b v="0"/>
    <n v="25"/>
    <b v="1"/>
    <s v="music/rock"/>
    <n v="262.5"/>
    <n v="42"/>
    <x v="4"/>
    <s v="rock"/>
    <x v="1833"/>
    <d v="2013-03-02T07:59:00"/>
  </r>
  <r>
    <x v="0"/>
    <s v="US"/>
    <s v="USD"/>
    <n v="1422140895"/>
    <n v="1418684895"/>
    <b v="0"/>
    <n v="90"/>
    <b v="1"/>
    <s v="music/rock"/>
    <n v="118.05000000000001"/>
    <n v="131.16666666666666"/>
    <x v="4"/>
    <s v="rock"/>
    <x v="1834"/>
    <d v="2015-01-24T23:08:15"/>
  </r>
  <r>
    <x v="0"/>
    <s v="GB"/>
    <s v="GBP"/>
    <n v="1459439471"/>
    <n v="1456851071"/>
    <b v="0"/>
    <n v="11"/>
    <b v="1"/>
    <s v="music/rock"/>
    <n v="104"/>
    <n v="47.272727272727273"/>
    <x v="4"/>
    <s v="rock"/>
    <x v="1835"/>
    <d v="2016-03-31T15:51:11"/>
  </r>
  <r>
    <x v="0"/>
    <s v="US"/>
    <s v="USD"/>
    <n v="1361129129"/>
    <n v="1359660329"/>
    <b v="0"/>
    <n v="55"/>
    <b v="1"/>
    <s v="music/rock"/>
    <n v="200.34"/>
    <n v="182.12727272727273"/>
    <x v="4"/>
    <s v="rock"/>
    <x v="1836"/>
    <d v="2013-02-17T19:25:29"/>
  </r>
  <r>
    <x v="0"/>
    <s v="US"/>
    <s v="USD"/>
    <n v="1332029335"/>
    <n v="1326848935"/>
    <b v="0"/>
    <n v="30"/>
    <b v="1"/>
    <s v="music/rock"/>
    <n v="306.83333333333331"/>
    <n v="61.366666666666667"/>
    <x v="4"/>
    <s v="rock"/>
    <x v="1837"/>
    <d v="2012-03-18T00:08:55"/>
  </r>
  <r>
    <x v="0"/>
    <s v="US"/>
    <s v="USD"/>
    <n v="1317438000"/>
    <n v="1314989557"/>
    <b v="0"/>
    <n v="28"/>
    <b v="1"/>
    <s v="music/rock"/>
    <n v="100.149"/>
    <n v="35.767499999999998"/>
    <x v="4"/>
    <s v="rock"/>
    <x v="1838"/>
    <d v="2011-10-01T03:00:00"/>
  </r>
  <r>
    <x v="0"/>
    <s v="US"/>
    <s v="USD"/>
    <n v="1475342382"/>
    <n v="1472750382"/>
    <b v="0"/>
    <n v="45"/>
    <b v="1"/>
    <s v="music/rock"/>
    <n v="205.29999999999998"/>
    <n v="45.62222222222222"/>
    <x v="4"/>
    <s v="rock"/>
    <x v="1839"/>
    <d v="2016-10-01T17:19:42"/>
  </r>
  <r>
    <x v="0"/>
    <s v="US"/>
    <s v="USD"/>
    <n v="1367902740"/>
    <n v="1366251510"/>
    <b v="0"/>
    <n v="13"/>
    <b v="1"/>
    <s v="music/rock"/>
    <n v="108.88888888888889"/>
    <n v="75.384615384615387"/>
    <x v="4"/>
    <s v="rock"/>
    <x v="1840"/>
    <d v="2013-05-07T04:59:00"/>
  </r>
  <r>
    <x v="0"/>
    <s v="US"/>
    <s v="USD"/>
    <n v="1400561940"/>
    <n v="1397679445"/>
    <b v="0"/>
    <n v="40"/>
    <b v="1"/>
    <s v="music/rock"/>
    <n v="101.75"/>
    <n v="50.875"/>
    <x v="4"/>
    <s v="rock"/>
    <x v="1841"/>
    <d v="2014-05-20T04:59:00"/>
  </r>
  <r>
    <x v="0"/>
    <s v="US"/>
    <s v="USD"/>
    <n v="1425275940"/>
    <n v="1422371381"/>
    <b v="0"/>
    <n v="21"/>
    <b v="1"/>
    <s v="music/rock"/>
    <n v="125.25"/>
    <n v="119.28571428571429"/>
    <x v="4"/>
    <s v="rock"/>
    <x v="1842"/>
    <d v="2015-03-02T05:59:00"/>
  </r>
  <r>
    <x v="0"/>
    <s v="US"/>
    <s v="USD"/>
    <n v="1298245954"/>
    <n v="1295653954"/>
    <b v="0"/>
    <n v="134"/>
    <b v="1"/>
    <s v="music/rock"/>
    <n v="124.0061"/>
    <n v="92.541865671641801"/>
    <x v="4"/>
    <s v="rock"/>
    <x v="1843"/>
    <d v="2011-02-20T23:52:34"/>
  </r>
  <r>
    <x v="0"/>
    <s v="US"/>
    <s v="USD"/>
    <n v="1307761200"/>
    <n v="1304464914"/>
    <b v="0"/>
    <n v="20"/>
    <b v="1"/>
    <s v="music/rock"/>
    <n v="101.4"/>
    <n v="76.05"/>
    <x v="4"/>
    <s v="rock"/>
    <x v="1844"/>
    <d v="2011-06-11T03:00:00"/>
  </r>
  <r>
    <x v="0"/>
    <s v="US"/>
    <s v="USD"/>
    <n v="1466139300"/>
    <n v="1464854398"/>
    <b v="0"/>
    <n v="19"/>
    <b v="1"/>
    <s v="music/rock"/>
    <n v="100"/>
    <n v="52.631578947368418"/>
    <x v="4"/>
    <s v="rock"/>
    <x v="1845"/>
    <d v="2016-06-17T04:55:00"/>
  </r>
  <r>
    <x v="0"/>
    <s v="US"/>
    <s v="USD"/>
    <n v="1355585777"/>
    <n v="1352993777"/>
    <b v="0"/>
    <n v="209"/>
    <b v="1"/>
    <s v="music/rock"/>
    <n v="137.92666666666668"/>
    <n v="98.990430622009569"/>
    <x v="4"/>
    <s v="rock"/>
    <x v="1846"/>
    <d v="2012-12-15T15:36:17"/>
  </r>
  <r>
    <x v="0"/>
    <s v="US"/>
    <s v="USD"/>
    <n v="1429594832"/>
    <n v="1427780432"/>
    <b v="0"/>
    <n v="38"/>
    <b v="1"/>
    <s v="music/rock"/>
    <n v="120.88000000000001"/>
    <n v="79.526315789473685"/>
    <x v="4"/>
    <s v="rock"/>
    <x v="1847"/>
    <d v="2015-04-21T05:40:32"/>
  </r>
  <r>
    <x v="0"/>
    <s v="US"/>
    <s v="USD"/>
    <n v="1312095540"/>
    <n v="1306608888"/>
    <b v="0"/>
    <n v="24"/>
    <b v="1"/>
    <s v="music/rock"/>
    <n v="107.36666666666667"/>
    <n v="134.20833333333334"/>
    <x v="4"/>
    <s v="rock"/>
    <x v="1848"/>
    <d v="2011-07-31T06:59:00"/>
  </r>
  <r>
    <x v="0"/>
    <s v="US"/>
    <s v="USD"/>
    <n v="1350505059"/>
    <n v="1347913059"/>
    <b v="0"/>
    <n v="8"/>
    <b v="1"/>
    <s v="music/rock"/>
    <n v="100.33333333333334"/>
    <n v="37.625"/>
    <x v="4"/>
    <s v="rock"/>
    <x v="1849"/>
    <d v="2012-10-17T20:17:39"/>
  </r>
  <r>
    <x v="0"/>
    <s v="US"/>
    <s v="USD"/>
    <n v="1405033300"/>
    <n v="1402441300"/>
    <b v="0"/>
    <n v="179"/>
    <b v="1"/>
    <s v="music/rock"/>
    <n v="101.52222222222223"/>
    <n v="51.044692737430168"/>
    <x v="4"/>
    <s v="rock"/>
    <x v="1850"/>
    <d v="2014-07-10T23:01:40"/>
  </r>
  <r>
    <x v="0"/>
    <s v="US"/>
    <s v="USD"/>
    <n v="1406509200"/>
    <n v="1404769538"/>
    <b v="0"/>
    <n v="26"/>
    <b v="1"/>
    <s v="music/rock"/>
    <n v="100.07692307692308"/>
    <n v="50.03846153846154"/>
    <x v="4"/>
    <s v="rock"/>
    <x v="1851"/>
    <d v="2014-07-28T01:00:00"/>
  </r>
  <r>
    <x v="0"/>
    <s v="US"/>
    <s v="USD"/>
    <n v="1429920000"/>
    <n v="1426703452"/>
    <b v="0"/>
    <n v="131"/>
    <b v="1"/>
    <s v="music/rock"/>
    <n v="116.96666666666667"/>
    <n v="133.93129770992365"/>
    <x v="4"/>
    <s v="rock"/>
    <x v="1852"/>
    <d v="2015-04-25T00:00:00"/>
  </r>
  <r>
    <x v="0"/>
    <s v="US"/>
    <s v="USD"/>
    <n v="1352860017"/>
    <n v="1348536417"/>
    <b v="0"/>
    <n v="14"/>
    <b v="1"/>
    <s v="music/rock"/>
    <n v="101.875"/>
    <n v="58.214285714285715"/>
    <x v="4"/>
    <s v="rock"/>
    <x v="1853"/>
    <d v="2012-11-14T02:26:57"/>
  </r>
  <r>
    <x v="0"/>
    <s v="US"/>
    <s v="USD"/>
    <n v="1369355437"/>
    <n v="1366763437"/>
    <b v="0"/>
    <n v="174"/>
    <b v="1"/>
    <s v="music/rock"/>
    <n v="102.12366666666665"/>
    <n v="88.037643678160919"/>
    <x v="4"/>
    <s v="rock"/>
    <x v="1854"/>
    <d v="2013-05-24T00:30:37"/>
  </r>
  <r>
    <x v="0"/>
    <s v="CA"/>
    <s v="CAD"/>
    <n v="1389012940"/>
    <n v="1385124940"/>
    <b v="0"/>
    <n v="191"/>
    <b v="1"/>
    <s v="music/rock"/>
    <n v="154.05897142857143"/>
    <n v="70.576753926701571"/>
    <x v="4"/>
    <s v="rock"/>
    <x v="1855"/>
    <d v="2014-01-06T12:55:40"/>
  </r>
  <r>
    <x v="0"/>
    <s v="US"/>
    <s v="USD"/>
    <n v="1405715472"/>
    <n v="1403901072"/>
    <b v="0"/>
    <n v="38"/>
    <b v="1"/>
    <s v="music/rock"/>
    <n v="101.25"/>
    <n v="53.289473684210527"/>
    <x v="4"/>
    <s v="rock"/>
    <x v="1856"/>
    <d v="2014-07-18T20:31:12"/>
  </r>
  <r>
    <x v="0"/>
    <s v="US"/>
    <s v="USD"/>
    <n v="1410546413"/>
    <n v="1407954413"/>
    <b v="0"/>
    <n v="22"/>
    <b v="1"/>
    <s v="music/rock"/>
    <n v="100"/>
    <n v="136.36363636363637"/>
    <x v="4"/>
    <s v="rock"/>
    <x v="1857"/>
    <d v="2014-09-12T18:26:53"/>
  </r>
  <r>
    <x v="0"/>
    <s v="US"/>
    <s v="USD"/>
    <n v="1324014521"/>
    <n v="1318826921"/>
    <b v="0"/>
    <n v="149"/>
    <b v="1"/>
    <s v="music/rock"/>
    <n v="108.74800874800874"/>
    <n v="40.547315436241611"/>
    <x v="4"/>
    <s v="rock"/>
    <x v="1858"/>
    <d v="2011-12-16T05:48:41"/>
  </r>
  <r>
    <x v="0"/>
    <s v="US"/>
    <s v="USD"/>
    <n v="1316716129"/>
    <n v="1314124129"/>
    <b v="0"/>
    <n v="56"/>
    <b v="1"/>
    <s v="music/rock"/>
    <n v="131.83333333333334"/>
    <n v="70.625"/>
    <x v="4"/>
    <s v="rock"/>
    <x v="1859"/>
    <d v="2011-09-22T18:28:49"/>
  </r>
  <r>
    <x v="0"/>
    <s v="US"/>
    <s v="USD"/>
    <n v="1391706084"/>
    <n v="1389891684"/>
    <b v="0"/>
    <n v="19"/>
    <b v="1"/>
    <s v="music/rock"/>
    <n v="133.46666666666667"/>
    <n v="52.684210526315788"/>
    <x v="4"/>
    <s v="rock"/>
    <x v="1860"/>
    <d v="2014-02-06T17:01:24"/>
  </r>
  <r>
    <x v="2"/>
    <s v="GB"/>
    <s v="GBP"/>
    <n v="1422256341"/>
    <n v="1419664341"/>
    <b v="0"/>
    <n v="0"/>
    <b v="0"/>
    <s v="games/mobile games"/>
    <n v="0"/>
    <s v="N/A"/>
    <x v="6"/>
    <s v="mobile games"/>
    <x v="1861"/>
    <d v="2015-01-26T07:12:21"/>
  </r>
  <r>
    <x v="2"/>
    <s v="US"/>
    <s v="USD"/>
    <n v="1488958200"/>
    <n v="1484912974"/>
    <b v="0"/>
    <n v="16"/>
    <b v="0"/>
    <s v="games/mobile games"/>
    <n v="8.0833333333333321"/>
    <n v="90.9375"/>
    <x v="6"/>
    <s v="mobile games"/>
    <x v="1862"/>
    <d v="2017-03-08T07:30:00"/>
  </r>
  <r>
    <x v="2"/>
    <s v="US"/>
    <s v="USD"/>
    <n v="1402600085"/>
    <n v="1400008085"/>
    <b v="0"/>
    <n v="2"/>
    <b v="0"/>
    <s v="games/mobile games"/>
    <n v="0.4"/>
    <n v="5"/>
    <x v="6"/>
    <s v="mobile games"/>
    <x v="1863"/>
    <d v="2014-06-12T19:08:05"/>
  </r>
  <r>
    <x v="2"/>
    <s v="US"/>
    <s v="USD"/>
    <n v="1399223500"/>
    <n v="1396631500"/>
    <b v="0"/>
    <n v="48"/>
    <b v="0"/>
    <s v="games/mobile games"/>
    <n v="42.892307692307689"/>
    <n v="58.083333333333336"/>
    <x v="6"/>
    <s v="mobile games"/>
    <x v="1864"/>
    <d v="2014-05-04T17:11:40"/>
  </r>
  <r>
    <x v="2"/>
    <s v="GB"/>
    <s v="GBP"/>
    <n v="1478425747"/>
    <n v="1475398147"/>
    <b v="0"/>
    <n v="2"/>
    <b v="0"/>
    <s v="games/mobile games"/>
    <n v="3.6363636363636364E-3"/>
    <n v="2"/>
    <x v="6"/>
    <s v="mobile games"/>
    <x v="1865"/>
    <d v="2016-11-06T09:49:07"/>
  </r>
  <r>
    <x v="2"/>
    <s v="US"/>
    <s v="USD"/>
    <n v="1488340800"/>
    <n v="1483768497"/>
    <b v="0"/>
    <n v="2"/>
    <b v="0"/>
    <s v="games/mobile games"/>
    <n v="0.5"/>
    <n v="62.5"/>
    <x v="6"/>
    <s v="mobile games"/>
    <x v="1866"/>
    <d v="2017-03-01T04:00:00"/>
  </r>
  <r>
    <x v="2"/>
    <s v="US"/>
    <s v="USD"/>
    <n v="1478383912"/>
    <n v="1475791912"/>
    <b v="0"/>
    <n v="1"/>
    <b v="0"/>
    <s v="games/mobile games"/>
    <n v="0.05"/>
    <n v="10"/>
    <x v="6"/>
    <s v="mobile games"/>
    <x v="1867"/>
    <d v="2016-11-05T22:11:52"/>
  </r>
  <r>
    <x v="2"/>
    <s v="US"/>
    <s v="USD"/>
    <n v="1450166340"/>
    <n v="1448044925"/>
    <b v="0"/>
    <n v="17"/>
    <b v="0"/>
    <s v="games/mobile games"/>
    <n v="4.8680000000000003"/>
    <n v="71.588235294117652"/>
    <x v="6"/>
    <s v="mobile games"/>
    <x v="1868"/>
    <d v="2015-12-15T07:59:00"/>
  </r>
  <r>
    <x v="2"/>
    <s v="US"/>
    <s v="USD"/>
    <n v="1483488249"/>
    <n v="1480896249"/>
    <b v="0"/>
    <n v="0"/>
    <b v="0"/>
    <s v="games/mobile games"/>
    <n v="0"/>
    <s v="N/A"/>
    <x v="6"/>
    <s v="mobile games"/>
    <x v="1869"/>
    <d v="2017-01-04T00:04:09"/>
  </r>
  <r>
    <x v="2"/>
    <s v="US"/>
    <s v="USD"/>
    <n v="1454213820"/>
    <n v="1451723535"/>
    <b v="0"/>
    <n v="11"/>
    <b v="0"/>
    <s v="games/mobile games"/>
    <n v="10.314285714285715"/>
    <n v="32.81818181818182"/>
    <x v="6"/>
    <s v="mobile games"/>
    <x v="1870"/>
    <d v="2016-01-31T04:17:00"/>
  </r>
  <r>
    <x v="2"/>
    <s v="US"/>
    <s v="USD"/>
    <n v="1416512901"/>
    <n v="1413053301"/>
    <b v="0"/>
    <n v="95"/>
    <b v="0"/>
    <s v="games/mobile games"/>
    <n v="71.784615384615378"/>
    <n v="49.11578947368421"/>
    <x v="6"/>
    <s v="mobile games"/>
    <x v="1871"/>
    <d v="2014-11-20T19:48:21"/>
  </r>
  <r>
    <x v="2"/>
    <s v="US"/>
    <s v="USD"/>
    <n v="1435633602"/>
    <n v="1433041602"/>
    <b v="0"/>
    <n v="13"/>
    <b v="0"/>
    <s v="games/mobile games"/>
    <n v="1.06"/>
    <n v="16.307692307692307"/>
    <x v="6"/>
    <s v="mobile games"/>
    <x v="1872"/>
    <d v="2015-06-30T03:06:42"/>
  </r>
  <r>
    <x v="2"/>
    <s v="CA"/>
    <s v="CAD"/>
    <n v="1436373900"/>
    <n v="1433861210"/>
    <b v="0"/>
    <n v="2"/>
    <b v="0"/>
    <s v="games/mobile games"/>
    <n v="0.44999999999999996"/>
    <n v="18"/>
    <x v="6"/>
    <s v="mobile games"/>
    <x v="1873"/>
    <d v="2015-07-08T16:45:00"/>
  </r>
  <r>
    <x v="2"/>
    <s v="US"/>
    <s v="USD"/>
    <n v="1467155733"/>
    <n v="1465427733"/>
    <b v="0"/>
    <n v="2"/>
    <b v="0"/>
    <s v="games/mobile games"/>
    <n v="1.6250000000000001E-2"/>
    <n v="13"/>
    <x v="6"/>
    <s v="mobile games"/>
    <x v="1874"/>
    <d v="2016-06-28T23:15:33"/>
  </r>
  <r>
    <x v="2"/>
    <s v="US"/>
    <s v="USD"/>
    <n v="1470519308"/>
    <n v="1465335308"/>
    <b v="0"/>
    <n v="3"/>
    <b v="0"/>
    <s v="games/mobile games"/>
    <n v="0.51"/>
    <n v="17"/>
    <x v="6"/>
    <s v="mobile games"/>
    <x v="1875"/>
    <d v="2016-08-06T21:35:08"/>
  </r>
  <r>
    <x v="2"/>
    <s v="AU"/>
    <s v="AUD"/>
    <n v="1402901405"/>
    <n v="1400309405"/>
    <b v="0"/>
    <n v="0"/>
    <b v="0"/>
    <s v="games/mobile games"/>
    <n v="0"/>
    <s v="N/A"/>
    <x v="6"/>
    <s v="mobile games"/>
    <x v="1876"/>
    <d v="2014-06-16T06:50:05"/>
  </r>
  <r>
    <x v="2"/>
    <s v="US"/>
    <s v="USD"/>
    <n v="1425170525"/>
    <n v="1422664925"/>
    <b v="0"/>
    <n v="0"/>
    <b v="0"/>
    <s v="games/mobile games"/>
    <n v="0"/>
    <s v="N/A"/>
    <x v="6"/>
    <s v="mobile games"/>
    <x v="1877"/>
    <d v="2015-03-01T00:42:05"/>
  </r>
  <r>
    <x v="2"/>
    <s v="AU"/>
    <s v="AUD"/>
    <n v="1402618355"/>
    <n v="1400026355"/>
    <b v="0"/>
    <n v="0"/>
    <b v="0"/>
    <s v="games/mobile games"/>
    <n v="0"/>
    <s v="N/A"/>
    <x v="6"/>
    <s v="mobile games"/>
    <x v="1878"/>
    <d v="2014-06-13T00:12:35"/>
  </r>
  <r>
    <x v="2"/>
    <s v="ES"/>
    <s v="EUR"/>
    <n v="1457966129"/>
    <n v="1455377729"/>
    <b v="0"/>
    <n v="2"/>
    <b v="0"/>
    <s v="games/mobile games"/>
    <n v="0.12"/>
    <n v="3"/>
    <x v="6"/>
    <s v="mobile games"/>
    <x v="1879"/>
    <d v="2016-03-14T14:35:29"/>
  </r>
  <r>
    <x v="2"/>
    <s v="GB"/>
    <s v="GBP"/>
    <n v="1459341380"/>
    <n v="1456839380"/>
    <b v="0"/>
    <n v="24"/>
    <b v="0"/>
    <s v="games/mobile games"/>
    <n v="20.080000000000002"/>
    <n v="41.833333333333336"/>
    <x v="6"/>
    <s v="mobile games"/>
    <x v="1880"/>
    <d v="2016-03-30T12:36:20"/>
  </r>
  <r>
    <x v="0"/>
    <s v="US"/>
    <s v="USD"/>
    <n v="1425955189"/>
    <n v="1423366789"/>
    <b v="0"/>
    <n v="70"/>
    <b v="1"/>
    <s v="music/indie rock"/>
    <n v="172.68449999999999"/>
    <n v="49.338428571428572"/>
    <x v="4"/>
    <s v="indie rock"/>
    <x v="1881"/>
    <d v="2015-03-10T02:39:49"/>
  </r>
  <r>
    <x v="0"/>
    <s v="US"/>
    <s v="USD"/>
    <n v="1341964080"/>
    <n v="1339109212"/>
    <b v="0"/>
    <n v="81"/>
    <b v="1"/>
    <s v="music/indie rock"/>
    <n v="100.8955223880597"/>
    <n v="41.728395061728392"/>
    <x v="4"/>
    <s v="indie rock"/>
    <x v="1882"/>
    <d v="2012-07-10T23:48:00"/>
  </r>
  <r>
    <x v="0"/>
    <s v="US"/>
    <s v="USD"/>
    <n v="1333921508"/>
    <n v="1331333108"/>
    <b v="0"/>
    <n v="32"/>
    <b v="1"/>
    <s v="music/indie rock"/>
    <n v="104.8048048048048"/>
    <n v="32.71875"/>
    <x v="4"/>
    <s v="indie rock"/>
    <x v="1883"/>
    <d v="2012-04-08T21:45:08"/>
  </r>
  <r>
    <x v="0"/>
    <s v="US"/>
    <s v="USD"/>
    <n v="1354017600"/>
    <n v="1350967535"/>
    <b v="0"/>
    <n v="26"/>
    <b v="1"/>
    <s v="music/indie rock"/>
    <n v="135.1"/>
    <n v="51.96153846153846"/>
    <x v="4"/>
    <s v="indie rock"/>
    <x v="1884"/>
    <d v="2012-11-27T12:00:00"/>
  </r>
  <r>
    <x v="0"/>
    <s v="US"/>
    <s v="USD"/>
    <n v="1344636000"/>
    <n v="1341800110"/>
    <b v="0"/>
    <n v="105"/>
    <b v="1"/>
    <s v="music/indie rock"/>
    <n v="116.32786885245903"/>
    <n v="50.685714285714283"/>
    <x v="4"/>
    <s v="indie rock"/>
    <x v="1885"/>
    <d v="2012-08-10T22:00:00"/>
  </r>
  <r>
    <x v="0"/>
    <s v="US"/>
    <s v="USD"/>
    <n v="1415832338"/>
    <n v="1413236738"/>
    <b v="0"/>
    <n v="29"/>
    <b v="1"/>
    <s v="music/indie rock"/>
    <n v="102.08333333333333"/>
    <n v="42.241379310344826"/>
    <x v="4"/>
    <s v="indie rock"/>
    <x v="1886"/>
    <d v="2014-11-12T22:45:38"/>
  </r>
  <r>
    <x v="0"/>
    <s v="ES"/>
    <s v="EUR"/>
    <n v="1449178200"/>
    <n v="1447614732"/>
    <b v="0"/>
    <n v="8"/>
    <b v="1"/>
    <s v="music/indie rock"/>
    <n v="111.16666666666666"/>
    <n v="416.875"/>
    <x v="4"/>
    <s v="indie rock"/>
    <x v="1887"/>
    <d v="2015-12-03T21:30:00"/>
  </r>
  <r>
    <x v="0"/>
    <s v="US"/>
    <s v="USD"/>
    <n v="1275368340"/>
    <n v="1272692732"/>
    <b v="0"/>
    <n v="89"/>
    <b v="1"/>
    <s v="music/indie rock"/>
    <n v="166.08"/>
    <n v="46.651685393258425"/>
    <x v="4"/>
    <s v="indie rock"/>
    <x v="1888"/>
    <d v="2010-06-01T04:59:00"/>
  </r>
  <r>
    <x v="0"/>
    <s v="US"/>
    <s v="USD"/>
    <n v="1363024946"/>
    <n v="1359140546"/>
    <b v="0"/>
    <n v="44"/>
    <b v="1"/>
    <s v="music/indie rock"/>
    <n v="106.60000000000001"/>
    <n v="48.454545454545453"/>
    <x v="4"/>
    <s v="indie rock"/>
    <x v="1889"/>
    <d v="2013-03-11T18:02:26"/>
  </r>
  <r>
    <x v="0"/>
    <s v="US"/>
    <s v="USD"/>
    <n v="1355597528"/>
    <n v="1353005528"/>
    <b v="0"/>
    <n v="246"/>
    <b v="1"/>
    <s v="music/indie rock"/>
    <n v="144.58441666666667"/>
    <n v="70.5289837398374"/>
    <x v="4"/>
    <s v="indie rock"/>
    <x v="1890"/>
    <d v="2012-12-15T18:52:08"/>
  </r>
  <r>
    <x v="0"/>
    <s v="US"/>
    <s v="USD"/>
    <n v="1279778400"/>
    <n v="1275851354"/>
    <b v="0"/>
    <n v="120"/>
    <b v="1"/>
    <s v="music/indie rock"/>
    <n v="105.55000000000001"/>
    <n v="87.958333333333329"/>
    <x v="4"/>
    <s v="indie rock"/>
    <x v="1891"/>
    <d v="2010-07-22T06:00:00"/>
  </r>
  <r>
    <x v="0"/>
    <s v="US"/>
    <s v="USD"/>
    <n v="1307459881"/>
    <n v="1304867881"/>
    <b v="0"/>
    <n v="26"/>
    <b v="1"/>
    <s v="music/indie rock"/>
    <n v="136.60000000000002"/>
    <n v="26.26923076923077"/>
    <x v="4"/>
    <s v="indie rock"/>
    <x v="1892"/>
    <d v="2011-06-07T15:18:01"/>
  </r>
  <r>
    <x v="0"/>
    <s v="US"/>
    <s v="USD"/>
    <n v="1302926340"/>
    <n v="1301524585"/>
    <b v="0"/>
    <n v="45"/>
    <b v="1"/>
    <s v="music/indie rock"/>
    <n v="104"/>
    <n v="57.777777777777779"/>
    <x v="4"/>
    <s v="indie rock"/>
    <x v="1893"/>
    <d v="2011-04-16T03:59:00"/>
  </r>
  <r>
    <x v="0"/>
    <s v="US"/>
    <s v="USD"/>
    <n v="1329082983"/>
    <n v="1326404583"/>
    <b v="0"/>
    <n v="20"/>
    <b v="1"/>
    <s v="music/indie rock"/>
    <n v="114.5"/>
    <n v="57.25"/>
    <x v="4"/>
    <s v="indie rock"/>
    <x v="1894"/>
    <d v="2012-02-12T21:43:03"/>
  </r>
  <r>
    <x v="0"/>
    <s v="US"/>
    <s v="USD"/>
    <n v="1445363722"/>
    <n v="1442771722"/>
    <b v="0"/>
    <n v="47"/>
    <b v="1"/>
    <s v="music/indie rock"/>
    <n v="101.71957671957672"/>
    <n v="196.34042553191489"/>
    <x v="4"/>
    <s v="indie rock"/>
    <x v="1895"/>
    <d v="2015-10-20T17:55:22"/>
  </r>
  <r>
    <x v="0"/>
    <s v="US"/>
    <s v="USD"/>
    <n v="1334250165"/>
    <n v="1331658165"/>
    <b v="0"/>
    <n v="13"/>
    <b v="1"/>
    <s v="music/indie rock"/>
    <n v="123.94678492239468"/>
    <n v="43"/>
    <x v="4"/>
    <s v="indie rock"/>
    <x v="1896"/>
    <d v="2012-04-12T17:02:45"/>
  </r>
  <r>
    <x v="0"/>
    <s v="US"/>
    <s v="USD"/>
    <n v="1393966800"/>
    <n v="1392040806"/>
    <b v="0"/>
    <n v="183"/>
    <b v="1"/>
    <s v="music/indie rock"/>
    <n v="102.45669291338582"/>
    <n v="35.551912568306008"/>
    <x v="4"/>
    <s v="indie rock"/>
    <x v="1897"/>
    <d v="2014-03-04T21:00:00"/>
  </r>
  <r>
    <x v="0"/>
    <s v="US"/>
    <s v="USD"/>
    <n v="1454349600"/>
    <n v="1451277473"/>
    <b v="0"/>
    <n v="21"/>
    <b v="1"/>
    <s v="music/indie rock"/>
    <n v="144.5"/>
    <n v="68.80952380952381"/>
    <x v="4"/>
    <s v="indie rock"/>
    <x v="1898"/>
    <d v="2016-02-01T18:00:00"/>
  </r>
  <r>
    <x v="0"/>
    <s v="US"/>
    <s v="USD"/>
    <n v="1427319366"/>
    <n v="1424730966"/>
    <b v="0"/>
    <n v="42"/>
    <b v="1"/>
    <s v="music/indie rock"/>
    <n v="133.33333333333331"/>
    <n v="28.571428571428573"/>
    <x v="4"/>
    <s v="indie rock"/>
    <x v="1899"/>
    <d v="2015-03-25T21:36:06"/>
  </r>
  <r>
    <x v="0"/>
    <s v="US"/>
    <s v="USD"/>
    <n v="1349517540"/>
    <n v="1347137731"/>
    <b v="0"/>
    <n v="54"/>
    <b v="1"/>
    <s v="music/indie rock"/>
    <n v="109.3644"/>
    <n v="50.631666666666668"/>
    <x v="4"/>
    <s v="indie rock"/>
    <x v="1900"/>
    <d v="2012-10-06T09:59:00"/>
  </r>
  <r>
    <x v="2"/>
    <s v="GB"/>
    <s v="GBP"/>
    <n v="1432299600"/>
    <n v="1429707729"/>
    <b v="0"/>
    <n v="25"/>
    <b v="0"/>
    <s v="technology/gadgets"/>
    <n v="2.6969696969696968"/>
    <n v="106.8"/>
    <x v="2"/>
    <s v="gadgets"/>
    <x v="1901"/>
    <d v="2015-05-22T13:00:00"/>
  </r>
  <r>
    <x v="2"/>
    <s v="NL"/>
    <s v="EUR"/>
    <n v="1425495447"/>
    <n v="1422903447"/>
    <b v="0"/>
    <n v="3"/>
    <b v="0"/>
    <s v="technology/gadgets"/>
    <n v="1.2"/>
    <n v="4"/>
    <x v="2"/>
    <s v="gadgets"/>
    <x v="1902"/>
    <d v="2015-03-04T18:57:27"/>
  </r>
  <r>
    <x v="2"/>
    <s v="US"/>
    <s v="USD"/>
    <n v="1485541791"/>
    <n v="1480357791"/>
    <b v="0"/>
    <n v="41"/>
    <b v="0"/>
    <s v="technology/gadgets"/>
    <n v="46.6"/>
    <n v="34.097560975609753"/>
    <x v="2"/>
    <s v="gadgets"/>
    <x v="1903"/>
    <d v="2017-01-27T18:29:51"/>
  </r>
  <r>
    <x v="2"/>
    <s v="US"/>
    <s v="USD"/>
    <n v="1451752021"/>
    <n v="1447864021"/>
    <b v="0"/>
    <n v="2"/>
    <b v="0"/>
    <s v="technology/gadgets"/>
    <n v="0.1"/>
    <n v="25"/>
    <x v="2"/>
    <s v="gadgets"/>
    <x v="1904"/>
    <d v="2016-01-02T16:27:01"/>
  </r>
  <r>
    <x v="2"/>
    <s v="US"/>
    <s v="USD"/>
    <n v="1410127994"/>
    <n v="1407535994"/>
    <b v="0"/>
    <n v="4"/>
    <b v="0"/>
    <s v="technology/gadgets"/>
    <n v="0.16800000000000001"/>
    <n v="10.5"/>
    <x v="2"/>
    <s v="gadgets"/>
    <x v="1905"/>
    <d v="2014-09-07T22:13:14"/>
  </r>
  <r>
    <x v="2"/>
    <s v="US"/>
    <s v="USD"/>
    <n v="1466697983"/>
    <n v="1464105983"/>
    <b v="0"/>
    <n v="99"/>
    <b v="0"/>
    <s v="technology/gadgets"/>
    <n v="42.76"/>
    <n v="215.95959595959596"/>
    <x v="2"/>
    <s v="gadgets"/>
    <x v="1906"/>
    <d v="2016-06-23T16:06:23"/>
  </r>
  <r>
    <x v="2"/>
    <s v="US"/>
    <s v="USD"/>
    <n v="1400853925"/>
    <n v="1399557925"/>
    <b v="0"/>
    <n v="4"/>
    <b v="0"/>
    <s v="technology/gadgets"/>
    <n v="0.28333333333333333"/>
    <n v="21.25"/>
    <x v="2"/>
    <s v="gadgets"/>
    <x v="1907"/>
    <d v="2014-05-23T14:05:25"/>
  </r>
  <r>
    <x v="2"/>
    <s v="US"/>
    <s v="USD"/>
    <n v="1483048900"/>
    <n v="1480456900"/>
    <b v="0"/>
    <n v="4"/>
    <b v="0"/>
    <s v="technology/gadgets"/>
    <n v="1.7319999999999998"/>
    <n v="108.25"/>
    <x v="2"/>
    <s v="gadgets"/>
    <x v="1908"/>
    <d v="2016-12-29T22:01:40"/>
  </r>
  <r>
    <x v="2"/>
    <s v="US"/>
    <s v="USD"/>
    <n v="1414059479"/>
    <n v="1411467479"/>
    <b v="0"/>
    <n v="38"/>
    <b v="0"/>
    <s v="technology/gadgets"/>
    <n v="14.111428571428572"/>
    <n v="129.97368421052633"/>
    <x v="2"/>
    <s v="gadgets"/>
    <x v="1909"/>
    <d v="2014-10-23T10:17:59"/>
  </r>
  <r>
    <x v="2"/>
    <s v="NL"/>
    <s v="EUR"/>
    <n v="1446331500"/>
    <n v="1442531217"/>
    <b v="0"/>
    <n v="285"/>
    <b v="0"/>
    <s v="technology/gadgets"/>
    <n v="39.395294117647055"/>
    <n v="117.49473684210527"/>
    <x v="2"/>
    <s v="gadgets"/>
    <x v="1910"/>
    <d v="2015-10-31T22:45:00"/>
  </r>
  <r>
    <x v="2"/>
    <s v="NZ"/>
    <s v="NZD"/>
    <n v="1407545334"/>
    <n v="1404953334"/>
    <b v="0"/>
    <n v="1"/>
    <b v="0"/>
    <s v="technology/gadgets"/>
    <n v="2.3529411764705882E-2"/>
    <n v="10"/>
    <x v="2"/>
    <s v="gadgets"/>
    <x v="1911"/>
    <d v="2014-08-09T00:48:54"/>
  </r>
  <r>
    <x v="2"/>
    <s v="US"/>
    <s v="USD"/>
    <n v="1433395560"/>
    <n v="1430803560"/>
    <b v="0"/>
    <n v="42"/>
    <b v="0"/>
    <s v="technology/gadgets"/>
    <n v="59.3"/>
    <n v="70.595238095238102"/>
    <x v="2"/>
    <s v="gadgets"/>
    <x v="1912"/>
    <d v="2015-06-04T05:26:00"/>
  </r>
  <r>
    <x v="2"/>
    <s v="GB"/>
    <s v="GBP"/>
    <n v="1412770578"/>
    <n v="1410178578"/>
    <b v="0"/>
    <n v="26"/>
    <b v="0"/>
    <s v="technology/gadgets"/>
    <n v="1.3270833333333334"/>
    <n v="24.5"/>
    <x v="2"/>
    <s v="gadgets"/>
    <x v="1913"/>
    <d v="2014-10-08T12:16:18"/>
  </r>
  <r>
    <x v="2"/>
    <s v="US"/>
    <s v="USD"/>
    <n v="1414814340"/>
    <n v="1413519073"/>
    <b v="0"/>
    <n v="2"/>
    <b v="0"/>
    <s v="technology/gadgets"/>
    <n v="9.0090090090090094"/>
    <n v="30"/>
    <x v="2"/>
    <s v="gadgets"/>
    <x v="1914"/>
    <d v="2014-11-01T03:59:00"/>
  </r>
  <r>
    <x v="2"/>
    <s v="US"/>
    <s v="USD"/>
    <n v="1409620222"/>
    <n v="1407892222"/>
    <b v="0"/>
    <n v="4"/>
    <b v="0"/>
    <s v="technology/gadgets"/>
    <n v="1.6"/>
    <n v="2"/>
    <x v="2"/>
    <s v="gadgets"/>
    <x v="1915"/>
    <d v="2014-09-02T01:10:22"/>
  </r>
  <r>
    <x v="2"/>
    <s v="US"/>
    <s v="USD"/>
    <n v="1478542375"/>
    <n v="1476378775"/>
    <b v="0"/>
    <n v="6"/>
    <b v="0"/>
    <s v="technology/gadgets"/>
    <n v="0.51"/>
    <n v="17"/>
    <x v="2"/>
    <s v="gadgets"/>
    <x v="1916"/>
    <d v="2016-11-07T18:12:55"/>
  </r>
  <r>
    <x v="2"/>
    <s v="HK"/>
    <s v="HKD"/>
    <n v="1486708133"/>
    <n v="1484116133"/>
    <b v="0"/>
    <n v="70"/>
    <b v="0"/>
    <s v="technology/gadgets"/>
    <n v="52.570512820512818"/>
    <n v="2928.9285714285716"/>
    <x v="2"/>
    <s v="gadgets"/>
    <x v="1917"/>
    <d v="2017-02-10T06:28:53"/>
  </r>
  <r>
    <x v="2"/>
    <s v="US"/>
    <s v="USD"/>
    <n v="1407869851"/>
    <n v="1404845851"/>
    <b v="0"/>
    <n v="9"/>
    <b v="0"/>
    <s v="technology/gadgets"/>
    <n v="1.04"/>
    <n v="28.888888888888889"/>
    <x v="2"/>
    <s v="gadgets"/>
    <x v="1918"/>
    <d v="2014-08-12T18:57:31"/>
  </r>
  <r>
    <x v="2"/>
    <s v="US"/>
    <s v="USD"/>
    <n v="1432069249"/>
    <n v="1429477249"/>
    <b v="0"/>
    <n v="8"/>
    <b v="0"/>
    <s v="technology/gadgets"/>
    <n v="47.4"/>
    <n v="29.625"/>
    <x v="2"/>
    <s v="gadgets"/>
    <x v="1919"/>
    <d v="2015-05-19T21:00:49"/>
  </r>
  <r>
    <x v="2"/>
    <s v="GB"/>
    <s v="GBP"/>
    <n v="1445468400"/>
    <n v="1443042061"/>
    <b v="0"/>
    <n v="105"/>
    <b v="0"/>
    <s v="technology/gadgets"/>
    <n v="43.03"/>
    <n v="40.980952380952381"/>
    <x v="2"/>
    <s v="gadgets"/>
    <x v="1920"/>
    <d v="2015-10-21T23:00:00"/>
  </r>
  <r>
    <x v="0"/>
    <s v="US"/>
    <s v="USD"/>
    <n v="1342243143"/>
    <n v="1339651143"/>
    <b v="0"/>
    <n v="38"/>
    <b v="1"/>
    <s v="music/indie rock"/>
    <n v="136.80000000000001"/>
    <n v="54"/>
    <x v="4"/>
    <s v="indie rock"/>
    <x v="1921"/>
    <d v="2012-07-14T05:19:03"/>
  </r>
  <r>
    <x v="0"/>
    <s v="US"/>
    <s v="USD"/>
    <n v="1386828507"/>
    <n v="1384236507"/>
    <b v="0"/>
    <n v="64"/>
    <b v="1"/>
    <s v="music/indie rock"/>
    <n v="115.55"/>
    <n v="36.109375"/>
    <x v="4"/>
    <s v="indie rock"/>
    <x v="1922"/>
    <d v="2013-12-12T06:08:27"/>
  </r>
  <r>
    <x v="0"/>
    <s v="US"/>
    <s v="USD"/>
    <n v="1317099540"/>
    <n v="1313612532"/>
    <b v="0"/>
    <n v="13"/>
    <b v="1"/>
    <s v="music/indie rock"/>
    <n v="240.79999999999998"/>
    <n v="23.153846153846153"/>
    <x v="4"/>
    <s v="indie rock"/>
    <x v="1923"/>
    <d v="2011-09-27T04:59:00"/>
  </r>
  <r>
    <x v="0"/>
    <s v="US"/>
    <s v="USD"/>
    <n v="1389814380"/>
    <n v="1387390555"/>
    <b v="0"/>
    <n v="33"/>
    <b v="1"/>
    <s v="music/indie rock"/>
    <n v="114.39999999999999"/>
    <n v="104"/>
    <x v="4"/>
    <s v="indie rock"/>
    <x v="1924"/>
    <d v="2014-01-15T19:33:00"/>
  </r>
  <r>
    <x v="0"/>
    <s v="US"/>
    <s v="USD"/>
    <n v="1381449600"/>
    <n v="1379540288"/>
    <b v="0"/>
    <n v="52"/>
    <b v="1"/>
    <s v="music/indie rock"/>
    <n v="110.33333333333333"/>
    <n v="31.826923076923077"/>
    <x v="4"/>
    <s v="indie rock"/>
    <x v="1925"/>
    <d v="2013-10-11T00:00:00"/>
  </r>
  <r>
    <x v="0"/>
    <s v="US"/>
    <s v="USD"/>
    <n v="1288657560"/>
    <n v="1286319256"/>
    <b v="0"/>
    <n v="107"/>
    <b v="1"/>
    <s v="music/indie rock"/>
    <n v="195.37933333333334"/>
    <n v="27.3896261682243"/>
    <x v="4"/>
    <s v="indie rock"/>
    <x v="1926"/>
    <d v="2010-11-02T00:26:00"/>
  </r>
  <r>
    <x v="0"/>
    <s v="US"/>
    <s v="USD"/>
    <n v="1331182740"/>
    <n v="1329856839"/>
    <b v="0"/>
    <n v="11"/>
    <b v="1"/>
    <s v="music/indie rock"/>
    <n v="103.33333333333334"/>
    <n v="56.363636363636367"/>
    <x v="4"/>
    <s v="indie rock"/>
    <x v="1927"/>
    <d v="2012-03-08T04:59:00"/>
  </r>
  <r>
    <x v="0"/>
    <s v="US"/>
    <s v="USD"/>
    <n v="1367940794"/>
    <n v="1365348794"/>
    <b v="0"/>
    <n v="34"/>
    <b v="1"/>
    <s v="music/indie rock"/>
    <n v="103.1372549019608"/>
    <n v="77.352941176470594"/>
    <x v="4"/>
    <s v="indie rock"/>
    <x v="1928"/>
    <d v="2013-05-07T15:33:14"/>
  </r>
  <r>
    <x v="0"/>
    <s v="US"/>
    <s v="USD"/>
    <n v="1309825866"/>
    <n v="1306197066"/>
    <b v="0"/>
    <n v="75"/>
    <b v="1"/>
    <s v="music/indie rock"/>
    <n v="100.3125"/>
    <n v="42.8"/>
    <x v="4"/>
    <s v="indie rock"/>
    <x v="1929"/>
    <d v="2011-07-05T00:31:06"/>
  </r>
  <r>
    <x v="0"/>
    <s v="US"/>
    <s v="USD"/>
    <n v="1373203482"/>
    <n v="1368019482"/>
    <b v="0"/>
    <n v="26"/>
    <b v="1"/>
    <s v="music/indie rock"/>
    <n v="127"/>
    <n v="48.846153846153847"/>
    <x v="4"/>
    <s v="indie rock"/>
    <x v="1930"/>
    <d v="2013-07-07T13:24:42"/>
  </r>
  <r>
    <x v="0"/>
    <s v="US"/>
    <s v="USD"/>
    <n v="1337657400"/>
    <n v="1336512309"/>
    <b v="0"/>
    <n v="50"/>
    <b v="1"/>
    <s v="music/indie rock"/>
    <n v="120.601"/>
    <n v="48.240400000000001"/>
    <x v="4"/>
    <s v="indie rock"/>
    <x v="1931"/>
    <d v="2012-05-22T03:30:00"/>
  </r>
  <r>
    <x v="0"/>
    <s v="US"/>
    <s v="USD"/>
    <n v="1327433173"/>
    <n v="1325618773"/>
    <b v="0"/>
    <n v="80"/>
    <b v="1"/>
    <s v="music/indie rock"/>
    <n v="106.99047619047619"/>
    <n v="70.212500000000006"/>
    <x v="4"/>
    <s v="indie rock"/>
    <x v="1932"/>
    <d v="2012-01-24T19:26:13"/>
  </r>
  <r>
    <x v="0"/>
    <s v="US"/>
    <s v="USD"/>
    <n v="1411787307"/>
    <n v="1409195307"/>
    <b v="0"/>
    <n v="110"/>
    <b v="1"/>
    <s v="music/indie rock"/>
    <n v="172.43333333333334"/>
    <n v="94.054545454545448"/>
    <x v="4"/>
    <s v="indie rock"/>
    <x v="1933"/>
    <d v="2014-09-27T03:08:27"/>
  </r>
  <r>
    <x v="0"/>
    <s v="US"/>
    <s v="USD"/>
    <n v="1324789200"/>
    <n v="1321649321"/>
    <b v="0"/>
    <n v="77"/>
    <b v="1"/>
    <s v="music/indie rock"/>
    <n v="123.61999999999999"/>
    <n v="80.272727272727266"/>
    <x v="4"/>
    <s v="indie rock"/>
    <x v="1934"/>
    <d v="2011-12-25T05:00:00"/>
  </r>
  <r>
    <x v="0"/>
    <s v="US"/>
    <s v="USD"/>
    <n v="1403326740"/>
    <n v="1400106171"/>
    <b v="0"/>
    <n v="50"/>
    <b v="1"/>
    <s v="music/indie rock"/>
    <n v="108.4"/>
    <n v="54.2"/>
    <x v="4"/>
    <s v="indie rock"/>
    <x v="1935"/>
    <d v="2014-06-21T04:59:00"/>
  </r>
  <r>
    <x v="0"/>
    <s v="US"/>
    <s v="USD"/>
    <n v="1323151140"/>
    <n v="1320528070"/>
    <b v="0"/>
    <n v="145"/>
    <b v="1"/>
    <s v="music/indie rock"/>
    <n v="116.52013333333333"/>
    <n v="60.26903448275862"/>
    <x v="4"/>
    <s v="indie rock"/>
    <x v="1936"/>
    <d v="2011-12-06T05:59:00"/>
  </r>
  <r>
    <x v="0"/>
    <s v="US"/>
    <s v="USD"/>
    <n v="1339732740"/>
    <n v="1338346281"/>
    <b v="0"/>
    <n v="29"/>
    <b v="1"/>
    <s v="music/indie rock"/>
    <n v="187.245"/>
    <n v="38.740344827586206"/>
    <x v="4"/>
    <s v="indie rock"/>
    <x v="1937"/>
    <d v="2012-06-15T03:59:00"/>
  </r>
  <r>
    <x v="0"/>
    <s v="US"/>
    <s v="USD"/>
    <n v="1372741200"/>
    <n v="1370067231"/>
    <b v="0"/>
    <n v="114"/>
    <b v="1"/>
    <s v="music/indie rock"/>
    <n v="115.93333333333334"/>
    <n v="152.54385964912279"/>
    <x v="4"/>
    <s v="indie rock"/>
    <x v="1938"/>
    <d v="2013-07-02T05:00:00"/>
  </r>
  <r>
    <x v="0"/>
    <s v="US"/>
    <s v="USD"/>
    <n v="1362955108"/>
    <n v="1360366708"/>
    <b v="0"/>
    <n v="96"/>
    <b v="1"/>
    <s v="music/indie rock"/>
    <n v="110.7"/>
    <n v="115.3125"/>
    <x v="4"/>
    <s v="indie rock"/>
    <x v="1939"/>
    <d v="2013-03-10T22:38:28"/>
  </r>
  <r>
    <x v="0"/>
    <s v="US"/>
    <s v="USD"/>
    <n v="1308110340"/>
    <n v="1304770233"/>
    <b v="0"/>
    <n v="31"/>
    <b v="1"/>
    <s v="music/indie rock"/>
    <n v="170.92307692307693"/>
    <n v="35.838709677419352"/>
    <x v="4"/>
    <s v="indie rock"/>
    <x v="1940"/>
    <d v="2011-06-15T03:59:00"/>
  </r>
  <r>
    <x v="0"/>
    <s v="US"/>
    <s v="USD"/>
    <n v="1400137131"/>
    <n v="1397545131"/>
    <b v="1"/>
    <n v="4883"/>
    <b v="1"/>
    <s v="technology/hardware"/>
    <n v="126.11835600000001"/>
    <n v="64.570118779438872"/>
    <x v="2"/>
    <s v="hardware"/>
    <x v="1941"/>
    <d v="2014-05-15T06:58:51"/>
  </r>
  <r>
    <x v="0"/>
    <s v="US"/>
    <s v="USD"/>
    <n v="1309809140"/>
    <n v="1302033140"/>
    <b v="1"/>
    <n v="95"/>
    <b v="1"/>
    <s v="technology/hardware"/>
    <n v="138.44033333333334"/>
    <n v="87.436000000000007"/>
    <x v="2"/>
    <s v="hardware"/>
    <x v="1942"/>
    <d v="2011-07-04T19:52:20"/>
  </r>
  <r>
    <x v="0"/>
    <s v="US"/>
    <s v="USD"/>
    <n v="1470896916"/>
    <n v="1467008916"/>
    <b v="1"/>
    <n v="2478"/>
    <b v="1"/>
    <s v="technology/hardware"/>
    <n v="1705.2499999999998"/>
    <n v="68.815577078288939"/>
    <x v="2"/>
    <s v="hardware"/>
    <x v="1943"/>
    <d v="2016-08-11T06:28:36"/>
  </r>
  <r>
    <x v="0"/>
    <s v="US"/>
    <s v="USD"/>
    <n v="1398952890"/>
    <n v="1396360890"/>
    <b v="1"/>
    <n v="1789"/>
    <b v="1"/>
    <s v="technology/hardware"/>
    <n v="788.05550000000005"/>
    <n v="176.200223588597"/>
    <x v="2"/>
    <s v="hardware"/>
    <x v="1944"/>
    <d v="2014-05-01T14:01:30"/>
  </r>
  <r>
    <x v="0"/>
    <s v="ES"/>
    <s v="EUR"/>
    <n v="1436680958"/>
    <n v="1433224958"/>
    <b v="1"/>
    <n v="680"/>
    <b v="1"/>
    <s v="technology/hardware"/>
    <n v="348.01799999999997"/>
    <n v="511.79117647058825"/>
    <x v="2"/>
    <s v="hardware"/>
    <x v="1945"/>
    <d v="2015-07-12T06:02:38"/>
  </r>
  <r>
    <x v="0"/>
    <s v="US"/>
    <s v="USD"/>
    <n v="1397961361"/>
    <n v="1392780961"/>
    <b v="1"/>
    <n v="70"/>
    <b v="1"/>
    <s v="technology/hardware"/>
    <n v="149.74666666666667"/>
    <n v="160.44285714285715"/>
    <x v="2"/>
    <s v="hardware"/>
    <x v="1946"/>
    <d v="2014-04-20T02:36:01"/>
  </r>
  <r>
    <x v="0"/>
    <s v="US"/>
    <s v="USD"/>
    <n v="1258955940"/>
    <n v="1255730520"/>
    <b v="1"/>
    <n v="23"/>
    <b v="1"/>
    <s v="technology/hardware"/>
    <n v="100.63375000000001"/>
    <n v="35.003043478260871"/>
    <x v="2"/>
    <s v="hardware"/>
    <x v="1947"/>
    <d v="2009-11-23T05:59:00"/>
  </r>
  <r>
    <x v="0"/>
    <s v="US"/>
    <s v="USD"/>
    <n v="1465232520"/>
    <n v="1460557809"/>
    <b v="1"/>
    <n v="4245"/>
    <b v="1"/>
    <s v="technology/hardware"/>
    <n v="800.21100000000001"/>
    <n v="188.50671378091872"/>
    <x v="2"/>
    <s v="hardware"/>
    <x v="1948"/>
    <d v="2016-06-06T17:02:00"/>
  </r>
  <r>
    <x v="0"/>
    <s v="GB"/>
    <s v="GBP"/>
    <n v="1404986951"/>
    <n v="1402394951"/>
    <b v="1"/>
    <n v="943"/>
    <b v="1"/>
    <s v="technology/hardware"/>
    <n v="106.00260000000002"/>
    <n v="56.204984093319197"/>
    <x v="2"/>
    <s v="hardware"/>
    <x v="1949"/>
    <d v="2014-07-10T10:09:11"/>
  </r>
  <r>
    <x v="0"/>
    <s v="US"/>
    <s v="USD"/>
    <n v="1303446073"/>
    <n v="1300767673"/>
    <b v="1"/>
    <n v="1876"/>
    <b v="1"/>
    <s v="technology/hardware"/>
    <n v="200.51866666666669"/>
    <n v="51.3054157782516"/>
    <x v="2"/>
    <s v="hardware"/>
    <x v="1950"/>
    <d v="2011-04-22T04:21:13"/>
  </r>
  <r>
    <x v="0"/>
    <s v="US"/>
    <s v="USD"/>
    <n v="1478516737"/>
    <n v="1475921137"/>
    <b v="1"/>
    <n v="834"/>
    <b v="1"/>
    <s v="technology/hardware"/>
    <n v="212.44399999999999"/>
    <n v="127.36450839328538"/>
    <x v="2"/>
    <s v="hardware"/>
    <x v="1951"/>
    <d v="2016-11-07T11:05:37"/>
  </r>
  <r>
    <x v="0"/>
    <s v="CA"/>
    <s v="CAD"/>
    <n v="1381934015"/>
    <n v="1378737215"/>
    <b v="1"/>
    <n v="682"/>
    <b v="1"/>
    <s v="technology/hardware"/>
    <n v="198.47237142857145"/>
    <n v="101.85532258064516"/>
    <x v="2"/>
    <s v="hardware"/>
    <x v="1952"/>
    <d v="2013-10-16T14:33:35"/>
  </r>
  <r>
    <x v="0"/>
    <s v="US"/>
    <s v="USD"/>
    <n v="1330657200"/>
    <n v="1328158065"/>
    <b v="1"/>
    <n v="147"/>
    <b v="1"/>
    <s v="technology/hardware"/>
    <n v="225.94666666666666"/>
    <n v="230.55782312925169"/>
    <x v="2"/>
    <s v="hardware"/>
    <x v="1953"/>
    <d v="2012-03-02T03:00:00"/>
  </r>
  <r>
    <x v="0"/>
    <s v="US"/>
    <s v="USD"/>
    <n v="1457758800"/>
    <n v="1453730176"/>
    <b v="1"/>
    <n v="415"/>
    <b v="1"/>
    <s v="technology/hardware"/>
    <n v="698.94800000000009"/>
    <n v="842.10602409638557"/>
    <x v="2"/>
    <s v="hardware"/>
    <x v="1954"/>
    <d v="2016-03-12T05:00:00"/>
  </r>
  <r>
    <x v="0"/>
    <s v="US"/>
    <s v="USD"/>
    <n v="1337799600"/>
    <n v="1334989881"/>
    <b v="1"/>
    <n v="290"/>
    <b v="1"/>
    <s v="technology/hardware"/>
    <n v="398.59528571428569"/>
    <n v="577.27593103448271"/>
    <x v="2"/>
    <s v="hardware"/>
    <x v="1955"/>
    <d v="2012-05-23T19:00:00"/>
  </r>
  <r>
    <x v="0"/>
    <s v="US"/>
    <s v="USD"/>
    <n v="1429391405"/>
    <n v="1425507005"/>
    <b v="1"/>
    <n v="365"/>
    <b v="1"/>
    <s v="technology/hardware"/>
    <n v="294.0333333333333"/>
    <n v="483.34246575342468"/>
    <x v="2"/>
    <s v="hardware"/>
    <x v="1956"/>
    <d v="2015-04-18T21:10:05"/>
  </r>
  <r>
    <x v="0"/>
    <s v="US"/>
    <s v="USD"/>
    <n v="1351304513"/>
    <n v="1348712513"/>
    <b v="1"/>
    <n v="660"/>
    <b v="1"/>
    <s v="technology/hardware"/>
    <n v="167.50470000000001"/>
    <n v="76.138500000000008"/>
    <x v="2"/>
    <s v="hardware"/>
    <x v="1957"/>
    <d v="2012-10-27T02:21:53"/>
  </r>
  <r>
    <x v="0"/>
    <s v="US"/>
    <s v="USD"/>
    <n v="1364078561"/>
    <n v="1361490161"/>
    <b v="1"/>
    <n v="1356"/>
    <b v="1"/>
    <s v="technology/hardware"/>
    <n v="1435.5717142857143"/>
    <n v="74.107684365781708"/>
    <x v="2"/>
    <s v="hardware"/>
    <x v="1958"/>
    <d v="2013-03-23T22:42:41"/>
  </r>
  <r>
    <x v="0"/>
    <s v="US"/>
    <s v="USD"/>
    <n v="1412121600"/>
    <n v="1408565860"/>
    <b v="1"/>
    <n v="424"/>
    <b v="1"/>
    <s v="technology/hardware"/>
    <n v="156.73439999999999"/>
    <n v="36.965660377358489"/>
    <x v="2"/>
    <s v="hardware"/>
    <x v="1959"/>
    <d v="2014-10-01T00:00:00"/>
  </r>
  <r>
    <x v="0"/>
    <s v="SE"/>
    <s v="SEK"/>
    <n v="1419151341"/>
    <n v="1416559341"/>
    <b v="1"/>
    <n v="33"/>
    <b v="1"/>
    <s v="technology/hardware"/>
    <n v="117.90285714285716"/>
    <n v="2500.969696969697"/>
    <x v="2"/>
    <s v="hardware"/>
    <x v="1960"/>
    <d v="2014-12-21T08:42:21"/>
  </r>
  <r>
    <x v="0"/>
    <s v="US"/>
    <s v="USD"/>
    <n v="1349495940"/>
    <n v="1346042417"/>
    <b v="1"/>
    <n v="1633"/>
    <b v="1"/>
    <s v="technology/hardware"/>
    <n v="1105.3811999999998"/>
    <n v="67.690214329454989"/>
    <x v="2"/>
    <s v="hardware"/>
    <x v="1961"/>
    <d v="2012-10-06T03:59:00"/>
  </r>
  <r>
    <x v="0"/>
    <s v="US"/>
    <s v="USD"/>
    <n v="1400006636"/>
    <n v="1397414636"/>
    <b v="1"/>
    <n v="306"/>
    <b v="1"/>
    <s v="technology/hardware"/>
    <n v="192.92499999999998"/>
    <n v="63.04738562091503"/>
    <x v="2"/>
    <s v="hardware"/>
    <x v="1962"/>
    <d v="2014-05-13T18:43:56"/>
  </r>
  <r>
    <x v="0"/>
    <s v="GB"/>
    <s v="GBP"/>
    <n v="1410862734"/>
    <n v="1407838734"/>
    <b v="1"/>
    <n v="205"/>
    <b v="1"/>
    <s v="technology/hardware"/>
    <n v="126.8842105263158"/>
    <n v="117.6"/>
    <x v="2"/>
    <s v="hardware"/>
    <x v="1963"/>
    <d v="2014-09-16T10:18:54"/>
  </r>
  <r>
    <x v="0"/>
    <s v="IT"/>
    <s v="EUR"/>
    <n v="1461306772"/>
    <n v="1458714772"/>
    <b v="1"/>
    <n v="1281"/>
    <b v="1"/>
    <s v="technology/hardware"/>
    <n v="259.57748878923763"/>
    <n v="180.75185011709601"/>
    <x v="2"/>
    <s v="hardware"/>
    <x v="1964"/>
    <d v="2016-04-22T06:32:52"/>
  </r>
  <r>
    <x v="0"/>
    <s v="US"/>
    <s v="USD"/>
    <n v="1326330000"/>
    <n v="1324433310"/>
    <b v="1"/>
    <n v="103"/>
    <b v="1"/>
    <s v="technology/hardware"/>
    <n v="262.27999999999997"/>
    <n v="127.32038834951456"/>
    <x v="2"/>
    <s v="hardware"/>
    <x v="1965"/>
    <d v="2012-01-12T01:00:00"/>
  </r>
  <r>
    <x v="0"/>
    <s v="US"/>
    <s v="USD"/>
    <n v="1408021098"/>
    <n v="1405429098"/>
    <b v="1"/>
    <n v="1513"/>
    <b v="1"/>
    <s v="technology/hardware"/>
    <n v="206.74309000000002"/>
    <n v="136.6444745538665"/>
    <x v="2"/>
    <s v="hardware"/>
    <x v="1966"/>
    <d v="2014-08-14T12:58:18"/>
  </r>
  <r>
    <x v="0"/>
    <s v="US"/>
    <s v="USD"/>
    <n v="1398959729"/>
    <n v="1396367729"/>
    <b v="1"/>
    <n v="405"/>
    <b v="1"/>
    <s v="technology/hardware"/>
    <n v="370.13"/>
    <n v="182.78024691358024"/>
    <x v="2"/>
    <s v="hardware"/>
    <x v="1967"/>
    <d v="2014-05-01T15:55:29"/>
  </r>
  <r>
    <x v="0"/>
    <s v="US"/>
    <s v="USD"/>
    <n v="1480777515"/>
    <n v="1478095515"/>
    <b v="1"/>
    <n v="510"/>
    <b v="1"/>
    <s v="technology/hardware"/>
    <n v="284.96600000000001"/>
    <n v="279.37843137254902"/>
    <x v="2"/>
    <s v="hardware"/>
    <x v="1968"/>
    <d v="2016-12-03T15:05:15"/>
  </r>
  <r>
    <x v="0"/>
    <s v="GB"/>
    <s v="GBP"/>
    <n v="1470423668"/>
    <n v="1467831668"/>
    <b v="1"/>
    <n v="1887"/>
    <b v="1"/>
    <s v="technology/hardware"/>
    <n v="579.08000000000004"/>
    <n v="61.375728669846318"/>
    <x v="2"/>
    <s v="hardware"/>
    <x v="1969"/>
    <d v="2016-08-05T19:01:08"/>
  </r>
  <r>
    <x v="0"/>
    <s v="US"/>
    <s v="USD"/>
    <n v="1366429101"/>
    <n v="1361248701"/>
    <b v="1"/>
    <n v="701"/>
    <b v="1"/>
    <s v="technology/hardware"/>
    <n v="1131.8"/>
    <n v="80.727532097004286"/>
    <x v="2"/>
    <s v="hardware"/>
    <x v="1970"/>
    <d v="2013-04-20T03:38:21"/>
  </r>
  <r>
    <x v="0"/>
    <s v="US"/>
    <s v="USD"/>
    <n v="1384488000"/>
    <n v="1381752061"/>
    <b v="1"/>
    <n v="3863"/>
    <b v="1"/>
    <s v="technology/hardware"/>
    <n v="263.02771750000005"/>
    <n v="272.35590732591254"/>
    <x v="2"/>
    <s v="hardware"/>
    <x v="1971"/>
    <d v="2013-11-15T04:00:00"/>
  </r>
  <r>
    <x v="0"/>
    <s v="US"/>
    <s v="USD"/>
    <n v="1353201444"/>
    <n v="1350605844"/>
    <b v="1"/>
    <n v="238"/>
    <b v="1"/>
    <s v="technology/hardware"/>
    <n v="674.48"/>
    <n v="70.848739495798313"/>
    <x v="2"/>
    <s v="hardware"/>
    <x v="1972"/>
    <d v="2012-11-18T01:17:24"/>
  </r>
  <r>
    <x v="0"/>
    <s v="US"/>
    <s v="USD"/>
    <n v="1470466800"/>
    <n v="1467134464"/>
    <b v="1"/>
    <n v="2051"/>
    <b v="1"/>
    <s v="technology/hardware"/>
    <n v="256.83081313131316"/>
    <n v="247.94003412969283"/>
    <x v="2"/>
    <s v="hardware"/>
    <x v="1973"/>
    <d v="2016-08-06T07:00:00"/>
  </r>
  <r>
    <x v="0"/>
    <s v="GB"/>
    <s v="GBP"/>
    <n v="1376899269"/>
    <n v="1371715269"/>
    <b v="1"/>
    <n v="402"/>
    <b v="1"/>
    <s v="technology/hardware"/>
    <n v="375.49599999999998"/>
    <n v="186.81393034825871"/>
    <x v="2"/>
    <s v="hardware"/>
    <x v="1974"/>
    <d v="2013-08-19T08:01:09"/>
  </r>
  <r>
    <x v="0"/>
    <s v="US"/>
    <s v="USD"/>
    <n v="1362938851"/>
    <n v="1360346851"/>
    <b v="1"/>
    <n v="253"/>
    <b v="1"/>
    <s v="technology/hardware"/>
    <n v="208.70837499999996"/>
    <n v="131.98948616600788"/>
    <x v="2"/>
    <s v="hardware"/>
    <x v="1975"/>
    <d v="2013-03-10T18:07:31"/>
  </r>
  <r>
    <x v="0"/>
    <s v="GB"/>
    <s v="GBP"/>
    <n v="1373751325"/>
    <n v="1371159325"/>
    <b v="1"/>
    <n v="473"/>
    <b v="1"/>
    <s v="technology/hardware"/>
    <n v="346.6"/>
    <n v="29.310782241014799"/>
    <x v="2"/>
    <s v="hardware"/>
    <x v="1976"/>
    <d v="2013-07-13T21:35:25"/>
  </r>
  <r>
    <x v="0"/>
    <s v="US"/>
    <s v="USD"/>
    <n v="1450511940"/>
    <n v="1446527540"/>
    <b v="1"/>
    <n v="821"/>
    <b v="1"/>
    <s v="technology/hardware"/>
    <n v="402.33"/>
    <n v="245.02436053593178"/>
    <x v="2"/>
    <s v="hardware"/>
    <x v="1977"/>
    <d v="2015-12-19T07:59:00"/>
  </r>
  <r>
    <x v="0"/>
    <s v="US"/>
    <s v="USD"/>
    <n v="1339484400"/>
    <n v="1336627492"/>
    <b v="1"/>
    <n v="388"/>
    <b v="1"/>
    <s v="technology/hardware"/>
    <n v="1026.8451399999999"/>
    <n v="1323.2540463917526"/>
    <x v="2"/>
    <s v="hardware"/>
    <x v="1978"/>
    <d v="2012-06-12T07:00:00"/>
  </r>
  <r>
    <x v="0"/>
    <s v="US"/>
    <s v="USD"/>
    <n v="1447909140"/>
    <n v="1444734146"/>
    <b v="1"/>
    <n v="813"/>
    <b v="1"/>
    <s v="technology/hardware"/>
    <n v="114.901155"/>
    <n v="282.65966789667897"/>
    <x v="2"/>
    <s v="hardware"/>
    <x v="1979"/>
    <d v="2015-11-19T04:59:00"/>
  </r>
  <r>
    <x v="0"/>
    <s v="DE"/>
    <s v="EUR"/>
    <n v="1459684862"/>
    <n v="1456232462"/>
    <b v="1"/>
    <n v="1945"/>
    <b v="1"/>
    <s v="technology/hardware"/>
    <n v="354.82402000000002"/>
    <n v="91.214401028277635"/>
    <x v="2"/>
    <s v="hardware"/>
    <x v="1980"/>
    <d v="2016-04-03T12:01:02"/>
  </r>
  <r>
    <x v="2"/>
    <s v="CA"/>
    <s v="CAD"/>
    <n v="1404926665"/>
    <n v="1402334665"/>
    <b v="0"/>
    <n v="12"/>
    <b v="0"/>
    <s v="photography/people"/>
    <n v="5.08"/>
    <n v="31.75"/>
    <x v="8"/>
    <s v="people"/>
    <x v="1981"/>
    <d v="2014-07-09T17:24:25"/>
  </r>
  <r>
    <x v="2"/>
    <s v="HK"/>
    <s v="HKD"/>
    <n v="1480863887"/>
    <n v="1478268287"/>
    <b v="0"/>
    <n v="0"/>
    <b v="0"/>
    <s v="photography/people"/>
    <n v="0"/>
    <s v="N/A"/>
    <x v="8"/>
    <s v="people"/>
    <x v="1982"/>
    <d v="2016-12-04T15:04:47"/>
  </r>
  <r>
    <x v="2"/>
    <s v="US"/>
    <s v="USD"/>
    <n v="1472799600"/>
    <n v="1470874618"/>
    <b v="0"/>
    <n v="16"/>
    <b v="0"/>
    <s v="photography/people"/>
    <n v="4.3"/>
    <n v="88.6875"/>
    <x v="8"/>
    <s v="people"/>
    <x v="1983"/>
    <d v="2016-09-02T07:00:00"/>
  </r>
  <r>
    <x v="2"/>
    <s v="US"/>
    <s v="USD"/>
    <n v="1417377481"/>
    <n v="1412189881"/>
    <b v="0"/>
    <n v="7"/>
    <b v="0"/>
    <s v="photography/people"/>
    <n v="21.146666666666665"/>
    <n v="453.14285714285717"/>
    <x v="8"/>
    <s v="people"/>
    <x v="1984"/>
    <d v="2014-11-30T19:58:01"/>
  </r>
  <r>
    <x v="2"/>
    <s v="GB"/>
    <s v="GBP"/>
    <n v="1470178800"/>
    <n v="1467650771"/>
    <b v="0"/>
    <n v="4"/>
    <b v="0"/>
    <s v="photography/people"/>
    <n v="3.1875"/>
    <n v="12.75"/>
    <x v="8"/>
    <s v="people"/>
    <x v="1985"/>
    <d v="2016-08-02T23:00:00"/>
  </r>
  <r>
    <x v="2"/>
    <s v="GB"/>
    <s v="GBP"/>
    <n v="1457947483"/>
    <n v="1455359083"/>
    <b v="0"/>
    <n v="1"/>
    <b v="0"/>
    <s v="photography/people"/>
    <n v="0.05"/>
    <n v="1"/>
    <x v="8"/>
    <s v="people"/>
    <x v="1986"/>
    <d v="2016-03-14T09:24:43"/>
  </r>
  <r>
    <x v="2"/>
    <s v="GB"/>
    <s v="GBP"/>
    <n v="1425223276"/>
    <n v="1422631276"/>
    <b v="0"/>
    <n v="28"/>
    <b v="0"/>
    <s v="photography/people"/>
    <n v="42.472727272727276"/>
    <n v="83.428571428571431"/>
    <x v="8"/>
    <s v="people"/>
    <x v="1987"/>
    <d v="2015-03-01T15:21:16"/>
  </r>
  <r>
    <x v="2"/>
    <s v="US"/>
    <s v="USD"/>
    <n v="1440094742"/>
    <n v="1437502742"/>
    <b v="0"/>
    <n v="1"/>
    <b v="0"/>
    <s v="photography/people"/>
    <n v="0.41666666666666669"/>
    <n v="25"/>
    <x v="8"/>
    <s v="people"/>
    <x v="1988"/>
    <d v="2015-08-20T18:19:02"/>
  </r>
  <r>
    <x v="2"/>
    <s v="US"/>
    <s v="USD"/>
    <n v="1481473208"/>
    <n v="1478881208"/>
    <b v="0"/>
    <n v="1"/>
    <b v="0"/>
    <s v="photography/people"/>
    <n v="1"/>
    <n v="50"/>
    <x v="8"/>
    <s v="people"/>
    <x v="1989"/>
    <d v="2016-12-11T16:20:08"/>
  </r>
  <r>
    <x v="2"/>
    <s v="US"/>
    <s v="USD"/>
    <n v="1455338532"/>
    <n v="1454042532"/>
    <b v="0"/>
    <n v="5"/>
    <b v="0"/>
    <s v="photography/people"/>
    <n v="16.966666666666665"/>
    <n v="101.8"/>
    <x v="8"/>
    <s v="people"/>
    <x v="1990"/>
    <d v="2016-02-13T04:42:12"/>
  </r>
  <r>
    <x v="2"/>
    <s v="US"/>
    <s v="USD"/>
    <n v="1435958786"/>
    <n v="1434144386"/>
    <b v="0"/>
    <n v="3"/>
    <b v="0"/>
    <s v="photography/people"/>
    <n v="7.0000000000000009"/>
    <n v="46.666666666666664"/>
    <x v="8"/>
    <s v="people"/>
    <x v="1991"/>
    <d v="2015-07-03T21:26:26"/>
  </r>
  <r>
    <x v="2"/>
    <s v="US"/>
    <s v="USD"/>
    <n v="1424229991"/>
    <n v="1421637991"/>
    <b v="0"/>
    <n v="2"/>
    <b v="0"/>
    <s v="photography/people"/>
    <n v="0.13333333333333333"/>
    <n v="1"/>
    <x v="8"/>
    <s v="people"/>
    <x v="1992"/>
    <d v="2015-02-18T03:26:31"/>
  </r>
  <r>
    <x v="2"/>
    <s v="GB"/>
    <s v="GBP"/>
    <n v="1450706837"/>
    <n v="1448114837"/>
    <b v="0"/>
    <n v="0"/>
    <b v="0"/>
    <s v="photography/people"/>
    <n v="0"/>
    <s v="N/A"/>
    <x v="8"/>
    <s v="people"/>
    <x v="1993"/>
    <d v="2015-12-21T14:07:17"/>
  </r>
  <r>
    <x v="2"/>
    <s v="US"/>
    <s v="USD"/>
    <n v="1481072942"/>
    <n v="1475885342"/>
    <b v="0"/>
    <n v="0"/>
    <b v="0"/>
    <s v="photography/people"/>
    <n v="0"/>
    <s v="N/A"/>
    <x v="8"/>
    <s v="people"/>
    <x v="1994"/>
    <d v="2016-12-07T01:09:02"/>
  </r>
  <r>
    <x v="2"/>
    <s v="CA"/>
    <s v="CAD"/>
    <n v="1437082736"/>
    <n v="1435354736"/>
    <b v="0"/>
    <n v="3"/>
    <b v="0"/>
    <s v="photography/people"/>
    <n v="7.8"/>
    <n v="26"/>
    <x v="8"/>
    <s v="people"/>
    <x v="1995"/>
    <d v="2015-07-16T21:38:56"/>
  </r>
  <r>
    <x v="2"/>
    <s v="US"/>
    <s v="USD"/>
    <n v="1405021211"/>
    <n v="1402429211"/>
    <b v="0"/>
    <n v="0"/>
    <b v="0"/>
    <s v="photography/people"/>
    <n v="0"/>
    <s v="N/A"/>
    <x v="8"/>
    <s v="people"/>
    <x v="1996"/>
    <d v="2014-07-10T19:40:11"/>
  </r>
  <r>
    <x v="2"/>
    <s v="US"/>
    <s v="USD"/>
    <n v="1409091612"/>
    <n v="1406499612"/>
    <b v="0"/>
    <n v="0"/>
    <b v="0"/>
    <s v="photography/people"/>
    <n v="0"/>
    <s v="N/A"/>
    <x v="8"/>
    <s v="people"/>
    <x v="1997"/>
    <d v="2014-08-26T22:20:12"/>
  </r>
  <r>
    <x v="2"/>
    <s v="US"/>
    <s v="USD"/>
    <n v="1406861438"/>
    <n v="1402973438"/>
    <b v="0"/>
    <n v="3"/>
    <b v="0"/>
    <s v="photography/people"/>
    <n v="26.200000000000003"/>
    <n v="218.33333333333334"/>
    <x v="8"/>
    <s v="people"/>
    <x v="1998"/>
    <d v="2014-08-01T02:50:38"/>
  </r>
  <r>
    <x v="2"/>
    <s v="GB"/>
    <s v="GBP"/>
    <n v="1415882108"/>
    <n v="1413286508"/>
    <b v="0"/>
    <n v="7"/>
    <b v="0"/>
    <s v="photography/people"/>
    <n v="0.76129032258064511"/>
    <n v="33.714285714285715"/>
    <x v="8"/>
    <s v="people"/>
    <x v="1999"/>
    <d v="2014-11-13T12:35:08"/>
  </r>
  <r>
    <x v="2"/>
    <s v="CA"/>
    <s v="CAD"/>
    <n v="1452120613"/>
    <n v="1449528613"/>
    <b v="0"/>
    <n v="25"/>
    <b v="0"/>
    <s v="photography/people"/>
    <n v="12.5"/>
    <n v="25"/>
    <x v="8"/>
    <s v="people"/>
    <x v="2000"/>
    <d v="2016-01-06T22:50:13"/>
  </r>
  <r>
    <x v="0"/>
    <s v="DE"/>
    <s v="EUR"/>
    <n v="1434139200"/>
    <n v="1431406916"/>
    <b v="1"/>
    <n v="1637"/>
    <b v="1"/>
    <s v="technology/hardware"/>
    <n v="382.12909090909091"/>
    <n v="128.38790470372632"/>
    <x v="2"/>
    <s v="hardware"/>
    <x v="2001"/>
    <d v="2015-06-12T20:00:00"/>
  </r>
  <r>
    <x v="0"/>
    <s v="US"/>
    <s v="USD"/>
    <n v="1485191143"/>
    <n v="1482599143"/>
    <b v="1"/>
    <n v="1375"/>
    <b v="1"/>
    <s v="technology/hardware"/>
    <n v="216.79422000000002"/>
    <n v="78.834261818181815"/>
    <x v="2"/>
    <s v="hardware"/>
    <x v="2002"/>
    <d v="2017-01-23T17:05:43"/>
  </r>
  <r>
    <x v="0"/>
    <s v="US"/>
    <s v="USD"/>
    <n v="1278111600"/>
    <n v="1276830052"/>
    <b v="1"/>
    <n v="17"/>
    <b v="1"/>
    <s v="technology/hardware"/>
    <n v="312"/>
    <n v="91.764705882352942"/>
    <x v="2"/>
    <s v="hardware"/>
    <x v="2003"/>
    <d v="2010-07-02T23:00:00"/>
  </r>
  <r>
    <x v="0"/>
    <s v="US"/>
    <s v="USD"/>
    <n v="1405002663"/>
    <n v="1402410663"/>
    <b v="1"/>
    <n v="354"/>
    <b v="1"/>
    <s v="technology/hardware"/>
    <n v="234.42048"/>
    <n v="331.10237288135596"/>
    <x v="2"/>
    <s v="hardware"/>
    <x v="2004"/>
    <d v="2014-07-10T14:31:03"/>
  </r>
  <r>
    <x v="0"/>
    <s v="US"/>
    <s v="USD"/>
    <n v="1381895940"/>
    <n v="1379532618"/>
    <b v="1"/>
    <n v="191"/>
    <b v="1"/>
    <s v="technology/hardware"/>
    <n v="123.68010000000001"/>
    <n v="194.26193717277485"/>
    <x v="2"/>
    <s v="hardware"/>
    <x v="2005"/>
    <d v="2013-10-16T03:59:00"/>
  </r>
  <r>
    <x v="0"/>
    <s v="US"/>
    <s v="USD"/>
    <n v="1417611645"/>
    <n v="1414584045"/>
    <b v="1"/>
    <n v="303"/>
    <b v="1"/>
    <s v="technology/hardware"/>
    <n v="247.84"/>
    <n v="408.97689768976898"/>
    <x v="2"/>
    <s v="hardware"/>
    <x v="2006"/>
    <d v="2014-12-03T13:00:45"/>
  </r>
  <r>
    <x v="0"/>
    <s v="US"/>
    <s v="USD"/>
    <n v="1282622400"/>
    <n v="1276891586"/>
    <b v="1"/>
    <n v="137"/>
    <b v="1"/>
    <s v="technology/hardware"/>
    <n v="115.7092"/>
    <n v="84.459270072992695"/>
    <x v="2"/>
    <s v="hardware"/>
    <x v="2007"/>
    <d v="2010-08-24T04:00:00"/>
  </r>
  <r>
    <x v="0"/>
    <s v="US"/>
    <s v="USD"/>
    <n v="1316442622"/>
    <n v="1312641022"/>
    <b v="1"/>
    <n v="41"/>
    <b v="1"/>
    <s v="technology/hardware"/>
    <n v="117.07484768810599"/>
    <n v="44.853658536585364"/>
    <x v="2"/>
    <s v="hardware"/>
    <x v="2008"/>
    <d v="2011-09-19T14:30:22"/>
  </r>
  <r>
    <x v="0"/>
    <s v="DE"/>
    <s v="EUR"/>
    <n v="1479890743"/>
    <n v="1476776743"/>
    <b v="1"/>
    <n v="398"/>
    <b v="1"/>
    <s v="technology/hardware"/>
    <n v="305.15800000000002"/>
    <n v="383.3643216080402"/>
    <x v="2"/>
    <s v="hardware"/>
    <x v="2009"/>
    <d v="2016-11-23T08:45:43"/>
  </r>
  <r>
    <x v="0"/>
    <s v="US"/>
    <s v="USD"/>
    <n v="1471564491"/>
    <n v="1468972491"/>
    <b v="1"/>
    <n v="1737"/>
    <b v="1"/>
    <s v="technology/hardware"/>
    <n v="320.05299999999994"/>
    <n v="55.276856649395505"/>
    <x v="2"/>
    <s v="hardware"/>
    <x v="2010"/>
    <d v="2016-08-18T23:54:51"/>
  </r>
  <r>
    <x v="0"/>
    <s v="AT"/>
    <s v="EUR"/>
    <n v="1452553200"/>
    <n v="1449650173"/>
    <b v="1"/>
    <n v="971"/>
    <b v="1"/>
    <s v="technology/hardware"/>
    <n v="819.56399999999996"/>
    <n v="422.02059732234807"/>
    <x v="2"/>
    <s v="hardware"/>
    <x v="2011"/>
    <d v="2016-01-11T23:00:00"/>
  </r>
  <r>
    <x v="0"/>
    <s v="US"/>
    <s v="USD"/>
    <n v="1423165441"/>
    <n v="1420573441"/>
    <b v="1"/>
    <n v="183"/>
    <b v="1"/>
    <s v="technology/hardware"/>
    <n v="234.90000000000003"/>
    <n v="64.180327868852459"/>
    <x v="2"/>
    <s v="hardware"/>
    <x v="2012"/>
    <d v="2015-02-05T19:44:01"/>
  </r>
  <r>
    <x v="0"/>
    <s v="US"/>
    <s v="USD"/>
    <n v="1468019014"/>
    <n v="1462835014"/>
    <b v="1"/>
    <n v="4562"/>
    <b v="1"/>
    <s v="technology/hardware"/>
    <n v="494.91374999999999"/>
    <n v="173.57781674704077"/>
    <x v="2"/>
    <s v="hardware"/>
    <x v="2013"/>
    <d v="2016-07-08T23:03:34"/>
  </r>
  <r>
    <x v="0"/>
    <s v="US"/>
    <s v="USD"/>
    <n v="1364184539"/>
    <n v="1361250539"/>
    <b v="1"/>
    <n v="26457"/>
    <b v="1"/>
    <s v="technology/hardware"/>
    <n v="7813.7822333333334"/>
    <n v="88.601680840609291"/>
    <x v="2"/>
    <s v="hardware"/>
    <x v="2014"/>
    <d v="2013-03-25T04:08:59"/>
  </r>
  <r>
    <x v="0"/>
    <s v="US"/>
    <s v="USD"/>
    <n v="1315602163"/>
    <n v="1313010163"/>
    <b v="1"/>
    <n v="162"/>
    <b v="1"/>
    <s v="technology/hardware"/>
    <n v="113.00013888888888"/>
    <n v="50.222283950617282"/>
    <x v="2"/>
    <s v="hardware"/>
    <x v="2015"/>
    <d v="2011-09-09T21:02:43"/>
  </r>
  <r>
    <x v="0"/>
    <s v="US"/>
    <s v="USD"/>
    <n v="1362863299"/>
    <n v="1360271299"/>
    <b v="1"/>
    <n v="479"/>
    <b v="1"/>
    <s v="technology/hardware"/>
    <n v="921.54219999999998"/>
    <n v="192.38876826722338"/>
    <x v="2"/>
    <s v="hardware"/>
    <x v="2016"/>
    <d v="2013-03-09T21:08:19"/>
  </r>
  <r>
    <x v="0"/>
    <s v="US"/>
    <s v="USD"/>
    <n v="1332561600"/>
    <n v="1329873755"/>
    <b v="1"/>
    <n v="426"/>
    <b v="1"/>
    <s v="technology/hardware"/>
    <n v="125.10239999999999"/>
    <n v="73.416901408450698"/>
    <x v="2"/>
    <s v="hardware"/>
    <x v="2017"/>
    <d v="2012-03-24T04:00:00"/>
  </r>
  <r>
    <x v="0"/>
    <s v="IE"/>
    <s v="EUR"/>
    <n v="1439455609"/>
    <n v="1436863609"/>
    <b v="1"/>
    <n v="450"/>
    <b v="1"/>
    <s v="technology/hardware"/>
    <n v="102.24343076923077"/>
    <n v="147.68495555555555"/>
    <x v="2"/>
    <s v="hardware"/>
    <x v="2018"/>
    <d v="2015-08-13T08:46:49"/>
  </r>
  <r>
    <x v="0"/>
    <s v="US"/>
    <s v="USD"/>
    <n v="1474563621"/>
    <n v="1471971621"/>
    <b v="1"/>
    <n v="1780"/>
    <b v="1"/>
    <s v="technology/hardware"/>
    <n v="484.90975000000003"/>
    <n v="108.96848314606741"/>
    <x v="2"/>
    <s v="hardware"/>
    <x v="2019"/>
    <d v="2016-09-22T17:00:21"/>
  </r>
  <r>
    <x v="0"/>
    <s v="US"/>
    <s v="USD"/>
    <n v="1400108640"/>
    <n v="1396923624"/>
    <b v="1"/>
    <n v="122"/>
    <b v="1"/>
    <s v="technology/hardware"/>
    <n v="192.33333333333334"/>
    <n v="23.647540983606557"/>
    <x v="2"/>
    <s v="hardware"/>
    <x v="2020"/>
    <d v="2014-05-14T23:04:00"/>
  </r>
  <r>
    <x v="0"/>
    <s v="US"/>
    <s v="USD"/>
    <n v="1411522897"/>
    <n v="1407634897"/>
    <b v="1"/>
    <n v="95"/>
    <b v="1"/>
    <s v="technology/hardware"/>
    <n v="281.10000000000002"/>
    <n v="147.94736842105263"/>
    <x v="2"/>
    <s v="hardware"/>
    <x v="2021"/>
    <d v="2014-09-24T01:41:37"/>
  </r>
  <r>
    <x v="0"/>
    <s v="US"/>
    <s v="USD"/>
    <n v="1465652372"/>
    <n v="1463060372"/>
    <b v="1"/>
    <n v="325"/>
    <b v="1"/>
    <s v="technology/hardware"/>
    <n v="125.13700000000001"/>
    <n v="385.03692307692307"/>
    <x v="2"/>
    <s v="hardware"/>
    <x v="2022"/>
    <d v="2016-06-11T13:39:32"/>
  </r>
  <r>
    <x v="0"/>
    <s v="US"/>
    <s v="USD"/>
    <n v="1434017153"/>
    <n v="1431425153"/>
    <b v="1"/>
    <n v="353"/>
    <b v="1"/>
    <s v="technology/hardware"/>
    <n v="161.459"/>
    <n v="457.39093484419266"/>
    <x v="2"/>
    <s v="hardware"/>
    <x v="2023"/>
    <d v="2015-06-11T10:05:53"/>
  </r>
  <r>
    <x v="0"/>
    <s v="US"/>
    <s v="USD"/>
    <n v="1344826800"/>
    <n v="1341875544"/>
    <b v="1"/>
    <n v="105"/>
    <b v="1"/>
    <s v="technology/hardware"/>
    <n v="585.35"/>
    <n v="222.99047619047619"/>
    <x v="2"/>
    <s v="hardware"/>
    <x v="2024"/>
    <d v="2012-08-13T03:00:00"/>
  </r>
  <r>
    <x v="0"/>
    <s v="DE"/>
    <s v="EUR"/>
    <n v="1433996746"/>
    <n v="1431404746"/>
    <b v="1"/>
    <n v="729"/>
    <b v="1"/>
    <s v="technology/hardware"/>
    <n v="201.14999999999998"/>
    <n v="220.74074074074073"/>
    <x v="2"/>
    <s v="hardware"/>
    <x v="2025"/>
    <d v="2015-06-11T04:25:46"/>
  </r>
  <r>
    <x v="0"/>
    <s v="US"/>
    <s v="USD"/>
    <n v="1398052740"/>
    <n v="1394127585"/>
    <b v="1"/>
    <n v="454"/>
    <b v="1"/>
    <s v="technology/hardware"/>
    <n v="133.48307999999997"/>
    <n v="73.503898678414089"/>
    <x v="2"/>
    <s v="hardware"/>
    <x v="2026"/>
    <d v="2014-04-21T03:59:00"/>
  </r>
  <r>
    <x v="0"/>
    <s v="US"/>
    <s v="USD"/>
    <n v="1427740319"/>
    <n v="1423855919"/>
    <b v="1"/>
    <n v="539"/>
    <b v="1"/>
    <s v="technology/hardware"/>
    <n v="120.24900000000001"/>
    <n v="223.09647495361781"/>
    <x v="2"/>
    <s v="hardware"/>
    <x v="2027"/>
    <d v="2015-03-30T18:31:59"/>
  </r>
  <r>
    <x v="0"/>
    <s v="US"/>
    <s v="USD"/>
    <n v="1268690100"/>
    <n v="1265493806"/>
    <b v="1"/>
    <n v="79"/>
    <b v="1"/>
    <s v="technology/hardware"/>
    <n v="126.16666666666667"/>
    <n v="47.911392405063289"/>
    <x v="2"/>
    <s v="hardware"/>
    <x v="2028"/>
    <d v="2010-03-15T21:55:00"/>
  </r>
  <r>
    <x v="0"/>
    <s v="US"/>
    <s v="USD"/>
    <n v="1409099481"/>
    <n v="1406507481"/>
    <b v="1"/>
    <n v="94"/>
    <b v="1"/>
    <s v="technology/hardware"/>
    <n v="361.2"/>
    <n v="96.063829787234042"/>
    <x v="2"/>
    <s v="hardware"/>
    <x v="2029"/>
    <d v="2014-08-27T00:31:21"/>
  </r>
  <r>
    <x v="0"/>
    <s v="GB"/>
    <s v="GBP"/>
    <n v="1354233296"/>
    <n v="1351641296"/>
    <b v="1"/>
    <n v="625"/>
    <b v="1"/>
    <s v="technology/hardware"/>
    <n v="226.239013671875"/>
    <n v="118.6144"/>
    <x v="2"/>
    <s v="hardware"/>
    <x v="2030"/>
    <d v="2012-11-29T23:54:56"/>
  </r>
  <r>
    <x v="0"/>
    <s v="NL"/>
    <s v="EUR"/>
    <n v="1420765200"/>
    <n v="1417506853"/>
    <b v="1"/>
    <n v="508"/>
    <b v="1"/>
    <s v="technology/hardware"/>
    <n v="120.35"/>
    <n v="118.45472440944881"/>
    <x v="2"/>
    <s v="hardware"/>
    <x v="2031"/>
    <d v="2015-01-09T01:00:00"/>
  </r>
  <r>
    <x v="0"/>
    <s v="US"/>
    <s v="USD"/>
    <n v="1481778000"/>
    <n v="1479216874"/>
    <b v="1"/>
    <n v="531"/>
    <b v="1"/>
    <s v="technology/hardware"/>
    <n v="304.18799999999999"/>
    <n v="143.21468926553672"/>
    <x v="2"/>
    <s v="hardware"/>
    <x v="2032"/>
    <d v="2016-12-15T05:00:00"/>
  </r>
  <r>
    <x v="0"/>
    <s v="US"/>
    <s v="USD"/>
    <n v="1398477518"/>
    <n v="1395885518"/>
    <b v="1"/>
    <n v="158"/>
    <b v="1"/>
    <s v="technology/hardware"/>
    <n v="178.67599999999999"/>
    <n v="282.71518987341773"/>
    <x v="2"/>
    <s v="hardware"/>
    <x v="2033"/>
    <d v="2014-04-26T01:58:38"/>
  </r>
  <r>
    <x v="0"/>
    <s v="US"/>
    <s v="USD"/>
    <n v="1430981880"/>
    <n v="1426216033"/>
    <b v="1"/>
    <n v="508"/>
    <b v="1"/>
    <s v="technology/hardware"/>
    <n v="386.81998717948721"/>
    <n v="593.93620078740162"/>
    <x v="2"/>
    <s v="hardware"/>
    <x v="2034"/>
    <d v="2015-05-07T06:58:00"/>
  </r>
  <r>
    <x v="0"/>
    <s v="US"/>
    <s v="USD"/>
    <n v="1450486800"/>
    <n v="1446562807"/>
    <b v="1"/>
    <n v="644"/>
    <b v="1"/>
    <s v="technology/hardware"/>
    <n v="211.03642500000004"/>
    <n v="262.15704968944101"/>
    <x v="2"/>
    <s v="hardware"/>
    <x v="2035"/>
    <d v="2015-12-19T01:00:00"/>
  </r>
  <r>
    <x v="0"/>
    <s v="US"/>
    <s v="USD"/>
    <n v="1399668319"/>
    <n v="1397076319"/>
    <b v="1"/>
    <n v="848"/>
    <b v="1"/>
    <s v="technology/hardware"/>
    <n v="131.66833333333335"/>
    <n v="46.580778301886795"/>
    <x v="2"/>
    <s v="hardware"/>
    <x v="2036"/>
    <d v="2014-05-09T20:45:19"/>
  </r>
  <r>
    <x v="0"/>
    <s v="US"/>
    <s v="USD"/>
    <n v="1388383353"/>
    <n v="1383195753"/>
    <b v="1"/>
    <n v="429"/>
    <b v="1"/>
    <s v="technology/hardware"/>
    <n v="300.47639999999996"/>
    <n v="70.041118881118877"/>
    <x v="2"/>
    <s v="hardware"/>
    <x v="2037"/>
    <d v="2013-12-30T06:02:33"/>
  </r>
  <r>
    <x v="0"/>
    <s v="GB"/>
    <s v="GBP"/>
    <n v="1372701600"/>
    <n v="1369895421"/>
    <b v="1"/>
    <n v="204"/>
    <b v="1"/>
    <s v="technology/hardware"/>
    <n v="420.51249999999999"/>
    <n v="164.90686274509804"/>
    <x v="2"/>
    <s v="hardware"/>
    <x v="2038"/>
    <d v="2013-07-01T18:00:00"/>
  </r>
  <r>
    <x v="0"/>
    <s v="US"/>
    <s v="USD"/>
    <n v="1480568340"/>
    <n v="1477996325"/>
    <b v="1"/>
    <n v="379"/>
    <b v="1"/>
    <s v="technology/hardware"/>
    <n v="136.21680000000001"/>
    <n v="449.26385224274406"/>
    <x v="2"/>
    <s v="hardware"/>
    <x v="2039"/>
    <d v="2016-12-01T04:59:00"/>
  </r>
  <r>
    <x v="0"/>
    <s v="US"/>
    <s v="USD"/>
    <n v="1384557303"/>
    <n v="1383257703"/>
    <b v="1"/>
    <n v="271"/>
    <b v="1"/>
    <s v="technology/hardware"/>
    <n v="248.17133333333334"/>
    <n v="27.472841328413285"/>
    <x v="2"/>
    <s v="hardware"/>
    <x v="2040"/>
    <d v="2013-11-15T23:15:03"/>
  </r>
  <r>
    <x v="0"/>
    <s v="US"/>
    <s v="USD"/>
    <n v="1478785027"/>
    <n v="1476189427"/>
    <b v="0"/>
    <n v="120"/>
    <b v="1"/>
    <s v="technology/hardware"/>
    <n v="181.86315789473684"/>
    <n v="143.97499999999999"/>
    <x v="2"/>
    <s v="hardware"/>
    <x v="2041"/>
    <d v="2016-11-10T13:37:07"/>
  </r>
  <r>
    <x v="0"/>
    <s v="US"/>
    <s v="USD"/>
    <n v="1453481974"/>
    <n v="1448297974"/>
    <b v="0"/>
    <n v="140"/>
    <b v="1"/>
    <s v="technology/hardware"/>
    <n v="123.53"/>
    <n v="88.23571428571428"/>
    <x v="2"/>
    <s v="hardware"/>
    <x v="2042"/>
    <d v="2016-01-22T16:59:34"/>
  </r>
  <r>
    <x v="0"/>
    <s v="US"/>
    <s v="USD"/>
    <n v="1481432340"/>
    <n v="1476764077"/>
    <b v="0"/>
    <n v="193"/>
    <b v="1"/>
    <s v="technology/hardware"/>
    <n v="506.20938628158842"/>
    <n v="36.326424870466319"/>
    <x v="2"/>
    <s v="hardware"/>
    <x v="2043"/>
    <d v="2016-12-11T04:59:00"/>
  </r>
  <r>
    <x v="0"/>
    <s v="US"/>
    <s v="USD"/>
    <n v="1434212714"/>
    <n v="1431620714"/>
    <b v="0"/>
    <n v="180"/>
    <b v="1"/>
    <s v="technology/hardware"/>
    <n v="108.21333333333334"/>
    <n v="90.177777777777777"/>
    <x v="2"/>
    <s v="hardware"/>
    <x v="2044"/>
    <d v="2015-06-13T16:25:14"/>
  </r>
  <r>
    <x v="0"/>
    <s v="US"/>
    <s v="USD"/>
    <n v="1341799647"/>
    <n v="1339207647"/>
    <b v="0"/>
    <n v="263"/>
    <b v="1"/>
    <s v="technology/hardware"/>
    <n v="819.18387755102037"/>
    <n v="152.62361216730039"/>
    <x v="2"/>
    <s v="hardware"/>
    <x v="2045"/>
    <d v="2012-07-09T02:07:27"/>
  </r>
  <r>
    <x v="0"/>
    <s v="US"/>
    <s v="USD"/>
    <n v="1369282044"/>
    <n v="1366690044"/>
    <b v="0"/>
    <n v="217"/>
    <b v="1"/>
    <s v="technology/hardware"/>
    <n v="121.10000000000001"/>
    <n v="55.806451612903224"/>
    <x v="2"/>
    <s v="hardware"/>
    <x v="2046"/>
    <d v="2013-05-23T04:07:24"/>
  </r>
  <r>
    <x v="0"/>
    <s v="AU"/>
    <s v="AUD"/>
    <n v="1429228800"/>
    <n v="1426714870"/>
    <b v="0"/>
    <n v="443"/>
    <b v="1"/>
    <s v="technology/hardware"/>
    <n v="102.99897959183673"/>
    <n v="227.85327313769753"/>
    <x v="2"/>
    <s v="hardware"/>
    <x v="2047"/>
    <d v="2015-04-17T00:00:00"/>
  </r>
  <r>
    <x v="0"/>
    <s v="US"/>
    <s v="USD"/>
    <n v="1369323491"/>
    <n v="1366731491"/>
    <b v="0"/>
    <n v="1373"/>
    <b v="1"/>
    <s v="technology/hardware"/>
    <n v="148.33229411764705"/>
    <n v="91.82989803350327"/>
    <x v="2"/>
    <s v="hardware"/>
    <x v="2048"/>
    <d v="2013-05-23T15:38:11"/>
  </r>
  <r>
    <x v="0"/>
    <s v="GB"/>
    <s v="GBP"/>
    <n v="1386025140"/>
    <n v="1382963963"/>
    <b v="0"/>
    <n v="742"/>
    <b v="1"/>
    <s v="technology/hardware"/>
    <n v="120.19070000000001"/>
    <n v="80.991037735849048"/>
    <x v="2"/>
    <s v="hardware"/>
    <x v="2049"/>
    <d v="2013-12-02T22:59:00"/>
  </r>
  <r>
    <x v="0"/>
    <s v="US"/>
    <s v="USD"/>
    <n v="1433036578"/>
    <n v="1429580578"/>
    <b v="0"/>
    <n v="170"/>
    <b v="1"/>
    <s v="technology/hardware"/>
    <n v="473.27000000000004"/>
    <n v="278.39411764705881"/>
    <x v="2"/>
    <s v="hardware"/>
    <x v="2050"/>
    <d v="2015-05-31T01:42:58"/>
  </r>
  <r>
    <x v="0"/>
    <s v="US"/>
    <s v="USD"/>
    <n v="1388017937"/>
    <n v="1385425937"/>
    <b v="0"/>
    <n v="242"/>
    <b v="1"/>
    <s v="technology/hardware"/>
    <n v="130.36250000000001"/>
    <n v="43.095041322314053"/>
    <x v="2"/>
    <s v="hardware"/>
    <x v="2051"/>
    <d v="2013-12-26T00:32:17"/>
  </r>
  <r>
    <x v="0"/>
    <s v="US"/>
    <s v="USD"/>
    <n v="1455933653"/>
    <n v="1452045653"/>
    <b v="0"/>
    <n v="541"/>
    <b v="1"/>
    <s v="technology/hardware"/>
    <n v="353.048"/>
    <n v="326.29205175600737"/>
    <x v="2"/>
    <s v="hardware"/>
    <x v="2052"/>
    <d v="2016-02-20T02:00:53"/>
  </r>
  <r>
    <x v="0"/>
    <s v="US"/>
    <s v="USD"/>
    <n v="1448466551"/>
    <n v="1445870951"/>
    <b v="0"/>
    <n v="121"/>
    <b v="1"/>
    <s v="technology/hardware"/>
    <n v="101.02"/>
    <n v="41.743801652892564"/>
    <x v="2"/>
    <s v="hardware"/>
    <x v="2053"/>
    <d v="2015-11-25T15:49:11"/>
  </r>
  <r>
    <x v="0"/>
    <s v="GB"/>
    <s v="GBP"/>
    <n v="1399033810"/>
    <n v="1396441810"/>
    <b v="0"/>
    <n v="621"/>
    <b v="1"/>
    <s v="technology/hardware"/>
    <n v="113.59142857142857"/>
    <n v="64.020933977455712"/>
    <x v="2"/>
    <s v="hardware"/>
    <x v="2054"/>
    <d v="2014-05-02T12:30:10"/>
  </r>
  <r>
    <x v="0"/>
    <s v="US"/>
    <s v="USD"/>
    <n v="1417579200"/>
    <n v="1415031043"/>
    <b v="0"/>
    <n v="101"/>
    <b v="1"/>
    <s v="technology/hardware"/>
    <n v="167.41666666666666"/>
    <n v="99.455445544554451"/>
    <x v="2"/>
    <s v="hardware"/>
    <x v="2055"/>
    <d v="2014-12-03T04:00:00"/>
  </r>
  <r>
    <x v="0"/>
    <s v="US"/>
    <s v="USD"/>
    <n v="1366222542"/>
    <n v="1363630542"/>
    <b v="0"/>
    <n v="554"/>
    <b v="1"/>
    <s v="technology/hardware"/>
    <n v="153.452"/>
    <n v="138.49458483754512"/>
    <x v="2"/>
    <s v="hardware"/>
    <x v="2056"/>
    <d v="2013-04-17T18:15:42"/>
  </r>
  <r>
    <x v="0"/>
    <s v="GB"/>
    <s v="GBP"/>
    <n v="1456487532"/>
    <n v="1453895532"/>
    <b v="0"/>
    <n v="666"/>
    <b v="1"/>
    <s v="technology/hardware"/>
    <n v="202.23220000000001"/>
    <n v="45.547792792792798"/>
    <x v="2"/>
    <s v="hardware"/>
    <x v="2057"/>
    <d v="2016-02-26T11:52:12"/>
  </r>
  <r>
    <x v="0"/>
    <s v="GB"/>
    <s v="GBP"/>
    <n v="1425326400"/>
    <n v="1421916830"/>
    <b v="0"/>
    <n v="410"/>
    <b v="1"/>
    <s v="technology/hardware"/>
    <n v="168.28125"/>
    <n v="10.507317073170732"/>
    <x v="2"/>
    <s v="hardware"/>
    <x v="2058"/>
    <d v="2015-03-02T20:00:00"/>
  </r>
  <r>
    <x v="0"/>
    <s v="US"/>
    <s v="USD"/>
    <n v="1454277540"/>
    <n v="1450880854"/>
    <b v="0"/>
    <n v="375"/>
    <b v="1"/>
    <s v="technology/hardware"/>
    <n v="143.45666666666668"/>
    <n v="114.76533333333333"/>
    <x v="2"/>
    <s v="hardware"/>
    <x v="2059"/>
    <d v="2016-01-31T21:59:00"/>
  </r>
  <r>
    <x v="0"/>
    <s v="US"/>
    <s v="USD"/>
    <n v="1406129150"/>
    <n v="1400945150"/>
    <b v="0"/>
    <n v="1364"/>
    <b v="1"/>
    <s v="technology/hardware"/>
    <n v="196.4"/>
    <n v="35.997067448680355"/>
    <x v="2"/>
    <s v="hardware"/>
    <x v="2060"/>
    <d v="2014-07-23T15:25:50"/>
  </r>
  <r>
    <x v="0"/>
    <s v="US"/>
    <s v="USD"/>
    <n v="1483208454"/>
    <n v="1480616454"/>
    <b v="0"/>
    <n v="35"/>
    <b v="1"/>
    <s v="technology/hardware"/>
    <n v="107.91999999999999"/>
    <n v="154.17142857142858"/>
    <x v="2"/>
    <s v="hardware"/>
    <x v="2061"/>
    <d v="2016-12-31T18:20:54"/>
  </r>
  <r>
    <x v="0"/>
    <s v="DK"/>
    <s v="DKK"/>
    <n v="1458807098"/>
    <n v="1456218698"/>
    <b v="0"/>
    <n v="203"/>
    <b v="1"/>
    <s v="technology/hardware"/>
    <n v="114.97699999999999"/>
    <n v="566.38916256157631"/>
    <x v="2"/>
    <s v="hardware"/>
    <x v="2062"/>
    <d v="2016-03-24T08:11:38"/>
  </r>
  <r>
    <x v="0"/>
    <s v="DE"/>
    <s v="EUR"/>
    <n v="1463333701"/>
    <n v="1460482501"/>
    <b v="0"/>
    <n v="49"/>
    <b v="1"/>
    <s v="technology/hardware"/>
    <n v="148.04999999999998"/>
    <n v="120.85714285714286"/>
    <x v="2"/>
    <s v="hardware"/>
    <x v="2063"/>
    <d v="2016-05-15T17:35:01"/>
  </r>
  <r>
    <x v="0"/>
    <s v="US"/>
    <s v="USD"/>
    <n v="1370001600"/>
    <n v="1366879523"/>
    <b v="0"/>
    <n v="5812"/>
    <b v="1"/>
    <s v="technology/hardware"/>
    <n v="191.16676082790633"/>
    <n v="86.163845492085343"/>
    <x v="2"/>
    <s v="hardware"/>
    <x v="2064"/>
    <d v="2013-05-31T12:00:00"/>
  </r>
  <r>
    <x v="0"/>
    <s v="GB"/>
    <s v="GBP"/>
    <n v="1387958429"/>
    <n v="1385366429"/>
    <b v="0"/>
    <n v="1556"/>
    <b v="1"/>
    <s v="technology/hardware"/>
    <n v="199.215125"/>
    <n v="51.212114395886893"/>
    <x v="2"/>
    <s v="hardware"/>
    <x v="2065"/>
    <d v="2013-12-25T08:00:29"/>
  </r>
  <r>
    <x v="0"/>
    <s v="US"/>
    <s v="USD"/>
    <n v="1408818683"/>
    <n v="1406226683"/>
    <b v="0"/>
    <n v="65"/>
    <b v="1"/>
    <s v="technology/hardware"/>
    <n v="218.6"/>
    <n v="67.261538461538464"/>
    <x v="2"/>
    <s v="hardware"/>
    <x v="2066"/>
    <d v="2014-08-23T18:31:23"/>
  </r>
  <r>
    <x v="0"/>
    <s v="GB"/>
    <s v="GBP"/>
    <n v="1432499376"/>
    <n v="1429648176"/>
    <b v="0"/>
    <n v="10"/>
    <b v="1"/>
    <s v="technology/hardware"/>
    <n v="126.86868686868686"/>
    <n v="62.8"/>
    <x v="2"/>
    <s v="hardware"/>
    <x v="2067"/>
    <d v="2015-05-24T20:29:36"/>
  </r>
  <r>
    <x v="0"/>
    <s v="US"/>
    <s v="USD"/>
    <n v="1476994315"/>
    <n v="1474402315"/>
    <b v="0"/>
    <n v="76"/>
    <b v="1"/>
    <s v="technology/hardware"/>
    <n v="105.22388000000001"/>
    <n v="346.13118421052633"/>
    <x v="2"/>
    <s v="hardware"/>
    <x v="2068"/>
    <d v="2016-10-20T20:11:55"/>
  </r>
  <r>
    <x v="0"/>
    <s v="US"/>
    <s v="USD"/>
    <n v="1451776791"/>
    <n v="1449098391"/>
    <b v="0"/>
    <n v="263"/>
    <b v="1"/>
    <s v="technology/hardware"/>
    <n v="128.40666000000002"/>
    <n v="244.11912547528519"/>
    <x v="2"/>
    <s v="hardware"/>
    <x v="2069"/>
    <d v="2016-01-02T23:19:51"/>
  </r>
  <r>
    <x v="0"/>
    <s v="DE"/>
    <s v="EUR"/>
    <n v="1467128723"/>
    <n v="1464536723"/>
    <b v="0"/>
    <n v="1530"/>
    <b v="1"/>
    <s v="technology/hardware"/>
    <n v="317.3272"/>
    <n v="259.25424836601309"/>
    <x v="2"/>
    <s v="hardware"/>
    <x v="2070"/>
    <d v="2016-06-28T15:45:23"/>
  </r>
  <r>
    <x v="0"/>
    <s v="US"/>
    <s v="USD"/>
    <n v="1475390484"/>
    <n v="1471502484"/>
    <b v="0"/>
    <n v="278"/>
    <b v="1"/>
    <s v="technology/hardware"/>
    <n v="280.73"/>
    <n v="201.96402877697841"/>
    <x v="2"/>
    <s v="hardware"/>
    <x v="2071"/>
    <d v="2016-10-02T06:41:24"/>
  </r>
  <r>
    <x v="0"/>
    <s v="US"/>
    <s v="USD"/>
    <n v="1462629432"/>
    <n v="1460037432"/>
    <b v="0"/>
    <n v="350"/>
    <b v="1"/>
    <s v="technology/hardware"/>
    <n v="110.73146853146854"/>
    <n v="226.20857142857142"/>
    <x v="2"/>
    <s v="hardware"/>
    <x v="2072"/>
    <d v="2016-05-07T13:57:12"/>
  </r>
  <r>
    <x v="0"/>
    <s v="US"/>
    <s v="USD"/>
    <n v="1431100918"/>
    <n v="1427212918"/>
    <b v="0"/>
    <n v="470"/>
    <b v="1"/>
    <s v="technology/hardware"/>
    <n v="152.60429999999999"/>
    <n v="324.69"/>
    <x v="2"/>
    <s v="hardware"/>
    <x v="2073"/>
    <d v="2015-05-08T16:01:58"/>
  </r>
  <r>
    <x v="0"/>
    <s v="US"/>
    <s v="USD"/>
    <n v="1462564182"/>
    <n v="1459972182"/>
    <b v="0"/>
    <n v="3"/>
    <b v="1"/>
    <s v="technology/hardware"/>
    <n v="102.49999999999999"/>
    <n v="205"/>
    <x v="2"/>
    <s v="hardware"/>
    <x v="2074"/>
    <d v="2016-05-06T19:49:42"/>
  </r>
  <r>
    <x v="0"/>
    <s v="US"/>
    <s v="USD"/>
    <n v="1374769288"/>
    <n v="1372177288"/>
    <b v="0"/>
    <n v="8200"/>
    <b v="1"/>
    <s v="technology/hardware"/>
    <n v="1678.3738373837384"/>
    <n v="20.465926829268295"/>
    <x v="2"/>
    <s v="hardware"/>
    <x v="2075"/>
    <d v="2013-07-25T16:21:28"/>
  </r>
  <r>
    <x v="0"/>
    <s v="GB"/>
    <s v="GBP"/>
    <n v="1406149689"/>
    <n v="1402693689"/>
    <b v="0"/>
    <n v="8359"/>
    <b v="1"/>
    <s v="technology/hardware"/>
    <n v="543.349156424581"/>
    <n v="116.35303146309367"/>
    <x v="2"/>
    <s v="hardware"/>
    <x v="2076"/>
    <d v="2014-07-23T21:08:09"/>
  </r>
  <r>
    <x v="0"/>
    <s v="US"/>
    <s v="USD"/>
    <n v="1433538000"/>
    <n v="1428541276"/>
    <b v="0"/>
    <n v="188"/>
    <b v="1"/>
    <s v="technology/hardware"/>
    <n v="115.50800000000001"/>
    <n v="307.20212765957444"/>
    <x v="2"/>
    <s v="hardware"/>
    <x v="2077"/>
    <d v="2015-06-05T21:00:00"/>
  </r>
  <r>
    <x v="0"/>
    <s v="ES"/>
    <s v="EUR"/>
    <n v="1482085857"/>
    <n v="1479493857"/>
    <b v="0"/>
    <n v="48"/>
    <b v="1"/>
    <s v="technology/hardware"/>
    <n v="131.20499999999998"/>
    <n v="546.6875"/>
    <x v="2"/>
    <s v="hardware"/>
    <x v="2078"/>
    <d v="2016-12-18T18:30:57"/>
  </r>
  <r>
    <x v="0"/>
    <s v="GB"/>
    <s v="GBP"/>
    <n v="1435258800"/>
    <n v="1432659793"/>
    <b v="0"/>
    <n v="607"/>
    <b v="1"/>
    <s v="technology/hardware"/>
    <n v="288.17"/>
    <n v="47.474464579901152"/>
    <x v="2"/>
    <s v="hardware"/>
    <x v="2079"/>
    <d v="2015-06-25T19:00:00"/>
  </r>
  <r>
    <x v="0"/>
    <s v="US"/>
    <s v="USD"/>
    <n v="1447286300"/>
    <n v="1444690700"/>
    <b v="0"/>
    <n v="50"/>
    <b v="1"/>
    <s v="technology/hardware"/>
    <n v="507.8"/>
    <n v="101.56"/>
    <x v="2"/>
    <s v="hardware"/>
    <x v="2080"/>
    <d v="2015-11-11T23:58:20"/>
  </r>
  <r>
    <x v="0"/>
    <s v="US"/>
    <s v="USD"/>
    <n v="1337144340"/>
    <n v="1333597555"/>
    <b v="0"/>
    <n v="55"/>
    <b v="1"/>
    <s v="music/indie rock"/>
    <n v="114.57142857142857"/>
    <n v="72.909090909090907"/>
    <x v="4"/>
    <s v="indie rock"/>
    <x v="2081"/>
    <d v="2012-05-16T04:59:00"/>
  </r>
  <r>
    <x v="0"/>
    <s v="US"/>
    <s v="USD"/>
    <n v="1322106796"/>
    <n v="1316919196"/>
    <b v="0"/>
    <n v="38"/>
    <b v="1"/>
    <s v="music/indie rock"/>
    <n v="110.73333333333333"/>
    <n v="43.710526315789473"/>
    <x v="4"/>
    <s v="indie rock"/>
    <x v="2082"/>
    <d v="2011-11-24T03:53:16"/>
  </r>
  <r>
    <x v="0"/>
    <s v="US"/>
    <s v="USD"/>
    <n v="1338830395"/>
    <n v="1336238395"/>
    <b v="0"/>
    <n v="25"/>
    <b v="1"/>
    <s v="music/indie rock"/>
    <n v="113.33333333333333"/>
    <n v="34"/>
    <x v="4"/>
    <s v="indie rock"/>
    <x v="2083"/>
    <d v="2012-06-04T17:19:55"/>
  </r>
  <r>
    <x v="0"/>
    <s v="US"/>
    <s v="USD"/>
    <n v="1399186740"/>
    <n v="1396468782"/>
    <b v="0"/>
    <n v="46"/>
    <b v="1"/>
    <s v="music/indie rock"/>
    <n v="108.33333333333333"/>
    <n v="70.652173913043484"/>
    <x v="4"/>
    <s v="indie rock"/>
    <x v="2084"/>
    <d v="2014-05-04T06:59:00"/>
  </r>
  <r>
    <x v="0"/>
    <s v="US"/>
    <s v="USD"/>
    <n v="1342382587"/>
    <n v="1339790587"/>
    <b v="0"/>
    <n v="83"/>
    <b v="1"/>
    <s v="music/indie rock"/>
    <n v="123.53333333333335"/>
    <n v="89.301204819277103"/>
    <x v="4"/>
    <s v="indie rock"/>
    <x v="2085"/>
    <d v="2012-07-15T20:03:07"/>
  </r>
  <r>
    <x v="0"/>
    <s v="US"/>
    <s v="USD"/>
    <n v="1323838740"/>
    <n v="1321200332"/>
    <b v="0"/>
    <n v="35"/>
    <b v="1"/>
    <s v="music/indie rock"/>
    <n v="100.69999999999999"/>
    <n v="115.08571428571429"/>
    <x v="4"/>
    <s v="indie rock"/>
    <x v="2086"/>
    <d v="2011-12-14T04:59:00"/>
  </r>
  <r>
    <x v="0"/>
    <s v="US"/>
    <s v="USD"/>
    <n v="1315457658"/>
    <n v="1312865658"/>
    <b v="0"/>
    <n v="25"/>
    <b v="1"/>
    <s v="music/indie rock"/>
    <n v="103.53333333333335"/>
    <n v="62.12"/>
    <x v="4"/>
    <s v="indie rock"/>
    <x v="2087"/>
    <d v="2011-09-08T04:54:18"/>
  </r>
  <r>
    <x v="0"/>
    <s v="US"/>
    <s v="USD"/>
    <n v="1284177540"/>
    <n v="1281028152"/>
    <b v="0"/>
    <n v="75"/>
    <b v="1"/>
    <s v="music/indie rock"/>
    <n v="115.51066666666668"/>
    <n v="46.204266666666669"/>
    <x v="4"/>
    <s v="indie rock"/>
    <x v="2088"/>
    <d v="2010-09-11T03:59:00"/>
  </r>
  <r>
    <x v="0"/>
    <s v="US"/>
    <s v="USD"/>
    <n v="1375408194"/>
    <n v="1372384194"/>
    <b v="0"/>
    <n v="62"/>
    <b v="1"/>
    <s v="music/indie rock"/>
    <n v="120.4004"/>
    <n v="48.54854838709678"/>
    <x v="4"/>
    <s v="indie rock"/>
    <x v="2089"/>
    <d v="2013-08-02T01:49:54"/>
  </r>
  <r>
    <x v="0"/>
    <s v="US"/>
    <s v="USD"/>
    <n v="1361696955"/>
    <n v="1359104955"/>
    <b v="0"/>
    <n v="160"/>
    <b v="1"/>
    <s v="music/indie rock"/>
    <n v="115.040375"/>
    <n v="57.520187499999999"/>
    <x v="4"/>
    <s v="indie rock"/>
    <x v="2090"/>
    <d v="2013-02-24T09:09:15"/>
  </r>
  <r>
    <x v="0"/>
    <s v="US"/>
    <s v="USD"/>
    <n v="1299009600"/>
    <n v="1294818278"/>
    <b v="0"/>
    <n v="246"/>
    <b v="1"/>
    <s v="music/indie rock"/>
    <n v="120.46777777777777"/>
    <n v="88.147154471544724"/>
    <x v="4"/>
    <s v="indie rock"/>
    <x v="2091"/>
    <d v="2011-03-01T20:00:00"/>
  </r>
  <r>
    <x v="0"/>
    <s v="US"/>
    <s v="USD"/>
    <n v="1318006732"/>
    <n v="1312822732"/>
    <b v="0"/>
    <n v="55"/>
    <b v="1"/>
    <s v="music/indie rock"/>
    <n v="101.28333333333333"/>
    <n v="110.49090909090908"/>
    <x v="4"/>
    <s v="indie rock"/>
    <x v="2092"/>
    <d v="2011-10-07T16:58:52"/>
  </r>
  <r>
    <x v="0"/>
    <s v="US"/>
    <s v="USD"/>
    <n v="1356211832"/>
    <n v="1351024232"/>
    <b v="0"/>
    <n v="23"/>
    <b v="1"/>
    <s v="music/indie rock"/>
    <n v="102.46666666666667"/>
    <n v="66.826086956521735"/>
    <x v="4"/>
    <s v="indie rock"/>
    <x v="2093"/>
    <d v="2012-12-22T21:30:32"/>
  </r>
  <r>
    <x v="0"/>
    <s v="US"/>
    <s v="USD"/>
    <n v="1330916400"/>
    <n v="1327969730"/>
    <b v="0"/>
    <n v="72"/>
    <b v="1"/>
    <s v="music/indie rock"/>
    <n v="120.54285714285714"/>
    <n v="58.597222222222221"/>
    <x v="4"/>
    <s v="indie rock"/>
    <x v="2094"/>
    <d v="2012-03-05T03:00:00"/>
  </r>
  <r>
    <x v="0"/>
    <s v="US"/>
    <s v="USD"/>
    <n v="1317576973"/>
    <n v="1312392973"/>
    <b v="0"/>
    <n v="22"/>
    <b v="1"/>
    <s v="music/indie rock"/>
    <n v="100"/>
    <n v="113.63636363636364"/>
    <x v="4"/>
    <s v="indie rock"/>
    <x v="2095"/>
    <d v="2011-10-02T17:36:13"/>
  </r>
  <r>
    <x v="0"/>
    <s v="US"/>
    <s v="USD"/>
    <n v="1351223940"/>
    <n v="1349892735"/>
    <b v="0"/>
    <n v="14"/>
    <b v="1"/>
    <s v="music/indie rock"/>
    <n v="101.66666666666666"/>
    <n v="43.571428571428569"/>
    <x v="4"/>
    <s v="indie rock"/>
    <x v="2096"/>
    <d v="2012-10-26T03:59:00"/>
  </r>
  <r>
    <x v="0"/>
    <s v="US"/>
    <s v="USD"/>
    <n v="1322751735"/>
    <n v="1317564135"/>
    <b v="0"/>
    <n v="38"/>
    <b v="1"/>
    <s v="music/indie rock"/>
    <n v="100"/>
    <n v="78.94736842105263"/>
    <x v="4"/>
    <s v="indie rock"/>
    <x v="2097"/>
    <d v="2011-12-01T15:02:15"/>
  </r>
  <r>
    <x v="0"/>
    <s v="US"/>
    <s v="USD"/>
    <n v="1331174635"/>
    <n v="1328582635"/>
    <b v="0"/>
    <n v="32"/>
    <b v="1"/>
    <s v="music/indie rock"/>
    <n v="100.33333333333334"/>
    <n v="188.125"/>
    <x v="4"/>
    <s v="indie rock"/>
    <x v="2098"/>
    <d v="2012-03-08T02:43:55"/>
  </r>
  <r>
    <x v="0"/>
    <s v="US"/>
    <s v="USD"/>
    <n v="1435808400"/>
    <n v="1434650084"/>
    <b v="0"/>
    <n v="63"/>
    <b v="1"/>
    <s v="music/indie rock"/>
    <n v="132.36666666666667"/>
    <n v="63.031746031746032"/>
    <x v="4"/>
    <s v="indie rock"/>
    <x v="2099"/>
    <d v="2015-07-02T03:40:00"/>
  </r>
  <r>
    <x v="0"/>
    <s v="US"/>
    <s v="USD"/>
    <n v="1341028740"/>
    <n v="1339704141"/>
    <b v="0"/>
    <n v="27"/>
    <b v="1"/>
    <s v="music/indie rock"/>
    <n v="136.66666666666666"/>
    <n v="30.37037037037037"/>
    <x v="4"/>
    <s v="indie rock"/>
    <x v="2100"/>
    <d v="2012-06-30T03:59:00"/>
  </r>
  <r>
    <x v="0"/>
    <s v="US"/>
    <s v="USD"/>
    <n v="1329104114"/>
    <n v="1323920114"/>
    <b v="0"/>
    <n v="44"/>
    <b v="1"/>
    <s v="music/indie rock"/>
    <n v="113.25"/>
    <n v="51.477272727272727"/>
    <x v="4"/>
    <s v="indie rock"/>
    <x v="2101"/>
    <d v="2012-02-13T03:35:14"/>
  </r>
  <r>
    <x v="0"/>
    <s v="US"/>
    <s v="USD"/>
    <n v="1304628648"/>
    <n v="1302036648"/>
    <b v="0"/>
    <n v="38"/>
    <b v="1"/>
    <s v="music/indie rock"/>
    <n v="136"/>
    <n v="35.789473684210527"/>
    <x v="4"/>
    <s v="indie rock"/>
    <x v="2102"/>
    <d v="2011-05-05T20:50:48"/>
  </r>
  <r>
    <x v="0"/>
    <s v="US"/>
    <s v="USD"/>
    <n v="1352488027"/>
    <n v="1349892427"/>
    <b v="0"/>
    <n v="115"/>
    <b v="1"/>
    <s v="music/indie rock"/>
    <n v="146.12318374694613"/>
    <n v="98.817391304347822"/>
    <x v="4"/>
    <s v="indie rock"/>
    <x v="2103"/>
    <d v="2012-11-09T19:07:07"/>
  </r>
  <r>
    <x v="0"/>
    <s v="US"/>
    <s v="USD"/>
    <n v="1369958400"/>
    <n v="1367286434"/>
    <b v="0"/>
    <n v="37"/>
    <b v="1"/>
    <s v="music/indie rock"/>
    <n v="129.5"/>
    <n v="28"/>
    <x v="4"/>
    <s v="indie rock"/>
    <x v="2104"/>
    <d v="2013-05-31T00:00:00"/>
  </r>
  <r>
    <x v="0"/>
    <s v="US"/>
    <s v="USD"/>
    <n v="1416542400"/>
    <n v="1415472953"/>
    <b v="0"/>
    <n v="99"/>
    <b v="1"/>
    <s v="music/indie rock"/>
    <n v="254"/>
    <n v="51.313131313131315"/>
    <x v="4"/>
    <s v="indie rock"/>
    <x v="2105"/>
    <d v="2014-11-21T04:00:00"/>
  </r>
  <r>
    <x v="0"/>
    <s v="US"/>
    <s v="USD"/>
    <n v="1359176974"/>
    <n v="1356584974"/>
    <b v="0"/>
    <n v="44"/>
    <b v="1"/>
    <s v="music/indie rock"/>
    <n v="107.04545454545456"/>
    <n v="53.522727272727273"/>
    <x v="4"/>
    <s v="indie rock"/>
    <x v="2106"/>
    <d v="2013-01-26T05:09:34"/>
  </r>
  <r>
    <x v="0"/>
    <s v="US"/>
    <s v="USD"/>
    <n v="1415815393"/>
    <n v="1413997393"/>
    <b v="0"/>
    <n v="58"/>
    <b v="1"/>
    <s v="music/indie rock"/>
    <n v="107.73299999999999"/>
    <n v="37.149310344827583"/>
    <x v="4"/>
    <s v="indie rock"/>
    <x v="2107"/>
    <d v="2014-11-12T18:03:13"/>
  </r>
  <r>
    <x v="0"/>
    <s v="US"/>
    <s v="USD"/>
    <n v="1347249300"/>
    <n v="1344917580"/>
    <b v="0"/>
    <n v="191"/>
    <b v="1"/>
    <s v="music/indie rock"/>
    <n v="107.31250000000001"/>
    <n v="89.895287958115176"/>
    <x v="4"/>
    <s v="indie rock"/>
    <x v="2108"/>
    <d v="2012-09-10T03:55:00"/>
  </r>
  <r>
    <x v="0"/>
    <s v="US"/>
    <s v="USD"/>
    <n v="1436115617"/>
    <n v="1433523617"/>
    <b v="0"/>
    <n v="40"/>
    <b v="1"/>
    <s v="music/indie rock"/>
    <n v="106.52500000000001"/>
    <n v="106.52500000000001"/>
    <x v="4"/>
    <s v="indie rock"/>
    <x v="2109"/>
    <d v="2015-07-05T17:00:17"/>
  </r>
  <r>
    <x v="0"/>
    <s v="US"/>
    <s v="USD"/>
    <n v="1401253140"/>
    <n v="1398873969"/>
    <b v="0"/>
    <n v="38"/>
    <b v="1"/>
    <s v="music/indie rock"/>
    <n v="100.35000000000001"/>
    <n v="52.815789473684212"/>
    <x v="4"/>
    <s v="indie rock"/>
    <x v="2110"/>
    <d v="2014-05-28T04:59:00"/>
  </r>
  <r>
    <x v="0"/>
    <s v="US"/>
    <s v="USD"/>
    <n v="1313370000"/>
    <n v="1307594625"/>
    <b v="0"/>
    <n v="39"/>
    <b v="1"/>
    <s v="music/indie rock"/>
    <n v="106.5"/>
    <n v="54.615384615384613"/>
    <x v="4"/>
    <s v="indie rock"/>
    <x v="2111"/>
    <d v="2011-08-15T01:00:00"/>
  </r>
  <r>
    <x v="0"/>
    <s v="US"/>
    <s v="USD"/>
    <n v="1366064193"/>
    <n v="1364854593"/>
    <b v="0"/>
    <n v="11"/>
    <b v="1"/>
    <s v="music/indie rock"/>
    <n v="100"/>
    <n v="27.272727272727273"/>
    <x v="4"/>
    <s v="indie rock"/>
    <x v="2112"/>
    <d v="2013-04-15T22:16:33"/>
  </r>
  <r>
    <x v="0"/>
    <s v="US"/>
    <s v="USD"/>
    <n v="1411505176"/>
    <n v="1408481176"/>
    <b v="0"/>
    <n v="107"/>
    <b v="1"/>
    <s v="music/indie rock"/>
    <n v="104.85714285714285"/>
    <n v="68.598130841121488"/>
    <x v="4"/>
    <s v="indie rock"/>
    <x v="2113"/>
    <d v="2014-09-23T20:46:16"/>
  </r>
  <r>
    <x v="0"/>
    <s v="US"/>
    <s v="USD"/>
    <n v="1291870740"/>
    <n v="1286480070"/>
    <b v="0"/>
    <n v="147"/>
    <b v="1"/>
    <s v="music/indie rock"/>
    <n v="104.69999999999999"/>
    <n v="35.612244897959187"/>
    <x v="4"/>
    <s v="indie rock"/>
    <x v="2114"/>
    <d v="2010-12-09T04:59:00"/>
  </r>
  <r>
    <x v="0"/>
    <s v="US"/>
    <s v="USD"/>
    <n v="1298167001"/>
    <n v="1295575001"/>
    <b v="0"/>
    <n v="36"/>
    <b v="1"/>
    <s v="music/indie rock"/>
    <n v="225.66666666666669"/>
    <n v="94.027777777777771"/>
    <x v="4"/>
    <s v="indie rock"/>
    <x v="2115"/>
    <d v="2011-02-20T01:56:41"/>
  </r>
  <r>
    <x v="0"/>
    <s v="US"/>
    <s v="USD"/>
    <n v="1349203203"/>
    <n v="1345056003"/>
    <b v="0"/>
    <n v="92"/>
    <b v="1"/>
    <s v="music/indie rock"/>
    <n v="100.90416666666667"/>
    <n v="526.45652173913038"/>
    <x v="4"/>
    <s v="indie rock"/>
    <x v="2116"/>
    <d v="2012-10-02T18:40:03"/>
  </r>
  <r>
    <x v="0"/>
    <s v="US"/>
    <s v="USD"/>
    <n v="1445921940"/>
    <n v="1444699549"/>
    <b v="0"/>
    <n v="35"/>
    <b v="1"/>
    <s v="music/indie rock"/>
    <n v="147.75"/>
    <n v="50.657142857142858"/>
    <x v="4"/>
    <s v="indie rock"/>
    <x v="2117"/>
    <d v="2015-10-27T04:59:00"/>
  </r>
  <r>
    <x v="0"/>
    <s v="US"/>
    <s v="USD"/>
    <n v="1311538136"/>
    <n v="1308946136"/>
    <b v="0"/>
    <n v="17"/>
    <b v="1"/>
    <s v="music/indie rock"/>
    <n v="134.61099999999999"/>
    <n v="79.182941176470578"/>
    <x v="4"/>
    <s v="indie rock"/>
    <x v="2118"/>
    <d v="2011-07-24T20:08:56"/>
  </r>
  <r>
    <x v="0"/>
    <s v="US"/>
    <s v="USD"/>
    <n v="1345086445"/>
    <n v="1342494445"/>
    <b v="0"/>
    <n v="22"/>
    <b v="1"/>
    <s v="music/indie rock"/>
    <n v="100.75"/>
    <n v="91.590909090909093"/>
    <x v="4"/>
    <s v="indie rock"/>
    <x v="2119"/>
    <d v="2012-08-16T03:07:25"/>
  </r>
  <r>
    <x v="0"/>
    <s v="US"/>
    <s v="USD"/>
    <n v="1388617736"/>
    <n v="1384384136"/>
    <b v="0"/>
    <n v="69"/>
    <b v="1"/>
    <s v="music/indie rock"/>
    <n v="100.880375"/>
    <n v="116.96275362318841"/>
    <x v="4"/>
    <s v="indie rock"/>
    <x v="2120"/>
    <d v="2014-01-01T23:08:56"/>
  </r>
  <r>
    <x v="2"/>
    <s v="CH"/>
    <s v="CHF"/>
    <n v="1484156948"/>
    <n v="1481564948"/>
    <b v="0"/>
    <n v="10"/>
    <b v="0"/>
    <s v="games/video games"/>
    <n v="0.56800000000000006"/>
    <n v="28.4"/>
    <x v="6"/>
    <s v="video games"/>
    <x v="2121"/>
    <d v="2017-01-11T17:49:08"/>
  </r>
  <r>
    <x v="2"/>
    <s v="MX"/>
    <s v="MXN"/>
    <n v="1483773169"/>
    <n v="1481181169"/>
    <b v="0"/>
    <n v="3"/>
    <b v="0"/>
    <s v="games/video games"/>
    <n v="0.38750000000000001"/>
    <n v="103.33333333333333"/>
    <x v="6"/>
    <s v="video games"/>
    <x v="2122"/>
    <d v="2017-01-07T07:12:49"/>
  </r>
  <r>
    <x v="2"/>
    <s v="US"/>
    <s v="USD"/>
    <n v="1268636340"/>
    <n v="1263982307"/>
    <b v="0"/>
    <n v="5"/>
    <b v="0"/>
    <s v="games/video games"/>
    <n v="10"/>
    <n v="10"/>
    <x v="6"/>
    <s v="video games"/>
    <x v="2123"/>
    <d v="2010-03-15T06:59:00"/>
  </r>
  <r>
    <x v="2"/>
    <s v="US"/>
    <s v="USD"/>
    <n v="1291093200"/>
    <n v="1286930435"/>
    <b v="0"/>
    <n v="5"/>
    <b v="0"/>
    <s v="games/video games"/>
    <n v="10.454545454545453"/>
    <n v="23"/>
    <x v="6"/>
    <s v="video games"/>
    <x v="2124"/>
    <d v="2010-11-30T05:00:00"/>
  </r>
  <r>
    <x v="2"/>
    <s v="US"/>
    <s v="USD"/>
    <n v="1438734833"/>
    <n v="1436142833"/>
    <b v="0"/>
    <n v="27"/>
    <b v="0"/>
    <s v="games/video games"/>
    <n v="1.4200000000000002"/>
    <n v="31.555555555555557"/>
    <x v="6"/>
    <s v="video games"/>
    <x v="2125"/>
    <d v="2015-08-05T00:33:53"/>
  </r>
  <r>
    <x v="2"/>
    <s v="US"/>
    <s v="USD"/>
    <n v="1418080887"/>
    <n v="1415488887"/>
    <b v="0"/>
    <n v="2"/>
    <b v="0"/>
    <s v="games/video games"/>
    <n v="0.05"/>
    <n v="5"/>
    <x v="6"/>
    <s v="video games"/>
    <x v="2126"/>
    <d v="2014-12-08T23:21:27"/>
  </r>
  <r>
    <x v="2"/>
    <s v="GB"/>
    <s v="GBP"/>
    <n v="1426158463"/>
    <n v="1423570063"/>
    <b v="0"/>
    <n v="236"/>
    <b v="0"/>
    <s v="games/video games"/>
    <n v="28.842857142857142"/>
    <n v="34.220338983050844"/>
    <x v="6"/>
    <s v="video games"/>
    <x v="2127"/>
    <d v="2015-03-12T11:07:43"/>
  </r>
  <r>
    <x v="2"/>
    <s v="CA"/>
    <s v="CAD"/>
    <n v="1411324369"/>
    <n v="1406140369"/>
    <b v="0"/>
    <n v="1"/>
    <b v="0"/>
    <s v="games/video games"/>
    <n v="0.16666666666666669"/>
    <n v="25"/>
    <x v="6"/>
    <s v="video games"/>
    <x v="2128"/>
    <d v="2014-09-21T18:32:49"/>
  </r>
  <r>
    <x v="2"/>
    <s v="US"/>
    <s v="USD"/>
    <n v="1457570100"/>
    <n v="1454978100"/>
    <b v="0"/>
    <n v="12"/>
    <b v="0"/>
    <s v="games/video games"/>
    <n v="11.799999999999999"/>
    <n v="19.666666666666668"/>
    <x v="6"/>
    <s v="video games"/>
    <x v="2129"/>
    <d v="2016-03-10T00:35:00"/>
  </r>
  <r>
    <x v="2"/>
    <s v="US"/>
    <s v="USD"/>
    <n v="1408154663"/>
    <n v="1405130663"/>
    <b v="0"/>
    <n v="4"/>
    <b v="0"/>
    <s v="games/video games"/>
    <n v="0.20238095238095236"/>
    <n v="21.25"/>
    <x v="6"/>
    <s v="video games"/>
    <x v="2130"/>
    <d v="2014-08-16T02:04:23"/>
  </r>
  <r>
    <x v="2"/>
    <s v="US"/>
    <s v="USD"/>
    <n v="1436677091"/>
    <n v="1434085091"/>
    <b v="0"/>
    <n v="3"/>
    <b v="0"/>
    <s v="games/video games"/>
    <n v="5"/>
    <n v="8.3333333333333339"/>
    <x v="6"/>
    <s v="video games"/>
    <x v="2131"/>
    <d v="2015-07-12T04:58:11"/>
  </r>
  <r>
    <x v="2"/>
    <s v="US"/>
    <s v="USD"/>
    <n v="1391427692"/>
    <n v="1388835692"/>
    <b v="0"/>
    <n v="99"/>
    <b v="0"/>
    <s v="games/video games"/>
    <n v="2.1129899999999995"/>
    <n v="21.34333333333333"/>
    <x v="6"/>
    <s v="video games"/>
    <x v="2132"/>
    <d v="2014-02-03T11:41:32"/>
  </r>
  <r>
    <x v="2"/>
    <s v="US"/>
    <s v="USD"/>
    <n v="1303628340"/>
    <n v="1300328399"/>
    <b v="0"/>
    <n v="3"/>
    <b v="0"/>
    <s v="games/video games"/>
    <n v="1.6"/>
    <n v="5.333333333333333"/>
    <x v="6"/>
    <s v="video games"/>
    <x v="2133"/>
    <d v="2011-04-24T06:59:00"/>
  </r>
  <r>
    <x v="2"/>
    <s v="US"/>
    <s v="USD"/>
    <n v="1367097391"/>
    <n v="1364505391"/>
    <b v="0"/>
    <n v="3"/>
    <b v="0"/>
    <s v="games/video games"/>
    <n v="1.7333333333333332"/>
    <n v="34.666666666666664"/>
    <x v="6"/>
    <s v="video games"/>
    <x v="2134"/>
    <d v="2013-04-27T21:16:31"/>
  </r>
  <r>
    <x v="2"/>
    <s v="US"/>
    <s v="USD"/>
    <n v="1349392033"/>
    <n v="1346800033"/>
    <b v="0"/>
    <n v="22"/>
    <b v="0"/>
    <s v="games/video games"/>
    <n v="9.56"/>
    <n v="21.727272727272727"/>
    <x v="6"/>
    <s v="video games"/>
    <x v="2135"/>
    <d v="2012-10-04T23:07:13"/>
  </r>
  <r>
    <x v="2"/>
    <s v="US"/>
    <s v="USD"/>
    <n v="1382184786"/>
    <n v="1379592786"/>
    <b v="0"/>
    <n v="4"/>
    <b v="0"/>
    <s v="games/video games"/>
    <n v="5.9612499999999999E-2"/>
    <n v="11.922499999999999"/>
    <x v="6"/>
    <s v="video games"/>
    <x v="2136"/>
    <d v="2013-10-19T12:13:06"/>
  </r>
  <r>
    <x v="2"/>
    <s v="CA"/>
    <s v="CAD"/>
    <n v="1417804229"/>
    <n v="1415212229"/>
    <b v="0"/>
    <n v="534"/>
    <b v="0"/>
    <s v="games/video games"/>
    <n v="28.405999999999999"/>
    <n v="26.59737827715356"/>
    <x v="6"/>
    <s v="video games"/>
    <x v="2137"/>
    <d v="2014-12-05T18:30:29"/>
  </r>
  <r>
    <x v="2"/>
    <s v="GB"/>
    <s v="GBP"/>
    <n v="1383959939"/>
    <n v="1381364339"/>
    <b v="0"/>
    <n v="12"/>
    <b v="0"/>
    <s v="games/video games"/>
    <n v="12.8"/>
    <n v="10.666666666666666"/>
    <x v="6"/>
    <s v="video games"/>
    <x v="2138"/>
    <d v="2013-11-09T01:18:59"/>
  </r>
  <r>
    <x v="2"/>
    <s v="US"/>
    <s v="USD"/>
    <n v="1478196008"/>
    <n v="1475604008"/>
    <b v="0"/>
    <n v="56"/>
    <b v="0"/>
    <s v="games/video games"/>
    <n v="5.42"/>
    <n v="29.035714285714285"/>
    <x v="6"/>
    <s v="video games"/>
    <x v="2139"/>
    <d v="2016-11-03T18:00:08"/>
  </r>
  <r>
    <x v="2"/>
    <s v="US"/>
    <s v="USD"/>
    <n v="1357934424"/>
    <n v="1355342424"/>
    <b v="0"/>
    <n v="11"/>
    <b v="0"/>
    <s v="games/video games"/>
    <n v="0.11199999999999999"/>
    <n v="50.909090909090907"/>
    <x v="6"/>
    <s v="video games"/>
    <x v="2140"/>
    <d v="2013-01-11T20:00:24"/>
  </r>
  <r>
    <x v="2"/>
    <s v="US"/>
    <s v="USD"/>
    <n v="1415947159"/>
    <n v="1413351559"/>
    <b v="0"/>
    <n v="0"/>
    <b v="0"/>
    <s v="games/video games"/>
    <n v="0"/>
    <s v="N/A"/>
    <x v="6"/>
    <s v="video games"/>
    <x v="2141"/>
    <d v="2014-11-14T06:39:19"/>
  </r>
  <r>
    <x v="2"/>
    <s v="DE"/>
    <s v="EUR"/>
    <n v="1451494210"/>
    <n v="1449075010"/>
    <b v="0"/>
    <n v="12"/>
    <b v="0"/>
    <s v="games/video games"/>
    <n v="5.7238095238095239"/>
    <n v="50.083333333333336"/>
    <x v="6"/>
    <s v="video games"/>
    <x v="2142"/>
    <d v="2015-12-30T16:50:10"/>
  </r>
  <r>
    <x v="2"/>
    <s v="US"/>
    <s v="USD"/>
    <n v="1279738800"/>
    <n v="1275599812"/>
    <b v="0"/>
    <n v="5"/>
    <b v="0"/>
    <s v="games/video games"/>
    <n v="11.25"/>
    <n v="45"/>
    <x v="6"/>
    <s v="video games"/>
    <x v="2143"/>
    <d v="2010-07-21T19:00:00"/>
  </r>
  <r>
    <x v="2"/>
    <s v="US"/>
    <s v="USD"/>
    <n v="1379164040"/>
    <n v="1376399240"/>
    <b v="0"/>
    <n v="24"/>
    <b v="0"/>
    <s v="games/video games"/>
    <n v="1.7098591549295776"/>
    <n v="25.291666666666668"/>
    <x v="6"/>
    <s v="video games"/>
    <x v="2144"/>
    <d v="2013-09-14T13:07:20"/>
  </r>
  <r>
    <x v="2"/>
    <s v="US"/>
    <s v="USD"/>
    <n v="1385534514"/>
    <n v="1382938914"/>
    <b v="0"/>
    <n v="89"/>
    <b v="0"/>
    <s v="games/video games"/>
    <n v="30.433333333333334"/>
    <n v="51.292134831460672"/>
    <x v="6"/>
    <s v="video games"/>
    <x v="2145"/>
    <d v="2013-11-27T06:41:54"/>
  </r>
  <r>
    <x v="2"/>
    <s v="US"/>
    <s v="USD"/>
    <n v="1455207510"/>
    <n v="1453997910"/>
    <b v="0"/>
    <n v="1"/>
    <b v="0"/>
    <s v="games/video games"/>
    <n v="0.02"/>
    <n v="1"/>
    <x v="6"/>
    <s v="video games"/>
    <x v="2146"/>
    <d v="2016-02-11T16:18:30"/>
  </r>
  <r>
    <x v="2"/>
    <s v="US"/>
    <s v="USD"/>
    <n v="1416125148"/>
    <n v="1413356748"/>
    <b v="0"/>
    <n v="55"/>
    <b v="0"/>
    <s v="games/video games"/>
    <n v="0.69641025641025645"/>
    <n v="49.381818181818183"/>
    <x v="6"/>
    <s v="video games"/>
    <x v="2147"/>
    <d v="2014-11-16T08:05:48"/>
  </r>
  <r>
    <x v="2"/>
    <s v="GB"/>
    <s v="GBP"/>
    <n v="1427992582"/>
    <n v="1425404182"/>
    <b v="0"/>
    <n v="2"/>
    <b v="0"/>
    <s v="games/video games"/>
    <n v="2"/>
    <n v="1"/>
    <x v="6"/>
    <s v="video games"/>
    <x v="2148"/>
    <d v="2015-04-02T16:36:22"/>
  </r>
  <r>
    <x v="2"/>
    <s v="US"/>
    <s v="USD"/>
    <n v="1280534400"/>
    <n v="1277512556"/>
    <b v="0"/>
    <n v="0"/>
    <b v="0"/>
    <s v="games/video games"/>
    <n v="0"/>
    <s v="N/A"/>
    <x v="6"/>
    <s v="video games"/>
    <x v="2149"/>
    <d v="2010-07-31T00:00:00"/>
  </r>
  <r>
    <x v="2"/>
    <s v="NO"/>
    <s v="NOK"/>
    <n v="1468392599"/>
    <n v="1465800599"/>
    <b v="0"/>
    <n v="4"/>
    <b v="0"/>
    <s v="games/video games"/>
    <n v="0.80999999999999994"/>
    <n v="101.25"/>
    <x v="6"/>
    <s v="video games"/>
    <x v="2150"/>
    <d v="2016-07-13T06:49:59"/>
  </r>
  <r>
    <x v="2"/>
    <s v="US"/>
    <s v="USD"/>
    <n v="1467231614"/>
    <n v="1464639614"/>
    <b v="0"/>
    <n v="6"/>
    <b v="0"/>
    <s v="games/video games"/>
    <n v="0.26222222222222225"/>
    <n v="19.666666666666668"/>
    <x v="6"/>
    <s v="video games"/>
    <x v="2151"/>
    <d v="2016-06-29T20:20:14"/>
  </r>
  <r>
    <x v="2"/>
    <s v="US"/>
    <s v="USD"/>
    <n v="1394909909"/>
    <n v="1392321509"/>
    <b v="0"/>
    <n v="4"/>
    <b v="0"/>
    <s v="games/video games"/>
    <n v="0.16666666666666669"/>
    <n v="12.5"/>
    <x v="6"/>
    <s v="video games"/>
    <x v="2152"/>
    <d v="2014-03-15T18:58:29"/>
  </r>
  <r>
    <x v="2"/>
    <s v="US"/>
    <s v="USD"/>
    <n v="1420876740"/>
    <n v="1417470718"/>
    <b v="0"/>
    <n v="4"/>
    <b v="0"/>
    <s v="games/video games"/>
    <n v="9.124454880912446E-3"/>
    <n v="8.5"/>
    <x v="6"/>
    <s v="video games"/>
    <x v="2153"/>
    <d v="2015-01-10T07:59:00"/>
  </r>
  <r>
    <x v="2"/>
    <s v="US"/>
    <s v="USD"/>
    <n v="1390921827"/>
    <n v="1389193827"/>
    <b v="0"/>
    <n v="2"/>
    <b v="0"/>
    <s v="games/video games"/>
    <n v="0.8"/>
    <n v="1"/>
    <x v="6"/>
    <s v="video games"/>
    <x v="2154"/>
    <d v="2014-01-28T15:10:27"/>
  </r>
  <r>
    <x v="2"/>
    <s v="GB"/>
    <s v="GBP"/>
    <n v="1459443385"/>
    <n v="1456854985"/>
    <b v="0"/>
    <n v="5"/>
    <b v="0"/>
    <s v="games/video games"/>
    <n v="2.2999999999999998"/>
    <n v="23"/>
    <x v="6"/>
    <s v="video games"/>
    <x v="2155"/>
    <d v="2016-03-31T16:56:25"/>
  </r>
  <r>
    <x v="2"/>
    <s v="US"/>
    <s v="USD"/>
    <n v="1379363406"/>
    <n v="1375475406"/>
    <b v="0"/>
    <n v="83"/>
    <b v="0"/>
    <s v="games/video games"/>
    <n v="2.6660714285714282"/>
    <n v="17.987951807228917"/>
    <x v="6"/>
    <s v="video games"/>
    <x v="2156"/>
    <d v="2013-09-16T20:30:06"/>
  </r>
  <r>
    <x v="2"/>
    <s v="US"/>
    <s v="USD"/>
    <n v="1482479940"/>
    <n v="1479684783"/>
    <b v="0"/>
    <n v="57"/>
    <b v="0"/>
    <s v="games/video games"/>
    <n v="28.192"/>
    <n v="370.94736842105266"/>
    <x v="6"/>
    <s v="video games"/>
    <x v="2157"/>
    <d v="2016-12-23T07:59:00"/>
  </r>
  <r>
    <x v="2"/>
    <s v="US"/>
    <s v="USD"/>
    <n v="1360009774"/>
    <n v="1356121774"/>
    <b v="0"/>
    <n v="311"/>
    <b v="0"/>
    <s v="games/video games"/>
    <n v="6.5900366666666672"/>
    <n v="63.569485530546629"/>
    <x v="6"/>
    <s v="video games"/>
    <x v="2158"/>
    <d v="2013-02-04T20:29:34"/>
  </r>
  <r>
    <x v="2"/>
    <s v="US"/>
    <s v="USD"/>
    <n v="1310837574"/>
    <n v="1308245574"/>
    <b v="0"/>
    <n v="2"/>
    <b v="0"/>
    <s v="games/video games"/>
    <n v="0.72222222222222221"/>
    <n v="13"/>
    <x v="6"/>
    <s v="video games"/>
    <x v="2159"/>
    <d v="2011-07-16T17:32:54"/>
  </r>
  <r>
    <x v="2"/>
    <s v="US"/>
    <s v="USD"/>
    <n v="1337447105"/>
    <n v="1334855105"/>
    <b v="0"/>
    <n v="16"/>
    <b v="0"/>
    <s v="games/video games"/>
    <n v="0.85000000000000009"/>
    <n v="5.3125"/>
    <x v="6"/>
    <s v="video games"/>
    <x v="2160"/>
    <d v="2012-05-19T17:05:05"/>
  </r>
  <r>
    <x v="0"/>
    <s v="US"/>
    <s v="USD"/>
    <n v="1443040059"/>
    <n v="1440448059"/>
    <b v="0"/>
    <n v="13"/>
    <b v="1"/>
    <s v="music/rock"/>
    <n v="115.75"/>
    <n v="35.615384615384613"/>
    <x v="4"/>
    <s v="rock"/>
    <x v="2161"/>
    <d v="2015-09-23T20:27:39"/>
  </r>
  <r>
    <x v="0"/>
    <s v="US"/>
    <s v="USD"/>
    <n v="1406226191"/>
    <n v="1403547791"/>
    <b v="0"/>
    <n v="58"/>
    <b v="1"/>
    <s v="music/rock"/>
    <n v="112.26666666666667"/>
    <n v="87.103448275862064"/>
    <x v="4"/>
    <s v="rock"/>
    <x v="2162"/>
    <d v="2014-07-24T18:23:11"/>
  </r>
  <r>
    <x v="0"/>
    <s v="US"/>
    <s v="USD"/>
    <n v="1433735400"/>
    <n v="1429306520"/>
    <b v="0"/>
    <n v="44"/>
    <b v="1"/>
    <s v="music/rock"/>
    <n v="132.20000000000002"/>
    <n v="75.11363636363636"/>
    <x v="4"/>
    <s v="rock"/>
    <x v="2163"/>
    <d v="2015-06-08T03:50:00"/>
  </r>
  <r>
    <x v="0"/>
    <s v="US"/>
    <s v="USD"/>
    <n v="1466827140"/>
    <n v="1464196414"/>
    <b v="0"/>
    <n v="83"/>
    <b v="1"/>
    <s v="music/rock"/>
    <n v="102.63636363636364"/>
    <n v="68.01204819277109"/>
    <x v="4"/>
    <s v="rock"/>
    <x v="2164"/>
    <d v="2016-06-25T03:59:00"/>
  </r>
  <r>
    <x v="0"/>
    <s v="FR"/>
    <s v="EUR"/>
    <n v="1460127635"/>
    <n v="1457539235"/>
    <b v="0"/>
    <n v="117"/>
    <b v="1"/>
    <s v="music/rock"/>
    <n v="138.64000000000001"/>
    <n v="29.623931623931625"/>
    <x v="4"/>
    <s v="rock"/>
    <x v="2165"/>
    <d v="2016-04-08T15:00:35"/>
  </r>
  <r>
    <x v="0"/>
    <s v="US"/>
    <s v="USD"/>
    <n v="1417813618"/>
    <n v="1413922018"/>
    <b v="0"/>
    <n v="32"/>
    <b v="1"/>
    <s v="music/rock"/>
    <n v="146.6"/>
    <n v="91.625"/>
    <x v="4"/>
    <s v="rock"/>
    <x v="2166"/>
    <d v="2014-12-05T21:06:58"/>
  </r>
  <r>
    <x v="0"/>
    <s v="US"/>
    <s v="USD"/>
    <n v="1347672937"/>
    <n v="1346463337"/>
    <b v="0"/>
    <n v="8"/>
    <b v="1"/>
    <s v="music/rock"/>
    <n v="120"/>
    <n v="22.5"/>
    <x v="4"/>
    <s v="rock"/>
    <x v="2167"/>
    <d v="2012-09-15T01:35:37"/>
  </r>
  <r>
    <x v="0"/>
    <s v="US"/>
    <s v="USD"/>
    <n v="1486702800"/>
    <n v="1484058261"/>
    <b v="0"/>
    <n v="340"/>
    <b v="1"/>
    <s v="music/rock"/>
    <n v="121.5816111111111"/>
    <n v="64.366735294117646"/>
    <x v="4"/>
    <s v="rock"/>
    <x v="2168"/>
    <d v="2017-02-10T05:00:00"/>
  </r>
  <r>
    <x v="0"/>
    <s v="US"/>
    <s v="USD"/>
    <n v="1488473351"/>
    <n v="1488214151"/>
    <b v="0"/>
    <n v="7"/>
    <b v="1"/>
    <s v="music/rock"/>
    <n v="100"/>
    <n v="21.857142857142858"/>
    <x v="4"/>
    <s v="rock"/>
    <x v="2169"/>
    <d v="2017-03-02T16:49:11"/>
  </r>
  <r>
    <x v="0"/>
    <s v="US"/>
    <s v="USD"/>
    <n v="1440266422"/>
    <n v="1436810422"/>
    <b v="0"/>
    <n v="19"/>
    <b v="1"/>
    <s v="music/rock"/>
    <n v="180.85714285714286"/>
    <n v="33.315789473684212"/>
    <x v="4"/>
    <s v="rock"/>
    <x v="2170"/>
    <d v="2015-08-22T18:00:22"/>
  </r>
  <r>
    <x v="0"/>
    <s v="US"/>
    <s v="USD"/>
    <n v="1434949200"/>
    <n v="1431903495"/>
    <b v="0"/>
    <n v="47"/>
    <b v="1"/>
    <s v="music/rock"/>
    <n v="106.075"/>
    <n v="90.276595744680847"/>
    <x v="4"/>
    <s v="rock"/>
    <x v="2171"/>
    <d v="2015-06-22T05:00:00"/>
  </r>
  <r>
    <x v="0"/>
    <s v="US"/>
    <s v="USD"/>
    <n v="1429365320"/>
    <n v="1426773320"/>
    <b v="0"/>
    <n v="13"/>
    <b v="1"/>
    <s v="music/rock"/>
    <n v="100"/>
    <n v="76.92307692307692"/>
    <x v="4"/>
    <s v="rock"/>
    <x v="2172"/>
    <d v="2015-04-18T13:55:20"/>
  </r>
  <r>
    <x v="0"/>
    <s v="US"/>
    <s v="USD"/>
    <n v="1378785540"/>
    <n v="1376066243"/>
    <b v="0"/>
    <n v="90"/>
    <b v="1"/>
    <s v="music/rock"/>
    <n v="126.92857142857143"/>
    <n v="59.233333333333334"/>
    <x v="4"/>
    <s v="rock"/>
    <x v="2173"/>
    <d v="2013-09-10T03:59:00"/>
  </r>
  <r>
    <x v="0"/>
    <s v="GB"/>
    <s v="GBP"/>
    <n v="1462453307"/>
    <n v="1459861307"/>
    <b v="0"/>
    <n v="63"/>
    <b v="1"/>
    <s v="music/rock"/>
    <n v="102.97499999999999"/>
    <n v="65.38095238095238"/>
    <x v="4"/>
    <s v="rock"/>
    <x v="2174"/>
    <d v="2016-05-05T13:01:47"/>
  </r>
  <r>
    <x v="0"/>
    <s v="US"/>
    <s v="USD"/>
    <n v="1469059986"/>
    <n v="1468455186"/>
    <b v="0"/>
    <n v="26"/>
    <b v="1"/>
    <s v="music/rock"/>
    <n v="250"/>
    <n v="67.307692307692307"/>
    <x v="4"/>
    <s v="rock"/>
    <x v="2175"/>
    <d v="2016-07-21T00:13:06"/>
  </r>
  <r>
    <x v="0"/>
    <s v="US"/>
    <s v="USD"/>
    <n v="1430579509"/>
    <n v="1427987509"/>
    <b v="0"/>
    <n v="71"/>
    <b v="1"/>
    <s v="music/rock"/>
    <n v="126.02"/>
    <n v="88.74647887323944"/>
    <x v="4"/>
    <s v="rock"/>
    <x v="2176"/>
    <d v="2015-05-02T15:11:49"/>
  </r>
  <r>
    <x v="0"/>
    <s v="US"/>
    <s v="USD"/>
    <n v="1465192867"/>
    <n v="1463032867"/>
    <b v="0"/>
    <n v="38"/>
    <b v="1"/>
    <s v="music/rock"/>
    <n v="100.12"/>
    <n v="65.868421052631575"/>
    <x v="4"/>
    <s v="rock"/>
    <x v="2177"/>
    <d v="2016-06-06T06:01:07"/>
  </r>
  <r>
    <x v="0"/>
    <s v="US"/>
    <s v="USD"/>
    <n v="1484752597"/>
    <n v="1482160597"/>
    <b v="0"/>
    <n v="859"/>
    <b v="1"/>
    <s v="music/rock"/>
    <n v="138.64000000000001"/>
    <n v="40.349243306169967"/>
    <x v="4"/>
    <s v="rock"/>
    <x v="2178"/>
    <d v="2017-01-18T15:16:37"/>
  </r>
  <r>
    <x v="0"/>
    <s v="US"/>
    <s v="USD"/>
    <n v="1428725192"/>
    <n v="1426133192"/>
    <b v="0"/>
    <n v="21"/>
    <b v="1"/>
    <s v="music/rock"/>
    <n v="161.4"/>
    <n v="76.857142857142861"/>
    <x v="4"/>
    <s v="rock"/>
    <x v="2179"/>
    <d v="2015-04-11T04:06:32"/>
  </r>
  <r>
    <x v="0"/>
    <s v="US"/>
    <s v="USD"/>
    <n v="1447434268"/>
    <n v="1443801868"/>
    <b v="0"/>
    <n v="78"/>
    <b v="1"/>
    <s v="music/rock"/>
    <n v="107.18419999999999"/>
    <n v="68.707820512820518"/>
    <x v="4"/>
    <s v="rock"/>
    <x v="2180"/>
    <d v="2015-11-13T17:04:28"/>
  </r>
  <r>
    <x v="0"/>
    <s v="US"/>
    <s v="USD"/>
    <n v="1487635653"/>
    <n v="1486426053"/>
    <b v="0"/>
    <n v="53"/>
    <b v="1"/>
    <s v="games/tabletop games"/>
    <n v="153.1"/>
    <n v="57.773584905660378"/>
    <x v="6"/>
    <s v="tabletop games"/>
    <x v="2181"/>
    <d v="2017-02-21T00:07:33"/>
  </r>
  <r>
    <x v="0"/>
    <s v="CA"/>
    <s v="CAD"/>
    <n v="1412285825"/>
    <n v="1409261825"/>
    <b v="0"/>
    <n v="356"/>
    <b v="1"/>
    <s v="games/tabletop games"/>
    <n v="524.16666666666663"/>
    <n v="44.171348314606739"/>
    <x v="6"/>
    <s v="tabletop games"/>
    <x v="2182"/>
    <d v="2014-10-02T21:37:05"/>
  </r>
  <r>
    <x v="0"/>
    <s v="US"/>
    <s v="USD"/>
    <n v="1486616400"/>
    <n v="1484037977"/>
    <b v="0"/>
    <n v="279"/>
    <b v="1"/>
    <s v="games/tabletop games"/>
    <n v="489.27777777777777"/>
    <n v="31.566308243727597"/>
    <x v="6"/>
    <s v="tabletop games"/>
    <x v="2183"/>
    <d v="2017-02-09T05:00:00"/>
  </r>
  <r>
    <x v="0"/>
    <s v="US"/>
    <s v="USD"/>
    <n v="1453737600"/>
    <n v="1452530041"/>
    <b v="1"/>
    <n v="266"/>
    <b v="1"/>
    <s v="games/tabletop games"/>
    <n v="284.74"/>
    <n v="107.04511278195488"/>
    <x v="6"/>
    <s v="tabletop games"/>
    <x v="2184"/>
    <d v="2016-01-25T16:00:00"/>
  </r>
  <r>
    <x v="0"/>
    <s v="GB"/>
    <s v="GBP"/>
    <n v="1364286239"/>
    <n v="1360830239"/>
    <b v="0"/>
    <n v="623"/>
    <b v="1"/>
    <s v="games/tabletop games"/>
    <n v="1856.97"/>
    <n v="149.03451043338683"/>
    <x v="6"/>
    <s v="tabletop games"/>
    <x v="2185"/>
    <d v="2013-03-26T08:23:59"/>
  </r>
  <r>
    <x v="0"/>
    <s v="US"/>
    <s v="USD"/>
    <n v="1473213600"/>
    <n v="1470062743"/>
    <b v="0"/>
    <n v="392"/>
    <b v="1"/>
    <s v="games/tabletop games"/>
    <n v="109.67499999999998"/>
    <n v="55.956632653061227"/>
    <x v="6"/>
    <s v="tabletop games"/>
    <x v="2186"/>
    <d v="2016-09-07T02:00:00"/>
  </r>
  <r>
    <x v="0"/>
    <s v="US"/>
    <s v="USD"/>
    <n v="1428033540"/>
    <n v="1425531666"/>
    <b v="1"/>
    <n v="3562"/>
    <b v="1"/>
    <s v="games/tabletop games"/>
    <n v="1014.6425"/>
    <n v="56.970381807973048"/>
    <x v="6"/>
    <s v="tabletop games"/>
    <x v="2187"/>
    <d v="2015-04-03T03:59:00"/>
  </r>
  <r>
    <x v="0"/>
    <s v="AU"/>
    <s v="AUD"/>
    <n v="1477414800"/>
    <n v="1474380241"/>
    <b v="0"/>
    <n v="514"/>
    <b v="1"/>
    <s v="games/tabletop games"/>
    <n v="412.17692027666544"/>
    <n v="44.056420233463037"/>
    <x v="6"/>
    <s v="tabletop games"/>
    <x v="2188"/>
    <d v="2016-10-25T17:00:00"/>
  </r>
  <r>
    <x v="0"/>
    <s v="GB"/>
    <s v="GBP"/>
    <n v="1461276000"/>
    <n v="1460055300"/>
    <b v="0"/>
    <n v="88"/>
    <b v="1"/>
    <s v="games/tabletop games"/>
    <n v="503.25"/>
    <n v="68.625"/>
    <x v="6"/>
    <s v="tabletop games"/>
    <x v="2189"/>
    <d v="2016-04-21T22:00:00"/>
  </r>
  <r>
    <x v="0"/>
    <s v="US"/>
    <s v="USD"/>
    <n v="1458716340"/>
    <n v="1455721204"/>
    <b v="0"/>
    <n v="537"/>
    <b v="1"/>
    <s v="games/tabletop games"/>
    <n v="184.61052631578946"/>
    <n v="65.318435754189949"/>
    <x v="6"/>
    <s v="tabletop games"/>
    <x v="2190"/>
    <d v="2016-03-23T06:59:00"/>
  </r>
  <r>
    <x v="0"/>
    <s v="GB"/>
    <s v="GBP"/>
    <n v="1487102427"/>
    <n v="1486065627"/>
    <b v="0"/>
    <n v="25"/>
    <b v="1"/>
    <s v="games/tabletop games"/>
    <n v="119.73333333333333"/>
    <n v="35.92"/>
    <x v="6"/>
    <s v="tabletop games"/>
    <x v="2191"/>
    <d v="2017-02-14T20:00:27"/>
  </r>
  <r>
    <x v="0"/>
    <s v="GB"/>
    <s v="GBP"/>
    <n v="1481842800"/>
    <n v="1479414344"/>
    <b v="0"/>
    <n v="3238"/>
    <b v="1"/>
    <s v="games/tabletop games"/>
    <n v="1081.2401666666667"/>
    <n v="40.070667078443485"/>
    <x v="6"/>
    <s v="tabletop games"/>
    <x v="2192"/>
    <d v="2016-12-15T23:00:00"/>
  </r>
  <r>
    <x v="0"/>
    <s v="US"/>
    <s v="USD"/>
    <n v="1479704340"/>
    <n v="1477043072"/>
    <b v="0"/>
    <n v="897"/>
    <b v="1"/>
    <s v="games/tabletop games"/>
    <n v="452.37333333333333"/>
    <n v="75.647714604236342"/>
    <x v="6"/>
    <s v="tabletop games"/>
    <x v="2193"/>
    <d v="2016-11-21T04:59:00"/>
  </r>
  <r>
    <x v="0"/>
    <s v="US"/>
    <s v="USD"/>
    <n v="1459012290"/>
    <n v="1456423890"/>
    <b v="0"/>
    <n v="878"/>
    <b v="1"/>
    <s v="games/tabletop games"/>
    <n v="537.37"/>
    <n v="61.203872437357631"/>
    <x v="6"/>
    <s v="tabletop games"/>
    <x v="2194"/>
    <d v="2016-03-26T17:11:30"/>
  </r>
  <r>
    <x v="0"/>
    <s v="US"/>
    <s v="USD"/>
    <n v="1439317900"/>
    <n v="1436725900"/>
    <b v="0"/>
    <n v="115"/>
    <b v="1"/>
    <s v="games/tabletop games"/>
    <n v="120.32608695652173"/>
    <n v="48.130434782608695"/>
    <x v="6"/>
    <s v="tabletop games"/>
    <x v="2195"/>
    <d v="2015-08-11T18:31:40"/>
  </r>
  <r>
    <x v="0"/>
    <s v="US"/>
    <s v="USD"/>
    <n v="1480662000"/>
    <n v="1478000502"/>
    <b v="0"/>
    <n v="234"/>
    <b v="1"/>
    <s v="games/tabletop games"/>
    <n v="113.83571428571429"/>
    <n v="68.106837606837601"/>
    <x v="6"/>
    <s v="tabletop games"/>
    <x v="2196"/>
    <d v="2016-12-02T07:00:00"/>
  </r>
  <r>
    <x v="0"/>
    <s v="US"/>
    <s v="USD"/>
    <n v="1425132059"/>
    <n v="1422540059"/>
    <b v="0"/>
    <n v="4330"/>
    <b v="1"/>
    <s v="games/tabletop games"/>
    <n v="951.03109999999992"/>
    <n v="65.891300230946882"/>
    <x v="6"/>
    <s v="tabletop games"/>
    <x v="2197"/>
    <d v="2015-02-28T14:00:59"/>
  </r>
  <r>
    <x v="0"/>
    <s v="US"/>
    <s v="USD"/>
    <n v="1447507200"/>
    <n v="1444911600"/>
    <b v="0"/>
    <n v="651"/>
    <b v="1"/>
    <s v="games/tabletop games"/>
    <n v="132.89249999999998"/>
    <n v="81.654377880184327"/>
    <x v="6"/>
    <s v="tabletop games"/>
    <x v="2198"/>
    <d v="2015-11-14T13:20:00"/>
  </r>
  <r>
    <x v="0"/>
    <s v="IE"/>
    <s v="EUR"/>
    <n v="1444903198"/>
    <n v="1442311198"/>
    <b v="1"/>
    <n v="251"/>
    <b v="1"/>
    <s v="games/tabletop games"/>
    <n v="146.97777777777779"/>
    <n v="52.701195219123505"/>
    <x v="6"/>
    <s v="tabletop games"/>
    <x v="2199"/>
    <d v="2015-10-15T09:59:58"/>
  </r>
  <r>
    <x v="0"/>
    <s v="GB"/>
    <s v="GBP"/>
    <n v="1436151600"/>
    <n v="1433775668"/>
    <b v="0"/>
    <n v="263"/>
    <b v="1"/>
    <s v="games/tabletop games"/>
    <n v="542.15"/>
    <n v="41.228136882129277"/>
    <x v="6"/>
    <s v="tabletop games"/>
    <x v="2200"/>
    <d v="2015-07-06T03:00:00"/>
  </r>
  <r>
    <x v="0"/>
    <s v="GB"/>
    <s v="GBP"/>
    <n v="1358367565"/>
    <n v="1357157965"/>
    <b v="0"/>
    <n v="28"/>
    <b v="1"/>
    <s v="music/electronic music"/>
    <n v="382.71818181818185"/>
    <n v="15.035357142857142"/>
    <x v="4"/>
    <s v="electronic music"/>
    <x v="2201"/>
    <d v="2013-01-16T20:19:25"/>
  </r>
  <r>
    <x v="0"/>
    <s v="US"/>
    <s v="USD"/>
    <n v="1351801368"/>
    <n v="1349209368"/>
    <b v="0"/>
    <n v="721"/>
    <b v="1"/>
    <s v="music/electronic music"/>
    <n v="704.18124999999998"/>
    <n v="39.066920943134534"/>
    <x v="4"/>
    <s v="electronic music"/>
    <x v="2202"/>
    <d v="2012-11-01T20:22:48"/>
  </r>
  <r>
    <x v="0"/>
    <s v="CA"/>
    <s v="CAD"/>
    <n v="1443127082"/>
    <n v="1440535082"/>
    <b v="0"/>
    <n v="50"/>
    <b v="1"/>
    <s v="music/electronic music"/>
    <n v="109.55"/>
    <n v="43.82"/>
    <x v="4"/>
    <s v="electronic music"/>
    <x v="2203"/>
    <d v="2015-09-24T20:38:02"/>
  </r>
  <r>
    <x v="0"/>
    <s v="US"/>
    <s v="USD"/>
    <n v="1362814119"/>
    <n v="1360222119"/>
    <b v="0"/>
    <n v="73"/>
    <b v="1"/>
    <s v="music/electronic music"/>
    <n v="132.86666666666667"/>
    <n v="27.301369863013697"/>
    <x v="4"/>
    <s v="electronic music"/>
    <x v="2204"/>
    <d v="2013-03-09T07:28:39"/>
  </r>
  <r>
    <x v="0"/>
    <s v="US"/>
    <s v="USD"/>
    <n v="1338579789"/>
    <n v="1335987789"/>
    <b v="0"/>
    <n v="27"/>
    <b v="1"/>
    <s v="music/electronic music"/>
    <n v="152"/>
    <n v="42.222222222222221"/>
    <x v="4"/>
    <s v="electronic music"/>
    <x v="2205"/>
    <d v="2012-06-01T19:43:09"/>
  </r>
  <r>
    <x v="0"/>
    <s v="US"/>
    <s v="USD"/>
    <n v="1334556624"/>
    <n v="1333001424"/>
    <b v="0"/>
    <n v="34"/>
    <b v="1"/>
    <s v="music/electronic music"/>
    <n v="102.72727272727273"/>
    <n v="33.235294117647058"/>
    <x v="4"/>
    <s v="electronic music"/>
    <x v="2206"/>
    <d v="2012-04-16T06:10:24"/>
  </r>
  <r>
    <x v="0"/>
    <s v="US"/>
    <s v="USD"/>
    <n v="1384580373"/>
    <n v="1381984773"/>
    <b v="0"/>
    <n v="7"/>
    <b v="1"/>
    <s v="music/electronic music"/>
    <n v="100"/>
    <n v="285.71428571428572"/>
    <x v="4"/>
    <s v="electronic music"/>
    <x v="2207"/>
    <d v="2013-11-16T05:39:33"/>
  </r>
  <r>
    <x v="0"/>
    <s v="US"/>
    <s v="USD"/>
    <n v="1333771200"/>
    <n v="1328649026"/>
    <b v="0"/>
    <n v="24"/>
    <b v="1"/>
    <s v="music/electronic music"/>
    <n v="101.6"/>
    <n v="42.333333333333336"/>
    <x v="4"/>
    <s v="electronic music"/>
    <x v="2208"/>
    <d v="2012-04-07T04:00:00"/>
  </r>
  <r>
    <x v="0"/>
    <s v="GB"/>
    <s v="GBP"/>
    <n v="1397516400"/>
    <n v="1396524644"/>
    <b v="0"/>
    <n v="15"/>
    <b v="1"/>
    <s v="music/electronic music"/>
    <n v="150.80000000000001"/>
    <n v="50.266666666666666"/>
    <x v="4"/>
    <s v="electronic music"/>
    <x v="2209"/>
    <d v="2014-04-14T23:00:00"/>
  </r>
  <r>
    <x v="0"/>
    <s v="US"/>
    <s v="USD"/>
    <n v="1334424960"/>
    <n v="1329442510"/>
    <b v="0"/>
    <n v="72"/>
    <b v="1"/>
    <s v="music/electronic music"/>
    <n v="111.425"/>
    <n v="61.902777777777779"/>
    <x v="4"/>
    <s v="electronic music"/>
    <x v="2210"/>
    <d v="2012-04-14T17:36:00"/>
  </r>
  <r>
    <x v="0"/>
    <s v="US"/>
    <s v="USD"/>
    <n v="1397113140"/>
    <n v="1395168625"/>
    <b v="0"/>
    <n v="120"/>
    <b v="1"/>
    <s v="music/electronic music"/>
    <n v="195.6"/>
    <n v="40.75"/>
    <x v="4"/>
    <s v="electronic music"/>
    <x v="2211"/>
    <d v="2014-04-10T06:59:00"/>
  </r>
  <r>
    <x v="0"/>
    <s v="US"/>
    <s v="USD"/>
    <n v="1383526800"/>
    <n v="1380650177"/>
    <b v="0"/>
    <n v="123"/>
    <b v="1"/>
    <s v="music/electronic music"/>
    <n v="114.38333333333333"/>
    <n v="55.796747967479675"/>
    <x v="4"/>
    <s v="electronic music"/>
    <x v="2212"/>
    <d v="2013-11-04T01:00:00"/>
  </r>
  <r>
    <x v="0"/>
    <s v="US"/>
    <s v="USD"/>
    <n v="1431719379"/>
    <n v="1429127379"/>
    <b v="0"/>
    <n v="1"/>
    <b v="1"/>
    <s v="music/electronic music"/>
    <n v="200"/>
    <n v="10"/>
    <x v="4"/>
    <s v="electronic music"/>
    <x v="2213"/>
    <d v="2015-05-15T19:49:39"/>
  </r>
  <r>
    <x v="0"/>
    <s v="US"/>
    <s v="USD"/>
    <n v="1391713248"/>
    <n v="1389121248"/>
    <b v="0"/>
    <n v="24"/>
    <b v="1"/>
    <s v="music/electronic music"/>
    <n v="292.50166666666667"/>
    <n v="73.125416666666666"/>
    <x v="4"/>
    <s v="electronic music"/>
    <x v="2214"/>
    <d v="2014-02-06T19:00:48"/>
  </r>
  <r>
    <x v="0"/>
    <s v="US"/>
    <s v="USD"/>
    <n v="1331621940"/>
    <n v="1329671572"/>
    <b v="0"/>
    <n v="33"/>
    <b v="1"/>
    <s v="music/electronic music"/>
    <n v="156.36363636363637"/>
    <n v="26.060606060606062"/>
    <x v="4"/>
    <s v="electronic music"/>
    <x v="2215"/>
    <d v="2012-03-13T06:59:00"/>
  </r>
  <r>
    <x v="0"/>
    <s v="US"/>
    <s v="USD"/>
    <n v="1437674545"/>
    <n v="1436464945"/>
    <b v="0"/>
    <n v="14"/>
    <b v="1"/>
    <s v="music/electronic music"/>
    <n v="105.66666666666666"/>
    <n v="22.642857142857142"/>
    <x v="4"/>
    <s v="electronic music"/>
    <x v="2216"/>
    <d v="2015-07-23T18:02:25"/>
  </r>
  <r>
    <x v="0"/>
    <s v="US"/>
    <s v="USD"/>
    <n v="1446451200"/>
    <n v="1445539113"/>
    <b v="0"/>
    <n v="9"/>
    <b v="1"/>
    <s v="music/electronic music"/>
    <n v="101.19047619047619"/>
    <n v="47.222222222222221"/>
    <x v="4"/>
    <s v="electronic music"/>
    <x v="2217"/>
    <d v="2015-11-02T08:00:00"/>
  </r>
  <r>
    <x v="0"/>
    <s v="US"/>
    <s v="USD"/>
    <n v="1346198400"/>
    <n v="1344281383"/>
    <b v="0"/>
    <n v="76"/>
    <b v="1"/>
    <s v="music/electronic music"/>
    <n v="122.833"/>
    <n v="32.324473684210524"/>
    <x v="4"/>
    <s v="electronic music"/>
    <x v="2218"/>
    <d v="2012-08-29T00:00:00"/>
  </r>
  <r>
    <x v="0"/>
    <s v="US"/>
    <s v="USD"/>
    <n v="1440004512"/>
    <n v="1437412512"/>
    <b v="0"/>
    <n v="19"/>
    <b v="1"/>
    <s v="music/electronic music"/>
    <n v="101.49999999999999"/>
    <n v="53.421052631578945"/>
    <x v="4"/>
    <s v="electronic music"/>
    <x v="2219"/>
    <d v="2015-08-19T17:15:12"/>
  </r>
  <r>
    <x v="0"/>
    <s v="US"/>
    <s v="USD"/>
    <n v="1374888436"/>
    <n v="1372296436"/>
    <b v="0"/>
    <n v="69"/>
    <b v="1"/>
    <s v="music/electronic music"/>
    <n v="101.14285714285714"/>
    <n v="51.304347826086953"/>
    <x v="4"/>
    <s v="electronic music"/>
    <x v="2220"/>
    <d v="2013-07-27T01:27:16"/>
  </r>
  <r>
    <x v="0"/>
    <s v="US"/>
    <s v="USD"/>
    <n v="1461369600"/>
    <n v="1458748809"/>
    <b v="0"/>
    <n v="218"/>
    <b v="1"/>
    <s v="games/tabletop games"/>
    <n v="108.11999999999999"/>
    <n v="37.197247706422019"/>
    <x v="6"/>
    <s v="tabletop games"/>
    <x v="2221"/>
    <d v="2016-04-23T00:00:00"/>
  </r>
  <r>
    <x v="0"/>
    <s v="US"/>
    <s v="USD"/>
    <n v="1327776847"/>
    <n v="1325184847"/>
    <b v="0"/>
    <n v="30"/>
    <b v="1"/>
    <s v="games/tabletop games"/>
    <n v="162.6"/>
    <n v="27.1"/>
    <x v="6"/>
    <s v="tabletop games"/>
    <x v="2222"/>
    <d v="2012-01-28T18:54:07"/>
  </r>
  <r>
    <x v="0"/>
    <s v="CA"/>
    <s v="CAD"/>
    <n v="1435418568"/>
    <n v="1432826568"/>
    <b v="0"/>
    <n v="100"/>
    <b v="1"/>
    <s v="games/tabletop games"/>
    <n v="105.80000000000001"/>
    <n v="206.31"/>
    <x v="6"/>
    <s v="tabletop games"/>
    <x v="2223"/>
    <d v="2015-06-27T15:22:48"/>
  </r>
  <r>
    <x v="0"/>
    <s v="US"/>
    <s v="USD"/>
    <n v="1477767600"/>
    <n v="1475337675"/>
    <b v="0"/>
    <n v="296"/>
    <b v="1"/>
    <s v="games/tabletop games"/>
    <n v="243.15000000000003"/>
    <n v="82.145270270270274"/>
    <x v="6"/>
    <s v="tabletop games"/>
    <x v="2224"/>
    <d v="2016-10-29T19:00:00"/>
  </r>
  <r>
    <x v="0"/>
    <s v="GB"/>
    <s v="GBP"/>
    <n v="1411326015"/>
    <n v="1408734015"/>
    <b v="0"/>
    <n v="1204"/>
    <b v="1"/>
    <s v="games/tabletop games"/>
    <n v="944.83338095238094"/>
    <n v="164.79651993355483"/>
    <x v="6"/>
    <s v="tabletop games"/>
    <x v="2225"/>
    <d v="2014-09-21T19:00:15"/>
  </r>
  <r>
    <x v="0"/>
    <s v="US"/>
    <s v="USD"/>
    <n v="1455253140"/>
    <n v="1452625822"/>
    <b v="0"/>
    <n v="321"/>
    <b v="1"/>
    <s v="games/tabletop games"/>
    <n v="108.46283333333334"/>
    <n v="60.820280373831778"/>
    <x v="6"/>
    <s v="tabletop games"/>
    <x v="2226"/>
    <d v="2016-02-12T04:59:00"/>
  </r>
  <r>
    <x v="0"/>
    <s v="GB"/>
    <s v="GBP"/>
    <n v="1384374155"/>
    <n v="1381778555"/>
    <b v="0"/>
    <n v="301"/>
    <b v="1"/>
    <s v="games/tabletop games"/>
    <n v="157.37692307692308"/>
    <n v="67.970099667774093"/>
    <x v="6"/>
    <s v="tabletop games"/>
    <x v="2227"/>
    <d v="2013-11-13T20:22:35"/>
  </r>
  <r>
    <x v="0"/>
    <s v="DE"/>
    <s v="EUR"/>
    <n v="1439707236"/>
    <n v="1437115236"/>
    <b v="0"/>
    <n v="144"/>
    <b v="1"/>
    <s v="games/tabletop games"/>
    <n v="1174.49"/>
    <n v="81.561805555555551"/>
    <x v="6"/>
    <s v="tabletop games"/>
    <x v="2228"/>
    <d v="2015-08-16T06:40:36"/>
  </r>
  <r>
    <x v="0"/>
    <s v="US"/>
    <s v="USD"/>
    <n v="1378180800"/>
    <n v="1375113391"/>
    <b v="0"/>
    <n v="539"/>
    <b v="1"/>
    <s v="games/tabletop games"/>
    <n v="171.04755366949576"/>
    <n v="25.42547309833024"/>
    <x v="6"/>
    <s v="tabletop games"/>
    <x v="2229"/>
    <d v="2013-09-03T04:00:00"/>
  </r>
  <r>
    <x v="0"/>
    <s v="US"/>
    <s v="USD"/>
    <n v="1398460127"/>
    <n v="1395868127"/>
    <b v="0"/>
    <n v="498"/>
    <b v="1"/>
    <s v="games/tabletop games"/>
    <n v="125.95294117647057"/>
    <n v="21.497991967871485"/>
    <x v="6"/>
    <s v="tabletop games"/>
    <x v="2230"/>
    <d v="2014-04-25T21:08:47"/>
  </r>
  <r>
    <x v="0"/>
    <s v="US"/>
    <s v="USD"/>
    <n v="1372136400"/>
    <n v="1369864301"/>
    <b v="0"/>
    <n v="1113"/>
    <b v="1"/>
    <s v="games/tabletop games"/>
    <n v="1212.1296000000002"/>
    <n v="27.226630727762803"/>
    <x v="6"/>
    <s v="tabletop games"/>
    <x v="2231"/>
    <d v="2013-06-25T05:00:00"/>
  </r>
  <r>
    <x v="0"/>
    <s v="US"/>
    <s v="USD"/>
    <n v="1405738800"/>
    <n v="1402945408"/>
    <b v="0"/>
    <n v="988"/>
    <b v="1"/>
    <s v="games/tabletop games"/>
    <n v="495.8"/>
    <n v="25.091093117408906"/>
    <x v="6"/>
    <s v="tabletop games"/>
    <x v="2232"/>
    <d v="2014-07-19T03:00:00"/>
  </r>
  <r>
    <x v="0"/>
    <s v="GB"/>
    <s v="GBP"/>
    <n v="1450051200"/>
    <n v="1448269539"/>
    <b v="0"/>
    <n v="391"/>
    <b v="1"/>
    <s v="games/tabletop games"/>
    <n v="332.03999999999996"/>
    <n v="21.230179028132991"/>
    <x v="6"/>
    <s v="tabletop games"/>
    <x v="2233"/>
    <d v="2015-12-14T00:00:00"/>
  </r>
  <r>
    <x v="0"/>
    <s v="US"/>
    <s v="USD"/>
    <n v="1483645647"/>
    <n v="1481053647"/>
    <b v="0"/>
    <n v="28"/>
    <b v="1"/>
    <s v="games/tabletop games"/>
    <n v="1165"/>
    <n v="41.607142857142854"/>
    <x v="6"/>
    <s v="tabletop games"/>
    <x v="2234"/>
    <d v="2017-01-05T19:47:27"/>
  </r>
  <r>
    <x v="0"/>
    <s v="CA"/>
    <s v="CAD"/>
    <n v="1427585511"/>
    <n v="1424997111"/>
    <b v="0"/>
    <n v="147"/>
    <b v="1"/>
    <s v="games/tabletop games"/>
    <n v="153.3153846153846"/>
    <n v="135.58503401360545"/>
    <x v="6"/>
    <s v="tabletop games"/>
    <x v="2235"/>
    <d v="2015-03-28T23:31:51"/>
  </r>
  <r>
    <x v="0"/>
    <s v="US"/>
    <s v="USD"/>
    <n v="1454338123"/>
    <n v="1451746123"/>
    <b v="0"/>
    <n v="680"/>
    <b v="1"/>
    <s v="games/tabletop games"/>
    <n v="537.10714285714289"/>
    <n v="22.116176470588236"/>
    <x v="6"/>
    <s v="tabletop games"/>
    <x v="2236"/>
    <d v="2016-02-01T14:48:43"/>
  </r>
  <r>
    <x v="0"/>
    <s v="US"/>
    <s v="USD"/>
    <n v="1415779140"/>
    <n v="1412294683"/>
    <b v="0"/>
    <n v="983"/>
    <b v="1"/>
    <s v="games/tabletop games"/>
    <n v="352.92777777777775"/>
    <n v="64.625635808748726"/>
    <x v="6"/>
    <s v="tabletop games"/>
    <x v="2237"/>
    <d v="2014-11-12T07:59:00"/>
  </r>
  <r>
    <x v="0"/>
    <s v="DE"/>
    <s v="EUR"/>
    <n v="1489157716"/>
    <n v="1486565716"/>
    <b v="0"/>
    <n v="79"/>
    <b v="1"/>
    <s v="games/tabletop games"/>
    <n v="137.4"/>
    <n v="69.569620253164558"/>
    <x v="6"/>
    <s v="tabletop games"/>
    <x v="2238"/>
    <d v="2017-03-10T14:55:16"/>
  </r>
  <r>
    <x v="0"/>
    <s v="US"/>
    <s v="USD"/>
    <n v="1385870520"/>
    <n v="1382742014"/>
    <b v="0"/>
    <n v="426"/>
    <b v="1"/>
    <s v="games/tabletop games"/>
    <n v="128.02668"/>
    <n v="75.133028169014082"/>
    <x v="6"/>
    <s v="tabletop games"/>
    <x v="2239"/>
    <d v="2013-12-01T04:02:00"/>
  </r>
  <r>
    <x v="0"/>
    <s v="US"/>
    <s v="USD"/>
    <n v="1461354544"/>
    <n v="1458762544"/>
    <b v="0"/>
    <n v="96"/>
    <b v="1"/>
    <s v="games/tabletop games"/>
    <n v="270.68"/>
    <n v="140.97916666666666"/>
    <x v="6"/>
    <s v="tabletop games"/>
    <x v="2240"/>
    <d v="2016-04-22T19:49:04"/>
  </r>
  <r>
    <x v="0"/>
    <s v="GB"/>
    <s v="GBP"/>
    <n v="1488484300"/>
    <n v="1485892300"/>
    <b v="0"/>
    <n v="163"/>
    <b v="1"/>
    <s v="games/tabletop games"/>
    <n v="806.4"/>
    <n v="49.472392638036808"/>
    <x v="6"/>
    <s v="tabletop games"/>
    <x v="2241"/>
    <d v="2017-03-02T19:51:40"/>
  </r>
  <r>
    <x v="0"/>
    <s v="US"/>
    <s v="USD"/>
    <n v="1385521320"/>
    <n v="1382449733"/>
    <b v="0"/>
    <n v="2525"/>
    <b v="1"/>
    <s v="games/tabletop games"/>
    <n v="1360.0976000000001"/>
    <n v="53.865251485148519"/>
    <x v="6"/>
    <s v="tabletop games"/>
    <x v="2242"/>
    <d v="2013-11-27T03:02:00"/>
  </r>
  <r>
    <x v="0"/>
    <s v="US"/>
    <s v="USD"/>
    <n v="1489374000"/>
    <n v="1488823290"/>
    <b v="0"/>
    <n v="2035"/>
    <b v="1"/>
    <s v="games/tabletop games"/>
    <n v="930250"/>
    <n v="4.5712530712530715"/>
    <x v="6"/>
    <s v="tabletop games"/>
    <x v="2243"/>
    <d v="2017-03-13T03:00:00"/>
  </r>
  <r>
    <x v="0"/>
    <s v="US"/>
    <s v="USD"/>
    <n v="1476649800"/>
    <n v="1475609946"/>
    <b v="0"/>
    <n v="290"/>
    <b v="1"/>
    <s v="games/tabletop games"/>
    <n v="377.02"/>
    <n v="65.00344827586207"/>
    <x v="6"/>
    <s v="tabletop games"/>
    <x v="2244"/>
    <d v="2016-10-16T20:30:00"/>
  </r>
  <r>
    <x v="0"/>
    <s v="US"/>
    <s v="USD"/>
    <n v="1393005600"/>
    <n v="1390323617"/>
    <b v="0"/>
    <n v="1980"/>
    <b v="1"/>
    <s v="games/tabletop games"/>
    <n v="2647.0250000000001"/>
    <n v="53.475252525252522"/>
    <x v="6"/>
    <s v="tabletop games"/>
    <x v="2245"/>
    <d v="2014-02-21T18:00:00"/>
  </r>
  <r>
    <x v="0"/>
    <s v="GB"/>
    <s v="GBP"/>
    <n v="1441393210"/>
    <n v="1438801210"/>
    <b v="0"/>
    <n v="57"/>
    <b v="1"/>
    <s v="games/tabletop games"/>
    <n v="100.12"/>
    <n v="43.912280701754383"/>
    <x v="6"/>
    <s v="tabletop games"/>
    <x v="2246"/>
    <d v="2015-09-04T19:00:10"/>
  </r>
  <r>
    <x v="0"/>
    <s v="US"/>
    <s v="USD"/>
    <n v="1438185565"/>
    <n v="1436975965"/>
    <b v="0"/>
    <n v="380"/>
    <b v="1"/>
    <s v="games/tabletop games"/>
    <n v="104.45405405405405"/>
    <n v="50.852631578947367"/>
    <x v="6"/>
    <s v="tabletop games"/>
    <x v="2247"/>
    <d v="2015-07-29T15:59:25"/>
  </r>
  <r>
    <x v="0"/>
    <s v="GB"/>
    <s v="GBP"/>
    <n v="1481749278"/>
    <n v="1479157278"/>
    <b v="0"/>
    <n v="128"/>
    <b v="1"/>
    <s v="games/tabletop games"/>
    <n v="107.21428571428571"/>
    <n v="58.6328125"/>
    <x v="6"/>
    <s v="tabletop games"/>
    <x v="2248"/>
    <d v="2016-12-14T21:01:18"/>
  </r>
  <r>
    <x v="0"/>
    <s v="US"/>
    <s v="USD"/>
    <n v="1364917965"/>
    <n v="1362329565"/>
    <b v="0"/>
    <n v="180"/>
    <b v="1"/>
    <s v="games/tabletop games"/>
    <n v="168.77142857142857"/>
    <n v="32.81666666666667"/>
    <x v="6"/>
    <s v="tabletop games"/>
    <x v="2249"/>
    <d v="2013-04-02T15:52:45"/>
  </r>
  <r>
    <x v="0"/>
    <s v="US"/>
    <s v="USD"/>
    <n v="1480727273"/>
    <n v="1478131673"/>
    <b v="0"/>
    <n v="571"/>
    <b v="1"/>
    <s v="games/tabletop games"/>
    <n v="975.11200000000008"/>
    <n v="426.93169877408059"/>
    <x v="6"/>
    <s v="tabletop games"/>
    <x v="2250"/>
    <d v="2016-12-03T01:07:53"/>
  </r>
  <r>
    <x v="0"/>
    <s v="US"/>
    <s v="USD"/>
    <n v="1408177077"/>
    <n v="1406362677"/>
    <b v="0"/>
    <n v="480"/>
    <b v="1"/>
    <s v="games/tabletop games"/>
    <n v="134.44929411764704"/>
    <n v="23.808729166666669"/>
    <x v="6"/>
    <s v="tabletop games"/>
    <x v="2251"/>
    <d v="2014-08-16T08:17:57"/>
  </r>
  <r>
    <x v="0"/>
    <s v="ES"/>
    <s v="EUR"/>
    <n v="1470469938"/>
    <n v="1469173938"/>
    <b v="0"/>
    <n v="249"/>
    <b v="1"/>
    <s v="games/tabletop games"/>
    <n v="272.27777777777777"/>
    <n v="98.413654618473899"/>
    <x v="6"/>
    <s v="tabletop games"/>
    <x v="2252"/>
    <d v="2016-08-06T07:52:18"/>
  </r>
  <r>
    <x v="0"/>
    <s v="US"/>
    <s v="USD"/>
    <n v="1447862947"/>
    <n v="1445267347"/>
    <b v="0"/>
    <n v="84"/>
    <b v="1"/>
    <s v="games/tabletop games"/>
    <n v="112.6875"/>
    <n v="107.32142857142857"/>
    <x v="6"/>
    <s v="tabletop games"/>
    <x v="2253"/>
    <d v="2015-11-18T16:09:07"/>
  </r>
  <r>
    <x v="0"/>
    <s v="US"/>
    <s v="USD"/>
    <n v="1485271968"/>
    <n v="1484667168"/>
    <b v="0"/>
    <n v="197"/>
    <b v="1"/>
    <s v="games/tabletop games"/>
    <n v="459.8"/>
    <n v="11.67005076142132"/>
    <x v="6"/>
    <s v="tabletop games"/>
    <x v="2254"/>
    <d v="2017-01-24T15:32:48"/>
  </r>
  <r>
    <x v="0"/>
    <s v="US"/>
    <s v="USD"/>
    <n v="1462661451"/>
    <n v="1460069451"/>
    <b v="0"/>
    <n v="271"/>
    <b v="1"/>
    <s v="games/tabletop games"/>
    <n v="286.65822784810126"/>
    <n v="41.782287822878232"/>
    <x v="6"/>
    <s v="tabletop games"/>
    <x v="2255"/>
    <d v="2016-05-07T22:50:51"/>
  </r>
  <r>
    <x v="0"/>
    <s v="GB"/>
    <s v="GBP"/>
    <n v="1479811846"/>
    <n v="1478602246"/>
    <b v="0"/>
    <n v="50"/>
    <b v="1"/>
    <s v="games/tabletop games"/>
    <n v="222.70833333333334"/>
    <n v="21.38"/>
    <x v="6"/>
    <s v="tabletop games"/>
    <x v="2256"/>
    <d v="2016-11-22T10:50:46"/>
  </r>
  <r>
    <x v="0"/>
    <s v="GB"/>
    <s v="GBP"/>
    <n v="1466377200"/>
    <n v="1463351329"/>
    <b v="0"/>
    <n v="169"/>
    <b v="1"/>
    <s v="games/tabletop games"/>
    <n v="636.14"/>
    <n v="94.103550295857985"/>
    <x v="6"/>
    <s v="tabletop games"/>
    <x v="2257"/>
    <d v="2016-06-19T23:00:00"/>
  </r>
  <r>
    <x v="0"/>
    <s v="US"/>
    <s v="USD"/>
    <n v="1434045687"/>
    <n v="1431453687"/>
    <b v="0"/>
    <n v="205"/>
    <b v="1"/>
    <s v="games/tabletop games"/>
    <n v="146.5"/>
    <n v="15.721951219512196"/>
    <x v="6"/>
    <s v="tabletop games"/>
    <x v="2258"/>
    <d v="2015-06-11T18:01:27"/>
  </r>
  <r>
    <x v="0"/>
    <s v="GB"/>
    <s v="GBP"/>
    <n v="1481224736"/>
    <n v="1480360736"/>
    <b v="0"/>
    <n v="206"/>
    <b v="1"/>
    <s v="games/tabletop games"/>
    <n v="1867.1"/>
    <n v="90.635922330097088"/>
    <x v="6"/>
    <s v="tabletop games"/>
    <x v="2259"/>
    <d v="2016-12-08T19:18:56"/>
  </r>
  <r>
    <x v="0"/>
    <s v="US"/>
    <s v="USD"/>
    <n v="1395876250"/>
    <n v="1393287850"/>
    <b v="0"/>
    <n v="84"/>
    <b v="1"/>
    <s v="games/tabletop games"/>
    <n v="326.92"/>
    <n v="97.297619047619051"/>
    <x v="6"/>
    <s v="tabletop games"/>
    <x v="2260"/>
    <d v="2014-03-26T23:24:10"/>
  </r>
  <r>
    <x v="0"/>
    <s v="AU"/>
    <s v="AUD"/>
    <n v="1487093020"/>
    <n v="1485278620"/>
    <b v="0"/>
    <n v="210"/>
    <b v="1"/>
    <s v="games/tabletop games"/>
    <n v="779.5"/>
    <n v="37.11904761904762"/>
    <x v="6"/>
    <s v="tabletop games"/>
    <x v="2261"/>
    <d v="2017-02-14T17:23:40"/>
  </r>
  <r>
    <x v="0"/>
    <s v="US"/>
    <s v="USD"/>
    <n v="1416268800"/>
    <n v="1413295358"/>
    <b v="0"/>
    <n v="181"/>
    <b v="1"/>
    <s v="games/tabletop games"/>
    <n v="154.15151515151516"/>
    <n v="28.104972375690608"/>
    <x v="6"/>
    <s v="tabletop games"/>
    <x v="2262"/>
    <d v="2014-11-18T00:00:00"/>
  </r>
  <r>
    <x v="0"/>
    <s v="SE"/>
    <s v="SEK"/>
    <n v="1422734313"/>
    <n v="1420919913"/>
    <b v="0"/>
    <n v="60"/>
    <b v="1"/>
    <s v="games/tabletop games"/>
    <n v="115.54666666666667"/>
    <n v="144.43333333333334"/>
    <x v="6"/>
    <s v="tabletop games"/>
    <x v="2263"/>
    <d v="2015-01-31T19:58:33"/>
  </r>
  <r>
    <x v="0"/>
    <s v="US"/>
    <s v="USD"/>
    <n v="1463972400"/>
    <n v="1462543114"/>
    <b v="0"/>
    <n v="445"/>
    <b v="1"/>
    <s v="games/tabletop games"/>
    <n v="180.03333333333333"/>
    <n v="24.274157303370785"/>
    <x v="6"/>
    <s v="tabletop games"/>
    <x v="2264"/>
    <d v="2016-05-23T03:00:00"/>
  </r>
  <r>
    <x v="0"/>
    <s v="GB"/>
    <s v="GBP"/>
    <n v="1479846507"/>
    <n v="1479241707"/>
    <b v="0"/>
    <n v="17"/>
    <b v="1"/>
    <s v="games/tabletop games"/>
    <n v="298.5"/>
    <n v="35.117647058823529"/>
    <x v="6"/>
    <s v="tabletop games"/>
    <x v="2265"/>
    <d v="2016-11-22T20:28:27"/>
  </r>
  <r>
    <x v="0"/>
    <s v="US"/>
    <s v="USD"/>
    <n v="1461722400"/>
    <n v="1460235592"/>
    <b v="0"/>
    <n v="194"/>
    <b v="1"/>
    <s v="games/tabletop games"/>
    <n v="320.26666666666665"/>
    <n v="24.762886597938145"/>
    <x v="6"/>
    <s v="tabletop games"/>
    <x v="2266"/>
    <d v="2016-04-27T02:00:00"/>
  </r>
  <r>
    <x v="0"/>
    <s v="US"/>
    <s v="USD"/>
    <n v="1419123600"/>
    <n v="1416945297"/>
    <b v="0"/>
    <n v="404"/>
    <b v="1"/>
    <s v="games/tabletop games"/>
    <n v="380.52499999999998"/>
    <n v="188.37871287128712"/>
    <x v="6"/>
    <s v="tabletop games"/>
    <x v="2267"/>
    <d v="2014-12-21T01:00:00"/>
  </r>
  <r>
    <x v="0"/>
    <s v="US"/>
    <s v="USD"/>
    <n v="1489283915"/>
    <n v="1486691915"/>
    <b v="0"/>
    <n v="194"/>
    <b v="1"/>
    <s v="games/tabletop games"/>
    <n v="102.60000000000001"/>
    <n v="148.08247422680412"/>
    <x v="6"/>
    <s v="tabletop games"/>
    <x v="2268"/>
    <d v="2017-03-12T01:58:35"/>
  </r>
  <r>
    <x v="0"/>
    <s v="US"/>
    <s v="USD"/>
    <n v="1488862800"/>
    <n v="1486745663"/>
    <b v="0"/>
    <n v="902"/>
    <b v="1"/>
    <s v="games/tabletop games"/>
    <n v="1801.64"/>
    <n v="49.934589800443462"/>
    <x v="6"/>
    <s v="tabletop games"/>
    <x v="2269"/>
    <d v="2017-03-07T05:00:00"/>
  </r>
  <r>
    <x v="0"/>
    <s v="US"/>
    <s v="USD"/>
    <n v="1484085540"/>
    <n v="1482353513"/>
    <b v="0"/>
    <n v="1670"/>
    <b v="1"/>
    <s v="games/tabletop games"/>
    <n v="720.24800000000005"/>
    <n v="107.82155688622754"/>
    <x v="6"/>
    <s v="tabletop games"/>
    <x v="2270"/>
    <d v="2017-01-10T21:59:00"/>
  </r>
  <r>
    <x v="0"/>
    <s v="US"/>
    <s v="USD"/>
    <n v="1481328004"/>
    <n v="1478736004"/>
    <b v="0"/>
    <n v="1328"/>
    <b v="1"/>
    <s v="games/tabletop games"/>
    <n v="283.09000000000003"/>
    <n v="42.63403614457831"/>
    <x v="6"/>
    <s v="tabletop games"/>
    <x v="2271"/>
    <d v="2016-12-10T00:00:04"/>
  </r>
  <r>
    <x v="0"/>
    <s v="US"/>
    <s v="USD"/>
    <n v="1449506836"/>
    <n v="1446914836"/>
    <b v="0"/>
    <n v="944"/>
    <b v="1"/>
    <s v="games/tabletop games"/>
    <n v="1356.6000000000001"/>
    <n v="14.370762711864407"/>
    <x v="6"/>
    <s v="tabletop games"/>
    <x v="2272"/>
    <d v="2015-12-07T16:47:16"/>
  </r>
  <r>
    <x v="0"/>
    <s v="CA"/>
    <s v="CAD"/>
    <n v="1489320642"/>
    <n v="1487164242"/>
    <b v="0"/>
    <n v="147"/>
    <b v="1"/>
    <s v="games/tabletop games"/>
    <n v="220.35999999999999"/>
    <n v="37.476190476190474"/>
    <x v="6"/>
    <s v="tabletop games"/>
    <x v="2273"/>
    <d v="2017-03-12T12:10:42"/>
  </r>
  <r>
    <x v="0"/>
    <s v="US"/>
    <s v="USD"/>
    <n v="1393156857"/>
    <n v="1390564857"/>
    <b v="0"/>
    <n v="99"/>
    <b v="1"/>
    <s v="games/tabletop games"/>
    <n v="119.6"/>
    <n v="30.202020202020201"/>
    <x v="6"/>
    <s v="tabletop games"/>
    <x v="2274"/>
    <d v="2014-02-23T12:00:57"/>
  </r>
  <r>
    <x v="0"/>
    <s v="GB"/>
    <s v="GBP"/>
    <n v="1419259679"/>
    <n v="1416667679"/>
    <b v="0"/>
    <n v="79"/>
    <b v="1"/>
    <s v="games/tabletop games"/>
    <n v="407.76923076923077"/>
    <n v="33.550632911392405"/>
    <x v="6"/>
    <s v="tabletop games"/>
    <x v="2275"/>
    <d v="2014-12-22T14:47:59"/>
  </r>
  <r>
    <x v="0"/>
    <s v="US"/>
    <s v="USD"/>
    <n v="1388936289"/>
    <n v="1386344289"/>
    <b v="0"/>
    <n v="75"/>
    <b v="1"/>
    <s v="games/tabletop games"/>
    <n v="105.81826105905425"/>
    <n v="64.74666666666667"/>
    <x v="6"/>
    <s v="tabletop games"/>
    <x v="2276"/>
    <d v="2014-01-05T15:38:09"/>
  </r>
  <r>
    <x v="0"/>
    <s v="US"/>
    <s v="USD"/>
    <n v="1330359423"/>
    <n v="1327767423"/>
    <b v="0"/>
    <n v="207"/>
    <b v="1"/>
    <s v="games/tabletop games"/>
    <n v="141.08235294117648"/>
    <n v="57.932367149758456"/>
    <x v="6"/>
    <s v="tabletop games"/>
    <x v="2277"/>
    <d v="2012-02-27T16:17:03"/>
  </r>
  <r>
    <x v="0"/>
    <s v="IT"/>
    <s v="EUR"/>
    <n v="1451861940"/>
    <n v="1448902867"/>
    <b v="0"/>
    <n v="102"/>
    <b v="1"/>
    <s v="games/tabletop games"/>
    <n v="270.7"/>
    <n v="53.078431372549019"/>
    <x v="6"/>
    <s v="tabletop games"/>
    <x v="2278"/>
    <d v="2016-01-03T22:59:00"/>
  </r>
  <r>
    <x v="0"/>
    <s v="US"/>
    <s v="USD"/>
    <n v="1423022400"/>
    <n v="1421436099"/>
    <b v="0"/>
    <n v="32"/>
    <b v="1"/>
    <s v="games/tabletop games"/>
    <n v="153.80000000000001"/>
    <n v="48.0625"/>
    <x v="6"/>
    <s v="tabletop games"/>
    <x v="2279"/>
    <d v="2015-02-04T04:00:00"/>
  </r>
  <r>
    <x v="0"/>
    <s v="US"/>
    <s v="USD"/>
    <n v="1442501991"/>
    <n v="1439909991"/>
    <b v="0"/>
    <n v="480"/>
    <b v="1"/>
    <s v="games/tabletop games"/>
    <n v="403.57653061224488"/>
    <n v="82.396874999999994"/>
    <x v="6"/>
    <s v="tabletop games"/>
    <x v="2280"/>
    <d v="2015-09-17T14:59:51"/>
  </r>
  <r>
    <x v="0"/>
    <s v="US"/>
    <s v="USD"/>
    <n v="1311576600"/>
    <n v="1306219897"/>
    <b v="0"/>
    <n v="11"/>
    <b v="1"/>
    <s v="music/rock"/>
    <n v="185"/>
    <n v="50.454545454545453"/>
    <x v="4"/>
    <s v="rock"/>
    <x v="2281"/>
    <d v="2011-07-25T06:50:00"/>
  </r>
  <r>
    <x v="0"/>
    <s v="US"/>
    <s v="USD"/>
    <n v="1452744686"/>
    <n v="1447560686"/>
    <b v="0"/>
    <n v="12"/>
    <b v="1"/>
    <s v="music/rock"/>
    <n v="185.33333333333331"/>
    <n v="115.83333333333333"/>
    <x v="4"/>
    <s v="rock"/>
    <x v="2282"/>
    <d v="2016-01-14T04:11:26"/>
  </r>
  <r>
    <x v="0"/>
    <s v="US"/>
    <s v="USD"/>
    <n v="1336528804"/>
    <n v="1331348404"/>
    <b v="0"/>
    <n v="48"/>
    <b v="1"/>
    <s v="music/rock"/>
    <n v="100.85533333333332"/>
    <n v="63.03458333333333"/>
    <x v="4"/>
    <s v="rock"/>
    <x v="2283"/>
    <d v="2012-05-09T02:00:04"/>
  </r>
  <r>
    <x v="0"/>
    <s v="US"/>
    <s v="USD"/>
    <n v="1299902400"/>
    <n v="1297451245"/>
    <b v="0"/>
    <n v="59"/>
    <b v="1"/>
    <s v="music/rock"/>
    <n v="106.22116666666668"/>
    <n v="108.02152542372882"/>
    <x v="4"/>
    <s v="rock"/>
    <x v="2284"/>
    <d v="2011-03-12T04:00:00"/>
  </r>
  <r>
    <x v="0"/>
    <s v="US"/>
    <s v="USD"/>
    <n v="1340944043"/>
    <n v="1338352043"/>
    <b v="0"/>
    <n v="79"/>
    <b v="1"/>
    <s v="music/rock"/>
    <n v="121.36666666666667"/>
    <n v="46.088607594936711"/>
    <x v="4"/>
    <s v="rock"/>
    <x v="2285"/>
    <d v="2012-06-29T04:27:23"/>
  </r>
  <r>
    <x v="0"/>
    <s v="US"/>
    <s v="USD"/>
    <n v="1378439940"/>
    <n v="1376003254"/>
    <b v="0"/>
    <n v="14"/>
    <b v="1"/>
    <s v="music/rock"/>
    <n v="100.06666666666666"/>
    <n v="107.21428571428571"/>
    <x v="4"/>
    <s v="rock"/>
    <x v="2286"/>
    <d v="2013-09-06T03:59:00"/>
  </r>
  <r>
    <x v="0"/>
    <s v="US"/>
    <s v="USD"/>
    <n v="1403539260"/>
    <n v="1401724860"/>
    <b v="0"/>
    <n v="106"/>
    <b v="1"/>
    <s v="music/rock"/>
    <n v="119.97755555555555"/>
    <n v="50.9338679245283"/>
    <x v="4"/>
    <s v="rock"/>
    <x v="2287"/>
    <d v="2014-06-23T16:01:00"/>
  </r>
  <r>
    <x v="0"/>
    <s v="US"/>
    <s v="USD"/>
    <n v="1340733600"/>
    <n v="1339098689"/>
    <b v="0"/>
    <n v="25"/>
    <b v="1"/>
    <s v="music/rock"/>
    <n v="100.1"/>
    <n v="40.04"/>
    <x v="4"/>
    <s v="rock"/>
    <x v="2288"/>
    <d v="2012-06-26T18:00:00"/>
  </r>
  <r>
    <x v="0"/>
    <s v="US"/>
    <s v="USD"/>
    <n v="1386372120"/>
    <n v="1382659060"/>
    <b v="0"/>
    <n v="25"/>
    <b v="1"/>
    <s v="music/rock"/>
    <n v="107.4"/>
    <n v="64.44"/>
    <x v="4"/>
    <s v="rock"/>
    <x v="2289"/>
    <d v="2013-12-06T23:22:00"/>
  </r>
  <r>
    <x v="0"/>
    <s v="US"/>
    <s v="USD"/>
    <n v="1259686800"/>
    <n v="1252908330"/>
    <b v="0"/>
    <n v="29"/>
    <b v="1"/>
    <s v="music/rock"/>
    <n v="104.06666666666666"/>
    <n v="53.827586206896555"/>
    <x v="4"/>
    <s v="rock"/>
    <x v="2290"/>
    <d v="2009-12-01T17:00:00"/>
  </r>
  <r>
    <x v="0"/>
    <s v="US"/>
    <s v="USD"/>
    <n v="1335153600"/>
    <n v="1332199618"/>
    <b v="0"/>
    <n v="43"/>
    <b v="1"/>
    <s v="music/rock"/>
    <n v="172.8"/>
    <n v="100.46511627906976"/>
    <x v="4"/>
    <s v="rock"/>
    <x v="2291"/>
    <d v="2012-04-23T04:00:00"/>
  </r>
  <r>
    <x v="0"/>
    <s v="US"/>
    <s v="USD"/>
    <n v="1334767476"/>
    <n v="1332175476"/>
    <b v="0"/>
    <n v="46"/>
    <b v="1"/>
    <s v="music/rock"/>
    <n v="107.2505"/>
    <n v="46.630652173913049"/>
    <x v="4"/>
    <s v="rock"/>
    <x v="2292"/>
    <d v="2012-04-18T16:44:36"/>
  </r>
  <r>
    <x v="0"/>
    <s v="US"/>
    <s v="USD"/>
    <n v="1348545540"/>
    <n v="1346345999"/>
    <b v="0"/>
    <n v="27"/>
    <b v="1"/>
    <s v="music/rock"/>
    <n v="108.23529411764706"/>
    <n v="34.074074074074076"/>
    <x v="4"/>
    <s v="rock"/>
    <x v="2293"/>
    <d v="2012-09-25T03:59:00"/>
  </r>
  <r>
    <x v="0"/>
    <s v="US"/>
    <s v="USD"/>
    <n v="1358702480"/>
    <n v="1356110480"/>
    <b v="0"/>
    <n v="112"/>
    <b v="1"/>
    <s v="music/rock"/>
    <n v="146.08079999999998"/>
    <n v="65.214642857142863"/>
    <x v="4"/>
    <s v="rock"/>
    <x v="2294"/>
    <d v="2013-01-20T17:21:20"/>
  </r>
  <r>
    <x v="0"/>
    <s v="US"/>
    <s v="USD"/>
    <n v="1359240856"/>
    <n v="1356648856"/>
    <b v="0"/>
    <n v="34"/>
    <b v="1"/>
    <s v="music/rock"/>
    <n v="125.25"/>
    <n v="44.205882352941174"/>
    <x v="4"/>
    <s v="rock"/>
    <x v="2295"/>
    <d v="2013-01-26T22:54:16"/>
  </r>
  <r>
    <x v="0"/>
    <s v="US"/>
    <s v="USD"/>
    <n v="1330018426"/>
    <n v="1326994426"/>
    <b v="0"/>
    <n v="145"/>
    <b v="1"/>
    <s v="music/rock"/>
    <n v="149.07142857142856"/>
    <n v="71.965517241379317"/>
    <x v="4"/>
    <s v="rock"/>
    <x v="2296"/>
    <d v="2012-02-23T17:33:46"/>
  </r>
  <r>
    <x v="0"/>
    <s v="US"/>
    <s v="USD"/>
    <n v="1331697540"/>
    <n v="1328749249"/>
    <b v="0"/>
    <n v="19"/>
    <b v="1"/>
    <s v="music/rock"/>
    <n v="100.6"/>
    <n v="52.94736842105263"/>
    <x v="4"/>
    <s v="rock"/>
    <x v="2297"/>
    <d v="2012-03-14T03:59:00"/>
  </r>
  <r>
    <x v="0"/>
    <s v="US"/>
    <s v="USD"/>
    <n v="1395861033"/>
    <n v="1393272633"/>
    <b v="0"/>
    <n v="288"/>
    <b v="1"/>
    <s v="music/rock"/>
    <n v="105.07333333333332"/>
    <n v="109.45138888888889"/>
    <x v="4"/>
    <s v="rock"/>
    <x v="2298"/>
    <d v="2014-03-26T19:10:33"/>
  </r>
  <r>
    <x v="0"/>
    <s v="US"/>
    <s v="USD"/>
    <n v="1296953209"/>
    <n v="1295657209"/>
    <b v="0"/>
    <n v="14"/>
    <b v="1"/>
    <s v="music/rock"/>
    <n v="350.16666666666663"/>
    <n v="75.035714285714292"/>
    <x v="4"/>
    <s v="rock"/>
    <x v="2299"/>
    <d v="2011-02-06T00:46:49"/>
  </r>
  <r>
    <x v="0"/>
    <s v="US"/>
    <s v="USD"/>
    <n v="1340904416"/>
    <n v="1339694816"/>
    <b v="0"/>
    <n v="7"/>
    <b v="1"/>
    <s v="music/rock"/>
    <n v="101.25"/>
    <n v="115.71428571428571"/>
    <x v="4"/>
    <s v="rock"/>
    <x v="2300"/>
    <d v="2012-06-28T17:26:56"/>
  </r>
  <r>
    <x v="0"/>
    <s v="US"/>
    <s v="USD"/>
    <n v="1371785496"/>
    <n v="1369193496"/>
    <b v="1"/>
    <n v="211"/>
    <b v="1"/>
    <s v="music/indie rock"/>
    <n v="133.6044"/>
    <n v="31.659810426540286"/>
    <x v="4"/>
    <s v="indie rock"/>
    <x v="2301"/>
    <d v="2013-06-21T03:31:36"/>
  </r>
  <r>
    <x v="0"/>
    <s v="US"/>
    <s v="USD"/>
    <n v="1388473200"/>
    <n v="1385585434"/>
    <b v="1"/>
    <n v="85"/>
    <b v="1"/>
    <s v="music/indie rock"/>
    <n v="170.65217391304347"/>
    <n v="46.176470588235297"/>
    <x v="4"/>
    <s v="indie rock"/>
    <x v="2302"/>
    <d v="2013-12-31T07:00:00"/>
  </r>
  <r>
    <x v="0"/>
    <s v="US"/>
    <s v="USD"/>
    <n v="1323747596"/>
    <n v="1320287996"/>
    <b v="1"/>
    <n v="103"/>
    <b v="1"/>
    <s v="music/indie rock"/>
    <n v="109.35829457364341"/>
    <n v="68.481650485436887"/>
    <x v="4"/>
    <s v="indie rock"/>
    <x v="2303"/>
    <d v="2011-12-13T03:39:56"/>
  </r>
  <r>
    <x v="0"/>
    <s v="US"/>
    <s v="USD"/>
    <n v="1293857940"/>
    <n v="1290281691"/>
    <b v="1"/>
    <n v="113"/>
    <b v="1"/>
    <s v="music/indie rock"/>
    <n v="100.70033333333335"/>
    <n v="53.469203539823013"/>
    <x v="4"/>
    <s v="indie rock"/>
    <x v="2304"/>
    <d v="2011-01-01T04:59:00"/>
  </r>
  <r>
    <x v="0"/>
    <s v="US"/>
    <s v="USD"/>
    <n v="1407520800"/>
    <n v="1405356072"/>
    <b v="1"/>
    <n v="167"/>
    <b v="1"/>
    <s v="music/indie rock"/>
    <n v="101.22777777777779"/>
    <n v="109.10778443113773"/>
    <x v="4"/>
    <s v="indie rock"/>
    <x v="2305"/>
    <d v="2014-08-08T18:00:00"/>
  </r>
  <r>
    <x v="0"/>
    <s v="US"/>
    <s v="USD"/>
    <n v="1331352129"/>
    <n v="1328760129"/>
    <b v="1"/>
    <n v="73"/>
    <b v="1"/>
    <s v="music/indie rock"/>
    <n v="106.75857142857143"/>
    <n v="51.185616438356163"/>
    <x v="4"/>
    <s v="indie rock"/>
    <x v="2306"/>
    <d v="2012-03-10T04:02:09"/>
  </r>
  <r>
    <x v="0"/>
    <s v="US"/>
    <s v="USD"/>
    <n v="1336245328"/>
    <n v="1333653333"/>
    <b v="1"/>
    <n v="75"/>
    <b v="1"/>
    <s v="music/indie rock"/>
    <n v="106.65777537961894"/>
    <n v="27.936800000000002"/>
    <x v="4"/>
    <s v="indie rock"/>
    <x v="2307"/>
    <d v="2012-05-05T19:15:28"/>
  </r>
  <r>
    <x v="0"/>
    <s v="US"/>
    <s v="USD"/>
    <n v="1409274000"/>
    <n v="1406847996"/>
    <b v="1"/>
    <n v="614"/>
    <b v="1"/>
    <s v="music/indie rock"/>
    <n v="101.30622"/>
    <n v="82.496921824104234"/>
    <x v="4"/>
    <s v="indie rock"/>
    <x v="2308"/>
    <d v="2014-08-29T01:00:00"/>
  </r>
  <r>
    <x v="0"/>
    <s v="US"/>
    <s v="USD"/>
    <n v="1362872537"/>
    <n v="1359848537"/>
    <b v="1"/>
    <n v="107"/>
    <b v="1"/>
    <s v="music/indie rock"/>
    <n v="106.67450000000001"/>
    <n v="59.817476635514019"/>
    <x v="4"/>
    <s v="indie rock"/>
    <x v="2309"/>
    <d v="2013-03-09T23:42:17"/>
  </r>
  <r>
    <x v="0"/>
    <s v="US"/>
    <s v="USD"/>
    <n v="1363889015"/>
    <n v="1361300615"/>
    <b v="1"/>
    <n v="1224"/>
    <b v="1"/>
    <s v="music/indie rock"/>
    <n v="428.83978378378379"/>
    <n v="64.816470588235291"/>
    <x v="4"/>
    <s v="indie rock"/>
    <x v="2310"/>
    <d v="2013-03-21T18:03:35"/>
  </r>
  <r>
    <x v="0"/>
    <s v="US"/>
    <s v="USD"/>
    <n v="1399421189"/>
    <n v="1396829189"/>
    <b v="1"/>
    <n v="104"/>
    <b v="1"/>
    <s v="music/indie rock"/>
    <n v="104.11111111111111"/>
    <n v="90.09615384615384"/>
    <x v="4"/>
    <s v="indie rock"/>
    <x v="2311"/>
    <d v="2014-05-07T00:06:29"/>
  </r>
  <r>
    <x v="0"/>
    <s v="US"/>
    <s v="USD"/>
    <n v="1397862000"/>
    <n v="1395155478"/>
    <b v="1"/>
    <n v="79"/>
    <b v="1"/>
    <s v="music/indie rock"/>
    <n v="107.86666666666666"/>
    <n v="40.962025316455694"/>
    <x v="4"/>
    <s v="indie rock"/>
    <x v="2312"/>
    <d v="2014-04-18T23:00:00"/>
  </r>
  <r>
    <x v="0"/>
    <s v="US"/>
    <s v="USD"/>
    <n v="1336086026"/>
    <n v="1333494026"/>
    <b v="1"/>
    <n v="157"/>
    <b v="1"/>
    <s v="music/indie rock"/>
    <n v="175.84040000000002"/>
    <n v="56.000127388535034"/>
    <x v="4"/>
    <s v="indie rock"/>
    <x v="2313"/>
    <d v="2012-05-03T23:00:26"/>
  </r>
  <r>
    <x v="0"/>
    <s v="US"/>
    <s v="USD"/>
    <n v="1339074857"/>
    <n v="1336482857"/>
    <b v="1"/>
    <n v="50"/>
    <b v="1"/>
    <s v="music/indie rock"/>
    <n v="156.97"/>
    <n v="37.672800000000002"/>
    <x v="4"/>
    <s v="indie rock"/>
    <x v="2314"/>
    <d v="2012-06-07T13:14:17"/>
  </r>
  <r>
    <x v="0"/>
    <s v="US"/>
    <s v="USD"/>
    <n v="1336238743"/>
    <n v="1333646743"/>
    <b v="1"/>
    <n v="64"/>
    <b v="1"/>
    <s v="music/indie rock"/>
    <n v="102.60000000000001"/>
    <n v="40.078125"/>
    <x v="4"/>
    <s v="indie rock"/>
    <x v="2315"/>
    <d v="2012-05-05T17:25:43"/>
  </r>
  <r>
    <x v="0"/>
    <s v="US"/>
    <s v="USD"/>
    <n v="1260383040"/>
    <n v="1253726650"/>
    <b v="1"/>
    <n v="200"/>
    <b v="1"/>
    <s v="music/indie rock"/>
    <n v="104.04266666666666"/>
    <n v="78.031999999999996"/>
    <x v="4"/>
    <s v="indie rock"/>
    <x v="2316"/>
    <d v="2009-12-09T18:24:00"/>
  </r>
  <r>
    <x v="0"/>
    <s v="US"/>
    <s v="USD"/>
    <n v="1266210000"/>
    <n v="1263474049"/>
    <b v="1"/>
    <n v="22"/>
    <b v="1"/>
    <s v="music/indie rock"/>
    <n v="104"/>
    <n v="18.90909090909091"/>
    <x v="4"/>
    <s v="indie rock"/>
    <x v="2317"/>
    <d v="2010-02-15T05:00:00"/>
  </r>
  <r>
    <x v="0"/>
    <s v="US"/>
    <s v="USD"/>
    <n v="1253937540"/>
    <n v="1251214014"/>
    <b v="1"/>
    <n v="163"/>
    <b v="1"/>
    <s v="music/indie rock"/>
    <n v="121.05999999999999"/>
    <n v="37.134969325153371"/>
    <x v="4"/>
    <s v="indie rock"/>
    <x v="2318"/>
    <d v="2009-09-26T03:59:00"/>
  </r>
  <r>
    <x v="0"/>
    <s v="US"/>
    <s v="USD"/>
    <n v="1387072685"/>
    <n v="1384480685"/>
    <b v="1"/>
    <n v="77"/>
    <b v="1"/>
    <s v="music/indie rock"/>
    <n v="107.69999999999999"/>
    <n v="41.961038961038959"/>
    <x v="4"/>
    <s v="indie rock"/>
    <x v="2319"/>
    <d v="2013-12-15T01:58:05"/>
  </r>
  <r>
    <x v="0"/>
    <s v="US"/>
    <s v="USD"/>
    <n v="1396463800"/>
    <n v="1393443400"/>
    <b v="1"/>
    <n v="89"/>
    <b v="1"/>
    <s v="music/indie rock"/>
    <n v="108.66"/>
    <n v="61.044943820224717"/>
    <x v="4"/>
    <s v="indie rock"/>
    <x v="2320"/>
    <d v="2014-04-02T18:36:40"/>
  </r>
  <r>
    <x v="3"/>
    <s v="AT"/>
    <s v="EUR"/>
    <n v="1491282901"/>
    <n v="1488694501"/>
    <b v="0"/>
    <n v="64"/>
    <b v="0"/>
    <s v="food/small batch"/>
    <n v="39.120962394619681"/>
    <n v="64.53125"/>
    <x v="7"/>
    <s v="small batch"/>
    <x v="2321"/>
    <d v="2017-04-04T05:15:01"/>
  </r>
  <r>
    <x v="3"/>
    <s v="US"/>
    <s v="USD"/>
    <n v="1491769769"/>
    <n v="1489181369"/>
    <b v="0"/>
    <n v="4"/>
    <b v="0"/>
    <s v="food/small batch"/>
    <n v="3.1481481481481479"/>
    <n v="21.25"/>
    <x v="7"/>
    <s v="small batch"/>
    <x v="2322"/>
    <d v="2017-04-09T20:29:29"/>
  </r>
  <r>
    <x v="3"/>
    <s v="US"/>
    <s v="USD"/>
    <n v="1490033247"/>
    <n v="1489428447"/>
    <b v="0"/>
    <n v="4"/>
    <b v="0"/>
    <s v="food/small batch"/>
    <n v="48"/>
    <n v="30"/>
    <x v="7"/>
    <s v="small batch"/>
    <x v="2323"/>
    <d v="2017-03-20T18:07:27"/>
  </r>
  <r>
    <x v="3"/>
    <s v="GB"/>
    <s v="GBP"/>
    <n v="1490559285"/>
    <n v="1487970885"/>
    <b v="0"/>
    <n v="61"/>
    <b v="0"/>
    <s v="food/small batch"/>
    <n v="20.733333333333334"/>
    <n v="25.491803278688526"/>
    <x v="7"/>
    <s v="small batch"/>
    <x v="2324"/>
    <d v="2017-03-26T20:14:45"/>
  </r>
  <r>
    <x v="3"/>
    <s v="US"/>
    <s v="USD"/>
    <n v="1490830331"/>
    <n v="1488241931"/>
    <b v="0"/>
    <n v="7"/>
    <b v="0"/>
    <s v="food/small batch"/>
    <n v="8"/>
    <n v="11.428571428571429"/>
    <x v="7"/>
    <s v="small batch"/>
    <x v="2325"/>
    <d v="2017-03-29T23:32:11"/>
  </r>
  <r>
    <x v="3"/>
    <s v="US"/>
    <s v="USD"/>
    <n v="1493571600"/>
    <n v="1489106948"/>
    <b v="0"/>
    <n v="1"/>
    <b v="0"/>
    <s v="food/small batch"/>
    <n v="0.72"/>
    <n v="108"/>
    <x v="7"/>
    <s v="small batch"/>
    <x v="2326"/>
    <d v="2017-04-30T17:00:00"/>
  </r>
  <r>
    <x v="0"/>
    <s v="US"/>
    <s v="USD"/>
    <n v="1409090440"/>
    <n v="1406066440"/>
    <b v="1"/>
    <n v="3355"/>
    <b v="1"/>
    <s v="food/small batch"/>
    <n v="526.09431428571429"/>
    <n v="54.883162444113267"/>
    <x v="7"/>
    <s v="small batch"/>
    <x v="2327"/>
    <d v="2014-08-26T22:00:40"/>
  </r>
  <r>
    <x v="0"/>
    <s v="US"/>
    <s v="USD"/>
    <n v="1434307537"/>
    <n v="1431715537"/>
    <b v="1"/>
    <n v="537"/>
    <b v="1"/>
    <s v="food/small batch"/>
    <n v="254.45000000000002"/>
    <n v="47.383612662942269"/>
    <x v="7"/>
    <s v="small batch"/>
    <x v="2328"/>
    <d v="2015-06-14T18:45:37"/>
  </r>
  <r>
    <x v="0"/>
    <s v="US"/>
    <s v="USD"/>
    <n v="1405609146"/>
    <n v="1403017146"/>
    <b v="1"/>
    <n v="125"/>
    <b v="1"/>
    <s v="food/small batch"/>
    <n v="105.91999999999999"/>
    <n v="211.84"/>
    <x v="7"/>
    <s v="small batch"/>
    <x v="2329"/>
    <d v="2014-07-17T14:59:06"/>
  </r>
  <r>
    <x v="0"/>
    <s v="US"/>
    <s v="USD"/>
    <n v="1451001600"/>
    <n v="1448400943"/>
    <b v="1"/>
    <n v="163"/>
    <b v="1"/>
    <s v="food/small batch"/>
    <n v="102.42285714285715"/>
    <n v="219.92638036809817"/>
    <x v="7"/>
    <s v="small batch"/>
    <x v="2330"/>
    <d v="2015-12-25T00:00:00"/>
  </r>
  <r>
    <x v="0"/>
    <s v="US"/>
    <s v="USD"/>
    <n v="1408320490"/>
    <n v="1405728490"/>
    <b v="1"/>
    <n v="283"/>
    <b v="1"/>
    <s v="food/small batch"/>
    <n v="144.31375"/>
    <n v="40.795406360424032"/>
    <x v="7"/>
    <s v="small batch"/>
    <x v="2331"/>
    <d v="2014-08-18T00:08:10"/>
  </r>
  <r>
    <x v="0"/>
    <s v="US"/>
    <s v="USD"/>
    <n v="1423235071"/>
    <n v="1420643071"/>
    <b v="1"/>
    <n v="352"/>
    <b v="1"/>
    <s v="food/small batch"/>
    <n v="106.30800000000001"/>
    <n v="75.502840909090907"/>
    <x v="7"/>
    <s v="small batch"/>
    <x v="2332"/>
    <d v="2015-02-06T15:04:31"/>
  </r>
  <r>
    <x v="0"/>
    <s v="US"/>
    <s v="USD"/>
    <n v="1401385800"/>
    <n v="1399563390"/>
    <b v="1"/>
    <n v="94"/>
    <b v="1"/>
    <s v="food/small batch"/>
    <n v="212.16666666666666"/>
    <n v="13.542553191489361"/>
    <x v="7"/>
    <s v="small batch"/>
    <x v="2333"/>
    <d v="2014-05-29T17:50:00"/>
  </r>
  <r>
    <x v="0"/>
    <s v="US"/>
    <s v="USD"/>
    <n v="1415208840"/>
    <n v="1412611498"/>
    <b v="1"/>
    <n v="67"/>
    <b v="1"/>
    <s v="food/small batch"/>
    <n v="101.95"/>
    <n v="60.865671641791046"/>
    <x v="7"/>
    <s v="small batch"/>
    <x v="2334"/>
    <d v="2014-11-05T17:34:00"/>
  </r>
  <r>
    <x v="0"/>
    <s v="US"/>
    <s v="USD"/>
    <n v="1402494243"/>
    <n v="1399902243"/>
    <b v="1"/>
    <n v="221"/>
    <b v="1"/>
    <s v="food/small batch"/>
    <n v="102.27200000000001"/>
    <n v="115.69230769230769"/>
    <x v="7"/>
    <s v="small batch"/>
    <x v="2335"/>
    <d v="2014-06-11T13:44:03"/>
  </r>
  <r>
    <x v="0"/>
    <s v="US"/>
    <s v="USD"/>
    <n v="1394316695"/>
    <n v="1390860695"/>
    <b v="1"/>
    <n v="2165"/>
    <b v="1"/>
    <s v="food/small batch"/>
    <n v="520.73254999999995"/>
    <n v="48.104623556581984"/>
    <x v="7"/>
    <s v="small batch"/>
    <x v="2336"/>
    <d v="2014-03-08T22:11:35"/>
  </r>
  <r>
    <x v="0"/>
    <s v="US"/>
    <s v="USD"/>
    <n v="1403796143"/>
    <n v="1401204143"/>
    <b v="1"/>
    <n v="179"/>
    <b v="1"/>
    <s v="food/small batch"/>
    <n v="110.65833333333333"/>
    <n v="74.184357541899445"/>
    <x v="7"/>
    <s v="small batch"/>
    <x v="2337"/>
    <d v="2014-06-26T15:22:23"/>
  </r>
  <r>
    <x v="0"/>
    <s v="US"/>
    <s v="USD"/>
    <n v="1404077484"/>
    <n v="1401485484"/>
    <b v="1"/>
    <n v="123"/>
    <b v="1"/>
    <s v="food/small batch"/>
    <n v="101.14333333333335"/>
    <n v="123.34552845528455"/>
    <x v="7"/>
    <s v="small batch"/>
    <x v="2338"/>
    <d v="2014-06-29T21:31:24"/>
  </r>
  <r>
    <x v="0"/>
    <s v="US"/>
    <s v="USD"/>
    <n v="1482134340"/>
    <n v="1479496309"/>
    <b v="1"/>
    <n v="1104"/>
    <b v="1"/>
    <s v="food/small batch"/>
    <n v="294.20799999999997"/>
    <n v="66.623188405797094"/>
    <x v="7"/>
    <s v="small batch"/>
    <x v="2339"/>
    <d v="2016-12-19T07:59:00"/>
  </r>
  <r>
    <x v="0"/>
    <s v="US"/>
    <s v="USD"/>
    <n v="1477841138"/>
    <n v="1475249138"/>
    <b v="1"/>
    <n v="403"/>
    <b v="1"/>
    <s v="food/small batch"/>
    <n v="105.77749999999999"/>
    <n v="104.99007444168734"/>
    <x v="7"/>
    <s v="small batch"/>
    <x v="2340"/>
    <d v="2016-10-30T15:25:38"/>
  </r>
  <r>
    <x v="1"/>
    <s v="US"/>
    <s v="USD"/>
    <n v="1436729504"/>
    <n v="1434137504"/>
    <b v="0"/>
    <n v="0"/>
    <b v="0"/>
    <s v="technology/web"/>
    <n v="0"/>
    <s v="N/A"/>
    <x v="2"/>
    <s v="web"/>
    <x v="2341"/>
    <d v="2015-07-12T19:31:44"/>
  </r>
  <r>
    <x v="1"/>
    <s v="US"/>
    <s v="USD"/>
    <n v="1412571600"/>
    <n v="1410799870"/>
    <b v="0"/>
    <n v="0"/>
    <b v="0"/>
    <s v="technology/web"/>
    <n v="0"/>
    <s v="N/A"/>
    <x v="2"/>
    <s v="web"/>
    <x v="2342"/>
    <d v="2014-10-06T05:00:00"/>
  </r>
  <r>
    <x v="1"/>
    <s v="US"/>
    <s v="USD"/>
    <n v="1452282420"/>
    <n v="1447962505"/>
    <b v="0"/>
    <n v="1"/>
    <b v="0"/>
    <s v="technology/web"/>
    <n v="3"/>
    <n v="300"/>
    <x v="2"/>
    <s v="web"/>
    <x v="2343"/>
    <d v="2016-01-08T19:47:00"/>
  </r>
  <r>
    <x v="1"/>
    <s v="CA"/>
    <s v="CAD"/>
    <n v="1466789269"/>
    <n v="1464197269"/>
    <b v="0"/>
    <n v="1"/>
    <b v="0"/>
    <s v="technology/web"/>
    <n v="0.1"/>
    <n v="1"/>
    <x v="2"/>
    <s v="web"/>
    <x v="2344"/>
    <d v="2016-06-24T17:27:49"/>
  </r>
  <r>
    <x v="1"/>
    <s v="US"/>
    <s v="USD"/>
    <n v="1427845140"/>
    <n v="1424822556"/>
    <b v="0"/>
    <n v="0"/>
    <b v="0"/>
    <s v="technology/web"/>
    <n v="0"/>
    <s v="N/A"/>
    <x v="2"/>
    <s v="web"/>
    <x v="2345"/>
    <d v="2015-03-31T23:39:00"/>
  </r>
  <r>
    <x v="1"/>
    <s v="US"/>
    <s v="USD"/>
    <n v="1476731431"/>
    <n v="1472843431"/>
    <b v="0"/>
    <n v="3"/>
    <b v="0"/>
    <s v="technology/web"/>
    <n v="6.5000000000000002E-2"/>
    <n v="13"/>
    <x v="2"/>
    <s v="web"/>
    <x v="2346"/>
    <d v="2016-10-17T19:10:31"/>
  </r>
  <r>
    <x v="1"/>
    <s v="US"/>
    <s v="USD"/>
    <n v="1472135676"/>
    <n v="1469543676"/>
    <b v="0"/>
    <n v="1"/>
    <b v="0"/>
    <s v="technology/web"/>
    <n v="1.5"/>
    <n v="15"/>
    <x v="2"/>
    <s v="web"/>
    <x v="2347"/>
    <d v="2016-08-25T14:34:36"/>
  </r>
  <r>
    <x v="1"/>
    <s v="US"/>
    <s v="USD"/>
    <n v="1456006938"/>
    <n v="1450822938"/>
    <b v="0"/>
    <n v="5"/>
    <b v="0"/>
    <s v="technology/web"/>
    <n v="0.38571428571428573"/>
    <n v="54"/>
    <x v="2"/>
    <s v="web"/>
    <x v="2348"/>
    <d v="2016-02-20T22:22:18"/>
  </r>
  <r>
    <x v="1"/>
    <s v="SE"/>
    <s v="SEK"/>
    <n v="1439318228"/>
    <n v="1436812628"/>
    <b v="0"/>
    <n v="0"/>
    <b v="0"/>
    <s v="technology/web"/>
    <n v="0"/>
    <s v="N/A"/>
    <x v="2"/>
    <s v="web"/>
    <x v="2349"/>
    <d v="2015-08-11T18:37:08"/>
  </r>
  <r>
    <x v="1"/>
    <s v="IE"/>
    <s v="EUR"/>
    <n v="1483474370"/>
    <n v="1480882370"/>
    <b v="0"/>
    <n v="0"/>
    <b v="0"/>
    <s v="technology/web"/>
    <n v="0"/>
    <s v="N/A"/>
    <x v="2"/>
    <s v="web"/>
    <x v="2350"/>
    <d v="2017-01-03T20:12:50"/>
  </r>
  <r>
    <x v="1"/>
    <s v="NZ"/>
    <s v="NZD"/>
    <n v="1430360739"/>
    <n v="1427768739"/>
    <b v="0"/>
    <n v="7"/>
    <b v="0"/>
    <s v="technology/web"/>
    <n v="0.5714285714285714"/>
    <n v="15.428571428571429"/>
    <x v="2"/>
    <s v="web"/>
    <x v="2351"/>
    <d v="2015-04-30T02:25:39"/>
  </r>
  <r>
    <x v="1"/>
    <s v="US"/>
    <s v="USD"/>
    <n v="1433603552"/>
    <n v="1428419552"/>
    <b v="0"/>
    <n v="0"/>
    <b v="0"/>
    <s v="technology/web"/>
    <n v="0"/>
    <s v="N/A"/>
    <x v="2"/>
    <s v="web"/>
    <x v="2352"/>
    <d v="2015-06-06T15:12:32"/>
  </r>
  <r>
    <x v="1"/>
    <s v="US"/>
    <s v="USD"/>
    <n v="1429632822"/>
    <n v="1428596022"/>
    <b v="0"/>
    <n v="0"/>
    <b v="0"/>
    <s v="technology/web"/>
    <n v="0"/>
    <s v="N/A"/>
    <x v="2"/>
    <s v="web"/>
    <x v="2353"/>
    <d v="2015-04-21T16:13:42"/>
  </r>
  <r>
    <x v="1"/>
    <s v="US"/>
    <s v="USD"/>
    <n v="1420910460"/>
    <n v="1415726460"/>
    <b v="0"/>
    <n v="1"/>
    <b v="0"/>
    <s v="technology/web"/>
    <n v="7.1428571428571425E-2"/>
    <n v="25"/>
    <x v="2"/>
    <s v="web"/>
    <x v="2354"/>
    <d v="2015-01-10T17:21:00"/>
  </r>
  <r>
    <x v="1"/>
    <s v="AU"/>
    <s v="AUD"/>
    <n v="1430604136"/>
    <n v="1428012136"/>
    <b v="0"/>
    <n v="2"/>
    <b v="0"/>
    <s v="technology/web"/>
    <n v="0.6875"/>
    <n v="27.5"/>
    <x v="2"/>
    <s v="web"/>
    <x v="2355"/>
    <d v="2015-05-02T22:02:16"/>
  </r>
  <r>
    <x v="1"/>
    <s v="NL"/>
    <s v="EUR"/>
    <n v="1433530104"/>
    <n v="1430938104"/>
    <b v="0"/>
    <n v="0"/>
    <b v="0"/>
    <s v="technology/web"/>
    <n v="0"/>
    <s v="N/A"/>
    <x v="2"/>
    <s v="web"/>
    <x v="2356"/>
    <d v="2015-06-05T18:48:24"/>
  </r>
  <r>
    <x v="1"/>
    <s v="GB"/>
    <s v="GBP"/>
    <n v="1445093578"/>
    <n v="1442501578"/>
    <b v="0"/>
    <n v="0"/>
    <b v="0"/>
    <s v="technology/web"/>
    <n v="0"/>
    <s v="N/A"/>
    <x v="2"/>
    <s v="web"/>
    <x v="2357"/>
    <d v="2015-10-17T14:52:58"/>
  </r>
  <r>
    <x v="1"/>
    <s v="GB"/>
    <s v="GBP"/>
    <n v="1422664740"/>
    <n v="1417818036"/>
    <b v="0"/>
    <n v="0"/>
    <b v="0"/>
    <s v="technology/web"/>
    <n v="0"/>
    <s v="N/A"/>
    <x v="2"/>
    <s v="web"/>
    <x v="2358"/>
    <d v="2015-01-31T00:39:00"/>
  </r>
  <r>
    <x v="1"/>
    <s v="US"/>
    <s v="USD"/>
    <n v="1438616124"/>
    <n v="1433432124"/>
    <b v="0"/>
    <n v="3"/>
    <b v="0"/>
    <s v="technology/web"/>
    <n v="14.680000000000001"/>
    <n v="367"/>
    <x v="2"/>
    <s v="web"/>
    <x v="2359"/>
    <d v="2015-08-03T15:35:24"/>
  </r>
  <r>
    <x v="1"/>
    <s v="CA"/>
    <s v="CAD"/>
    <n v="1454864280"/>
    <n v="1452272280"/>
    <b v="0"/>
    <n v="1"/>
    <b v="0"/>
    <s v="technology/web"/>
    <n v="0.04"/>
    <n v="2"/>
    <x v="2"/>
    <s v="web"/>
    <x v="2360"/>
    <d v="2016-02-07T16:58:00"/>
  </r>
  <r>
    <x v="1"/>
    <s v="CA"/>
    <s v="CAD"/>
    <n v="1462053600"/>
    <n v="1459975008"/>
    <b v="0"/>
    <n v="0"/>
    <b v="0"/>
    <s v="technology/web"/>
    <n v="0"/>
    <s v="N/A"/>
    <x v="2"/>
    <s v="web"/>
    <x v="2361"/>
    <d v="2016-04-30T22:00:00"/>
  </r>
  <r>
    <x v="1"/>
    <s v="US"/>
    <s v="USD"/>
    <n v="1418315470"/>
    <n v="1415723470"/>
    <b v="0"/>
    <n v="2"/>
    <b v="0"/>
    <s v="technology/web"/>
    <n v="28.571428571428569"/>
    <n v="60"/>
    <x v="2"/>
    <s v="web"/>
    <x v="2362"/>
    <d v="2014-12-11T16:31:10"/>
  </r>
  <r>
    <x v="1"/>
    <s v="US"/>
    <s v="USD"/>
    <n v="1451348200"/>
    <n v="1447460200"/>
    <b v="0"/>
    <n v="0"/>
    <b v="0"/>
    <s v="technology/web"/>
    <n v="0"/>
    <s v="N/A"/>
    <x v="2"/>
    <s v="web"/>
    <x v="2363"/>
    <d v="2015-12-29T00:16:40"/>
  </r>
  <r>
    <x v="1"/>
    <s v="US"/>
    <s v="USD"/>
    <n v="1445898356"/>
    <n v="1441146356"/>
    <b v="0"/>
    <n v="0"/>
    <b v="0"/>
    <s v="technology/web"/>
    <n v="0"/>
    <s v="N/A"/>
    <x v="2"/>
    <s v="web"/>
    <x v="2364"/>
    <d v="2015-10-26T22:25:56"/>
  </r>
  <r>
    <x v="1"/>
    <s v="IT"/>
    <s v="EUR"/>
    <n v="1453071600"/>
    <n v="1449596425"/>
    <b v="0"/>
    <n v="0"/>
    <b v="0"/>
    <s v="technology/web"/>
    <n v="0"/>
    <s v="N/A"/>
    <x v="2"/>
    <s v="web"/>
    <x v="2365"/>
    <d v="2016-01-17T23:00:00"/>
  </r>
  <r>
    <x v="1"/>
    <s v="GB"/>
    <s v="GBP"/>
    <n v="1445431533"/>
    <n v="1442839533"/>
    <b v="0"/>
    <n v="27"/>
    <b v="0"/>
    <s v="technology/web"/>
    <n v="10.52"/>
    <n v="97.407407407407405"/>
    <x v="2"/>
    <s v="web"/>
    <x v="2366"/>
    <d v="2015-10-21T12:45:33"/>
  </r>
  <r>
    <x v="1"/>
    <s v="US"/>
    <s v="USD"/>
    <n v="1461622616"/>
    <n v="1456442216"/>
    <b v="0"/>
    <n v="14"/>
    <b v="0"/>
    <s v="technology/web"/>
    <n v="1.34"/>
    <n v="47.857142857142854"/>
    <x v="2"/>
    <s v="web"/>
    <x v="2367"/>
    <d v="2016-04-25T22:16:56"/>
  </r>
  <r>
    <x v="1"/>
    <s v="US"/>
    <s v="USD"/>
    <n v="1429028365"/>
    <n v="1425143965"/>
    <b v="0"/>
    <n v="2"/>
    <b v="0"/>
    <s v="technology/web"/>
    <n v="0.25"/>
    <n v="50"/>
    <x v="2"/>
    <s v="web"/>
    <x v="2368"/>
    <d v="2015-04-14T16:19:25"/>
  </r>
  <r>
    <x v="1"/>
    <s v="US"/>
    <s v="USD"/>
    <n v="1455132611"/>
    <n v="1452540611"/>
    <b v="0"/>
    <n v="0"/>
    <b v="0"/>
    <s v="technology/web"/>
    <n v="0"/>
    <s v="N/A"/>
    <x v="2"/>
    <s v="web"/>
    <x v="2369"/>
    <d v="2016-02-10T19:30:11"/>
  </r>
  <r>
    <x v="1"/>
    <s v="US"/>
    <s v="USD"/>
    <n v="1418877141"/>
    <n v="1416285141"/>
    <b v="0"/>
    <n v="4"/>
    <b v="0"/>
    <s v="technology/web"/>
    <n v="0.32800000000000001"/>
    <n v="20.5"/>
    <x v="2"/>
    <s v="web"/>
    <x v="2370"/>
    <d v="2014-12-18T04:32:21"/>
  </r>
  <r>
    <x v="1"/>
    <s v="US"/>
    <s v="USD"/>
    <n v="1435257596"/>
    <n v="1432665596"/>
    <b v="0"/>
    <n v="0"/>
    <b v="0"/>
    <s v="technology/web"/>
    <n v="0"/>
    <s v="N/A"/>
    <x v="2"/>
    <s v="web"/>
    <x v="2371"/>
    <d v="2015-06-25T18:39:56"/>
  </r>
  <r>
    <x v="1"/>
    <s v="AU"/>
    <s v="AUD"/>
    <n v="1429839571"/>
    <n v="1427247571"/>
    <b v="0"/>
    <n v="6"/>
    <b v="0"/>
    <s v="technology/web"/>
    <n v="3.2727272727272729"/>
    <n v="30"/>
    <x v="2"/>
    <s v="web"/>
    <x v="2372"/>
    <d v="2015-04-24T01:39:31"/>
  </r>
  <r>
    <x v="1"/>
    <s v="SE"/>
    <s v="SEK"/>
    <n v="1440863624"/>
    <n v="1438271624"/>
    <b v="0"/>
    <n v="1"/>
    <b v="0"/>
    <s v="technology/web"/>
    <n v="5.8823529411764705E-3"/>
    <n v="50"/>
    <x v="2"/>
    <s v="web"/>
    <x v="2373"/>
    <d v="2015-08-29T15:53:44"/>
  </r>
  <r>
    <x v="1"/>
    <s v="US"/>
    <s v="USD"/>
    <n v="1423772060"/>
    <n v="1421180060"/>
    <b v="0"/>
    <n v="1"/>
    <b v="0"/>
    <s v="technology/web"/>
    <n v="4.5454545454545456E-2"/>
    <n v="10"/>
    <x v="2"/>
    <s v="web"/>
    <x v="2374"/>
    <d v="2015-02-12T20:14:20"/>
  </r>
  <r>
    <x v="1"/>
    <s v="US"/>
    <s v="USD"/>
    <n v="1473451437"/>
    <n v="1470859437"/>
    <b v="0"/>
    <n v="0"/>
    <b v="0"/>
    <s v="technology/web"/>
    <n v="0"/>
    <s v="N/A"/>
    <x v="2"/>
    <s v="web"/>
    <x v="2375"/>
    <d v="2016-09-09T20:03:57"/>
  </r>
  <r>
    <x v="1"/>
    <s v="US"/>
    <s v="USD"/>
    <n v="1449785566"/>
    <n v="1447193566"/>
    <b v="0"/>
    <n v="4"/>
    <b v="0"/>
    <s v="technology/web"/>
    <n v="10.877666666666666"/>
    <n v="81.582499999999996"/>
    <x v="2"/>
    <s v="web"/>
    <x v="2376"/>
    <d v="2015-12-10T22:12:46"/>
  </r>
  <r>
    <x v="1"/>
    <s v="CA"/>
    <s v="CAD"/>
    <n v="1480110783"/>
    <n v="1477515183"/>
    <b v="0"/>
    <n v="0"/>
    <b v="0"/>
    <s v="technology/web"/>
    <n v="0"/>
    <s v="N/A"/>
    <x v="2"/>
    <s v="web"/>
    <x v="2377"/>
    <d v="2016-11-25T21:53:03"/>
  </r>
  <r>
    <x v="1"/>
    <s v="US"/>
    <s v="USD"/>
    <n v="1440548330"/>
    <n v="1438042730"/>
    <b v="0"/>
    <n v="0"/>
    <b v="0"/>
    <s v="technology/web"/>
    <n v="0"/>
    <s v="N/A"/>
    <x v="2"/>
    <s v="web"/>
    <x v="2378"/>
    <d v="2015-08-26T00:18:50"/>
  </r>
  <r>
    <x v="1"/>
    <s v="US"/>
    <s v="USD"/>
    <n v="1444004616"/>
    <n v="1440116616"/>
    <b v="0"/>
    <n v="0"/>
    <b v="0"/>
    <s v="technology/web"/>
    <n v="0"/>
    <s v="N/A"/>
    <x v="2"/>
    <s v="web"/>
    <x v="2379"/>
    <d v="2015-10-05T00:23:36"/>
  </r>
  <r>
    <x v="1"/>
    <s v="US"/>
    <s v="USD"/>
    <n v="1443726142"/>
    <n v="1441134142"/>
    <b v="0"/>
    <n v="3"/>
    <b v="0"/>
    <s v="technology/web"/>
    <n v="0.36666666666666664"/>
    <n v="18.333333333333332"/>
    <x v="2"/>
    <s v="web"/>
    <x v="2380"/>
    <d v="2015-10-01T19:02:22"/>
  </r>
  <r>
    <x v="1"/>
    <s v="US"/>
    <s v="USD"/>
    <n v="1428704848"/>
    <n v="1426112848"/>
    <b v="0"/>
    <n v="7"/>
    <b v="0"/>
    <s v="technology/web"/>
    <n v="1.8193398957730169"/>
    <n v="224.42857142857142"/>
    <x v="2"/>
    <s v="web"/>
    <x v="2381"/>
    <d v="2015-04-10T22:27:28"/>
  </r>
  <r>
    <x v="1"/>
    <s v="US"/>
    <s v="USD"/>
    <n v="1438662603"/>
    <n v="1436502603"/>
    <b v="0"/>
    <n v="2"/>
    <b v="0"/>
    <s v="technology/web"/>
    <n v="2.5"/>
    <n v="37.5"/>
    <x v="2"/>
    <s v="web"/>
    <x v="2382"/>
    <d v="2015-08-04T04:30:03"/>
  </r>
  <r>
    <x v="1"/>
    <s v="NZ"/>
    <s v="NZD"/>
    <n v="1424568107"/>
    <n v="1421976107"/>
    <b v="0"/>
    <n v="3"/>
    <b v="0"/>
    <s v="technology/web"/>
    <n v="4.3499999999999996"/>
    <n v="145"/>
    <x v="2"/>
    <s v="web"/>
    <x v="2383"/>
    <d v="2015-02-22T01:21:47"/>
  </r>
  <r>
    <x v="1"/>
    <s v="US"/>
    <s v="USD"/>
    <n v="1415932643"/>
    <n v="1413337043"/>
    <b v="0"/>
    <n v="8"/>
    <b v="0"/>
    <s v="technology/web"/>
    <n v="0.8"/>
    <n v="1"/>
    <x v="2"/>
    <s v="web"/>
    <x v="2384"/>
    <d v="2014-11-14T02:37:23"/>
  </r>
  <r>
    <x v="1"/>
    <s v="US"/>
    <s v="USD"/>
    <n v="1438793432"/>
    <n v="1436201432"/>
    <b v="0"/>
    <n v="7"/>
    <b v="0"/>
    <s v="technology/web"/>
    <n v="1.2123076923076923"/>
    <n v="112.57142857142857"/>
    <x v="2"/>
    <s v="web"/>
    <x v="2385"/>
    <d v="2015-08-05T16:50:32"/>
  </r>
  <r>
    <x v="1"/>
    <s v="CA"/>
    <s v="CAD"/>
    <n v="1420920424"/>
    <n v="1415736424"/>
    <b v="0"/>
    <n v="0"/>
    <b v="0"/>
    <s v="technology/web"/>
    <n v="0"/>
    <s v="N/A"/>
    <x v="2"/>
    <s v="web"/>
    <x v="2386"/>
    <d v="2015-01-10T20:07:04"/>
  </r>
  <r>
    <x v="1"/>
    <s v="US"/>
    <s v="USD"/>
    <n v="1469199740"/>
    <n v="1465311740"/>
    <b v="0"/>
    <n v="3"/>
    <b v="0"/>
    <s v="technology/web"/>
    <n v="0.68399999999999994"/>
    <n v="342"/>
    <x v="2"/>
    <s v="web"/>
    <x v="2387"/>
    <d v="2016-07-22T15:02:20"/>
  </r>
  <r>
    <x v="1"/>
    <s v="US"/>
    <s v="USD"/>
    <n v="1421350140"/>
    <n v="1418761759"/>
    <b v="0"/>
    <n v="8"/>
    <b v="0"/>
    <s v="technology/web"/>
    <n v="1.2513513513513512"/>
    <n v="57.875"/>
    <x v="2"/>
    <s v="web"/>
    <x v="2388"/>
    <d v="2015-01-15T19:29:00"/>
  </r>
  <r>
    <x v="1"/>
    <s v="FR"/>
    <s v="EUR"/>
    <n v="1437861540"/>
    <n v="1435160452"/>
    <b v="0"/>
    <n v="1"/>
    <b v="0"/>
    <s v="technology/web"/>
    <n v="0.1875"/>
    <n v="30"/>
    <x v="2"/>
    <s v="web"/>
    <x v="2389"/>
    <d v="2015-07-25T21:59:00"/>
  </r>
  <r>
    <x v="1"/>
    <s v="AU"/>
    <s v="AUD"/>
    <n v="1420352264"/>
    <n v="1416896264"/>
    <b v="0"/>
    <n v="0"/>
    <b v="0"/>
    <s v="technology/web"/>
    <n v="0"/>
    <s v="N/A"/>
    <x v="2"/>
    <s v="web"/>
    <x v="2390"/>
    <d v="2015-01-04T06:17:44"/>
  </r>
  <r>
    <x v="1"/>
    <s v="US"/>
    <s v="USD"/>
    <n v="1427825044"/>
    <n v="1425236644"/>
    <b v="0"/>
    <n v="1"/>
    <b v="0"/>
    <s v="technology/web"/>
    <n v="0.125"/>
    <n v="25"/>
    <x v="2"/>
    <s v="web"/>
    <x v="2391"/>
    <d v="2015-03-31T18:04:04"/>
  </r>
  <r>
    <x v="1"/>
    <s v="US"/>
    <s v="USD"/>
    <n v="1446087223"/>
    <n v="1443495223"/>
    <b v="0"/>
    <n v="0"/>
    <b v="0"/>
    <s v="technology/web"/>
    <n v="0"/>
    <s v="N/A"/>
    <x v="2"/>
    <s v="web"/>
    <x v="2392"/>
    <d v="2015-10-29T02:53:43"/>
  </r>
  <r>
    <x v="1"/>
    <s v="US"/>
    <s v="USD"/>
    <n v="1439048017"/>
    <n v="1436456017"/>
    <b v="0"/>
    <n v="1"/>
    <b v="0"/>
    <s v="technology/web"/>
    <n v="0.05"/>
    <n v="50"/>
    <x v="2"/>
    <s v="web"/>
    <x v="2393"/>
    <d v="2015-08-08T15:33:37"/>
  </r>
  <r>
    <x v="1"/>
    <s v="IE"/>
    <s v="EUR"/>
    <n v="1424940093"/>
    <n v="1422348093"/>
    <b v="0"/>
    <n v="2"/>
    <b v="0"/>
    <s v="technology/web"/>
    <n v="0.06"/>
    <n v="1.5"/>
    <x v="2"/>
    <s v="web"/>
    <x v="2394"/>
    <d v="2015-02-26T08:41:33"/>
  </r>
  <r>
    <x v="1"/>
    <s v="US"/>
    <s v="USD"/>
    <n v="1484038620"/>
    <n v="1481597687"/>
    <b v="0"/>
    <n v="0"/>
    <b v="0"/>
    <s v="technology/web"/>
    <n v="0"/>
    <s v="N/A"/>
    <x v="2"/>
    <s v="web"/>
    <x v="2395"/>
    <d v="2017-01-10T08:57:00"/>
  </r>
  <r>
    <x v="1"/>
    <s v="CH"/>
    <s v="CHF"/>
    <n v="1444940558"/>
    <n v="1442348558"/>
    <b v="0"/>
    <n v="1"/>
    <b v="0"/>
    <s v="technology/web"/>
    <n v="0.2"/>
    <n v="10"/>
    <x v="2"/>
    <s v="web"/>
    <x v="2396"/>
    <d v="2015-10-15T20:22:38"/>
  </r>
  <r>
    <x v="1"/>
    <s v="US"/>
    <s v="USD"/>
    <n v="1420233256"/>
    <n v="1417641256"/>
    <b v="0"/>
    <n v="0"/>
    <b v="0"/>
    <s v="technology/web"/>
    <n v="0"/>
    <s v="N/A"/>
    <x v="2"/>
    <s v="web"/>
    <x v="2397"/>
    <d v="2015-01-02T21:14:16"/>
  </r>
  <r>
    <x v="1"/>
    <s v="US"/>
    <s v="USD"/>
    <n v="1435874384"/>
    <n v="1433282384"/>
    <b v="0"/>
    <n v="0"/>
    <b v="0"/>
    <s v="technology/web"/>
    <n v="0"/>
    <s v="N/A"/>
    <x v="2"/>
    <s v="web"/>
    <x v="2398"/>
    <d v="2015-07-02T21:59:44"/>
  </r>
  <r>
    <x v="1"/>
    <s v="SE"/>
    <s v="SEK"/>
    <n v="1418934506"/>
    <n v="1415910506"/>
    <b v="0"/>
    <n v="0"/>
    <b v="0"/>
    <s v="technology/web"/>
    <n v="0"/>
    <s v="N/A"/>
    <x v="2"/>
    <s v="web"/>
    <x v="2399"/>
    <d v="2014-12-18T20:28:26"/>
  </r>
  <r>
    <x v="1"/>
    <s v="AU"/>
    <s v="AUD"/>
    <n v="1460615164"/>
    <n v="1458023164"/>
    <b v="0"/>
    <n v="0"/>
    <b v="0"/>
    <s v="technology/web"/>
    <n v="0"/>
    <s v="N/A"/>
    <x v="2"/>
    <s v="web"/>
    <x v="2400"/>
    <d v="2016-04-14T06:26:04"/>
  </r>
  <r>
    <x v="2"/>
    <s v="US"/>
    <s v="USD"/>
    <n v="1457207096"/>
    <n v="1452023096"/>
    <b v="0"/>
    <n v="9"/>
    <b v="0"/>
    <s v="food/food trucks"/>
    <n v="0.71785714285714286"/>
    <n v="22.333333333333332"/>
    <x v="7"/>
    <s v="food trucks"/>
    <x v="2401"/>
    <d v="2016-03-05T19:44:56"/>
  </r>
  <r>
    <x v="2"/>
    <s v="US"/>
    <s v="USD"/>
    <n v="1431533931"/>
    <n v="1428941931"/>
    <b v="0"/>
    <n v="1"/>
    <b v="0"/>
    <s v="food/food trucks"/>
    <n v="0.43333333333333329"/>
    <n v="52"/>
    <x v="7"/>
    <s v="food trucks"/>
    <x v="2402"/>
    <d v="2015-05-13T16:18:51"/>
  </r>
  <r>
    <x v="2"/>
    <s v="GB"/>
    <s v="GBP"/>
    <n v="1459368658"/>
    <n v="1454188258"/>
    <b v="0"/>
    <n v="12"/>
    <b v="0"/>
    <s v="food/food trucks"/>
    <n v="16.833333333333332"/>
    <n v="16.833333333333332"/>
    <x v="7"/>
    <s v="food trucks"/>
    <x v="2403"/>
    <d v="2016-03-30T20:10:58"/>
  </r>
  <r>
    <x v="2"/>
    <s v="US"/>
    <s v="USD"/>
    <n v="1451782607"/>
    <n v="1449190607"/>
    <b v="0"/>
    <n v="0"/>
    <b v="0"/>
    <s v="food/food trucks"/>
    <n v="0"/>
    <s v="N/A"/>
    <x v="7"/>
    <s v="food trucks"/>
    <x v="2404"/>
    <d v="2016-01-03T00:56:47"/>
  </r>
  <r>
    <x v="2"/>
    <s v="US"/>
    <s v="USD"/>
    <n v="1472911375"/>
    <n v="1471096975"/>
    <b v="0"/>
    <n v="20"/>
    <b v="0"/>
    <s v="food/food trucks"/>
    <n v="22.52"/>
    <n v="56.3"/>
    <x v="7"/>
    <s v="food trucks"/>
    <x v="2405"/>
    <d v="2016-09-03T14:02:55"/>
  </r>
  <r>
    <x v="2"/>
    <s v="US"/>
    <s v="USD"/>
    <n v="1421635190"/>
    <n v="1418179190"/>
    <b v="0"/>
    <n v="16"/>
    <b v="0"/>
    <s v="food/food trucks"/>
    <n v="41.384615384615387"/>
    <n v="84.0625"/>
    <x v="7"/>
    <s v="food trucks"/>
    <x v="2406"/>
    <d v="2015-01-19T02:39:50"/>
  </r>
  <r>
    <x v="2"/>
    <s v="US"/>
    <s v="USD"/>
    <n v="1428732000"/>
    <n v="1426772928"/>
    <b v="0"/>
    <n v="33"/>
    <b v="0"/>
    <s v="food/food trucks"/>
    <n v="25.259090909090908"/>
    <n v="168.39393939393941"/>
    <x v="7"/>
    <s v="food trucks"/>
    <x v="2407"/>
    <d v="2015-04-11T06:00:00"/>
  </r>
  <r>
    <x v="2"/>
    <s v="US"/>
    <s v="USD"/>
    <n v="1415247757"/>
    <n v="1412652157"/>
    <b v="0"/>
    <n v="2"/>
    <b v="0"/>
    <s v="food/food trucks"/>
    <n v="0.2"/>
    <n v="15"/>
    <x v="7"/>
    <s v="food trucks"/>
    <x v="2408"/>
    <d v="2014-11-06T04:22:37"/>
  </r>
  <r>
    <x v="2"/>
    <s v="US"/>
    <s v="USD"/>
    <n v="1439931675"/>
    <n v="1437339675"/>
    <b v="0"/>
    <n v="6"/>
    <b v="0"/>
    <s v="food/food trucks"/>
    <n v="1.8399999999999999"/>
    <n v="76.666666666666671"/>
    <x v="7"/>
    <s v="food trucks"/>
    <x v="2409"/>
    <d v="2015-08-18T21:01:15"/>
  </r>
  <r>
    <x v="2"/>
    <s v="AU"/>
    <s v="AUD"/>
    <n v="1441619275"/>
    <n v="1439027275"/>
    <b v="0"/>
    <n v="0"/>
    <b v="0"/>
    <s v="food/food trucks"/>
    <n v="0"/>
    <s v="N/A"/>
    <x v="7"/>
    <s v="food trucks"/>
    <x v="2410"/>
    <d v="2015-09-07T09:47:55"/>
  </r>
  <r>
    <x v="2"/>
    <s v="US"/>
    <s v="USD"/>
    <n v="1440524082"/>
    <n v="1437932082"/>
    <b v="0"/>
    <n v="3"/>
    <b v="0"/>
    <s v="food/food trucks"/>
    <n v="0.60399999999999998"/>
    <n v="50.333333333333336"/>
    <x v="7"/>
    <s v="food trucks"/>
    <x v="2411"/>
    <d v="2015-08-25T17:34:42"/>
  </r>
  <r>
    <x v="2"/>
    <s v="FR"/>
    <s v="EUR"/>
    <n v="1480185673"/>
    <n v="1476294073"/>
    <b v="0"/>
    <n v="0"/>
    <b v="0"/>
    <s v="food/food trucks"/>
    <n v="0"/>
    <s v="N/A"/>
    <x v="7"/>
    <s v="food trucks"/>
    <x v="2412"/>
    <d v="2016-11-26T18:41:13"/>
  </r>
  <r>
    <x v="2"/>
    <s v="US"/>
    <s v="USD"/>
    <n v="1401579000"/>
    <n v="1398911882"/>
    <b v="0"/>
    <n v="3"/>
    <b v="0"/>
    <s v="food/food trucks"/>
    <n v="0.83333333333333337"/>
    <n v="8.3333333333333339"/>
    <x v="7"/>
    <s v="food trucks"/>
    <x v="2413"/>
    <d v="2014-05-31T23:30:00"/>
  </r>
  <r>
    <x v="2"/>
    <s v="US"/>
    <s v="USD"/>
    <n v="1440215940"/>
    <n v="1436805660"/>
    <b v="0"/>
    <n v="13"/>
    <b v="0"/>
    <s v="food/food trucks"/>
    <n v="3.0666666666666664"/>
    <n v="35.384615384615387"/>
    <x v="7"/>
    <s v="food trucks"/>
    <x v="2414"/>
    <d v="2015-08-22T03:59:00"/>
  </r>
  <r>
    <x v="2"/>
    <s v="US"/>
    <s v="USD"/>
    <n v="1468615346"/>
    <n v="1466023346"/>
    <b v="0"/>
    <n v="6"/>
    <b v="0"/>
    <s v="food/food trucks"/>
    <n v="0.55833333333333335"/>
    <n v="55.833333333333336"/>
    <x v="7"/>
    <s v="food trucks"/>
    <x v="2415"/>
    <d v="2016-07-15T20:42:26"/>
  </r>
  <r>
    <x v="2"/>
    <s v="US"/>
    <s v="USD"/>
    <n v="1426345200"/>
    <n v="1421343743"/>
    <b v="0"/>
    <n v="1"/>
    <b v="0"/>
    <s v="food/food trucks"/>
    <n v="2.5000000000000001E-2"/>
    <n v="5"/>
    <x v="7"/>
    <s v="food trucks"/>
    <x v="2416"/>
    <d v="2015-03-14T15:00:00"/>
  </r>
  <r>
    <x v="2"/>
    <s v="US"/>
    <s v="USD"/>
    <n v="1407705187"/>
    <n v="1405113187"/>
    <b v="0"/>
    <n v="0"/>
    <b v="0"/>
    <s v="food/food trucks"/>
    <n v="0"/>
    <s v="N/A"/>
    <x v="7"/>
    <s v="food trucks"/>
    <x v="2417"/>
    <d v="2014-08-10T21:13:07"/>
  </r>
  <r>
    <x v="2"/>
    <s v="US"/>
    <s v="USD"/>
    <n v="1427225644"/>
    <n v="1422045244"/>
    <b v="0"/>
    <n v="5"/>
    <b v="0"/>
    <s v="food/food trucks"/>
    <n v="0.02"/>
    <n v="1"/>
    <x v="7"/>
    <s v="food trucks"/>
    <x v="2418"/>
    <d v="2015-03-24T19:34:04"/>
  </r>
  <r>
    <x v="2"/>
    <s v="US"/>
    <s v="USD"/>
    <n v="1424281389"/>
    <n v="1419097389"/>
    <b v="0"/>
    <n v="0"/>
    <b v="0"/>
    <s v="food/food trucks"/>
    <n v="0"/>
    <s v="N/A"/>
    <x v="7"/>
    <s v="food trucks"/>
    <x v="2419"/>
    <d v="2015-02-18T17:43:09"/>
  </r>
  <r>
    <x v="2"/>
    <s v="US"/>
    <s v="USD"/>
    <n v="1415583695"/>
    <n v="1410396095"/>
    <b v="0"/>
    <n v="36"/>
    <b v="0"/>
    <s v="food/food trucks"/>
    <n v="14.825133372851216"/>
    <n v="69.472222222222229"/>
    <x v="7"/>
    <s v="food trucks"/>
    <x v="2420"/>
    <d v="2014-11-10T01:41:35"/>
  </r>
  <r>
    <x v="2"/>
    <s v="US"/>
    <s v="USD"/>
    <n v="1424536196"/>
    <n v="1421944196"/>
    <b v="0"/>
    <n v="1"/>
    <b v="0"/>
    <s v="food/food trucks"/>
    <n v="1.6666666666666666E-2"/>
    <n v="1"/>
    <x v="7"/>
    <s v="food trucks"/>
    <x v="2421"/>
    <d v="2015-02-21T16:29:56"/>
  </r>
  <r>
    <x v="2"/>
    <s v="US"/>
    <s v="USD"/>
    <n v="1426091036"/>
    <n v="1423502636"/>
    <b v="0"/>
    <n v="1"/>
    <b v="0"/>
    <s v="food/food trucks"/>
    <n v="0.2"/>
    <n v="1"/>
    <x v="7"/>
    <s v="food trucks"/>
    <x v="2422"/>
    <d v="2015-03-11T16:23:56"/>
  </r>
  <r>
    <x v="2"/>
    <s v="US"/>
    <s v="USD"/>
    <n v="1420044890"/>
    <n v="1417452890"/>
    <b v="0"/>
    <n v="1"/>
    <b v="0"/>
    <s v="food/food trucks"/>
    <n v="1.3333333333333334E-2"/>
    <n v="8"/>
    <x v="7"/>
    <s v="food trucks"/>
    <x v="2423"/>
    <d v="2014-12-31T16:54:50"/>
  </r>
  <r>
    <x v="2"/>
    <s v="US"/>
    <s v="USD"/>
    <n v="1414445108"/>
    <n v="1411853108"/>
    <b v="0"/>
    <n v="9"/>
    <b v="0"/>
    <s v="food/food trucks"/>
    <n v="1.24"/>
    <n v="34.444444444444443"/>
    <x v="7"/>
    <s v="food trucks"/>
    <x v="2424"/>
    <d v="2014-10-27T21:25:08"/>
  </r>
  <r>
    <x v="2"/>
    <s v="US"/>
    <s v="USD"/>
    <n v="1464386640"/>
    <n v="1463090149"/>
    <b v="0"/>
    <n v="1"/>
    <b v="0"/>
    <s v="food/food trucks"/>
    <n v="2.8571428571428574E-2"/>
    <n v="1"/>
    <x v="7"/>
    <s v="food trucks"/>
    <x v="2425"/>
    <d v="2016-05-27T22:04:00"/>
  </r>
  <r>
    <x v="2"/>
    <s v="US"/>
    <s v="USD"/>
    <n v="1439006692"/>
    <n v="1433822692"/>
    <b v="0"/>
    <n v="0"/>
    <b v="0"/>
    <s v="food/food trucks"/>
    <n v="0"/>
    <s v="N/A"/>
    <x v="7"/>
    <s v="food trucks"/>
    <x v="2426"/>
    <d v="2015-08-08T04:04:52"/>
  </r>
  <r>
    <x v="2"/>
    <s v="US"/>
    <s v="USD"/>
    <n v="1458715133"/>
    <n v="1455262733"/>
    <b v="0"/>
    <n v="1"/>
    <b v="0"/>
    <s v="food/food trucks"/>
    <n v="2E-3"/>
    <n v="1"/>
    <x v="7"/>
    <s v="food trucks"/>
    <x v="2427"/>
    <d v="2016-03-23T06:38:53"/>
  </r>
  <r>
    <x v="2"/>
    <s v="US"/>
    <s v="USD"/>
    <n v="1426182551"/>
    <n v="1423594151"/>
    <b v="0"/>
    <n v="1"/>
    <b v="0"/>
    <s v="food/food trucks"/>
    <n v="2.8571428571428571E-3"/>
    <n v="1"/>
    <x v="7"/>
    <s v="food trucks"/>
    <x v="2428"/>
    <d v="2015-03-12T17:49:11"/>
  </r>
  <r>
    <x v="2"/>
    <s v="NO"/>
    <s v="NOK"/>
    <n v="1486313040"/>
    <n v="1483131966"/>
    <b v="0"/>
    <n v="4"/>
    <b v="0"/>
    <s v="food/food trucks"/>
    <n v="1.4321428571428572"/>
    <n v="501.25"/>
    <x v="7"/>
    <s v="food trucks"/>
    <x v="2429"/>
    <d v="2017-02-05T16:44:00"/>
  </r>
  <r>
    <x v="2"/>
    <s v="US"/>
    <s v="USD"/>
    <n v="1455246504"/>
    <n v="1452654504"/>
    <b v="0"/>
    <n v="2"/>
    <b v="0"/>
    <s v="food/food trucks"/>
    <n v="0.70000000000000007"/>
    <n v="10.5"/>
    <x v="7"/>
    <s v="food trucks"/>
    <x v="2430"/>
    <d v="2016-02-12T03:08:24"/>
  </r>
  <r>
    <x v="2"/>
    <s v="US"/>
    <s v="USD"/>
    <n v="1467080613"/>
    <n v="1461896613"/>
    <b v="0"/>
    <n v="2"/>
    <b v="0"/>
    <s v="food/food trucks"/>
    <n v="2E-3"/>
    <n v="1"/>
    <x v="7"/>
    <s v="food trucks"/>
    <x v="2431"/>
    <d v="2016-06-28T02:23:33"/>
  </r>
  <r>
    <x v="2"/>
    <s v="US"/>
    <s v="USD"/>
    <n v="1425791697"/>
    <n v="1423199697"/>
    <b v="0"/>
    <n v="2"/>
    <b v="0"/>
    <s v="food/food trucks"/>
    <n v="1.4285714285714287E-2"/>
    <n v="1"/>
    <x v="7"/>
    <s v="food trucks"/>
    <x v="2432"/>
    <d v="2015-03-08T05:14:57"/>
  </r>
  <r>
    <x v="2"/>
    <s v="US"/>
    <s v="USD"/>
    <n v="1456608943"/>
    <n v="1454016943"/>
    <b v="0"/>
    <n v="0"/>
    <b v="0"/>
    <s v="food/food trucks"/>
    <n v="0"/>
    <s v="N/A"/>
    <x v="7"/>
    <s v="food trucks"/>
    <x v="2433"/>
    <d v="2016-02-27T21:35:43"/>
  </r>
  <r>
    <x v="2"/>
    <s v="US"/>
    <s v="USD"/>
    <n v="1438662474"/>
    <n v="1435206474"/>
    <b v="0"/>
    <n v="2"/>
    <b v="0"/>
    <s v="food/food trucks"/>
    <n v="0.13"/>
    <n v="13"/>
    <x v="7"/>
    <s v="food trucks"/>
    <x v="2434"/>
    <d v="2015-08-04T04:27:54"/>
  </r>
  <r>
    <x v="2"/>
    <s v="SE"/>
    <s v="SEK"/>
    <n v="1444027186"/>
    <n v="1441435186"/>
    <b v="0"/>
    <n v="4"/>
    <b v="0"/>
    <s v="food/food trucks"/>
    <n v="0.48960000000000004"/>
    <n v="306"/>
    <x v="7"/>
    <s v="food trucks"/>
    <x v="2435"/>
    <d v="2015-10-05T06:39:46"/>
  </r>
  <r>
    <x v="2"/>
    <s v="CA"/>
    <s v="CAD"/>
    <n v="1454078770"/>
    <n v="1448894770"/>
    <b v="0"/>
    <n v="2"/>
    <b v="0"/>
    <s v="food/food trucks"/>
    <n v="3.8461538461538464E-2"/>
    <n v="22.5"/>
    <x v="7"/>
    <s v="food trucks"/>
    <x v="2436"/>
    <d v="2016-01-29T14:46:10"/>
  </r>
  <r>
    <x v="2"/>
    <s v="US"/>
    <s v="USD"/>
    <n v="1426615200"/>
    <n v="1422400188"/>
    <b v="0"/>
    <n v="0"/>
    <b v="0"/>
    <s v="food/food trucks"/>
    <n v="0"/>
    <s v="N/A"/>
    <x v="7"/>
    <s v="food trucks"/>
    <x v="2437"/>
    <d v="2015-03-17T18:00:00"/>
  </r>
  <r>
    <x v="2"/>
    <s v="US"/>
    <s v="USD"/>
    <n v="1449529062"/>
    <n v="1444341462"/>
    <b v="0"/>
    <n v="1"/>
    <b v="0"/>
    <s v="food/food trucks"/>
    <n v="0.33333333333333337"/>
    <n v="50"/>
    <x v="7"/>
    <s v="food trucks"/>
    <x v="2438"/>
    <d v="2015-12-07T22:57:42"/>
  </r>
  <r>
    <x v="2"/>
    <s v="US"/>
    <s v="USD"/>
    <n v="1445197129"/>
    <n v="1442605129"/>
    <b v="0"/>
    <n v="0"/>
    <b v="0"/>
    <s v="food/food trucks"/>
    <n v="0"/>
    <s v="N/A"/>
    <x v="7"/>
    <s v="food trucks"/>
    <x v="2439"/>
    <d v="2015-10-18T19:38:49"/>
  </r>
  <r>
    <x v="2"/>
    <s v="BE"/>
    <s v="EUR"/>
    <n v="1455399313"/>
    <n v="1452807313"/>
    <b v="0"/>
    <n v="2"/>
    <b v="0"/>
    <s v="food/food trucks"/>
    <n v="0.2"/>
    <n v="5"/>
    <x v="7"/>
    <s v="food trucks"/>
    <x v="2440"/>
    <d v="2016-02-13T21:35:13"/>
  </r>
  <r>
    <x v="0"/>
    <s v="US"/>
    <s v="USD"/>
    <n v="1437627540"/>
    <n v="1435806054"/>
    <b v="0"/>
    <n v="109"/>
    <b v="1"/>
    <s v="food/small batch"/>
    <n v="107.88"/>
    <n v="74.22935779816514"/>
    <x v="7"/>
    <s v="small batch"/>
    <x v="2441"/>
    <d v="2015-07-23T04:59:00"/>
  </r>
  <r>
    <x v="0"/>
    <s v="US"/>
    <s v="USD"/>
    <n v="1426777228"/>
    <n v="1424188828"/>
    <b v="0"/>
    <n v="372"/>
    <b v="1"/>
    <s v="food/small batch"/>
    <n v="125.94166666666666"/>
    <n v="81.252688172043008"/>
    <x v="7"/>
    <s v="small batch"/>
    <x v="2442"/>
    <d v="2015-03-19T15:00:28"/>
  </r>
  <r>
    <x v="0"/>
    <s v="US"/>
    <s v="USD"/>
    <n v="1408114822"/>
    <n v="1405522822"/>
    <b v="0"/>
    <n v="311"/>
    <b v="1"/>
    <s v="food/small batch"/>
    <n v="202.51495"/>
    <n v="130.23469453376205"/>
    <x v="7"/>
    <s v="small batch"/>
    <x v="2443"/>
    <d v="2014-08-15T15:00:22"/>
  </r>
  <r>
    <x v="0"/>
    <s v="US"/>
    <s v="USD"/>
    <n v="1464199591"/>
    <n v="1461607591"/>
    <b v="0"/>
    <n v="61"/>
    <b v="1"/>
    <s v="food/small batch"/>
    <n v="108.60000000000001"/>
    <n v="53.409836065573771"/>
    <x v="7"/>
    <s v="small batch"/>
    <x v="2444"/>
    <d v="2016-05-25T18:06:31"/>
  </r>
  <r>
    <x v="0"/>
    <s v="US"/>
    <s v="USD"/>
    <n v="1443242021"/>
    <n v="1440650021"/>
    <b v="0"/>
    <n v="115"/>
    <b v="1"/>
    <s v="food/small batch"/>
    <n v="172.8"/>
    <n v="75.130434782608702"/>
    <x v="7"/>
    <s v="small batch"/>
    <x v="2445"/>
    <d v="2015-09-26T04:33:41"/>
  </r>
  <r>
    <x v="0"/>
    <s v="US"/>
    <s v="USD"/>
    <n v="1480174071"/>
    <n v="1477578471"/>
    <b v="0"/>
    <n v="111"/>
    <b v="1"/>
    <s v="food/small batch"/>
    <n v="167.98"/>
    <n v="75.666666666666671"/>
    <x v="7"/>
    <s v="small batch"/>
    <x v="2446"/>
    <d v="2016-11-26T15:27:51"/>
  </r>
  <r>
    <x v="0"/>
    <s v="US"/>
    <s v="USD"/>
    <n v="1478923200"/>
    <n v="1476184593"/>
    <b v="0"/>
    <n v="337"/>
    <b v="1"/>
    <s v="food/small batch"/>
    <n v="427.20000000000005"/>
    <n v="31.691394658753708"/>
    <x v="7"/>
    <s v="small batch"/>
    <x v="2447"/>
    <d v="2016-11-12T04:00:00"/>
  </r>
  <r>
    <x v="0"/>
    <s v="US"/>
    <s v="USD"/>
    <n v="1472621760"/>
    <n v="1472110513"/>
    <b v="0"/>
    <n v="9"/>
    <b v="1"/>
    <s v="food/small batch"/>
    <n v="107.5"/>
    <n v="47.777777777777779"/>
    <x v="7"/>
    <s v="small batch"/>
    <x v="2448"/>
    <d v="2016-08-31T05:36:00"/>
  </r>
  <r>
    <x v="0"/>
    <s v="US"/>
    <s v="USD"/>
    <n v="1417321515"/>
    <n v="1414725915"/>
    <b v="0"/>
    <n v="120"/>
    <b v="1"/>
    <s v="food/small batch"/>
    <n v="108"/>
    <n v="90"/>
    <x v="7"/>
    <s v="small batch"/>
    <x v="2449"/>
    <d v="2014-11-30T04:25:15"/>
  </r>
  <r>
    <x v="0"/>
    <s v="US"/>
    <s v="USD"/>
    <n v="1414465860"/>
    <n v="1411177456"/>
    <b v="0"/>
    <n v="102"/>
    <b v="1"/>
    <s v="food/small batch"/>
    <n v="101.53353333333335"/>
    <n v="149.31401960784314"/>
    <x v="7"/>
    <s v="small batch"/>
    <x v="2450"/>
    <d v="2014-10-28T03:11:00"/>
  </r>
  <r>
    <x v="0"/>
    <s v="US"/>
    <s v="USD"/>
    <n v="1488750490"/>
    <n v="1487022490"/>
    <b v="0"/>
    <n v="186"/>
    <b v="1"/>
    <s v="food/small batch"/>
    <n v="115.45"/>
    <n v="62.06989247311828"/>
    <x v="7"/>
    <s v="small batch"/>
    <x v="2451"/>
    <d v="2017-03-05T21:48:10"/>
  </r>
  <r>
    <x v="0"/>
    <s v="US"/>
    <s v="USD"/>
    <n v="1451430000"/>
    <n v="1448914500"/>
    <b v="0"/>
    <n v="15"/>
    <b v="1"/>
    <s v="food/small batch"/>
    <n v="133.5"/>
    <n v="53.4"/>
    <x v="7"/>
    <s v="small batch"/>
    <x v="2452"/>
    <d v="2015-12-29T23:00:00"/>
  </r>
  <r>
    <x v="0"/>
    <s v="US"/>
    <s v="USD"/>
    <n v="1486053409"/>
    <n v="1483461409"/>
    <b v="0"/>
    <n v="67"/>
    <b v="1"/>
    <s v="food/small batch"/>
    <n v="154.69999999999999"/>
    <n v="69.268656716417908"/>
    <x v="7"/>
    <s v="small batch"/>
    <x v="2453"/>
    <d v="2017-02-02T16:36:49"/>
  </r>
  <r>
    <x v="0"/>
    <s v="US"/>
    <s v="USD"/>
    <n v="1489207808"/>
    <n v="1486183808"/>
    <b v="0"/>
    <n v="130"/>
    <b v="1"/>
    <s v="food/small batch"/>
    <n v="100.84571428571429"/>
    <n v="271.50769230769231"/>
    <x v="7"/>
    <s v="small batch"/>
    <x v="2454"/>
    <d v="2017-03-11T04:50:08"/>
  </r>
  <r>
    <x v="0"/>
    <s v="US"/>
    <s v="USD"/>
    <n v="1461177950"/>
    <n v="1458758750"/>
    <b v="0"/>
    <n v="16"/>
    <b v="1"/>
    <s v="food/small batch"/>
    <n v="182"/>
    <n v="34.125"/>
    <x v="7"/>
    <s v="small batch"/>
    <x v="2455"/>
    <d v="2016-04-20T18:45:50"/>
  </r>
  <r>
    <x v="0"/>
    <s v="US"/>
    <s v="USD"/>
    <n v="1488063839"/>
    <n v="1485471839"/>
    <b v="0"/>
    <n v="67"/>
    <b v="1"/>
    <s v="food/small batch"/>
    <n v="180.86666666666667"/>
    <n v="40.492537313432834"/>
    <x v="7"/>
    <s v="small batch"/>
    <x v="2456"/>
    <d v="2017-02-25T23:03:59"/>
  </r>
  <r>
    <x v="0"/>
    <s v="US"/>
    <s v="USD"/>
    <n v="1458826056"/>
    <n v="1456237656"/>
    <b v="0"/>
    <n v="124"/>
    <b v="1"/>
    <s v="food/small batch"/>
    <n v="102.30434782608695"/>
    <n v="189.75806451612902"/>
    <x v="7"/>
    <s v="small batch"/>
    <x v="2457"/>
    <d v="2016-03-24T13:27:36"/>
  </r>
  <r>
    <x v="0"/>
    <s v="US"/>
    <s v="USD"/>
    <n v="1465498800"/>
    <n v="1462481718"/>
    <b v="0"/>
    <n v="80"/>
    <b v="1"/>
    <s v="food/small batch"/>
    <n v="110.17999999999999"/>
    <n v="68.862499999999997"/>
    <x v="7"/>
    <s v="small batch"/>
    <x v="2458"/>
    <d v="2016-06-09T19:00:00"/>
  </r>
  <r>
    <x v="0"/>
    <s v="US"/>
    <s v="USD"/>
    <n v="1458742685"/>
    <n v="1454858285"/>
    <b v="0"/>
    <n v="282"/>
    <b v="1"/>
    <s v="food/small batch"/>
    <n v="102.25"/>
    <n v="108.77659574468085"/>
    <x v="7"/>
    <s v="small batch"/>
    <x v="2459"/>
    <d v="2016-03-23T14:18:05"/>
  </r>
  <r>
    <x v="0"/>
    <s v="US"/>
    <s v="USD"/>
    <n v="1483417020"/>
    <n v="1480480167"/>
    <b v="0"/>
    <n v="68"/>
    <b v="1"/>
    <s v="food/small batch"/>
    <n v="100.78823529411764"/>
    <n v="125.98529411764706"/>
    <x v="7"/>
    <s v="small batch"/>
    <x v="2460"/>
    <d v="2017-01-03T04:17:00"/>
  </r>
  <r>
    <x v="0"/>
    <s v="US"/>
    <s v="USD"/>
    <n v="1317438000"/>
    <n v="1314577097"/>
    <b v="0"/>
    <n v="86"/>
    <b v="1"/>
    <s v="music/indie rock"/>
    <n v="103.8"/>
    <n v="90.523255813953483"/>
    <x v="4"/>
    <s v="indie rock"/>
    <x v="2461"/>
    <d v="2011-10-01T03:00:00"/>
  </r>
  <r>
    <x v="0"/>
    <s v="US"/>
    <s v="USD"/>
    <n v="1342672096"/>
    <n v="1340944096"/>
    <b v="0"/>
    <n v="115"/>
    <b v="1"/>
    <s v="music/indie rock"/>
    <n v="110.70833333333334"/>
    <n v="28.880434782608695"/>
    <x v="4"/>
    <s v="indie rock"/>
    <x v="2462"/>
    <d v="2012-07-19T04:28:16"/>
  </r>
  <r>
    <x v="0"/>
    <s v="US"/>
    <s v="USD"/>
    <n v="1366138800"/>
    <n v="1362710425"/>
    <b v="0"/>
    <n v="75"/>
    <b v="1"/>
    <s v="music/indie rock"/>
    <n v="116.25000000000001"/>
    <n v="31"/>
    <x v="4"/>
    <s v="indie rock"/>
    <x v="2463"/>
    <d v="2013-04-16T19:00:00"/>
  </r>
  <r>
    <x v="0"/>
    <s v="CA"/>
    <s v="CAD"/>
    <n v="1443641340"/>
    <n v="1441143397"/>
    <b v="0"/>
    <n v="43"/>
    <b v="1"/>
    <s v="music/indie rock"/>
    <n v="111.1"/>
    <n v="51.674418604651166"/>
    <x v="4"/>
    <s v="indie rock"/>
    <x v="2464"/>
    <d v="2015-09-30T19:29:00"/>
  </r>
  <r>
    <x v="0"/>
    <s v="US"/>
    <s v="USD"/>
    <n v="1348420548"/>
    <n v="1345828548"/>
    <b v="0"/>
    <n v="48"/>
    <b v="1"/>
    <s v="music/indie rock"/>
    <n v="180.14285714285714"/>
    <n v="26.270833333333332"/>
    <x v="4"/>
    <s v="indie rock"/>
    <x v="2465"/>
    <d v="2012-09-23T17:15:48"/>
  </r>
  <r>
    <x v="0"/>
    <s v="US"/>
    <s v="USD"/>
    <n v="1368066453"/>
    <n v="1365474453"/>
    <b v="0"/>
    <n v="52"/>
    <b v="1"/>
    <s v="music/indie rock"/>
    <n v="100"/>
    <n v="48.07692307692308"/>
    <x v="4"/>
    <s v="indie rock"/>
    <x v="2466"/>
    <d v="2013-05-09T02:27:33"/>
  </r>
  <r>
    <x v="0"/>
    <s v="US"/>
    <s v="USD"/>
    <n v="1336669200"/>
    <n v="1335473931"/>
    <b v="0"/>
    <n v="43"/>
    <b v="1"/>
    <s v="music/indie rock"/>
    <n v="118.5"/>
    <n v="27.558139534883722"/>
    <x v="4"/>
    <s v="indie rock"/>
    <x v="2467"/>
    <d v="2012-05-10T17:00:00"/>
  </r>
  <r>
    <x v="0"/>
    <s v="US"/>
    <s v="USD"/>
    <n v="1351400400"/>
    <n v="1348285321"/>
    <b v="0"/>
    <n v="58"/>
    <b v="1"/>
    <s v="music/indie rock"/>
    <n v="107.21700000000001"/>
    <n v="36.97137931034483"/>
    <x v="4"/>
    <s v="indie rock"/>
    <x v="2468"/>
    <d v="2012-10-28T05:00:00"/>
  </r>
  <r>
    <x v="0"/>
    <s v="US"/>
    <s v="USD"/>
    <n v="1297160329"/>
    <n v="1295000329"/>
    <b v="0"/>
    <n v="47"/>
    <b v="1"/>
    <s v="music/indie rock"/>
    <n v="113.66666666666667"/>
    <n v="29.021276595744681"/>
    <x v="4"/>
    <s v="indie rock"/>
    <x v="2469"/>
    <d v="2011-02-08T10:18:49"/>
  </r>
  <r>
    <x v="0"/>
    <s v="US"/>
    <s v="USD"/>
    <n v="1337824055"/>
    <n v="1335232055"/>
    <b v="0"/>
    <n v="36"/>
    <b v="1"/>
    <s v="music/indie rock"/>
    <n v="103.16400000000002"/>
    <n v="28.65666666666667"/>
    <x v="4"/>
    <s v="indie rock"/>
    <x v="2470"/>
    <d v="2012-05-24T01:47:35"/>
  </r>
  <r>
    <x v="0"/>
    <s v="US"/>
    <s v="USD"/>
    <n v="1327535392"/>
    <n v="1324079392"/>
    <b v="0"/>
    <n v="17"/>
    <b v="1"/>
    <s v="music/indie rock"/>
    <n v="128"/>
    <n v="37.647058823529413"/>
    <x v="4"/>
    <s v="indie rock"/>
    <x v="2471"/>
    <d v="2012-01-25T23:49:52"/>
  </r>
  <r>
    <x v="0"/>
    <s v="US"/>
    <s v="USD"/>
    <n v="1283562180"/>
    <n v="1277433980"/>
    <b v="0"/>
    <n v="104"/>
    <b v="1"/>
    <s v="music/indie rock"/>
    <n v="135.76026666666667"/>
    <n v="97.904038461538462"/>
    <x v="4"/>
    <s v="indie rock"/>
    <x v="2472"/>
    <d v="2010-09-04T01:03:00"/>
  </r>
  <r>
    <x v="0"/>
    <s v="US"/>
    <s v="USD"/>
    <n v="1352573869"/>
    <n v="1349978269"/>
    <b v="0"/>
    <n v="47"/>
    <b v="1"/>
    <s v="music/indie rock"/>
    <n v="100"/>
    <n v="42.553191489361701"/>
    <x v="4"/>
    <s v="indie rock"/>
    <x v="2473"/>
    <d v="2012-11-10T18:57:49"/>
  </r>
  <r>
    <x v="0"/>
    <s v="US"/>
    <s v="USD"/>
    <n v="1286756176"/>
    <n v="1282868176"/>
    <b v="0"/>
    <n v="38"/>
    <b v="1"/>
    <s v="music/indie rock"/>
    <n v="100.00360000000002"/>
    <n v="131.58368421052631"/>
    <x v="4"/>
    <s v="indie rock"/>
    <x v="2474"/>
    <d v="2010-10-11T00:16:16"/>
  </r>
  <r>
    <x v="0"/>
    <s v="US"/>
    <s v="USD"/>
    <n v="1278799200"/>
    <n v="1273647255"/>
    <b v="0"/>
    <n v="81"/>
    <b v="1"/>
    <s v="music/indie rock"/>
    <n v="104.71999999999998"/>
    <n v="32.320987654320987"/>
    <x v="4"/>
    <s v="indie rock"/>
    <x v="2475"/>
    <d v="2010-07-10T22:00:00"/>
  </r>
  <r>
    <x v="0"/>
    <s v="US"/>
    <s v="USD"/>
    <n v="1415004770"/>
    <n v="1412149970"/>
    <b v="0"/>
    <n v="55"/>
    <b v="1"/>
    <s v="music/indie rock"/>
    <n v="105.02249999999999"/>
    <n v="61.103999999999999"/>
    <x v="4"/>
    <s v="indie rock"/>
    <x v="2476"/>
    <d v="2014-11-03T08:52:50"/>
  </r>
  <r>
    <x v="0"/>
    <s v="US"/>
    <s v="USD"/>
    <n v="1344789345"/>
    <n v="1340901345"/>
    <b v="0"/>
    <n v="41"/>
    <b v="1"/>
    <s v="music/indie rock"/>
    <n v="171.33333333333334"/>
    <n v="31.341463414634145"/>
    <x v="4"/>
    <s v="indie rock"/>
    <x v="2477"/>
    <d v="2012-08-12T16:35:45"/>
  </r>
  <r>
    <x v="0"/>
    <s v="US"/>
    <s v="USD"/>
    <n v="1358117313"/>
    <n v="1355525313"/>
    <b v="0"/>
    <n v="79"/>
    <b v="1"/>
    <s v="music/indie rock"/>
    <n v="127.49999999999999"/>
    <n v="129.1139240506329"/>
    <x v="4"/>
    <s v="indie rock"/>
    <x v="2478"/>
    <d v="2013-01-13T22:48:33"/>
  </r>
  <r>
    <x v="0"/>
    <s v="US"/>
    <s v="USD"/>
    <n v="1343440800"/>
    <n v="1342545994"/>
    <b v="0"/>
    <n v="16"/>
    <b v="1"/>
    <s v="music/indie rock"/>
    <n v="133.44333333333333"/>
    <n v="25.020624999999999"/>
    <x v="4"/>
    <s v="indie rock"/>
    <x v="2479"/>
    <d v="2012-07-28T02:00:00"/>
  </r>
  <r>
    <x v="0"/>
    <s v="US"/>
    <s v="USD"/>
    <n v="1444516084"/>
    <n v="1439332084"/>
    <b v="0"/>
    <n v="8"/>
    <b v="1"/>
    <s v="music/indie rock"/>
    <n v="100"/>
    <n v="250"/>
    <x v="4"/>
    <s v="indie rock"/>
    <x v="2480"/>
    <d v="2015-10-10T22:28:04"/>
  </r>
  <r>
    <x v="0"/>
    <s v="US"/>
    <s v="USD"/>
    <n v="1335799808"/>
    <n v="1333207808"/>
    <b v="0"/>
    <n v="95"/>
    <b v="1"/>
    <s v="music/indie rock"/>
    <n v="112.91099999999999"/>
    <n v="47.541473684210523"/>
    <x v="4"/>
    <s v="indie rock"/>
    <x v="2481"/>
    <d v="2012-04-30T15:30:08"/>
  </r>
  <r>
    <x v="0"/>
    <s v="US"/>
    <s v="USD"/>
    <n v="1312224383"/>
    <n v="1308336383"/>
    <b v="0"/>
    <n v="25"/>
    <b v="1"/>
    <s v="music/indie rock"/>
    <n v="100.1"/>
    <n v="40.04"/>
    <x v="4"/>
    <s v="indie rock"/>
    <x v="2482"/>
    <d v="2011-08-01T18:46:23"/>
  </r>
  <r>
    <x v="0"/>
    <s v="US"/>
    <s v="USD"/>
    <n v="1335891603"/>
    <n v="1330711203"/>
    <b v="0"/>
    <n v="19"/>
    <b v="1"/>
    <s v="music/indie rock"/>
    <n v="113.72727272727272"/>
    <n v="65.84210526315789"/>
    <x v="4"/>
    <s v="indie rock"/>
    <x v="2483"/>
    <d v="2012-05-01T17:00:03"/>
  </r>
  <r>
    <x v="0"/>
    <s v="US"/>
    <s v="USD"/>
    <n v="1316124003"/>
    <n v="1313532003"/>
    <b v="0"/>
    <n v="90"/>
    <b v="1"/>
    <s v="music/indie rock"/>
    <n v="119.31742857142855"/>
    <n v="46.401222222222216"/>
    <x v="4"/>
    <s v="indie rock"/>
    <x v="2484"/>
    <d v="2011-09-15T22:00:03"/>
  </r>
  <r>
    <x v="0"/>
    <s v="US"/>
    <s v="USD"/>
    <n v="1318463879"/>
    <n v="1315439879"/>
    <b v="0"/>
    <n v="41"/>
    <b v="1"/>
    <s v="music/indie rock"/>
    <n v="103.25"/>
    <n v="50.365853658536587"/>
    <x v="4"/>
    <s v="indie rock"/>
    <x v="2485"/>
    <d v="2011-10-12T23:57:59"/>
  </r>
  <r>
    <x v="0"/>
    <s v="US"/>
    <s v="USD"/>
    <n v="1335113976"/>
    <n v="1332521976"/>
    <b v="0"/>
    <n v="30"/>
    <b v="1"/>
    <s v="music/indie rock"/>
    <n v="265.66666666666669"/>
    <n v="26.566666666666666"/>
    <x v="4"/>
    <s v="indie rock"/>
    <x v="2486"/>
    <d v="2012-04-22T16:59:36"/>
  </r>
  <r>
    <x v="0"/>
    <s v="US"/>
    <s v="USD"/>
    <n v="1338083997"/>
    <n v="1335491997"/>
    <b v="0"/>
    <n v="38"/>
    <b v="1"/>
    <s v="music/indie rock"/>
    <n v="100.05066666666667"/>
    <n v="39.493684210526318"/>
    <x v="4"/>
    <s v="indie rock"/>
    <x v="2487"/>
    <d v="2012-05-27T01:59:57"/>
  </r>
  <r>
    <x v="0"/>
    <s v="US"/>
    <s v="USD"/>
    <n v="1321459908"/>
    <n v="1318864308"/>
    <b v="0"/>
    <n v="65"/>
    <b v="1"/>
    <s v="music/indie rock"/>
    <n v="106.69999999999999"/>
    <n v="49.246153846153845"/>
    <x v="4"/>
    <s v="indie rock"/>
    <x v="2488"/>
    <d v="2011-11-16T16:11:48"/>
  </r>
  <r>
    <x v="0"/>
    <s v="US"/>
    <s v="USD"/>
    <n v="1368117239"/>
    <n v="1365525239"/>
    <b v="0"/>
    <n v="75"/>
    <b v="1"/>
    <s v="music/indie rock"/>
    <n v="133.67142857142858"/>
    <n v="62.38"/>
    <x v="4"/>
    <s v="indie rock"/>
    <x v="2489"/>
    <d v="2013-05-09T16:33:59"/>
  </r>
  <r>
    <x v="0"/>
    <s v="US"/>
    <s v="USD"/>
    <n v="1340429276"/>
    <n v="1335245276"/>
    <b v="0"/>
    <n v="16"/>
    <b v="1"/>
    <s v="music/indie rock"/>
    <n v="121.39999999999999"/>
    <n v="37.9375"/>
    <x v="4"/>
    <s v="indie rock"/>
    <x v="2490"/>
    <d v="2012-06-23T05:27:56"/>
  </r>
  <r>
    <x v="0"/>
    <s v="US"/>
    <s v="USD"/>
    <n v="1295142660"/>
    <n v="1293739714"/>
    <b v="0"/>
    <n v="10"/>
    <b v="1"/>
    <s v="music/indie rock"/>
    <n v="103.2"/>
    <n v="51.6"/>
    <x v="4"/>
    <s v="indie rock"/>
    <x v="2491"/>
    <d v="2011-01-16T01:51:00"/>
  </r>
  <r>
    <x v="0"/>
    <s v="US"/>
    <s v="USD"/>
    <n v="1339840740"/>
    <n v="1335397188"/>
    <b v="0"/>
    <n v="27"/>
    <b v="1"/>
    <s v="music/indie rock"/>
    <n v="125"/>
    <n v="27.777777777777779"/>
    <x v="4"/>
    <s v="indie rock"/>
    <x v="2492"/>
    <d v="2012-06-16T09:59:00"/>
  </r>
  <r>
    <x v="0"/>
    <s v="US"/>
    <s v="USD"/>
    <n v="1367208140"/>
    <n v="1363320140"/>
    <b v="0"/>
    <n v="259"/>
    <b v="1"/>
    <s v="music/indie rock"/>
    <n v="128.69999999999999"/>
    <n v="99.382239382239376"/>
    <x v="4"/>
    <s v="indie rock"/>
    <x v="2493"/>
    <d v="2013-04-29T04:02:20"/>
  </r>
  <r>
    <x v="0"/>
    <s v="US"/>
    <s v="USD"/>
    <n v="1337786944"/>
    <n v="1335194944"/>
    <b v="0"/>
    <n v="39"/>
    <b v="1"/>
    <s v="music/indie rock"/>
    <n v="101.00533333333333"/>
    <n v="38.848205128205123"/>
    <x v="4"/>
    <s v="indie rock"/>
    <x v="2494"/>
    <d v="2012-05-23T15:29:04"/>
  </r>
  <r>
    <x v="0"/>
    <s v="US"/>
    <s v="USD"/>
    <n v="1339022575"/>
    <n v="1336430575"/>
    <b v="0"/>
    <n v="42"/>
    <b v="1"/>
    <s v="music/indie rock"/>
    <n v="127.53666666666665"/>
    <n v="45.548809523809524"/>
    <x v="4"/>
    <s v="indie rock"/>
    <x v="2495"/>
    <d v="2012-06-06T22:42:55"/>
  </r>
  <r>
    <x v="0"/>
    <s v="US"/>
    <s v="USD"/>
    <n v="1364597692"/>
    <n v="1361577292"/>
    <b v="0"/>
    <n v="10"/>
    <b v="1"/>
    <s v="music/indie rock"/>
    <n v="100"/>
    <n v="600"/>
    <x v="4"/>
    <s v="indie rock"/>
    <x v="2496"/>
    <d v="2013-03-29T22:54:52"/>
  </r>
  <r>
    <x v="0"/>
    <s v="US"/>
    <s v="USD"/>
    <n v="1312578338"/>
    <n v="1309986338"/>
    <b v="0"/>
    <n v="56"/>
    <b v="1"/>
    <s v="music/indie rock"/>
    <n v="112.7715"/>
    <n v="80.551071428571419"/>
    <x v="4"/>
    <s v="indie rock"/>
    <x v="2497"/>
    <d v="2011-08-05T21:05:38"/>
  </r>
  <r>
    <x v="0"/>
    <s v="US"/>
    <s v="USD"/>
    <n v="1422400387"/>
    <n v="1421190787"/>
    <b v="0"/>
    <n v="20"/>
    <b v="1"/>
    <s v="music/indie rock"/>
    <n v="105.60000000000001"/>
    <n v="52.8"/>
    <x v="4"/>
    <s v="indie rock"/>
    <x v="2498"/>
    <d v="2015-01-27T23:13:07"/>
  </r>
  <r>
    <x v="0"/>
    <s v="US"/>
    <s v="USD"/>
    <n v="1356976800"/>
    <n v="1352820837"/>
    <b v="0"/>
    <n v="170"/>
    <b v="1"/>
    <s v="music/indie rock"/>
    <n v="202.625"/>
    <n v="47.676470588235297"/>
    <x v="4"/>
    <s v="indie rock"/>
    <x v="2499"/>
    <d v="2012-12-31T18:00:00"/>
  </r>
  <r>
    <x v="0"/>
    <s v="US"/>
    <s v="USD"/>
    <n v="1340476375"/>
    <n v="1337884375"/>
    <b v="0"/>
    <n v="29"/>
    <b v="1"/>
    <s v="music/indie rock"/>
    <n v="113.33333333333333"/>
    <n v="23.448275862068964"/>
    <x v="4"/>
    <s v="indie rock"/>
    <x v="2500"/>
    <d v="2012-06-23T18:32:55"/>
  </r>
  <r>
    <x v="2"/>
    <s v="CA"/>
    <s v="CAD"/>
    <n v="1443379104"/>
    <n v="1440787104"/>
    <b v="0"/>
    <n v="7"/>
    <b v="0"/>
    <s v="food/restaurants"/>
    <n v="2.5545454545454547"/>
    <n v="40.142857142857146"/>
    <x v="7"/>
    <s v="restaurants"/>
    <x v="2501"/>
    <d v="2015-09-27T18:38:24"/>
  </r>
  <r>
    <x v="2"/>
    <s v="US"/>
    <s v="USD"/>
    <n v="1411328918"/>
    <n v="1407440918"/>
    <b v="0"/>
    <n v="5"/>
    <b v="0"/>
    <s v="food/restaurants"/>
    <n v="7.8181818181818186E-2"/>
    <n v="17.2"/>
    <x v="7"/>
    <s v="restaurants"/>
    <x v="2502"/>
    <d v="2014-09-21T19:48:38"/>
  </r>
  <r>
    <x v="2"/>
    <s v="US"/>
    <s v="USD"/>
    <n v="1465333560"/>
    <n v="1462743308"/>
    <b v="0"/>
    <n v="0"/>
    <b v="0"/>
    <s v="food/restaurants"/>
    <n v="0"/>
    <s v="N/A"/>
    <x v="7"/>
    <s v="restaurants"/>
    <x v="2503"/>
    <d v="2016-06-07T21:06:00"/>
  </r>
  <r>
    <x v="2"/>
    <s v="US"/>
    <s v="USD"/>
    <n v="1416014534"/>
    <n v="1413418934"/>
    <b v="0"/>
    <n v="0"/>
    <b v="0"/>
    <s v="food/restaurants"/>
    <n v="0"/>
    <s v="N/A"/>
    <x v="7"/>
    <s v="restaurants"/>
    <x v="2504"/>
    <d v="2014-11-15T01:22:14"/>
  </r>
  <r>
    <x v="2"/>
    <s v="US"/>
    <s v="USD"/>
    <n v="1426292416"/>
    <n v="1423704016"/>
    <b v="0"/>
    <n v="0"/>
    <b v="0"/>
    <s v="food/restaurants"/>
    <n v="0"/>
    <s v="N/A"/>
    <x v="7"/>
    <s v="restaurants"/>
    <x v="2505"/>
    <d v="2015-03-14T00:20:16"/>
  </r>
  <r>
    <x v="2"/>
    <s v="GB"/>
    <s v="GBP"/>
    <n v="1443906000"/>
    <n v="1441955269"/>
    <b v="0"/>
    <n v="2"/>
    <b v="0"/>
    <s v="food/restaurants"/>
    <n v="0.6"/>
    <n v="15"/>
    <x v="7"/>
    <s v="restaurants"/>
    <x v="2506"/>
    <d v="2015-10-03T21:00:00"/>
  </r>
  <r>
    <x v="2"/>
    <s v="US"/>
    <s v="USD"/>
    <n v="1431308704"/>
    <n v="1428716704"/>
    <b v="0"/>
    <n v="0"/>
    <b v="0"/>
    <s v="food/restaurants"/>
    <n v="0"/>
    <s v="N/A"/>
    <x v="7"/>
    <s v="restaurants"/>
    <x v="2507"/>
    <d v="2015-05-11T01:45:04"/>
  </r>
  <r>
    <x v="2"/>
    <s v="US"/>
    <s v="USD"/>
    <n v="1408056634"/>
    <n v="1405464634"/>
    <b v="0"/>
    <n v="0"/>
    <b v="0"/>
    <s v="food/restaurants"/>
    <n v="0"/>
    <s v="N/A"/>
    <x v="7"/>
    <s v="restaurants"/>
    <x v="2508"/>
    <d v="2014-08-14T22:50:34"/>
  </r>
  <r>
    <x v="2"/>
    <s v="GB"/>
    <s v="GBP"/>
    <n v="1429554349"/>
    <n v="1424719549"/>
    <b v="0"/>
    <n v="28"/>
    <b v="0"/>
    <s v="food/restaurants"/>
    <n v="1.0526315789473684"/>
    <n v="35.714285714285715"/>
    <x v="7"/>
    <s v="restaurants"/>
    <x v="2509"/>
    <d v="2015-04-20T18:25:49"/>
  </r>
  <r>
    <x v="2"/>
    <s v="US"/>
    <s v="USD"/>
    <n v="1431647772"/>
    <n v="1426463772"/>
    <b v="0"/>
    <n v="2"/>
    <b v="0"/>
    <s v="food/restaurants"/>
    <n v="0.15"/>
    <n v="37.5"/>
    <x v="7"/>
    <s v="restaurants"/>
    <x v="2510"/>
    <d v="2015-05-14T23:56:12"/>
  </r>
  <r>
    <x v="2"/>
    <s v="GB"/>
    <s v="GBP"/>
    <n v="1454323413"/>
    <n v="1451731413"/>
    <b v="0"/>
    <n v="0"/>
    <b v="0"/>
    <s v="food/restaurants"/>
    <n v="0"/>
    <s v="N/A"/>
    <x v="7"/>
    <s v="restaurants"/>
    <x v="2511"/>
    <d v="2016-02-01T10:43:33"/>
  </r>
  <r>
    <x v="2"/>
    <s v="US"/>
    <s v="USD"/>
    <n v="1418504561"/>
    <n v="1417208561"/>
    <b v="0"/>
    <n v="0"/>
    <b v="0"/>
    <s v="food/restaurants"/>
    <n v="0"/>
    <s v="N/A"/>
    <x v="7"/>
    <s v="restaurants"/>
    <x v="2512"/>
    <d v="2014-12-13T21:02:41"/>
  </r>
  <r>
    <x v="2"/>
    <s v="DE"/>
    <s v="EUR"/>
    <n v="1488067789"/>
    <n v="1482883789"/>
    <b v="0"/>
    <n v="0"/>
    <b v="0"/>
    <s v="food/restaurants"/>
    <n v="0"/>
    <s v="N/A"/>
    <x v="7"/>
    <s v="restaurants"/>
    <x v="2513"/>
    <d v="2017-02-26T00:09:49"/>
  </r>
  <r>
    <x v="2"/>
    <s v="US"/>
    <s v="USD"/>
    <n v="1408526477"/>
    <n v="1407057677"/>
    <b v="0"/>
    <n v="4"/>
    <b v="0"/>
    <s v="food/restaurants"/>
    <n v="1.7500000000000002"/>
    <n v="52.5"/>
    <x v="7"/>
    <s v="restaurants"/>
    <x v="2514"/>
    <d v="2014-08-20T09:21:17"/>
  </r>
  <r>
    <x v="2"/>
    <s v="US"/>
    <s v="USD"/>
    <n v="1424635753"/>
    <n v="1422043753"/>
    <b v="0"/>
    <n v="12"/>
    <b v="0"/>
    <s v="food/restaurants"/>
    <n v="18.600000000000001"/>
    <n v="77.5"/>
    <x v="7"/>
    <s v="restaurants"/>
    <x v="2515"/>
    <d v="2015-02-22T20:09:13"/>
  </r>
  <r>
    <x v="2"/>
    <s v="US"/>
    <s v="USD"/>
    <n v="1417279252"/>
    <n v="1414683652"/>
    <b v="0"/>
    <n v="0"/>
    <b v="0"/>
    <s v="food/restaurants"/>
    <n v="0"/>
    <s v="N/A"/>
    <x v="7"/>
    <s v="restaurants"/>
    <x v="2516"/>
    <d v="2014-11-29T16:40:52"/>
  </r>
  <r>
    <x v="2"/>
    <s v="CA"/>
    <s v="CAD"/>
    <n v="1426788930"/>
    <n v="1424200530"/>
    <b v="0"/>
    <n v="33"/>
    <b v="0"/>
    <s v="food/restaurants"/>
    <n v="9.8166666666666664"/>
    <n v="53.545454545454547"/>
    <x v="7"/>
    <s v="restaurants"/>
    <x v="2517"/>
    <d v="2015-03-19T18:15:30"/>
  </r>
  <r>
    <x v="2"/>
    <s v="US"/>
    <s v="USD"/>
    <n v="1415899228"/>
    <n v="1413303628"/>
    <b v="0"/>
    <n v="0"/>
    <b v="0"/>
    <s v="food/restaurants"/>
    <n v="0"/>
    <s v="N/A"/>
    <x v="7"/>
    <s v="restaurants"/>
    <x v="2518"/>
    <d v="2014-11-13T17:20:28"/>
  </r>
  <r>
    <x v="2"/>
    <s v="US"/>
    <s v="USD"/>
    <n v="1405741404"/>
    <n v="1403149404"/>
    <b v="0"/>
    <n v="4"/>
    <b v="0"/>
    <s v="food/restaurants"/>
    <n v="4.3333333333333335E-2"/>
    <n v="16.25"/>
    <x v="7"/>
    <s v="restaurants"/>
    <x v="2519"/>
    <d v="2014-07-19T03:43:24"/>
  </r>
  <r>
    <x v="2"/>
    <s v="US"/>
    <s v="USD"/>
    <n v="1476559260"/>
    <n v="1472567085"/>
    <b v="0"/>
    <n v="0"/>
    <b v="0"/>
    <s v="food/restaurants"/>
    <n v="0"/>
    <s v="N/A"/>
    <x v="7"/>
    <s v="restaurants"/>
    <x v="2520"/>
    <d v="2016-10-15T19:21:00"/>
  </r>
  <r>
    <x v="0"/>
    <s v="US"/>
    <s v="USD"/>
    <n v="1444778021"/>
    <n v="1442963621"/>
    <b v="0"/>
    <n v="132"/>
    <b v="1"/>
    <s v="music/classical music"/>
    <n v="109.48792"/>
    <n v="103.68174242424243"/>
    <x v="4"/>
    <s v="classical music"/>
    <x v="2521"/>
    <d v="2015-10-13T23:13:41"/>
  </r>
  <r>
    <x v="0"/>
    <s v="US"/>
    <s v="USD"/>
    <n v="1461336720"/>
    <n v="1459431960"/>
    <b v="0"/>
    <n v="27"/>
    <b v="1"/>
    <s v="music/classical music"/>
    <n v="100"/>
    <n v="185.18518518518519"/>
    <x v="4"/>
    <s v="classical music"/>
    <x v="2522"/>
    <d v="2016-04-22T14:52:00"/>
  </r>
  <r>
    <x v="0"/>
    <s v="US"/>
    <s v="USD"/>
    <n v="1416270292"/>
    <n v="1413674692"/>
    <b v="0"/>
    <n v="26"/>
    <b v="1"/>
    <s v="music/classical music"/>
    <n v="156.44444444444446"/>
    <n v="54.153846153846153"/>
    <x v="4"/>
    <s v="classical music"/>
    <x v="2523"/>
    <d v="2014-11-18T00:24:52"/>
  </r>
  <r>
    <x v="0"/>
    <s v="US"/>
    <s v="USD"/>
    <n v="1419136200"/>
    <n v="1416338557"/>
    <b v="0"/>
    <n v="43"/>
    <b v="1"/>
    <s v="music/classical music"/>
    <n v="101.6"/>
    <n v="177.2093023255814"/>
    <x v="4"/>
    <s v="classical music"/>
    <x v="2524"/>
    <d v="2014-12-21T04:30:00"/>
  </r>
  <r>
    <x v="0"/>
    <s v="US"/>
    <s v="USD"/>
    <n v="1340914571"/>
    <n v="1338322571"/>
    <b v="0"/>
    <n v="80"/>
    <b v="1"/>
    <s v="music/classical music"/>
    <n v="100.325"/>
    <n v="100.325"/>
    <x v="4"/>
    <s v="classical music"/>
    <x v="2525"/>
    <d v="2012-06-28T20:16:11"/>
  </r>
  <r>
    <x v="0"/>
    <s v="US"/>
    <s v="USD"/>
    <n v="1418014740"/>
    <n v="1415585474"/>
    <b v="0"/>
    <n v="33"/>
    <b v="1"/>
    <s v="music/classical music"/>
    <n v="112.94999999999999"/>
    <n v="136.90909090909091"/>
    <x v="4"/>
    <s v="classical music"/>
    <x v="2526"/>
    <d v="2014-12-08T04:59:00"/>
  </r>
  <r>
    <x v="0"/>
    <s v="US"/>
    <s v="USD"/>
    <n v="1382068740"/>
    <n v="1380477691"/>
    <b v="0"/>
    <n v="71"/>
    <b v="1"/>
    <s v="music/classical music"/>
    <n v="102.125"/>
    <n v="57.535211267605632"/>
    <x v="4"/>
    <s v="classical music"/>
    <x v="2527"/>
    <d v="2013-10-18T03:59:00"/>
  </r>
  <r>
    <x v="0"/>
    <s v="GB"/>
    <s v="GBP"/>
    <n v="1440068400"/>
    <n v="1438459303"/>
    <b v="0"/>
    <n v="81"/>
    <b v="1"/>
    <s v="music/classical music"/>
    <n v="107.24974999999999"/>
    <n v="52.962839506172834"/>
    <x v="4"/>
    <s v="classical music"/>
    <x v="2528"/>
    <d v="2015-08-20T11:00:00"/>
  </r>
  <r>
    <x v="0"/>
    <s v="US"/>
    <s v="USD"/>
    <n v="1332636975"/>
    <n v="1328752575"/>
    <b v="0"/>
    <n v="76"/>
    <b v="1"/>
    <s v="music/classical music"/>
    <n v="104.28333333333333"/>
    <n v="82.328947368421055"/>
    <x v="4"/>
    <s v="classical music"/>
    <x v="2529"/>
    <d v="2012-03-25T00:56:15"/>
  </r>
  <r>
    <x v="0"/>
    <s v="US"/>
    <s v="USD"/>
    <n v="1429505400"/>
    <n v="1426711505"/>
    <b v="0"/>
    <n v="48"/>
    <b v="1"/>
    <s v="music/classical music"/>
    <n v="100"/>
    <n v="135.41666666666666"/>
    <x v="4"/>
    <s v="classical music"/>
    <x v="2530"/>
    <d v="2015-04-20T04:50:00"/>
  </r>
  <r>
    <x v="0"/>
    <s v="US"/>
    <s v="USD"/>
    <n v="1439611140"/>
    <n v="1437668354"/>
    <b v="0"/>
    <n v="61"/>
    <b v="1"/>
    <s v="music/classical music"/>
    <n v="100.4"/>
    <n v="74.06557377049181"/>
    <x v="4"/>
    <s v="classical music"/>
    <x v="2531"/>
    <d v="2015-08-15T03:59:00"/>
  </r>
  <r>
    <x v="0"/>
    <s v="US"/>
    <s v="USD"/>
    <n v="1345148566"/>
    <n v="1342556566"/>
    <b v="0"/>
    <n v="60"/>
    <b v="1"/>
    <s v="music/classical music"/>
    <n v="126.125"/>
    <n v="84.083333333333329"/>
    <x v="4"/>
    <s v="classical music"/>
    <x v="2532"/>
    <d v="2012-08-16T20:22:46"/>
  </r>
  <r>
    <x v="0"/>
    <s v="US"/>
    <s v="USD"/>
    <n v="1362160868"/>
    <n v="1359568911"/>
    <b v="0"/>
    <n v="136"/>
    <b v="1"/>
    <s v="music/classical music"/>
    <n v="110.66666666666667"/>
    <n v="61.029411764705884"/>
    <x v="4"/>
    <s v="classical music"/>
    <x v="2533"/>
    <d v="2013-03-01T18:01:08"/>
  </r>
  <r>
    <x v="0"/>
    <s v="US"/>
    <s v="USD"/>
    <n v="1262325600"/>
    <n v="1257871712"/>
    <b v="0"/>
    <n v="14"/>
    <b v="1"/>
    <s v="music/classical music"/>
    <n v="105"/>
    <n v="150"/>
    <x v="4"/>
    <s v="classical music"/>
    <x v="2534"/>
    <d v="2010-01-01T06:00:00"/>
  </r>
  <r>
    <x v="0"/>
    <s v="US"/>
    <s v="USD"/>
    <n v="1417463945"/>
    <n v="1414781945"/>
    <b v="0"/>
    <n v="78"/>
    <b v="1"/>
    <s v="music/classical music"/>
    <n v="103.77499999999999"/>
    <n v="266.08974358974359"/>
    <x v="4"/>
    <s v="classical music"/>
    <x v="2535"/>
    <d v="2014-12-01T19:59:05"/>
  </r>
  <r>
    <x v="0"/>
    <s v="US"/>
    <s v="USD"/>
    <n v="1375151566"/>
    <n v="1373337166"/>
    <b v="0"/>
    <n v="4"/>
    <b v="1"/>
    <s v="music/classical music"/>
    <n v="115.99999999999999"/>
    <n v="7.25"/>
    <x v="4"/>
    <s v="classical music"/>
    <x v="2536"/>
    <d v="2013-07-30T02:32:46"/>
  </r>
  <r>
    <x v="0"/>
    <s v="US"/>
    <s v="USD"/>
    <n v="1312212855"/>
    <n v="1307028855"/>
    <b v="0"/>
    <n v="11"/>
    <b v="1"/>
    <s v="music/classical music"/>
    <n v="110.00000000000001"/>
    <n v="100"/>
    <x v="4"/>
    <s v="classical music"/>
    <x v="2537"/>
    <d v="2011-08-01T15:34:15"/>
  </r>
  <r>
    <x v="0"/>
    <s v="US"/>
    <s v="USD"/>
    <n v="1361681940"/>
    <n v="1359029661"/>
    <b v="0"/>
    <n v="185"/>
    <b v="1"/>
    <s v="music/classical music"/>
    <n v="113.01761111111111"/>
    <n v="109.96308108108107"/>
    <x v="4"/>
    <s v="classical music"/>
    <x v="2538"/>
    <d v="2013-02-24T04:59:00"/>
  </r>
  <r>
    <x v="0"/>
    <s v="US"/>
    <s v="USD"/>
    <n v="1422913152"/>
    <n v="1417729152"/>
    <b v="0"/>
    <n v="59"/>
    <b v="1"/>
    <s v="music/classical music"/>
    <n v="100.25"/>
    <n v="169.91525423728814"/>
    <x v="4"/>
    <s v="classical music"/>
    <x v="2539"/>
    <d v="2015-02-02T21:39:12"/>
  </r>
  <r>
    <x v="0"/>
    <s v="US"/>
    <s v="USD"/>
    <n v="1319904721"/>
    <n v="1314720721"/>
    <b v="0"/>
    <n v="27"/>
    <b v="1"/>
    <s v="music/classical music"/>
    <n v="103.4"/>
    <n v="95.740740740740748"/>
    <x v="4"/>
    <s v="classical music"/>
    <x v="2540"/>
    <d v="2011-10-29T16:12:01"/>
  </r>
  <r>
    <x v="0"/>
    <s v="GB"/>
    <s v="GBP"/>
    <n v="1380192418"/>
    <n v="1375008418"/>
    <b v="0"/>
    <n v="63"/>
    <b v="1"/>
    <s v="music/classical music"/>
    <n v="107.02857142857142"/>
    <n v="59.460317460317462"/>
    <x v="4"/>
    <s v="classical music"/>
    <x v="2541"/>
    <d v="2013-09-26T10:46:58"/>
  </r>
  <r>
    <x v="0"/>
    <s v="US"/>
    <s v="USD"/>
    <n v="1380599940"/>
    <n v="1377252857"/>
    <b v="0"/>
    <n v="13"/>
    <b v="1"/>
    <s v="music/classical music"/>
    <n v="103.57142857142858"/>
    <n v="55.769230769230766"/>
    <x v="4"/>
    <s v="classical music"/>
    <x v="2542"/>
    <d v="2013-10-01T03:59:00"/>
  </r>
  <r>
    <x v="0"/>
    <s v="US"/>
    <s v="USD"/>
    <n v="1293937200"/>
    <n v="1291257298"/>
    <b v="0"/>
    <n v="13"/>
    <b v="1"/>
    <s v="music/classical music"/>
    <n v="156.4"/>
    <n v="30.076923076923077"/>
    <x v="4"/>
    <s v="classical music"/>
    <x v="2543"/>
    <d v="2011-01-02T03:00:00"/>
  </r>
  <r>
    <x v="0"/>
    <s v="US"/>
    <s v="USD"/>
    <n v="1341750569"/>
    <n v="1339158569"/>
    <b v="0"/>
    <n v="57"/>
    <b v="1"/>
    <s v="music/classical music"/>
    <n v="100.82"/>
    <n v="88.438596491228068"/>
    <x v="4"/>
    <s v="classical music"/>
    <x v="2544"/>
    <d v="2012-07-08T12:29:29"/>
  </r>
  <r>
    <x v="0"/>
    <s v="US"/>
    <s v="USD"/>
    <n v="1424997000"/>
    <n v="1421983138"/>
    <b v="0"/>
    <n v="61"/>
    <b v="1"/>
    <s v="music/classical music"/>
    <n v="195.3"/>
    <n v="64.032786885245898"/>
    <x v="4"/>
    <s v="classical music"/>
    <x v="2545"/>
    <d v="2015-02-27T00:30:00"/>
  </r>
  <r>
    <x v="0"/>
    <s v="US"/>
    <s v="USD"/>
    <n v="1380949200"/>
    <n v="1378586179"/>
    <b v="0"/>
    <n v="65"/>
    <b v="1"/>
    <s v="music/classical music"/>
    <n v="111.71428571428572"/>
    <n v="60.153846153846153"/>
    <x v="4"/>
    <s v="classical music"/>
    <x v="2546"/>
    <d v="2013-10-05T05:00:00"/>
  </r>
  <r>
    <x v="0"/>
    <s v="US"/>
    <s v="USD"/>
    <n v="1333560803"/>
    <n v="1330972403"/>
    <b v="0"/>
    <n v="134"/>
    <b v="1"/>
    <s v="music/classical music"/>
    <n v="119.85454545454546"/>
    <n v="49.194029850746269"/>
    <x v="4"/>
    <s v="classical music"/>
    <x v="2547"/>
    <d v="2012-04-04T17:33:23"/>
  </r>
  <r>
    <x v="0"/>
    <s v="FR"/>
    <s v="EUR"/>
    <n v="1475209620"/>
    <n v="1473087637"/>
    <b v="0"/>
    <n v="37"/>
    <b v="1"/>
    <s v="music/classical music"/>
    <n v="101.85"/>
    <n v="165.16216216216216"/>
    <x v="4"/>
    <s v="classical music"/>
    <x v="2548"/>
    <d v="2016-09-30T04:27:00"/>
  </r>
  <r>
    <x v="0"/>
    <s v="GB"/>
    <s v="GBP"/>
    <n v="1370019600"/>
    <n v="1366999870"/>
    <b v="0"/>
    <n v="37"/>
    <b v="1"/>
    <s v="music/classical music"/>
    <n v="102.80254777070064"/>
    <n v="43.621621621621621"/>
    <x v="4"/>
    <s v="classical music"/>
    <x v="2549"/>
    <d v="2013-05-31T17:00:00"/>
  </r>
  <r>
    <x v="0"/>
    <s v="US"/>
    <s v="USD"/>
    <n v="1444276740"/>
    <n v="1439392406"/>
    <b v="0"/>
    <n v="150"/>
    <b v="1"/>
    <s v="music/classical music"/>
    <n v="100.84615384615385"/>
    <n v="43.7"/>
    <x v="4"/>
    <s v="classical music"/>
    <x v="2550"/>
    <d v="2015-10-08T03:59:00"/>
  </r>
  <r>
    <x v="0"/>
    <s v="US"/>
    <s v="USD"/>
    <n v="1332362880"/>
    <n v="1329890585"/>
    <b v="0"/>
    <n v="56"/>
    <b v="1"/>
    <s v="music/classical music"/>
    <n v="102.73469387755102"/>
    <n v="67.419642857142861"/>
    <x v="4"/>
    <s v="classical music"/>
    <x v="2551"/>
    <d v="2012-03-21T20:48:00"/>
  </r>
  <r>
    <x v="0"/>
    <s v="US"/>
    <s v="USD"/>
    <n v="1488741981"/>
    <n v="1486149981"/>
    <b v="0"/>
    <n v="18"/>
    <b v="1"/>
    <s v="music/classical music"/>
    <n v="106.5"/>
    <n v="177.5"/>
    <x v="4"/>
    <s v="classical music"/>
    <x v="2552"/>
    <d v="2017-03-05T19:26:21"/>
  </r>
  <r>
    <x v="0"/>
    <s v="US"/>
    <s v="USD"/>
    <n v="1348202807"/>
    <n v="1343018807"/>
    <b v="0"/>
    <n v="60"/>
    <b v="1"/>
    <s v="music/classical music"/>
    <n v="155.53333333333333"/>
    <n v="38.883333333333333"/>
    <x v="4"/>
    <s v="classical music"/>
    <x v="2553"/>
    <d v="2012-09-21T04:46:47"/>
  </r>
  <r>
    <x v="0"/>
    <s v="US"/>
    <s v="USD"/>
    <n v="1433131140"/>
    <n v="1430445163"/>
    <b v="0"/>
    <n v="67"/>
    <b v="1"/>
    <s v="music/classical music"/>
    <n v="122.8"/>
    <n v="54.985074626865675"/>
    <x v="4"/>
    <s v="classical music"/>
    <x v="2554"/>
    <d v="2015-06-01T03:59:00"/>
  </r>
  <r>
    <x v="0"/>
    <s v="US"/>
    <s v="USD"/>
    <n v="1338219793"/>
    <n v="1335541393"/>
    <b v="0"/>
    <n v="35"/>
    <b v="1"/>
    <s v="music/classical music"/>
    <n v="107.35"/>
    <n v="61.342857142857142"/>
    <x v="4"/>
    <s v="classical music"/>
    <x v="2555"/>
    <d v="2012-05-28T15:43:13"/>
  </r>
  <r>
    <x v="0"/>
    <s v="US"/>
    <s v="USD"/>
    <n v="1356392857"/>
    <n v="1352504857"/>
    <b v="0"/>
    <n v="34"/>
    <b v="1"/>
    <s v="music/classical music"/>
    <n v="105.50335570469798"/>
    <n v="23.117647058823529"/>
    <x v="4"/>
    <s v="classical music"/>
    <x v="2556"/>
    <d v="2012-12-24T23:47:37"/>
  </r>
  <r>
    <x v="0"/>
    <s v="GB"/>
    <s v="GBP"/>
    <n v="1400176386"/>
    <n v="1397584386"/>
    <b v="0"/>
    <n v="36"/>
    <b v="1"/>
    <s v="music/classical music"/>
    <n v="118.44444444444444"/>
    <n v="29.611111111111111"/>
    <x v="4"/>
    <s v="classical music"/>
    <x v="2557"/>
    <d v="2014-05-15T17:53:06"/>
  </r>
  <r>
    <x v="0"/>
    <s v="AU"/>
    <s v="AUD"/>
    <n v="1430488740"/>
    <n v="1427747906"/>
    <b v="0"/>
    <n v="18"/>
    <b v="1"/>
    <s v="music/classical music"/>
    <n v="108.88"/>
    <n v="75.611111111111114"/>
    <x v="4"/>
    <s v="classical music"/>
    <x v="2558"/>
    <d v="2015-05-01T13:59:00"/>
  </r>
  <r>
    <x v="0"/>
    <s v="US"/>
    <s v="USD"/>
    <n v="1321385820"/>
    <n v="1318539484"/>
    <b v="0"/>
    <n v="25"/>
    <b v="1"/>
    <s v="music/classical music"/>
    <n v="111.25"/>
    <n v="35.6"/>
    <x v="4"/>
    <s v="classical music"/>
    <x v="2559"/>
    <d v="2011-11-15T19:37:00"/>
  </r>
  <r>
    <x v="0"/>
    <s v="GB"/>
    <s v="GBP"/>
    <n v="1425682174"/>
    <n v="1423090174"/>
    <b v="0"/>
    <n v="21"/>
    <b v="1"/>
    <s v="music/classical music"/>
    <n v="100.1"/>
    <n v="143"/>
    <x v="4"/>
    <s v="classical music"/>
    <x v="2560"/>
    <d v="2015-03-06T22:49:34"/>
  </r>
  <r>
    <x v="1"/>
    <s v="CA"/>
    <s v="CAD"/>
    <n v="1444740089"/>
    <n v="1442148089"/>
    <b v="0"/>
    <n v="0"/>
    <b v="0"/>
    <s v="food/food trucks"/>
    <n v="0"/>
    <s v="N/A"/>
    <x v="7"/>
    <s v="food trucks"/>
    <x v="2561"/>
    <d v="2015-10-13T12:41:29"/>
  </r>
  <r>
    <x v="1"/>
    <s v="DE"/>
    <s v="EUR"/>
    <n v="1476189339"/>
    <n v="1471005339"/>
    <b v="0"/>
    <n v="3"/>
    <b v="0"/>
    <s v="food/food trucks"/>
    <n v="0.75"/>
    <n v="25"/>
    <x v="7"/>
    <s v="food trucks"/>
    <x v="2562"/>
    <d v="2016-10-11T12:35:39"/>
  </r>
  <r>
    <x v="1"/>
    <s v="US"/>
    <s v="USD"/>
    <n v="1438226451"/>
    <n v="1433042451"/>
    <b v="0"/>
    <n v="0"/>
    <b v="0"/>
    <s v="food/food trucks"/>
    <n v="0"/>
    <s v="N/A"/>
    <x v="7"/>
    <s v="food trucks"/>
    <x v="2563"/>
    <d v="2015-07-30T03:20:51"/>
  </r>
  <r>
    <x v="1"/>
    <s v="CA"/>
    <s v="CAD"/>
    <n v="1406854699"/>
    <n v="1404262699"/>
    <b v="0"/>
    <n v="0"/>
    <b v="0"/>
    <s v="food/food trucks"/>
    <n v="0"/>
    <s v="N/A"/>
    <x v="7"/>
    <s v="food trucks"/>
    <x v="2564"/>
    <d v="2014-08-01T00:58:19"/>
  </r>
  <r>
    <x v="1"/>
    <s v="US"/>
    <s v="USD"/>
    <n v="1462827000"/>
    <n v="1457710589"/>
    <b v="0"/>
    <n v="1"/>
    <b v="0"/>
    <s v="food/food trucks"/>
    <n v="1"/>
    <n v="100"/>
    <x v="7"/>
    <s v="food trucks"/>
    <x v="2565"/>
    <d v="2016-05-09T20:50:00"/>
  </r>
  <r>
    <x v="1"/>
    <s v="US"/>
    <s v="USD"/>
    <n v="1408663948"/>
    <n v="1406071948"/>
    <b v="0"/>
    <n v="0"/>
    <b v="0"/>
    <s v="food/food trucks"/>
    <n v="0"/>
    <s v="N/A"/>
    <x v="7"/>
    <s v="food trucks"/>
    <x v="2566"/>
    <d v="2014-08-21T23:32:28"/>
  </r>
  <r>
    <x v="1"/>
    <s v="US"/>
    <s v="USD"/>
    <n v="1429823138"/>
    <n v="1427231138"/>
    <b v="0"/>
    <n v="2"/>
    <b v="0"/>
    <s v="food/food trucks"/>
    <n v="0.26666666666666666"/>
    <n v="60"/>
    <x v="7"/>
    <s v="food trucks"/>
    <x v="2567"/>
    <d v="2015-04-23T21:05:38"/>
  </r>
  <r>
    <x v="1"/>
    <s v="GB"/>
    <s v="GBP"/>
    <n v="1472745594"/>
    <n v="1470153594"/>
    <b v="0"/>
    <n v="1"/>
    <b v="0"/>
    <s v="food/food trucks"/>
    <n v="0.5"/>
    <n v="50"/>
    <x v="7"/>
    <s v="food trucks"/>
    <x v="2568"/>
    <d v="2016-09-01T15:59:54"/>
  </r>
  <r>
    <x v="1"/>
    <s v="US"/>
    <s v="USD"/>
    <n v="1442457112"/>
    <n v="1439865112"/>
    <b v="0"/>
    <n v="2"/>
    <b v="0"/>
    <s v="food/food trucks"/>
    <n v="2.2307692307692308"/>
    <n v="72.5"/>
    <x v="7"/>
    <s v="food trucks"/>
    <x v="2569"/>
    <d v="2015-09-17T02:31:52"/>
  </r>
  <r>
    <x v="1"/>
    <s v="US"/>
    <s v="USD"/>
    <n v="1486590035"/>
    <n v="1483998035"/>
    <b v="0"/>
    <n v="2"/>
    <b v="0"/>
    <s v="food/food trucks"/>
    <n v="0.84285714285714297"/>
    <n v="29.5"/>
    <x v="7"/>
    <s v="food trucks"/>
    <x v="2570"/>
    <d v="2017-02-08T21:40:35"/>
  </r>
  <r>
    <x v="1"/>
    <s v="AU"/>
    <s v="AUD"/>
    <n v="1463645521"/>
    <n v="1458461521"/>
    <b v="0"/>
    <n v="4"/>
    <b v="0"/>
    <s v="food/food trucks"/>
    <n v="0.25"/>
    <n v="62.5"/>
    <x v="7"/>
    <s v="food trucks"/>
    <x v="2571"/>
    <d v="2016-05-19T08:12:01"/>
  </r>
  <r>
    <x v="1"/>
    <s v="US"/>
    <s v="USD"/>
    <n v="1428893517"/>
    <n v="1426301517"/>
    <b v="0"/>
    <n v="0"/>
    <b v="0"/>
    <s v="food/food trucks"/>
    <n v="0"/>
    <s v="N/A"/>
    <x v="7"/>
    <s v="food trucks"/>
    <x v="2572"/>
    <d v="2015-04-13T02:51:57"/>
  </r>
  <r>
    <x v="1"/>
    <s v="US"/>
    <s v="USD"/>
    <n v="1408803149"/>
    <n v="1404915149"/>
    <b v="0"/>
    <n v="0"/>
    <b v="0"/>
    <s v="food/food trucks"/>
    <n v="0"/>
    <s v="N/A"/>
    <x v="7"/>
    <s v="food trucks"/>
    <x v="2573"/>
    <d v="2014-08-23T14:12:29"/>
  </r>
  <r>
    <x v="1"/>
    <s v="US"/>
    <s v="USD"/>
    <n v="1463600945"/>
    <n v="1461786545"/>
    <b v="0"/>
    <n v="0"/>
    <b v="0"/>
    <s v="food/food trucks"/>
    <n v="0"/>
    <s v="N/A"/>
    <x v="7"/>
    <s v="food trucks"/>
    <x v="2574"/>
    <d v="2016-05-18T19:49:05"/>
  </r>
  <r>
    <x v="1"/>
    <s v="US"/>
    <s v="USD"/>
    <n v="1421030194"/>
    <n v="1418438194"/>
    <b v="0"/>
    <n v="0"/>
    <b v="0"/>
    <s v="food/food trucks"/>
    <n v="0"/>
    <s v="N/A"/>
    <x v="7"/>
    <s v="food trucks"/>
    <x v="2575"/>
    <d v="2015-01-12T02:36:34"/>
  </r>
  <r>
    <x v="1"/>
    <s v="US"/>
    <s v="USD"/>
    <n v="1428707647"/>
    <n v="1424823247"/>
    <b v="0"/>
    <n v="0"/>
    <b v="0"/>
    <s v="food/food trucks"/>
    <n v="0"/>
    <s v="N/A"/>
    <x v="7"/>
    <s v="food trucks"/>
    <x v="2576"/>
    <d v="2015-04-10T23:14:07"/>
  </r>
  <r>
    <x v="1"/>
    <s v="US"/>
    <s v="USD"/>
    <n v="1407181297"/>
    <n v="1405021297"/>
    <b v="0"/>
    <n v="0"/>
    <b v="0"/>
    <s v="food/food trucks"/>
    <n v="0"/>
    <s v="N/A"/>
    <x v="7"/>
    <s v="food trucks"/>
    <x v="2577"/>
    <d v="2014-08-04T19:41:37"/>
  </r>
  <r>
    <x v="1"/>
    <s v="US"/>
    <s v="USD"/>
    <n v="1444410000"/>
    <n v="1440203579"/>
    <b v="0"/>
    <n v="0"/>
    <b v="0"/>
    <s v="food/food trucks"/>
    <n v="0"/>
    <s v="N/A"/>
    <x v="7"/>
    <s v="food trucks"/>
    <x v="2578"/>
    <d v="2015-10-09T17:00:00"/>
  </r>
  <r>
    <x v="1"/>
    <s v="US"/>
    <s v="USD"/>
    <n v="1410810903"/>
    <n v="1405626903"/>
    <b v="0"/>
    <n v="12"/>
    <b v="0"/>
    <s v="food/food trucks"/>
    <n v="0.13849999999999998"/>
    <n v="23.083333333333332"/>
    <x v="7"/>
    <s v="food trucks"/>
    <x v="2579"/>
    <d v="2014-09-15T19:55:03"/>
  </r>
  <r>
    <x v="1"/>
    <s v="US"/>
    <s v="USD"/>
    <n v="1431745200"/>
    <n v="1429170603"/>
    <b v="0"/>
    <n v="2"/>
    <b v="0"/>
    <s v="food/food trucks"/>
    <n v="0.6"/>
    <n v="25.5"/>
    <x v="7"/>
    <s v="food trucks"/>
    <x v="2580"/>
    <d v="2015-05-16T03:00:00"/>
  </r>
  <r>
    <x v="2"/>
    <s v="US"/>
    <s v="USD"/>
    <n v="1447689898"/>
    <n v="1445094298"/>
    <b v="0"/>
    <n v="11"/>
    <b v="0"/>
    <s v="food/food trucks"/>
    <n v="10.6"/>
    <n v="48.18181818181818"/>
    <x v="7"/>
    <s v="food trucks"/>
    <x v="2581"/>
    <d v="2015-11-16T16:04:58"/>
  </r>
  <r>
    <x v="2"/>
    <s v="US"/>
    <s v="USD"/>
    <n v="1477784634"/>
    <n v="1475192634"/>
    <b v="0"/>
    <n v="1"/>
    <b v="0"/>
    <s v="food/food trucks"/>
    <n v="1.1111111111111111E-3"/>
    <n v="1"/>
    <x v="7"/>
    <s v="food trucks"/>
    <x v="2582"/>
    <d v="2016-10-29T23:43:54"/>
  </r>
  <r>
    <x v="2"/>
    <s v="US"/>
    <s v="USD"/>
    <n v="1426526880"/>
    <n v="1421346480"/>
    <b v="0"/>
    <n v="5"/>
    <b v="0"/>
    <s v="food/food trucks"/>
    <n v="0.5"/>
    <n v="1"/>
    <x v="7"/>
    <s v="food trucks"/>
    <x v="2583"/>
    <d v="2015-03-16T17:28:00"/>
  </r>
  <r>
    <x v="2"/>
    <s v="US"/>
    <s v="USD"/>
    <n v="1434341369"/>
    <n v="1431749369"/>
    <b v="0"/>
    <n v="0"/>
    <b v="0"/>
    <s v="food/food trucks"/>
    <n v="0"/>
    <s v="N/A"/>
    <x v="7"/>
    <s v="food trucks"/>
    <x v="2584"/>
    <d v="2015-06-15T04:09:29"/>
  </r>
  <r>
    <x v="2"/>
    <s v="US"/>
    <s v="USD"/>
    <n v="1404601632"/>
    <n v="1402009632"/>
    <b v="0"/>
    <n v="1"/>
    <b v="0"/>
    <s v="food/food trucks"/>
    <n v="0.16666666666666669"/>
    <n v="50"/>
    <x v="7"/>
    <s v="food trucks"/>
    <x v="2585"/>
    <d v="2014-07-05T23:07:12"/>
  </r>
  <r>
    <x v="2"/>
    <s v="GB"/>
    <s v="GBP"/>
    <n v="1451030136"/>
    <n v="1448438136"/>
    <b v="0"/>
    <n v="1"/>
    <b v="0"/>
    <s v="food/food trucks"/>
    <n v="0.16666666666666669"/>
    <n v="5"/>
    <x v="7"/>
    <s v="food trucks"/>
    <x v="2586"/>
    <d v="2015-12-25T07:55:36"/>
  </r>
  <r>
    <x v="2"/>
    <s v="US"/>
    <s v="USD"/>
    <n v="1451491953"/>
    <n v="1448899953"/>
    <b v="0"/>
    <n v="6"/>
    <b v="0"/>
    <s v="food/food trucks"/>
    <n v="2.4340000000000002"/>
    <n v="202.83333333333334"/>
    <x v="7"/>
    <s v="food trucks"/>
    <x v="2587"/>
    <d v="2015-12-30T16:12:33"/>
  </r>
  <r>
    <x v="2"/>
    <s v="US"/>
    <s v="USD"/>
    <n v="1427807640"/>
    <n v="1423325626"/>
    <b v="0"/>
    <n v="8"/>
    <b v="0"/>
    <s v="food/food trucks"/>
    <n v="3.8833333333333329"/>
    <n v="29.125"/>
    <x v="7"/>
    <s v="food trucks"/>
    <x v="2588"/>
    <d v="2015-03-31T13:14:00"/>
  </r>
  <r>
    <x v="2"/>
    <s v="DK"/>
    <s v="DKK"/>
    <n v="1458733927"/>
    <n v="1456145527"/>
    <b v="0"/>
    <n v="1"/>
    <b v="0"/>
    <s v="food/food trucks"/>
    <n v="0.01"/>
    <n v="5"/>
    <x v="7"/>
    <s v="food trucks"/>
    <x v="2589"/>
    <d v="2016-03-23T11:52:07"/>
  </r>
  <r>
    <x v="2"/>
    <s v="AU"/>
    <s v="AUD"/>
    <n v="1453817297"/>
    <n v="1453212497"/>
    <b v="0"/>
    <n v="0"/>
    <b v="0"/>
    <s v="food/food trucks"/>
    <n v="0"/>
    <s v="N/A"/>
    <x v="7"/>
    <s v="food trucks"/>
    <x v="2590"/>
    <d v="2016-01-26T14:08:17"/>
  </r>
  <r>
    <x v="2"/>
    <s v="US"/>
    <s v="USD"/>
    <n v="1457901924"/>
    <n v="1452721524"/>
    <b v="0"/>
    <n v="2"/>
    <b v="0"/>
    <s v="food/food trucks"/>
    <n v="1.7333333333333332"/>
    <n v="13"/>
    <x v="7"/>
    <s v="food trucks"/>
    <x v="2591"/>
    <d v="2016-03-13T20:45:24"/>
  </r>
  <r>
    <x v="2"/>
    <s v="US"/>
    <s v="USD"/>
    <n v="1412536421"/>
    <n v="1409944421"/>
    <b v="0"/>
    <n v="1"/>
    <b v="0"/>
    <s v="food/food trucks"/>
    <n v="0.16666666666666669"/>
    <n v="50"/>
    <x v="7"/>
    <s v="food trucks"/>
    <x v="2592"/>
    <d v="2014-10-05T19:13:41"/>
  </r>
  <r>
    <x v="2"/>
    <s v="US"/>
    <s v="USD"/>
    <n v="1429993026"/>
    <n v="1427401026"/>
    <b v="0"/>
    <n v="0"/>
    <b v="0"/>
    <s v="food/food trucks"/>
    <n v="0"/>
    <s v="N/A"/>
    <x v="7"/>
    <s v="food trucks"/>
    <x v="2593"/>
    <d v="2015-04-25T20:17:06"/>
  </r>
  <r>
    <x v="2"/>
    <s v="US"/>
    <s v="USD"/>
    <n v="1407453228"/>
    <n v="1404861228"/>
    <b v="0"/>
    <n v="1"/>
    <b v="0"/>
    <s v="food/food trucks"/>
    <n v="1.25E-3"/>
    <n v="1"/>
    <x v="7"/>
    <s v="food trucks"/>
    <x v="2594"/>
    <d v="2014-08-07T23:13:48"/>
  </r>
  <r>
    <x v="2"/>
    <s v="US"/>
    <s v="USD"/>
    <n v="1487915500"/>
    <n v="1485323500"/>
    <b v="0"/>
    <n v="19"/>
    <b v="0"/>
    <s v="food/food trucks"/>
    <n v="12.166666666666668"/>
    <n v="96.05263157894737"/>
    <x v="7"/>
    <s v="food trucks"/>
    <x v="2595"/>
    <d v="2017-02-24T05:51:40"/>
  </r>
  <r>
    <x v="2"/>
    <s v="CA"/>
    <s v="CAD"/>
    <n v="1407427009"/>
    <n v="1404835009"/>
    <b v="0"/>
    <n v="27"/>
    <b v="0"/>
    <s v="food/food trucks"/>
    <n v="23.588571428571427"/>
    <n v="305.77777777777777"/>
    <x v="7"/>
    <s v="food trucks"/>
    <x v="2596"/>
    <d v="2014-08-07T15:56:49"/>
  </r>
  <r>
    <x v="2"/>
    <s v="GB"/>
    <s v="GBP"/>
    <n v="1466323917"/>
    <n v="1463731917"/>
    <b v="0"/>
    <n v="7"/>
    <b v="0"/>
    <s v="food/food trucks"/>
    <n v="5.6666666666666661"/>
    <n v="12.142857142857142"/>
    <x v="7"/>
    <s v="food trucks"/>
    <x v="2597"/>
    <d v="2016-06-19T08:11:57"/>
  </r>
  <r>
    <x v="2"/>
    <s v="US"/>
    <s v="USD"/>
    <n v="1443039001"/>
    <n v="1440447001"/>
    <b v="0"/>
    <n v="14"/>
    <b v="0"/>
    <s v="food/food trucks"/>
    <n v="39"/>
    <n v="83.571428571428569"/>
    <x v="7"/>
    <s v="food trucks"/>
    <x v="2598"/>
    <d v="2015-09-23T20:10:01"/>
  </r>
  <r>
    <x v="2"/>
    <s v="US"/>
    <s v="USD"/>
    <n v="1407089147"/>
    <n v="1403201147"/>
    <b v="0"/>
    <n v="5"/>
    <b v="0"/>
    <s v="food/food trucks"/>
    <n v="0.99546510341776351"/>
    <n v="18"/>
    <x v="7"/>
    <s v="food trucks"/>
    <x v="2599"/>
    <d v="2014-08-03T18:05:47"/>
  </r>
  <r>
    <x v="2"/>
    <s v="US"/>
    <s v="USD"/>
    <n v="1458938200"/>
    <n v="1453757800"/>
    <b v="0"/>
    <n v="30"/>
    <b v="0"/>
    <s v="food/food trucks"/>
    <n v="6.9320000000000004"/>
    <n v="115.53333333333333"/>
    <x v="7"/>
    <s v="food trucks"/>
    <x v="2600"/>
    <d v="2016-03-25T20:36:40"/>
  </r>
  <r>
    <x v="0"/>
    <s v="US"/>
    <s v="USD"/>
    <n v="1347508740"/>
    <n v="1346276349"/>
    <b v="1"/>
    <n v="151"/>
    <b v="1"/>
    <s v="technology/space exploration"/>
    <n v="661.4"/>
    <n v="21.900662251655628"/>
    <x v="2"/>
    <s v="space exploration"/>
    <x v="2601"/>
    <d v="2012-09-13T03:59:00"/>
  </r>
  <r>
    <x v="0"/>
    <s v="US"/>
    <s v="USD"/>
    <n v="1415827200"/>
    <n v="1412358968"/>
    <b v="1"/>
    <n v="489"/>
    <b v="1"/>
    <s v="technology/space exploration"/>
    <n v="326.0916666666667"/>
    <n v="80.022494887525568"/>
    <x v="2"/>
    <s v="space exploration"/>
    <x v="2602"/>
    <d v="2014-11-12T21:20:00"/>
  </r>
  <r>
    <x v="0"/>
    <s v="US"/>
    <s v="USD"/>
    <n v="1387835654"/>
    <n v="1386626054"/>
    <b v="1"/>
    <n v="50"/>
    <b v="1"/>
    <s v="technology/space exploration"/>
    <n v="101.48571428571429"/>
    <n v="35.520000000000003"/>
    <x v="2"/>
    <s v="space exploration"/>
    <x v="2603"/>
    <d v="2013-12-23T21:54:14"/>
  </r>
  <r>
    <x v="0"/>
    <s v="US"/>
    <s v="USD"/>
    <n v="1335662023"/>
    <n v="1333070023"/>
    <b v="1"/>
    <n v="321"/>
    <b v="1"/>
    <s v="technology/space exploration"/>
    <n v="104.21799999999999"/>
    <n v="64.933333333333323"/>
    <x v="2"/>
    <s v="space exploration"/>
    <x v="2604"/>
    <d v="2012-04-29T01:13:43"/>
  </r>
  <r>
    <x v="0"/>
    <s v="US"/>
    <s v="USD"/>
    <n v="1466168390"/>
    <n v="1463576390"/>
    <b v="1"/>
    <n v="1762"/>
    <b v="1"/>
    <s v="technology/space exploration"/>
    <n v="107.42157000000002"/>
    <n v="60.965703745743475"/>
    <x v="2"/>
    <s v="space exploration"/>
    <x v="2605"/>
    <d v="2016-06-17T12:59:50"/>
  </r>
  <r>
    <x v="0"/>
    <s v="US"/>
    <s v="USD"/>
    <n v="1398791182"/>
    <n v="1396026382"/>
    <b v="1"/>
    <n v="385"/>
    <b v="1"/>
    <s v="technology/space exploration"/>
    <n v="110.05454545454545"/>
    <n v="31.444155844155844"/>
    <x v="2"/>
    <s v="space exploration"/>
    <x v="2606"/>
    <d v="2014-04-29T17:06:22"/>
  </r>
  <r>
    <x v="0"/>
    <s v="US"/>
    <s v="USD"/>
    <n v="1439344800"/>
    <n v="1435611572"/>
    <b v="1"/>
    <n v="398"/>
    <b v="1"/>
    <s v="technology/space exploration"/>
    <n v="407.7"/>
    <n v="81.949748743718587"/>
    <x v="2"/>
    <s v="space exploration"/>
    <x v="2607"/>
    <d v="2015-08-12T02:00:00"/>
  </r>
  <r>
    <x v="0"/>
    <s v="US"/>
    <s v="USD"/>
    <n v="1489536000"/>
    <n v="1485976468"/>
    <b v="1"/>
    <n v="304"/>
    <b v="1"/>
    <s v="technology/space exploration"/>
    <n v="223.92500000000001"/>
    <n v="58.92763157894737"/>
    <x v="2"/>
    <s v="space exploration"/>
    <x v="2608"/>
    <d v="2017-03-15T00:00:00"/>
  </r>
  <r>
    <x v="0"/>
    <s v="US"/>
    <s v="USD"/>
    <n v="1342330951"/>
    <n v="1339738951"/>
    <b v="1"/>
    <n v="676"/>
    <b v="1"/>
    <s v="technology/space exploration"/>
    <n v="303.80111428571428"/>
    <n v="157.29347633136095"/>
    <x v="2"/>
    <s v="space exploration"/>
    <x v="2609"/>
    <d v="2012-07-15T05:42:31"/>
  </r>
  <r>
    <x v="0"/>
    <s v="US"/>
    <s v="USD"/>
    <n v="1471849140"/>
    <n v="1468444125"/>
    <b v="1"/>
    <n v="577"/>
    <b v="1"/>
    <s v="technology/space exploration"/>
    <n v="141.3251043268175"/>
    <n v="55.758509532062391"/>
    <x v="2"/>
    <s v="space exploration"/>
    <x v="2610"/>
    <d v="2016-08-22T06:59:00"/>
  </r>
  <r>
    <x v="0"/>
    <s v="DE"/>
    <s v="EUR"/>
    <n v="1483397940"/>
    <n v="1480493014"/>
    <b v="1"/>
    <n v="3663"/>
    <b v="1"/>
    <s v="technology/space exploration"/>
    <n v="2790.6363636363635"/>
    <n v="83.802893802893806"/>
    <x v="2"/>
    <s v="space exploration"/>
    <x v="2611"/>
    <d v="2017-01-02T22:59:00"/>
  </r>
  <r>
    <x v="0"/>
    <s v="US"/>
    <s v="USD"/>
    <n v="1420773970"/>
    <n v="1418095570"/>
    <b v="1"/>
    <n v="294"/>
    <b v="1"/>
    <s v="technology/space exploration"/>
    <n v="171.76130000000001"/>
    <n v="58.422210884353746"/>
    <x v="2"/>
    <s v="space exploration"/>
    <x v="2612"/>
    <d v="2015-01-09T03:26:10"/>
  </r>
  <r>
    <x v="0"/>
    <s v="US"/>
    <s v="USD"/>
    <n v="1348256294"/>
    <n v="1345664294"/>
    <b v="1"/>
    <n v="28"/>
    <b v="1"/>
    <s v="technology/space exploration"/>
    <n v="101.01333333333334"/>
    <n v="270.57142857142856"/>
    <x v="2"/>
    <s v="space exploration"/>
    <x v="2613"/>
    <d v="2012-09-21T19:38:14"/>
  </r>
  <r>
    <x v="0"/>
    <s v="US"/>
    <s v="USD"/>
    <n v="1398834000"/>
    <n v="1396371612"/>
    <b v="1"/>
    <n v="100"/>
    <b v="1"/>
    <s v="technology/space exploration"/>
    <n v="102"/>
    <n v="107.1"/>
    <x v="2"/>
    <s v="space exploration"/>
    <x v="2614"/>
    <d v="2014-04-30T05:00:00"/>
  </r>
  <r>
    <x v="0"/>
    <s v="GB"/>
    <s v="GBP"/>
    <n v="1462017600"/>
    <n v="1458820564"/>
    <b v="0"/>
    <n v="72"/>
    <b v="1"/>
    <s v="technology/space exploration"/>
    <n v="169.76511744127936"/>
    <n v="47.180555555555557"/>
    <x v="2"/>
    <s v="space exploration"/>
    <x v="2615"/>
    <d v="2016-04-30T12:00:00"/>
  </r>
  <r>
    <x v="0"/>
    <s v="US"/>
    <s v="USD"/>
    <n v="1440546729"/>
    <n v="1437954729"/>
    <b v="1"/>
    <n v="238"/>
    <b v="1"/>
    <s v="technology/space exploration"/>
    <n v="114.53400000000001"/>
    <n v="120.30882352941177"/>
    <x v="2"/>
    <s v="space exploration"/>
    <x v="2616"/>
    <d v="2015-08-25T23:52:09"/>
  </r>
  <r>
    <x v="0"/>
    <s v="US"/>
    <s v="USD"/>
    <n v="1413838751"/>
    <n v="1411246751"/>
    <b v="1"/>
    <n v="159"/>
    <b v="1"/>
    <s v="technology/space exploration"/>
    <n v="877.6"/>
    <n v="27.59748427672956"/>
    <x v="2"/>
    <s v="space exploration"/>
    <x v="2617"/>
    <d v="2014-10-20T20:59:11"/>
  </r>
  <r>
    <x v="0"/>
    <s v="US"/>
    <s v="USD"/>
    <n v="1449000061"/>
    <n v="1443812461"/>
    <b v="1"/>
    <n v="77"/>
    <b v="1"/>
    <s v="technology/space exploration"/>
    <n v="105.38666666666667"/>
    <n v="205.2987012987013"/>
    <x v="2"/>
    <s v="space exploration"/>
    <x v="2618"/>
    <d v="2015-12-01T20:01:01"/>
  </r>
  <r>
    <x v="0"/>
    <s v="US"/>
    <s v="USD"/>
    <n v="1445598000"/>
    <n v="1443302004"/>
    <b v="1"/>
    <n v="53"/>
    <b v="1"/>
    <s v="technology/space exploration"/>
    <n v="188.39999999999998"/>
    <n v="35.547169811320757"/>
    <x v="2"/>
    <s v="space exploration"/>
    <x v="2619"/>
    <d v="2015-10-23T11:00:00"/>
  </r>
  <r>
    <x v="0"/>
    <s v="AU"/>
    <s v="AUD"/>
    <n v="1444525200"/>
    <n v="1441339242"/>
    <b v="1"/>
    <n v="1251"/>
    <b v="1"/>
    <s v="technology/space exploration"/>
    <n v="143.65230769230772"/>
    <n v="74.639488409272587"/>
    <x v="2"/>
    <s v="space exploration"/>
    <x v="2620"/>
    <d v="2015-10-11T01:00:00"/>
  </r>
  <r>
    <x v="0"/>
    <s v="US"/>
    <s v="USD"/>
    <n v="1432230988"/>
    <n v="1429638988"/>
    <b v="1"/>
    <n v="465"/>
    <b v="1"/>
    <s v="technology/space exploration"/>
    <n v="145.88"/>
    <n v="47.058064516129029"/>
    <x v="2"/>
    <s v="space exploration"/>
    <x v="2621"/>
    <d v="2015-05-21T17:56:28"/>
  </r>
  <r>
    <x v="0"/>
    <s v="IT"/>
    <s v="EUR"/>
    <n v="1483120216"/>
    <n v="1479232216"/>
    <b v="0"/>
    <n v="74"/>
    <b v="1"/>
    <s v="technology/space exploration"/>
    <n v="131.184"/>
    <n v="26.591351351351353"/>
    <x v="2"/>
    <s v="space exploration"/>
    <x v="2622"/>
    <d v="2016-12-30T17:50:16"/>
  </r>
  <r>
    <x v="0"/>
    <s v="US"/>
    <s v="USD"/>
    <n v="1480658966"/>
    <n v="1479449366"/>
    <b v="0"/>
    <n v="62"/>
    <b v="1"/>
    <s v="technology/space exploration"/>
    <n v="113.99999999999999"/>
    <n v="36.774193548387096"/>
    <x v="2"/>
    <s v="space exploration"/>
    <x v="2623"/>
    <d v="2016-12-02T06:09:26"/>
  </r>
  <r>
    <x v="0"/>
    <s v="US"/>
    <s v="USD"/>
    <n v="1347530822"/>
    <n v="1345716422"/>
    <b v="0"/>
    <n v="3468"/>
    <b v="1"/>
    <s v="technology/space exploration"/>
    <n v="1379.4206249999997"/>
    <n v="31.820544982698959"/>
    <x v="2"/>
    <s v="space exploration"/>
    <x v="2624"/>
    <d v="2012-09-13T10:07:02"/>
  </r>
  <r>
    <x v="0"/>
    <s v="DE"/>
    <s v="EUR"/>
    <n v="1478723208"/>
    <n v="1476559608"/>
    <b v="0"/>
    <n v="52"/>
    <b v="1"/>
    <s v="technology/space exploration"/>
    <n v="956"/>
    <n v="27.576923076923077"/>
    <x v="2"/>
    <s v="space exploration"/>
    <x v="2625"/>
    <d v="2016-11-09T20:26:48"/>
  </r>
  <r>
    <x v="0"/>
    <s v="US"/>
    <s v="USD"/>
    <n v="1433343869"/>
    <n v="1430751869"/>
    <b v="0"/>
    <n v="50"/>
    <b v="1"/>
    <s v="technology/space exploration"/>
    <n v="112.00000000000001"/>
    <n v="56"/>
    <x v="2"/>
    <s v="space exploration"/>
    <x v="2626"/>
    <d v="2015-06-03T15:04:29"/>
  </r>
  <r>
    <x v="0"/>
    <s v="US"/>
    <s v="USD"/>
    <n v="1448571261"/>
    <n v="1445975661"/>
    <b v="0"/>
    <n v="45"/>
    <b v="1"/>
    <s v="technology/space exploration"/>
    <n v="646.66666666666663"/>
    <n v="21.555555555555557"/>
    <x v="2"/>
    <s v="space exploration"/>
    <x v="2627"/>
    <d v="2015-11-26T20:54:21"/>
  </r>
  <r>
    <x v="0"/>
    <s v="US"/>
    <s v="USD"/>
    <n v="1417389067"/>
    <n v="1415661067"/>
    <b v="0"/>
    <n v="21"/>
    <b v="1"/>
    <s v="technology/space exploration"/>
    <n v="110.36948748510132"/>
    <n v="44.095238095238095"/>
    <x v="2"/>
    <s v="space exploration"/>
    <x v="2628"/>
    <d v="2014-11-30T23:11:07"/>
  </r>
  <r>
    <x v="0"/>
    <s v="GB"/>
    <s v="GBP"/>
    <n v="1431608122"/>
    <n v="1429016122"/>
    <b v="0"/>
    <n v="100"/>
    <b v="1"/>
    <s v="technology/space exploration"/>
    <n v="127.74000000000001"/>
    <n v="63.87"/>
    <x v="2"/>
    <s v="space exploration"/>
    <x v="2629"/>
    <d v="2015-05-14T12:55:22"/>
  </r>
  <r>
    <x v="0"/>
    <s v="AU"/>
    <s v="AUD"/>
    <n v="1467280800"/>
    <n v="1464921112"/>
    <b v="0"/>
    <n v="81"/>
    <b v="1"/>
    <s v="technology/space exploration"/>
    <n v="157.9"/>
    <n v="38.987654320987652"/>
    <x v="2"/>
    <s v="space exploration"/>
    <x v="2630"/>
    <d v="2016-06-30T10:00:00"/>
  </r>
  <r>
    <x v="0"/>
    <s v="US"/>
    <s v="USD"/>
    <n v="1440907427"/>
    <n v="1438488227"/>
    <b v="0"/>
    <n v="286"/>
    <b v="1"/>
    <s v="technology/space exploration"/>
    <n v="114.66525000000001"/>
    <n v="80.185489510489504"/>
    <x v="2"/>
    <s v="space exploration"/>
    <x v="2631"/>
    <d v="2015-08-30T04:03:47"/>
  </r>
  <r>
    <x v="0"/>
    <s v="US"/>
    <s v="USD"/>
    <n v="1464485339"/>
    <n v="1462325339"/>
    <b v="0"/>
    <n v="42"/>
    <b v="1"/>
    <s v="technology/space exploration"/>
    <n v="137.00934579439252"/>
    <n v="34.904761904761905"/>
    <x v="2"/>
    <s v="space exploration"/>
    <x v="2632"/>
    <d v="2016-05-29T01:28:59"/>
  </r>
  <r>
    <x v="0"/>
    <s v="US"/>
    <s v="USD"/>
    <n v="1393542000"/>
    <n v="1390938332"/>
    <b v="0"/>
    <n v="199"/>
    <b v="1"/>
    <s v="technology/space exploration"/>
    <n v="354.62"/>
    <n v="89.100502512562812"/>
    <x v="2"/>
    <s v="space exploration"/>
    <x v="2633"/>
    <d v="2014-02-27T23:00:00"/>
  </r>
  <r>
    <x v="0"/>
    <s v="US"/>
    <s v="USD"/>
    <n v="1475163921"/>
    <n v="1472571921"/>
    <b v="0"/>
    <n v="25"/>
    <b v="1"/>
    <s v="technology/space exploration"/>
    <n v="106.02150537634409"/>
    <n v="39.44"/>
    <x v="2"/>
    <s v="space exploration"/>
    <x v="2634"/>
    <d v="2016-09-29T15:45:21"/>
  </r>
  <r>
    <x v="0"/>
    <s v="CA"/>
    <s v="CAD"/>
    <n v="1425937761"/>
    <n v="1422917361"/>
    <b v="0"/>
    <n v="84"/>
    <b v="1"/>
    <s v="technology/space exploration"/>
    <n v="100"/>
    <n v="136.9047619047619"/>
    <x v="2"/>
    <s v="space exploration"/>
    <x v="2635"/>
    <d v="2015-03-09T21:49:21"/>
  </r>
  <r>
    <x v="0"/>
    <s v="US"/>
    <s v="USD"/>
    <n v="1476579600"/>
    <n v="1474641914"/>
    <b v="0"/>
    <n v="50"/>
    <b v="1"/>
    <s v="technology/space exploration"/>
    <n v="187.3"/>
    <n v="37.46"/>
    <x v="2"/>
    <s v="space exploration"/>
    <x v="2636"/>
    <d v="2016-10-16T01:00:00"/>
  </r>
  <r>
    <x v="0"/>
    <s v="US"/>
    <s v="USD"/>
    <n v="1476277875"/>
    <n v="1474895475"/>
    <b v="0"/>
    <n v="26"/>
    <b v="1"/>
    <s v="technology/space exploration"/>
    <n v="166.2"/>
    <n v="31.96153846153846"/>
    <x v="2"/>
    <s v="space exploration"/>
    <x v="2637"/>
    <d v="2016-10-12T13:11:15"/>
  </r>
  <r>
    <x v="0"/>
    <s v="US"/>
    <s v="USD"/>
    <n v="1421358895"/>
    <n v="1418766895"/>
    <b v="0"/>
    <n v="14"/>
    <b v="1"/>
    <s v="technology/space exploration"/>
    <n v="101.72910662824208"/>
    <n v="25.214285714285715"/>
    <x v="2"/>
    <s v="space exploration"/>
    <x v="2638"/>
    <d v="2015-01-15T21:54:55"/>
  </r>
  <r>
    <x v="0"/>
    <s v="GB"/>
    <s v="GBP"/>
    <n v="1424378748"/>
    <n v="1421786748"/>
    <b v="0"/>
    <n v="49"/>
    <b v="1"/>
    <s v="technology/space exploration"/>
    <n v="164"/>
    <n v="10.040816326530612"/>
    <x v="2"/>
    <s v="space exploration"/>
    <x v="2639"/>
    <d v="2015-02-19T20:45:48"/>
  </r>
  <r>
    <x v="0"/>
    <s v="US"/>
    <s v="USD"/>
    <n v="1433735474"/>
    <n v="1428551474"/>
    <b v="0"/>
    <n v="69"/>
    <b v="1"/>
    <s v="technology/space exploration"/>
    <n v="105.66666666666666"/>
    <n v="45.94202898550725"/>
    <x v="2"/>
    <s v="space exploration"/>
    <x v="2640"/>
    <d v="2015-06-08T03:51:14"/>
  </r>
  <r>
    <x v="2"/>
    <s v="US"/>
    <s v="USD"/>
    <n v="1410811740"/>
    <n v="1409341863"/>
    <b v="0"/>
    <n v="1"/>
    <b v="0"/>
    <s v="technology/space exploration"/>
    <n v="1"/>
    <n v="15"/>
    <x v="2"/>
    <s v="space exploration"/>
    <x v="2641"/>
    <d v="2014-09-15T20:09:00"/>
  </r>
  <r>
    <x v="2"/>
    <s v="DE"/>
    <s v="EUR"/>
    <n v="1468565820"/>
    <n v="1465970108"/>
    <b v="0"/>
    <n v="0"/>
    <b v="0"/>
    <s v="technology/space exploration"/>
    <n v="0"/>
    <s v="N/A"/>
    <x v="2"/>
    <s v="space exploration"/>
    <x v="2642"/>
    <d v="2016-07-15T06:57:00"/>
  </r>
  <r>
    <x v="1"/>
    <s v="US"/>
    <s v="USD"/>
    <n v="1482307140"/>
    <n v="1479218315"/>
    <b v="1"/>
    <n v="1501"/>
    <b v="0"/>
    <s v="technology/space exploration"/>
    <n v="33.559730999999999"/>
    <n v="223.58248500999335"/>
    <x v="2"/>
    <s v="space exploration"/>
    <x v="2643"/>
    <d v="2016-12-21T07:59:00"/>
  </r>
  <r>
    <x v="1"/>
    <s v="US"/>
    <s v="USD"/>
    <n v="1489172435"/>
    <n v="1486580435"/>
    <b v="1"/>
    <n v="52"/>
    <b v="0"/>
    <s v="technology/space exploration"/>
    <n v="2.0529999999999999"/>
    <n v="39.480769230769234"/>
    <x v="2"/>
    <s v="space exploration"/>
    <x v="2644"/>
    <d v="2017-03-10T19:00:35"/>
  </r>
  <r>
    <x v="1"/>
    <s v="AU"/>
    <s v="AUD"/>
    <n v="1415481203"/>
    <n v="1412885603"/>
    <b v="1"/>
    <n v="23"/>
    <b v="0"/>
    <s v="technology/space exploration"/>
    <n v="10.5"/>
    <n v="91.304347826086953"/>
    <x v="2"/>
    <s v="space exploration"/>
    <x v="2645"/>
    <d v="2014-11-08T21:13:23"/>
  </r>
  <r>
    <x v="1"/>
    <s v="US"/>
    <s v="USD"/>
    <n v="1441783869"/>
    <n v="1439191869"/>
    <b v="1"/>
    <n v="535"/>
    <b v="0"/>
    <s v="technology/space exploration"/>
    <n v="8.4172840000000004"/>
    <n v="78.666205607476627"/>
    <x v="2"/>
    <s v="space exploration"/>
    <x v="2646"/>
    <d v="2015-09-09T07:31:09"/>
  </r>
  <r>
    <x v="1"/>
    <s v="CA"/>
    <s v="CAD"/>
    <n v="1439533019"/>
    <n v="1436941019"/>
    <b v="0"/>
    <n v="3"/>
    <b v="0"/>
    <s v="technology/space exploration"/>
    <n v="1.44"/>
    <n v="12"/>
    <x v="2"/>
    <s v="space exploration"/>
    <x v="2647"/>
    <d v="2015-08-14T06:16:59"/>
  </r>
  <r>
    <x v="1"/>
    <s v="US"/>
    <s v="USD"/>
    <n v="1457543360"/>
    <n v="1454951360"/>
    <b v="0"/>
    <n v="6"/>
    <b v="0"/>
    <s v="technology/space exploration"/>
    <n v="0.88333333333333341"/>
    <n v="17.666666666666668"/>
    <x v="2"/>
    <s v="space exploration"/>
    <x v="2648"/>
    <d v="2016-03-09T17:09:20"/>
  </r>
  <r>
    <x v="1"/>
    <s v="US"/>
    <s v="USD"/>
    <n v="1454370941"/>
    <n v="1449186941"/>
    <b v="0"/>
    <n v="3"/>
    <b v="0"/>
    <s v="technology/space exploration"/>
    <n v="9.920000000000001E-2"/>
    <n v="41.333333333333336"/>
    <x v="2"/>
    <s v="space exploration"/>
    <x v="2649"/>
    <d v="2016-02-01T23:55:41"/>
  </r>
  <r>
    <x v="1"/>
    <s v="US"/>
    <s v="USD"/>
    <n v="1482332343"/>
    <n v="1479740343"/>
    <b v="0"/>
    <n v="5"/>
    <b v="0"/>
    <s v="technology/space exploration"/>
    <n v="0.59666666666666668"/>
    <n v="71.599999999999994"/>
    <x v="2"/>
    <s v="space exploration"/>
    <x v="2650"/>
    <d v="2016-12-21T14:59:03"/>
  </r>
  <r>
    <x v="1"/>
    <s v="US"/>
    <s v="USD"/>
    <n v="1450380009"/>
    <n v="1447960809"/>
    <b v="0"/>
    <n v="17"/>
    <b v="0"/>
    <s v="technology/space exploration"/>
    <n v="1.8689285714285715"/>
    <n v="307.8235294117647"/>
    <x v="2"/>
    <s v="space exploration"/>
    <x v="2651"/>
    <d v="2015-12-17T19:20:09"/>
  </r>
  <r>
    <x v="1"/>
    <s v="AU"/>
    <s v="AUD"/>
    <n v="1418183325"/>
    <n v="1415591325"/>
    <b v="0"/>
    <n v="11"/>
    <b v="0"/>
    <s v="technology/space exploration"/>
    <n v="0.88500000000000001"/>
    <n v="80.454545454545453"/>
    <x v="2"/>
    <s v="space exploration"/>
    <x v="2652"/>
    <d v="2014-12-10T03:48:45"/>
  </r>
  <r>
    <x v="1"/>
    <s v="US"/>
    <s v="USD"/>
    <n v="1402632000"/>
    <n v="1399909127"/>
    <b v="0"/>
    <n v="70"/>
    <b v="0"/>
    <s v="technology/space exploration"/>
    <n v="11.52156862745098"/>
    <n v="83.942857142857136"/>
    <x v="2"/>
    <s v="space exploration"/>
    <x v="2653"/>
    <d v="2014-06-13T04:00:00"/>
  </r>
  <r>
    <x v="1"/>
    <s v="US"/>
    <s v="USD"/>
    <n v="1429622726"/>
    <n v="1424442326"/>
    <b v="0"/>
    <n v="6"/>
    <b v="0"/>
    <s v="technology/space exploration"/>
    <n v="5.1000000000000004E-2"/>
    <n v="8.5"/>
    <x v="2"/>
    <s v="space exploration"/>
    <x v="2654"/>
    <d v="2015-04-21T13:25:26"/>
  </r>
  <r>
    <x v="1"/>
    <s v="US"/>
    <s v="USD"/>
    <n v="1455048000"/>
    <n v="1452631647"/>
    <b v="0"/>
    <n v="43"/>
    <b v="0"/>
    <s v="technology/space exploration"/>
    <n v="21.033333333333335"/>
    <n v="73.372093023255815"/>
    <x v="2"/>
    <s v="space exploration"/>
    <x v="2655"/>
    <d v="2016-02-09T20:00:00"/>
  </r>
  <r>
    <x v="1"/>
    <s v="US"/>
    <s v="USD"/>
    <n v="1489345200"/>
    <n v="1485966688"/>
    <b v="0"/>
    <n v="152"/>
    <b v="0"/>
    <s v="technology/space exploration"/>
    <n v="11.436666666666667"/>
    <n v="112.86184210526316"/>
    <x v="2"/>
    <s v="space exploration"/>
    <x v="2656"/>
    <d v="2017-03-12T19:00:00"/>
  </r>
  <r>
    <x v="1"/>
    <s v="US"/>
    <s v="USD"/>
    <n v="1470187800"/>
    <n v="1467325053"/>
    <b v="0"/>
    <n v="59"/>
    <b v="0"/>
    <s v="technology/space exploration"/>
    <n v="18.737933333333334"/>
    <n v="95.277627118644077"/>
    <x v="2"/>
    <s v="space exploration"/>
    <x v="2657"/>
    <d v="2016-08-03T01:30:00"/>
  </r>
  <r>
    <x v="1"/>
    <s v="US"/>
    <s v="USD"/>
    <n v="1469913194"/>
    <n v="1467321194"/>
    <b v="0"/>
    <n v="4"/>
    <b v="0"/>
    <s v="technology/space exploration"/>
    <n v="9.285714285714286E-2"/>
    <n v="22.75"/>
    <x v="2"/>
    <s v="space exploration"/>
    <x v="2658"/>
    <d v="2016-07-30T21:13:14"/>
  </r>
  <r>
    <x v="1"/>
    <s v="US"/>
    <s v="USD"/>
    <n v="1429321210"/>
    <n v="1426729210"/>
    <b v="0"/>
    <n v="10"/>
    <b v="0"/>
    <s v="technology/space exploration"/>
    <n v="2.7204081632653061"/>
    <n v="133.30000000000001"/>
    <x v="2"/>
    <s v="space exploration"/>
    <x v="2659"/>
    <d v="2015-04-18T01:40:10"/>
  </r>
  <r>
    <x v="1"/>
    <s v="US"/>
    <s v="USD"/>
    <n v="1448388418"/>
    <n v="1443200818"/>
    <b v="0"/>
    <n v="5"/>
    <b v="0"/>
    <s v="technology/space exploration"/>
    <n v="9.5000000000000001E-2"/>
    <n v="3.8"/>
    <x v="2"/>
    <s v="space exploration"/>
    <x v="2660"/>
    <d v="2015-11-24T18:06:58"/>
  </r>
  <r>
    <x v="0"/>
    <s v="US"/>
    <s v="USD"/>
    <n v="1382742010"/>
    <n v="1380150010"/>
    <b v="0"/>
    <n v="60"/>
    <b v="1"/>
    <s v="technology/makerspaces"/>
    <n v="102.89999999999999"/>
    <n v="85.75"/>
    <x v="2"/>
    <s v="makerspaces"/>
    <x v="2661"/>
    <d v="2013-10-25T23:00:10"/>
  </r>
  <r>
    <x v="0"/>
    <s v="US"/>
    <s v="USD"/>
    <n v="1440179713"/>
    <n v="1437587713"/>
    <b v="0"/>
    <n v="80"/>
    <b v="1"/>
    <s v="technology/makerspaces"/>
    <n v="106.80000000000001"/>
    <n v="267"/>
    <x v="2"/>
    <s v="makerspaces"/>
    <x v="2662"/>
    <d v="2015-08-21T17:55:13"/>
  </r>
  <r>
    <x v="0"/>
    <s v="CA"/>
    <s v="CAD"/>
    <n v="1441378800"/>
    <n v="1438873007"/>
    <b v="0"/>
    <n v="56"/>
    <b v="1"/>
    <s v="technology/makerspaces"/>
    <n v="104.59625"/>
    <n v="373.55803571428572"/>
    <x v="2"/>
    <s v="makerspaces"/>
    <x v="2663"/>
    <d v="2015-09-04T15:00:00"/>
  </r>
  <r>
    <x v="0"/>
    <s v="US"/>
    <s v="USD"/>
    <n v="1449644340"/>
    <n v="1446683797"/>
    <b v="0"/>
    <n v="104"/>
    <b v="1"/>
    <s v="technology/makerspaces"/>
    <n v="103.42857142857143"/>
    <n v="174.03846153846155"/>
    <x v="2"/>
    <s v="makerspaces"/>
    <x v="2664"/>
    <d v="2015-12-09T06:59:00"/>
  </r>
  <r>
    <x v="0"/>
    <s v="US"/>
    <s v="USD"/>
    <n v="1430774974"/>
    <n v="1426886974"/>
    <b v="0"/>
    <n v="46"/>
    <b v="1"/>
    <s v="technology/makerspaces"/>
    <n v="123.14285714285715"/>
    <n v="93.695652173913047"/>
    <x v="2"/>
    <s v="makerspaces"/>
    <x v="2665"/>
    <d v="2015-05-04T21:29:34"/>
  </r>
  <r>
    <x v="0"/>
    <s v="US"/>
    <s v="USD"/>
    <n v="1443214800"/>
    <n v="1440008439"/>
    <b v="0"/>
    <n v="206"/>
    <b v="1"/>
    <s v="technology/makerspaces"/>
    <n v="159.29509999999999"/>
    <n v="77.327718446601949"/>
    <x v="2"/>
    <s v="makerspaces"/>
    <x v="2666"/>
    <d v="2015-09-25T21:00:00"/>
  </r>
  <r>
    <x v="0"/>
    <s v="US"/>
    <s v="USD"/>
    <n v="1455142416"/>
    <n v="1452550416"/>
    <b v="0"/>
    <n v="18"/>
    <b v="1"/>
    <s v="technology/makerspaces"/>
    <n v="110.66666666666667"/>
    <n v="92.222222222222229"/>
    <x v="2"/>
    <s v="makerspaces"/>
    <x v="2667"/>
    <d v="2016-02-10T22:13:36"/>
  </r>
  <r>
    <x v="0"/>
    <s v="CA"/>
    <s v="CAD"/>
    <n v="1447079520"/>
    <n v="1443449265"/>
    <b v="0"/>
    <n v="28"/>
    <b v="1"/>
    <s v="technology/makerspaces"/>
    <n v="170.70000000000002"/>
    <n v="60.964285714285715"/>
    <x v="2"/>
    <s v="makerspaces"/>
    <x v="2668"/>
    <d v="2015-11-09T14:32:00"/>
  </r>
  <r>
    <x v="0"/>
    <s v="US"/>
    <s v="USD"/>
    <n v="1452387096"/>
    <n v="1447203096"/>
    <b v="0"/>
    <n v="11"/>
    <b v="1"/>
    <s v="technology/makerspaces"/>
    <n v="125.125"/>
    <n v="91"/>
    <x v="2"/>
    <s v="makerspaces"/>
    <x v="2669"/>
    <d v="2016-01-10T00:51:36"/>
  </r>
  <r>
    <x v="2"/>
    <s v="AU"/>
    <s v="AUD"/>
    <n v="1406593780"/>
    <n v="1404174580"/>
    <b v="1"/>
    <n v="60"/>
    <b v="0"/>
    <s v="technology/makerspaces"/>
    <n v="6.4158609339642041"/>
    <n v="41.583333333333336"/>
    <x v="2"/>
    <s v="makerspaces"/>
    <x v="2670"/>
    <d v="2014-07-29T00:29:40"/>
  </r>
  <r>
    <x v="2"/>
    <s v="US"/>
    <s v="USD"/>
    <n v="1419017880"/>
    <n v="1416419916"/>
    <b v="1"/>
    <n v="84"/>
    <b v="0"/>
    <s v="technology/makerspaces"/>
    <n v="11.343999999999999"/>
    <n v="33.761904761904759"/>
    <x v="2"/>
    <s v="makerspaces"/>
    <x v="2671"/>
    <d v="2014-12-19T19:38:00"/>
  </r>
  <r>
    <x v="2"/>
    <s v="US"/>
    <s v="USD"/>
    <n v="1451282400"/>
    <n v="1449436390"/>
    <b v="1"/>
    <n v="47"/>
    <b v="0"/>
    <s v="technology/makerspaces"/>
    <n v="33.19"/>
    <n v="70.61702127659575"/>
    <x v="2"/>
    <s v="makerspaces"/>
    <x v="2672"/>
    <d v="2015-12-28T06:00:00"/>
  </r>
  <r>
    <x v="2"/>
    <s v="US"/>
    <s v="USD"/>
    <n v="1414622700"/>
    <n v="1412081999"/>
    <b v="1"/>
    <n v="66"/>
    <b v="0"/>
    <s v="technology/makerspaces"/>
    <n v="27.58"/>
    <n v="167.15151515151516"/>
    <x v="2"/>
    <s v="makerspaces"/>
    <x v="2673"/>
    <d v="2014-10-29T22:45:00"/>
  </r>
  <r>
    <x v="2"/>
    <s v="US"/>
    <s v="USD"/>
    <n v="1467694740"/>
    <n v="1465398670"/>
    <b v="1"/>
    <n v="171"/>
    <b v="0"/>
    <s v="technology/makerspaces"/>
    <n v="62.839999999999996"/>
    <n v="128.61988304093566"/>
    <x v="2"/>
    <s v="makerspaces"/>
    <x v="2674"/>
    <d v="2016-07-05T04:59:00"/>
  </r>
  <r>
    <x v="2"/>
    <s v="US"/>
    <s v="USD"/>
    <n v="1415655289"/>
    <n v="1413059689"/>
    <b v="1"/>
    <n v="29"/>
    <b v="0"/>
    <s v="technology/makerspaces"/>
    <n v="7.5880000000000001"/>
    <n v="65.41379310344827"/>
    <x v="2"/>
    <s v="makerspaces"/>
    <x v="2675"/>
    <d v="2014-11-10T21:34:49"/>
  </r>
  <r>
    <x v="2"/>
    <s v="CA"/>
    <s v="CAD"/>
    <n v="1463929174"/>
    <n v="1461337174"/>
    <b v="0"/>
    <n v="9"/>
    <b v="0"/>
    <s v="technology/makerspaces"/>
    <n v="50.38095238095238"/>
    <n v="117.55555555555556"/>
    <x v="2"/>
    <s v="makerspaces"/>
    <x v="2676"/>
    <d v="2016-05-22T14:59:34"/>
  </r>
  <r>
    <x v="2"/>
    <s v="US"/>
    <s v="USD"/>
    <n v="1404348143"/>
    <n v="1401756143"/>
    <b v="0"/>
    <n v="27"/>
    <b v="0"/>
    <s v="technology/makerspaces"/>
    <n v="17.512820512820511"/>
    <n v="126.48148148148148"/>
    <x v="2"/>
    <s v="makerspaces"/>
    <x v="2677"/>
    <d v="2014-07-03T00:42:23"/>
  </r>
  <r>
    <x v="2"/>
    <s v="ES"/>
    <s v="EUR"/>
    <n v="1443121765"/>
    <n v="1440529765"/>
    <b v="0"/>
    <n v="2"/>
    <b v="0"/>
    <s v="technology/makerspaces"/>
    <n v="1.375E-2"/>
    <n v="550"/>
    <x v="2"/>
    <s v="makerspaces"/>
    <x v="2678"/>
    <d v="2015-09-24T19:09:25"/>
  </r>
  <r>
    <x v="2"/>
    <s v="US"/>
    <s v="USD"/>
    <n v="1425081694"/>
    <n v="1422489694"/>
    <b v="0"/>
    <n v="3"/>
    <b v="0"/>
    <s v="technology/makerspaces"/>
    <n v="0.33"/>
    <n v="44"/>
    <x v="2"/>
    <s v="makerspaces"/>
    <x v="2679"/>
    <d v="2015-02-28T00:01:34"/>
  </r>
  <r>
    <x v="2"/>
    <s v="ES"/>
    <s v="EUR"/>
    <n v="1459915491"/>
    <n v="1457327091"/>
    <b v="0"/>
    <n v="4"/>
    <b v="0"/>
    <s v="technology/makerspaces"/>
    <n v="0.86250000000000004"/>
    <n v="69"/>
    <x v="2"/>
    <s v="makerspaces"/>
    <x v="2680"/>
    <d v="2016-04-06T04:04:51"/>
  </r>
  <r>
    <x v="2"/>
    <s v="US"/>
    <s v="USD"/>
    <n v="1405027750"/>
    <n v="1402867750"/>
    <b v="0"/>
    <n v="2"/>
    <b v="0"/>
    <s v="food/food trucks"/>
    <n v="0.6875"/>
    <n v="27.5"/>
    <x v="7"/>
    <s v="food trucks"/>
    <x v="2681"/>
    <d v="2014-07-10T21:29:10"/>
  </r>
  <r>
    <x v="2"/>
    <s v="US"/>
    <s v="USD"/>
    <n v="1416635940"/>
    <n v="1413838540"/>
    <b v="0"/>
    <n v="20"/>
    <b v="0"/>
    <s v="food/food trucks"/>
    <n v="28.299999999999997"/>
    <n v="84.9"/>
    <x v="7"/>
    <s v="food trucks"/>
    <x v="2682"/>
    <d v="2014-11-22T05:59:00"/>
  </r>
  <r>
    <x v="2"/>
    <s v="US"/>
    <s v="USD"/>
    <n v="1425233240"/>
    <n v="1422641240"/>
    <b v="0"/>
    <n v="3"/>
    <b v="0"/>
    <s v="food/food trucks"/>
    <n v="0.24"/>
    <n v="12"/>
    <x v="7"/>
    <s v="food trucks"/>
    <x v="2683"/>
    <d v="2015-03-01T18:07:20"/>
  </r>
  <r>
    <x v="2"/>
    <s v="US"/>
    <s v="USD"/>
    <n v="1407621425"/>
    <n v="1404165425"/>
    <b v="0"/>
    <n v="4"/>
    <b v="0"/>
    <s v="food/food trucks"/>
    <n v="1.1428571428571428"/>
    <n v="200"/>
    <x v="7"/>
    <s v="food trucks"/>
    <x v="2684"/>
    <d v="2014-08-09T21:57:05"/>
  </r>
  <r>
    <x v="2"/>
    <s v="US"/>
    <s v="USD"/>
    <n v="1430149330"/>
    <n v="1424968930"/>
    <b v="0"/>
    <n v="1"/>
    <b v="0"/>
    <s v="food/food trucks"/>
    <n v="0.02"/>
    <n v="10"/>
    <x v="7"/>
    <s v="food trucks"/>
    <x v="2685"/>
    <d v="2015-04-27T15:42:10"/>
  </r>
  <r>
    <x v="2"/>
    <s v="US"/>
    <s v="USD"/>
    <n v="1412119423"/>
    <n v="1410391423"/>
    <b v="0"/>
    <n v="0"/>
    <b v="0"/>
    <s v="food/food trucks"/>
    <n v="0"/>
    <s v="N/A"/>
    <x v="7"/>
    <s v="food trucks"/>
    <x v="2686"/>
    <d v="2014-09-30T23:23:43"/>
  </r>
  <r>
    <x v="2"/>
    <s v="US"/>
    <s v="USD"/>
    <n v="1435591318"/>
    <n v="1432999318"/>
    <b v="0"/>
    <n v="0"/>
    <b v="0"/>
    <s v="food/food trucks"/>
    <n v="0"/>
    <s v="N/A"/>
    <x v="7"/>
    <s v="food trucks"/>
    <x v="2687"/>
    <d v="2015-06-29T15:21:58"/>
  </r>
  <r>
    <x v="2"/>
    <s v="US"/>
    <s v="USD"/>
    <n v="1424746800"/>
    <n v="1422067870"/>
    <b v="0"/>
    <n v="14"/>
    <b v="0"/>
    <s v="food/food trucks"/>
    <n v="0.14799999999999999"/>
    <n v="5.2857142857142856"/>
    <x v="7"/>
    <s v="food trucks"/>
    <x v="2688"/>
    <d v="2015-02-24T03:00:00"/>
  </r>
  <r>
    <x v="2"/>
    <s v="US"/>
    <s v="USD"/>
    <n v="1469919890"/>
    <n v="1467327890"/>
    <b v="0"/>
    <n v="1"/>
    <b v="0"/>
    <s v="food/food trucks"/>
    <n v="2.8571428571428571E-3"/>
    <n v="1"/>
    <x v="7"/>
    <s v="food trucks"/>
    <x v="2689"/>
    <d v="2016-07-30T23:04:50"/>
  </r>
  <r>
    <x v="2"/>
    <s v="US"/>
    <s v="USD"/>
    <n v="1433298676"/>
    <n v="1429410676"/>
    <b v="0"/>
    <n v="118"/>
    <b v="0"/>
    <s v="food/food trucks"/>
    <n v="10.7325"/>
    <n v="72.762711864406782"/>
    <x v="7"/>
    <s v="food trucks"/>
    <x v="2690"/>
    <d v="2015-06-03T02:31:16"/>
  </r>
  <r>
    <x v="2"/>
    <s v="CA"/>
    <s v="CAD"/>
    <n v="1431278557"/>
    <n v="1427390557"/>
    <b v="0"/>
    <n v="2"/>
    <b v="0"/>
    <s v="food/food trucks"/>
    <n v="5.3846153846153842E-2"/>
    <n v="17.5"/>
    <x v="7"/>
    <s v="food trucks"/>
    <x v="2691"/>
    <d v="2015-05-10T17:22:37"/>
  </r>
  <r>
    <x v="2"/>
    <s v="US"/>
    <s v="USD"/>
    <n v="1427266860"/>
    <n v="1424678460"/>
    <b v="0"/>
    <n v="1"/>
    <b v="0"/>
    <s v="food/food trucks"/>
    <n v="0.7142857142857143"/>
    <n v="25"/>
    <x v="7"/>
    <s v="food trucks"/>
    <x v="2692"/>
    <d v="2015-03-25T07:01:00"/>
  </r>
  <r>
    <x v="2"/>
    <s v="US"/>
    <s v="USD"/>
    <n v="1407899966"/>
    <n v="1405307966"/>
    <b v="0"/>
    <n v="3"/>
    <b v="0"/>
    <s v="food/food trucks"/>
    <n v="0.8"/>
    <n v="13.333333333333334"/>
    <x v="7"/>
    <s v="food trucks"/>
    <x v="2693"/>
    <d v="2014-08-13T03:19:26"/>
  </r>
  <r>
    <x v="2"/>
    <s v="US"/>
    <s v="USD"/>
    <n v="1411701739"/>
    <n v="1409109739"/>
    <b v="0"/>
    <n v="1"/>
    <b v="0"/>
    <s v="food/food trucks"/>
    <n v="3.3333333333333335E-3"/>
    <n v="1"/>
    <x v="7"/>
    <s v="food trucks"/>
    <x v="2694"/>
    <d v="2014-09-26T03:22:19"/>
  </r>
  <r>
    <x v="2"/>
    <s v="US"/>
    <s v="USD"/>
    <n v="1428981718"/>
    <n v="1423801318"/>
    <b v="0"/>
    <n v="3"/>
    <b v="0"/>
    <s v="food/food trucks"/>
    <n v="0.47333333333333333"/>
    <n v="23.666666666666668"/>
    <x v="7"/>
    <s v="food trucks"/>
    <x v="2695"/>
    <d v="2015-04-14T03:21:58"/>
  </r>
  <r>
    <x v="2"/>
    <s v="US"/>
    <s v="USD"/>
    <n v="1419538560"/>
    <n v="1416600960"/>
    <b v="0"/>
    <n v="38"/>
    <b v="0"/>
    <s v="food/food trucks"/>
    <n v="5.65"/>
    <n v="89.21052631578948"/>
    <x v="7"/>
    <s v="food trucks"/>
    <x v="2696"/>
    <d v="2014-12-25T20:16:00"/>
  </r>
  <r>
    <x v="2"/>
    <s v="US"/>
    <s v="USD"/>
    <n v="1438552800"/>
    <n v="1435876423"/>
    <b v="0"/>
    <n v="52"/>
    <b v="0"/>
    <s v="food/food trucks"/>
    <n v="26.35217391304348"/>
    <n v="116.55769230769231"/>
    <x v="7"/>
    <s v="food trucks"/>
    <x v="2697"/>
    <d v="2015-08-02T22:00:00"/>
  </r>
  <r>
    <x v="2"/>
    <s v="US"/>
    <s v="USD"/>
    <n v="1403904808"/>
    <n v="1401312808"/>
    <b v="0"/>
    <n v="2"/>
    <b v="0"/>
    <s v="food/food trucks"/>
    <n v="0.325125"/>
    <n v="13.005000000000001"/>
    <x v="7"/>
    <s v="food trucks"/>
    <x v="2698"/>
    <d v="2014-06-27T21:33:28"/>
  </r>
  <r>
    <x v="2"/>
    <s v="CA"/>
    <s v="CAD"/>
    <n v="1407533463"/>
    <n v="1404941463"/>
    <b v="0"/>
    <n v="0"/>
    <b v="0"/>
    <s v="food/food trucks"/>
    <n v="0"/>
    <s v="N/A"/>
    <x v="7"/>
    <s v="food trucks"/>
    <x v="2699"/>
    <d v="2014-08-08T21:31:03"/>
  </r>
  <r>
    <x v="2"/>
    <s v="US"/>
    <s v="USD"/>
    <n v="1411073972"/>
    <n v="1408481972"/>
    <b v="0"/>
    <n v="4"/>
    <b v="0"/>
    <s v="food/food trucks"/>
    <n v="0.7000700070007001"/>
    <n v="17.5"/>
    <x v="7"/>
    <s v="food trucks"/>
    <x v="2700"/>
    <d v="2014-09-18T20:59:32"/>
  </r>
  <r>
    <x v="3"/>
    <s v="IE"/>
    <s v="EUR"/>
    <n v="1491586534"/>
    <n v="1488911734"/>
    <b v="0"/>
    <n v="46"/>
    <b v="0"/>
    <s v="theater/spaces"/>
    <n v="46.176470588235297"/>
    <n v="34.130434782608695"/>
    <x v="1"/>
    <s v="spaces"/>
    <x v="2701"/>
    <d v="2017-04-07T17:35:34"/>
  </r>
  <r>
    <x v="3"/>
    <s v="US"/>
    <s v="USD"/>
    <n v="1491416077"/>
    <n v="1488827677"/>
    <b v="1"/>
    <n v="26"/>
    <b v="0"/>
    <s v="theater/spaces"/>
    <n v="34.410000000000004"/>
    <n v="132.34615384615384"/>
    <x v="1"/>
    <s v="spaces"/>
    <x v="2702"/>
    <d v="2017-04-05T18:14:37"/>
  </r>
  <r>
    <x v="3"/>
    <s v="MX"/>
    <s v="MXN"/>
    <n v="1490196830"/>
    <n v="1485016430"/>
    <b v="0"/>
    <n v="45"/>
    <b v="0"/>
    <s v="theater/spaces"/>
    <n v="103.75000000000001"/>
    <n v="922.22222222222217"/>
    <x v="1"/>
    <s v="spaces"/>
    <x v="2703"/>
    <d v="2017-03-22T15:33:50"/>
  </r>
  <r>
    <x v="3"/>
    <s v="US"/>
    <s v="USD"/>
    <n v="1491421314"/>
    <n v="1487709714"/>
    <b v="0"/>
    <n v="7"/>
    <b v="0"/>
    <s v="theater/spaces"/>
    <n v="6.0263157894736841"/>
    <n v="163.57142857142858"/>
    <x v="1"/>
    <s v="spaces"/>
    <x v="2704"/>
    <d v="2017-04-05T19:41:54"/>
  </r>
  <r>
    <x v="3"/>
    <s v="US"/>
    <s v="USD"/>
    <n v="1490389158"/>
    <n v="1486504758"/>
    <b v="0"/>
    <n v="8"/>
    <b v="0"/>
    <s v="theater/spaces"/>
    <n v="10.539393939393939"/>
    <n v="217.375"/>
    <x v="1"/>
    <s v="spaces"/>
    <x v="2705"/>
    <d v="2017-03-24T20:59:18"/>
  </r>
  <r>
    <x v="0"/>
    <s v="US"/>
    <s v="USD"/>
    <n v="1413442740"/>
    <n v="1410937483"/>
    <b v="1"/>
    <n v="263"/>
    <b v="1"/>
    <s v="theater/spaces"/>
    <n v="112.29714285714284"/>
    <n v="149.44486692015209"/>
    <x v="1"/>
    <s v="spaces"/>
    <x v="2706"/>
    <d v="2014-10-16T06:59:00"/>
  </r>
  <r>
    <x v="0"/>
    <s v="US"/>
    <s v="USD"/>
    <n v="1369637940"/>
    <n v="1367088443"/>
    <b v="1"/>
    <n v="394"/>
    <b v="1"/>
    <s v="theater/spaces"/>
    <n v="350.84462500000001"/>
    <n v="71.237487309644663"/>
    <x v="1"/>
    <s v="spaces"/>
    <x v="2707"/>
    <d v="2013-05-27T06:59:00"/>
  </r>
  <r>
    <x v="0"/>
    <s v="GB"/>
    <s v="GBP"/>
    <n v="1469119526"/>
    <n v="1463935526"/>
    <b v="1"/>
    <n v="1049"/>
    <b v="1"/>
    <s v="theater/spaces"/>
    <n v="233.21535"/>
    <n v="44.464318398474738"/>
    <x v="1"/>
    <s v="spaces"/>
    <x v="2708"/>
    <d v="2016-07-21T16:45:26"/>
  </r>
  <r>
    <x v="0"/>
    <s v="US"/>
    <s v="USD"/>
    <n v="1475553540"/>
    <n v="1472528141"/>
    <b v="1"/>
    <n v="308"/>
    <b v="1"/>
    <s v="theater/spaces"/>
    <n v="101.60599999999999"/>
    <n v="164.94480519480518"/>
    <x v="1"/>
    <s v="spaces"/>
    <x v="2709"/>
    <d v="2016-10-04T03:59:00"/>
  </r>
  <r>
    <x v="0"/>
    <s v="US"/>
    <s v="USD"/>
    <n v="1407549600"/>
    <n v="1404797428"/>
    <b v="1"/>
    <n v="1088"/>
    <b v="1"/>
    <s v="theater/spaces"/>
    <n v="153.90035000000003"/>
    <n v="84.871516544117654"/>
    <x v="1"/>
    <s v="spaces"/>
    <x v="2710"/>
    <d v="2014-08-09T02:00:00"/>
  </r>
  <r>
    <x v="0"/>
    <s v="GB"/>
    <s v="GBP"/>
    <n v="1403301660"/>
    <n v="1400694790"/>
    <b v="1"/>
    <n v="73"/>
    <b v="1"/>
    <s v="theater/spaces"/>
    <n v="100.7161125319693"/>
    <n v="53.945205479452056"/>
    <x v="1"/>
    <s v="spaces"/>
    <x v="2711"/>
    <d v="2014-06-20T22:01:00"/>
  </r>
  <r>
    <x v="0"/>
    <s v="US"/>
    <s v="USD"/>
    <n v="1373738400"/>
    <n v="1370568560"/>
    <b v="1"/>
    <n v="143"/>
    <b v="1"/>
    <s v="theater/spaces"/>
    <n v="131.38181818181818"/>
    <n v="50.531468531468533"/>
    <x v="1"/>
    <s v="spaces"/>
    <x v="2712"/>
    <d v="2013-07-13T18:00:00"/>
  </r>
  <r>
    <x v="0"/>
    <s v="US"/>
    <s v="USD"/>
    <n v="1450971684"/>
    <n v="1447515684"/>
    <b v="1"/>
    <n v="1420"/>
    <b v="1"/>
    <s v="theater/spaces"/>
    <n v="102.24133333333334"/>
    <n v="108.00140845070422"/>
    <x v="1"/>
    <s v="spaces"/>
    <x v="2713"/>
    <d v="2015-12-24T15:41:24"/>
  </r>
  <r>
    <x v="0"/>
    <s v="US"/>
    <s v="USD"/>
    <n v="1476486000"/>
    <n v="1474040596"/>
    <b v="1"/>
    <n v="305"/>
    <b v="1"/>
    <s v="theater/spaces"/>
    <n v="116.35599999999999"/>
    <n v="95.373770491803285"/>
    <x v="1"/>
    <s v="spaces"/>
    <x v="2714"/>
    <d v="2016-10-14T23:00:00"/>
  </r>
  <r>
    <x v="0"/>
    <s v="US"/>
    <s v="USD"/>
    <n v="1456047228"/>
    <n v="1453109628"/>
    <b v="1"/>
    <n v="551"/>
    <b v="1"/>
    <s v="theater/spaces"/>
    <n v="264.62241666666665"/>
    <n v="57.631016333938291"/>
    <x v="1"/>
    <s v="spaces"/>
    <x v="2715"/>
    <d v="2016-02-21T09:33:48"/>
  </r>
  <r>
    <x v="0"/>
    <s v="DE"/>
    <s v="EUR"/>
    <n v="1444291193"/>
    <n v="1441699193"/>
    <b v="1"/>
    <n v="187"/>
    <b v="1"/>
    <s v="theater/spaces"/>
    <n v="119.98010000000001"/>
    <n v="64.160481283422456"/>
    <x v="1"/>
    <s v="spaces"/>
    <x v="2716"/>
    <d v="2015-10-08T07:59:53"/>
  </r>
  <r>
    <x v="0"/>
    <s v="US"/>
    <s v="USD"/>
    <n v="1417906649"/>
    <n v="1414015049"/>
    <b v="1"/>
    <n v="325"/>
    <b v="1"/>
    <s v="theater/spaces"/>
    <n v="120.10400000000001"/>
    <n v="92.387692307692305"/>
    <x v="1"/>
    <s v="spaces"/>
    <x v="2717"/>
    <d v="2014-12-06T22:57:29"/>
  </r>
  <r>
    <x v="0"/>
    <s v="US"/>
    <s v="USD"/>
    <n v="1462316400"/>
    <n v="1459865945"/>
    <b v="1"/>
    <n v="148"/>
    <b v="1"/>
    <s v="theater/spaces"/>
    <n v="103.58333333333334"/>
    <n v="125.97972972972973"/>
    <x v="1"/>
    <s v="spaces"/>
    <x v="2718"/>
    <d v="2016-05-03T23:00:00"/>
  </r>
  <r>
    <x v="0"/>
    <s v="US"/>
    <s v="USD"/>
    <n v="1460936694"/>
    <n v="1455756294"/>
    <b v="0"/>
    <n v="69"/>
    <b v="1"/>
    <s v="theater/spaces"/>
    <n v="108.83333333333334"/>
    <n v="94.637681159420296"/>
    <x v="1"/>
    <s v="spaces"/>
    <x v="2719"/>
    <d v="2016-04-17T23:44:54"/>
  </r>
  <r>
    <x v="0"/>
    <s v="US"/>
    <s v="USD"/>
    <n v="1478866253"/>
    <n v="1476270653"/>
    <b v="0"/>
    <n v="173"/>
    <b v="1"/>
    <s v="theater/spaces"/>
    <n v="118.12400000000001"/>
    <n v="170.69942196531792"/>
    <x v="1"/>
    <s v="spaces"/>
    <x v="2720"/>
    <d v="2016-11-11T12:10:53"/>
  </r>
  <r>
    <x v="0"/>
    <s v="GB"/>
    <s v="GBP"/>
    <n v="1378494000"/>
    <n v="1375880598"/>
    <b v="0"/>
    <n v="269"/>
    <b v="1"/>
    <s v="technology/hardware"/>
    <n v="1462"/>
    <n v="40.762081784386616"/>
    <x v="2"/>
    <s v="hardware"/>
    <x v="2721"/>
    <d v="2013-09-06T19:00:00"/>
  </r>
  <r>
    <x v="0"/>
    <s v="US"/>
    <s v="USD"/>
    <n v="1485722053"/>
    <n v="1480538053"/>
    <b v="0"/>
    <n v="185"/>
    <b v="1"/>
    <s v="technology/hardware"/>
    <n v="252.54"/>
    <n v="68.254054054054052"/>
    <x v="2"/>
    <s v="hardware"/>
    <x v="2722"/>
    <d v="2017-01-29T20:34:13"/>
  </r>
  <r>
    <x v="0"/>
    <s v="US"/>
    <s v="USD"/>
    <n v="1420060088"/>
    <n v="1414872488"/>
    <b v="0"/>
    <n v="176"/>
    <b v="1"/>
    <s v="technology/hardware"/>
    <n v="140.05000000000001"/>
    <n v="95.48863636363636"/>
    <x v="2"/>
    <s v="hardware"/>
    <x v="2723"/>
    <d v="2014-12-31T21:08:08"/>
  </r>
  <r>
    <x v="0"/>
    <s v="GB"/>
    <s v="GBP"/>
    <n v="1439625059"/>
    <n v="1436860259"/>
    <b v="0"/>
    <n v="1019"/>
    <b v="1"/>
    <s v="technology/hardware"/>
    <n v="296.87520259319291"/>
    <n v="7.1902649656526005"/>
    <x v="2"/>
    <s v="hardware"/>
    <x v="2724"/>
    <d v="2015-08-15T07:50:59"/>
  </r>
  <r>
    <x v="0"/>
    <s v="CA"/>
    <s v="CAD"/>
    <n v="1488390735"/>
    <n v="1484070735"/>
    <b v="0"/>
    <n v="113"/>
    <b v="1"/>
    <s v="technology/hardware"/>
    <n v="144.54249999999999"/>
    <n v="511.65486725663715"/>
    <x v="2"/>
    <s v="hardware"/>
    <x v="2725"/>
    <d v="2017-03-01T17:52:15"/>
  </r>
  <r>
    <x v="0"/>
    <s v="US"/>
    <s v="USD"/>
    <n v="1461333311"/>
    <n v="1458741311"/>
    <b v="0"/>
    <n v="404"/>
    <b v="1"/>
    <s v="technology/hardware"/>
    <n v="105.745"/>
    <n v="261.74504950495049"/>
    <x v="2"/>
    <s v="hardware"/>
    <x v="2726"/>
    <d v="2016-04-22T13:55:11"/>
  </r>
  <r>
    <x v="0"/>
    <s v="US"/>
    <s v="USD"/>
    <n v="1438964063"/>
    <n v="1436804063"/>
    <b v="0"/>
    <n v="707"/>
    <b v="1"/>
    <s v="technology/hardware"/>
    <n v="493.21000000000004"/>
    <n v="69.760961810466767"/>
    <x v="2"/>
    <s v="hardware"/>
    <x v="2727"/>
    <d v="2015-08-07T16:14:23"/>
  </r>
  <r>
    <x v="0"/>
    <s v="US"/>
    <s v="USD"/>
    <n v="1451485434"/>
    <n v="1448461434"/>
    <b v="0"/>
    <n v="392"/>
    <b v="1"/>
    <s v="technology/hardware"/>
    <n v="201.82666666666668"/>
    <n v="77.229591836734699"/>
    <x v="2"/>
    <s v="hardware"/>
    <x v="2728"/>
    <d v="2015-12-30T14:23:54"/>
  </r>
  <r>
    <x v="0"/>
    <s v="US"/>
    <s v="USD"/>
    <n v="1430459197"/>
    <n v="1427867197"/>
    <b v="0"/>
    <n v="23"/>
    <b v="1"/>
    <s v="technology/hardware"/>
    <n v="104.44"/>
    <n v="340.56521739130437"/>
    <x v="2"/>
    <s v="hardware"/>
    <x v="2729"/>
    <d v="2015-05-01T05:46:37"/>
  </r>
  <r>
    <x v="0"/>
    <s v="US"/>
    <s v="USD"/>
    <n v="1366635575"/>
    <n v="1363611575"/>
    <b v="0"/>
    <n v="682"/>
    <b v="1"/>
    <s v="technology/hardware"/>
    <n v="170.29262962962963"/>
    <n v="67.417903225806455"/>
    <x v="2"/>
    <s v="hardware"/>
    <x v="2730"/>
    <d v="2013-04-22T12:59:35"/>
  </r>
  <r>
    <x v="0"/>
    <s v="US"/>
    <s v="USD"/>
    <n v="1413604800"/>
    <n v="1408624622"/>
    <b v="0"/>
    <n v="37"/>
    <b v="1"/>
    <s v="technology/hardware"/>
    <n v="104.30333333333333"/>
    <n v="845.70270270270271"/>
    <x v="2"/>
    <s v="hardware"/>
    <x v="2731"/>
    <d v="2014-10-18T04:00:00"/>
  </r>
  <r>
    <x v="0"/>
    <s v="US"/>
    <s v="USD"/>
    <n v="1369699200"/>
    <n v="1366917828"/>
    <b v="0"/>
    <n v="146"/>
    <b v="1"/>
    <s v="technology/hardware"/>
    <n v="118.25000000000001"/>
    <n v="97.191780821917803"/>
    <x v="2"/>
    <s v="hardware"/>
    <x v="2732"/>
    <d v="2013-05-28T00:00:00"/>
  </r>
  <r>
    <x v="0"/>
    <s v="US"/>
    <s v="USD"/>
    <n v="1428643974"/>
    <n v="1423463574"/>
    <b v="0"/>
    <n v="119"/>
    <b v="1"/>
    <s v="technology/hardware"/>
    <n v="107.538"/>
    <n v="451.84033613445376"/>
    <x v="2"/>
    <s v="hardware"/>
    <x v="2733"/>
    <d v="2015-04-10T05:32:54"/>
  </r>
  <r>
    <x v="0"/>
    <s v="US"/>
    <s v="USD"/>
    <n v="1476395940"/>
    <n v="1473782592"/>
    <b v="0"/>
    <n v="163"/>
    <b v="1"/>
    <s v="technology/hardware"/>
    <n v="2260300"/>
    <n v="138.66871165644173"/>
    <x v="2"/>
    <s v="hardware"/>
    <x v="2734"/>
    <d v="2016-10-13T21:59:00"/>
  </r>
  <r>
    <x v="0"/>
    <s v="GB"/>
    <s v="GBP"/>
    <n v="1363204800"/>
    <n v="1360551250"/>
    <b v="0"/>
    <n v="339"/>
    <b v="1"/>
    <s v="technology/hardware"/>
    <n v="978.13466666666682"/>
    <n v="21.640147492625371"/>
    <x v="2"/>
    <s v="hardware"/>
    <x v="2735"/>
    <d v="2013-03-13T20:00:00"/>
  </r>
  <r>
    <x v="0"/>
    <s v="CA"/>
    <s v="CAD"/>
    <n v="1398268773"/>
    <n v="1395676773"/>
    <b v="0"/>
    <n v="58"/>
    <b v="1"/>
    <s v="technology/hardware"/>
    <n v="122.9"/>
    <n v="169.51724137931035"/>
    <x v="2"/>
    <s v="hardware"/>
    <x v="2736"/>
    <d v="2014-04-23T15:59:33"/>
  </r>
  <r>
    <x v="0"/>
    <s v="US"/>
    <s v="USD"/>
    <n v="1389812400"/>
    <n v="1386108087"/>
    <b v="0"/>
    <n v="456"/>
    <b v="1"/>
    <s v="technology/hardware"/>
    <n v="246.0608"/>
    <n v="161.88210526315791"/>
    <x v="2"/>
    <s v="hardware"/>
    <x v="2737"/>
    <d v="2014-01-15T19:00:00"/>
  </r>
  <r>
    <x v="0"/>
    <s v="US"/>
    <s v="USD"/>
    <n v="1478402804"/>
    <n v="1473218804"/>
    <b v="0"/>
    <n v="15"/>
    <b v="1"/>
    <s v="technology/hardware"/>
    <n v="147.94"/>
    <n v="493.13333333333333"/>
    <x v="2"/>
    <s v="hardware"/>
    <x v="2738"/>
    <d v="2016-11-06T03:26:44"/>
  </r>
  <r>
    <x v="0"/>
    <s v="GB"/>
    <s v="GBP"/>
    <n v="1399324717"/>
    <n v="1395436717"/>
    <b v="0"/>
    <n v="191"/>
    <b v="1"/>
    <s v="technology/hardware"/>
    <n v="384.09090909090907"/>
    <n v="22.120418848167539"/>
    <x v="2"/>
    <s v="hardware"/>
    <x v="2739"/>
    <d v="2014-05-05T21:18:37"/>
  </r>
  <r>
    <x v="0"/>
    <s v="US"/>
    <s v="USD"/>
    <n v="1426117552"/>
    <n v="1423529152"/>
    <b v="0"/>
    <n v="17"/>
    <b v="1"/>
    <s v="technology/hardware"/>
    <n v="103.33333333333334"/>
    <n v="18.235294117647058"/>
    <x v="2"/>
    <s v="hardware"/>
    <x v="2740"/>
    <d v="2015-03-11T23:45:52"/>
  </r>
  <r>
    <x v="2"/>
    <s v="US"/>
    <s v="USD"/>
    <n v="1413770820"/>
    <n v="1412005602"/>
    <b v="0"/>
    <n v="4"/>
    <b v="0"/>
    <s v="publishing/children's books"/>
    <n v="0.43750000000000006"/>
    <n v="8.75"/>
    <x v="3"/>
    <s v="children's books"/>
    <x v="2741"/>
    <d v="2014-10-20T02:07:00"/>
  </r>
  <r>
    <x v="2"/>
    <s v="US"/>
    <s v="USD"/>
    <n v="1337102187"/>
    <n v="1335892587"/>
    <b v="0"/>
    <n v="18"/>
    <b v="0"/>
    <s v="publishing/children's books"/>
    <n v="29.24"/>
    <n v="40.611111111111114"/>
    <x v="3"/>
    <s v="children's books"/>
    <x v="2742"/>
    <d v="2012-05-15T17:16:27"/>
  </r>
  <r>
    <x v="2"/>
    <s v="US"/>
    <s v="USD"/>
    <n v="1476863607"/>
    <n v="1474271607"/>
    <b v="0"/>
    <n v="0"/>
    <b v="0"/>
    <s v="publishing/children's books"/>
    <n v="0"/>
    <s v="N/A"/>
    <x v="3"/>
    <s v="children's books"/>
    <x v="2743"/>
    <d v="2016-10-19T07:53:27"/>
  </r>
  <r>
    <x v="2"/>
    <s v="US"/>
    <s v="USD"/>
    <n v="1330478998"/>
    <n v="1327886998"/>
    <b v="0"/>
    <n v="22"/>
    <b v="0"/>
    <s v="publishing/children's books"/>
    <n v="5.21875"/>
    <n v="37.954545454545453"/>
    <x v="3"/>
    <s v="children's books"/>
    <x v="2744"/>
    <d v="2012-02-29T01:29:58"/>
  </r>
  <r>
    <x v="2"/>
    <s v="US"/>
    <s v="USD"/>
    <n v="1342309368"/>
    <n v="1337125368"/>
    <b v="0"/>
    <n v="49"/>
    <b v="0"/>
    <s v="publishing/children's books"/>
    <n v="21.887499999999999"/>
    <n v="35.734693877551024"/>
    <x v="3"/>
    <s v="children's books"/>
    <x v="2745"/>
    <d v="2012-07-14T23:42:48"/>
  </r>
  <r>
    <x v="2"/>
    <s v="US"/>
    <s v="USD"/>
    <n v="1409337911"/>
    <n v="1406745911"/>
    <b v="0"/>
    <n v="19"/>
    <b v="0"/>
    <s v="publishing/children's books"/>
    <n v="26.700000000000003"/>
    <n v="42.157894736842103"/>
    <x v="3"/>
    <s v="children's books"/>
    <x v="2746"/>
    <d v="2014-08-29T18:45:11"/>
  </r>
  <r>
    <x v="2"/>
    <s v="US"/>
    <s v="USD"/>
    <n v="1339816200"/>
    <n v="1337095997"/>
    <b v="0"/>
    <n v="4"/>
    <b v="0"/>
    <s v="publishing/children's books"/>
    <n v="28.000000000000004"/>
    <n v="35"/>
    <x v="3"/>
    <s v="children's books"/>
    <x v="2747"/>
    <d v="2012-06-16T03:10:00"/>
  </r>
  <r>
    <x v="2"/>
    <s v="US"/>
    <s v="USD"/>
    <n v="1472835802"/>
    <n v="1470243802"/>
    <b v="0"/>
    <n v="4"/>
    <b v="0"/>
    <s v="publishing/children's books"/>
    <n v="1.06"/>
    <n v="13.25"/>
    <x v="3"/>
    <s v="children's books"/>
    <x v="2748"/>
    <d v="2016-09-02T17:03:22"/>
  </r>
  <r>
    <x v="2"/>
    <s v="US"/>
    <s v="USD"/>
    <n v="1428171037"/>
    <n v="1425582637"/>
    <b v="0"/>
    <n v="2"/>
    <b v="0"/>
    <s v="publishing/children's books"/>
    <n v="1.0999999999999999"/>
    <n v="55"/>
    <x v="3"/>
    <s v="children's books"/>
    <x v="2749"/>
    <d v="2015-04-04T18:10:37"/>
  </r>
  <r>
    <x v="2"/>
    <s v="US"/>
    <s v="USD"/>
    <n v="1341086400"/>
    <n v="1340055345"/>
    <b v="0"/>
    <n v="0"/>
    <b v="0"/>
    <s v="publishing/children's books"/>
    <n v="0"/>
    <s v="N/A"/>
    <x v="3"/>
    <s v="children's books"/>
    <x v="2750"/>
    <d v="2012-06-30T20:00:00"/>
  </r>
  <r>
    <x v="2"/>
    <s v="US"/>
    <s v="USD"/>
    <n v="1403039842"/>
    <n v="1397855842"/>
    <b v="0"/>
    <n v="0"/>
    <b v="0"/>
    <s v="publishing/children's books"/>
    <n v="0"/>
    <s v="N/A"/>
    <x v="3"/>
    <s v="children's books"/>
    <x v="2751"/>
    <d v="2014-06-17T21:17:22"/>
  </r>
  <r>
    <x v="2"/>
    <s v="US"/>
    <s v="USD"/>
    <n v="1324232504"/>
    <n v="1320776504"/>
    <b v="0"/>
    <n v="14"/>
    <b v="0"/>
    <s v="publishing/children's books"/>
    <n v="11.458333333333332"/>
    <n v="39.285714285714285"/>
    <x v="3"/>
    <s v="children's books"/>
    <x v="2752"/>
    <d v="2011-12-18T18:21:44"/>
  </r>
  <r>
    <x v="2"/>
    <s v="US"/>
    <s v="USD"/>
    <n v="1346017023"/>
    <n v="1343425023"/>
    <b v="0"/>
    <n v="8"/>
    <b v="0"/>
    <s v="publishing/children's books"/>
    <n v="19"/>
    <n v="47.5"/>
    <x v="3"/>
    <s v="children's books"/>
    <x v="2753"/>
    <d v="2012-08-26T21:37:03"/>
  </r>
  <r>
    <x v="2"/>
    <s v="US"/>
    <s v="USD"/>
    <n v="1410448551"/>
    <n v="1407856551"/>
    <b v="0"/>
    <n v="0"/>
    <b v="0"/>
    <s v="publishing/children's books"/>
    <n v="0"/>
    <s v="N/A"/>
    <x v="3"/>
    <s v="children's books"/>
    <x v="2754"/>
    <d v="2014-09-11T15:15:51"/>
  </r>
  <r>
    <x v="2"/>
    <s v="IE"/>
    <s v="EUR"/>
    <n v="1428519527"/>
    <n v="1425927527"/>
    <b v="0"/>
    <n v="15"/>
    <b v="0"/>
    <s v="publishing/children's books"/>
    <n v="52"/>
    <n v="17.333333333333332"/>
    <x v="3"/>
    <s v="children's books"/>
    <x v="2755"/>
    <d v="2015-04-08T18:58:47"/>
  </r>
  <r>
    <x v="2"/>
    <s v="US"/>
    <s v="USD"/>
    <n v="1389476201"/>
    <n v="1386884201"/>
    <b v="0"/>
    <n v="33"/>
    <b v="0"/>
    <s v="publishing/children's books"/>
    <n v="10.48"/>
    <n v="31.757575757575758"/>
    <x v="3"/>
    <s v="children's books"/>
    <x v="2756"/>
    <d v="2014-01-11T21:36:41"/>
  </r>
  <r>
    <x v="2"/>
    <s v="US"/>
    <s v="USD"/>
    <n v="1470498332"/>
    <n v="1469202332"/>
    <b v="0"/>
    <n v="2"/>
    <b v="0"/>
    <s v="publishing/children's books"/>
    <n v="0.66666666666666674"/>
    <n v="5"/>
    <x v="3"/>
    <s v="children's books"/>
    <x v="2757"/>
    <d v="2016-08-06T15:45:32"/>
  </r>
  <r>
    <x v="2"/>
    <s v="AU"/>
    <s v="AUD"/>
    <n v="1476095783"/>
    <n v="1474886183"/>
    <b v="0"/>
    <n v="6"/>
    <b v="0"/>
    <s v="publishing/children's books"/>
    <n v="11.700000000000001"/>
    <n v="39"/>
    <x v="3"/>
    <s v="children's books"/>
    <x v="2758"/>
    <d v="2016-10-10T10:36:23"/>
  </r>
  <r>
    <x v="2"/>
    <s v="AU"/>
    <s v="AUD"/>
    <n v="1468658866"/>
    <n v="1464943666"/>
    <b v="0"/>
    <n v="2"/>
    <b v="0"/>
    <s v="publishing/children's books"/>
    <n v="10.5"/>
    <n v="52.5"/>
    <x v="3"/>
    <s v="children's books"/>
    <x v="2759"/>
    <d v="2016-07-16T08:47:46"/>
  </r>
  <r>
    <x v="2"/>
    <s v="GB"/>
    <s v="GBP"/>
    <n v="1371726258"/>
    <n v="1369134258"/>
    <b v="0"/>
    <n v="0"/>
    <b v="0"/>
    <s v="publishing/children's books"/>
    <n v="0"/>
    <s v="N/A"/>
    <x v="3"/>
    <s v="children's books"/>
    <x v="2760"/>
    <d v="2013-06-20T11:04:18"/>
  </r>
  <r>
    <x v="2"/>
    <s v="US"/>
    <s v="USD"/>
    <n v="1357176693"/>
    <n v="1354584693"/>
    <b v="0"/>
    <n v="4"/>
    <b v="0"/>
    <s v="publishing/children's books"/>
    <n v="0.72"/>
    <n v="9"/>
    <x v="3"/>
    <s v="children's books"/>
    <x v="2761"/>
    <d v="2013-01-03T01:31:33"/>
  </r>
  <r>
    <x v="2"/>
    <s v="US"/>
    <s v="USD"/>
    <n v="1332114795"/>
    <n v="1326934395"/>
    <b v="0"/>
    <n v="1"/>
    <b v="0"/>
    <s v="publishing/children's books"/>
    <n v="0.76923076923076927"/>
    <n v="25"/>
    <x v="3"/>
    <s v="children's books"/>
    <x v="2762"/>
    <d v="2012-03-18T23:53:15"/>
  </r>
  <r>
    <x v="2"/>
    <s v="US"/>
    <s v="USD"/>
    <n v="1369403684"/>
    <n v="1365515684"/>
    <b v="0"/>
    <n v="3"/>
    <b v="0"/>
    <s v="publishing/children's books"/>
    <n v="0.22842639593908631"/>
    <n v="30"/>
    <x v="3"/>
    <s v="children's books"/>
    <x v="2763"/>
    <d v="2013-05-24T13:54:44"/>
  </r>
  <r>
    <x v="2"/>
    <s v="US"/>
    <s v="USD"/>
    <n v="1338404400"/>
    <n v="1335855631"/>
    <b v="0"/>
    <n v="4"/>
    <b v="0"/>
    <s v="publishing/children's books"/>
    <n v="1.125"/>
    <n v="11.25"/>
    <x v="3"/>
    <s v="children's books"/>
    <x v="2764"/>
    <d v="2012-05-30T19:00:00"/>
  </r>
  <r>
    <x v="2"/>
    <s v="US"/>
    <s v="USD"/>
    <n v="1351432428"/>
    <n v="1350050028"/>
    <b v="0"/>
    <n v="0"/>
    <b v="0"/>
    <s v="publishing/children's books"/>
    <n v="0"/>
    <s v="N/A"/>
    <x v="3"/>
    <s v="children's books"/>
    <x v="2765"/>
    <d v="2012-10-28T13:53:48"/>
  </r>
  <r>
    <x v="2"/>
    <s v="US"/>
    <s v="USD"/>
    <n v="1313078518"/>
    <n v="1310486518"/>
    <b v="0"/>
    <n v="4"/>
    <b v="0"/>
    <s v="publishing/children's books"/>
    <n v="2"/>
    <n v="25"/>
    <x v="3"/>
    <s v="children's books"/>
    <x v="2766"/>
    <d v="2011-08-11T16:01:58"/>
  </r>
  <r>
    <x v="2"/>
    <s v="CA"/>
    <s v="CAD"/>
    <n v="1439766050"/>
    <n v="1434582050"/>
    <b v="0"/>
    <n v="3"/>
    <b v="0"/>
    <s v="publishing/children's books"/>
    <n v="0.85000000000000009"/>
    <n v="11.333333333333334"/>
    <x v="3"/>
    <s v="children's books"/>
    <x v="2767"/>
    <d v="2015-08-16T23:00:50"/>
  </r>
  <r>
    <x v="2"/>
    <s v="US"/>
    <s v="USD"/>
    <n v="1333028723"/>
    <n v="1330440323"/>
    <b v="0"/>
    <n v="34"/>
    <b v="0"/>
    <s v="publishing/children's books"/>
    <n v="14.314285714285715"/>
    <n v="29.470588235294116"/>
    <x v="3"/>
    <s v="children's books"/>
    <x v="2768"/>
    <d v="2012-03-29T13:45:23"/>
  </r>
  <r>
    <x v="2"/>
    <s v="GB"/>
    <s v="GBP"/>
    <n v="1401997790"/>
    <n v="1397677790"/>
    <b v="0"/>
    <n v="2"/>
    <b v="0"/>
    <s v="publishing/children's books"/>
    <n v="0.25"/>
    <n v="1"/>
    <x v="3"/>
    <s v="children's books"/>
    <x v="2769"/>
    <d v="2014-06-05T19:49:50"/>
  </r>
  <r>
    <x v="2"/>
    <s v="US"/>
    <s v="USD"/>
    <n v="1395158130"/>
    <n v="1392569730"/>
    <b v="0"/>
    <n v="33"/>
    <b v="0"/>
    <s v="publishing/children's books"/>
    <n v="10.411249999999999"/>
    <n v="63.098484848484851"/>
    <x v="3"/>
    <s v="children's books"/>
    <x v="2770"/>
    <d v="2014-03-18T15:55:30"/>
  </r>
  <r>
    <x v="2"/>
    <s v="US"/>
    <s v="USD"/>
    <n v="1359738000"/>
    <n v="1355489140"/>
    <b v="0"/>
    <n v="0"/>
    <b v="0"/>
    <s v="publishing/children's books"/>
    <n v="0"/>
    <s v="N/A"/>
    <x v="3"/>
    <s v="children's books"/>
    <x v="2771"/>
    <d v="2013-02-01T17:00:00"/>
  </r>
  <r>
    <x v="2"/>
    <s v="US"/>
    <s v="USD"/>
    <n v="1381006294"/>
    <n v="1379710294"/>
    <b v="0"/>
    <n v="0"/>
    <b v="0"/>
    <s v="publishing/children's books"/>
    <n v="0"/>
    <s v="N/A"/>
    <x v="3"/>
    <s v="children's books"/>
    <x v="2772"/>
    <d v="2013-10-05T20:51:34"/>
  </r>
  <r>
    <x v="2"/>
    <s v="CA"/>
    <s v="CAD"/>
    <n v="1461530721"/>
    <n v="1460666721"/>
    <b v="0"/>
    <n v="1"/>
    <b v="0"/>
    <s v="publishing/children's books"/>
    <n v="0.18867924528301888"/>
    <n v="1"/>
    <x v="3"/>
    <s v="children's books"/>
    <x v="2773"/>
    <d v="2016-04-24T20:45:21"/>
  </r>
  <r>
    <x v="2"/>
    <s v="US"/>
    <s v="USD"/>
    <n v="1362711728"/>
    <n v="1360119728"/>
    <b v="0"/>
    <n v="13"/>
    <b v="0"/>
    <s v="publishing/children's books"/>
    <n v="14.249999999999998"/>
    <n v="43.846153846153847"/>
    <x v="3"/>
    <s v="children's books"/>
    <x v="2774"/>
    <d v="2013-03-08T03:02:08"/>
  </r>
  <r>
    <x v="2"/>
    <s v="US"/>
    <s v="USD"/>
    <n v="1323994754"/>
    <n v="1321402754"/>
    <b v="0"/>
    <n v="2"/>
    <b v="0"/>
    <s v="publishing/children's books"/>
    <n v="3"/>
    <n v="75"/>
    <x v="3"/>
    <s v="children's books"/>
    <x v="2775"/>
    <d v="2011-12-16T00:19:14"/>
  </r>
  <r>
    <x v="2"/>
    <s v="US"/>
    <s v="USD"/>
    <n v="1434092876"/>
    <n v="1431414476"/>
    <b v="0"/>
    <n v="36"/>
    <b v="0"/>
    <s v="publishing/children's books"/>
    <n v="7.8809523809523814"/>
    <n v="45.972222222222221"/>
    <x v="3"/>
    <s v="children's books"/>
    <x v="2776"/>
    <d v="2015-06-12T07:07:56"/>
  </r>
  <r>
    <x v="2"/>
    <s v="US"/>
    <s v="USD"/>
    <n v="1437149004"/>
    <n v="1434557004"/>
    <b v="0"/>
    <n v="1"/>
    <b v="0"/>
    <s v="publishing/children's books"/>
    <n v="0.33333333333333337"/>
    <n v="10"/>
    <x v="3"/>
    <s v="children's books"/>
    <x v="2777"/>
    <d v="2015-07-17T16:03:24"/>
  </r>
  <r>
    <x v="2"/>
    <s v="US"/>
    <s v="USD"/>
    <n v="1409009306"/>
    <n v="1406417306"/>
    <b v="0"/>
    <n v="15"/>
    <b v="0"/>
    <s v="publishing/children's books"/>
    <n v="25.545454545454543"/>
    <n v="93.666666666666671"/>
    <x v="3"/>
    <s v="children's books"/>
    <x v="2778"/>
    <d v="2014-08-25T23:28:26"/>
  </r>
  <r>
    <x v="2"/>
    <s v="US"/>
    <s v="USD"/>
    <n v="1448204621"/>
    <n v="1445609021"/>
    <b v="0"/>
    <n v="1"/>
    <b v="0"/>
    <s v="publishing/children's books"/>
    <n v="2.12"/>
    <n v="53"/>
    <x v="3"/>
    <s v="children's books"/>
    <x v="2779"/>
    <d v="2015-11-22T15:03:41"/>
  </r>
  <r>
    <x v="2"/>
    <s v="IT"/>
    <s v="EUR"/>
    <n v="1489142688"/>
    <n v="1486550688"/>
    <b v="0"/>
    <n v="0"/>
    <b v="0"/>
    <s v="publishing/children's books"/>
    <n v="0"/>
    <s v="N/A"/>
    <x v="3"/>
    <s v="children's books"/>
    <x v="2780"/>
    <d v="2017-03-10T10:44:48"/>
  </r>
  <r>
    <x v="0"/>
    <s v="US"/>
    <s v="USD"/>
    <n v="1423724400"/>
    <n v="1421274954"/>
    <b v="0"/>
    <n v="28"/>
    <b v="1"/>
    <s v="theater/plays"/>
    <n v="105.28"/>
    <n v="47"/>
    <x v="1"/>
    <s v="plays"/>
    <x v="2781"/>
    <d v="2015-02-12T07:00:00"/>
  </r>
  <r>
    <x v="0"/>
    <s v="US"/>
    <s v="USD"/>
    <n v="1424149140"/>
    <n v="1421964718"/>
    <b v="0"/>
    <n v="18"/>
    <b v="1"/>
    <s v="theater/plays"/>
    <n v="120"/>
    <n v="66.666666666666671"/>
    <x v="1"/>
    <s v="plays"/>
    <x v="2782"/>
    <d v="2015-02-17T04:59:00"/>
  </r>
  <r>
    <x v="0"/>
    <s v="GB"/>
    <s v="GBP"/>
    <n v="1429793446"/>
    <n v="1428583846"/>
    <b v="0"/>
    <n v="61"/>
    <b v="1"/>
    <s v="theater/plays"/>
    <n v="114.5"/>
    <n v="18.770491803278688"/>
    <x v="1"/>
    <s v="plays"/>
    <x v="2783"/>
    <d v="2015-04-23T12:50:46"/>
  </r>
  <r>
    <x v="0"/>
    <s v="US"/>
    <s v="USD"/>
    <n v="1414608843"/>
    <n v="1412794443"/>
    <b v="0"/>
    <n v="108"/>
    <b v="1"/>
    <s v="theater/plays"/>
    <n v="119"/>
    <n v="66.111111111111114"/>
    <x v="1"/>
    <s v="plays"/>
    <x v="2784"/>
    <d v="2014-10-29T18:54:03"/>
  </r>
  <r>
    <x v="0"/>
    <s v="US"/>
    <s v="USD"/>
    <n v="1470430800"/>
    <n v="1467865967"/>
    <b v="0"/>
    <n v="142"/>
    <b v="1"/>
    <s v="theater/plays"/>
    <n v="104.67999999999999"/>
    <n v="36.859154929577464"/>
    <x v="1"/>
    <s v="plays"/>
    <x v="2785"/>
    <d v="2016-08-05T21:00:00"/>
  </r>
  <r>
    <x v="0"/>
    <s v="GB"/>
    <s v="GBP"/>
    <n v="1404913180"/>
    <n v="1403703580"/>
    <b v="0"/>
    <n v="74"/>
    <b v="1"/>
    <s v="theater/plays"/>
    <n v="117.83999999999999"/>
    <n v="39.810810810810814"/>
    <x v="1"/>
    <s v="plays"/>
    <x v="2786"/>
    <d v="2014-07-09T13:39:40"/>
  </r>
  <r>
    <x v="0"/>
    <s v="US"/>
    <s v="USD"/>
    <n v="1405658752"/>
    <n v="1403066752"/>
    <b v="0"/>
    <n v="38"/>
    <b v="1"/>
    <s v="theater/plays"/>
    <n v="119.7"/>
    <n v="31.5"/>
    <x v="1"/>
    <s v="plays"/>
    <x v="2787"/>
    <d v="2014-07-18T04:45:52"/>
  </r>
  <r>
    <x v="0"/>
    <s v="US"/>
    <s v="USD"/>
    <n v="1469811043"/>
    <n v="1467219043"/>
    <b v="0"/>
    <n v="20"/>
    <b v="1"/>
    <s v="theater/plays"/>
    <n v="102.49999999999999"/>
    <n v="102.5"/>
    <x v="1"/>
    <s v="plays"/>
    <x v="2788"/>
    <d v="2016-07-29T16:50:43"/>
  </r>
  <r>
    <x v="0"/>
    <s v="US"/>
    <s v="USD"/>
    <n v="1426132800"/>
    <n v="1424477934"/>
    <b v="0"/>
    <n v="24"/>
    <b v="1"/>
    <s v="theater/plays"/>
    <n v="101.16666666666667"/>
    <n v="126.45833333333333"/>
    <x v="1"/>
    <s v="plays"/>
    <x v="2789"/>
    <d v="2015-03-12T04:00:00"/>
  </r>
  <r>
    <x v="0"/>
    <s v="US"/>
    <s v="USD"/>
    <n v="1423693903"/>
    <n v="1421101903"/>
    <b v="0"/>
    <n v="66"/>
    <b v="1"/>
    <s v="theater/plays"/>
    <n v="105.33333333333333"/>
    <n v="47.878787878787875"/>
    <x v="1"/>
    <s v="plays"/>
    <x v="2790"/>
    <d v="2015-02-11T22:31:43"/>
  </r>
  <r>
    <x v="0"/>
    <s v="US"/>
    <s v="USD"/>
    <n v="1473393600"/>
    <n v="1470778559"/>
    <b v="0"/>
    <n v="28"/>
    <b v="1"/>
    <s v="theater/plays"/>
    <n v="102.49999999999999"/>
    <n v="73.214285714285708"/>
    <x v="1"/>
    <s v="plays"/>
    <x v="2791"/>
    <d v="2016-09-09T04:00:00"/>
  </r>
  <r>
    <x v="0"/>
    <s v="US"/>
    <s v="USD"/>
    <n v="1439357559"/>
    <n v="1435469559"/>
    <b v="0"/>
    <n v="24"/>
    <b v="1"/>
    <s v="theater/plays"/>
    <n v="107.60000000000001"/>
    <n v="89.666666666666671"/>
    <x v="1"/>
    <s v="plays"/>
    <x v="2792"/>
    <d v="2015-08-12T05:32:39"/>
  </r>
  <r>
    <x v="0"/>
    <s v="AU"/>
    <s v="AUD"/>
    <n v="1437473005"/>
    <n v="1434881005"/>
    <b v="0"/>
    <n v="73"/>
    <b v="1"/>
    <s v="theater/plays"/>
    <n v="110.5675"/>
    <n v="151.4623287671233"/>
    <x v="1"/>
    <s v="plays"/>
    <x v="2793"/>
    <d v="2015-07-21T10:03:25"/>
  </r>
  <r>
    <x v="0"/>
    <s v="GB"/>
    <s v="GBP"/>
    <n v="1457031600"/>
    <n v="1455640559"/>
    <b v="0"/>
    <n v="3"/>
    <b v="1"/>
    <s v="theater/plays"/>
    <n v="150"/>
    <n v="25"/>
    <x v="1"/>
    <s v="plays"/>
    <x v="2794"/>
    <d v="2016-03-03T19:00:00"/>
  </r>
  <r>
    <x v="0"/>
    <s v="US"/>
    <s v="USD"/>
    <n v="1402095600"/>
    <n v="1400675841"/>
    <b v="0"/>
    <n v="20"/>
    <b v="1"/>
    <s v="theater/plays"/>
    <n v="104.28571428571429"/>
    <n v="36.5"/>
    <x v="1"/>
    <s v="plays"/>
    <x v="2795"/>
    <d v="2014-06-06T23:00:00"/>
  </r>
  <r>
    <x v="0"/>
    <s v="GB"/>
    <s v="GBP"/>
    <n v="1404564028"/>
    <n v="1401972028"/>
    <b v="0"/>
    <n v="21"/>
    <b v="1"/>
    <s v="theater/plays"/>
    <n v="115.5"/>
    <n v="44"/>
    <x v="1"/>
    <s v="plays"/>
    <x v="2796"/>
    <d v="2014-07-05T12:40:28"/>
  </r>
  <r>
    <x v="0"/>
    <s v="GB"/>
    <s v="GBP"/>
    <n v="1404858840"/>
    <n v="1402266840"/>
    <b v="0"/>
    <n v="94"/>
    <b v="1"/>
    <s v="theater/plays"/>
    <n v="102.64512500000001"/>
    <n v="87.357553191489373"/>
    <x v="1"/>
    <s v="plays"/>
    <x v="2797"/>
    <d v="2014-07-08T22:34:00"/>
  </r>
  <r>
    <x v="0"/>
    <s v="GB"/>
    <s v="GBP"/>
    <n v="1438358400"/>
    <n v="1437063121"/>
    <b v="0"/>
    <n v="139"/>
    <b v="1"/>
    <s v="theater/plays"/>
    <n v="101.4"/>
    <n v="36.474820143884891"/>
    <x v="1"/>
    <s v="plays"/>
    <x v="2798"/>
    <d v="2015-07-31T16:00:00"/>
  </r>
  <r>
    <x v="0"/>
    <s v="GB"/>
    <s v="GBP"/>
    <n v="1466179200"/>
    <n v="1463466070"/>
    <b v="0"/>
    <n v="130"/>
    <b v="1"/>
    <s v="theater/plays"/>
    <n v="116.6348"/>
    <n v="44.859538461538463"/>
    <x v="1"/>
    <s v="plays"/>
    <x v="2799"/>
    <d v="2016-06-17T16:00:00"/>
  </r>
  <r>
    <x v="0"/>
    <s v="GB"/>
    <s v="GBP"/>
    <n v="1420377366"/>
    <n v="1415193366"/>
    <b v="0"/>
    <n v="31"/>
    <b v="1"/>
    <s v="theater/plays"/>
    <n v="133"/>
    <n v="42.903225806451616"/>
    <x v="1"/>
    <s v="plays"/>
    <x v="2800"/>
    <d v="2015-01-04T13:16:06"/>
  </r>
  <r>
    <x v="0"/>
    <s v="AU"/>
    <s v="AUD"/>
    <n v="1412938800"/>
    <n v="1411019409"/>
    <b v="0"/>
    <n v="13"/>
    <b v="1"/>
    <s v="theater/plays"/>
    <n v="133.20000000000002"/>
    <n v="51.230769230769234"/>
    <x v="1"/>
    <s v="plays"/>
    <x v="2801"/>
    <d v="2014-10-10T11:00:00"/>
  </r>
  <r>
    <x v="0"/>
    <s v="GB"/>
    <s v="GBP"/>
    <n v="1438875107"/>
    <n v="1436283107"/>
    <b v="0"/>
    <n v="90"/>
    <b v="1"/>
    <s v="theater/plays"/>
    <n v="101.83333333333333"/>
    <n v="33.944444444444443"/>
    <x v="1"/>
    <s v="plays"/>
    <x v="2802"/>
    <d v="2015-08-06T15:31:47"/>
  </r>
  <r>
    <x v="0"/>
    <s v="US"/>
    <s v="USD"/>
    <n v="1437004800"/>
    <n v="1433295276"/>
    <b v="0"/>
    <n v="141"/>
    <b v="1"/>
    <s v="theater/plays"/>
    <n v="127.95"/>
    <n v="90.744680851063833"/>
    <x v="1"/>
    <s v="plays"/>
    <x v="2803"/>
    <d v="2015-07-16T00:00:00"/>
  </r>
  <r>
    <x v="0"/>
    <s v="GB"/>
    <s v="GBP"/>
    <n v="1411987990"/>
    <n v="1409395990"/>
    <b v="0"/>
    <n v="23"/>
    <b v="1"/>
    <s v="theater/plays"/>
    <n v="114.99999999999999"/>
    <n v="50"/>
    <x v="1"/>
    <s v="plays"/>
    <x v="2804"/>
    <d v="2014-09-29T10:53:10"/>
  </r>
  <r>
    <x v="0"/>
    <s v="GB"/>
    <s v="GBP"/>
    <n v="1440245273"/>
    <n v="1438085273"/>
    <b v="0"/>
    <n v="18"/>
    <b v="1"/>
    <s v="theater/plays"/>
    <n v="110.00000000000001"/>
    <n v="24.444444444444443"/>
    <x v="1"/>
    <s v="plays"/>
    <x v="2805"/>
    <d v="2015-08-22T12:07:53"/>
  </r>
  <r>
    <x v="0"/>
    <s v="GB"/>
    <s v="GBP"/>
    <n v="1438772400"/>
    <n v="1435645490"/>
    <b v="0"/>
    <n v="76"/>
    <b v="1"/>
    <s v="theater/plays"/>
    <n v="112.1"/>
    <n v="44.25"/>
    <x v="1"/>
    <s v="plays"/>
    <x v="2806"/>
    <d v="2015-08-05T11:00:00"/>
  </r>
  <r>
    <x v="0"/>
    <s v="US"/>
    <s v="USD"/>
    <n v="1435611438"/>
    <n v="1433019438"/>
    <b v="0"/>
    <n v="93"/>
    <b v="1"/>
    <s v="theater/plays"/>
    <n v="126"/>
    <n v="67.741935483870961"/>
    <x v="1"/>
    <s v="plays"/>
    <x v="2807"/>
    <d v="2015-06-29T20:57:18"/>
  </r>
  <r>
    <x v="0"/>
    <s v="US"/>
    <s v="USD"/>
    <n v="1440274735"/>
    <n v="1437682735"/>
    <b v="0"/>
    <n v="69"/>
    <b v="1"/>
    <s v="theater/plays"/>
    <n v="100.24444444444444"/>
    <n v="65.376811594202906"/>
    <x v="1"/>
    <s v="plays"/>
    <x v="2808"/>
    <d v="2015-08-22T20:18:55"/>
  </r>
  <r>
    <x v="0"/>
    <s v="US"/>
    <s v="USD"/>
    <n v="1459348740"/>
    <n v="1458647725"/>
    <b v="0"/>
    <n v="21"/>
    <b v="1"/>
    <s v="theater/plays"/>
    <n v="102.4"/>
    <n v="121.9047619047619"/>
    <x v="1"/>
    <s v="plays"/>
    <x v="2809"/>
    <d v="2016-03-30T14:39:00"/>
  </r>
  <r>
    <x v="0"/>
    <s v="US"/>
    <s v="USD"/>
    <n v="1401595140"/>
    <n v="1398828064"/>
    <b v="0"/>
    <n v="57"/>
    <b v="1"/>
    <s v="theater/plays"/>
    <n v="108.2"/>
    <n v="47.456140350877192"/>
    <x v="1"/>
    <s v="plays"/>
    <x v="2810"/>
    <d v="2014-06-01T03:59:00"/>
  </r>
  <r>
    <x v="0"/>
    <s v="GB"/>
    <s v="GBP"/>
    <n v="1424692503"/>
    <n v="1422100503"/>
    <b v="0"/>
    <n v="108"/>
    <b v="1"/>
    <s v="theater/plays"/>
    <n v="100.27"/>
    <n v="92.842592592592595"/>
    <x v="1"/>
    <s v="plays"/>
    <x v="2811"/>
    <d v="2015-02-23T11:55:03"/>
  </r>
  <r>
    <x v="0"/>
    <s v="CA"/>
    <s v="CAD"/>
    <n v="1428292800"/>
    <n v="1424368298"/>
    <b v="0"/>
    <n v="83"/>
    <b v="1"/>
    <s v="theater/plays"/>
    <n v="113.3"/>
    <n v="68.253012048192772"/>
    <x v="1"/>
    <s v="plays"/>
    <x v="2812"/>
    <d v="2015-04-06T04:00:00"/>
  </r>
  <r>
    <x v="0"/>
    <s v="US"/>
    <s v="USD"/>
    <n v="1481737761"/>
    <n v="1479577761"/>
    <b v="0"/>
    <n v="96"/>
    <b v="1"/>
    <s v="theater/plays"/>
    <n v="127.57571428571428"/>
    <n v="37.209583333333335"/>
    <x v="1"/>
    <s v="plays"/>
    <x v="2813"/>
    <d v="2016-12-14T17:49:21"/>
  </r>
  <r>
    <x v="0"/>
    <s v="GB"/>
    <s v="GBP"/>
    <n v="1431164115"/>
    <n v="1428572115"/>
    <b v="0"/>
    <n v="64"/>
    <b v="1"/>
    <s v="theater/plays"/>
    <n v="107.73333333333332"/>
    <n v="25.25"/>
    <x v="1"/>
    <s v="plays"/>
    <x v="2814"/>
    <d v="2015-05-09T09:35:15"/>
  </r>
  <r>
    <x v="0"/>
    <s v="CA"/>
    <s v="CAD"/>
    <n v="1470595109"/>
    <n v="1468003109"/>
    <b v="0"/>
    <n v="14"/>
    <b v="1"/>
    <s v="theater/plays"/>
    <n v="242"/>
    <n v="43.214285714285715"/>
    <x v="1"/>
    <s v="plays"/>
    <x v="2815"/>
    <d v="2016-08-07T18:38:29"/>
  </r>
  <r>
    <x v="0"/>
    <s v="GB"/>
    <s v="GBP"/>
    <n v="1438531200"/>
    <n v="1435921992"/>
    <b v="0"/>
    <n v="169"/>
    <b v="1"/>
    <s v="theater/plays"/>
    <n v="141.56666666666666"/>
    <n v="25.130177514792898"/>
    <x v="1"/>
    <s v="plays"/>
    <x v="2816"/>
    <d v="2015-08-02T16:00:00"/>
  </r>
  <r>
    <x v="0"/>
    <s v="GB"/>
    <s v="GBP"/>
    <n v="1425136462"/>
    <n v="1421680462"/>
    <b v="0"/>
    <n v="33"/>
    <b v="1"/>
    <s v="theater/plays"/>
    <n v="130"/>
    <n v="23.636363636363637"/>
    <x v="1"/>
    <s v="plays"/>
    <x v="2817"/>
    <d v="2015-02-28T15:14:22"/>
  </r>
  <r>
    <x v="0"/>
    <s v="US"/>
    <s v="USD"/>
    <n v="1443018086"/>
    <n v="1441290086"/>
    <b v="0"/>
    <n v="102"/>
    <b v="1"/>
    <s v="theater/plays"/>
    <n v="106.03"/>
    <n v="103.95098039215686"/>
    <x v="1"/>
    <s v="plays"/>
    <x v="2818"/>
    <d v="2015-09-23T14:21:26"/>
  </r>
  <r>
    <x v="0"/>
    <s v="GB"/>
    <s v="GBP"/>
    <n v="1434285409"/>
    <n v="1431693409"/>
    <b v="0"/>
    <n v="104"/>
    <b v="1"/>
    <s v="theater/plays"/>
    <n v="104.80000000000001"/>
    <n v="50.384615384615387"/>
    <x v="1"/>
    <s v="plays"/>
    <x v="2819"/>
    <d v="2015-06-14T12:36:49"/>
  </r>
  <r>
    <x v="0"/>
    <s v="GB"/>
    <s v="GBP"/>
    <n v="1456444800"/>
    <n v="1454337589"/>
    <b v="0"/>
    <n v="20"/>
    <b v="1"/>
    <s v="theater/plays"/>
    <n v="136"/>
    <n v="13.6"/>
    <x v="1"/>
    <s v="plays"/>
    <x v="2820"/>
    <d v="2016-02-26T00:00:00"/>
  </r>
  <r>
    <x v="0"/>
    <s v="GB"/>
    <s v="GBP"/>
    <n v="1411510135"/>
    <n v="1408918135"/>
    <b v="0"/>
    <n v="35"/>
    <b v="1"/>
    <s v="theater/plays"/>
    <n v="100"/>
    <n v="28.571428571428573"/>
    <x v="1"/>
    <s v="plays"/>
    <x v="2821"/>
    <d v="2014-09-23T22:08:55"/>
  </r>
  <r>
    <x v="0"/>
    <s v="US"/>
    <s v="USD"/>
    <n v="1427469892"/>
    <n v="1424881492"/>
    <b v="0"/>
    <n v="94"/>
    <b v="1"/>
    <s v="theater/plays"/>
    <n v="100"/>
    <n v="63.829787234042556"/>
    <x v="1"/>
    <s v="plays"/>
    <x v="2822"/>
    <d v="2015-03-27T15:24:52"/>
  </r>
  <r>
    <x v="0"/>
    <s v="GB"/>
    <s v="GBP"/>
    <n v="1427842740"/>
    <n v="1425428206"/>
    <b v="0"/>
    <n v="14"/>
    <b v="1"/>
    <s v="theater/plays"/>
    <n v="124"/>
    <n v="8.8571428571428577"/>
    <x v="1"/>
    <s v="plays"/>
    <x v="2823"/>
    <d v="2015-03-31T22:59:00"/>
  </r>
  <r>
    <x v="0"/>
    <s v="US"/>
    <s v="USD"/>
    <n v="1434159780"/>
    <n v="1431412196"/>
    <b v="0"/>
    <n v="15"/>
    <b v="1"/>
    <s v="theater/plays"/>
    <n v="116.92307692307693"/>
    <n v="50.666666666666664"/>
    <x v="1"/>
    <s v="plays"/>
    <x v="2824"/>
    <d v="2015-06-13T01:43:00"/>
  </r>
  <r>
    <x v="0"/>
    <s v="GB"/>
    <s v="GBP"/>
    <n v="1449255686"/>
    <n v="1446663686"/>
    <b v="0"/>
    <n v="51"/>
    <b v="1"/>
    <s v="theater/plays"/>
    <n v="103.33333333333334"/>
    <n v="60.784313725490193"/>
    <x v="1"/>
    <s v="plays"/>
    <x v="2825"/>
    <d v="2015-12-04T19:01:26"/>
  </r>
  <r>
    <x v="0"/>
    <s v="US"/>
    <s v="USD"/>
    <n v="1436511600"/>
    <n v="1434415812"/>
    <b v="0"/>
    <n v="19"/>
    <b v="1"/>
    <s v="theater/plays"/>
    <n v="107.74999999999999"/>
    <n v="113.42105263157895"/>
    <x v="1"/>
    <s v="plays"/>
    <x v="2826"/>
    <d v="2015-07-10T07:00:00"/>
  </r>
  <r>
    <x v="0"/>
    <s v="US"/>
    <s v="USD"/>
    <n v="1464971400"/>
    <n v="1462379066"/>
    <b v="0"/>
    <n v="23"/>
    <b v="1"/>
    <s v="theater/plays"/>
    <n v="120.24999999999999"/>
    <n v="104.56521739130434"/>
    <x v="1"/>
    <s v="plays"/>
    <x v="2827"/>
    <d v="2016-06-03T16:30:00"/>
  </r>
  <r>
    <x v="0"/>
    <s v="GB"/>
    <s v="GBP"/>
    <n v="1443826800"/>
    <n v="1441606869"/>
    <b v="0"/>
    <n v="97"/>
    <b v="1"/>
    <s v="theater/plays"/>
    <n v="100.37894736842105"/>
    <n v="98.30927835051547"/>
    <x v="1"/>
    <s v="plays"/>
    <x v="2828"/>
    <d v="2015-10-02T23:00:00"/>
  </r>
  <r>
    <x v="0"/>
    <s v="GB"/>
    <s v="GBP"/>
    <n v="1464863118"/>
    <n v="1462443918"/>
    <b v="0"/>
    <n v="76"/>
    <b v="1"/>
    <s v="theater/plays"/>
    <n v="106.52"/>
    <n v="35.039473684210527"/>
    <x v="1"/>
    <s v="plays"/>
    <x v="2829"/>
    <d v="2016-06-02T10:25:18"/>
  </r>
  <r>
    <x v="0"/>
    <s v="US"/>
    <s v="USD"/>
    <n v="1399867140"/>
    <n v="1398802148"/>
    <b v="0"/>
    <n v="11"/>
    <b v="1"/>
    <s v="theater/plays"/>
    <n v="100"/>
    <n v="272.72727272727275"/>
    <x v="1"/>
    <s v="plays"/>
    <x v="2830"/>
    <d v="2014-05-12T03:59:00"/>
  </r>
  <r>
    <x v="0"/>
    <s v="US"/>
    <s v="USD"/>
    <n v="1437076070"/>
    <n v="1434484070"/>
    <b v="0"/>
    <n v="52"/>
    <b v="1"/>
    <s v="theater/plays"/>
    <n v="110.66666666666667"/>
    <n v="63.846153846153847"/>
    <x v="1"/>
    <s v="plays"/>
    <x v="2831"/>
    <d v="2015-07-16T19:47:50"/>
  </r>
  <r>
    <x v="0"/>
    <s v="GB"/>
    <s v="GBP"/>
    <n v="1416780000"/>
    <n v="1414342894"/>
    <b v="0"/>
    <n v="95"/>
    <b v="1"/>
    <s v="theater/plays"/>
    <n v="114.71959999999999"/>
    <n v="30.189368421052631"/>
    <x v="1"/>
    <s v="plays"/>
    <x v="2832"/>
    <d v="2014-11-23T22:00:00"/>
  </r>
  <r>
    <x v="0"/>
    <s v="US"/>
    <s v="USD"/>
    <n v="1444528800"/>
    <n v="1442804633"/>
    <b v="0"/>
    <n v="35"/>
    <b v="1"/>
    <s v="theater/plays"/>
    <n v="108.25925925925925"/>
    <n v="83.51428571428572"/>
    <x v="1"/>
    <s v="plays"/>
    <x v="2833"/>
    <d v="2015-10-11T02:00:00"/>
  </r>
  <r>
    <x v="0"/>
    <s v="GB"/>
    <s v="GBP"/>
    <n v="1422658930"/>
    <n v="1421362930"/>
    <b v="0"/>
    <n v="21"/>
    <b v="1"/>
    <s v="theater/plays"/>
    <n v="170"/>
    <n v="64.761904761904759"/>
    <x v="1"/>
    <s v="plays"/>
    <x v="2834"/>
    <d v="2015-01-30T23:02:10"/>
  </r>
  <r>
    <x v="0"/>
    <s v="GB"/>
    <s v="GBP"/>
    <n v="1449273600"/>
    <n v="1446742417"/>
    <b v="0"/>
    <n v="93"/>
    <b v="1"/>
    <s v="theater/plays"/>
    <n v="187.09899999999999"/>
    <n v="20.118172043010752"/>
    <x v="1"/>
    <s v="plays"/>
    <x v="2835"/>
    <d v="2015-12-05T00:00:00"/>
  </r>
  <r>
    <x v="0"/>
    <s v="US"/>
    <s v="USD"/>
    <n v="1487393940"/>
    <n v="1484115418"/>
    <b v="0"/>
    <n v="11"/>
    <b v="1"/>
    <s v="theater/plays"/>
    <n v="107.77777777777777"/>
    <n v="44.090909090909093"/>
    <x v="1"/>
    <s v="plays"/>
    <x v="2836"/>
    <d v="2017-02-18T04:59:00"/>
  </r>
  <r>
    <x v="0"/>
    <s v="CA"/>
    <s v="CAD"/>
    <n v="1449701284"/>
    <n v="1446241684"/>
    <b v="0"/>
    <n v="21"/>
    <b v="1"/>
    <s v="theater/plays"/>
    <n v="100"/>
    <n v="40.476190476190474"/>
    <x v="1"/>
    <s v="plays"/>
    <x v="2837"/>
    <d v="2015-12-09T22:48:04"/>
  </r>
  <r>
    <x v="0"/>
    <s v="US"/>
    <s v="USD"/>
    <n v="1407967200"/>
    <n v="1406039696"/>
    <b v="0"/>
    <n v="54"/>
    <b v="1"/>
    <s v="theater/plays"/>
    <n v="120.24999999999999"/>
    <n v="44.537037037037038"/>
    <x v="1"/>
    <s v="plays"/>
    <x v="2838"/>
    <d v="2014-08-13T22:00:00"/>
  </r>
  <r>
    <x v="0"/>
    <s v="US"/>
    <s v="USD"/>
    <n v="1408942740"/>
    <n v="1406958354"/>
    <b v="0"/>
    <n v="31"/>
    <b v="1"/>
    <s v="theater/plays"/>
    <n v="111.42857142857143"/>
    <n v="125.80645161290323"/>
    <x v="1"/>
    <s v="plays"/>
    <x v="2839"/>
    <d v="2014-08-25T04:59:00"/>
  </r>
  <r>
    <x v="0"/>
    <s v="GB"/>
    <s v="GBP"/>
    <n v="1426698000"/>
    <n v="1424825479"/>
    <b v="0"/>
    <n v="132"/>
    <b v="1"/>
    <s v="theater/plays"/>
    <n v="104"/>
    <n v="19.696969696969695"/>
    <x v="1"/>
    <s v="plays"/>
    <x v="2840"/>
    <d v="2015-03-18T17:00:00"/>
  </r>
  <r>
    <x v="2"/>
    <s v="GB"/>
    <s v="GBP"/>
    <n v="1450032297"/>
    <n v="1444844697"/>
    <b v="0"/>
    <n v="1"/>
    <b v="0"/>
    <s v="theater/plays"/>
    <n v="1"/>
    <n v="10"/>
    <x v="1"/>
    <s v="plays"/>
    <x v="2841"/>
    <d v="2015-12-13T18:44:57"/>
  </r>
  <r>
    <x v="2"/>
    <s v="GB"/>
    <s v="GBP"/>
    <n v="1403348400"/>
    <n v="1401058295"/>
    <b v="0"/>
    <n v="0"/>
    <b v="0"/>
    <s v="theater/plays"/>
    <n v="0"/>
    <s v="N/A"/>
    <x v="1"/>
    <s v="plays"/>
    <x v="2842"/>
    <d v="2014-06-21T11:00:00"/>
  </r>
  <r>
    <x v="2"/>
    <s v="US"/>
    <s v="USD"/>
    <n v="1465790400"/>
    <n v="1462210950"/>
    <b v="0"/>
    <n v="0"/>
    <b v="0"/>
    <s v="theater/plays"/>
    <n v="0"/>
    <s v="N/A"/>
    <x v="1"/>
    <s v="plays"/>
    <x v="2843"/>
    <d v="2016-06-13T04:00:00"/>
  </r>
  <r>
    <x v="2"/>
    <s v="AT"/>
    <s v="EUR"/>
    <n v="1483535180"/>
    <n v="1480943180"/>
    <b v="0"/>
    <n v="1"/>
    <b v="0"/>
    <s v="theater/plays"/>
    <n v="5.4545454545454541"/>
    <n v="30"/>
    <x v="1"/>
    <s v="plays"/>
    <x v="2844"/>
    <d v="2017-01-04T13:06:20"/>
  </r>
  <r>
    <x v="2"/>
    <s v="US"/>
    <s v="USD"/>
    <n v="1433723033"/>
    <n v="1428539033"/>
    <b v="0"/>
    <n v="39"/>
    <b v="0"/>
    <s v="theater/plays"/>
    <n v="31.546666666666667"/>
    <n v="60.666666666666664"/>
    <x v="1"/>
    <s v="plays"/>
    <x v="2845"/>
    <d v="2015-06-08T00:23:53"/>
  </r>
  <r>
    <x v="2"/>
    <s v="US"/>
    <s v="USD"/>
    <n v="1432917394"/>
    <n v="1429029394"/>
    <b v="0"/>
    <n v="0"/>
    <b v="0"/>
    <s v="theater/plays"/>
    <n v="0"/>
    <s v="N/A"/>
    <x v="1"/>
    <s v="plays"/>
    <x v="2846"/>
    <d v="2015-05-29T16:36:34"/>
  </r>
  <r>
    <x v="2"/>
    <s v="US"/>
    <s v="USD"/>
    <n v="1464031265"/>
    <n v="1458847265"/>
    <b v="0"/>
    <n v="0"/>
    <b v="0"/>
    <s v="theater/plays"/>
    <n v="0"/>
    <s v="N/A"/>
    <x v="1"/>
    <s v="plays"/>
    <x v="2847"/>
    <d v="2016-05-23T19:21:05"/>
  </r>
  <r>
    <x v="2"/>
    <s v="US"/>
    <s v="USD"/>
    <n v="1432913659"/>
    <n v="1430321659"/>
    <b v="0"/>
    <n v="3"/>
    <b v="0"/>
    <s v="theater/plays"/>
    <n v="0.2"/>
    <n v="23.333333333333332"/>
    <x v="1"/>
    <s v="plays"/>
    <x v="2848"/>
    <d v="2015-05-29T15:34:19"/>
  </r>
  <r>
    <x v="2"/>
    <s v="GB"/>
    <s v="GBP"/>
    <n v="1461406600"/>
    <n v="1458814600"/>
    <b v="0"/>
    <n v="1"/>
    <b v="0"/>
    <s v="theater/plays"/>
    <n v="1"/>
    <n v="5"/>
    <x v="1"/>
    <s v="plays"/>
    <x v="2849"/>
    <d v="2016-04-23T10:16:40"/>
  </r>
  <r>
    <x v="2"/>
    <s v="US"/>
    <s v="USD"/>
    <n v="1409962211"/>
    <n v="1407370211"/>
    <b v="0"/>
    <n v="13"/>
    <b v="0"/>
    <s v="theater/plays"/>
    <n v="3.8875000000000002"/>
    <n v="23.923076923076923"/>
    <x v="1"/>
    <s v="plays"/>
    <x v="2850"/>
    <d v="2014-09-06T00:10:11"/>
  </r>
  <r>
    <x v="2"/>
    <s v="IE"/>
    <s v="EUR"/>
    <n v="1454109420"/>
    <n v="1453334629"/>
    <b v="0"/>
    <n v="0"/>
    <b v="0"/>
    <s v="theater/plays"/>
    <n v="0"/>
    <s v="N/A"/>
    <x v="1"/>
    <s v="plays"/>
    <x v="2851"/>
    <d v="2016-01-29T23:17:00"/>
  </r>
  <r>
    <x v="2"/>
    <s v="US"/>
    <s v="USD"/>
    <n v="1403312703"/>
    <n v="1400720703"/>
    <b v="0"/>
    <n v="6"/>
    <b v="0"/>
    <s v="theater/plays"/>
    <n v="1.9"/>
    <n v="15.833333333333334"/>
    <x v="1"/>
    <s v="plays"/>
    <x v="2852"/>
    <d v="2014-06-21T01:05:03"/>
  </r>
  <r>
    <x v="2"/>
    <s v="CA"/>
    <s v="CAD"/>
    <n v="1410669297"/>
    <n v="1405485297"/>
    <b v="0"/>
    <n v="0"/>
    <b v="0"/>
    <s v="theater/plays"/>
    <n v="0"/>
    <s v="N/A"/>
    <x v="1"/>
    <s v="plays"/>
    <x v="2853"/>
    <d v="2014-09-14T04:34:57"/>
  </r>
  <r>
    <x v="2"/>
    <s v="GB"/>
    <s v="GBP"/>
    <n v="1431018719"/>
    <n v="1429290719"/>
    <b v="0"/>
    <n v="14"/>
    <b v="0"/>
    <s v="theater/plays"/>
    <n v="41.699999999999996"/>
    <n v="29.785714285714285"/>
    <x v="1"/>
    <s v="plays"/>
    <x v="2854"/>
    <d v="2015-05-07T17:11:59"/>
  </r>
  <r>
    <x v="2"/>
    <s v="US"/>
    <s v="USD"/>
    <n v="1454110440"/>
    <n v="1451607071"/>
    <b v="0"/>
    <n v="5"/>
    <b v="0"/>
    <s v="theater/plays"/>
    <n v="50"/>
    <n v="60"/>
    <x v="1"/>
    <s v="plays"/>
    <x v="2855"/>
    <d v="2016-01-29T23:34:00"/>
  </r>
  <r>
    <x v="2"/>
    <s v="US"/>
    <s v="USD"/>
    <n v="1439069640"/>
    <n v="1433897647"/>
    <b v="0"/>
    <n v="6"/>
    <b v="0"/>
    <s v="theater/plays"/>
    <n v="4.8666666666666663"/>
    <n v="24.333333333333332"/>
    <x v="1"/>
    <s v="plays"/>
    <x v="2856"/>
    <d v="2015-08-08T21:34:00"/>
  </r>
  <r>
    <x v="2"/>
    <s v="MX"/>
    <s v="MXN"/>
    <n v="1487613600"/>
    <n v="1482444295"/>
    <b v="0"/>
    <n v="15"/>
    <b v="0"/>
    <s v="theater/plays"/>
    <n v="19.736842105263158"/>
    <n v="500"/>
    <x v="1"/>
    <s v="plays"/>
    <x v="2857"/>
    <d v="2017-02-20T18:00:00"/>
  </r>
  <r>
    <x v="2"/>
    <s v="NL"/>
    <s v="EUR"/>
    <n v="1417778880"/>
    <n v="1415711095"/>
    <b v="0"/>
    <n v="0"/>
    <b v="0"/>
    <s v="theater/plays"/>
    <n v="0"/>
    <s v="N/A"/>
    <x v="1"/>
    <s v="plays"/>
    <x v="2858"/>
    <d v="2014-12-05T11:28:00"/>
  </r>
  <r>
    <x v="2"/>
    <s v="AU"/>
    <s v="AUD"/>
    <n v="1444984904"/>
    <n v="1439800904"/>
    <b v="0"/>
    <n v="1"/>
    <b v="0"/>
    <s v="theater/plays"/>
    <n v="1.7500000000000002"/>
    <n v="35"/>
    <x v="1"/>
    <s v="plays"/>
    <x v="2859"/>
    <d v="2015-10-16T08:41:44"/>
  </r>
  <r>
    <x v="2"/>
    <s v="US"/>
    <s v="USD"/>
    <n v="1466363576"/>
    <n v="1461179576"/>
    <b v="0"/>
    <n v="9"/>
    <b v="0"/>
    <s v="theater/plays"/>
    <n v="6.65"/>
    <n v="29.555555555555557"/>
    <x v="1"/>
    <s v="plays"/>
    <x v="2860"/>
    <d v="2016-06-19T19:12:56"/>
  </r>
  <r>
    <x v="2"/>
    <s v="AU"/>
    <s v="AUD"/>
    <n v="1443103848"/>
    <n v="1441894248"/>
    <b v="0"/>
    <n v="3"/>
    <b v="0"/>
    <s v="theater/plays"/>
    <n v="32"/>
    <n v="26.666666666666668"/>
    <x v="1"/>
    <s v="plays"/>
    <x v="2861"/>
    <d v="2015-09-24T14:10:48"/>
  </r>
  <r>
    <x v="2"/>
    <s v="US"/>
    <s v="USD"/>
    <n v="1403636229"/>
    <n v="1401044229"/>
    <b v="0"/>
    <n v="3"/>
    <b v="0"/>
    <s v="theater/plays"/>
    <n v="0.43307086614173229"/>
    <n v="18.333333333333332"/>
    <x v="1"/>
    <s v="plays"/>
    <x v="2862"/>
    <d v="2014-06-24T18:57:09"/>
  </r>
  <r>
    <x v="2"/>
    <s v="US"/>
    <s v="USD"/>
    <n v="1410279123"/>
    <n v="1405095123"/>
    <b v="0"/>
    <n v="1"/>
    <b v="0"/>
    <s v="theater/plays"/>
    <n v="0.04"/>
    <n v="20"/>
    <x v="1"/>
    <s v="plays"/>
    <x v="2863"/>
    <d v="2014-09-09T16:12:03"/>
  </r>
  <r>
    <x v="2"/>
    <s v="GB"/>
    <s v="GBP"/>
    <n v="1437139080"/>
    <n v="1434552207"/>
    <b v="0"/>
    <n v="3"/>
    <b v="0"/>
    <s v="theater/plays"/>
    <n v="1.6"/>
    <n v="13.333333333333334"/>
    <x v="1"/>
    <s v="plays"/>
    <x v="2864"/>
    <d v="2015-07-17T13:18:00"/>
  </r>
  <r>
    <x v="2"/>
    <s v="US"/>
    <s v="USD"/>
    <n v="1420512259"/>
    <n v="1415328259"/>
    <b v="0"/>
    <n v="0"/>
    <b v="0"/>
    <s v="theater/plays"/>
    <n v="0"/>
    <s v="N/A"/>
    <x v="1"/>
    <s v="plays"/>
    <x v="2865"/>
    <d v="2015-01-06T02:44:19"/>
  </r>
  <r>
    <x v="2"/>
    <s v="US"/>
    <s v="USD"/>
    <n v="1476482400"/>
    <n v="1473893721"/>
    <b v="0"/>
    <n v="2"/>
    <b v="0"/>
    <s v="theater/plays"/>
    <n v="0.89999999999999991"/>
    <n v="22.5"/>
    <x v="1"/>
    <s v="plays"/>
    <x v="2866"/>
    <d v="2016-10-14T22:00:00"/>
  </r>
  <r>
    <x v="2"/>
    <s v="US"/>
    <s v="USD"/>
    <n v="1467604800"/>
    <n v="1465533672"/>
    <b v="0"/>
    <n v="10"/>
    <b v="0"/>
    <s v="theater/plays"/>
    <n v="20.16"/>
    <n v="50.4"/>
    <x v="1"/>
    <s v="plays"/>
    <x v="2867"/>
    <d v="2016-07-04T04:00:00"/>
  </r>
  <r>
    <x v="2"/>
    <s v="US"/>
    <s v="USD"/>
    <n v="1475697054"/>
    <n v="1473105054"/>
    <b v="0"/>
    <n v="60"/>
    <b v="0"/>
    <s v="theater/plays"/>
    <n v="42.011733333333332"/>
    <n v="105.02933333333334"/>
    <x v="1"/>
    <s v="plays"/>
    <x v="2868"/>
    <d v="2016-10-05T19:50:54"/>
  </r>
  <r>
    <x v="2"/>
    <s v="US"/>
    <s v="USD"/>
    <n v="1468937681"/>
    <n v="1466345681"/>
    <b v="0"/>
    <n v="5"/>
    <b v="0"/>
    <s v="theater/plays"/>
    <n v="0.88500000000000001"/>
    <n v="35.4"/>
    <x v="1"/>
    <s v="plays"/>
    <x v="2869"/>
    <d v="2016-07-19T14:14:41"/>
  </r>
  <r>
    <x v="2"/>
    <s v="US"/>
    <s v="USD"/>
    <n v="1400301165"/>
    <n v="1397709165"/>
    <b v="0"/>
    <n v="9"/>
    <b v="0"/>
    <s v="theater/plays"/>
    <n v="15"/>
    <n v="83.333333333333329"/>
    <x v="1"/>
    <s v="plays"/>
    <x v="2870"/>
    <d v="2014-05-17T04:32:45"/>
  </r>
  <r>
    <x v="2"/>
    <s v="US"/>
    <s v="USD"/>
    <n v="1419183813"/>
    <n v="1417455813"/>
    <b v="0"/>
    <n v="13"/>
    <b v="0"/>
    <s v="theater/plays"/>
    <n v="4.67"/>
    <n v="35.92307692307692"/>
    <x v="1"/>
    <s v="plays"/>
    <x v="2871"/>
    <d v="2014-12-21T17:43:33"/>
  </r>
  <r>
    <x v="2"/>
    <s v="US"/>
    <s v="USD"/>
    <n v="1434768438"/>
    <n v="1429584438"/>
    <b v="0"/>
    <n v="0"/>
    <b v="0"/>
    <s v="theater/plays"/>
    <n v="0"/>
    <s v="N/A"/>
    <x v="1"/>
    <s v="plays"/>
    <x v="2872"/>
    <d v="2015-06-20T02:47:18"/>
  </r>
  <r>
    <x v="2"/>
    <s v="US"/>
    <s v="USD"/>
    <n v="1422473831"/>
    <n v="1419881831"/>
    <b v="0"/>
    <n v="8"/>
    <b v="0"/>
    <s v="theater/plays"/>
    <n v="38.119999999999997"/>
    <n v="119.125"/>
    <x v="1"/>
    <s v="plays"/>
    <x v="2873"/>
    <d v="2015-01-28T19:37:11"/>
  </r>
  <r>
    <x v="2"/>
    <s v="US"/>
    <s v="USD"/>
    <n v="1484684186"/>
    <n v="1482092186"/>
    <b v="0"/>
    <n v="3"/>
    <b v="0"/>
    <s v="theater/plays"/>
    <n v="5.42"/>
    <n v="90.333333333333329"/>
    <x v="1"/>
    <s v="plays"/>
    <x v="2874"/>
    <d v="2017-01-17T20:16:26"/>
  </r>
  <r>
    <x v="2"/>
    <s v="US"/>
    <s v="USD"/>
    <n v="1462417493"/>
    <n v="1459825493"/>
    <b v="0"/>
    <n v="3"/>
    <b v="0"/>
    <s v="theater/plays"/>
    <n v="3.4999999999999996E-2"/>
    <n v="2.3333333333333335"/>
    <x v="1"/>
    <s v="plays"/>
    <x v="2875"/>
    <d v="2016-05-05T03:04:53"/>
  </r>
  <r>
    <x v="2"/>
    <s v="US"/>
    <s v="USD"/>
    <n v="1437069079"/>
    <n v="1434477079"/>
    <b v="0"/>
    <n v="0"/>
    <b v="0"/>
    <s v="theater/plays"/>
    <n v="0"/>
    <s v="N/A"/>
    <x v="1"/>
    <s v="plays"/>
    <x v="2876"/>
    <d v="2015-07-16T17:51:19"/>
  </r>
  <r>
    <x v="2"/>
    <s v="US"/>
    <s v="USD"/>
    <n v="1480525200"/>
    <n v="1477781724"/>
    <b v="0"/>
    <n v="6"/>
    <b v="0"/>
    <s v="theater/plays"/>
    <n v="10.833333333333334"/>
    <n v="108.33333333333333"/>
    <x v="1"/>
    <s v="plays"/>
    <x v="2877"/>
    <d v="2016-11-30T17:00:00"/>
  </r>
  <r>
    <x v="2"/>
    <s v="GB"/>
    <s v="GBP"/>
    <n v="1435934795"/>
    <n v="1430750795"/>
    <b v="0"/>
    <n v="4"/>
    <b v="0"/>
    <s v="theater/plays"/>
    <n v="2.1"/>
    <n v="15.75"/>
    <x v="1"/>
    <s v="plays"/>
    <x v="2878"/>
    <d v="2015-07-03T14:46:35"/>
  </r>
  <r>
    <x v="2"/>
    <s v="US"/>
    <s v="USD"/>
    <n v="1453310661"/>
    <n v="1450718661"/>
    <b v="0"/>
    <n v="1"/>
    <b v="0"/>
    <s v="theater/plays"/>
    <n v="0.2589285714285714"/>
    <n v="29"/>
    <x v="1"/>
    <s v="plays"/>
    <x v="2879"/>
    <d v="2016-01-20T17:24:21"/>
  </r>
  <r>
    <x v="2"/>
    <s v="US"/>
    <s v="USD"/>
    <n v="1440090300"/>
    <n v="1436305452"/>
    <b v="0"/>
    <n v="29"/>
    <b v="0"/>
    <s v="theater/plays"/>
    <n v="23.333333333333332"/>
    <n v="96.551724137931032"/>
    <x v="1"/>
    <s v="plays"/>
    <x v="2880"/>
    <d v="2015-08-20T17:05:00"/>
  </r>
  <r>
    <x v="2"/>
    <s v="US"/>
    <s v="USD"/>
    <n v="1417620036"/>
    <n v="1412432436"/>
    <b v="0"/>
    <n v="0"/>
    <b v="0"/>
    <s v="theater/plays"/>
    <n v="0"/>
    <s v="N/A"/>
    <x v="1"/>
    <s v="plays"/>
    <x v="2881"/>
    <d v="2014-12-03T15:20:36"/>
  </r>
  <r>
    <x v="2"/>
    <s v="US"/>
    <s v="USD"/>
    <n v="1462112318"/>
    <n v="1459520318"/>
    <b v="0"/>
    <n v="4"/>
    <b v="0"/>
    <s v="theater/plays"/>
    <n v="33.6"/>
    <n v="63"/>
    <x v="1"/>
    <s v="plays"/>
    <x v="2882"/>
    <d v="2016-05-01T14:18:38"/>
  </r>
  <r>
    <x v="2"/>
    <s v="US"/>
    <s v="USD"/>
    <n v="1454734740"/>
    <n v="1451684437"/>
    <b v="0"/>
    <n v="5"/>
    <b v="0"/>
    <s v="theater/plays"/>
    <n v="19.079999999999998"/>
    <n v="381.6"/>
    <x v="1"/>
    <s v="plays"/>
    <x v="2883"/>
    <d v="2016-02-06T04:59:00"/>
  </r>
  <r>
    <x v="2"/>
    <s v="US"/>
    <s v="USD"/>
    <n v="1417800435"/>
    <n v="1415208435"/>
    <b v="0"/>
    <n v="4"/>
    <b v="0"/>
    <s v="theater/plays"/>
    <n v="0.41111111111111115"/>
    <n v="46.25"/>
    <x v="1"/>
    <s v="plays"/>
    <x v="2884"/>
    <d v="2014-12-05T17:27:15"/>
  </r>
  <r>
    <x v="2"/>
    <s v="US"/>
    <s v="USD"/>
    <n v="1426294201"/>
    <n v="1423705801"/>
    <b v="0"/>
    <n v="5"/>
    <b v="0"/>
    <s v="theater/plays"/>
    <n v="32.5"/>
    <n v="26"/>
    <x v="1"/>
    <s v="plays"/>
    <x v="2885"/>
    <d v="2015-03-14T00:50:01"/>
  </r>
  <r>
    <x v="2"/>
    <s v="US"/>
    <s v="USD"/>
    <n v="1442635140"/>
    <n v="1442243484"/>
    <b v="0"/>
    <n v="1"/>
    <b v="0"/>
    <s v="theater/plays"/>
    <n v="5"/>
    <n v="10"/>
    <x v="1"/>
    <s v="plays"/>
    <x v="2886"/>
    <d v="2015-09-19T03:59:00"/>
  </r>
  <r>
    <x v="2"/>
    <s v="US"/>
    <s v="USD"/>
    <n v="1420971324"/>
    <n v="1418379324"/>
    <b v="0"/>
    <n v="1"/>
    <b v="0"/>
    <s v="theater/plays"/>
    <n v="0.16666666666666669"/>
    <n v="5"/>
    <x v="1"/>
    <s v="plays"/>
    <x v="2887"/>
    <d v="2015-01-11T10:15:24"/>
  </r>
  <r>
    <x v="2"/>
    <s v="US"/>
    <s v="USD"/>
    <n v="1413608340"/>
    <n v="1412945440"/>
    <b v="0"/>
    <n v="0"/>
    <b v="0"/>
    <s v="theater/plays"/>
    <n v="0"/>
    <s v="N/A"/>
    <x v="1"/>
    <s v="plays"/>
    <x v="2888"/>
    <d v="2014-10-18T04:59:00"/>
  </r>
  <r>
    <x v="2"/>
    <s v="US"/>
    <s v="USD"/>
    <n v="1409344985"/>
    <n v="1406752985"/>
    <b v="0"/>
    <n v="14"/>
    <b v="0"/>
    <s v="theater/plays"/>
    <n v="38.066666666666663"/>
    <n v="81.571428571428569"/>
    <x v="1"/>
    <s v="plays"/>
    <x v="2889"/>
    <d v="2014-08-29T20:43:05"/>
  </r>
  <r>
    <x v="2"/>
    <s v="US"/>
    <s v="USD"/>
    <n v="1407553200"/>
    <n v="1405100992"/>
    <b v="0"/>
    <n v="3"/>
    <b v="0"/>
    <s v="theater/plays"/>
    <n v="1.05"/>
    <n v="7"/>
    <x v="1"/>
    <s v="plays"/>
    <x v="2890"/>
    <d v="2014-08-09T03:00:00"/>
  </r>
  <r>
    <x v="2"/>
    <s v="US"/>
    <s v="USD"/>
    <n v="1460751128"/>
    <n v="1455570728"/>
    <b v="0"/>
    <n v="10"/>
    <b v="0"/>
    <s v="theater/plays"/>
    <n v="2.73"/>
    <n v="27.3"/>
    <x v="1"/>
    <s v="plays"/>
    <x v="2891"/>
    <d v="2016-04-15T20:12:08"/>
  </r>
  <r>
    <x v="2"/>
    <s v="US"/>
    <s v="USD"/>
    <n v="1409000400"/>
    <n v="1408381704"/>
    <b v="0"/>
    <n v="17"/>
    <b v="0"/>
    <s v="theater/plays"/>
    <n v="9.0909090909090917"/>
    <n v="29.411764705882351"/>
    <x v="1"/>
    <s v="plays"/>
    <x v="2892"/>
    <d v="2014-08-25T21:00:00"/>
  </r>
  <r>
    <x v="2"/>
    <s v="US"/>
    <s v="USD"/>
    <n v="1420768800"/>
    <n v="1415644395"/>
    <b v="0"/>
    <n v="2"/>
    <b v="0"/>
    <s v="theater/plays"/>
    <n v="0.5"/>
    <n v="12.5"/>
    <x v="1"/>
    <s v="plays"/>
    <x v="2893"/>
    <d v="2015-01-09T02:00:00"/>
  </r>
  <r>
    <x v="2"/>
    <s v="US"/>
    <s v="USD"/>
    <n v="1428100815"/>
    <n v="1422920415"/>
    <b v="0"/>
    <n v="0"/>
    <b v="0"/>
    <s v="theater/plays"/>
    <n v="0"/>
    <s v="N/A"/>
    <x v="1"/>
    <s v="plays"/>
    <x v="2894"/>
    <d v="2015-04-03T22:40:15"/>
  </r>
  <r>
    <x v="2"/>
    <s v="US"/>
    <s v="USD"/>
    <n v="1403470800"/>
    <n v="1403356792"/>
    <b v="0"/>
    <n v="4"/>
    <b v="0"/>
    <s v="theater/plays"/>
    <n v="4.5999999999999996"/>
    <n v="5.75"/>
    <x v="1"/>
    <s v="plays"/>
    <x v="2895"/>
    <d v="2014-06-22T21:00:00"/>
  </r>
  <r>
    <x v="2"/>
    <s v="US"/>
    <s v="USD"/>
    <n v="1481522400"/>
    <n v="1480283321"/>
    <b v="0"/>
    <n v="12"/>
    <b v="0"/>
    <s v="theater/plays"/>
    <n v="20.833333333333336"/>
    <n v="52.083333333333336"/>
    <x v="1"/>
    <s v="plays"/>
    <x v="2896"/>
    <d v="2016-12-12T06:00:00"/>
  </r>
  <r>
    <x v="2"/>
    <s v="US"/>
    <s v="USD"/>
    <n v="1444577345"/>
    <n v="1441985458"/>
    <b v="0"/>
    <n v="3"/>
    <b v="0"/>
    <s v="theater/plays"/>
    <n v="4.583333333333333"/>
    <n v="183.33333333333334"/>
    <x v="1"/>
    <s v="plays"/>
    <x v="2897"/>
    <d v="2015-10-11T15:29:05"/>
  </r>
  <r>
    <x v="2"/>
    <s v="US"/>
    <s v="USD"/>
    <n v="1446307053"/>
    <n v="1443715053"/>
    <b v="0"/>
    <n v="12"/>
    <b v="0"/>
    <s v="theater/plays"/>
    <n v="4.2133333333333338"/>
    <n v="26.333333333333332"/>
    <x v="1"/>
    <s v="plays"/>
    <x v="2898"/>
    <d v="2015-10-31T15:57:33"/>
  </r>
  <r>
    <x v="2"/>
    <s v="US"/>
    <s v="USD"/>
    <n v="1469325158"/>
    <n v="1464141158"/>
    <b v="0"/>
    <n v="0"/>
    <b v="0"/>
    <s v="theater/plays"/>
    <n v="0"/>
    <s v="N/A"/>
    <x v="1"/>
    <s v="plays"/>
    <x v="2899"/>
    <d v="2016-07-24T01:52:38"/>
  </r>
  <r>
    <x v="2"/>
    <s v="US"/>
    <s v="USD"/>
    <n v="1407562632"/>
    <n v="1404970632"/>
    <b v="0"/>
    <n v="7"/>
    <b v="0"/>
    <s v="theater/plays"/>
    <n v="61.909090909090914"/>
    <n v="486.42857142857144"/>
    <x v="1"/>
    <s v="plays"/>
    <x v="2900"/>
    <d v="2014-08-09T05:37:12"/>
  </r>
  <r>
    <x v="2"/>
    <s v="US"/>
    <s v="USD"/>
    <n v="1423345339"/>
    <n v="1418161339"/>
    <b v="0"/>
    <n v="2"/>
    <b v="0"/>
    <s v="theater/plays"/>
    <n v="0.8"/>
    <n v="3"/>
    <x v="1"/>
    <s v="plays"/>
    <x v="2901"/>
    <d v="2015-02-07T21:42:19"/>
  </r>
  <r>
    <x v="2"/>
    <s v="US"/>
    <s v="USD"/>
    <n v="1440412396"/>
    <n v="1437820396"/>
    <b v="0"/>
    <n v="1"/>
    <b v="0"/>
    <s v="theater/plays"/>
    <n v="1.6666666666666666E-2"/>
    <n v="25"/>
    <x v="1"/>
    <s v="plays"/>
    <x v="2902"/>
    <d v="2015-08-24T10:33:16"/>
  </r>
  <r>
    <x v="2"/>
    <s v="US"/>
    <s v="USD"/>
    <n v="1441771218"/>
    <n v="1436587218"/>
    <b v="0"/>
    <n v="4"/>
    <b v="0"/>
    <s v="theater/plays"/>
    <n v="0.77999999999999992"/>
    <n v="9.75"/>
    <x v="1"/>
    <s v="plays"/>
    <x v="2903"/>
    <d v="2015-09-09T04:00:18"/>
  </r>
  <r>
    <x v="2"/>
    <s v="GB"/>
    <s v="GBP"/>
    <n v="1415534400"/>
    <n v="1414538031"/>
    <b v="0"/>
    <n v="4"/>
    <b v="0"/>
    <s v="theater/plays"/>
    <n v="5"/>
    <n v="18.75"/>
    <x v="1"/>
    <s v="plays"/>
    <x v="2904"/>
    <d v="2014-11-09T12:00:00"/>
  </r>
  <r>
    <x v="2"/>
    <s v="US"/>
    <s v="USD"/>
    <n v="1473211313"/>
    <n v="1472001713"/>
    <b v="0"/>
    <n v="17"/>
    <b v="0"/>
    <s v="theater/plays"/>
    <n v="17.771428571428572"/>
    <n v="36.588235294117645"/>
    <x v="1"/>
    <s v="plays"/>
    <x v="2905"/>
    <d v="2016-09-07T01:21:53"/>
  </r>
  <r>
    <x v="2"/>
    <s v="US"/>
    <s v="USD"/>
    <n v="1438390800"/>
    <n v="1436888066"/>
    <b v="0"/>
    <n v="7"/>
    <b v="0"/>
    <s v="theater/plays"/>
    <n v="9.4166666666666661"/>
    <n v="80.714285714285708"/>
    <x v="1"/>
    <s v="plays"/>
    <x v="2906"/>
    <d v="2015-08-01T01:00:00"/>
  </r>
  <r>
    <x v="2"/>
    <s v="US"/>
    <s v="USD"/>
    <n v="1463259837"/>
    <n v="1458075837"/>
    <b v="0"/>
    <n v="2"/>
    <b v="0"/>
    <s v="theater/plays"/>
    <n v="0.08"/>
    <n v="1"/>
    <x v="1"/>
    <s v="plays"/>
    <x v="2907"/>
    <d v="2016-05-14T21:03:57"/>
  </r>
  <r>
    <x v="2"/>
    <s v="US"/>
    <s v="USD"/>
    <n v="1465407219"/>
    <n v="1462815219"/>
    <b v="0"/>
    <n v="5"/>
    <b v="0"/>
    <s v="theater/plays"/>
    <n v="2.75"/>
    <n v="52.8"/>
    <x v="1"/>
    <s v="plays"/>
    <x v="2908"/>
    <d v="2016-06-08T17:33:39"/>
  </r>
  <r>
    <x v="2"/>
    <s v="US"/>
    <s v="USD"/>
    <n v="1416944760"/>
    <n v="1413527001"/>
    <b v="0"/>
    <n v="1"/>
    <b v="0"/>
    <s v="theater/plays"/>
    <n v="1.1111111111111112E-2"/>
    <n v="20"/>
    <x v="1"/>
    <s v="plays"/>
    <x v="2909"/>
    <d v="2014-11-25T19:46:00"/>
  </r>
  <r>
    <x v="2"/>
    <s v="GB"/>
    <s v="GBP"/>
    <n v="1434139887"/>
    <n v="1428955887"/>
    <b v="0"/>
    <n v="1"/>
    <b v="0"/>
    <s v="theater/plays"/>
    <n v="3.3333333333333335E-3"/>
    <n v="1"/>
    <x v="1"/>
    <s v="plays"/>
    <x v="2910"/>
    <d v="2015-06-12T20:11:27"/>
  </r>
  <r>
    <x v="2"/>
    <s v="US"/>
    <s v="USD"/>
    <n v="1435429626"/>
    <n v="1431973626"/>
    <b v="0"/>
    <n v="14"/>
    <b v="0"/>
    <s v="theater/plays"/>
    <n v="36.5"/>
    <n v="46.928571428571431"/>
    <x v="1"/>
    <s v="plays"/>
    <x v="2911"/>
    <d v="2015-06-27T18:27:06"/>
  </r>
  <r>
    <x v="2"/>
    <s v="US"/>
    <s v="USD"/>
    <n v="1452827374"/>
    <n v="1450235374"/>
    <b v="0"/>
    <n v="26"/>
    <b v="0"/>
    <s v="theater/plays"/>
    <n v="14.058171745152354"/>
    <n v="78.07692307692308"/>
    <x v="1"/>
    <s v="plays"/>
    <x v="2912"/>
    <d v="2016-01-15T03:09:34"/>
  </r>
  <r>
    <x v="2"/>
    <s v="US"/>
    <s v="USD"/>
    <n v="1410041339"/>
    <n v="1404857339"/>
    <b v="0"/>
    <n v="2"/>
    <b v="0"/>
    <s v="theater/plays"/>
    <n v="0.02"/>
    <n v="1"/>
    <x v="1"/>
    <s v="plays"/>
    <x v="2913"/>
    <d v="2014-09-06T22:08:59"/>
  </r>
  <r>
    <x v="2"/>
    <s v="GB"/>
    <s v="GBP"/>
    <n v="1426365994"/>
    <n v="1421185594"/>
    <b v="0"/>
    <n v="1"/>
    <b v="0"/>
    <s v="theater/plays"/>
    <n v="4.0000000000000001E-3"/>
    <n v="1"/>
    <x v="1"/>
    <s v="plays"/>
    <x v="2914"/>
    <d v="2015-03-14T20:46:34"/>
  </r>
  <r>
    <x v="2"/>
    <s v="GB"/>
    <s v="GBP"/>
    <n v="1458117190"/>
    <n v="1455528790"/>
    <b v="0"/>
    <n v="3"/>
    <b v="0"/>
    <s v="theater/plays"/>
    <n v="61.1"/>
    <n v="203.66666666666666"/>
    <x v="1"/>
    <s v="plays"/>
    <x v="2915"/>
    <d v="2016-03-16T08:33:10"/>
  </r>
  <r>
    <x v="2"/>
    <s v="GB"/>
    <s v="GBP"/>
    <n v="1400498789"/>
    <n v="1398511589"/>
    <b v="0"/>
    <n v="7"/>
    <b v="0"/>
    <s v="theater/plays"/>
    <n v="7.8378378378378386"/>
    <n v="20.714285714285715"/>
    <x v="1"/>
    <s v="plays"/>
    <x v="2916"/>
    <d v="2014-05-19T11:26:29"/>
  </r>
  <r>
    <x v="2"/>
    <s v="US"/>
    <s v="USD"/>
    <n v="1442381847"/>
    <n v="1440826647"/>
    <b v="0"/>
    <n v="9"/>
    <b v="0"/>
    <s v="theater/plays"/>
    <n v="21.85"/>
    <n v="48.555555555555557"/>
    <x v="1"/>
    <s v="plays"/>
    <x v="2917"/>
    <d v="2015-09-16T05:37:27"/>
  </r>
  <r>
    <x v="2"/>
    <s v="US"/>
    <s v="USD"/>
    <n v="1446131207"/>
    <n v="1443712007"/>
    <b v="0"/>
    <n v="20"/>
    <b v="0"/>
    <s v="theater/plays"/>
    <n v="27.24"/>
    <n v="68.099999999999994"/>
    <x v="1"/>
    <s v="plays"/>
    <x v="2918"/>
    <d v="2015-10-29T15:06:47"/>
  </r>
  <r>
    <x v="2"/>
    <s v="US"/>
    <s v="USD"/>
    <n v="1407250329"/>
    <n v="1404658329"/>
    <b v="0"/>
    <n v="6"/>
    <b v="0"/>
    <s v="theater/plays"/>
    <n v="8.5"/>
    <n v="8.5"/>
    <x v="1"/>
    <s v="plays"/>
    <x v="2919"/>
    <d v="2014-08-05T14:52:09"/>
  </r>
  <r>
    <x v="2"/>
    <s v="CA"/>
    <s v="CAD"/>
    <n v="1427306470"/>
    <n v="1424718070"/>
    <b v="0"/>
    <n v="13"/>
    <b v="0"/>
    <s v="theater/plays"/>
    <n v="26.840000000000003"/>
    <n v="51.615384615384613"/>
    <x v="1"/>
    <s v="plays"/>
    <x v="2920"/>
    <d v="2015-03-25T18:01:10"/>
  </r>
  <r>
    <x v="0"/>
    <s v="US"/>
    <s v="USD"/>
    <n v="1411679804"/>
    <n v="1409087804"/>
    <b v="0"/>
    <n v="3"/>
    <b v="1"/>
    <s v="theater/musical"/>
    <n v="129"/>
    <n v="43"/>
    <x v="1"/>
    <s v="musical"/>
    <x v="2921"/>
    <d v="2014-09-25T21:16:44"/>
  </r>
  <r>
    <x v="0"/>
    <s v="GB"/>
    <s v="GBP"/>
    <n v="1431982727"/>
    <n v="1428094727"/>
    <b v="0"/>
    <n v="6"/>
    <b v="1"/>
    <s v="theater/musical"/>
    <n v="100"/>
    <n v="83.333333333333329"/>
    <x v="1"/>
    <s v="musical"/>
    <x v="2922"/>
    <d v="2015-05-18T20:58:47"/>
  </r>
  <r>
    <x v="0"/>
    <s v="US"/>
    <s v="USD"/>
    <n v="1422068400"/>
    <n v="1420774779"/>
    <b v="0"/>
    <n v="10"/>
    <b v="1"/>
    <s v="theater/musical"/>
    <n v="100"/>
    <n v="30"/>
    <x v="1"/>
    <s v="musical"/>
    <x v="2923"/>
    <d v="2015-01-24T03:00:00"/>
  </r>
  <r>
    <x v="0"/>
    <s v="US"/>
    <s v="USD"/>
    <n v="1431143940"/>
    <n v="1428585710"/>
    <b v="0"/>
    <n v="147"/>
    <b v="1"/>
    <s v="theater/musical"/>
    <n v="103.2"/>
    <n v="175.51020408163265"/>
    <x v="1"/>
    <s v="musical"/>
    <x v="2924"/>
    <d v="2015-05-09T03:59:00"/>
  </r>
  <r>
    <x v="0"/>
    <s v="US"/>
    <s v="USD"/>
    <n v="1410444068"/>
    <n v="1407852068"/>
    <b v="0"/>
    <n v="199"/>
    <b v="1"/>
    <s v="theater/musical"/>
    <n v="102.44597777777777"/>
    <n v="231.66175879396985"/>
    <x v="1"/>
    <s v="musical"/>
    <x v="2925"/>
    <d v="2014-09-11T14:01:08"/>
  </r>
  <r>
    <x v="0"/>
    <s v="US"/>
    <s v="USD"/>
    <n v="1424715779"/>
    <n v="1423506179"/>
    <b v="0"/>
    <n v="50"/>
    <b v="1"/>
    <s v="theater/musical"/>
    <n v="125"/>
    <n v="75"/>
    <x v="1"/>
    <s v="musical"/>
    <x v="2926"/>
    <d v="2015-02-23T18:22:59"/>
  </r>
  <r>
    <x v="0"/>
    <s v="US"/>
    <s v="USD"/>
    <n v="1405400400"/>
    <n v="1402934629"/>
    <b v="0"/>
    <n v="21"/>
    <b v="1"/>
    <s v="theater/musical"/>
    <n v="130.83333333333334"/>
    <n v="112.14285714285714"/>
    <x v="1"/>
    <s v="musical"/>
    <x v="2927"/>
    <d v="2014-07-15T05:00:00"/>
  </r>
  <r>
    <x v="0"/>
    <s v="US"/>
    <s v="USD"/>
    <n v="1457135846"/>
    <n v="1454543846"/>
    <b v="0"/>
    <n v="24"/>
    <b v="1"/>
    <s v="theater/musical"/>
    <n v="100"/>
    <n v="41.666666666666664"/>
    <x v="1"/>
    <s v="musical"/>
    <x v="2928"/>
    <d v="2016-03-04T23:57:26"/>
  </r>
  <r>
    <x v="0"/>
    <s v="US"/>
    <s v="USD"/>
    <n v="1401024758"/>
    <n v="1398432758"/>
    <b v="0"/>
    <n v="32"/>
    <b v="1"/>
    <s v="theater/musical"/>
    <n v="102.06937499999999"/>
    <n v="255.17343750000001"/>
    <x v="1"/>
    <s v="musical"/>
    <x v="2929"/>
    <d v="2014-05-25T13:32:38"/>
  </r>
  <r>
    <x v="0"/>
    <s v="GB"/>
    <s v="GBP"/>
    <n v="1431007264"/>
    <n v="1428415264"/>
    <b v="0"/>
    <n v="62"/>
    <b v="1"/>
    <s v="theater/musical"/>
    <n v="100.92000000000002"/>
    <n v="162.7741935483871"/>
    <x v="1"/>
    <s v="musical"/>
    <x v="2930"/>
    <d v="2015-05-07T14:01:04"/>
  </r>
  <r>
    <x v="0"/>
    <s v="CA"/>
    <s v="CAD"/>
    <n v="1410761280"/>
    <n v="1408604363"/>
    <b v="0"/>
    <n v="9"/>
    <b v="1"/>
    <s v="theater/musical"/>
    <n v="106"/>
    <n v="88.333333333333329"/>
    <x v="1"/>
    <s v="musical"/>
    <x v="2931"/>
    <d v="2014-09-15T06:08:00"/>
  </r>
  <r>
    <x v="0"/>
    <s v="AU"/>
    <s v="AUD"/>
    <n v="1424516400"/>
    <n v="1421812637"/>
    <b v="0"/>
    <n v="38"/>
    <b v="1"/>
    <s v="theater/musical"/>
    <n v="105.0967741935484"/>
    <n v="85.736842105263165"/>
    <x v="1"/>
    <s v="musical"/>
    <x v="2932"/>
    <d v="2015-02-21T11:00:00"/>
  </r>
  <r>
    <x v="0"/>
    <s v="US"/>
    <s v="USD"/>
    <n v="1465081053"/>
    <n v="1462489053"/>
    <b v="0"/>
    <n v="54"/>
    <b v="1"/>
    <s v="theater/musical"/>
    <n v="102.76"/>
    <n v="47.574074074074076"/>
    <x v="1"/>
    <s v="musical"/>
    <x v="2933"/>
    <d v="2016-06-04T22:57:33"/>
  </r>
  <r>
    <x v="0"/>
    <s v="CA"/>
    <s v="CAD"/>
    <n v="1402845364"/>
    <n v="1400253364"/>
    <b v="0"/>
    <n v="37"/>
    <b v="1"/>
    <s v="theater/musical"/>
    <n v="108"/>
    <n v="72.972972972972968"/>
    <x v="1"/>
    <s v="musical"/>
    <x v="2934"/>
    <d v="2014-06-15T15:16:04"/>
  </r>
  <r>
    <x v="0"/>
    <s v="US"/>
    <s v="USD"/>
    <n v="1472490000"/>
    <n v="1467468008"/>
    <b v="0"/>
    <n v="39"/>
    <b v="1"/>
    <s v="theater/musical"/>
    <n v="100.88571428571429"/>
    <n v="90.538461538461533"/>
    <x v="1"/>
    <s v="musical"/>
    <x v="2935"/>
    <d v="2016-08-29T17:00:00"/>
  </r>
  <r>
    <x v="0"/>
    <s v="US"/>
    <s v="USD"/>
    <n v="1413176340"/>
    <n v="1412091423"/>
    <b v="0"/>
    <n v="34"/>
    <b v="1"/>
    <s v="theater/musical"/>
    <n v="128"/>
    <n v="37.647058823529413"/>
    <x v="1"/>
    <s v="musical"/>
    <x v="2936"/>
    <d v="2014-10-13T04:59:00"/>
  </r>
  <r>
    <x v="0"/>
    <s v="GB"/>
    <s v="GBP"/>
    <n v="1405249113"/>
    <n v="1402657113"/>
    <b v="0"/>
    <n v="55"/>
    <b v="1"/>
    <s v="theater/musical"/>
    <n v="133.33333333333331"/>
    <n v="36.363636363636367"/>
    <x v="1"/>
    <s v="musical"/>
    <x v="2937"/>
    <d v="2014-07-13T10:58:33"/>
  </r>
  <r>
    <x v="0"/>
    <s v="US"/>
    <s v="USD"/>
    <n v="1422636814"/>
    <n v="1420044814"/>
    <b v="0"/>
    <n v="32"/>
    <b v="1"/>
    <s v="theater/musical"/>
    <n v="101.375"/>
    <n v="126.71875"/>
    <x v="1"/>
    <s v="musical"/>
    <x v="2938"/>
    <d v="2015-01-30T16:53:34"/>
  </r>
  <r>
    <x v="0"/>
    <s v="US"/>
    <s v="USD"/>
    <n v="1409187600"/>
    <n v="1406316312"/>
    <b v="0"/>
    <n v="25"/>
    <b v="1"/>
    <s v="theater/musical"/>
    <n v="102.875"/>
    <n v="329.2"/>
    <x v="1"/>
    <s v="musical"/>
    <x v="2939"/>
    <d v="2014-08-28T01:00:00"/>
  </r>
  <r>
    <x v="0"/>
    <s v="US"/>
    <s v="USD"/>
    <n v="1421606018"/>
    <n v="1418150018"/>
    <b v="0"/>
    <n v="33"/>
    <b v="1"/>
    <s v="theater/musical"/>
    <n v="107.24000000000001"/>
    <n v="81.242424242424249"/>
    <x v="1"/>
    <s v="musical"/>
    <x v="2940"/>
    <d v="2015-01-18T18:33:38"/>
  </r>
  <r>
    <x v="2"/>
    <s v="US"/>
    <s v="USD"/>
    <n v="1425250955"/>
    <n v="1422658955"/>
    <b v="0"/>
    <n v="1"/>
    <b v="0"/>
    <s v="theater/spaces"/>
    <n v="4.0000000000000001E-3"/>
    <n v="1"/>
    <x v="1"/>
    <s v="spaces"/>
    <x v="2941"/>
    <d v="2015-03-01T23:02:35"/>
  </r>
  <r>
    <x v="2"/>
    <s v="CA"/>
    <s v="CAD"/>
    <n v="1450297080"/>
    <n v="1448565459"/>
    <b v="0"/>
    <n v="202"/>
    <b v="0"/>
    <s v="theater/spaces"/>
    <n v="20.424999999999997"/>
    <n v="202.22772277227722"/>
    <x v="1"/>
    <s v="spaces"/>
    <x v="2942"/>
    <d v="2015-12-16T20:18:00"/>
  </r>
  <r>
    <x v="2"/>
    <s v="US"/>
    <s v="USD"/>
    <n v="1428894380"/>
    <n v="1426302380"/>
    <b v="0"/>
    <n v="0"/>
    <b v="0"/>
    <s v="theater/spaces"/>
    <n v="0"/>
    <s v="N/A"/>
    <x v="1"/>
    <s v="spaces"/>
    <x v="2943"/>
    <d v="2015-04-13T03:06:20"/>
  </r>
  <r>
    <x v="2"/>
    <s v="US"/>
    <s v="USD"/>
    <n v="1433714198"/>
    <n v="1431122198"/>
    <b v="0"/>
    <n v="1"/>
    <b v="0"/>
    <s v="theater/spaces"/>
    <n v="1"/>
    <n v="100"/>
    <x v="1"/>
    <s v="spaces"/>
    <x v="2944"/>
    <d v="2015-06-07T21:56:38"/>
  </r>
  <r>
    <x v="2"/>
    <s v="US"/>
    <s v="USD"/>
    <n v="1432437660"/>
    <n v="1429845660"/>
    <b v="0"/>
    <n v="0"/>
    <b v="0"/>
    <s v="theater/spaces"/>
    <n v="0"/>
    <s v="N/A"/>
    <x v="1"/>
    <s v="spaces"/>
    <x v="2945"/>
    <d v="2015-05-24T03:21:00"/>
  </r>
  <r>
    <x v="2"/>
    <s v="GB"/>
    <s v="GBP"/>
    <n v="1471265092"/>
    <n v="1468673092"/>
    <b v="0"/>
    <n v="2"/>
    <b v="0"/>
    <s v="theater/spaces"/>
    <n v="0.1"/>
    <n v="1"/>
    <x v="1"/>
    <s v="spaces"/>
    <x v="2946"/>
    <d v="2016-08-15T12:44:52"/>
  </r>
  <r>
    <x v="2"/>
    <s v="US"/>
    <s v="USD"/>
    <n v="1480007460"/>
    <n v="1475760567"/>
    <b v="0"/>
    <n v="13"/>
    <b v="0"/>
    <s v="theater/spaces"/>
    <n v="4.2880000000000003"/>
    <n v="82.461538461538467"/>
    <x v="1"/>
    <s v="spaces"/>
    <x v="2947"/>
    <d v="2016-11-24T17:11:00"/>
  </r>
  <r>
    <x v="2"/>
    <s v="US"/>
    <s v="USD"/>
    <n v="1433259293"/>
    <n v="1428075293"/>
    <b v="0"/>
    <n v="9"/>
    <b v="0"/>
    <s v="theater/spaces"/>
    <n v="4.8000000000000004E-3"/>
    <n v="2.6666666666666665"/>
    <x v="1"/>
    <s v="spaces"/>
    <x v="2948"/>
    <d v="2015-06-02T15:34:53"/>
  </r>
  <r>
    <x v="2"/>
    <s v="US"/>
    <s v="USD"/>
    <n v="1447965917"/>
    <n v="1445370317"/>
    <b v="0"/>
    <n v="2"/>
    <b v="0"/>
    <s v="theater/spaces"/>
    <n v="2.5"/>
    <n v="12.5"/>
    <x v="1"/>
    <s v="spaces"/>
    <x v="2949"/>
    <d v="2015-11-19T20:45:17"/>
  </r>
  <r>
    <x v="2"/>
    <s v="US"/>
    <s v="USD"/>
    <n v="1453538752"/>
    <n v="1450946752"/>
    <b v="0"/>
    <n v="0"/>
    <b v="0"/>
    <s v="theater/spaces"/>
    <n v="0"/>
    <s v="N/A"/>
    <x v="1"/>
    <s v="spaces"/>
    <x v="2950"/>
    <d v="2016-01-23T08:45:52"/>
  </r>
  <r>
    <x v="1"/>
    <s v="US"/>
    <s v="USD"/>
    <n v="1412536573"/>
    <n v="1408648573"/>
    <b v="0"/>
    <n v="58"/>
    <b v="0"/>
    <s v="theater/spaces"/>
    <n v="2.1919999999999997"/>
    <n v="18.896551724137932"/>
    <x v="1"/>
    <s v="spaces"/>
    <x v="2951"/>
    <d v="2014-10-05T19:16:13"/>
  </r>
  <r>
    <x v="1"/>
    <s v="US"/>
    <s v="USD"/>
    <n v="1476676800"/>
    <n v="1473957239"/>
    <b v="0"/>
    <n v="8"/>
    <b v="0"/>
    <s v="theater/spaces"/>
    <n v="8.0250000000000004"/>
    <n v="200.625"/>
    <x v="1"/>
    <s v="spaces"/>
    <x v="2952"/>
    <d v="2016-10-17T04:00:00"/>
  </r>
  <r>
    <x v="1"/>
    <s v="US"/>
    <s v="USD"/>
    <n v="1444330821"/>
    <n v="1441738821"/>
    <b v="0"/>
    <n v="3"/>
    <b v="0"/>
    <s v="theater/spaces"/>
    <n v="0.15125"/>
    <n v="201.66666666666666"/>
    <x v="1"/>
    <s v="spaces"/>
    <x v="2953"/>
    <d v="2015-10-08T19:00:21"/>
  </r>
  <r>
    <x v="1"/>
    <s v="US"/>
    <s v="USD"/>
    <n v="1489669203"/>
    <n v="1487944803"/>
    <b v="0"/>
    <n v="0"/>
    <b v="0"/>
    <s v="theater/spaces"/>
    <n v="0"/>
    <s v="N/A"/>
    <x v="1"/>
    <s v="spaces"/>
    <x v="2954"/>
    <d v="2017-03-16T13:00:03"/>
  </r>
  <r>
    <x v="1"/>
    <s v="US"/>
    <s v="USD"/>
    <n v="1434476849"/>
    <n v="1431884849"/>
    <b v="0"/>
    <n v="11"/>
    <b v="0"/>
    <s v="theater/spaces"/>
    <n v="59.583333333333336"/>
    <n v="65"/>
    <x v="1"/>
    <s v="spaces"/>
    <x v="2955"/>
    <d v="2015-06-16T17:47:29"/>
  </r>
  <r>
    <x v="1"/>
    <s v="US"/>
    <s v="USD"/>
    <n v="1462402850"/>
    <n v="1459810850"/>
    <b v="0"/>
    <n v="20"/>
    <b v="0"/>
    <s v="theater/spaces"/>
    <n v="16.734177215189874"/>
    <n v="66.099999999999994"/>
    <x v="1"/>
    <s v="spaces"/>
    <x v="2956"/>
    <d v="2016-05-04T23:00:50"/>
  </r>
  <r>
    <x v="1"/>
    <s v="US"/>
    <s v="USD"/>
    <n v="1427498172"/>
    <n v="1422317772"/>
    <b v="0"/>
    <n v="3"/>
    <b v="0"/>
    <s v="theater/spaces"/>
    <n v="1.8666666666666669"/>
    <n v="93.333333333333329"/>
    <x v="1"/>
    <s v="spaces"/>
    <x v="2957"/>
    <d v="2015-03-27T23:16:12"/>
  </r>
  <r>
    <x v="1"/>
    <s v="US"/>
    <s v="USD"/>
    <n v="1462729317"/>
    <n v="1457548917"/>
    <b v="0"/>
    <n v="0"/>
    <b v="0"/>
    <s v="theater/spaces"/>
    <n v="0"/>
    <s v="N/A"/>
    <x v="1"/>
    <s v="spaces"/>
    <x v="2958"/>
    <d v="2016-05-08T17:41:57"/>
  </r>
  <r>
    <x v="1"/>
    <s v="GB"/>
    <s v="GBP"/>
    <n v="1465258325"/>
    <n v="1462666325"/>
    <b v="0"/>
    <n v="0"/>
    <b v="0"/>
    <s v="theater/spaces"/>
    <n v="0"/>
    <s v="N/A"/>
    <x v="1"/>
    <s v="spaces"/>
    <x v="2959"/>
    <d v="2016-06-07T00:12:05"/>
  </r>
  <r>
    <x v="1"/>
    <s v="US"/>
    <s v="USD"/>
    <n v="1410459023"/>
    <n v="1407867023"/>
    <b v="0"/>
    <n v="0"/>
    <b v="0"/>
    <s v="theater/spaces"/>
    <n v="0"/>
    <s v="N/A"/>
    <x v="1"/>
    <s v="spaces"/>
    <x v="2960"/>
    <d v="2014-09-11T18:10:23"/>
  </r>
  <r>
    <x v="0"/>
    <s v="US"/>
    <s v="USD"/>
    <n v="1427342400"/>
    <n v="1424927159"/>
    <b v="0"/>
    <n v="108"/>
    <b v="1"/>
    <s v="theater/plays"/>
    <n v="109.62"/>
    <n v="50.75"/>
    <x v="1"/>
    <s v="plays"/>
    <x v="2961"/>
    <d v="2015-03-26T04:00:00"/>
  </r>
  <r>
    <x v="0"/>
    <s v="US"/>
    <s v="USD"/>
    <n v="1425193140"/>
    <n v="1422769906"/>
    <b v="0"/>
    <n v="20"/>
    <b v="1"/>
    <s v="theater/plays"/>
    <n v="121.8"/>
    <n v="60.9"/>
    <x v="1"/>
    <s v="plays"/>
    <x v="2962"/>
    <d v="2015-03-01T06:59:00"/>
  </r>
  <r>
    <x v="0"/>
    <s v="US"/>
    <s v="USD"/>
    <n v="1435835824"/>
    <n v="1433243824"/>
    <b v="0"/>
    <n v="98"/>
    <b v="1"/>
    <s v="theater/plays"/>
    <n v="106.85"/>
    <n v="109.03061224489795"/>
    <x v="1"/>
    <s v="plays"/>
    <x v="2963"/>
    <d v="2015-07-02T11:17:04"/>
  </r>
  <r>
    <x v="0"/>
    <s v="US"/>
    <s v="USD"/>
    <n v="1407360720"/>
    <n v="1404769819"/>
    <b v="0"/>
    <n v="196"/>
    <b v="1"/>
    <s v="theater/plays"/>
    <n v="100.71379999999999"/>
    <n v="25.692295918367346"/>
    <x v="1"/>
    <s v="plays"/>
    <x v="2964"/>
    <d v="2014-08-06T21:32:00"/>
  </r>
  <r>
    <x v="0"/>
    <s v="US"/>
    <s v="USD"/>
    <n v="1436290233"/>
    <n v="1433698233"/>
    <b v="0"/>
    <n v="39"/>
    <b v="1"/>
    <s v="theater/plays"/>
    <n v="109.00000000000001"/>
    <n v="41.92307692307692"/>
    <x v="1"/>
    <s v="plays"/>
    <x v="2965"/>
    <d v="2015-07-07T17:30:33"/>
  </r>
  <r>
    <x v="0"/>
    <s v="US"/>
    <s v="USD"/>
    <n v="1442425412"/>
    <n v="1439833412"/>
    <b v="0"/>
    <n v="128"/>
    <b v="1"/>
    <s v="theater/plays"/>
    <n v="113.63000000000001"/>
    <n v="88.7734375"/>
    <x v="1"/>
    <s v="plays"/>
    <x v="2966"/>
    <d v="2015-09-16T17:43:32"/>
  </r>
  <r>
    <x v="0"/>
    <s v="US"/>
    <s v="USD"/>
    <n v="1425872692"/>
    <n v="1423284292"/>
    <b v="0"/>
    <n v="71"/>
    <b v="1"/>
    <s v="theater/plays"/>
    <n v="113.92"/>
    <n v="80.225352112676063"/>
    <x v="1"/>
    <s v="plays"/>
    <x v="2967"/>
    <d v="2015-03-09T03:44:52"/>
  </r>
  <r>
    <x v="0"/>
    <s v="US"/>
    <s v="USD"/>
    <n v="1471406340"/>
    <n v="1470227660"/>
    <b v="0"/>
    <n v="47"/>
    <b v="1"/>
    <s v="theater/plays"/>
    <n v="106"/>
    <n v="78.936170212765958"/>
    <x v="1"/>
    <s v="plays"/>
    <x v="2968"/>
    <d v="2016-08-17T03:59:00"/>
  </r>
  <r>
    <x v="0"/>
    <s v="CA"/>
    <s v="CAD"/>
    <n v="1430693460"/>
    <n v="1428087153"/>
    <b v="0"/>
    <n v="17"/>
    <b v="1"/>
    <s v="theater/plays"/>
    <n v="162.5"/>
    <n v="95.588235294117652"/>
    <x v="1"/>
    <s v="plays"/>
    <x v="2969"/>
    <d v="2015-05-03T22:51:00"/>
  </r>
  <r>
    <x v="0"/>
    <s v="US"/>
    <s v="USD"/>
    <n v="1405699451"/>
    <n v="1403107451"/>
    <b v="0"/>
    <n v="91"/>
    <b v="1"/>
    <s v="theater/plays"/>
    <n v="106"/>
    <n v="69.890109890109883"/>
    <x v="1"/>
    <s v="plays"/>
    <x v="2970"/>
    <d v="2014-07-18T16:04:11"/>
  </r>
  <r>
    <x v="0"/>
    <s v="US"/>
    <s v="USD"/>
    <n v="1409500078"/>
    <n v="1406908078"/>
    <b v="0"/>
    <n v="43"/>
    <b v="1"/>
    <s v="theater/plays"/>
    <n v="100.15624999999999"/>
    <n v="74.534883720930239"/>
    <x v="1"/>
    <s v="plays"/>
    <x v="2971"/>
    <d v="2014-08-31T15:47:58"/>
  </r>
  <r>
    <x v="0"/>
    <s v="US"/>
    <s v="USD"/>
    <n v="1480899600"/>
    <n v="1479609520"/>
    <b v="0"/>
    <n v="17"/>
    <b v="1"/>
    <s v="theater/plays"/>
    <n v="105.35000000000001"/>
    <n v="123.94117647058823"/>
    <x v="1"/>
    <s v="plays"/>
    <x v="2972"/>
    <d v="2016-12-05T01:00:00"/>
  </r>
  <r>
    <x v="0"/>
    <s v="US"/>
    <s v="USD"/>
    <n v="1451620800"/>
    <n v="1449171508"/>
    <b v="0"/>
    <n v="33"/>
    <b v="1"/>
    <s v="theater/plays"/>
    <n v="174.8"/>
    <n v="264.84848484848487"/>
    <x v="1"/>
    <s v="plays"/>
    <x v="2973"/>
    <d v="2016-01-01T04:00:00"/>
  </r>
  <r>
    <x v="0"/>
    <s v="US"/>
    <s v="USD"/>
    <n v="1411695300"/>
    <n v="1409275671"/>
    <b v="0"/>
    <n v="87"/>
    <b v="1"/>
    <s v="theater/plays"/>
    <n v="102"/>
    <n v="58.620689655172413"/>
    <x v="1"/>
    <s v="plays"/>
    <x v="2974"/>
    <d v="2014-09-26T01:35:00"/>
  </r>
  <r>
    <x v="0"/>
    <s v="US"/>
    <s v="USD"/>
    <n v="1417057200"/>
    <n v="1414599886"/>
    <b v="0"/>
    <n v="113"/>
    <b v="1"/>
    <s v="theater/plays"/>
    <n v="100.125"/>
    <n v="70.884955752212392"/>
    <x v="1"/>
    <s v="plays"/>
    <x v="2975"/>
    <d v="2014-11-27T03:00:00"/>
  </r>
  <r>
    <x v="0"/>
    <s v="GB"/>
    <s v="GBP"/>
    <n v="1457870400"/>
    <n v="1456421530"/>
    <b v="0"/>
    <n v="14"/>
    <b v="1"/>
    <s v="theater/plays"/>
    <n v="171.42857142857142"/>
    <n v="8.5714285714285712"/>
    <x v="1"/>
    <s v="plays"/>
    <x v="2976"/>
    <d v="2016-03-13T12:00:00"/>
  </r>
  <r>
    <x v="0"/>
    <s v="US"/>
    <s v="USD"/>
    <n v="1427076840"/>
    <n v="1421960934"/>
    <b v="0"/>
    <n v="30"/>
    <b v="1"/>
    <s v="theater/plays"/>
    <n v="113.56666666666666"/>
    <n v="113.56666666666666"/>
    <x v="1"/>
    <s v="plays"/>
    <x v="2977"/>
    <d v="2015-03-23T02:14:00"/>
  </r>
  <r>
    <x v="0"/>
    <s v="US"/>
    <s v="USD"/>
    <n v="1413784740"/>
    <n v="1412954547"/>
    <b v="0"/>
    <n v="16"/>
    <b v="1"/>
    <s v="theater/plays"/>
    <n v="129.46666666666667"/>
    <n v="60.6875"/>
    <x v="1"/>
    <s v="plays"/>
    <x v="2978"/>
    <d v="2014-10-20T05:59:00"/>
  </r>
  <r>
    <x v="0"/>
    <s v="US"/>
    <s v="USD"/>
    <n v="1420524000"/>
    <n v="1419104823"/>
    <b v="0"/>
    <n v="46"/>
    <b v="1"/>
    <s v="theater/plays"/>
    <n v="101.4"/>
    <n v="110.21739130434783"/>
    <x v="1"/>
    <s v="plays"/>
    <x v="2979"/>
    <d v="2015-01-06T06:00:00"/>
  </r>
  <r>
    <x v="0"/>
    <s v="US"/>
    <s v="USD"/>
    <n v="1440381600"/>
    <n v="1438639130"/>
    <b v="0"/>
    <n v="24"/>
    <b v="1"/>
    <s v="theater/plays"/>
    <n v="109.16666666666666"/>
    <n v="136.45833333333334"/>
    <x v="1"/>
    <s v="plays"/>
    <x v="2980"/>
    <d v="2015-08-24T02:00:00"/>
  </r>
  <r>
    <x v="0"/>
    <s v="IE"/>
    <s v="EUR"/>
    <n v="1443014756"/>
    <n v="1439126756"/>
    <b v="1"/>
    <n v="97"/>
    <b v="1"/>
    <s v="theater/spaces"/>
    <n v="128.92500000000001"/>
    <n v="53.164948453608247"/>
    <x v="1"/>
    <s v="spaces"/>
    <x v="2981"/>
    <d v="2015-09-23T13:25:56"/>
  </r>
  <r>
    <x v="0"/>
    <s v="GB"/>
    <s v="GBP"/>
    <n v="1455208143"/>
    <n v="1452616143"/>
    <b v="1"/>
    <n v="59"/>
    <b v="1"/>
    <s v="theater/spaces"/>
    <n v="102.06"/>
    <n v="86.491525423728817"/>
    <x v="1"/>
    <s v="spaces"/>
    <x v="2982"/>
    <d v="2016-02-11T16:29:03"/>
  </r>
  <r>
    <x v="0"/>
    <s v="US"/>
    <s v="USD"/>
    <n v="1415722236"/>
    <n v="1410534636"/>
    <b v="1"/>
    <n v="1095"/>
    <b v="1"/>
    <s v="theater/spaces"/>
    <n v="146.53957758620692"/>
    <n v="155.23827397260274"/>
    <x v="1"/>
    <s v="spaces"/>
    <x v="2983"/>
    <d v="2014-11-11T16:10:36"/>
  </r>
  <r>
    <x v="0"/>
    <s v="US"/>
    <s v="USD"/>
    <n v="1472020881"/>
    <n v="1469428881"/>
    <b v="1"/>
    <n v="218"/>
    <b v="1"/>
    <s v="theater/spaces"/>
    <n v="100.352"/>
    <n v="115.08256880733946"/>
    <x v="1"/>
    <s v="spaces"/>
    <x v="2984"/>
    <d v="2016-08-24T06:41:21"/>
  </r>
  <r>
    <x v="0"/>
    <s v="NZ"/>
    <s v="NZD"/>
    <n v="1477886400"/>
    <n v="1476228128"/>
    <b v="0"/>
    <n v="111"/>
    <b v="1"/>
    <s v="theater/spaces"/>
    <n v="121.64999999999999"/>
    <n v="109.5945945945946"/>
    <x v="1"/>
    <s v="spaces"/>
    <x v="2985"/>
    <d v="2016-10-31T04:00:00"/>
  </r>
  <r>
    <x v="0"/>
    <s v="GB"/>
    <s v="GBP"/>
    <n v="1462100406"/>
    <n v="1456920006"/>
    <b v="0"/>
    <n v="56"/>
    <b v="1"/>
    <s v="theater/spaces"/>
    <n v="105.5"/>
    <n v="45.214285714285715"/>
    <x v="1"/>
    <s v="spaces"/>
    <x v="2986"/>
    <d v="2016-05-01T11:00:06"/>
  </r>
  <r>
    <x v="0"/>
    <s v="US"/>
    <s v="USD"/>
    <n v="1476316800"/>
    <n v="1473837751"/>
    <b v="0"/>
    <n v="265"/>
    <b v="1"/>
    <s v="theater/spaces"/>
    <n v="110.4008"/>
    <n v="104.15169811320754"/>
    <x v="1"/>
    <s v="spaces"/>
    <x v="2987"/>
    <d v="2016-10-13T00:00:00"/>
  </r>
  <r>
    <x v="0"/>
    <s v="GB"/>
    <s v="GBP"/>
    <n v="1466412081"/>
    <n v="1463820081"/>
    <b v="0"/>
    <n v="28"/>
    <b v="1"/>
    <s v="theater/spaces"/>
    <n v="100"/>
    <n v="35.714285714285715"/>
    <x v="1"/>
    <s v="spaces"/>
    <x v="2988"/>
    <d v="2016-06-20T08:41:21"/>
  </r>
  <r>
    <x v="0"/>
    <s v="US"/>
    <s v="USD"/>
    <n v="1450673940"/>
    <n v="1448756962"/>
    <b v="0"/>
    <n v="364"/>
    <b v="1"/>
    <s v="theater/spaces"/>
    <n v="176.535"/>
    <n v="96.997252747252745"/>
    <x v="1"/>
    <s v="spaces"/>
    <x v="2989"/>
    <d v="2015-12-21T04:59:00"/>
  </r>
  <r>
    <x v="0"/>
    <s v="US"/>
    <s v="USD"/>
    <n v="1452174420"/>
    <n v="1449150420"/>
    <b v="0"/>
    <n v="27"/>
    <b v="1"/>
    <s v="theater/spaces"/>
    <n v="100"/>
    <n v="370.37037037037038"/>
    <x v="1"/>
    <s v="spaces"/>
    <x v="2990"/>
    <d v="2016-01-07T13:47:00"/>
  </r>
  <r>
    <x v="0"/>
    <s v="US"/>
    <s v="USD"/>
    <n v="1485547530"/>
    <n v="1483646730"/>
    <b v="0"/>
    <n v="93"/>
    <b v="1"/>
    <s v="theater/spaces"/>
    <n v="103.29411764705883"/>
    <n v="94.408602150537632"/>
    <x v="1"/>
    <s v="spaces"/>
    <x v="2991"/>
    <d v="2017-01-27T20:05:30"/>
  </r>
  <r>
    <x v="0"/>
    <s v="US"/>
    <s v="USD"/>
    <n v="1476037510"/>
    <n v="1473445510"/>
    <b v="0"/>
    <n v="64"/>
    <b v="1"/>
    <s v="theater/spaces"/>
    <n v="104.5"/>
    <n v="48.984375"/>
    <x v="1"/>
    <s v="spaces"/>
    <x v="2992"/>
    <d v="2016-10-09T18:25:10"/>
  </r>
  <r>
    <x v="0"/>
    <s v="US"/>
    <s v="USD"/>
    <n v="1455998867"/>
    <n v="1453406867"/>
    <b v="0"/>
    <n v="22"/>
    <b v="1"/>
    <s v="theater/spaces"/>
    <n v="100.29999999999998"/>
    <n v="45.590909090909093"/>
    <x v="1"/>
    <s v="spaces"/>
    <x v="2993"/>
    <d v="2016-02-20T20:07:47"/>
  </r>
  <r>
    <x v="0"/>
    <s v="GB"/>
    <s v="GBP"/>
    <n v="1412335772"/>
    <n v="1409743772"/>
    <b v="0"/>
    <n v="59"/>
    <b v="1"/>
    <s v="theater/spaces"/>
    <n v="457.74666666666673"/>
    <n v="23.275254237288134"/>
    <x v="1"/>
    <s v="spaces"/>
    <x v="2994"/>
    <d v="2014-10-03T11:29:32"/>
  </r>
  <r>
    <x v="0"/>
    <s v="US"/>
    <s v="USD"/>
    <n v="1484841471"/>
    <n v="1482249471"/>
    <b v="0"/>
    <n v="249"/>
    <b v="1"/>
    <s v="theater/spaces"/>
    <n v="104.96000000000001"/>
    <n v="63.2289156626506"/>
    <x v="1"/>
    <s v="spaces"/>
    <x v="2995"/>
    <d v="2017-01-19T15:57:51"/>
  </r>
  <r>
    <x v="0"/>
    <s v="US"/>
    <s v="USD"/>
    <n v="1432677240"/>
    <n v="1427493240"/>
    <b v="0"/>
    <n v="392"/>
    <b v="1"/>
    <s v="theater/spaces"/>
    <n v="171.94285714285715"/>
    <n v="153.5204081632653"/>
    <x v="1"/>
    <s v="spaces"/>
    <x v="2996"/>
    <d v="2015-05-26T21:54:00"/>
  </r>
  <r>
    <x v="0"/>
    <s v="US"/>
    <s v="USD"/>
    <n v="1488171540"/>
    <n v="1486661793"/>
    <b v="0"/>
    <n v="115"/>
    <b v="1"/>
    <s v="theater/spaces"/>
    <n v="103.73000000000002"/>
    <n v="90.2"/>
    <x v="1"/>
    <s v="spaces"/>
    <x v="2997"/>
    <d v="2017-02-27T04:59:00"/>
  </r>
  <r>
    <x v="0"/>
    <s v="US"/>
    <s v="USD"/>
    <n v="1402892700"/>
    <n v="1400474329"/>
    <b v="0"/>
    <n v="433"/>
    <b v="1"/>
    <s v="theater/spaces"/>
    <n v="103.029"/>
    <n v="118.97113163972287"/>
    <x v="1"/>
    <s v="spaces"/>
    <x v="2998"/>
    <d v="2014-06-16T04:25:00"/>
  </r>
  <r>
    <x v="0"/>
    <s v="US"/>
    <s v="USD"/>
    <n v="1488333600"/>
    <n v="1487094360"/>
    <b v="0"/>
    <n v="20"/>
    <b v="1"/>
    <s v="theater/spaces"/>
    <n v="118.88888888888889"/>
    <n v="80.25"/>
    <x v="1"/>
    <s v="spaces"/>
    <x v="2999"/>
    <d v="2017-03-01T02:00:00"/>
  </r>
  <r>
    <x v="0"/>
    <s v="US"/>
    <s v="USD"/>
    <n v="1485885600"/>
    <n v="1484682670"/>
    <b v="0"/>
    <n v="8"/>
    <b v="1"/>
    <s v="theater/spaces"/>
    <n v="100"/>
    <n v="62.5"/>
    <x v="1"/>
    <s v="spaces"/>
    <x v="3000"/>
    <d v="2017-01-31T18:00:00"/>
  </r>
  <r>
    <x v="0"/>
    <s v="US"/>
    <s v="USD"/>
    <n v="1468445382"/>
    <n v="1465853382"/>
    <b v="0"/>
    <n v="175"/>
    <b v="1"/>
    <s v="theater/spaces"/>
    <n v="318.69988910451895"/>
    <n v="131.37719999999999"/>
    <x v="1"/>
    <s v="spaces"/>
    <x v="3001"/>
    <d v="2016-07-13T21:29:42"/>
  </r>
  <r>
    <x v="0"/>
    <s v="US"/>
    <s v="USD"/>
    <n v="1356552252"/>
    <n v="1353960252"/>
    <b v="0"/>
    <n v="104"/>
    <b v="1"/>
    <s v="theater/spaces"/>
    <n v="108.50614285714286"/>
    <n v="73.032980769230775"/>
    <x v="1"/>
    <s v="spaces"/>
    <x v="3002"/>
    <d v="2012-12-26T20:04:12"/>
  </r>
  <r>
    <x v="0"/>
    <s v="US"/>
    <s v="USD"/>
    <n v="1456811940"/>
    <n v="1454098976"/>
    <b v="0"/>
    <n v="17"/>
    <b v="1"/>
    <s v="theater/spaces"/>
    <n v="101.16666666666667"/>
    <n v="178.52941176470588"/>
    <x v="1"/>
    <s v="spaces"/>
    <x v="3003"/>
    <d v="2016-03-01T05:59:00"/>
  </r>
  <r>
    <x v="0"/>
    <s v="US"/>
    <s v="USD"/>
    <n v="1416089324"/>
    <n v="1413493724"/>
    <b v="0"/>
    <n v="277"/>
    <b v="1"/>
    <s v="theater/spaces"/>
    <n v="112.815"/>
    <n v="162.90974729241879"/>
    <x v="1"/>
    <s v="spaces"/>
    <x v="3004"/>
    <d v="2014-11-15T22:08:44"/>
  </r>
  <r>
    <x v="0"/>
    <s v="US"/>
    <s v="USD"/>
    <n v="1412611905"/>
    <n v="1410019905"/>
    <b v="0"/>
    <n v="118"/>
    <b v="1"/>
    <s v="theater/spaces"/>
    <n v="120.49622641509434"/>
    <n v="108.24237288135593"/>
    <x v="1"/>
    <s v="spaces"/>
    <x v="3005"/>
    <d v="2014-10-06T16:11:45"/>
  </r>
  <r>
    <x v="0"/>
    <s v="CA"/>
    <s v="CAD"/>
    <n v="1418580591"/>
    <n v="1415988591"/>
    <b v="0"/>
    <n v="97"/>
    <b v="1"/>
    <s v="theater/spaces"/>
    <n v="107.74999999999999"/>
    <n v="88.865979381443296"/>
    <x v="1"/>
    <s v="spaces"/>
    <x v="3006"/>
    <d v="2014-12-14T18:09:51"/>
  </r>
  <r>
    <x v="0"/>
    <s v="US"/>
    <s v="USD"/>
    <n v="1429938683"/>
    <n v="1428124283"/>
    <b v="0"/>
    <n v="20"/>
    <b v="1"/>
    <s v="theater/spaces"/>
    <n v="180"/>
    <n v="54"/>
    <x v="1"/>
    <s v="spaces"/>
    <x v="3007"/>
    <d v="2015-04-25T05:11:23"/>
  </r>
  <r>
    <x v="0"/>
    <s v="US"/>
    <s v="USD"/>
    <n v="1453352719"/>
    <n v="1450760719"/>
    <b v="0"/>
    <n v="26"/>
    <b v="1"/>
    <s v="theater/spaces"/>
    <n v="101.16666666666667"/>
    <n v="116.73076923076923"/>
    <x v="1"/>
    <s v="spaces"/>
    <x v="3008"/>
    <d v="2016-01-21T05:05:19"/>
  </r>
  <r>
    <x v="0"/>
    <s v="US"/>
    <s v="USD"/>
    <n v="1417012840"/>
    <n v="1414417240"/>
    <b v="0"/>
    <n v="128"/>
    <b v="1"/>
    <s v="theater/spaces"/>
    <n v="119.756"/>
    <n v="233.8984375"/>
    <x v="1"/>
    <s v="spaces"/>
    <x v="3009"/>
    <d v="2014-11-26T14:40:40"/>
  </r>
  <r>
    <x v="0"/>
    <s v="US"/>
    <s v="USD"/>
    <n v="1424548719"/>
    <n v="1419364719"/>
    <b v="0"/>
    <n v="15"/>
    <b v="1"/>
    <s v="theater/spaces"/>
    <n v="158"/>
    <n v="158"/>
    <x v="1"/>
    <s v="spaces"/>
    <x v="3010"/>
    <d v="2015-02-21T19:58:39"/>
  </r>
  <r>
    <x v="0"/>
    <s v="ES"/>
    <s v="EUR"/>
    <n v="1450911540"/>
    <n v="1448536516"/>
    <b v="0"/>
    <n v="25"/>
    <b v="1"/>
    <s v="theater/spaces"/>
    <n v="123.66666666666666"/>
    <n v="14.84"/>
    <x v="1"/>
    <s v="spaces"/>
    <x v="3011"/>
    <d v="2015-12-23T22:59:00"/>
  </r>
  <r>
    <x v="0"/>
    <s v="US"/>
    <s v="USD"/>
    <n v="1423587130"/>
    <n v="1421772730"/>
    <b v="0"/>
    <n v="55"/>
    <b v="1"/>
    <s v="theater/spaces"/>
    <n v="117.12499999999999"/>
    <n v="85.181818181818187"/>
    <x v="1"/>
    <s v="spaces"/>
    <x v="3012"/>
    <d v="2015-02-10T16:52:10"/>
  </r>
  <r>
    <x v="0"/>
    <s v="US"/>
    <s v="USD"/>
    <n v="1434917049"/>
    <n v="1432325049"/>
    <b v="0"/>
    <n v="107"/>
    <b v="1"/>
    <s v="theater/spaces"/>
    <n v="156.96"/>
    <n v="146.69158878504672"/>
    <x v="1"/>
    <s v="spaces"/>
    <x v="3013"/>
    <d v="2015-06-21T20:04:09"/>
  </r>
  <r>
    <x v="0"/>
    <s v="US"/>
    <s v="USD"/>
    <n v="1415163600"/>
    <n v="1412737080"/>
    <b v="0"/>
    <n v="557"/>
    <b v="1"/>
    <s v="theater/spaces"/>
    <n v="113.104"/>
    <n v="50.764811490125673"/>
    <x v="1"/>
    <s v="spaces"/>
    <x v="3014"/>
    <d v="2014-11-05T05:00:00"/>
  </r>
  <r>
    <x v="0"/>
    <s v="US"/>
    <s v="USD"/>
    <n v="1402459200"/>
    <n v="1401125238"/>
    <b v="0"/>
    <n v="40"/>
    <b v="1"/>
    <s v="theater/spaces"/>
    <n v="103.17647058823529"/>
    <n v="87.7"/>
    <x v="1"/>
    <s v="spaces"/>
    <x v="3015"/>
    <d v="2014-06-11T04:00:00"/>
  </r>
  <r>
    <x v="0"/>
    <s v="US"/>
    <s v="USD"/>
    <n v="1405688952"/>
    <n v="1400504952"/>
    <b v="0"/>
    <n v="36"/>
    <b v="1"/>
    <s v="theater/spaces"/>
    <n v="102.61176470588236"/>
    <n v="242.27777777777777"/>
    <x v="1"/>
    <s v="spaces"/>
    <x v="3016"/>
    <d v="2014-07-18T13:09:12"/>
  </r>
  <r>
    <x v="0"/>
    <s v="US"/>
    <s v="USD"/>
    <n v="1408566243"/>
    <n v="1405974243"/>
    <b v="0"/>
    <n v="159"/>
    <b v="1"/>
    <s v="theater/spaces"/>
    <n v="105.84090909090908"/>
    <n v="146.44654088050314"/>
    <x v="1"/>
    <s v="spaces"/>
    <x v="3017"/>
    <d v="2014-08-20T20:24:03"/>
  </r>
  <r>
    <x v="0"/>
    <s v="FR"/>
    <s v="EUR"/>
    <n v="1437429600"/>
    <n v="1433747376"/>
    <b v="0"/>
    <n v="41"/>
    <b v="1"/>
    <s v="theater/spaces"/>
    <n v="100.71428571428571"/>
    <n v="103.17073170731707"/>
    <x v="1"/>
    <s v="spaces"/>
    <x v="3018"/>
    <d v="2015-07-20T22:00:00"/>
  </r>
  <r>
    <x v="0"/>
    <s v="US"/>
    <s v="USD"/>
    <n v="1401159600"/>
    <n v="1398801620"/>
    <b v="0"/>
    <n v="226"/>
    <b v="1"/>
    <s v="theater/spaces"/>
    <n v="121.23333333333332"/>
    <n v="80.464601769911511"/>
    <x v="1"/>
    <s v="spaces"/>
    <x v="3019"/>
    <d v="2014-05-27T03:00:00"/>
  </r>
  <r>
    <x v="0"/>
    <s v="US"/>
    <s v="USD"/>
    <n v="1439583533"/>
    <n v="1434399533"/>
    <b v="0"/>
    <n v="30"/>
    <b v="1"/>
    <s v="theater/spaces"/>
    <n v="100.57142857142858"/>
    <n v="234.66666666666666"/>
    <x v="1"/>
    <s v="spaces"/>
    <x v="3020"/>
    <d v="2015-08-14T20:18:53"/>
  </r>
  <r>
    <x v="0"/>
    <s v="US"/>
    <s v="USD"/>
    <n v="1479794340"/>
    <n v="1476715869"/>
    <b v="0"/>
    <n v="103"/>
    <b v="1"/>
    <s v="theater/spaces"/>
    <n v="116.02222222222223"/>
    <n v="50.689320388349515"/>
    <x v="1"/>
    <s v="spaces"/>
    <x v="3021"/>
    <d v="2016-11-22T05:59:00"/>
  </r>
  <r>
    <x v="0"/>
    <s v="US"/>
    <s v="USD"/>
    <n v="1472338409"/>
    <n v="1468450409"/>
    <b v="0"/>
    <n v="62"/>
    <b v="1"/>
    <s v="theater/spaces"/>
    <n v="100.88"/>
    <n v="162.70967741935485"/>
    <x v="1"/>
    <s v="spaces"/>
    <x v="3022"/>
    <d v="2016-08-27T22:53:29"/>
  </r>
  <r>
    <x v="0"/>
    <s v="GB"/>
    <s v="GBP"/>
    <n v="1434039186"/>
    <n v="1430151186"/>
    <b v="0"/>
    <n v="6"/>
    <b v="1"/>
    <s v="theater/spaces"/>
    <n v="103"/>
    <n v="120.16666666666667"/>
    <x v="1"/>
    <s v="spaces"/>
    <x v="3023"/>
    <d v="2015-06-11T16:13:06"/>
  </r>
  <r>
    <x v="0"/>
    <s v="US"/>
    <s v="USD"/>
    <n v="1349567475"/>
    <n v="1346975475"/>
    <b v="0"/>
    <n v="182"/>
    <b v="1"/>
    <s v="theater/spaces"/>
    <n v="246.42"/>
    <n v="67.697802197802204"/>
    <x v="1"/>
    <s v="spaces"/>
    <x v="3024"/>
    <d v="2012-10-06T23:51:15"/>
  </r>
  <r>
    <x v="0"/>
    <s v="GB"/>
    <s v="GBP"/>
    <n v="1401465600"/>
    <n v="1399032813"/>
    <b v="0"/>
    <n v="145"/>
    <b v="1"/>
    <s v="theater/spaces"/>
    <n v="302.2"/>
    <n v="52.103448275862071"/>
    <x v="1"/>
    <s v="spaces"/>
    <x v="3025"/>
    <d v="2014-05-30T16:00:00"/>
  </r>
  <r>
    <x v="0"/>
    <s v="GB"/>
    <s v="GBP"/>
    <n v="1488538892"/>
    <n v="1487329292"/>
    <b v="0"/>
    <n v="25"/>
    <b v="1"/>
    <s v="theater/spaces"/>
    <n v="143.33333333333334"/>
    <n v="51.6"/>
    <x v="1"/>
    <s v="spaces"/>
    <x v="3026"/>
    <d v="2017-03-03T11:01:32"/>
  </r>
  <r>
    <x v="0"/>
    <s v="US"/>
    <s v="USD"/>
    <n v="1426866851"/>
    <n v="1424278451"/>
    <b v="0"/>
    <n v="320"/>
    <b v="1"/>
    <s v="theater/spaces"/>
    <n v="131.44"/>
    <n v="164.3"/>
    <x v="1"/>
    <s v="spaces"/>
    <x v="3027"/>
    <d v="2015-03-20T15:54:11"/>
  </r>
  <r>
    <x v="0"/>
    <s v="US"/>
    <s v="USD"/>
    <n v="1471242025"/>
    <n v="1468650025"/>
    <b v="0"/>
    <n v="99"/>
    <b v="1"/>
    <s v="theater/spaces"/>
    <n v="168.01999999999998"/>
    <n v="84.858585858585855"/>
    <x v="1"/>
    <s v="spaces"/>
    <x v="3028"/>
    <d v="2016-08-15T06:20:25"/>
  </r>
  <r>
    <x v="0"/>
    <s v="US"/>
    <s v="USD"/>
    <n v="1416285300"/>
    <n v="1413824447"/>
    <b v="0"/>
    <n v="348"/>
    <b v="1"/>
    <s v="theater/spaces"/>
    <n v="109.67666666666666"/>
    <n v="94.548850574712645"/>
    <x v="1"/>
    <s v="spaces"/>
    <x v="3029"/>
    <d v="2014-11-18T04:35:00"/>
  </r>
  <r>
    <x v="0"/>
    <s v="US"/>
    <s v="USD"/>
    <n v="1442426171"/>
    <n v="1439834171"/>
    <b v="0"/>
    <n v="41"/>
    <b v="1"/>
    <s v="theater/spaces"/>
    <n v="106.6857142857143"/>
    <n v="45.536585365853661"/>
    <x v="1"/>
    <s v="spaces"/>
    <x v="3030"/>
    <d v="2015-09-16T17:56:11"/>
  </r>
  <r>
    <x v="0"/>
    <s v="US"/>
    <s v="USD"/>
    <n v="1476479447"/>
    <n v="1471295447"/>
    <b v="0"/>
    <n v="29"/>
    <b v="1"/>
    <s v="theater/spaces"/>
    <n v="100"/>
    <n v="51.724137931034484"/>
    <x v="1"/>
    <s v="spaces"/>
    <x v="3031"/>
    <d v="2016-10-14T21:10:47"/>
  </r>
  <r>
    <x v="0"/>
    <s v="US"/>
    <s v="USD"/>
    <n v="1441933459"/>
    <n v="1439341459"/>
    <b v="0"/>
    <n v="25"/>
    <b v="1"/>
    <s v="theater/spaces"/>
    <n v="127.2"/>
    <n v="50.88"/>
    <x v="1"/>
    <s v="spaces"/>
    <x v="3032"/>
    <d v="2015-09-11T01:04:19"/>
  </r>
  <r>
    <x v="0"/>
    <s v="US"/>
    <s v="USD"/>
    <n v="1471487925"/>
    <n v="1468895925"/>
    <b v="0"/>
    <n v="23"/>
    <b v="1"/>
    <s v="theater/spaces"/>
    <n v="146.53333333333333"/>
    <n v="191.13043478260869"/>
    <x v="1"/>
    <s v="spaces"/>
    <x v="3033"/>
    <d v="2016-08-18T02:38:45"/>
  </r>
  <r>
    <x v="0"/>
    <s v="US"/>
    <s v="USD"/>
    <n v="1477972740"/>
    <n v="1475326255"/>
    <b v="0"/>
    <n v="1260"/>
    <b v="1"/>
    <s v="theater/spaces"/>
    <n v="112.53599999999999"/>
    <n v="89.314285714285717"/>
    <x v="1"/>
    <s v="spaces"/>
    <x v="3034"/>
    <d v="2016-11-01T03:59:00"/>
  </r>
  <r>
    <x v="0"/>
    <s v="US"/>
    <s v="USD"/>
    <n v="1367674009"/>
    <n v="1365082009"/>
    <b v="0"/>
    <n v="307"/>
    <b v="1"/>
    <s v="theater/spaces"/>
    <n v="108.78684000000001"/>
    <n v="88.588631921824103"/>
    <x v="1"/>
    <s v="spaces"/>
    <x v="3035"/>
    <d v="2013-05-04T13:26:49"/>
  </r>
  <r>
    <x v="0"/>
    <s v="US"/>
    <s v="USD"/>
    <n v="1376654340"/>
    <n v="1373568644"/>
    <b v="0"/>
    <n v="329"/>
    <b v="1"/>
    <s v="theater/spaces"/>
    <n v="126.732"/>
    <n v="96.300911854103347"/>
    <x v="1"/>
    <s v="spaces"/>
    <x v="3036"/>
    <d v="2013-08-16T11:59:00"/>
  </r>
  <r>
    <x v="0"/>
    <s v="US"/>
    <s v="USD"/>
    <n v="1285995540"/>
    <n v="1279574773"/>
    <b v="0"/>
    <n v="32"/>
    <b v="1"/>
    <s v="theater/spaces"/>
    <n v="213.20000000000002"/>
    <n v="33.3125"/>
    <x v="1"/>
    <s v="spaces"/>
    <x v="3037"/>
    <d v="2010-10-02T04:59:00"/>
  </r>
  <r>
    <x v="0"/>
    <s v="US"/>
    <s v="USD"/>
    <n v="1457071397"/>
    <n v="1451887397"/>
    <b v="0"/>
    <n v="27"/>
    <b v="1"/>
    <s v="theater/spaces"/>
    <n v="100.49999999999999"/>
    <n v="37.222222222222221"/>
    <x v="1"/>
    <s v="spaces"/>
    <x v="3038"/>
    <d v="2016-03-04T06:03:17"/>
  </r>
  <r>
    <x v="0"/>
    <s v="US"/>
    <s v="USD"/>
    <n v="1388303940"/>
    <n v="1386011038"/>
    <b v="0"/>
    <n v="236"/>
    <b v="1"/>
    <s v="theater/spaces"/>
    <n v="108.71389999999998"/>
    <n v="92.130423728813554"/>
    <x v="1"/>
    <s v="spaces"/>
    <x v="3039"/>
    <d v="2013-12-29T07:59:00"/>
  </r>
  <r>
    <x v="0"/>
    <s v="US"/>
    <s v="USD"/>
    <n v="1435359600"/>
    <n v="1434999621"/>
    <b v="0"/>
    <n v="42"/>
    <b v="1"/>
    <s v="theater/spaces"/>
    <n v="107.5"/>
    <n v="76.785714285714292"/>
    <x v="1"/>
    <s v="spaces"/>
    <x v="3040"/>
    <d v="2015-06-26T23:00:00"/>
  </r>
  <r>
    <x v="0"/>
    <s v="US"/>
    <s v="USD"/>
    <n v="1453323048"/>
    <n v="1450731048"/>
    <b v="0"/>
    <n v="95"/>
    <b v="1"/>
    <s v="theater/spaces"/>
    <n v="110.48192771084338"/>
    <n v="96.526315789473685"/>
    <x v="1"/>
    <s v="spaces"/>
    <x v="3041"/>
    <d v="2016-01-20T20:50:48"/>
  </r>
  <r>
    <x v="0"/>
    <s v="GB"/>
    <s v="GBP"/>
    <n v="1444149047"/>
    <n v="1441557047"/>
    <b v="0"/>
    <n v="37"/>
    <b v="1"/>
    <s v="theater/spaces"/>
    <n v="128"/>
    <n v="51.891891891891895"/>
    <x v="1"/>
    <s v="spaces"/>
    <x v="3042"/>
    <d v="2015-10-06T16:30:47"/>
  </r>
  <r>
    <x v="0"/>
    <s v="CA"/>
    <s v="CAD"/>
    <n v="1429152600"/>
    <n v="1426815699"/>
    <b v="0"/>
    <n v="128"/>
    <b v="1"/>
    <s v="theater/spaces"/>
    <n v="110.00666666666667"/>
    <n v="128.9140625"/>
    <x v="1"/>
    <s v="spaces"/>
    <x v="3043"/>
    <d v="2015-04-16T02:50:00"/>
  </r>
  <r>
    <x v="0"/>
    <s v="US"/>
    <s v="USD"/>
    <n v="1454433998"/>
    <n v="1453137998"/>
    <b v="0"/>
    <n v="156"/>
    <b v="1"/>
    <s v="theater/spaces"/>
    <n v="109.34166666666667"/>
    <n v="84.108974358974365"/>
    <x v="1"/>
    <s v="spaces"/>
    <x v="3044"/>
    <d v="2016-02-02T17:26:38"/>
  </r>
  <r>
    <x v="0"/>
    <s v="US"/>
    <s v="USD"/>
    <n v="1408679055"/>
    <n v="1406087055"/>
    <b v="0"/>
    <n v="64"/>
    <b v="1"/>
    <s v="theater/spaces"/>
    <n v="132.70650000000001"/>
    <n v="82.941562500000003"/>
    <x v="1"/>
    <s v="spaces"/>
    <x v="3045"/>
    <d v="2014-08-22T03:44:15"/>
  </r>
  <r>
    <x v="0"/>
    <s v="US"/>
    <s v="USD"/>
    <n v="1410324720"/>
    <n v="1407784586"/>
    <b v="0"/>
    <n v="58"/>
    <b v="1"/>
    <s v="theater/spaces"/>
    <n v="190.84810126582278"/>
    <n v="259.94827586206895"/>
    <x v="1"/>
    <s v="spaces"/>
    <x v="3046"/>
    <d v="2014-09-10T04:52:00"/>
  </r>
  <r>
    <x v="0"/>
    <s v="US"/>
    <s v="USD"/>
    <n v="1461762960"/>
    <n v="1457999054"/>
    <b v="0"/>
    <n v="20"/>
    <b v="1"/>
    <s v="theater/spaces"/>
    <n v="149"/>
    <n v="37.25"/>
    <x v="1"/>
    <s v="spaces"/>
    <x v="3047"/>
    <d v="2016-04-27T13:16:00"/>
  </r>
  <r>
    <x v="0"/>
    <s v="US"/>
    <s v="USD"/>
    <n v="1420060920"/>
    <n v="1417556262"/>
    <b v="0"/>
    <n v="47"/>
    <b v="1"/>
    <s v="theater/spaces"/>
    <n v="166.4"/>
    <n v="177.02127659574469"/>
    <x v="1"/>
    <s v="spaces"/>
    <x v="3048"/>
    <d v="2014-12-31T21:22:00"/>
  </r>
  <r>
    <x v="0"/>
    <s v="US"/>
    <s v="USD"/>
    <n v="1434241255"/>
    <n v="1431649255"/>
    <b v="0"/>
    <n v="54"/>
    <b v="1"/>
    <s v="theater/spaces"/>
    <n v="106.66666666666667"/>
    <n v="74.074074074074076"/>
    <x v="1"/>
    <s v="spaces"/>
    <x v="3049"/>
    <d v="2015-06-14T00:20:55"/>
  </r>
  <r>
    <x v="0"/>
    <s v="US"/>
    <s v="USD"/>
    <n v="1462420960"/>
    <n v="1459828960"/>
    <b v="0"/>
    <n v="9"/>
    <b v="1"/>
    <s v="theater/spaces"/>
    <n v="106"/>
    <n v="70.666666666666671"/>
    <x v="1"/>
    <s v="spaces"/>
    <x v="3050"/>
    <d v="2016-05-05T04:02:40"/>
  </r>
  <r>
    <x v="2"/>
    <s v="GB"/>
    <s v="GBP"/>
    <n v="1486547945"/>
    <n v="1483955945"/>
    <b v="1"/>
    <n v="35"/>
    <b v="0"/>
    <s v="theater/spaces"/>
    <n v="23.62857142857143"/>
    <n v="23.62857142857143"/>
    <x v="1"/>
    <s v="spaces"/>
    <x v="3051"/>
    <d v="2017-02-08T09:59:05"/>
  </r>
  <r>
    <x v="2"/>
    <s v="US"/>
    <s v="USD"/>
    <n v="1432828740"/>
    <n v="1430237094"/>
    <b v="0"/>
    <n v="2"/>
    <b v="0"/>
    <s v="theater/spaces"/>
    <n v="0.15"/>
    <n v="37.5"/>
    <x v="1"/>
    <s v="spaces"/>
    <x v="3052"/>
    <d v="2015-05-28T15:59:00"/>
  </r>
  <r>
    <x v="2"/>
    <s v="US"/>
    <s v="USD"/>
    <n v="1412222340"/>
    <n v="1407781013"/>
    <b v="0"/>
    <n v="3"/>
    <b v="0"/>
    <s v="theater/spaces"/>
    <n v="0.4"/>
    <n v="13.333333333333334"/>
    <x v="1"/>
    <s v="spaces"/>
    <x v="3053"/>
    <d v="2014-10-02T03:59:00"/>
  </r>
  <r>
    <x v="2"/>
    <s v="US"/>
    <s v="USD"/>
    <n v="1425258240"/>
    <n v="1422043154"/>
    <b v="0"/>
    <n v="0"/>
    <b v="0"/>
    <s v="theater/spaces"/>
    <n v="0"/>
    <s v="N/A"/>
    <x v="1"/>
    <s v="spaces"/>
    <x v="3054"/>
    <d v="2015-03-02T01:04:00"/>
  </r>
  <r>
    <x v="2"/>
    <s v="US"/>
    <s v="USD"/>
    <n v="1420844390"/>
    <n v="1415660390"/>
    <b v="0"/>
    <n v="1"/>
    <b v="0"/>
    <s v="theater/spaces"/>
    <n v="5.0000000000000001E-3"/>
    <n v="1"/>
    <x v="1"/>
    <s v="spaces"/>
    <x v="3055"/>
    <d v="2015-01-09T22:59:50"/>
  </r>
  <r>
    <x v="2"/>
    <s v="US"/>
    <s v="USD"/>
    <n v="1412003784"/>
    <n v="1406819784"/>
    <b v="0"/>
    <n v="0"/>
    <b v="0"/>
    <s v="theater/spaces"/>
    <n v="0"/>
    <s v="N/A"/>
    <x v="1"/>
    <s v="spaces"/>
    <x v="3056"/>
    <d v="2014-09-29T15:16:24"/>
  </r>
  <r>
    <x v="2"/>
    <s v="GB"/>
    <s v="GBP"/>
    <n v="1459694211"/>
    <n v="1457105811"/>
    <b v="0"/>
    <n v="0"/>
    <b v="0"/>
    <s v="theater/spaces"/>
    <n v="0"/>
    <s v="N/A"/>
    <x v="1"/>
    <s v="spaces"/>
    <x v="3057"/>
    <d v="2016-04-03T14:36:51"/>
  </r>
  <r>
    <x v="2"/>
    <s v="IT"/>
    <s v="EUR"/>
    <n v="1463734740"/>
    <n v="1459414740"/>
    <b v="0"/>
    <n v="3"/>
    <b v="0"/>
    <s v="theater/spaces"/>
    <n v="1.6666666666666666E-2"/>
    <n v="1"/>
    <x v="1"/>
    <s v="spaces"/>
    <x v="3058"/>
    <d v="2016-05-20T08:59:00"/>
  </r>
  <r>
    <x v="2"/>
    <s v="US"/>
    <s v="USD"/>
    <n v="1407536846"/>
    <n v="1404944846"/>
    <b v="0"/>
    <n v="11"/>
    <b v="0"/>
    <s v="theater/spaces"/>
    <n v="3.0066666666666664"/>
    <n v="41"/>
    <x v="1"/>
    <s v="spaces"/>
    <x v="3059"/>
    <d v="2014-08-08T22:27:26"/>
  </r>
  <r>
    <x v="2"/>
    <s v="US"/>
    <s v="USD"/>
    <n v="1443422134"/>
    <n v="1440830134"/>
    <b v="0"/>
    <n v="6"/>
    <b v="0"/>
    <s v="theater/spaces"/>
    <n v="0.15227272727272728"/>
    <n v="55.833333333333336"/>
    <x v="1"/>
    <s v="spaces"/>
    <x v="3060"/>
    <d v="2015-09-28T06:35:34"/>
  </r>
  <r>
    <x v="2"/>
    <s v="US"/>
    <s v="USD"/>
    <n v="1407955748"/>
    <n v="1405363748"/>
    <b v="0"/>
    <n v="0"/>
    <b v="0"/>
    <s v="theater/spaces"/>
    <n v="0"/>
    <s v="N/A"/>
    <x v="1"/>
    <s v="spaces"/>
    <x v="3061"/>
    <d v="2014-08-13T18:49:08"/>
  </r>
  <r>
    <x v="2"/>
    <s v="US"/>
    <s v="USD"/>
    <n v="1443636000"/>
    <n v="1441111892"/>
    <b v="0"/>
    <n v="67"/>
    <b v="0"/>
    <s v="theater/spaces"/>
    <n v="66.84"/>
    <n v="99.761194029850742"/>
    <x v="1"/>
    <s v="spaces"/>
    <x v="3062"/>
    <d v="2015-09-30T18:00:00"/>
  </r>
  <r>
    <x v="2"/>
    <s v="US"/>
    <s v="USD"/>
    <n v="1477174138"/>
    <n v="1474150138"/>
    <b v="0"/>
    <n v="23"/>
    <b v="0"/>
    <s v="theater/spaces"/>
    <n v="19.566666666666666"/>
    <n v="25.521739130434781"/>
    <x v="1"/>
    <s v="spaces"/>
    <x v="3063"/>
    <d v="2016-10-22T22:08:58"/>
  </r>
  <r>
    <x v="2"/>
    <s v="US"/>
    <s v="USD"/>
    <n v="1448175540"/>
    <n v="1445483246"/>
    <b v="0"/>
    <n v="72"/>
    <b v="0"/>
    <s v="theater/spaces"/>
    <n v="11.294666666666666"/>
    <n v="117.65277777777777"/>
    <x v="1"/>
    <s v="spaces"/>
    <x v="3064"/>
    <d v="2015-11-22T06:59:00"/>
  </r>
  <r>
    <x v="2"/>
    <s v="US"/>
    <s v="USD"/>
    <n v="1406683172"/>
    <n v="1404523172"/>
    <b v="0"/>
    <n v="2"/>
    <b v="0"/>
    <s v="theater/spaces"/>
    <n v="0.04"/>
    <n v="5"/>
    <x v="1"/>
    <s v="spaces"/>
    <x v="3065"/>
    <d v="2014-07-30T01:19:32"/>
  </r>
  <r>
    <x v="2"/>
    <s v="AU"/>
    <s v="AUD"/>
    <n v="1468128537"/>
    <n v="1465536537"/>
    <b v="0"/>
    <n v="15"/>
    <b v="0"/>
    <s v="theater/spaces"/>
    <n v="11.985714285714286"/>
    <n v="2796.6666666666665"/>
    <x v="1"/>
    <s v="spaces"/>
    <x v="3066"/>
    <d v="2016-07-10T05:28:57"/>
  </r>
  <r>
    <x v="2"/>
    <s v="NZ"/>
    <s v="NZD"/>
    <n v="1441837879"/>
    <n v="1439245879"/>
    <b v="0"/>
    <n v="1"/>
    <b v="0"/>
    <s v="theater/spaces"/>
    <n v="2.5"/>
    <n v="200"/>
    <x v="1"/>
    <s v="spaces"/>
    <x v="3067"/>
    <d v="2015-09-09T22:31:19"/>
  </r>
  <r>
    <x v="2"/>
    <s v="US"/>
    <s v="USD"/>
    <n v="1445013352"/>
    <n v="1442421352"/>
    <b v="0"/>
    <n v="2"/>
    <b v="0"/>
    <s v="theater/spaces"/>
    <n v="6.9999999999999993E-2"/>
    <n v="87.5"/>
    <x v="1"/>
    <s v="spaces"/>
    <x v="3068"/>
    <d v="2015-10-16T16:35:52"/>
  </r>
  <r>
    <x v="2"/>
    <s v="US"/>
    <s v="USD"/>
    <n v="1418587234"/>
    <n v="1415995234"/>
    <b v="0"/>
    <n v="7"/>
    <b v="0"/>
    <s v="theater/spaces"/>
    <n v="14.099999999999998"/>
    <n v="20.142857142857142"/>
    <x v="1"/>
    <s v="spaces"/>
    <x v="3069"/>
    <d v="2014-12-14T20:00:34"/>
  </r>
  <r>
    <x v="2"/>
    <s v="GB"/>
    <s v="GBP"/>
    <n v="1481132169"/>
    <n v="1479317769"/>
    <b v="0"/>
    <n v="16"/>
    <b v="0"/>
    <s v="theater/spaces"/>
    <n v="3.34"/>
    <n v="20.875"/>
    <x v="1"/>
    <s v="spaces"/>
    <x v="3070"/>
    <d v="2016-12-07T17:36:09"/>
  </r>
  <r>
    <x v="2"/>
    <s v="US"/>
    <s v="USD"/>
    <n v="1429595940"/>
    <n v="1428082481"/>
    <b v="0"/>
    <n v="117"/>
    <b v="0"/>
    <s v="theater/spaces"/>
    <n v="59.774999999999999"/>
    <n v="61.307692307692307"/>
    <x v="1"/>
    <s v="spaces"/>
    <x v="3071"/>
    <d v="2015-04-21T05:59:00"/>
  </r>
  <r>
    <x v="2"/>
    <s v="US"/>
    <s v="USD"/>
    <n v="1477791960"/>
    <n v="1476549262"/>
    <b v="0"/>
    <n v="2"/>
    <b v="0"/>
    <s v="theater/spaces"/>
    <n v="1.6666666666666666E-2"/>
    <n v="1"/>
    <x v="1"/>
    <s v="spaces"/>
    <x v="3072"/>
    <d v="2016-10-30T01:46:00"/>
  </r>
  <r>
    <x v="2"/>
    <s v="US"/>
    <s v="USD"/>
    <n v="1434309540"/>
    <n v="1429287900"/>
    <b v="0"/>
    <n v="7"/>
    <b v="0"/>
    <s v="theater/spaces"/>
    <n v="2.3035714285714284E-2"/>
    <n v="92.142857142857139"/>
    <x v="1"/>
    <s v="spaces"/>
    <x v="3073"/>
    <d v="2015-06-14T19:19:00"/>
  </r>
  <r>
    <x v="2"/>
    <s v="FR"/>
    <s v="EUR"/>
    <n v="1457617359"/>
    <n v="1455025359"/>
    <b v="0"/>
    <n v="3"/>
    <b v="0"/>
    <s v="theater/spaces"/>
    <n v="8.8000000000000009E-2"/>
    <n v="7.333333333333333"/>
    <x v="1"/>
    <s v="spaces"/>
    <x v="3074"/>
    <d v="2016-03-10T13:42:39"/>
  </r>
  <r>
    <x v="2"/>
    <s v="US"/>
    <s v="USD"/>
    <n v="1471573640"/>
    <n v="1467253640"/>
    <b v="0"/>
    <n v="20"/>
    <b v="0"/>
    <s v="theater/spaces"/>
    <n v="8.64"/>
    <n v="64.8"/>
    <x v="1"/>
    <s v="spaces"/>
    <x v="3075"/>
    <d v="2016-08-19T02:27:20"/>
  </r>
  <r>
    <x v="2"/>
    <s v="US"/>
    <s v="USD"/>
    <n v="1444405123"/>
    <n v="1439221123"/>
    <b v="0"/>
    <n v="50"/>
    <b v="0"/>
    <s v="theater/spaces"/>
    <n v="15.06"/>
    <n v="30.12"/>
    <x v="1"/>
    <s v="spaces"/>
    <x v="3076"/>
    <d v="2015-10-09T15:38:43"/>
  </r>
  <r>
    <x v="2"/>
    <s v="CA"/>
    <s v="CAD"/>
    <n v="1488495478"/>
    <n v="1485903478"/>
    <b v="0"/>
    <n v="2"/>
    <b v="0"/>
    <s v="theater/spaces"/>
    <n v="0.47727272727272729"/>
    <n v="52.5"/>
    <x v="1"/>
    <s v="spaces"/>
    <x v="3077"/>
    <d v="2017-03-02T22:57:58"/>
  </r>
  <r>
    <x v="2"/>
    <s v="US"/>
    <s v="USD"/>
    <n v="1424920795"/>
    <n v="1422328795"/>
    <b v="0"/>
    <n v="3"/>
    <b v="0"/>
    <s v="theater/spaces"/>
    <n v="0.11833333333333333"/>
    <n v="23.666666666666668"/>
    <x v="1"/>
    <s v="spaces"/>
    <x v="3078"/>
    <d v="2015-02-26T03:19:55"/>
  </r>
  <r>
    <x v="2"/>
    <s v="US"/>
    <s v="USD"/>
    <n v="1427040435"/>
    <n v="1424452035"/>
    <b v="0"/>
    <n v="27"/>
    <b v="0"/>
    <s v="theater/spaces"/>
    <n v="0.8417399858735245"/>
    <n v="415.77777777777777"/>
    <x v="1"/>
    <s v="spaces"/>
    <x v="3079"/>
    <d v="2015-03-22T16:07:15"/>
  </r>
  <r>
    <x v="2"/>
    <s v="US"/>
    <s v="USD"/>
    <n v="1419644444"/>
    <n v="1414456844"/>
    <b v="0"/>
    <n v="7"/>
    <b v="0"/>
    <s v="theater/spaces"/>
    <n v="1.8799999999999997E-2"/>
    <n v="53.714285714285715"/>
    <x v="1"/>
    <s v="spaces"/>
    <x v="3080"/>
    <d v="2014-12-27T01:40:44"/>
  </r>
  <r>
    <x v="2"/>
    <s v="US"/>
    <s v="USD"/>
    <n v="1442722891"/>
    <n v="1440130891"/>
    <b v="0"/>
    <n v="5"/>
    <b v="0"/>
    <s v="theater/spaces"/>
    <n v="0.21029999999999999"/>
    <n v="420.6"/>
    <x v="1"/>
    <s v="spaces"/>
    <x v="3081"/>
    <d v="2015-09-20T04:21:31"/>
  </r>
  <r>
    <x v="2"/>
    <s v="US"/>
    <s v="USD"/>
    <n v="1447628946"/>
    <n v="1445033346"/>
    <b v="0"/>
    <n v="0"/>
    <b v="0"/>
    <s v="theater/spaces"/>
    <n v="0"/>
    <s v="N/A"/>
    <x v="1"/>
    <s v="spaces"/>
    <x v="3082"/>
    <d v="2015-11-15T23:09:06"/>
  </r>
  <r>
    <x v="2"/>
    <s v="US"/>
    <s v="USD"/>
    <n v="1409547600"/>
    <n v="1406986278"/>
    <b v="0"/>
    <n v="3"/>
    <b v="0"/>
    <s v="theater/spaces"/>
    <n v="0.27999999999999997"/>
    <n v="18.666666666666668"/>
    <x v="1"/>
    <s v="spaces"/>
    <x v="3083"/>
    <d v="2014-09-01T05:00:00"/>
  </r>
  <r>
    <x v="2"/>
    <s v="US"/>
    <s v="USD"/>
    <n v="1430851680"/>
    <n v="1428340931"/>
    <b v="0"/>
    <n v="6"/>
    <b v="0"/>
    <s v="theater/spaces"/>
    <n v="11.57920670115792"/>
    <n v="78.333333333333329"/>
    <x v="1"/>
    <s v="spaces"/>
    <x v="3084"/>
    <d v="2015-05-05T18:48:00"/>
  </r>
  <r>
    <x v="2"/>
    <s v="US"/>
    <s v="USD"/>
    <n v="1443561159"/>
    <n v="1440969159"/>
    <b v="0"/>
    <n v="9"/>
    <b v="0"/>
    <s v="theater/spaces"/>
    <n v="2.44"/>
    <n v="67.777777777777771"/>
    <x v="1"/>
    <s v="spaces"/>
    <x v="3085"/>
    <d v="2015-09-29T21:12:39"/>
  </r>
  <r>
    <x v="2"/>
    <s v="IT"/>
    <s v="EUR"/>
    <n v="1439827559"/>
    <n v="1434643559"/>
    <b v="0"/>
    <n v="3"/>
    <b v="0"/>
    <s v="theater/spaces"/>
    <n v="0.25"/>
    <n v="16.666666666666668"/>
    <x v="1"/>
    <s v="spaces"/>
    <x v="3086"/>
    <d v="2015-08-17T16:05:59"/>
  </r>
  <r>
    <x v="2"/>
    <s v="US"/>
    <s v="USD"/>
    <n v="1482294990"/>
    <n v="1477107390"/>
    <b v="0"/>
    <n v="2"/>
    <b v="0"/>
    <s v="theater/spaces"/>
    <n v="0.625"/>
    <n v="62.5"/>
    <x v="1"/>
    <s v="spaces"/>
    <x v="3087"/>
    <d v="2016-12-21T04:36:30"/>
  </r>
  <r>
    <x v="2"/>
    <s v="US"/>
    <s v="USD"/>
    <n v="1420724460"/>
    <n v="1418046247"/>
    <b v="0"/>
    <n v="3"/>
    <b v="0"/>
    <s v="theater/spaces"/>
    <n v="0.19384615384615383"/>
    <n v="42"/>
    <x v="1"/>
    <s v="spaces"/>
    <x v="3088"/>
    <d v="2015-01-08T13:41:00"/>
  </r>
  <r>
    <x v="2"/>
    <s v="US"/>
    <s v="USD"/>
    <n v="1468029540"/>
    <n v="1465304483"/>
    <b v="0"/>
    <n v="45"/>
    <b v="0"/>
    <s v="theater/spaces"/>
    <n v="23.416"/>
    <n v="130.0888888888889"/>
    <x v="1"/>
    <s v="spaces"/>
    <x v="3089"/>
    <d v="2016-07-09T01:59:00"/>
  </r>
  <r>
    <x v="2"/>
    <s v="US"/>
    <s v="USD"/>
    <n v="1430505545"/>
    <n v="1425325145"/>
    <b v="0"/>
    <n v="9"/>
    <b v="0"/>
    <s v="theater/spaces"/>
    <n v="5.0808888888888886"/>
    <n v="1270.2222222222222"/>
    <x v="1"/>
    <s v="spaces"/>
    <x v="3090"/>
    <d v="2015-05-01T18:39:05"/>
  </r>
  <r>
    <x v="2"/>
    <s v="US"/>
    <s v="USD"/>
    <n v="1471214743"/>
    <n v="1468622743"/>
    <b v="0"/>
    <n v="9"/>
    <b v="0"/>
    <s v="theater/spaces"/>
    <n v="15.920000000000002"/>
    <n v="88.444444444444443"/>
    <x v="1"/>
    <s v="spaces"/>
    <x v="3091"/>
    <d v="2016-08-14T22:45:43"/>
  </r>
  <r>
    <x v="2"/>
    <s v="US"/>
    <s v="USD"/>
    <n v="1444946400"/>
    <n v="1441723912"/>
    <b v="0"/>
    <n v="21"/>
    <b v="0"/>
    <s v="theater/spaces"/>
    <n v="1.1831900000000002"/>
    <n v="56.342380952380957"/>
    <x v="1"/>
    <s v="spaces"/>
    <x v="3092"/>
    <d v="2015-10-15T22:00:00"/>
  </r>
  <r>
    <x v="2"/>
    <s v="CA"/>
    <s v="CAD"/>
    <n v="1401595140"/>
    <n v="1398980941"/>
    <b v="0"/>
    <n v="17"/>
    <b v="0"/>
    <s v="theater/spaces"/>
    <n v="22.75"/>
    <n v="53.529411764705884"/>
    <x v="1"/>
    <s v="spaces"/>
    <x v="3093"/>
    <d v="2014-06-01T03:59:00"/>
  </r>
  <r>
    <x v="2"/>
    <s v="US"/>
    <s v="USD"/>
    <n v="1442775956"/>
    <n v="1437591956"/>
    <b v="0"/>
    <n v="1"/>
    <b v="0"/>
    <s v="theater/spaces"/>
    <n v="2.5000000000000001E-2"/>
    <n v="25"/>
    <x v="1"/>
    <s v="spaces"/>
    <x v="3094"/>
    <d v="2015-09-20T19:05:56"/>
  </r>
  <r>
    <x v="2"/>
    <s v="US"/>
    <s v="USD"/>
    <n v="1470011780"/>
    <n v="1464827780"/>
    <b v="0"/>
    <n v="1"/>
    <b v="0"/>
    <s v="theater/spaces"/>
    <n v="0.33512064343163539"/>
    <n v="50"/>
    <x v="1"/>
    <s v="spaces"/>
    <x v="3095"/>
    <d v="2016-08-01T00:36:20"/>
  </r>
  <r>
    <x v="2"/>
    <s v="US"/>
    <s v="USD"/>
    <n v="1432151326"/>
    <n v="1429559326"/>
    <b v="0"/>
    <n v="14"/>
    <b v="0"/>
    <s v="theater/spaces"/>
    <n v="3.9750000000000001"/>
    <n v="56.785714285714285"/>
    <x v="1"/>
    <s v="spaces"/>
    <x v="3096"/>
    <d v="2015-05-20T19:48:46"/>
  </r>
  <r>
    <x v="2"/>
    <s v="GB"/>
    <s v="GBP"/>
    <n v="1475848800"/>
    <n v="1474027501"/>
    <b v="0"/>
    <n v="42"/>
    <b v="0"/>
    <s v="theater/spaces"/>
    <n v="17.150000000000002"/>
    <n v="40.833333333333336"/>
    <x v="1"/>
    <s v="spaces"/>
    <x v="3097"/>
    <d v="2016-10-07T14:00:00"/>
  </r>
  <r>
    <x v="2"/>
    <s v="US"/>
    <s v="USD"/>
    <n v="1454890620"/>
    <n v="1450724449"/>
    <b v="0"/>
    <n v="27"/>
    <b v="0"/>
    <s v="theater/spaces"/>
    <n v="3.6080041046690612"/>
    <n v="65.111111111111114"/>
    <x v="1"/>
    <s v="spaces"/>
    <x v="3098"/>
    <d v="2016-02-08T00:17:00"/>
  </r>
  <r>
    <x v="2"/>
    <s v="US"/>
    <s v="USD"/>
    <n v="1455251591"/>
    <n v="1452659591"/>
    <b v="0"/>
    <n v="5"/>
    <b v="0"/>
    <s v="theater/spaces"/>
    <n v="13.900000000000002"/>
    <n v="55.6"/>
    <x v="1"/>
    <s v="spaces"/>
    <x v="3099"/>
    <d v="2016-02-12T04:33:11"/>
  </r>
  <r>
    <x v="2"/>
    <s v="US"/>
    <s v="USD"/>
    <n v="1413816975"/>
    <n v="1411224975"/>
    <b v="0"/>
    <n v="13"/>
    <b v="0"/>
    <s v="theater/spaces"/>
    <n v="15.225"/>
    <n v="140.53846153846155"/>
    <x v="1"/>
    <s v="spaces"/>
    <x v="3100"/>
    <d v="2014-10-20T14:56:15"/>
  </r>
  <r>
    <x v="2"/>
    <s v="FR"/>
    <s v="EUR"/>
    <n v="1437033360"/>
    <n v="1434445937"/>
    <b v="0"/>
    <n v="12"/>
    <b v="0"/>
    <s v="theater/spaces"/>
    <n v="12"/>
    <n v="25"/>
    <x v="1"/>
    <s v="spaces"/>
    <x v="3101"/>
    <d v="2015-07-16T07:56:00"/>
  </r>
  <r>
    <x v="2"/>
    <s v="GB"/>
    <s v="GBP"/>
    <n v="1471939818"/>
    <n v="1467619818"/>
    <b v="0"/>
    <n v="90"/>
    <b v="0"/>
    <s v="theater/spaces"/>
    <n v="39.112499999999997"/>
    <n v="69.533333333333331"/>
    <x v="1"/>
    <s v="spaces"/>
    <x v="3102"/>
    <d v="2016-08-23T08:10:18"/>
  </r>
  <r>
    <x v="2"/>
    <s v="US"/>
    <s v="USD"/>
    <n v="1434080706"/>
    <n v="1428896706"/>
    <b v="0"/>
    <n v="2"/>
    <b v="0"/>
    <s v="theater/spaces"/>
    <n v="0.26829268292682928"/>
    <n v="5.5"/>
    <x v="1"/>
    <s v="spaces"/>
    <x v="3103"/>
    <d v="2015-06-12T03:45:06"/>
  </r>
  <r>
    <x v="2"/>
    <s v="AU"/>
    <s v="AUD"/>
    <n v="1422928800"/>
    <n v="1420235311"/>
    <b v="0"/>
    <n v="5"/>
    <b v="0"/>
    <s v="theater/spaces"/>
    <n v="29.625"/>
    <n v="237"/>
    <x v="1"/>
    <s v="spaces"/>
    <x v="3104"/>
    <d v="2015-02-03T02:00:00"/>
  </r>
  <r>
    <x v="2"/>
    <s v="US"/>
    <s v="USD"/>
    <n v="1413694800"/>
    <n v="1408986916"/>
    <b v="0"/>
    <n v="31"/>
    <b v="0"/>
    <s v="theater/spaces"/>
    <n v="42.360992301112063"/>
    <n v="79.870967741935488"/>
    <x v="1"/>
    <s v="spaces"/>
    <x v="3105"/>
    <d v="2014-10-19T05:00:00"/>
  </r>
  <r>
    <x v="2"/>
    <s v="GB"/>
    <s v="GBP"/>
    <n v="1442440800"/>
    <n v="1440497876"/>
    <b v="0"/>
    <n v="4"/>
    <b v="0"/>
    <s v="theater/spaces"/>
    <n v="4.1000000000000005"/>
    <n v="10.25"/>
    <x v="1"/>
    <s v="spaces"/>
    <x v="3106"/>
    <d v="2015-09-16T22:00:00"/>
  </r>
  <r>
    <x v="2"/>
    <s v="US"/>
    <s v="USD"/>
    <n v="1431372751"/>
    <n v="1430767951"/>
    <b v="0"/>
    <n v="29"/>
    <b v="0"/>
    <s v="theater/spaces"/>
    <n v="19.762499999999999"/>
    <n v="272.58620689655174"/>
    <x v="1"/>
    <s v="spaces"/>
    <x v="3107"/>
    <d v="2015-05-11T19:32:31"/>
  </r>
  <r>
    <x v="2"/>
    <s v="US"/>
    <s v="USD"/>
    <n v="1430234394"/>
    <n v="1425053994"/>
    <b v="0"/>
    <n v="2"/>
    <b v="0"/>
    <s v="theater/spaces"/>
    <n v="5.1999999999999998E-2"/>
    <n v="13"/>
    <x v="1"/>
    <s v="spaces"/>
    <x v="3108"/>
    <d v="2015-04-28T15:19:54"/>
  </r>
  <r>
    <x v="2"/>
    <s v="US"/>
    <s v="USD"/>
    <n v="1409194810"/>
    <n v="1406170810"/>
    <b v="0"/>
    <n v="114"/>
    <b v="0"/>
    <s v="theater/spaces"/>
    <n v="25.030188679245285"/>
    <n v="58.184210526315788"/>
    <x v="1"/>
    <s v="spaces"/>
    <x v="3109"/>
    <d v="2014-08-28T03:00:10"/>
  </r>
  <r>
    <x v="2"/>
    <s v="US"/>
    <s v="USD"/>
    <n v="1487465119"/>
    <n v="1484009119"/>
    <b v="0"/>
    <n v="1"/>
    <b v="0"/>
    <s v="theater/spaces"/>
    <n v="0.04"/>
    <n v="10"/>
    <x v="1"/>
    <s v="spaces"/>
    <x v="3110"/>
    <d v="2017-02-19T00:45:19"/>
  </r>
  <r>
    <x v="2"/>
    <s v="US"/>
    <s v="USD"/>
    <n v="1412432220"/>
    <n v="1409753820"/>
    <b v="0"/>
    <n v="76"/>
    <b v="0"/>
    <s v="theater/spaces"/>
    <n v="26.640000000000004"/>
    <n v="70.10526315789474"/>
    <x v="1"/>
    <s v="spaces"/>
    <x v="3111"/>
    <d v="2014-10-04T14:17:00"/>
  </r>
  <r>
    <x v="2"/>
    <s v="US"/>
    <s v="USD"/>
    <n v="1477968934"/>
    <n v="1472784934"/>
    <b v="0"/>
    <n v="9"/>
    <b v="0"/>
    <s v="theater/spaces"/>
    <n v="4.7363636363636363"/>
    <n v="57.888888888888886"/>
    <x v="1"/>
    <s v="spaces"/>
    <x v="3112"/>
    <d v="2016-11-01T02:55:34"/>
  </r>
  <r>
    <x v="2"/>
    <s v="US"/>
    <s v="USD"/>
    <n v="1429291982"/>
    <n v="1426699982"/>
    <b v="0"/>
    <n v="37"/>
    <b v="0"/>
    <s v="theater/spaces"/>
    <n v="4.2435339894712749"/>
    <n v="125.27027027027027"/>
    <x v="1"/>
    <s v="spaces"/>
    <x v="3113"/>
    <d v="2015-04-17T17:33:02"/>
  </r>
  <r>
    <x v="2"/>
    <s v="US"/>
    <s v="USD"/>
    <n v="1411312250"/>
    <n v="1406128250"/>
    <b v="0"/>
    <n v="0"/>
    <b v="0"/>
    <s v="theater/spaces"/>
    <n v="0"/>
    <s v="N/A"/>
    <x v="1"/>
    <s v="spaces"/>
    <x v="3114"/>
    <d v="2014-09-21T15:10:50"/>
  </r>
  <r>
    <x v="2"/>
    <s v="SE"/>
    <s v="SEK"/>
    <n v="1465123427"/>
    <n v="1462531427"/>
    <b v="0"/>
    <n v="1"/>
    <b v="0"/>
    <s v="theater/spaces"/>
    <n v="3"/>
    <n v="300"/>
    <x v="1"/>
    <s v="spaces"/>
    <x v="3115"/>
    <d v="2016-06-05T10:43:47"/>
  </r>
  <r>
    <x v="2"/>
    <s v="US"/>
    <s v="USD"/>
    <n v="1427890925"/>
    <n v="1426681325"/>
    <b v="0"/>
    <n v="10"/>
    <b v="0"/>
    <s v="theater/spaces"/>
    <n v="57.333333333333336"/>
    <n v="43"/>
    <x v="1"/>
    <s v="spaces"/>
    <x v="3116"/>
    <d v="2015-04-01T12:22:05"/>
  </r>
  <r>
    <x v="2"/>
    <s v="GB"/>
    <s v="GBP"/>
    <n v="1464354720"/>
    <n v="1463648360"/>
    <b v="0"/>
    <n v="1"/>
    <b v="0"/>
    <s v="theater/spaces"/>
    <n v="0.1"/>
    <n v="1"/>
    <x v="1"/>
    <s v="spaces"/>
    <x v="3117"/>
    <d v="2016-05-27T13:12:00"/>
  </r>
  <r>
    <x v="2"/>
    <s v="SE"/>
    <s v="SEK"/>
    <n v="1467473723"/>
    <n v="1465832123"/>
    <b v="0"/>
    <n v="2"/>
    <b v="0"/>
    <s v="theater/spaces"/>
    <n v="0.31"/>
    <n v="775"/>
    <x v="1"/>
    <s v="spaces"/>
    <x v="3118"/>
    <d v="2016-07-02T15:35:23"/>
  </r>
  <r>
    <x v="2"/>
    <s v="US"/>
    <s v="USD"/>
    <n v="1427414732"/>
    <n v="1424826332"/>
    <b v="0"/>
    <n v="1"/>
    <b v="0"/>
    <s v="theater/spaces"/>
    <n v="0.05"/>
    <n v="5"/>
    <x v="1"/>
    <s v="spaces"/>
    <x v="3119"/>
    <d v="2015-03-27T00:05:32"/>
  </r>
  <r>
    <x v="2"/>
    <s v="NL"/>
    <s v="EUR"/>
    <n v="1462484196"/>
    <n v="1457303796"/>
    <b v="0"/>
    <n v="10"/>
    <b v="0"/>
    <s v="theater/spaces"/>
    <n v="9.8461538461538465E-3"/>
    <n v="12.8"/>
    <x v="1"/>
    <s v="spaces"/>
    <x v="3120"/>
    <d v="2016-05-05T21:36:36"/>
  </r>
  <r>
    <x v="1"/>
    <s v="CA"/>
    <s v="CAD"/>
    <n v="1411748335"/>
    <n v="1406564335"/>
    <b v="0"/>
    <n v="1"/>
    <b v="0"/>
    <s v="theater/spaces"/>
    <n v="0.66666666666666674"/>
    <n v="10"/>
    <x v="1"/>
    <s v="spaces"/>
    <x v="3121"/>
    <d v="2014-09-26T16:18:55"/>
  </r>
  <r>
    <x v="1"/>
    <s v="US"/>
    <s v="USD"/>
    <n v="1478733732"/>
    <n v="1478298132"/>
    <b v="0"/>
    <n v="2"/>
    <b v="0"/>
    <s v="theater/spaces"/>
    <n v="58.291457286432156"/>
    <n v="58"/>
    <x v="1"/>
    <s v="spaces"/>
    <x v="3122"/>
    <d v="2016-11-09T23:22:12"/>
  </r>
  <r>
    <x v="1"/>
    <s v="US"/>
    <s v="USD"/>
    <n v="1468108198"/>
    <n v="1465516198"/>
    <b v="0"/>
    <n v="348"/>
    <b v="0"/>
    <s v="theater/spaces"/>
    <n v="68.153599999999997"/>
    <n v="244.80459770114942"/>
    <x v="1"/>
    <s v="spaces"/>
    <x v="3123"/>
    <d v="2016-07-09T23:49:58"/>
  </r>
  <r>
    <x v="1"/>
    <s v="US"/>
    <s v="USD"/>
    <n v="1422902601"/>
    <n v="1417718601"/>
    <b v="0"/>
    <n v="4"/>
    <b v="0"/>
    <s v="theater/spaces"/>
    <n v="3.2499999999999999E-3"/>
    <n v="6.5"/>
    <x v="1"/>
    <s v="spaces"/>
    <x v="3124"/>
    <d v="2015-02-02T18:43:21"/>
  </r>
  <r>
    <x v="1"/>
    <s v="US"/>
    <s v="USD"/>
    <n v="1452142672"/>
    <n v="1449550672"/>
    <b v="0"/>
    <n v="0"/>
    <b v="0"/>
    <s v="theater/spaces"/>
    <n v="0"/>
    <s v="N/A"/>
    <x v="1"/>
    <s v="spaces"/>
    <x v="3125"/>
    <d v="2016-01-07T04:57:52"/>
  </r>
  <r>
    <x v="1"/>
    <s v="US"/>
    <s v="USD"/>
    <n v="1459121162"/>
    <n v="1456532762"/>
    <b v="0"/>
    <n v="17"/>
    <b v="0"/>
    <s v="theater/spaces"/>
    <n v="4.16"/>
    <n v="61.176470588235297"/>
    <x v="1"/>
    <s v="spaces"/>
    <x v="3126"/>
    <d v="2016-03-27T23:26:02"/>
  </r>
  <r>
    <x v="1"/>
    <s v="US"/>
    <s v="USD"/>
    <n v="1425242029"/>
    <n v="1422650029"/>
    <b v="0"/>
    <n v="0"/>
    <b v="0"/>
    <s v="theater/spaces"/>
    <n v="0"/>
    <s v="N/A"/>
    <x v="1"/>
    <s v="spaces"/>
    <x v="3127"/>
    <d v="2015-03-01T20:33:49"/>
  </r>
  <r>
    <x v="3"/>
    <s v="US"/>
    <s v="USD"/>
    <n v="1489690141"/>
    <n v="1487101741"/>
    <b v="0"/>
    <n v="117"/>
    <b v="0"/>
    <s v="theater/plays"/>
    <n v="108.60666666666667"/>
    <n v="139.23931623931625"/>
    <x v="1"/>
    <s v="plays"/>
    <x v="3128"/>
    <d v="2017-03-16T18:49:01"/>
  </r>
  <r>
    <x v="3"/>
    <s v="US"/>
    <s v="USD"/>
    <n v="1492542819"/>
    <n v="1489090419"/>
    <b v="0"/>
    <n v="1"/>
    <b v="0"/>
    <s v="theater/plays"/>
    <n v="0.8"/>
    <n v="10"/>
    <x v="1"/>
    <s v="plays"/>
    <x v="3129"/>
    <d v="2017-04-18T19:13:39"/>
  </r>
  <r>
    <x v="3"/>
    <s v="US"/>
    <s v="USD"/>
    <n v="1492145940"/>
    <n v="1489504916"/>
    <b v="0"/>
    <n v="4"/>
    <b v="0"/>
    <s v="theater/plays"/>
    <n v="3.75"/>
    <n v="93.75"/>
    <x v="1"/>
    <s v="plays"/>
    <x v="3130"/>
    <d v="2017-04-14T04:59:00"/>
  </r>
  <r>
    <x v="3"/>
    <s v="US"/>
    <s v="USD"/>
    <n v="1491656045"/>
    <n v="1489067645"/>
    <b v="0"/>
    <n v="12"/>
    <b v="0"/>
    <s v="theater/plays"/>
    <n v="15.731707317073171"/>
    <n v="53.75"/>
    <x v="1"/>
    <s v="plays"/>
    <x v="3131"/>
    <d v="2017-04-08T12:54:05"/>
  </r>
  <r>
    <x v="3"/>
    <s v="US"/>
    <s v="USD"/>
    <n v="1492759460"/>
    <n v="1487579060"/>
    <b v="0"/>
    <n v="1"/>
    <b v="0"/>
    <s v="theater/plays"/>
    <n v="3.3333333333333333E-2"/>
    <n v="10"/>
    <x v="1"/>
    <s v="plays"/>
    <x v="3132"/>
    <d v="2017-04-21T07:24:20"/>
  </r>
  <r>
    <x v="3"/>
    <s v="GB"/>
    <s v="GBP"/>
    <n v="1490358834"/>
    <n v="1487770434"/>
    <b v="0"/>
    <n v="16"/>
    <b v="0"/>
    <s v="theater/plays"/>
    <n v="108"/>
    <n v="33.75"/>
    <x v="1"/>
    <s v="plays"/>
    <x v="3133"/>
    <d v="2017-03-24T12:33:54"/>
  </r>
  <r>
    <x v="3"/>
    <s v="GB"/>
    <s v="GBP"/>
    <n v="1490631419"/>
    <n v="1488820619"/>
    <b v="0"/>
    <n v="12"/>
    <b v="0"/>
    <s v="theater/plays"/>
    <n v="22.5"/>
    <n v="18.75"/>
    <x v="1"/>
    <s v="plays"/>
    <x v="3134"/>
    <d v="2017-03-27T16:16:59"/>
  </r>
  <r>
    <x v="3"/>
    <s v="US"/>
    <s v="USD"/>
    <n v="1491277121"/>
    <n v="1489376321"/>
    <b v="0"/>
    <n v="7"/>
    <b v="0"/>
    <s v="theater/plays"/>
    <n v="20.849420849420849"/>
    <n v="23.142857142857142"/>
    <x v="1"/>
    <s v="plays"/>
    <x v="3135"/>
    <d v="2017-04-04T03:38:41"/>
  </r>
  <r>
    <x v="3"/>
    <s v="GB"/>
    <s v="GBP"/>
    <n v="1491001140"/>
    <n v="1487847954"/>
    <b v="0"/>
    <n v="22"/>
    <b v="0"/>
    <s v="theater/plays"/>
    <n v="127.8"/>
    <n v="29.045454545454547"/>
    <x v="1"/>
    <s v="plays"/>
    <x v="3136"/>
    <d v="2017-03-31T22:59:00"/>
  </r>
  <r>
    <x v="3"/>
    <s v="US"/>
    <s v="USD"/>
    <n v="1493838720"/>
    <n v="1489439669"/>
    <b v="0"/>
    <n v="1"/>
    <b v="0"/>
    <s v="theater/plays"/>
    <n v="3.3333333333333335"/>
    <n v="50"/>
    <x v="1"/>
    <s v="plays"/>
    <x v="3137"/>
    <d v="2017-05-03T19:12:00"/>
  </r>
  <r>
    <x v="3"/>
    <s v="GB"/>
    <s v="GBP"/>
    <n v="1491233407"/>
    <n v="1489591807"/>
    <b v="0"/>
    <n v="0"/>
    <b v="0"/>
    <s v="theater/plays"/>
    <n v="0"/>
    <s v="N/A"/>
    <x v="1"/>
    <s v="plays"/>
    <x v="3138"/>
    <d v="2017-04-03T15:30:07"/>
  </r>
  <r>
    <x v="3"/>
    <s v="MX"/>
    <s v="MXN"/>
    <n v="1490416380"/>
    <n v="1487485760"/>
    <b v="0"/>
    <n v="6"/>
    <b v="0"/>
    <s v="theater/plays"/>
    <n v="5.4"/>
    <n v="450"/>
    <x v="1"/>
    <s v="plays"/>
    <x v="3139"/>
    <d v="2017-03-25T04:33:00"/>
  </r>
  <r>
    <x v="3"/>
    <s v="FR"/>
    <s v="EUR"/>
    <n v="1491581703"/>
    <n v="1488993303"/>
    <b v="0"/>
    <n v="4"/>
    <b v="0"/>
    <s v="theater/plays"/>
    <n v="0.96"/>
    <n v="24"/>
    <x v="1"/>
    <s v="plays"/>
    <x v="3140"/>
    <d v="2017-04-07T16:15:03"/>
  </r>
  <r>
    <x v="3"/>
    <s v="NL"/>
    <s v="EUR"/>
    <n v="1492372800"/>
    <n v="1488823488"/>
    <b v="0"/>
    <n v="8"/>
    <b v="0"/>
    <s v="theater/plays"/>
    <n v="51.6"/>
    <n v="32.25"/>
    <x v="1"/>
    <s v="plays"/>
    <x v="3141"/>
    <d v="2017-04-16T20:00:00"/>
  </r>
  <r>
    <x v="3"/>
    <s v="GB"/>
    <s v="GBP"/>
    <n v="1489922339"/>
    <n v="1487333939"/>
    <b v="0"/>
    <n v="3"/>
    <b v="0"/>
    <s v="theater/plays"/>
    <n v="1.6363636363636365"/>
    <n v="15"/>
    <x v="1"/>
    <s v="plays"/>
    <x v="3142"/>
    <d v="2017-03-19T11:18:59"/>
  </r>
  <r>
    <x v="3"/>
    <s v="GB"/>
    <s v="GBP"/>
    <n v="1491726956"/>
    <n v="1489480556"/>
    <b v="0"/>
    <n v="0"/>
    <b v="0"/>
    <s v="theater/plays"/>
    <n v="0"/>
    <s v="N/A"/>
    <x v="1"/>
    <s v="plays"/>
    <x v="3143"/>
    <d v="2017-04-09T08:35:56"/>
  </r>
  <r>
    <x v="3"/>
    <s v="US"/>
    <s v="USD"/>
    <n v="1489903200"/>
    <n v="1488459307"/>
    <b v="0"/>
    <n v="30"/>
    <b v="0"/>
    <s v="theater/plays"/>
    <n v="75.400000000000006"/>
    <n v="251.33333333333334"/>
    <x v="1"/>
    <s v="plays"/>
    <x v="3144"/>
    <d v="2017-03-19T06:00:00"/>
  </r>
  <r>
    <x v="3"/>
    <s v="US"/>
    <s v="USD"/>
    <n v="1490659134"/>
    <n v="1485478734"/>
    <b v="0"/>
    <n v="0"/>
    <b v="0"/>
    <s v="theater/plays"/>
    <n v="0"/>
    <s v="N/A"/>
    <x v="1"/>
    <s v="plays"/>
    <x v="3145"/>
    <d v="2017-03-27T23:58:54"/>
  </r>
  <r>
    <x v="3"/>
    <s v="MX"/>
    <s v="MXN"/>
    <n v="1492356166"/>
    <n v="1488471766"/>
    <b v="0"/>
    <n v="12"/>
    <b v="0"/>
    <s v="theater/plays"/>
    <n v="10.5"/>
    <n v="437.5"/>
    <x v="1"/>
    <s v="plays"/>
    <x v="3146"/>
    <d v="2017-04-16T15:22:46"/>
  </r>
  <r>
    <x v="0"/>
    <s v="US"/>
    <s v="USD"/>
    <n v="1415319355"/>
    <n v="1411859755"/>
    <b v="1"/>
    <n v="213"/>
    <b v="1"/>
    <s v="theater/plays"/>
    <n v="117.52499999999999"/>
    <n v="110.35211267605634"/>
    <x v="1"/>
    <s v="plays"/>
    <x v="3147"/>
    <d v="2014-11-07T00:15:55"/>
  </r>
  <r>
    <x v="0"/>
    <s v="US"/>
    <s v="USD"/>
    <n v="1412136000"/>
    <n v="1410278284"/>
    <b v="1"/>
    <n v="57"/>
    <b v="1"/>
    <s v="theater/plays"/>
    <n v="131.16666666666669"/>
    <n v="41.421052631578945"/>
    <x v="1"/>
    <s v="plays"/>
    <x v="3148"/>
    <d v="2014-10-01T04:00:00"/>
  </r>
  <r>
    <x v="0"/>
    <s v="US"/>
    <s v="USD"/>
    <n v="1354845600"/>
    <n v="1352766300"/>
    <b v="1"/>
    <n v="25"/>
    <b v="1"/>
    <s v="theater/plays"/>
    <n v="104"/>
    <n v="52"/>
    <x v="1"/>
    <s v="plays"/>
    <x v="3149"/>
    <d v="2012-12-07T02:00:00"/>
  </r>
  <r>
    <x v="0"/>
    <s v="US"/>
    <s v="USD"/>
    <n v="1295928000"/>
    <n v="1288160403"/>
    <b v="1"/>
    <n v="104"/>
    <b v="1"/>
    <s v="theater/plays"/>
    <n v="101"/>
    <n v="33.990384615384613"/>
    <x v="1"/>
    <s v="plays"/>
    <x v="3150"/>
    <d v="2011-01-25T04:00:00"/>
  </r>
  <r>
    <x v="0"/>
    <s v="US"/>
    <s v="USD"/>
    <n v="1410379774"/>
    <n v="1407787774"/>
    <b v="1"/>
    <n v="34"/>
    <b v="1"/>
    <s v="theater/plays"/>
    <n v="100.4"/>
    <n v="103.35294117647059"/>
    <x v="1"/>
    <s v="plays"/>
    <x v="3151"/>
    <d v="2014-09-10T20:09:34"/>
  </r>
  <r>
    <x v="0"/>
    <s v="GB"/>
    <s v="GBP"/>
    <n v="1383425367"/>
    <n v="1380833367"/>
    <b v="1"/>
    <n v="67"/>
    <b v="1"/>
    <s v="theater/plays"/>
    <n v="105.95454545454545"/>
    <n v="34.791044776119406"/>
    <x v="1"/>
    <s v="plays"/>
    <x v="3152"/>
    <d v="2013-11-02T20:49:27"/>
  </r>
  <r>
    <x v="0"/>
    <s v="US"/>
    <s v="USD"/>
    <n v="1304225940"/>
    <n v="1301542937"/>
    <b v="1"/>
    <n v="241"/>
    <b v="1"/>
    <s v="theater/plays"/>
    <n v="335.58333333333337"/>
    <n v="41.773858921161825"/>
    <x v="1"/>
    <s v="plays"/>
    <x v="3153"/>
    <d v="2011-05-01T04:59:00"/>
  </r>
  <r>
    <x v="0"/>
    <s v="US"/>
    <s v="USD"/>
    <n v="1333310458"/>
    <n v="1330722058"/>
    <b v="1"/>
    <n v="123"/>
    <b v="1"/>
    <s v="theater/plays"/>
    <n v="112.92857142857142"/>
    <n v="64.268292682926827"/>
    <x v="1"/>
    <s v="plays"/>
    <x v="3154"/>
    <d v="2012-04-01T20:00:58"/>
  </r>
  <r>
    <x v="0"/>
    <s v="GB"/>
    <s v="GBP"/>
    <n v="1356004725"/>
    <n v="1353412725"/>
    <b v="1"/>
    <n v="302"/>
    <b v="1"/>
    <s v="theater/plays"/>
    <n v="188.50460000000001"/>
    <n v="31.209370860927152"/>
    <x v="1"/>
    <s v="plays"/>
    <x v="3155"/>
    <d v="2012-12-20T11:58:45"/>
  </r>
  <r>
    <x v="0"/>
    <s v="US"/>
    <s v="USD"/>
    <n v="1338591144"/>
    <n v="1335567144"/>
    <b v="1"/>
    <n v="89"/>
    <b v="1"/>
    <s v="theater/plays"/>
    <n v="101.81818181818181"/>
    <n v="62.921348314606739"/>
    <x v="1"/>
    <s v="plays"/>
    <x v="3156"/>
    <d v="2012-06-01T22:52:24"/>
  </r>
  <r>
    <x v="0"/>
    <s v="US"/>
    <s v="USD"/>
    <n v="1405746000"/>
    <n v="1404932105"/>
    <b v="1"/>
    <n v="41"/>
    <b v="1"/>
    <s v="theater/plays"/>
    <n v="101"/>
    <n v="98.536585365853654"/>
    <x v="1"/>
    <s v="plays"/>
    <x v="3157"/>
    <d v="2014-07-19T05:00:00"/>
  </r>
  <r>
    <x v="0"/>
    <s v="US"/>
    <s v="USD"/>
    <n v="1374523752"/>
    <n v="1371931752"/>
    <b v="1"/>
    <n v="69"/>
    <b v="1"/>
    <s v="theater/plays"/>
    <n v="113.99999999999999"/>
    <n v="82.608695652173907"/>
    <x v="1"/>
    <s v="plays"/>
    <x v="3158"/>
    <d v="2013-07-22T20:09:12"/>
  </r>
  <r>
    <x v="0"/>
    <s v="US"/>
    <s v="USD"/>
    <n v="1326927600"/>
    <n v="1323221761"/>
    <b v="1"/>
    <n v="52"/>
    <b v="1"/>
    <s v="theater/plays"/>
    <n v="133.48133333333334"/>
    <n v="38.504230769230773"/>
    <x v="1"/>
    <s v="plays"/>
    <x v="3159"/>
    <d v="2012-01-18T23:00:00"/>
  </r>
  <r>
    <x v="0"/>
    <s v="US"/>
    <s v="USD"/>
    <n v="1407905940"/>
    <n v="1405923687"/>
    <b v="1"/>
    <n v="57"/>
    <b v="1"/>
    <s v="theater/plays"/>
    <n v="101.53333333333335"/>
    <n v="80.15789473684211"/>
    <x v="1"/>
    <s v="plays"/>
    <x v="3160"/>
    <d v="2014-08-13T04:59:00"/>
  </r>
  <r>
    <x v="0"/>
    <s v="GB"/>
    <s v="GBP"/>
    <n v="1413377522"/>
    <n v="1410785522"/>
    <b v="1"/>
    <n v="74"/>
    <b v="1"/>
    <s v="theater/plays"/>
    <n v="105.1"/>
    <n v="28.405405405405407"/>
    <x v="1"/>
    <s v="plays"/>
    <x v="3161"/>
    <d v="2014-10-15T12:52:02"/>
  </r>
  <r>
    <x v="0"/>
    <s v="US"/>
    <s v="USD"/>
    <n v="1404698400"/>
    <n v="1402331262"/>
    <b v="1"/>
    <n v="63"/>
    <b v="1"/>
    <s v="theater/plays"/>
    <n v="127.15"/>
    <n v="80.730158730158735"/>
    <x v="1"/>
    <s v="plays"/>
    <x v="3162"/>
    <d v="2014-07-07T02:00:00"/>
  </r>
  <r>
    <x v="0"/>
    <s v="US"/>
    <s v="USD"/>
    <n v="1402855525"/>
    <n v="1400263525"/>
    <b v="1"/>
    <n v="72"/>
    <b v="1"/>
    <s v="theater/plays"/>
    <n v="111.15384615384616"/>
    <n v="200.69444444444446"/>
    <x v="1"/>
    <s v="plays"/>
    <x v="3163"/>
    <d v="2014-06-15T18:05:25"/>
  </r>
  <r>
    <x v="0"/>
    <s v="US"/>
    <s v="USD"/>
    <n v="1402341615"/>
    <n v="1399490415"/>
    <b v="1"/>
    <n v="71"/>
    <b v="1"/>
    <s v="theater/plays"/>
    <n v="106.76"/>
    <n v="37.591549295774648"/>
    <x v="1"/>
    <s v="plays"/>
    <x v="3164"/>
    <d v="2014-06-09T19:20:15"/>
  </r>
  <r>
    <x v="0"/>
    <s v="US"/>
    <s v="USD"/>
    <n v="1304395140"/>
    <n v="1302493760"/>
    <b v="1"/>
    <n v="21"/>
    <b v="1"/>
    <s v="theater/plays"/>
    <n v="162.66666666666666"/>
    <n v="58.095238095238095"/>
    <x v="1"/>
    <s v="plays"/>
    <x v="3165"/>
    <d v="2011-05-03T03:59:00"/>
  </r>
  <r>
    <x v="0"/>
    <s v="US"/>
    <s v="USD"/>
    <n v="1416988740"/>
    <n v="1414514153"/>
    <b v="1"/>
    <n v="930"/>
    <b v="1"/>
    <s v="theater/plays"/>
    <n v="160.22808571428573"/>
    <n v="60.300892473118282"/>
    <x v="1"/>
    <s v="plays"/>
    <x v="3166"/>
    <d v="2014-11-26T07:59:00"/>
  </r>
  <r>
    <x v="0"/>
    <s v="US"/>
    <s v="USD"/>
    <n v="1406952781"/>
    <n v="1405743181"/>
    <b v="1"/>
    <n v="55"/>
    <b v="1"/>
    <s v="theater/plays"/>
    <n v="116.16666666666666"/>
    <n v="63.363636363636367"/>
    <x v="1"/>
    <s v="plays"/>
    <x v="3167"/>
    <d v="2014-08-02T04:13:01"/>
  </r>
  <r>
    <x v="0"/>
    <s v="US"/>
    <s v="USD"/>
    <n v="1402696800"/>
    <n v="1399948353"/>
    <b v="1"/>
    <n v="61"/>
    <b v="1"/>
    <s v="theater/plays"/>
    <n v="124.2"/>
    <n v="50.901639344262293"/>
    <x v="1"/>
    <s v="plays"/>
    <x v="3168"/>
    <d v="2014-06-13T22:00:00"/>
  </r>
  <r>
    <x v="0"/>
    <s v="US"/>
    <s v="USD"/>
    <n v="1386910740"/>
    <n v="1384364561"/>
    <b v="1"/>
    <n v="82"/>
    <b v="1"/>
    <s v="theater/plays"/>
    <n v="103.01249999999999"/>
    <n v="100.5"/>
    <x v="1"/>
    <s v="plays"/>
    <x v="3169"/>
    <d v="2013-12-13T04:59:00"/>
  </r>
  <r>
    <x v="0"/>
    <s v="US"/>
    <s v="USD"/>
    <n v="1404273600"/>
    <n v="1401414944"/>
    <b v="1"/>
    <n v="71"/>
    <b v="1"/>
    <s v="theater/plays"/>
    <n v="112.25"/>
    <n v="31.619718309859156"/>
    <x v="1"/>
    <s v="plays"/>
    <x v="3170"/>
    <d v="2014-07-02T04:00:00"/>
  </r>
  <r>
    <x v="0"/>
    <s v="GB"/>
    <s v="GBP"/>
    <n v="1462545358"/>
    <n v="1459953358"/>
    <b v="1"/>
    <n v="117"/>
    <b v="1"/>
    <s v="theater/plays"/>
    <n v="108.8142857142857"/>
    <n v="65.102564102564102"/>
    <x v="1"/>
    <s v="plays"/>
    <x v="3171"/>
    <d v="2016-05-06T14:35:58"/>
  </r>
  <r>
    <x v="0"/>
    <s v="US"/>
    <s v="USD"/>
    <n v="1329240668"/>
    <n v="1326648668"/>
    <b v="1"/>
    <n v="29"/>
    <b v="1"/>
    <s v="theater/plays"/>
    <n v="114.99999999999999"/>
    <n v="79.310344827586206"/>
    <x v="1"/>
    <s v="plays"/>
    <x v="3172"/>
    <d v="2012-02-14T17:31:08"/>
  </r>
  <r>
    <x v="0"/>
    <s v="US"/>
    <s v="USD"/>
    <n v="1411765492"/>
    <n v="1409173492"/>
    <b v="1"/>
    <n v="74"/>
    <b v="1"/>
    <s v="theater/plays"/>
    <n v="103"/>
    <n v="139.18918918918919"/>
    <x v="1"/>
    <s v="plays"/>
    <x v="3173"/>
    <d v="2014-09-26T21:04:52"/>
  </r>
  <r>
    <x v="0"/>
    <s v="US"/>
    <s v="USD"/>
    <n v="1408999508"/>
    <n v="1407789908"/>
    <b v="1"/>
    <n v="23"/>
    <b v="1"/>
    <s v="theater/plays"/>
    <n v="101.13333333333334"/>
    <n v="131.91304347826087"/>
    <x v="1"/>
    <s v="plays"/>
    <x v="3174"/>
    <d v="2014-08-25T20:45:08"/>
  </r>
  <r>
    <x v="0"/>
    <s v="US"/>
    <s v="USD"/>
    <n v="1297977427"/>
    <n v="1292793427"/>
    <b v="1"/>
    <n v="60"/>
    <b v="1"/>
    <s v="theater/plays"/>
    <n v="109.55999999999999"/>
    <n v="91.3"/>
    <x v="1"/>
    <s v="plays"/>
    <x v="3175"/>
    <d v="2011-02-17T21:17:07"/>
  </r>
  <r>
    <x v="0"/>
    <s v="US"/>
    <s v="USD"/>
    <n v="1376838000"/>
    <n v="1374531631"/>
    <b v="1"/>
    <n v="55"/>
    <b v="1"/>
    <s v="theater/plays"/>
    <n v="114.8421052631579"/>
    <n v="39.672727272727272"/>
    <x v="1"/>
    <s v="plays"/>
    <x v="3176"/>
    <d v="2013-08-18T15:00:00"/>
  </r>
  <r>
    <x v="0"/>
    <s v="US"/>
    <s v="USD"/>
    <n v="1403366409"/>
    <n v="1400774409"/>
    <b v="1"/>
    <n v="51"/>
    <b v="1"/>
    <s v="theater/plays"/>
    <n v="117.39999999999999"/>
    <n v="57.549019607843135"/>
    <x v="1"/>
    <s v="plays"/>
    <x v="3177"/>
    <d v="2014-06-21T16:00:09"/>
  </r>
  <r>
    <x v="0"/>
    <s v="GB"/>
    <s v="GBP"/>
    <n v="1405521075"/>
    <n v="1402929075"/>
    <b v="1"/>
    <n v="78"/>
    <b v="1"/>
    <s v="theater/plays"/>
    <n v="171.73333333333335"/>
    <n v="33.025641025641029"/>
    <x v="1"/>
    <s v="plays"/>
    <x v="3178"/>
    <d v="2014-07-16T14:31:15"/>
  </r>
  <r>
    <x v="0"/>
    <s v="US"/>
    <s v="USD"/>
    <n v="1367859071"/>
    <n v="1365699071"/>
    <b v="1"/>
    <n v="62"/>
    <b v="1"/>
    <s v="theater/plays"/>
    <n v="114.16238095238094"/>
    <n v="77.335806451612896"/>
    <x v="1"/>
    <s v="plays"/>
    <x v="3179"/>
    <d v="2013-05-06T16:51:11"/>
  </r>
  <r>
    <x v="0"/>
    <s v="GB"/>
    <s v="GBP"/>
    <n v="1403258049"/>
    <n v="1400666049"/>
    <b v="1"/>
    <n v="45"/>
    <b v="1"/>
    <s v="theater/plays"/>
    <n v="119.75"/>
    <n v="31.933333333333334"/>
    <x v="1"/>
    <s v="plays"/>
    <x v="3180"/>
    <d v="2014-06-20T09:54:09"/>
  </r>
  <r>
    <x v="0"/>
    <s v="GB"/>
    <s v="GBP"/>
    <n v="1402848000"/>
    <n v="1400570787"/>
    <b v="1"/>
    <n v="15"/>
    <b v="1"/>
    <s v="theater/plays"/>
    <n v="109.00000000000001"/>
    <n v="36.333333333333336"/>
    <x v="1"/>
    <s v="plays"/>
    <x v="3181"/>
    <d v="2014-06-15T16:00:00"/>
  </r>
  <r>
    <x v="0"/>
    <s v="US"/>
    <s v="USD"/>
    <n v="1328029200"/>
    <n v="1323211621"/>
    <b v="1"/>
    <n v="151"/>
    <b v="1"/>
    <s v="theater/plays"/>
    <n v="100.88571428571429"/>
    <n v="46.768211920529801"/>
    <x v="1"/>
    <s v="plays"/>
    <x v="3182"/>
    <d v="2012-01-31T17:00:00"/>
  </r>
  <r>
    <x v="0"/>
    <s v="US"/>
    <s v="USD"/>
    <n v="1377284669"/>
    <n v="1375729469"/>
    <b v="1"/>
    <n v="68"/>
    <b v="1"/>
    <s v="theater/plays"/>
    <n v="109.00000000000001"/>
    <n v="40.073529411764703"/>
    <x v="1"/>
    <s v="plays"/>
    <x v="3183"/>
    <d v="2013-08-23T19:04:29"/>
  </r>
  <r>
    <x v="0"/>
    <s v="US"/>
    <s v="USD"/>
    <n v="1404258631"/>
    <n v="1401666631"/>
    <b v="1"/>
    <n v="46"/>
    <b v="1"/>
    <s v="theater/plays"/>
    <n v="107.20930232558139"/>
    <n v="100.21739130434783"/>
    <x v="1"/>
    <s v="plays"/>
    <x v="3184"/>
    <d v="2014-07-01T23:50:31"/>
  </r>
  <r>
    <x v="0"/>
    <s v="GB"/>
    <s v="GBP"/>
    <n v="1405553241"/>
    <n v="1404948441"/>
    <b v="1"/>
    <n v="24"/>
    <b v="1"/>
    <s v="theater/plays"/>
    <n v="100"/>
    <n v="41.666666666666664"/>
    <x v="1"/>
    <s v="plays"/>
    <x v="3185"/>
    <d v="2014-07-16T23:27:21"/>
  </r>
  <r>
    <x v="0"/>
    <s v="GB"/>
    <s v="GBP"/>
    <n v="1410901200"/>
    <n v="1408313438"/>
    <b v="1"/>
    <n v="70"/>
    <b v="1"/>
    <s v="theater/plays"/>
    <n v="102.18750000000001"/>
    <n v="46.714285714285715"/>
    <x v="1"/>
    <s v="plays"/>
    <x v="3186"/>
    <d v="2014-09-16T21:00:00"/>
  </r>
  <r>
    <x v="0"/>
    <s v="US"/>
    <s v="USD"/>
    <n v="1407167973"/>
    <n v="1405439973"/>
    <b v="1"/>
    <n v="244"/>
    <b v="1"/>
    <s v="theater/plays"/>
    <n v="116.29333333333334"/>
    <n v="71.491803278688522"/>
    <x v="1"/>
    <s v="plays"/>
    <x v="3187"/>
    <d v="2014-08-04T15:59:33"/>
  </r>
  <r>
    <x v="2"/>
    <s v="GB"/>
    <s v="GBP"/>
    <n v="1433930302"/>
    <n v="1432115902"/>
    <b v="0"/>
    <n v="9"/>
    <b v="0"/>
    <s v="theater/musical"/>
    <n v="65"/>
    <n v="14.444444444444445"/>
    <x v="1"/>
    <s v="musical"/>
    <x v="3188"/>
    <d v="2015-06-10T09:58:22"/>
  </r>
  <r>
    <x v="2"/>
    <s v="SE"/>
    <s v="SEK"/>
    <n v="1432455532"/>
    <n v="1429863532"/>
    <b v="0"/>
    <n v="19"/>
    <b v="0"/>
    <s v="theater/musical"/>
    <n v="12.327272727272726"/>
    <n v="356.84210526315792"/>
    <x v="1"/>
    <s v="musical"/>
    <x v="3189"/>
    <d v="2015-05-24T08:18:52"/>
  </r>
  <r>
    <x v="2"/>
    <s v="CA"/>
    <s v="CAD"/>
    <n v="1481258275"/>
    <n v="1478662675"/>
    <b v="0"/>
    <n v="0"/>
    <b v="0"/>
    <s v="theater/musical"/>
    <n v="0"/>
    <s v="N/A"/>
    <x v="1"/>
    <s v="musical"/>
    <x v="3190"/>
    <d v="2016-12-09T04:37:55"/>
  </r>
  <r>
    <x v="2"/>
    <s v="US"/>
    <s v="USD"/>
    <n v="1471370869"/>
    <n v="1466186869"/>
    <b v="0"/>
    <n v="4"/>
    <b v="0"/>
    <s v="theater/musical"/>
    <n v="4.0266666666666664"/>
    <n v="37.75"/>
    <x v="1"/>
    <s v="musical"/>
    <x v="3191"/>
    <d v="2016-08-16T18:07:49"/>
  </r>
  <r>
    <x v="2"/>
    <s v="GB"/>
    <s v="GBP"/>
    <n v="1425160800"/>
    <n v="1421274859"/>
    <b v="0"/>
    <n v="8"/>
    <b v="0"/>
    <s v="theater/musical"/>
    <n v="1.02"/>
    <n v="12.75"/>
    <x v="1"/>
    <s v="musical"/>
    <x v="3192"/>
    <d v="2015-02-28T22:00:00"/>
  </r>
  <r>
    <x v="2"/>
    <s v="GB"/>
    <s v="GBP"/>
    <n v="1424474056"/>
    <n v="1420586056"/>
    <b v="0"/>
    <n v="24"/>
    <b v="0"/>
    <s v="theater/musical"/>
    <n v="11.74"/>
    <n v="24.458333333333332"/>
    <x v="1"/>
    <s v="musical"/>
    <x v="3193"/>
    <d v="2015-02-20T23:14:16"/>
  </r>
  <r>
    <x v="2"/>
    <s v="US"/>
    <s v="USD"/>
    <n v="1437960598"/>
    <n v="1435368598"/>
    <b v="0"/>
    <n v="0"/>
    <b v="0"/>
    <s v="theater/musical"/>
    <n v="0"/>
    <s v="N/A"/>
    <x v="1"/>
    <s v="musical"/>
    <x v="3194"/>
    <d v="2015-07-27T01:29:58"/>
  </r>
  <r>
    <x v="2"/>
    <s v="US"/>
    <s v="USD"/>
    <n v="1423750542"/>
    <n v="1421158542"/>
    <b v="0"/>
    <n v="39"/>
    <b v="0"/>
    <s v="theater/musical"/>
    <n v="59.142857142857139"/>
    <n v="53.07692307692308"/>
    <x v="1"/>
    <s v="musical"/>
    <x v="3195"/>
    <d v="2015-02-12T14:15:42"/>
  </r>
  <r>
    <x v="2"/>
    <s v="US"/>
    <s v="USD"/>
    <n v="1438437600"/>
    <n v="1433254875"/>
    <b v="0"/>
    <n v="6"/>
    <b v="0"/>
    <s v="theater/musical"/>
    <n v="0.06"/>
    <n v="300"/>
    <x v="1"/>
    <s v="musical"/>
    <x v="3196"/>
    <d v="2015-08-01T14:00:00"/>
  </r>
  <r>
    <x v="2"/>
    <s v="NO"/>
    <s v="NOK"/>
    <n v="1423050618"/>
    <n v="1420458618"/>
    <b v="0"/>
    <n v="4"/>
    <b v="0"/>
    <s v="theater/musical"/>
    <n v="11.450000000000001"/>
    <n v="286.25"/>
    <x v="1"/>
    <s v="musical"/>
    <x v="3197"/>
    <d v="2015-02-04T11:50:18"/>
  </r>
  <r>
    <x v="2"/>
    <s v="DK"/>
    <s v="DKK"/>
    <n v="1424081477"/>
    <n v="1420798277"/>
    <b v="0"/>
    <n v="3"/>
    <b v="0"/>
    <s v="theater/musical"/>
    <n v="0.36666666666666664"/>
    <n v="36.666666666666664"/>
    <x v="1"/>
    <s v="musical"/>
    <x v="3198"/>
    <d v="2015-02-16T10:11:17"/>
  </r>
  <r>
    <x v="2"/>
    <s v="US"/>
    <s v="USD"/>
    <n v="1410037200"/>
    <n v="1407435418"/>
    <b v="0"/>
    <n v="53"/>
    <b v="0"/>
    <s v="theater/musical"/>
    <n v="52.16"/>
    <n v="49.20754716981132"/>
    <x v="1"/>
    <s v="musical"/>
    <x v="3199"/>
    <d v="2014-09-06T21:00:00"/>
  </r>
  <r>
    <x v="2"/>
    <s v="US"/>
    <s v="USD"/>
    <n v="1461994440"/>
    <n v="1459410101"/>
    <b v="0"/>
    <n v="1"/>
    <b v="0"/>
    <s v="theater/musical"/>
    <n v="2E-3"/>
    <n v="1"/>
    <x v="1"/>
    <s v="musical"/>
    <x v="3200"/>
    <d v="2016-04-30T05:34:00"/>
  </r>
  <r>
    <x v="2"/>
    <s v="GB"/>
    <s v="GBP"/>
    <n v="1409509477"/>
    <n v="1407695077"/>
    <b v="0"/>
    <n v="2"/>
    <b v="0"/>
    <s v="theater/musical"/>
    <n v="1.25"/>
    <n v="12.5"/>
    <x v="1"/>
    <s v="musical"/>
    <x v="3201"/>
    <d v="2014-08-31T18:24:37"/>
  </r>
  <r>
    <x v="2"/>
    <s v="US"/>
    <s v="USD"/>
    <n v="1450072740"/>
    <n v="1445027346"/>
    <b v="0"/>
    <n v="25"/>
    <b v="0"/>
    <s v="theater/musical"/>
    <n v="54.52"/>
    <n v="109.04"/>
    <x v="1"/>
    <s v="musical"/>
    <x v="3202"/>
    <d v="2015-12-14T05:59:00"/>
  </r>
  <r>
    <x v="2"/>
    <s v="US"/>
    <s v="USD"/>
    <n v="1443224622"/>
    <n v="1440632622"/>
    <b v="0"/>
    <n v="6"/>
    <b v="0"/>
    <s v="theater/musical"/>
    <n v="25"/>
    <n v="41.666666666666664"/>
    <x v="1"/>
    <s v="musical"/>
    <x v="3203"/>
    <d v="2015-09-25T23:43:42"/>
  </r>
  <r>
    <x v="2"/>
    <s v="US"/>
    <s v="USD"/>
    <n v="1437149640"/>
    <n v="1434558479"/>
    <b v="0"/>
    <n v="0"/>
    <b v="0"/>
    <s v="theater/musical"/>
    <n v="0"/>
    <s v="N/A"/>
    <x v="1"/>
    <s v="musical"/>
    <x v="3204"/>
    <d v="2015-07-17T16:14:00"/>
  </r>
  <r>
    <x v="2"/>
    <s v="GB"/>
    <s v="GBP"/>
    <n v="1430470772"/>
    <n v="1427878772"/>
    <b v="0"/>
    <n v="12"/>
    <b v="0"/>
    <s v="theater/musical"/>
    <n v="3.4125000000000001"/>
    <n v="22.75"/>
    <x v="1"/>
    <s v="musical"/>
    <x v="3205"/>
    <d v="2015-05-01T08:59:32"/>
  </r>
  <r>
    <x v="2"/>
    <s v="US"/>
    <s v="USD"/>
    <n v="1442644651"/>
    <n v="1440052651"/>
    <b v="0"/>
    <n v="0"/>
    <b v="0"/>
    <s v="theater/musical"/>
    <n v="0"/>
    <s v="N/A"/>
    <x v="1"/>
    <s v="musical"/>
    <x v="3206"/>
    <d v="2015-09-19T06:37:31"/>
  </r>
  <r>
    <x v="2"/>
    <s v="US"/>
    <s v="USD"/>
    <n v="1429767607"/>
    <n v="1424587207"/>
    <b v="0"/>
    <n v="36"/>
    <b v="0"/>
    <s v="theater/musical"/>
    <n v="46.36363636363636"/>
    <n v="70.833333333333329"/>
    <x v="1"/>
    <s v="musical"/>
    <x v="3207"/>
    <d v="2015-04-23T05:40:07"/>
  </r>
  <r>
    <x v="0"/>
    <s v="US"/>
    <s v="USD"/>
    <n v="1406557877"/>
    <n v="1404743477"/>
    <b v="1"/>
    <n v="82"/>
    <b v="1"/>
    <s v="theater/plays"/>
    <n v="103.49999999999999"/>
    <n v="63.109756097560975"/>
    <x v="1"/>
    <s v="plays"/>
    <x v="3208"/>
    <d v="2014-07-28T14:31:17"/>
  </r>
  <r>
    <x v="0"/>
    <s v="US"/>
    <s v="USD"/>
    <n v="1403305200"/>
    <n v="1400512658"/>
    <b v="1"/>
    <n v="226"/>
    <b v="1"/>
    <s v="theater/plays"/>
    <n v="119.32315789473684"/>
    <n v="50.157964601769912"/>
    <x v="1"/>
    <s v="plays"/>
    <x v="3209"/>
    <d v="2014-06-20T23:00:00"/>
  </r>
  <r>
    <x v="0"/>
    <s v="US"/>
    <s v="USD"/>
    <n v="1338523140"/>
    <n v="1334442519"/>
    <b v="1"/>
    <n v="60"/>
    <b v="1"/>
    <s v="theater/plays"/>
    <n v="125.76666666666667"/>
    <n v="62.883333333333333"/>
    <x v="1"/>
    <s v="plays"/>
    <x v="3210"/>
    <d v="2012-06-01T03:59:00"/>
  </r>
  <r>
    <x v="0"/>
    <s v="US"/>
    <s v="USD"/>
    <n v="1408068000"/>
    <n v="1405346680"/>
    <b v="1"/>
    <n v="322"/>
    <b v="1"/>
    <s v="theater/plays"/>
    <n v="119.74347826086958"/>
    <n v="85.531055900621112"/>
    <x v="1"/>
    <s v="plays"/>
    <x v="3211"/>
    <d v="2014-08-15T02:00:00"/>
  </r>
  <r>
    <x v="0"/>
    <s v="US"/>
    <s v="USD"/>
    <n v="1407524751"/>
    <n v="1404932751"/>
    <b v="1"/>
    <n v="94"/>
    <b v="1"/>
    <s v="theater/plays"/>
    <n v="126.25"/>
    <n v="53.723404255319146"/>
    <x v="1"/>
    <s v="plays"/>
    <x v="3212"/>
    <d v="2014-08-08T19:05:51"/>
  </r>
  <r>
    <x v="0"/>
    <s v="GB"/>
    <s v="GBP"/>
    <n v="1437934759"/>
    <n v="1434478759"/>
    <b v="1"/>
    <n v="47"/>
    <b v="1"/>
    <s v="theater/plays"/>
    <n v="100.11666666666667"/>
    <n v="127.80851063829788"/>
    <x v="1"/>
    <s v="plays"/>
    <x v="3213"/>
    <d v="2015-07-26T18:19:19"/>
  </r>
  <r>
    <x v="0"/>
    <s v="GB"/>
    <s v="GBP"/>
    <n v="1452038100"/>
    <n v="1448823673"/>
    <b v="1"/>
    <n v="115"/>
    <b v="1"/>
    <s v="theater/plays"/>
    <n v="102.13333333333334"/>
    <n v="106.57391304347826"/>
    <x v="1"/>
    <s v="plays"/>
    <x v="3214"/>
    <d v="2016-01-05T23:55:00"/>
  </r>
  <r>
    <x v="0"/>
    <s v="US"/>
    <s v="USD"/>
    <n v="1441857540"/>
    <n v="1438617471"/>
    <b v="1"/>
    <n v="134"/>
    <b v="1"/>
    <s v="theater/plays"/>
    <n v="100.35142857142858"/>
    <n v="262.11194029850748"/>
    <x v="1"/>
    <s v="plays"/>
    <x v="3215"/>
    <d v="2015-09-10T03:59:00"/>
  </r>
  <r>
    <x v="0"/>
    <s v="GB"/>
    <s v="GBP"/>
    <n v="1436625000"/>
    <n v="1433934371"/>
    <b v="1"/>
    <n v="35"/>
    <b v="1"/>
    <s v="theater/plays"/>
    <n v="100.05"/>
    <n v="57.171428571428571"/>
    <x v="1"/>
    <s v="plays"/>
    <x v="3216"/>
    <d v="2015-07-11T14:30:00"/>
  </r>
  <r>
    <x v="0"/>
    <s v="US"/>
    <s v="USD"/>
    <n v="1478264784"/>
    <n v="1475672784"/>
    <b v="1"/>
    <n v="104"/>
    <b v="1"/>
    <s v="theater/plays"/>
    <n v="116.02222222222223"/>
    <n v="50.20192307692308"/>
    <x v="1"/>
    <s v="plays"/>
    <x v="3217"/>
    <d v="2016-11-04T13:06:24"/>
  </r>
  <r>
    <x v="0"/>
    <s v="GB"/>
    <s v="GBP"/>
    <n v="1419984000"/>
    <n v="1417132986"/>
    <b v="1"/>
    <n v="184"/>
    <b v="1"/>
    <s v="theater/plays"/>
    <n v="102.1"/>
    <n v="66.586956521739125"/>
    <x v="1"/>
    <s v="plays"/>
    <x v="3218"/>
    <d v="2014-12-31T00:00:00"/>
  </r>
  <r>
    <x v="0"/>
    <s v="US"/>
    <s v="USD"/>
    <n v="1427063747"/>
    <n v="1424043347"/>
    <b v="1"/>
    <n v="119"/>
    <b v="1"/>
    <s v="theater/plays"/>
    <n v="100.11000000000001"/>
    <n v="168.25210084033614"/>
    <x v="1"/>
    <s v="plays"/>
    <x v="3219"/>
    <d v="2015-03-22T22:35:47"/>
  </r>
  <r>
    <x v="0"/>
    <s v="US"/>
    <s v="USD"/>
    <n v="1489352400"/>
    <n v="1486411204"/>
    <b v="1"/>
    <n v="59"/>
    <b v="1"/>
    <s v="theater/plays"/>
    <n v="100.84"/>
    <n v="256.37288135593218"/>
    <x v="1"/>
    <s v="plays"/>
    <x v="3220"/>
    <d v="2017-03-12T21:00:00"/>
  </r>
  <r>
    <x v="0"/>
    <s v="GB"/>
    <s v="GBP"/>
    <n v="1436114603"/>
    <n v="1433090603"/>
    <b v="1"/>
    <n v="113"/>
    <b v="1"/>
    <s v="theater/plays"/>
    <n v="103.42499999999998"/>
    <n v="36.610619469026545"/>
    <x v="1"/>
    <s v="plays"/>
    <x v="3221"/>
    <d v="2015-07-05T16:43:23"/>
  </r>
  <r>
    <x v="0"/>
    <s v="US"/>
    <s v="USD"/>
    <n v="1445722140"/>
    <n v="1443016697"/>
    <b v="1"/>
    <n v="84"/>
    <b v="1"/>
    <s v="theater/plays"/>
    <n v="124.8"/>
    <n v="37.142857142857146"/>
    <x v="1"/>
    <s v="plays"/>
    <x v="3222"/>
    <d v="2015-10-24T21:29:00"/>
  </r>
  <r>
    <x v="0"/>
    <s v="US"/>
    <s v="USD"/>
    <n v="1440100976"/>
    <n v="1437508976"/>
    <b v="1"/>
    <n v="74"/>
    <b v="1"/>
    <s v="theater/plays"/>
    <n v="109.51612903225806"/>
    <n v="45.878378378378379"/>
    <x v="1"/>
    <s v="plays"/>
    <x v="3223"/>
    <d v="2015-08-20T20:02:56"/>
  </r>
  <r>
    <x v="0"/>
    <s v="US"/>
    <s v="USD"/>
    <n v="1484024400"/>
    <n v="1479932713"/>
    <b v="1"/>
    <n v="216"/>
    <b v="1"/>
    <s v="theater/plays"/>
    <n v="102.03333333333333"/>
    <n v="141.71296296296296"/>
    <x v="1"/>
    <s v="plays"/>
    <x v="3224"/>
    <d v="2017-01-10T05:00:00"/>
  </r>
  <r>
    <x v="0"/>
    <s v="US"/>
    <s v="USD"/>
    <n v="1464987600"/>
    <n v="1463145938"/>
    <b v="1"/>
    <n v="39"/>
    <b v="1"/>
    <s v="theater/plays"/>
    <n v="102.35000000000001"/>
    <n v="52.487179487179489"/>
    <x v="1"/>
    <s v="plays"/>
    <x v="3225"/>
    <d v="2016-06-03T21:00:00"/>
  </r>
  <r>
    <x v="0"/>
    <s v="GB"/>
    <s v="GBP"/>
    <n v="1446213612"/>
    <n v="1443621612"/>
    <b v="1"/>
    <n v="21"/>
    <b v="1"/>
    <s v="theater/plays"/>
    <n v="104.16666666666667"/>
    <n v="59.523809523809526"/>
    <x v="1"/>
    <s v="plays"/>
    <x v="3226"/>
    <d v="2015-10-30T14:00:12"/>
  </r>
  <r>
    <x v="0"/>
    <s v="GB"/>
    <s v="GBP"/>
    <n v="1484687436"/>
    <n v="1482095436"/>
    <b v="0"/>
    <n v="30"/>
    <b v="1"/>
    <s v="theater/plays"/>
    <n v="125"/>
    <n v="50"/>
    <x v="1"/>
    <s v="plays"/>
    <x v="3227"/>
    <d v="2017-01-17T21:10:36"/>
  </r>
  <r>
    <x v="0"/>
    <s v="US"/>
    <s v="USD"/>
    <n v="1450328340"/>
    <n v="1447606884"/>
    <b v="1"/>
    <n v="37"/>
    <b v="1"/>
    <s v="theater/plays"/>
    <n v="102.34285714285714"/>
    <n v="193.62162162162161"/>
    <x v="1"/>
    <s v="plays"/>
    <x v="3228"/>
    <d v="2015-12-17T04:59:00"/>
  </r>
  <r>
    <x v="0"/>
    <s v="US"/>
    <s v="USD"/>
    <n v="1416470398"/>
    <n v="1413874798"/>
    <b v="1"/>
    <n v="202"/>
    <b v="1"/>
    <s v="theater/plays"/>
    <n v="107.86500000000001"/>
    <n v="106.79702970297029"/>
    <x v="1"/>
    <s v="plays"/>
    <x v="3229"/>
    <d v="2014-11-20T07:59:58"/>
  </r>
  <r>
    <x v="0"/>
    <s v="US"/>
    <s v="USD"/>
    <n v="1412135940"/>
    <n v="1410840126"/>
    <b v="1"/>
    <n v="37"/>
    <b v="1"/>
    <s v="theater/plays"/>
    <n v="109.88461538461539"/>
    <n v="77.21621621621621"/>
    <x v="1"/>
    <s v="plays"/>
    <x v="3230"/>
    <d v="2014-10-01T03:59:00"/>
  </r>
  <r>
    <x v="0"/>
    <s v="US"/>
    <s v="USD"/>
    <n v="1460846347"/>
    <n v="1458254347"/>
    <b v="0"/>
    <n v="28"/>
    <b v="1"/>
    <s v="theater/plays"/>
    <n v="161"/>
    <n v="57.5"/>
    <x v="1"/>
    <s v="plays"/>
    <x v="3231"/>
    <d v="2016-04-16T22:39:07"/>
  </r>
  <r>
    <x v="0"/>
    <s v="US"/>
    <s v="USD"/>
    <n v="1462334340"/>
    <n v="1459711917"/>
    <b v="1"/>
    <n v="26"/>
    <b v="1"/>
    <s v="theater/plays"/>
    <n v="131.20000000000002"/>
    <n v="50.46153846153846"/>
    <x v="1"/>
    <s v="plays"/>
    <x v="3232"/>
    <d v="2016-05-04T03:59:00"/>
  </r>
  <r>
    <x v="0"/>
    <s v="US"/>
    <s v="USD"/>
    <n v="1488482355"/>
    <n v="1485890355"/>
    <b v="0"/>
    <n v="61"/>
    <b v="1"/>
    <s v="theater/plays"/>
    <n v="118.8"/>
    <n v="97.377049180327873"/>
    <x v="1"/>
    <s v="plays"/>
    <x v="3233"/>
    <d v="2017-03-02T19:19:15"/>
  </r>
  <r>
    <x v="0"/>
    <s v="GB"/>
    <s v="GBP"/>
    <n v="1485991860"/>
    <n v="1483124208"/>
    <b v="0"/>
    <n v="115"/>
    <b v="1"/>
    <s v="theater/plays"/>
    <n v="100.39275000000001"/>
    <n v="34.91921739130435"/>
    <x v="1"/>
    <s v="plays"/>
    <x v="3234"/>
    <d v="2017-02-01T23:31:00"/>
  </r>
  <r>
    <x v="0"/>
    <s v="US"/>
    <s v="USD"/>
    <n v="1467361251"/>
    <n v="1464769251"/>
    <b v="1"/>
    <n v="181"/>
    <b v="1"/>
    <s v="theater/plays"/>
    <n v="103.20666666666666"/>
    <n v="85.530386740331494"/>
    <x v="1"/>
    <s v="plays"/>
    <x v="3235"/>
    <d v="2016-07-01T08:20:51"/>
  </r>
  <r>
    <x v="0"/>
    <s v="US"/>
    <s v="USD"/>
    <n v="1482962433"/>
    <n v="1480370433"/>
    <b v="0"/>
    <n v="110"/>
    <b v="1"/>
    <s v="theater/plays"/>
    <n v="100.6"/>
    <n v="182.90909090909091"/>
    <x v="1"/>
    <s v="plays"/>
    <x v="3236"/>
    <d v="2016-12-28T22:00:33"/>
  </r>
  <r>
    <x v="0"/>
    <s v="US"/>
    <s v="USD"/>
    <n v="1443499140"/>
    <n v="1441452184"/>
    <b v="1"/>
    <n v="269"/>
    <b v="1"/>
    <s v="theater/plays"/>
    <n v="100.78754285714287"/>
    <n v="131.13620817843866"/>
    <x v="1"/>
    <s v="plays"/>
    <x v="3237"/>
    <d v="2015-09-29T03:59:00"/>
  </r>
  <r>
    <x v="0"/>
    <s v="GB"/>
    <s v="GBP"/>
    <n v="1435752898"/>
    <n v="1433160898"/>
    <b v="1"/>
    <n v="79"/>
    <b v="1"/>
    <s v="theater/plays"/>
    <n v="112.32142857142857"/>
    <n v="39.810126582278478"/>
    <x v="1"/>
    <s v="plays"/>
    <x v="3238"/>
    <d v="2015-07-01T12:14:58"/>
  </r>
  <r>
    <x v="0"/>
    <s v="GB"/>
    <s v="GBP"/>
    <n v="1445817540"/>
    <n v="1443665293"/>
    <b v="1"/>
    <n v="104"/>
    <b v="1"/>
    <s v="theater/plays"/>
    <n v="105.91914022517912"/>
    <n v="59.701730769230764"/>
    <x v="1"/>
    <s v="plays"/>
    <x v="3239"/>
    <d v="2015-10-25T23:59:00"/>
  </r>
  <r>
    <x v="0"/>
    <s v="GB"/>
    <s v="GBP"/>
    <n v="1487286000"/>
    <n v="1484843948"/>
    <b v="0"/>
    <n v="34"/>
    <b v="1"/>
    <s v="theater/plays"/>
    <n v="100.56666666666668"/>
    <n v="88.735294117647058"/>
    <x v="1"/>
    <s v="plays"/>
    <x v="3240"/>
    <d v="2017-02-16T23:00:00"/>
  </r>
  <r>
    <x v="0"/>
    <s v="US"/>
    <s v="USD"/>
    <n v="1413269940"/>
    <n v="1410421670"/>
    <b v="1"/>
    <n v="167"/>
    <b v="1"/>
    <s v="theater/plays"/>
    <n v="115.30588235294117"/>
    <n v="58.688622754491021"/>
    <x v="1"/>
    <s v="plays"/>
    <x v="3241"/>
    <d v="2014-10-14T06:59:00"/>
  </r>
  <r>
    <x v="0"/>
    <s v="US"/>
    <s v="USD"/>
    <n v="1411150092"/>
    <n v="1408558092"/>
    <b v="1"/>
    <n v="183"/>
    <b v="1"/>
    <s v="theater/plays"/>
    <n v="127.30419999999999"/>
    <n v="69.56513661202186"/>
    <x v="1"/>
    <s v="plays"/>
    <x v="3242"/>
    <d v="2014-09-19T18:08:12"/>
  </r>
  <r>
    <x v="0"/>
    <s v="US"/>
    <s v="USD"/>
    <n v="1444348800"/>
    <n v="1442283562"/>
    <b v="1"/>
    <n v="71"/>
    <b v="1"/>
    <s v="theater/plays"/>
    <n v="102.83750000000001"/>
    <n v="115.87323943661971"/>
    <x v="1"/>
    <s v="plays"/>
    <x v="3243"/>
    <d v="2015-10-09T00:00:00"/>
  </r>
  <r>
    <x v="0"/>
    <s v="GB"/>
    <s v="GBP"/>
    <n v="1480613982"/>
    <n v="1478018382"/>
    <b v="0"/>
    <n v="69"/>
    <b v="1"/>
    <s v="theater/plays"/>
    <n v="102.9375"/>
    <n v="23.869565217391305"/>
    <x v="1"/>
    <s v="plays"/>
    <x v="3244"/>
    <d v="2016-12-01T17:39:42"/>
  </r>
  <r>
    <x v="0"/>
    <s v="US"/>
    <s v="USD"/>
    <n v="1434074400"/>
    <n v="1431354258"/>
    <b v="0"/>
    <n v="270"/>
    <b v="1"/>
    <s v="theater/plays"/>
    <n v="104.3047619047619"/>
    <n v="81.125925925925927"/>
    <x v="1"/>
    <s v="plays"/>
    <x v="3245"/>
    <d v="2015-06-12T02:00:00"/>
  </r>
  <r>
    <x v="0"/>
    <s v="US"/>
    <s v="USD"/>
    <n v="1442030340"/>
    <n v="1439551200"/>
    <b v="1"/>
    <n v="193"/>
    <b v="1"/>
    <s v="theater/plays"/>
    <n v="111.22000000000001"/>
    <n v="57.626943005181346"/>
    <x v="1"/>
    <s v="plays"/>
    <x v="3246"/>
    <d v="2015-09-12T03:59:00"/>
  </r>
  <r>
    <x v="0"/>
    <s v="GB"/>
    <s v="GBP"/>
    <n v="1436696712"/>
    <n v="1434104712"/>
    <b v="1"/>
    <n v="57"/>
    <b v="1"/>
    <s v="theater/plays"/>
    <n v="105.86"/>
    <n v="46.429824561403507"/>
    <x v="1"/>
    <s v="plays"/>
    <x v="3247"/>
    <d v="2015-07-12T10:25:12"/>
  </r>
  <r>
    <x v="0"/>
    <s v="US"/>
    <s v="USD"/>
    <n v="1428178757"/>
    <n v="1425590357"/>
    <b v="1"/>
    <n v="200"/>
    <b v="1"/>
    <s v="theater/plays"/>
    <n v="100.79166666666666"/>
    <n v="60.475000000000001"/>
    <x v="1"/>
    <s v="plays"/>
    <x v="3248"/>
    <d v="2015-04-04T20:19:17"/>
  </r>
  <r>
    <x v="0"/>
    <s v="US"/>
    <s v="USD"/>
    <n v="1434822914"/>
    <n v="1432230914"/>
    <b v="1"/>
    <n v="88"/>
    <b v="1"/>
    <s v="theater/plays"/>
    <n v="104.92727272727274"/>
    <n v="65.579545454545453"/>
    <x v="1"/>
    <s v="plays"/>
    <x v="3249"/>
    <d v="2015-06-20T17:55:14"/>
  </r>
  <r>
    <x v="0"/>
    <s v="US"/>
    <s v="USD"/>
    <n v="1415213324"/>
    <n v="1412617724"/>
    <b v="1"/>
    <n v="213"/>
    <b v="1"/>
    <s v="theater/plays"/>
    <n v="101.55199999999999"/>
    <n v="119.1924882629108"/>
    <x v="1"/>
    <s v="plays"/>
    <x v="3250"/>
    <d v="2014-11-05T18:48:44"/>
  </r>
  <r>
    <x v="0"/>
    <s v="US"/>
    <s v="USD"/>
    <n v="1434907966"/>
    <n v="1432315966"/>
    <b v="1"/>
    <n v="20"/>
    <b v="1"/>
    <s v="theater/plays"/>
    <n v="110.73333333333333"/>
    <n v="83.05"/>
    <x v="1"/>
    <s v="plays"/>
    <x v="3251"/>
    <d v="2015-06-21T17:32:46"/>
  </r>
  <r>
    <x v="0"/>
    <s v="GB"/>
    <s v="GBP"/>
    <n v="1473247240"/>
    <n v="1470655240"/>
    <b v="1"/>
    <n v="50"/>
    <b v="1"/>
    <s v="theater/plays"/>
    <n v="127.82222222222221"/>
    <n v="57.52"/>
    <x v="1"/>
    <s v="plays"/>
    <x v="3252"/>
    <d v="2016-09-07T11:20:40"/>
  </r>
  <r>
    <x v="0"/>
    <s v="US"/>
    <s v="USD"/>
    <n v="1473306300"/>
    <n v="1471701028"/>
    <b v="1"/>
    <n v="115"/>
    <b v="1"/>
    <s v="theater/plays"/>
    <n v="101.82500000000002"/>
    <n v="177.08695652173913"/>
    <x v="1"/>
    <s v="plays"/>
    <x v="3253"/>
    <d v="2016-09-08T03:45:00"/>
  </r>
  <r>
    <x v="0"/>
    <s v="GB"/>
    <s v="GBP"/>
    <n v="1427331809"/>
    <n v="1424743409"/>
    <b v="1"/>
    <n v="186"/>
    <b v="1"/>
    <s v="theater/plays"/>
    <n v="101.25769230769231"/>
    <n v="70.771505376344081"/>
    <x v="1"/>
    <s v="plays"/>
    <x v="3254"/>
    <d v="2015-03-26T01:03:29"/>
  </r>
  <r>
    <x v="0"/>
    <s v="GB"/>
    <s v="GBP"/>
    <n v="1412706375"/>
    <n v="1410114375"/>
    <b v="1"/>
    <n v="18"/>
    <b v="1"/>
    <s v="theater/plays"/>
    <n v="175"/>
    <n v="29.166666666666668"/>
    <x v="1"/>
    <s v="plays"/>
    <x v="3255"/>
    <d v="2014-10-07T18:26:15"/>
  </r>
  <r>
    <x v="0"/>
    <s v="US"/>
    <s v="USD"/>
    <n v="1433995140"/>
    <n v="1432129577"/>
    <b v="1"/>
    <n v="176"/>
    <b v="1"/>
    <s v="theater/plays"/>
    <n v="128.06"/>
    <n v="72.76136363636364"/>
    <x v="1"/>
    <s v="plays"/>
    <x v="3256"/>
    <d v="2015-06-11T03:59:00"/>
  </r>
  <r>
    <x v="0"/>
    <s v="GB"/>
    <s v="GBP"/>
    <n v="1487769952"/>
    <n v="1485177952"/>
    <b v="0"/>
    <n v="41"/>
    <b v="1"/>
    <s v="theater/plays"/>
    <n v="106.29949999999999"/>
    <n v="51.853414634146333"/>
    <x v="1"/>
    <s v="plays"/>
    <x v="3257"/>
    <d v="2017-02-22T13:25:52"/>
  </r>
  <r>
    <x v="0"/>
    <s v="US"/>
    <s v="USD"/>
    <n v="1420751861"/>
    <n v="1418159861"/>
    <b v="1"/>
    <n v="75"/>
    <b v="1"/>
    <s v="theater/plays"/>
    <n v="105.21428571428571"/>
    <n v="98.2"/>
    <x v="1"/>
    <s v="plays"/>
    <x v="3258"/>
    <d v="2015-01-08T21:17:41"/>
  </r>
  <r>
    <x v="0"/>
    <s v="US"/>
    <s v="USD"/>
    <n v="1475294340"/>
    <n v="1472753745"/>
    <b v="1"/>
    <n v="97"/>
    <b v="1"/>
    <s v="theater/plays"/>
    <n v="106.16782608695652"/>
    <n v="251.7381443298969"/>
    <x v="1"/>
    <s v="plays"/>
    <x v="3259"/>
    <d v="2016-10-01T03:59:00"/>
  </r>
  <r>
    <x v="0"/>
    <s v="US"/>
    <s v="USD"/>
    <n v="1448903318"/>
    <n v="1445875718"/>
    <b v="1"/>
    <n v="73"/>
    <b v="1"/>
    <s v="theater/plays"/>
    <n v="109.24000000000001"/>
    <n v="74.821917808219183"/>
    <x v="1"/>
    <s v="plays"/>
    <x v="3260"/>
    <d v="2015-11-30T17:08:38"/>
  </r>
  <r>
    <x v="0"/>
    <s v="US"/>
    <s v="USD"/>
    <n v="1437067476"/>
    <n v="1434475476"/>
    <b v="1"/>
    <n v="49"/>
    <b v="1"/>
    <s v="theater/plays"/>
    <n v="100.45454545454547"/>
    <n v="67.65306122448979"/>
    <x v="1"/>
    <s v="plays"/>
    <x v="3261"/>
    <d v="2015-07-16T17:24:36"/>
  </r>
  <r>
    <x v="0"/>
    <s v="US"/>
    <s v="USD"/>
    <n v="1419220800"/>
    <n v="1416555262"/>
    <b v="1"/>
    <n v="134"/>
    <b v="1"/>
    <s v="theater/plays"/>
    <n v="103.04098360655738"/>
    <n v="93.81343283582089"/>
    <x v="1"/>
    <s v="plays"/>
    <x v="3262"/>
    <d v="2014-12-22T04:00:00"/>
  </r>
  <r>
    <x v="0"/>
    <s v="US"/>
    <s v="USD"/>
    <n v="1446238800"/>
    <n v="1444220588"/>
    <b v="1"/>
    <n v="68"/>
    <b v="1"/>
    <s v="theater/plays"/>
    <n v="112.1664"/>
    <n v="41.237647058823526"/>
    <x v="1"/>
    <s v="plays"/>
    <x v="3263"/>
    <d v="2015-10-30T21:00:00"/>
  </r>
  <r>
    <x v="0"/>
    <s v="US"/>
    <s v="USD"/>
    <n v="1422482400"/>
    <n v="1421089938"/>
    <b v="1"/>
    <n v="49"/>
    <b v="1"/>
    <s v="theater/plays"/>
    <n v="103"/>
    <n v="52.551020408163268"/>
    <x v="1"/>
    <s v="plays"/>
    <x v="3264"/>
    <d v="2015-01-28T22:00:00"/>
  </r>
  <r>
    <x v="0"/>
    <s v="IE"/>
    <s v="EUR"/>
    <n v="1449162000"/>
    <n v="1446570315"/>
    <b v="1"/>
    <n v="63"/>
    <b v="1"/>
    <s v="theater/plays"/>
    <n v="164"/>
    <n v="70.285714285714292"/>
    <x v="1"/>
    <s v="plays"/>
    <x v="3265"/>
    <d v="2015-12-03T17:00:00"/>
  </r>
  <r>
    <x v="0"/>
    <s v="US"/>
    <s v="USD"/>
    <n v="1434142800"/>
    <n v="1431435122"/>
    <b v="1"/>
    <n v="163"/>
    <b v="1"/>
    <s v="theater/plays"/>
    <n v="131.28333333333333"/>
    <n v="48.325153374233132"/>
    <x v="1"/>
    <s v="plays"/>
    <x v="3266"/>
    <d v="2015-06-12T21:00:00"/>
  </r>
  <r>
    <x v="0"/>
    <s v="US"/>
    <s v="USD"/>
    <n v="1437156660"/>
    <n v="1434564660"/>
    <b v="1"/>
    <n v="288"/>
    <b v="1"/>
    <s v="theater/plays"/>
    <n v="102.1"/>
    <n v="53.177083333333336"/>
    <x v="1"/>
    <s v="plays"/>
    <x v="3267"/>
    <d v="2015-07-17T18:11:00"/>
  </r>
  <r>
    <x v="0"/>
    <s v="US"/>
    <s v="USD"/>
    <n v="1472074928"/>
    <n v="1470692528"/>
    <b v="1"/>
    <n v="42"/>
    <b v="1"/>
    <s v="theater/plays"/>
    <n v="128"/>
    <n v="60.952380952380949"/>
    <x v="1"/>
    <s v="plays"/>
    <x v="3268"/>
    <d v="2016-08-24T21:42:08"/>
  </r>
  <r>
    <x v="0"/>
    <s v="GB"/>
    <s v="GBP"/>
    <n v="1434452400"/>
    <n v="1431509397"/>
    <b v="1"/>
    <n v="70"/>
    <b v="1"/>
    <s v="theater/plays"/>
    <n v="101.49999999999999"/>
    <n v="116"/>
    <x v="1"/>
    <s v="plays"/>
    <x v="3269"/>
    <d v="2015-06-16T11:00:00"/>
  </r>
  <r>
    <x v="0"/>
    <s v="GB"/>
    <s v="GBP"/>
    <n v="1436705265"/>
    <n v="1434113265"/>
    <b v="1"/>
    <n v="30"/>
    <b v="1"/>
    <s v="theater/plays"/>
    <n v="101.66666666666666"/>
    <n v="61"/>
    <x v="1"/>
    <s v="plays"/>
    <x v="3270"/>
    <d v="2015-07-12T12:47:45"/>
  </r>
  <r>
    <x v="0"/>
    <s v="GB"/>
    <s v="GBP"/>
    <n v="1414927775"/>
    <n v="1412332175"/>
    <b v="1"/>
    <n v="51"/>
    <b v="1"/>
    <s v="theater/plays"/>
    <n v="130"/>
    <n v="38.235294117647058"/>
    <x v="1"/>
    <s v="plays"/>
    <x v="3271"/>
    <d v="2014-11-02T11:29:35"/>
  </r>
  <r>
    <x v="0"/>
    <s v="US"/>
    <s v="USD"/>
    <n v="1446814809"/>
    <n v="1444219209"/>
    <b v="1"/>
    <n v="145"/>
    <b v="1"/>
    <s v="theater/plays"/>
    <n v="154.43"/>
    <n v="106.50344827586207"/>
    <x v="1"/>
    <s v="plays"/>
    <x v="3272"/>
    <d v="2015-11-06T13:00:09"/>
  </r>
  <r>
    <x v="0"/>
    <s v="US"/>
    <s v="USD"/>
    <n v="1473879600"/>
    <n v="1472498042"/>
    <b v="1"/>
    <n v="21"/>
    <b v="1"/>
    <s v="theater/plays"/>
    <n v="107.4"/>
    <n v="204.57142857142858"/>
    <x v="1"/>
    <s v="plays"/>
    <x v="3273"/>
    <d v="2016-09-14T19:00:00"/>
  </r>
  <r>
    <x v="0"/>
    <s v="US"/>
    <s v="USD"/>
    <n v="1458075600"/>
    <n v="1454259272"/>
    <b v="1"/>
    <n v="286"/>
    <b v="1"/>
    <s v="theater/plays"/>
    <n v="101.32258064516128"/>
    <n v="54.912587412587413"/>
    <x v="1"/>
    <s v="plays"/>
    <x v="3274"/>
    <d v="2016-03-15T21:00:00"/>
  </r>
  <r>
    <x v="0"/>
    <s v="US"/>
    <s v="USD"/>
    <n v="1423456200"/>
    <n v="1421183271"/>
    <b v="1"/>
    <n v="12"/>
    <b v="1"/>
    <s v="theater/plays"/>
    <n v="100.27777777777777"/>
    <n v="150.41666666666666"/>
    <x v="1"/>
    <s v="plays"/>
    <x v="3275"/>
    <d v="2015-02-09T04:30:00"/>
  </r>
  <r>
    <x v="0"/>
    <s v="CA"/>
    <s v="CAD"/>
    <n v="1459483140"/>
    <n v="1456526879"/>
    <b v="1"/>
    <n v="100"/>
    <b v="1"/>
    <s v="theater/plays"/>
    <n v="116.84444444444443"/>
    <n v="52.58"/>
    <x v="1"/>
    <s v="plays"/>
    <x v="3276"/>
    <d v="2016-04-01T03:59:00"/>
  </r>
  <r>
    <x v="0"/>
    <s v="GB"/>
    <s v="GBP"/>
    <n v="1416331406"/>
    <n v="1413735806"/>
    <b v="1"/>
    <n v="100"/>
    <b v="1"/>
    <s v="theater/plays"/>
    <n v="108.60000000000001"/>
    <n v="54.3"/>
    <x v="1"/>
    <s v="plays"/>
    <x v="3277"/>
    <d v="2014-11-18T17:23:26"/>
  </r>
  <r>
    <x v="0"/>
    <s v="GB"/>
    <s v="GBP"/>
    <n v="1433017303"/>
    <n v="1430425303"/>
    <b v="1"/>
    <n v="34"/>
    <b v="1"/>
    <s v="theater/plays"/>
    <n v="103.4"/>
    <n v="76.029411764705884"/>
    <x v="1"/>
    <s v="plays"/>
    <x v="3278"/>
    <d v="2015-05-30T20:21:43"/>
  </r>
  <r>
    <x v="0"/>
    <s v="US"/>
    <s v="USD"/>
    <n v="1459474059"/>
    <n v="1456885659"/>
    <b v="0"/>
    <n v="63"/>
    <b v="1"/>
    <s v="theater/plays"/>
    <n v="114.27586206896552"/>
    <n v="105.2063492063492"/>
    <x v="1"/>
    <s v="plays"/>
    <x v="3279"/>
    <d v="2016-04-01T01:27:39"/>
  </r>
  <r>
    <x v="0"/>
    <s v="US"/>
    <s v="USD"/>
    <n v="1433134800"/>
    <n v="1430158198"/>
    <b v="0"/>
    <n v="30"/>
    <b v="1"/>
    <s v="theater/plays"/>
    <n v="103"/>
    <n v="68.666666666666671"/>
    <x v="1"/>
    <s v="plays"/>
    <x v="3280"/>
    <d v="2015-06-01T05:00:00"/>
  </r>
  <r>
    <x v="0"/>
    <s v="US"/>
    <s v="USD"/>
    <n v="1441153705"/>
    <n v="1438561705"/>
    <b v="0"/>
    <n v="47"/>
    <b v="1"/>
    <s v="theater/plays"/>
    <n v="121.6"/>
    <n v="129.36170212765958"/>
    <x v="1"/>
    <s v="plays"/>
    <x v="3281"/>
    <d v="2015-09-02T00:28:25"/>
  </r>
  <r>
    <x v="0"/>
    <s v="US"/>
    <s v="USD"/>
    <n v="1461904788"/>
    <n v="1458103188"/>
    <b v="0"/>
    <n v="237"/>
    <b v="1"/>
    <s v="theater/plays"/>
    <n v="102.6467741935484"/>
    <n v="134.26371308016877"/>
    <x v="1"/>
    <s v="plays"/>
    <x v="3282"/>
    <d v="2016-04-29T04:39:48"/>
  </r>
  <r>
    <x v="0"/>
    <s v="GB"/>
    <s v="GBP"/>
    <n v="1455138000"/>
    <n v="1452448298"/>
    <b v="0"/>
    <n v="47"/>
    <b v="1"/>
    <s v="theater/plays"/>
    <n v="104.75000000000001"/>
    <n v="17.829787234042552"/>
    <x v="1"/>
    <s v="plays"/>
    <x v="3283"/>
    <d v="2016-02-10T21:00:00"/>
  </r>
  <r>
    <x v="0"/>
    <s v="US"/>
    <s v="USD"/>
    <n v="1454047140"/>
    <n v="1452546853"/>
    <b v="0"/>
    <n v="15"/>
    <b v="1"/>
    <s v="theater/plays"/>
    <n v="101.6"/>
    <n v="203.2"/>
    <x v="1"/>
    <s v="plays"/>
    <x v="3284"/>
    <d v="2016-01-29T05:59:00"/>
  </r>
  <r>
    <x v="0"/>
    <s v="US"/>
    <s v="USD"/>
    <n v="1488258000"/>
    <n v="1485556626"/>
    <b v="0"/>
    <n v="81"/>
    <b v="1"/>
    <s v="theater/plays"/>
    <n v="112.10242048409683"/>
    <n v="69.18518518518519"/>
    <x v="1"/>
    <s v="plays"/>
    <x v="3285"/>
    <d v="2017-02-28T05:00:00"/>
  </r>
  <r>
    <x v="0"/>
    <s v="US"/>
    <s v="USD"/>
    <n v="1471291782"/>
    <n v="1468699782"/>
    <b v="0"/>
    <n v="122"/>
    <b v="1"/>
    <s v="theater/plays"/>
    <n v="101.76666666666667"/>
    <n v="125.12295081967213"/>
    <x v="1"/>
    <s v="plays"/>
    <x v="3286"/>
    <d v="2016-08-15T20:09:42"/>
  </r>
  <r>
    <x v="0"/>
    <s v="CA"/>
    <s v="CAD"/>
    <n v="1448733628"/>
    <n v="1446573628"/>
    <b v="0"/>
    <n v="34"/>
    <b v="1"/>
    <s v="theater/plays"/>
    <n v="100"/>
    <n v="73.529411764705884"/>
    <x v="1"/>
    <s v="plays"/>
    <x v="3287"/>
    <d v="2015-11-28T18:00:28"/>
  </r>
  <r>
    <x v="0"/>
    <s v="GB"/>
    <s v="GBP"/>
    <n v="1466463600"/>
    <n v="1463337315"/>
    <b v="0"/>
    <n v="207"/>
    <b v="1"/>
    <s v="theater/plays"/>
    <n v="100.26489999999998"/>
    <n v="48.437149758454105"/>
    <x v="1"/>
    <s v="plays"/>
    <x v="3288"/>
    <d v="2016-06-20T23:00:00"/>
  </r>
  <r>
    <x v="0"/>
    <s v="GB"/>
    <s v="GBP"/>
    <n v="1487580602"/>
    <n v="1485161402"/>
    <b v="0"/>
    <n v="25"/>
    <b v="1"/>
    <s v="theater/plays"/>
    <n v="133.04200000000003"/>
    <n v="26.608400000000003"/>
    <x v="1"/>
    <s v="plays"/>
    <x v="3289"/>
    <d v="2017-02-20T08:50:02"/>
  </r>
  <r>
    <x v="0"/>
    <s v="GB"/>
    <s v="GBP"/>
    <n v="1489234891"/>
    <n v="1486642891"/>
    <b v="0"/>
    <n v="72"/>
    <b v="1"/>
    <s v="theater/plays"/>
    <n v="121.2"/>
    <n v="33.666666666666664"/>
    <x v="1"/>
    <s v="plays"/>
    <x v="3290"/>
    <d v="2017-03-11T12:21:31"/>
  </r>
  <r>
    <x v="0"/>
    <s v="US"/>
    <s v="USD"/>
    <n v="1442462340"/>
    <n v="1439743900"/>
    <b v="0"/>
    <n v="14"/>
    <b v="1"/>
    <s v="theater/plays"/>
    <n v="113.99999999999999"/>
    <n v="40.714285714285715"/>
    <x v="1"/>
    <s v="plays"/>
    <x v="3291"/>
    <d v="2015-09-17T03:59:00"/>
  </r>
  <r>
    <x v="0"/>
    <s v="GB"/>
    <s v="GBP"/>
    <n v="1449257348"/>
    <n v="1444069748"/>
    <b v="0"/>
    <n v="15"/>
    <b v="1"/>
    <s v="theater/plays"/>
    <n v="286.13861386138615"/>
    <n v="19.266666666666666"/>
    <x v="1"/>
    <s v="plays"/>
    <x v="3292"/>
    <d v="2015-12-04T19:29:08"/>
  </r>
  <r>
    <x v="0"/>
    <s v="NZ"/>
    <s v="NZD"/>
    <n v="1488622352"/>
    <n v="1486030352"/>
    <b v="0"/>
    <n v="91"/>
    <b v="1"/>
    <s v="theater/plays"/>
    <n v="170.44444444444446"/>
    <n v="84.285714285714292"/>
    <x v="1"/>
    <s v="plays"/>
    <x v="3293"/>
    <d v="2017-03-04T10:12:32"/>
  </r>
  <r>
    <x v="0"/>
    <s v="GB"/>
    <s v="GBP"/>
    <n v="1434459554"/>
    <n v="1431867554"/>
    <b v="0"/>
    <n v="24"/>
    <b v="1"/>
    <s v="theater/plays"/>
    <n v="118.33333333333333"/>
    <n v="29.583333333333332"/>
    <x v="1"/>
    <s v="plays"/>
    <x v="3294"/>
    <d v="2015-06-16T12:59:14"/>
  </r>
  <r>
    <x v="0"/>
    <s v="GB"/>
    <s v="GBP"/>
    <n v="1474886229"/>
    <n v="1472294229"/>
    <b v="0"/>
    <n v="27"/>
    <b v="1"/>
    <s v="theater/plays"/>
    <n v="102.85857142857142"/>
    <n v="26.667037037037037"/>
    <x v="1"/>
    <s v="plays"/>
    <x v="3295"/>
    <d v="2016-09-26T10:37:09"/>
  </r>
  <r>
    <x v="0"/>
    <s v="GB"/>
    <s v="GBP"/>
    <n v="1448229600"/>
    <n v="1446401372"/>
    <b v="0"/>
    <n v="47"/>
    <b v="1"/>
    <s v="theater/plays"/>
    <n v="144.06666666666666"/>
    <n v="45.978723404255319"/>
    <x v="1"/>
    <s v="plays"/>
    <x v="3296"/>
    <d v="2015-11-22T22:00:00"/>
  </r>
  <r>
    <x v="0"/>
    <s v="GB"/>
    <s v="GBP"/>
    <n v="1438037940"/>
    <n v="1436380256"/>
    <b v="0"/>
    <n v="44"/>
    <b v="1"/>
    <s v="theater/plays"/>
    <n v="100.07272727272726"/>
    <n v="125.09090909090909"/>
    <x v="1"/>
    <s v="plays"/>
    <x v="3297"/>
    <d v="2015-07-27T22:59:00"/>
  </r>
  <r>
    <x v="0"/>
    <s v="US"/>
    <s v="USD"/>
    <n v="1442102400"/>
    <n v="1440370768"/>
    <b v="0"/>
    <n v="72"/>
    <b v="1"/>
    <s v="theater/plays"/>
    <n v="101.73"/>
    <n v="141.29166666666666"/>
    <x v="1"/>
    <s v="plays"/>
    <x v="3298"/>
    <d v="2015-09-13T00:00:00"/>
  </r>
  <r>
    <x v="0"/>
    <s v="US"/>
    <s v="USD"/>
    <n v="1444860063"/>
    <n v="1442268063"/>
    <b v="0"/>
    <n v="63"/>
    <b v="1"/>
    <s v="theater/plays"/>
    <n v="116.19999999999999"/>
    <n v="55.333333333333336"/>
    <x v="1"/>
    <s v="plays"/>
    <x v="3299"/>
    <d v="2015-10-14T22:01:03"/>
  </r>
  <r>
    <x v="0"/>
    <s v="US"/>
    <s v="USD"/>
    <n v="1430329862"/>
    <n v="1428515462"/>
    <b v="0"/>
    <n v="88"/>
    <b v="1"/>
    <s v="theater/plays"/>
    <n v="136.16666666666666"/>
    <n v="46.420454545454547"/>
    <x v="1"/>
    <s v="plays"/>
    <x v="3300"/>
    <d v="2015-04-29T17:51:02"/>
  </r>
  <r>
    <x v="0"/>
    <s v="US"/>
    <s v="USD"/>
    <n v="1470034740"/>
    <n v="1466185176"/>
    <b v="0"/>
    <n v="70"/>
    <b v="1"/>
    <s v="theater/plays"/>
    <n v="133.46666666666667"/>
    <n v="57.2"/>
    <x v="1"/>
    <s v="plays"/>
    <x v="3301"/>
    <d v="2016-08-01T06:59:00"/>
  </r>
  <r>
    <x v="0"/>
    <s v="ES"/>
    <s v="EUR"/>
    <n v="1481099176"/>
    <n v="1478507176"/>
    <b v="0"/>
    <n v="50"/>
    <b v="1"/>
    <s v="theater/plays"/>
    <n v="103.39285714285715"/>
    <n v="173.7"/>
    <x v="1"/>
    <s v="plays"/>
    <x v="3302"/>
    <d v="2016-12-07T08:26:16"/>
  </r>
  <r>
    <x v="0"/>
    <s v="US"/>
    <s v="USD"/>
    <n v="1427553484"/>
    <n v="1424533084"/>
    <b v="0"/>
    <n v="35"/>
    <b v="1"/>
    <s v="theater/plays"/>
    <n v="115.88888888888889"/>
    <n v="59.6"/>
    <x v="1"/>
    <s v="plays"/>
    <x v="3303"/>
    <d v="2015-03-28T14:38:04"/>
  </r>
  <r>
    <x v="0"/>
    <s v="US"/>
    <s v="USD"/>
    <n v="1482418752"/>
    <n v="1479826752"/>
    <b v="0"/>
    <n v="175"/>
    <b v="1"/>
    <s v="theater/plays"/>
    <n v="104.51666666666665"/>
    <n v="89.585714285714289"/>
    <x v="1"/>
    <s v="plays"/>
    <x v="3304"/>
    <d v="2016-12-22T14:59:12"/>
  </r>
  <r>
    <x v="0"/>
    <s v="US"/>
    <s v="USD"/>
    <n v="1438374748"/>
    <n v="1435782748"/>
    <b v="0"/>
    <n v="20"/>
    <b v="1"/>
    <s v="theater/plays"/>
    <n v="102.02500000000001"/>
    <n v="204.05"/>
    <x v="1"/>
    <s v="plays"/>
    <x v="3305"/>
    <d v="2015-07-31T20:32:28"/>
  </r>
  <r>
    <x v="0"/>
    <s v="US"/>
    <s v="USD"/>
    <n v="1465527600"/>
    <n v="1462252542"/>
    <b v="0"/>
    <n v="54"/>
    <b v="1"/>
    <s v="theater/plays"/>
    <n v="175.33333333333334"/>
    <n v="48.703703703703702"/>
    <x v="1"/>
    <s v="plays"/>
    <x v="3306"/>
    <d v="2016-06-10T03:00:00"/>
  </r>
  <r>
    <x v="0"/>
    <s v="US"/>
    <s v="USD"/>
    <n v="1463275339"/>
    <n v="1460683339"/>
    <b v="0"/>
    <n v="20"/>
    <b v="1"/>
    <s v="theater/plays"/>
    <n v="106.67999999999999"/>
    <n v="53.339999999999996"/>
    <x v="1"/>
    <s v="plays"/>
    <x v="3307"/>
    <d v="2016-05-15T01:22:19"/>
  </r>
  <r>
    <x v="0"/>
    <s v="US"/>
    <s v="USD"/>
    <n v="1460581365"/>
    <n v="1458766965"/>
    <b v="0"/>
    <n v="57"/>
    <b v="1"/>
    <s v="theater/plays"/>
    <n v="122.28571428571429"/>
    <n v="75.087719298245617"/>
    <x v="1"/>
    <s v="plays"/>
    <x v="3308"/>
    <d v="2016-04-13T21:02:45"/>
  </r>
  <r>
    <x v="0"/>
    <s v="GB"/>
    <s v="GBP"/>
    <n v="1476632178"/>
    <n v="1473953778"/>
    <b v="0"/>
    <n v="31"/>
    <b v="1"/>
    <s v="theater/plays"/>
    <n v="159.42857142857144"/>
    <n v="18"/>
    <x v="1"/>
    <s v="plays"/>
    <x v="3309"/>
    <d v="2016-10-16T15:36:18"/>
  </r>
  <r>
    <x v="0"/>
    <s v="US"/>
    <s v="USD"/>
    <n v="1444169825"/>
    <n v="1441577825"/>
    <b v="0"/>
    <n v="31"/>
    <b v="1"/>
    <s v="theater/plays"/>
    <n v="100.07692307692308"/>
    <n v="209.83870967741936"/>
    <x v="1"/>
    <s v="plays"/>
    <x v="3310"/>
    <d v="2015-10-06T22:17:05"/>
  </r>
  <r>
    <x v="0"/>
    <s v="US"/>
    <s v="USD"/>
    <n v="1445065210"/>
    <n v="1442473210"/>
    <b v="0"/>
    <n v="45"/>
    <b v="1"/>
    <s v="theater/plays"/>
    <n v="109.84"/>
    <n v="61.022222222222226"/>
    <x v="1"/>
    <s v="plays"/>
    <x v="3311"/>
    <d v="2015-10-17T07:00:10"/>
  </r>
  <r>
    <x v="0"/>
    <s v="US"/>
    <s v="USD"/>
    <n v="1478901600"/>
    <n v="1477077946"/>
    <b v="0"/>
    <n v="41"/>
    <b v="1"/>
    <s v="theater/plays"/>
    <n v="100.03999999999999"/>
    <n v="61"/>
    <x v="1"/>
    <s v="plays"/>
    <x v="3312"/>
    <d v="2016-11-11T22:00:00"/>
  </r>
  <r>
    <x v="0"/>
    <s v="US"/>
    <s v="USD"/>
    <n v="1453856400"/>
    <n v="1452664317"/>
    <b v="0"/>
    <n v="29"/>
    <b v="1"/>
    <s v="theater/plays"/>
    <n v="116.05000000000001"/>
    <n v="80.034482758620683"/>
    <x v="1"/>
    <s v="plays"/>
    <x v="3313"/>
    <d v="2016-01-27T01:00:00"/>
  </r>
  <r>
    <x v="0"/>
    <s v="GB"/>
    <s v="GBP"/>
    <n v="1431115500"/>
    <n v="1428733511"/>
    <b v="0"/>
    <n v="58"/>
    <b v="1"/>
    <s v="theater/plays"/>
    <n v="210.75"/>
    <n v="29.068965517241381"/>
    <x v="1"/>
    <s v="plays"/>
    <x v="3314"/>
    <d v="2015-05-08T20:05:00"/>
  </r>
  <r>
    <x v="0"/>
    <s v="GB"/>
    <s v="GBP"/>
    <n v="1462519041"/>
    <n v="1459927041"/>
    <b v="0"/>
    <n v="89"/>
    <b v="1"/>
    <s v="theater/plays"/>
    <n v="110.00000000000001"/>
    <n v="49.438202247191015"/>
    <x v="1"/>
    <s v="plays"/>
    <x v="3315"/>
    <d v="2016-05-06T07:17:21"/>
  </r>
  <r>
    <x v="0"/>
    <s v="US"/>
    <s v="USD"/>
    <n v="1407506040"/>
    <n v="1404680075"/>
    <b v="0"/>
    <n v="125"/>
    <b v="1"/>
    <s v="theater/plays"/>
    <n v="100.08673425918037"/>
    <n v="93.977440000000001"/>
    <x v="1"/>
    <s v="plays"/>
    <x v="3316"/>
    <d v="2014-08-08T13:54:00"/>
  </r>
  <r>
    <x v="0"/>
    <s v="US"/>
    <s v="USD"/>
    <n v="1465347424"/>
    <n v="1462755424"/>
    <b v="0"/>
    <n v="18"/>
    <b v="1"/>
    <s v="theater/plays"/>
    <n v="106.19047619047619"/>
    <n v="61.944444444444443"/>
    <x v="1"/>
    <s v="plays"/>
    <x v="3317"/>
    <d v="2016-06-08T00:57:04"/>
  </r>
  <r>
    <x v="0"/>
    <s v="CA"/>
    <s v="CAD"/>
    <n v="1460341800"/>
    <n v="1456902893"/>
    <b v="0"/>
    <n v="32"/>
    <b v="1"/>
    <s v="theater/plays"/>
    <n v="125.6"/>
    <n v="78.5"/>
    <x v="1"/>
    <s v="plays"/>
    <x v="3318"/>
    <d v="2016-04-11T02:30:00"/>
  </r>
  <r>
    <x v="0"/>
    <s v="GB"/>
    <s v="GBP"/>
    <n v="1422712986"/>
    <n v="1418824986"/>
    <b v="0"/>
    <n v="16"/>
    <b v="1"/>
    <s v="theater/plays"/>
    <n v="108"/>
    <n v="33.75"/>
    <x v="1"/>
    <s v="plays"/>
    <x v="3319"/>
    <d v="2015-01-31T14:03:06"/>
  </r>
  <r>
    <x v="0"/>
    <s v="US"/>
    <s v="USD"/>
    <n v="1466557557"/>
    <n v="1463965557"/>
    <b v="0"/>
    <n v="38"/>
    <b v="1"/>
    <s v="theater/plays"/>
    <n v="101"/>
    <n v="66.44736842105263"/>
    <x v="1"/>
    <s v="plays"/>
    <x v="3320"/>
    <d v="2016-06-22T01:05:57"/>
  </r>
  <r>
    <x v="0"/>
    <s v="US"/>
    <s v="USD"/>
    <n v="1413431940"/>
    <n v="1412216665"/>
    <b v="0"/>
    <n v="15"/>
    <b v="1"/>
    <s v="theater/plays"/>
    <n v="107.4"/>
    <n v="35.799999999999997"/>
    <x v="1"/>
    <s v="plays"/>
    <x v="3321"/>
    <d v="2014-10-16T03:59:00"/>
  </r>
  <r>
    <x v="0"/>
    <s v="US"/>
    <s v="USD"/>
    <n v="1466567700"/>
    <n v="1464653696"/>
    <b v="0"/>
    <n v="23"/>
    <b v="1"/>
    <s v="theater/plays"/>
    <n v="101.51515151515152"/>
    <n v="145.65217391304347"/>
    <x v="1"/>
    <s v="plays"/>
    <x v="3322"/>
    <d v="2016-06-22T03:55:00"/>
  </r>
  <r>
    <x v="0"/>
    <s v="GB"/>
    <s v="GBP"/>
    <n v="1474793208"/>
    <n v="1472201208"/>
    <b v="0"/>
    <n v="49"/>
    <b v="1"/>
    <s v="theater/plays"/>
    <n v="125.89999999999999"/>
    <n v="25.693877551020407"/>
    <x v="1"/>
    <s v="plays"/>
    <x v="3323"/>
    <d v="2016-09-25T08:46:48"/>
  </r>
  <r>
    <x v="0"/>
    <s v="IE"/>
    <s v="EUR"/>
    <n v="1465135190"/>
    <n v="1463925590"/>
    <b v="0"/>
    <n v="10"/>
    <b v="1"/>
    <s v="theater/plays"/>
    <n v="101.66666666666666"/>
    <n v="152.5"/>
    <x v="1"/>
    <s v="plays"/>
    <x v="3324"/>
    <d v="2016-06-05T13:59:50"/>
  </r>
  <r>
    <x v="0"/>
    <s v="GB"/>
    <s v="GBP"/>
    <n v="1428256277"/>
    <n v="1425235877"/>
    <b v="0"/>
    <n v="15"/>
    <b v="1"/>
    <s v="theater/plays"/>
    <n v="112.5"/>
    <n v="30"/>
    <x v="1"/>
    <s v="plays"/>
    <x v="3325"/>
    <d v="2015-04-05T17:51:17"/>
  </r>
  <r>
    <x v="0"/>
    <s v="US"/>
    <s v="USD"/>
    <n v="1425830905"/>
    <n v="1423242505"/>
    <b v="0"/>
    <n v="57"/>
    <b v="1"/>
    <s v="theater/plays"/>
    <n v="101.375"/>
    <n v="142.28070175438597"/>
    <x v="1"/>
    <s v="plays"/>
    <x v="3326"/>
    <d v="2015-03-08T16:08:25"/>
  </r>
  <r>
    <x v="0"/>
    <s v="GB"/>
    <s v="GBP"/>
    <n v="1462697966"/>
    <n v="1460105966"/>
    <b v="0"/>
    <n v="33"/>
    <b v="1"/>
    <s v="theater/plays"/>
    <n v="101.25"/>
    <n v="24.545454545454547"/>
    <x v="1"/>
    <s v="plays"/>
    <x v="3327"/>
    <d v="2016-05-08T08:59:26"/>
  </r>
  <r>
    <x v="0"/>
    <s v="US"/>
    <s v="USD"/>
    <n v="1404522000"/>
    <n v="1404308883"/>
    <b v="0"/>
    <n v="9"/>
    <b v="1"/>
    <s v="theater/plays"/>
    <n v="146.38888888888889"/>
    <n v="292.77777777777777"/>
    <x v="1"/>
    <s v="plays"/>
    <x v="3328"/>
    <d v="2014-07-05T01:00:00"/>
  </r>
  <r>
    <x v="0"/>
    <s v="GB"/>
    <s v="GBP"/>
    <n v="1406502000"/>
    <n v="1405583108"/>
    <b v="0"/>
    <n v="26"/>
    <b v="1"/>
    <s v="theater/plays"/>
    <n v="116.8"/>
    <n v="44.92307692307692"/>
    <x v="1"/>
    <s v="plays"/>
    <x v="3329"/>
    <d v="2014-07-27T23:00:00"/>
  </r>
  <r>
    <x v="0"/>
    <s v="GB"/>
    <s v="GBP"/>
    <n v="1427919468"/>
    <n v="1425331068"/>
    <b v="0"/>
    <n v="69"/>
    <b v="1"/>
    <s v="theater/plays"/>
    <n v="106.26666666666667"/>
    <n v="23.10144927536232"/>
    <x v="1"/>
    <s v="plays"/>
    <x v="3330"/>
    <d v="2015-04-01T20:17:48"/>
  </r>
  <r>
    <x v="0"/>
    <s v="US"/>
    <s v="USD"/>
    <n v="1444149886"/>
    <n v="1441125886"/>
    <b v="0"/>
    <n v="65"/>
    <b v="1"/>
    <s v="theater/plays"/>
    <n v="104.52"/>
    <n v="80.400000000000006"/>
    <x v="1"/>
    <s v="plays"/>
    <x v="3331"/>
    <d v="2015-10-06T16:44:46"/>
  </r>
  <r>
    <x v="0"/>
    <s v="US"/>
    <s v="USD"/>
    <n v="1405802330"/>
    <n v="1403210330"/>
    <b v="0"/>
    <n v="83"/>
    <b v="1"/>
    <s v="theater/plays"/>
    <n v="100"/>
    <n v="72.289156626506028"/>
    <x v="1"/>
    <s v="plays"/>
    <x v="3332"/>
    <d v="2014-07-19T20:38:50"/>
  </r>
  <r>
    <x v="0"/>
    <s v="US"/>
    <s v="USD"/>
    <n v="1434384880"/>
    <n v="1432484080"/>
    <b v="0"/>
    <n v="111"/>
    <b v="1"/>
    <s v="theater/plays"/>
    <n v="104.57142857142858"/>
    <n v="32.972972972972975"/>
    <x v="1"/>
    <s v="plays"/>
    <x v="3333"/>
    <d v="2015-06-15T16:14:40"/>
  </r>
  <r>
    <x v="0"/>
    <s v="US"/>
    <s v="USD"/>
    <n v="1438259422"/>
    <n v="1435667422"/>
    <b v="0"/>
    <n v="46"/>
    <b v="1"/>
    <s v="theater/plays"/>
    <n v="138.62051149573753"/>
    <n v="116.65217391304348"/>
    <x v="1"/>
    <s v="plays"/>
    <x v="3334"/>
    <d v="2015-07-30T12:30:22"/>
  </r>
  <r>
    <x v="0"/>
    <s v="GB"/>
    <s v="GBP"/>
    <n v="1407106800"/>
    <n v="1404749446"/>
    <b v="0"/>
    <n v="63"/>
    <b v="1"/>
    <s v="theater/plays"/>
    <n v="100.32000000000001"/>
    <n v="79.61904761904762"/>
    <x v="1"/>
    <s v="plays"/>
    <x v="3335"/>
    <d v="2014-08-03T23:00:00"/>
  </r>
  <r>
    <x v="0"/>
    <s v="GB"/>
    <s v="GBP"/>
    <n v="1459845246"/>
    <n v="1457429646"/>
    <b v="0"/>
    <n v="9"/>
    <b v="1"/>
    <s v="theater/plays"/>
    <n v="100"/>
    <n v="27.777777777777779"/>
    <x v="1"/>
    <s v="plays"/>
    <x v="3336"/>
    <d v="2016-04-05T08:34:06"/>
  </r>
  <r>
    <x v="0"/>
    <s v="GB"/>
    <s v="GBP"/>
    <n v="1412974800"/>
    <n v="1411109167"/>
    <b v="0"/>
    <n v="34"/>
    <b v="1"/>
    <s v="theater/plays"/>
    <n v="110.2"/>
    <n v="81.029411764705884"/>
    <x v="1"/>
    <s v="plays"/>
    <x v="3337"/>
    <d v="2014-10-10T21:00:00"/>
  </r>
  <r>
    <x v="0"/>
    <s v="US"/>
    <s v="USD"/>
    <n v="1487944080"/>
    <n v="1486129680"/>
    <b v="0"/>
    <n v="112"/>
    <b v="1"/>
    <s v="theater/plays"/>
    <n v="102.18"/>
    <n v="136.84821428571428"/>
    <x v="1"/>
    <s v="plays"/>
    <x v="3338"/>
    <d v="2017-02-24T13:48:00"/>
  </r>
  <r>
    <x v="0"/>
    <s v="US"/>
    <s v="USD"/>
    <n v="1469721518"/>
    <n v="1467129518"/>
    <b v="0"/>
    <n v="47"/>
    <b v="1"/>
    <s v="theater/plays"/>
    <n v="104.35000000000001"/>
    <n v="177.61702127659575"/>
    <x v="1"/>
    <s v="plays"/>
    <x v="3339"/>
    <d v="2016-07-28T15:58:38"/>
  </r>
  <r>
    <x v="0"/>
    <s v="US"/>
    <s v="USD"/>
    <n v="1481066554"/>
    <n v="1478906554"/>
    <b v="0"/>
    <n v="38"/>
    <b v="1"/>
    <s v="theater/plays"/>
    <n v="138.16666666666666"/>
    <n v="109.07894736842105"/>
    <x v="1"/>
    <s v="plays"/>
    <x v="3340"/>
    <d v="2016-12-06T23:22:34"/>
  </r>
  <r>
    <x v="0"/>
    <s v="GB"/>
    <s v="GBP"/>
    <n v="1465750800"/>
    <n v="1463771421"/>
    <b v="0"/>
    <n v="28"/>
    <b v="1"/>
    <s v="theater/plays"/>
    <n v="100"/>
    <n v="119.64285714285714"/>
    <x v="1"/>
    <s v="plays"/>
    <x v="3341"/>
    <d v="2016-06-12T17:00:00"/>
  </r>
  <r>
    <x v="0"/>
    <s v="US"/>
    <s v="USD"/>
    <n v="1427864340"/>
    <n v="1425020810"/>
    <b v="0"/>
    <n v="78"/>
    <b v="1"/>
    <s v="theater/plays"/>
    <n v="101.66666666666666"/>
    <n v="78.205128205128204"/>
    <x v="1"/>
    <s v="plays"/>
    <x v="3342"/>
    <d v="2015-04-01T04:59:00"/>
  </r>
  <r>
    <x v="0"/>
    <s v="GB"/>
    <s v="GBP"/>
    <n v="1460553480"/>
    <n v="1458770384"/>
    <b v="0"/>
    <n v="23"/>
    <b v="1"/>
    <s v="theater/plays"/>
    <n v="171.42857142857142"/>
    <n v="52.173913043478258"/>
    <x v="1"/>
    <s v="plays"/>
    <x v="3343"/>
    <d v="2016-04-13T13:18:00"/>
  </r>
  <r>
    <x v="0"/>
    <s v="US"/>
    <s v="USD"/>
    <n v="1409374093"/>
    <n v="1406782093"/>
    <b v="0"/>
    <n v="40"/>
    <b v="1"/>
    <s v="theater/plays"/>
    <n v="101.44444444444444"/>
    <n v="114.125"/>
    <x v="1"/>
    <s v="plays"/>
    <x v="3344"/>
    <d v="2014-08-30T04:48:13"/>
  </r>
  <r>
    <x v="0"/>
    <s v="US"/>
    <s v="USD"/>
    <n v="1429317420"/>
    <n v="1424226768"/>
    <b v="0"/>
    <n v="13"/>
    <b v="1"/>
    <s v="theater/plays"/>
    <n v="130"/>
    <n v="50"/>
    <x v="1"/>
    <s v="plays"/>
    <x v="3345"/>
    <d v="2015-04-18T00:37:00"/>
  </r>
  <r>
    <x v="0"/>
    <s v="US"/>
    <s v="USD"/>
    <n v="1424910910"/>
    <n v="1424306110"/>
    <b v="0"/>
    <n v="18"/>
    <b v="1"/>
    <s v="theater/plays"/>
    <n v="110.00000000000001"/>
    <n v="91.666666666666671"/>
    <x v="1"/>
    <s v="plays"/>
    <x v="3346"/>
    <d v="2015-02-26T00:35:10"/>
  </r>
  <r>
    <x v="0"/>
    <s v="GB"/>
    <s v="GBP"/>
    <n v="1462741200"/>
    <n v="1461503654"/>
    <b v="0"/>
    <n v="22"/>
    <b v="1"/>
    <s v="theater/plays"/>
    <n v="119.44999999999999"/>
    <n v="108.59090909090909"/>
    <x v="1"/>
    <s v="plays"/>
    <x v="3347"/>
    <d v="2016-05-08T21:00:00"/>
  </r>
  <r>
    <x v="0"/>
    <s v="US"/>
    <s v="USD"/>
    <n v="1461988740"/>
    <n v="1459949080"/>
    <b v="0"/>
    <n v="79"/>
    <b v="1"/>
    <s v="theater/plays"/>
    <n v="100.2909090909091"/>
    <n v="69.822784810126578"/>
    <x v="1"/>
    <s v="plays"/>
    <x v="3348"/>
    <d v="2016-04-30T03:59:00"/>
  </r>
  <r>
    <x v="0"/>
    <s v="US"/>
    <s v="USD"/>
    <n v="1465837200"/>
    <n v="1463971172"/>
    <b v="0"/>
    <n v="14"/>
    <b v="1"/>
    <s v="theater/plays"/>
    <n v="153.4"/>
    <n v="109.57142857142857"/>
    <x v="1"/>
    <s v="plays"/>
    <x v="3349"/>
    <d v="2016-06-13T17:00:00"/>
  </r>
  <r>
    <x v="0"/>
    <s v="LU"/>
    <s v="EUR"/>
    <n v="1448838000"/>
    <n v="1445791811"/>
    <b v="0"/>
    <n v="51"/>
    <b v="1"/>
    <s v="theater/plays"/>
    <n v="104.42857142857143"/>
    <n v="71.666666666666671"/>
    <x v="1"/>
    <s v="plays"/>
    <x v="3350"/>
    <d v="2015-11-29T23:00:00"/>
  </r>
  <r>
    <x v="0"/>
    <s v="GB"/>
    <s v="GBP"/>
    <n v="1406113200"/>
    <n v="1402910965"/>
    <b v="0"/>
    <n v="54"/>
    <b v="1"/>
    <s v="theater/plays"/>
    <n v="101.1"/>
    <n v="93.611111111111114"/>
    <x v="1"/>
    <s v="plays"/>
    <x v="3351"/>
    <d v="2014-07-23T11:00:00"/>
  </r>
  <r>
    <x v="0"/>
    <s v="GB"/>
    <s v="GBP"/>
    <n v="1467414000"/>
    <n v="1462492178"/>
    <b v="0"/>
    <n v="70"/>
    <b v="1"/>
    <s v="theater/plays"/>
    <n v="107.52"/>
    <n v="76.8"/>
    <x v="1"/>
    <s v="plays"/>
    <x v="3352"/>
    <d v="2016-07-01T23:00:00"/>
  </r>
  <r>
    <x v="0"/>
    <s v="GB"/>
    <s v="GBP"/>
    <n v="1462230000"/>
    <n v="1461061350"/>
    <b v="0"/>
    <n v="44"/>
    <b v="1"/>
    <s v="theater/plays"/>
    <n v="315"/>
    <n v="35.795454545454547"/>
    <x v="1"/>
    <s v="plays"/>
    <x v="3353"/>
    <d v="2016-05-02T23:00:00"/>
  </r>
  <r>
    <x v="0"/>
    <s v="US"/>
    <s v="USD"/>
    <n v="1446091260"/>
    <n v="1443029206"/>
    <b v="0"/>
    <n v="55"/>
    <b v="1"/>
    <s v="theater/plays"/>
    <n v="101.93333333333334"/>
    <n v="55.6"/>
    <x v="1"/>
    <s v="plays"/>
    <x v="3354"/>
    <d v="2015-10-29T04:01:00"/>
  </r>
  <r>
    <x v="0"/>
    <s v="GB"/>
    <s v="GBP"/>
    <n v="1462879020"/>
    <n v="1461941527"/>
    <b v="0"/>
    <n v="15"/>
    <b v="1"/>
    <s v="theater/plays"/>
    <n v="126.28571428571429"/>
    <n v="147.33333333333334"/>
    <x v="1"/>
    <s v="plays"/>
    <x v="3355"/>
    <d v="2016-05-10T11:17:00"/>
  </r>
  <r>
    <x v="0"/>
    <s v="GB"/>
    <s v="GBP"/>
    <n v="1468611272"/>
    <n v="1466019272"/>
    <b v="0"/>
    <n v="27"/>
    <b v="1"/>
    <s v="theater/plays"/>
    <n v="101.4"/>
    <n v="56.333333333333336"/>
    <x v="1"/>
    <s v="plays"/>
    <x v="3356"/>
    <d v="2016-07-15T19:34:32"/>
  </r>
  <r>
    <x v="0"/>
    <s v="GB"/>
    <s v="GBP"/>
    <n v="1406887310"/>
    <n v="1404295310"/>
    <b v="0"/>
    <n v="21"/>
    <b v="1"/>
    <s v="theater/plays"/>
    <n v="101"/>
    <n v="96.19047619047619"/>
    <x v="1"/>
    <s v="plays"/>
    <x v="3357"/>
    <d v="2014-08-01T10:01:50"/>
  </r>
  <r>
    <x v="0"/>
    <s v="US"/>
    <s v="USD"/>
    <n v="1416385679"/>
    <n v="1413790079"/>
    <b v="0"/>
    <n v="162"/>
    <b v="1"/>
    <s v="theater/plays"/>
    <n v="102.99000000000001"/>
    <n v="63.574074074074076"/>
    <x v="1"/>
    <s v="plays"/>
    <x v="3358"/>
    <d v="2014-11-19T08:27:59"/>
  </r>
  <r>
    <x v="0"/>
    <s v="US"/>
    <s v="USD"/>
    <n v="1487985734"/>
    <n v="1484097734"/>
    <b v="0"/>
    <n v="23"/>
    <b v="1"/>
    <s v="theater/plays"/>
    <n v="106.25"/>
    <n v="184.78260869565219"/>
    <x v="1"/>
    <s v="plays"/>
    <x v="3359"/>
    <d v="2017-02-25T01:22:14"/>
  </r>
  <r>
    <x v="0"/>
    <s v="SG"/>
    <s v="SGD"/>
    <n v="1481731140"/>
    <n v="1479866343"/>
    <b v="0"/>
    <n v="72"/>
    <b v="1"/>
    <s v="theater/plays"/>
    <n v="101.37777777777779"/>
    <n v="126.72222222222223"/>
    <x v="1"/>
    <s v="plays"/>
    <x v="3360"/>
    <d v="2016-12-14T15:59:00"/>
  </r>
  <r>
    <x v="0"/>
    <s v="US"/>
    <s v="USD"/>
    <n v="1409587140"/>
    <n v="1408062990"/>
    <b v="0"/>
    <n v="68"/>
    <b v="1"/>
    <s v="theater/plays"/>
    <n v="113.46000000000001"/>
    <n v="83.42647058823529"/>
    <x v="1"/>
    <s v="plays"/>
    <x v="3361"/>
    <d v="2014-09-01T15:59:00"/>
  </r>
  <r>
    <x v="0"/>
    <s v="US"/>
    <s v="USD"/>
    <n v="1425704100"/>
    <n v="1424484717"/>
    <b v="0"/>
    <n v="20"/>
    <b v="1"/>
    <s v="theater/plays"/>
    <n v="218.00000000000003"/>
    <n v="54.5"/>
    <x v="1"/>
    <s v="plays"/>
    <x v="3362"/>
    <d v="2015-03-07T04:55:00"/>
  </r>
  <r>
    <x v="0"/>
    <s v="US"/>
    <s v="USD"/>
    <n v="1408464000"/>
    <n v="1406831445"/>
    <b v="0"/>
    <n v="26"/>
    <b v="1"/>
    <s v="theater/plays"/>
    <n v="101.41935483870968"/>
    <n v="302.30769230769232"/>
    <x v="1"/>
    <s v="plays"/>
    <x v="3363"/>
    <d v="2014-08-19T16:00:00"/>
  </r>
  <r>
    <x v="0"/>
    <s v="GB"/>
    <s v="GBP"/>
    <n v="1458075600"/>
    <n v="1456183649"/>
    <b v="0"/>
    <n v="72"/>
    <b v="1"/>
    <s v="theater/plays"/>
    <n v="105.93333333333332"/>
    <n v="44.138888888888886"/>
    <x v="1"/>
    <s v="plays"/>
    <x v="3364"/>
    <d v="2016-03-15T21:00:00"/>
  </r>
  <r>
    <x v="0"/>
    <s v="US"/>
    <s v="USD"/>
    <n v="1449973592"/>
    <n v="1447381592"/>
    <b v="0"/>
    <n v="3"/>
    <b v="1"/>
    <s v="theater/plays"/>
    <n v="104"/>
    <n v="866.66666666666663"/>
    <x v="1"/>
    <s v="plays"/>
    <x v="3365"/>
    <d v="2015-12-13T02:26:32"/>
  </r>
  <r>
    <x v="0"/>
    <s v="US"/>
    <s v="USD"/>
    <n v="1431481037"/>
    <n v="1428889037"/>
    <b v="0"/>
    <n v="18"/>
    <b v="1"/>
    <s v="theater/plays"/>
    <n v="221"/>
    <n v="61.388888888888886"/>
    <x v="1"/>
    <s v="plays"/>
    <x v="3366"/>
    <d v="2015-05-13T01:37:17"/>
  </r>
  <r>
    <x v="0"/>
    <s v="GB"/>
    <s v="GBP"/>
    <n v="1438467894"/>
    <n v="1436307894"/>
    <b v="0"/>
    <n v="30"/>
    <b v="1"/>
    <s v="theater/plays"/>
    <n v="118.66666666666667"/>
    <n v="29.666666666666668"/>
    <x v="1"/>
    <s v="plays"/>
    <x v="3367"/>
    <d v="2015-08-01T22:24:54"/>
  </r>
  <r>
    <x v="0"/>
    <s v="US"/>
    <s v="USD"/>
    <n v="1420088400"/>
    <n v="1416977259"/>
    <b v="0"/>
    <n v="23"/>
    <b v="1"/>
    <s v="theater/plays"/>
    <n v="104.60000000000001"/>
    <n v="45.478260869565219"/>
    <x v="1"/>
    <s v="plays"/>
    <x v="3368"/>
    <d v="2015-01-01T05:00:00"/>
  </r>
  <r>
    <x v="0"/>
    <s v="IE"/>
    <s v="EUR"/>
    <n v="1484441980"/>
    <n v="1479257980"/>
    <b v="0"/>
    <n v="54"/>
    <b v="1"/>
    <s v="theater/plays"/>
    <n v="103.89999999999999"/>
    <n v="96.203703703703709"/>
    <x v="1"/>
    <s v="plays"/>
    <x v="3369"/>
    <d v="2017-01-15T00:59:40"/>
  </r>
  <r>
    <x v="0"/>
    <s v="US"/>
    <s v="USD"/>
    <n v="1481961600"/>
    <n v="1479283285"/>
    <b v="0"/>
    <n v="26"/>
    <b v="1"/>
    <s v="theater/plays"/>
    <n v="117.73333333333333"/>
    <n v="67.92307692307692"/>
    <x v="1"/>
    <s v="plays"/>
    <x v="3370"/>
    <d v="2016-12-17T08:00:00"/>
  </r>
  <r>
    <x v="0"/>
    <s v="US"/>
    <s v="USD"/>
    <n v="1449089965"/>
    <n v="1446670765"/>
    <b v="0"/>
    <n v="9"/>
    <b v="1"/>
    <s v="theater/plays"/>
    <n v="138.5"/>
    <n v="30.777777777777779"/>
    <x v="1"/>
    <s v="plays"/>
    <x v="3371"/>
    <d v="2015-12-02T20:59:25"/>
  </r>
  <r>
    <x v="0"/>
    <s v="US"/>
    <s v="USD"/>
    <n v="1408942740"/>
    <n v="1407157756"/>
    <b v="0"/>
    <n v="27"/>
    <b v="1"/>
    <s v="theater/plays"/>
    <n v="103.49999999999999"/>
    <n v="38.333333333333336"/>
    <x v="1"/>
    <s v="plays"/>
    <x v="3372"/>
    <d v="2014-08-25T04:59:00"/>
  </r>
  <r>
    <x v="0"/>
    <s v="GB"/>
    <s v="GBP"/>
    <n v="1437235200"/>
    <n v="1435177840"/>
    <b v="0"/>
    <n v="30"/>
    <b v="1"/>
    <s v="theater/plays"/>
    <n v="100.25"/>
    <n v="66.833333333333329"/>
    <x v="1"/>
    <s v="plays"/>
    <x v="3373"/>
    <d v="2015-07-18T16:00:00"/>
  </r>
  <r>
    <x v="0"/>
    <s v="CA"/>
    <s v="CAD"/>
    <n v="1446053616"/>
    <n v="1443461616"/>
    <b v="0"/>
    <n v="52"/>
    <b v="1"/>
    <s v="theater/plays"/>
    <n v="106.57142857142856"/>
    <n v="71.730769230769226"/>
    <x v="1"/>
    <s v="plays"/>
    <x v="3374"/>
    <d v="2015-10-28T17:33:36"/>
  </r>
  <r>
    <x v="0"/>
    <s v="GB"/>
    <s v="GBP"/>
    <n v="1400423973"/>
    <n v="1399387173"/>
    <b v="0"/>
    <n v="17"/>
    <b v="1"/>
    <s v="theater/plays"/>
    <n v="100"/>
    <n v="176.47058823529412"/>
    <x v="1"/>
    <s v="plays"/>
    <x v="3375"/>
    <d v="2014-05-18T14:39:33"/>
  </r>
  <r>
    <x v="0"/>
    <s v="US"/>
    <s v="USD"/>
    <n v="1429976994"/>
    <n v="1424796594"/>
    <b v="0"/>
    <n v="19"/>
    <b v="1"/>
    <s v="theater/plays"/>
    <n v="100.01249999999999"/>
    <n v="421.10526315789474"/>
    <x v="1"/>
    <s v="plays"/>
    <x v="3376"/>
    <d v="2015-04-25T15:49:54"/>
  </r>
  <r>
    <x v="0"/>
    <s v="GB"/>
    <s v="GBP"/>
    <n v="1426870560"/>
    <n v="1424280899"/>
    <b v="0"/>
    <n v="77"/>
    <b v="1"/>
    <s v="theater/plays"/>
    <n v="101.05"/>
    <n v="104.98701298701299"/>
    <x v="1"/>
    <s v="plays"/>
    <x v="3377"/>
    <d v="2015-03-20T16:56:00"/>
  </r>
  <r>
    <x v="0"/>
    <s v="GB"/>
    <s v="GBP"/>
    <n v="1409490480"/>
    <n v="1407400306"/>
    <b v="0"/>
    <n v="21"/>
    <b v="1"/>
    <s v="theater/plays"/>
    <n v="107.63636363636364"/>
    <n v="28.19047619047619"/>
    <x v="1"/>
    <s v="plays"/>
    <x v="3378"/>
    <d v="2014-08-31T13:08:00"/>
  </r>
  <r>
    <x v="0"/>
    <s v="GB"/>
    <s v="GBP"/>
    <n v="1440630000"/>
    <n v="1439122800"/>
    <b v="0"/>
    <n v="38"/>
    <b v="1"/>
    <s v="theater/plays"/>
    <n v="103.64999999999999"/>
    <n v="54.55263157894737"/>
    <x v="1"/>
    <s v="plays"/>
    <x v="3379"/>
    <d v="2015-08-26T23:00:00"/>
  </r>
  <r>
    <x v="0"/>
    <s v="US"/>
    <s v="USD"/>
    <n v="1417305178"/>
    <n v="1414277578"/>
    <b v="0"/>
    <n v="28"/>
    <b v="1"/>
    <s v="theater/plays"/>
    <n v="104.43333333333334"/>
    <n v="111.89285714285714"/>
    <x v="1"/>
    <s v="plays"/>
    <x v="3380"/>
    <d v="2014-11-29T23:52:58"/>
  </r>
  <r>
    <x v="0"/>
    <s v="US"/>
    <s v="USD"/>
    <n v="1426044383"/>
    <n v="1423455983"/>
    <b v="0"/>
    <n v="48"/>
    <b v="1"/>
    <s v="theater/plays"/>
    <n v="102.25"/>
    <n v="85.208333333333329"/>
    <x v="1"/>
    <s v="plays"/>
    <x v="3381"/>
    <d v="2015-03-11T03:26:23"/>
  </r>
  <r>
    <x v="0"/>
    <s v="GB"/>
    <s v="GBP"/>
    <n v="1470092340"/>
    <n v="1467973256"/>
    <b v="0"/>
    <n v="46"/>
    <b v="1"/>
    <s v="theater/plays"/>
    <n v="100.74285714285713"/>
    <n v="76.652173913043484"/>
    <x v="1"/>
    <s v="plays"/>
    <x v="3382"/>
    <d v="2016-08-01T22:59:00"/>
  </r>
  <r>
    <x v="0"/>
    <s v="US"/>
    <s v="USD"/>
    <n v="1466707620"/>
    <n v="1464979620"/>
    <b v="0"/>
    <n v="30"/>
    <b v="1"/>
    <s v="theater/plays"/>
    <n v="111.71428571428572"/>
    <n v="65.166666666666671"/>
    <x v="1"/>
    <s v="plays"/>
    <x v="3383"/>
    <d v="2016-06-23T18:47:00"/>
  </r>
  <r>
    <x v="0"/>
    <s v="US"/>
    <s v="USD"/>
    <n v="1448074800"/>
    <n v="1444874768"/>
    <b v="0"/>
    <n v="64"/>
    <b v="1"/>
    <s v="theater/plays"/>
    <n v="100.01100000000001"/>
    <n v="93.760312499999998"/>
    <x v="1"/>
    <s v="plays"/>
    <x v="3384"/>
    <d v="2015-11-21T03:00:00"/>
  </r>
  <r>
    <x v="0"/>
    <s v="US"/>
    <s v="USD"/>
    <n v="1418244552"/>
    <n v="1415652552"/>
    <b v="0"/>
    <n v="15"/>
    <b v="1"/>
    <s v="theater/plays"/>
    <n v="100"/>
    <n v="133.33333333333334"/>
    <x v="1"/>
    <s v="plays"/>
    <x v="3385"/>
    <d v="2014-12-10T20:49:12"/>
  </r>
  <r>
    <x v="0"/>
    <s v="US"/>
    <s v="USD"/>
    <n v="1417620506"/>
    <n v="1415028506"/>
    <b v="0"/>
    <n v="41"/>
    <b v="1"/>
    <s v="theater/plays"/>
    <n v="105"/>
    <n v="51.219512195121951"/>
    <x v="1"/>
    <s v="plays"/>
    <x v="3386"/>
    <d v="2014-12-03T15:28:26"/>
  </r>
  <r>
    <x v="0"/>
    <s v="US"/>
    <s v="USD"/>
    <n v="1418581088"/>
    <n v="1415125088"/>
    <b v="0"/>
    <n v="35"/>
    <b v="1"/>
    <s v="theater/plays"/>
    <n v="116.86666666666667"/>
    <n v="100.17142857142858"/>
    <x v="1"/>
    <s v="plays"/>
    <x v="3387"/>
    <d v="2014-12-14T18:18:08"/>
  </r>
  <r>
    <x v="0"/>
    <s v="GB"/>
    <s v="GBP"/>
    <n v="1434625441"/>
    <n v="1432033441"/>
    <b v="0"/>
    <n v="45"/>
    <b v="1"/>
    <s v="theater/plays"/>
    <n v="103.8"/>
    <n v="34.6"/>
    <x v="1"/>
    <s v="plays"/>
    <x v="3388"/>
    <d v="2015-06-18T11:04:01"/>
  </r>
  <r>
    <x v="0"/>
    <s v="US"/>
    <s v="USD"/>
    <n v="1464960682"/>
    <n v="1462368682"/>
    <b v="0"/>
    <n v="62"/>
    <b v="1"/>
    <s v="theater/plays"/>
    <n v="114.5"/>
    <n v="184.67741935483872"/>
    <x v="1"/>
    <s v="plays"/>
    <x v="3389"/>
    <d v="2016-06-03T13:31:22"/>
  </r>
  <r>
    <x v="0"/>
    <s v="US"/>
    <s v="USD"/>
    <n v="1405017345"/>
    <n v="1403721345"/>
    <b v="0"/>
    <n v="22"/>
    <b v="1"/>
    <s v="theater/plays"/>
    <n v="102.4"/>
    <n v="69.818181818181813"/>
    <x v="1"/>
    <s v="plays"/>
    <x v="3390"/>
    <d v="2014-07-10T18:35:45"/>
  </r>
  <r>
    <x v="0"/>
    <s v="US"/>
    <s v="USD"/>
    <n v="1407536880"/>
    <n v="1404997548"/>
    <b v="0"/>
    <n v="18"/>
    <b v="1"/>
    <s v="theater/plays"/>
    <n v="223"/>
    <n v="61.944444444444443"/>
    <x v="1"/>
    <s v="plays"/>
    <x v="3391"/>
    <d v="2014-08-08T22:28:00"/>
  </r>
  <r>
    <x v="0"/>
    <s v="GB"/>
    <s v="GBP"/>
    <n v="1462565855"/>
    <n v="1458245855"/>
    <b v="0"/>
    <n v="12"/>
    <b v="1"/>
    <s v="theater/plays"/>
    <n v="100"/>
    <n v="41.666666666666664"/>
    <x v="1"/>
    <s v="plays"/>
    <x v="3392"/>
    <d v="2016-05-06T20:17:35"/>
  </r>
  <r>
    <x v="0"/>
    <s v="US"/>
    <s v="USD"/>
    <n v="1415234760"/>
    <n v="1413065230"/>
    <b v="0"/>
    <n v="44"/>
    <b v="1"/>
    <s v="theater/plays"/>
    <n v="105.80000000000001"/>
    <n v="36.06818181818182"/>
    <x v="1"/>
    <s v="plays"/>
    <x v="3393"/>
    <d v="2014-11-06T00:46:00"/>
  </r>
  <r>
    <x v="0"/>
    <s v="GB"/>
    <s v="GBP"/>
    <n v="1406470645"/>
    <n v="1403878645"/>
    <b v="0"/>
    <n v="27"/>
    <b v="1"/>
    <s v="theater/plays"/>
    <n v="142.36363636363635"/>
    <n v="29"/>
    <x v="1"/>
    <s v="plays"/>
    <x v="3394"/>
    <d v="2014-07-27T14:17:25"/>
  </r>
  <r>
    <x v="0"/>
    <s v="GB"/>
    <s v="GBP"/>
    <n v="1433009400"/>
    <n v="1431795944"/>
    <b v="0"/>
    <n v="38"/>
    <b v="1"/>
    <s v="theater/plays"/>
    <n v="184"/>
    <n v="24.210526315789473"/>
    <x v="1"/>
    <s v="plays"/>
    <x v="3395"/>
    <d v="2015-05-30T18:10:00"/>
  </r>
  <r>
    <x v="0"/>
    <s v="US"/>
    <s v="USD"/>
    <n v="1401595140"/>
    <n v="1399286589"/>
    <b v="0"/>
    <n v="28"/>
    <b v="1"/>
    <s v="theater/plays"/>
    <n v="104.33333333333333"/>
    <n v="55.892857142857146"/>
    <x v="1"/>
    <s v="plays"/>
    <x v="3396"/>
    <d v="2014-06-01T03:59:00"/>
  </r>
  <r>
    <x v="0"/>
    <s v="GB"/>
    <s v="GBP"/>
    <n v="1455832800"/>
    <n v="1452338929"/>
    <b v="0"/>
    <n v="24"/>
    <b v="1"/>
    <s v="theater/plays"/>
    <n v="112.00000000000001"/>
    <n v="11.666666666666666"/>
    <x v="1"/>
    <s v="plays"/>
    <x v="3397"/>
    <d v="2016-02-18T22:00:00"/>
  </r>
  <r>
    <x v="0"/>
    <s v="US"/>
    <s v="USD"/>
    <n v="1416589200"/>
    <n v="1414605776"/>
    <b v="0"/>
    <n v="65"/>
    <b v="1"/>
    <s v="theater/plays"/>
    <n v="111.07499999999999"/>
    <n v="68.353846153846149"/>
    <x v="1"/>
    <s v="plays"/>
    <x v="3398"/>
    <d v="2014-11-21T17:00:00"/>
  </r>
  <r>
    <x v="0"/>
    <s v="GB"/>
    <s v="GBP"/>
    <n v="1424556325"/>
    <n v="1421964325"/>
    <b v="0"/>
    <n v="46"/>
    <b v="1"/>
    <s v="theater/plays"/>
    <n v="103.75000000000001"/>
    <n v="27.065217391304348"/>
    <x v="1"/>
    <s v="plays"/>
    <x v="3399"/>
    <d v="2015-02-21T22:05:25"/>
  </r>
  <r>
    <x v="0"/>
    <s v="US"/>
    <s v="USD"/>
    <n v="1409266414"/>
    <n v="1405378414"/>
    <b v="0"/>
    <n v="85"/>
    <b v="1"/>
    <s v="theater/plays"/>
    <n v="100.41"/>
    <n v="118.12941176470588"/>
    <x v="1"/>
    <s v="plays"/>
    <x v="3400"/>
    <d v="2014-08-28T22:53:34"/>
  </r>
  <r>
    <x v="0"/>
    <s v="GB"/>
    <s v="GBP"/>
    <n v="1438968146"/>
    <n v="1436376146"/>
    <b v="0"/>
    <n v="66"/>
    <b v="1"/>
    <s v="theater/plays"/>
    <n v="101.86206896551724"/>
    <n v="44.757575757575758"/>
    <x v="1"/>
    <s v="plays"/>
    <x v="3401"/>
    <d v="2015-08-07T17:22:26"/>
  </r>
  <r>
    <x v="0"/>
    <s v="US"/>
    <s v="USD"/>
    <n v="1447295460"/>
    <n v="1444747843"/>
    <b v="0"/>
    <n v="165"/>
    <b v="1"/>
    <s v="theater/plays"/>
    <n v="109.76666666666665"/>
    <n v="99.787878787878782"/>
    <x v="1"/>
    <s v="plays"/>
    <x v="3402"/>
    <d v="2015-11-12T02:31:00"/>
  </r>
  <r>
    <x v="0"/>
    <s v="GB"/>
    <s v="GBP"/>
    <n v="1435230324"/>
    <n v="1432638324"/>
    <b v="0"/>
    <n v="17"/>
    <b v="1"/>
    <s v="theater/plays"/>
    <n v="100"/>
    <n v="117.64705882352941"/>
    <x v="1"/>
    <s v="plays"/>
    <x v="3403"/>
    <d v="2015-06-25T11:05:24"/>
  </r>
  <r>
    <x v="0"/>
    <s v="US"/>
    <s v="USD"/>
    <n v="1434542702"/>
    <n v="1432814702"/>
    <b v="0"/>
    <n v="3"/>
    <b v="1"/>
    <s v="theater/plays"/>
    <n v="122"/>
    <n v="203.33333333333334"/>
    <x v="1"/>
    <s v="plays"/>
    <x v="3404"/>
    <d v="2015-06-17T12:05:02"/>
  </r>
  <r>
    <x v="0"/>
    <s v="GB"/>
    <s v="GBP"/>
    <n v="1456876740"/>
    <n v="1455063886"/>
    <b v="0"/>
    <n v="17"/>
    <b v="1"/>
    <s v="theater/plays"/>
    <n v="137.57142857142856"/>
    <n v="28.323529411764707"/>
    <x v="1"/>
    <s v="plays"/>
    <x v="3405"/>
    <d v="2016-03-01T23:59:00"/>
  </r>
  <r>
    <x v="0"/>
    <s v="US"/>
    <s v="USD"/>
    <n v="1405511376"/>
    <n v="1401623376"/>
    <b v="0"/>
    <n v="91"/>
    <b v="1"/>
    <s v="theater/plays"/>
    <n v="100.31000000000002"/>
    <n v="110.23076923076923"/>
    <x v="1"/>
    <s v="plays"/>
    <x v="3406"/>
    <d v="2014-07-16T11:49:36"/>
  </r>
  <r>
    <x v="0"/>
    <s v="GB"/>
    <s v="GBP"/>
    <n v="1404641289"/>
    <n v="1402049289"/>
    <b v="0"/>
    <n v="67"/>
    <b v="1"/>
    <s v="theater/plays"/>
    <n v="107.1"/>
    <n v="31.970149253731343"/>
    <x v="1"/>
    <s v="plays"/>
    <x v="3407"/>
    <d v="2014-07-06T10:08:09"/>
  </r>
  <r>
    <x v="0"/>
    <s v="US"/>
    <s v="USD"/>
    <n v="1405727304"/>
    <n v="1403135304"/>
    <b v="0"/>
    <n v="18"/>
    <b v="1"/>
    <s v="theater/plays"/>
    <n v="211"/>
    <n v="58.611111111111114"/>
    <x v="1"/>
    <s v="plays"/>
    <x v="3408"/>
    <d v="2014-07-18T23:48:24"/>
  </r>
  <r>
    <x v="0"/>
    <s v="GB"/>
    <s v="GBP"/>
    <n v="1469998680"/>
    <n v="1466710358"/>
    <b v="0"/>
    <n v="21"/>
    <b v="1"/>
    <s v="theater/plays"/>
    <n v="123.6"/>
    <n v="29.428571428571427"/>
    <x v="1"/>
    <s v="plays"/>
    <x v="3409"/>
    <d v="2016-07-31T20:58:00"/>
  </r>
  <r>
    <x v="0"/>
    <s v="US"/>
    <s v="USD"/>
    <n v="1465196400"/>
    <n v="1462841990"/>
    <b v="0"/>
    <n v="40"/>
    <b v="1"/>
    <s v="theater/plays"/>
    <n v="108.5"/>
    <n v="81.375"/>
    <x v="1"/>
    <s v="plays"/>
    <x v="3410"/>
    <d v="2016-06-06T07:00:00"/>
  </r>
  <r>
    <x v="0"/>
    <s v="US"/>
    <s v="USD"/>
    <n v="1444264372"/>
    <n v="1442536372"/>
    <b v="0"/>
    <n v="78"/>
    <b v="1"/>
    <s v="theater/plays"/>
    <n v="103.56666666666668"/>
    <n v="199.16666666666666"/>
    <x v="1"/>
    <s v="plays"/>
    <x v="3411"/>
    <d v="2015-10-08T00:32:52"/>
  </r>
  <r>
    <x v="0"/>
    <s v="GB"/>
    <s v="GBP"/>
    <n v="1411858862"/>
    <n v="1409266862"/>
    <b v="0"/>
    <n v="26"/>
    <b v="1"/>
    <s v="theater/plays"/>
    <n v="100"/>
    <n v="115.38461538461539"/>
    <x v="1"/>
    <s v="plays"/>
    <x v="3412"/>
    <d v="2014-09-27T23:01:02"/>
  </r>
  <r>
    <x v="0"/>
    <s v="US"/>
    <s v="USD"/>
    <n v="1425099540"/>
    <n v="1424280938"/>
    <b v="0"/>
    <n v="14"/>
    <b v="1"/>
    <s v="theater/plays"/>
    <n v="130"/>
    <n v="46.428571428571431"/>
    <x v="1"/>
    <s v="plays"/>
    <x v="3413"/>
    <d v="2015-02-28T04:59:00"/>
  </r>
  <r>
    <x v="0"/>
    <s v="US"/>
    <s v="USD"/>
    <n v="1480579140"/>
    <n v="1478030325"/>
    <b v="0"/>
    <n v="44"/>
    <b v="1"/>
    <s v="theater/plays"/>
    <n v="103.49999999999999"/>
    <n v="70.568181818181813"/>
    <x v="1"/>
    <s v="plays"/>
    <x v="3414"/>
    <d v="2016-12-01T07:59:00"/>
  </r>
  <r>
    <x v="0"/>
    <s v="US"/>
    <s v="USD"/>
    <n v="1460935800"/>
    <n v="1459999656"/>
    <b v="0"/>
    <n v="9"/>
    <b v="1"/>
    <s v="theater/plays"/>
    <n v="100"/>
    <n v="22.222222222222221"/>
    <x v="1"/>
    <s v="plays"/>
    <x v="3415"/>
    <d v="2016-04-17T23:30:00"/>
  </r>
  <r>
    <x v="0"/>
    <s v="GB"/>
    <s v="GBP"/>
    <n v="1429813800"/>
    <n v="1427363645"/>
    <b v="0"/>
    <n v="30"/>
    <b v="1"/>
    <s v="theater/plays"/>
    <n v="119.6"/>
    <n v="159.46666666666667"/>
    <x v="1"/>
    <s v="plays"/>
    <x v="3416"/>
    <d v="2015-04-23T18:30:00"/>
  </r>
  <r>
    <x v="0"/>
    <s v="US"/>
    <s v="USD"/>
    <n v="1414284180"/>
    <n v="1410558948"/>
    <b v="0"/>
    <n v="45"/>
    <b v="1"/>
    <s v="theater/plays"/>
    <n v="100.00058823529412"/>
    <n v="37.777999999999999"/>
    <x v="1"/>
    <s v="plays"/>
    <x v="3417"/>
    <d v="2014-10-26T00:43:00"/>
  </r>
  <r>
    <x v="0"/>
    <s v="US"/>
    <s v="USD"/>
    <n v="1400875307"/>
    <n v="1398283307"/>
    <b v="0"/>
    <n v="56"/>
    <b v="1"/>
    <s v="theater/plays"/>
    <n v="100.875"/>
    <n v="72.053571428571431"/>
    <x v="1"/>
    <s v="plays"/>
    <x v="3418"/>
    <d v="2014-05-23T20:01:47"/>
  </r>
  <r>
    <x v="0"/>
    <s v="IE"/>
    <s v="EUR"/>
    <n v="1459978200"/>
    <n v="1458416585"/>
    <b v="0"/>
    <n v="46"/>
    <b v="1"/>
    <s v="theater/plays"/>
    <n v="106.54545454545455"/>
    <n v="63.695652173913047"/>
    <x v="1"/>
    <s v="plays"/>
    <x v="3419"/>
    <d v="2016-04-06T21:30:00"/>
  </r>
  <r>
    <x v="0"/>
    <s v="GB"/>
    <s v="GBP"/>
    <n v="1455408000"/>
    <n v="1454638202"/>
    <b v="0"/>
    <n v="34"/>
    <b v="1"/>
    <s v="theater/plays"/>
    <n v="138"/>
    <n v="28.411764705882351"/>
    <x v="1"/>
    <s v="plays"/>
    <x v="3420"/>
    <d v="2016-02-14T00:00:00"/>
  </r>
  <r>
    <x v="0"/>
    <s v="US"/>
    <s v="USD"/>
    <n v="1425495563"/>
    <n v="1422903563"/>
    <b v="0"/>
    <n v="98"/>
    <b v="1"/>
    <s v="theater/plays"/>
    <n v="101.15"/>
    <n v="103.21428571428571"/>
    <x v="1"/>
    <s v="plays"/>
    <x v="3421"/>
    <d v="2015-03-04T18:59:23"/>
  </r>
  <r>
    <x v="0"/>
    <s v="GB"/>
    <s v="GBP"/>
    <n v="1450051200"/>
    <n v="1447594176"/>
    <b v="0"/>
    <n v="46"/>
    <b v="1"/>
    <s v="theater/plays"/>
    <n v="109.1"/>
    <n v="71.152173913043484"/>
    <x v="1"/>
    <s v="plays"/>
    <x v="3422"/>
    <d v="2015-12-14T00:00:00"/>
  </r>
  <r>
    <x v="0"/>
    <s v="US"/>
    <s v="USD"/>
    <n v="1429912341"/>
    <n v="1427320341"/>
    <b v="0"/>
    <n v="10"/>
    <b v="1"/>
    <s v="theater/plays"/>
    <n v="140"/>
    <n v="35"/>
    <x v="1"/>
    <s v="plays"/>
    <x v="3423"/>
    <d v="2015-04-24T21:52:21"/>
  </r>
  <r>
    <x v="0"/>
    <s v="US"/>
    <s v="USD"/>
    <n v="1423119540"/>
    <n v="1421252084"/>
    <b v="0"/>
    <n v="76"/>
    <b v="1"/>
    <s v="theater/plays"/>
    <n v="103.58333333333334"/>
    <n v="81.776315789473685"/>
    <x v="1"/>
    <s v="plays"/>
    <x v="3424"/>
    <d v="2015-02-05T06:59:00"/>
  </r>
  <r>
    <x v="0"/>
    <s v="US"/>
    <s v="USD"/>
    <n v="1412434136"/>
    <n v="1409669336"/>
    <b v="0"/>
    <n v="104"/>
    <b v="1"/>
    <s v="theater/plays"/>
    <n v="102.97033333333331"/>
    <n v="297.02980769230766"/>
    <x v="1"/>
    <s v="plays"/>
    <x v="3425"/>
    <d v="2014-10-04T14:48:56"/>
  </r>
  <r>
    <x v="0"/>
    <s v="US"/>
    <s v="USD"/>
    <n v="1411264800"/>
    <n v="1409620903"/>
    <b v="0"/>
    <n v="87"/>
    <b v="1"/>
    <s v="theater/plays"/>
    <n v="108.13333333333333"/>
    <n v="46.609195402298852"/>
    <x v="1"/>
    <s v="plays"/>
    <x v="3426"/>
    <d v="2014-09-21T02:00:00"/>
  </r>
  <r>
    <x v="0"/>
    <s v="GB"/>
    <s v="GBP"/>
    <n v="1404314952"/>
    <n v="1401722952"/>
    <b v="0"/>
    <n v="29"/>
    <b v="1"/>
    <s v="theater/plays"/>
    <n v="100"/>
    <n v="51.724137931034484"/>
    <x v="1"/>
    <s v="plays"/>
    <x v="3427"/>
    <d v="2014-07-02T15:29:12"/>
  </r>
  <r>
    <x v="0"/>
    <s v="GB"/>
    <s v="GBP"/>
    <n v="1425142800"/>
    <n v="1422983847"/>
    <b v="0"/>
    <n v="51"/>
    <b v="1"/>
    <s v="theater/plays"/>
    <n v="102.75000000000001"/>
    <n v="40.294117647058826"/>
    <x v="1"/>
    <s v="plays"/>
    <x v="3428"/>
    <d v="2015-02-28T17:00:00"/>
  </r>
  <r>
    <x v="0"/>
    <s v="GB"/>
    <s v="GBP"/>
    <n v="1478046661"/>
    <n v="1476837061"/>
    <b v="0"/>
    <n v="12"/>
    <b v="1"/>
    <s v="theater/plays"/>
    <n v="130"/>
    <n v="16.25"/>
    <x v="1"/>
    <s v="plays"/>
    <x v="3429"/>
    <d v="2016-11-02T00:31:01"/>
  </r>
  <r>
    <x v="0"/>
    <s v="GB"/>
    <s v="GBP"/>
    <n v="1406760101"/>
    <n v="1404168101"/>
    <b v="0"/>
    <n v="72"/>
    <b v="1"/>
    <s v="theater/plays"/>
    <n v="108.54949999999999"/>
    <n v="30.152638888888887"/>
    <x v="1"/>
    <s v="plays"/>
    <x v="3430"/>
    <d v="2014-07-30T22:41:41"/>
  </r>
  <r>
    <x v="0"/>
    <s v="US"/>
    <s v="USD"/>
    <n v="1408383153"/>
    <n v="1405791153"/>
    <b v="0"/>
    <n v="21"/>
    <b v="1"/>
    <s v="theater/plays"/>
    <n v="100"/>
    <n v="95.238095238095241"/>
    <x v="1"/>
    <s v="plays"/>
    <x v="3431"/>
    <d v="2014-08-18T17:32:33"/>
  </r>
  <r>
    <x v="0"/>
    <s v="US"/>
    <s v="USD"/>
    <n v="1454709600"/>
    <n v="1452520614"/>
    <b v="0"/>
    <n v="42"/>
    <b v="1"/>
    <s v="theater/plays"/>
    <n v="109.65"/>
    <n v="52.214285714285715"/>
    <x v="1"/>
    <s v="plays"/>
    <x v="3432"/>
    <d v="2016-02-05T22:00:00"/>
  </r>
  <r>
    <x v="0"/>
    <s v="US"/>
    <s v="USD"/>
    <n v="1402974000"/>
    <n v="1400290255"/>
    <b v="0"/>
    <n v="71"/>
    <b v="1"/>
    <s v="theater/plays"/>
    <n v="100.26315789473684"/>
    <n v="134.1549295774648"/>
    <x v="1"/>
    <s v="plays"/>
    <x v="3433"/>
    <d v="2014-06-17T03:00:00"/>
  </r>
  <r>
    <x v="0"/>
    <s v="US"/>
    <s v="USD"/>
    <n v="1404983269"/>
    <n v="1402391269"/>
    <b v="0"/>
    <n v="168"/>
    <b v="1"/>
    <s v="theater/plays"/>
    <n v="105.55000000000001"/>
    <n v="62.827380952380949"/>
    <x v="1"/>
    <s v="plays"/>
    <x v="3434"/>
    <d v="2014-07-10T09:07:49"/>
  </r>
  <r>
    <x v="0"/>
    <s v="US"/>
    <s v="USD"/>
    <n v="1470538800"/>
    <n v="1469112493"/>
    <b v="0"/>
    <n v="19"/>
    <b v="1"/>
    <s v="theater/plays"/>
    <n v="112.00000000000001"/>
    <n v="58.94736842105263"/>
    <x v="1"/>
    <s v="plays"/>
    <x v="3435"/>
    <d v="2016-08-07T03:00:00"/>
  </r>
  <r>
    <x v="0"/>
    <s v="US"/>
    <s v="USD"/>
    <n v="1408638480"/>
    <n v="1406811593"/>
    <b v="0"/>
    <n v="37"/>
    <b v="1"/>
    <s v="theater/plays"/>
    <n v="105.89999999999999"/>
    <n v="143.1081081081081"/>
    <x v="1"/>
    <s v="plays"/>
    <x v="3436"/>
    <d v="2014-08-21T16:28:00"/>
  </r>
  <r>
    <x v="0"/>
    <s v="US"/>
    <s v="USD"/>
    <n v="1440003820"/>
    <n v="1437411820"/>
    <b v="0"/>
    <n v="36"/>
    <b v="1"/>
    <s v="theater/plays"/>
    <n v="101"/>
    <n v="84.166666666666671"/>
    <x v="1"/>
    <s v="plays"/>
    <x v="3437"/>
    <d v="2015-08-19T17:03:40"/>
  </r>
  <r>
    <x v="0"/>
    <s v="GB"/>
    <s v="GBP"/>
    <n v="1430600400"/>
    <n v="1428358567"/>
    <b v="0"/>
    <n v="14"/>
    <b v="1"/>
    <s v="theater/plays"/>
    <n v="104.2"/>
    <n v="186.07142857142858"/>
    <x v="1"/>
    <s v="plays"/>
    <x v="3438"/>
    <d v="2015-05-02T21:00:00"/>
  </r>
  <r>
    <x v="0"/>
    <s v="US"/>
    <s v="USD"/>
    <n v="1453179540"/>
    <n v="1452030730"/>
    <b v="0"/>
    <n v="18"/>
    <b v="1"/>
    <s v="theater/plays"/>
    <n v="134.67833333333334"/>
    <n v="89.785555555555561"/>
    <x v="1"/>
    <s v="plays"/>
    <x v="3439"/>
    <d v="2016-01-19T04:59:00"/>
  </r>
  <r>
    <x v="0"/>
    <s v="US"/>
    <s v="USD"/>
    <n v="1405095300"/>
    <n v="1403146628"/>
    <b v="0"/>
    <n v="82"/>
    <b v="1"/>
    <s v="theater/plays"/>
    <n v="105.2184"/>
    <n v="64.157560975609755"/>
    <x v="1"/>
    <s v="plays"/>
    <x v="3440"/>
    <d v="2014-07-11T16:15:00"/>
  </r>
  <r>
    <x v="0"/>
    <s v="US"/>
    <s v="USD"/>
    <n v="1447445820"/>
    <n v="1445077121"/>
    <b v="0"/>
    <n v="43"/>
    <b v="1"/>
    <s v="theater/plays"/>
    <n v="102.60000000000001"/>
    <n v="59.651162790697676"/>
    <x v="1"/>
    <s v="plays"/>
    <x v="3441"/>
    <d v="2015-11-13T20:17:00"/>
  </r>
  <r>
    <x v="0"/>
    <s v="US"/>
    <s v="USD"/>
    <n v="1433016672"/>
    <n v="1430424672"/>
    <b v="0"/>
    <n v="8"/>
    <b v="1"/>
    <s v="theater/plays"/>
    <n v="100"/>
    <n v="31.25"/>
    <x v="1"/>
    <s v="plays"/>
    <x v="3442"/>
    <d v="2015-05-30T20:11:12"/>
  </r>
  <r>
    <x v="0"/>
    <s v="US"/>
    <s v="USD"/>
    <n v="1410266146"/>
    <n v="1407674146"/>
    <b v="0"/>
    <n v="45"/>
    <b v="1"/>
    <s v="theater/plays"/>
    <n v="185.5"/>
    <n v="41.222222222222221"/>
    <x v="1"/>
    <s v="plays"/>
    <x v="3443"/>
    <d v="2014-09-09T12:35:46"/>
  </r>
  <r>
    <x v="0"/>
    <s v="AU"/>
    <s v="AUD"/>
    <n v="1465394340"/>
    <n v="1464677986"/>
    <b v="0"/>
    <n v="20"/>
    <b v="1"/>
    <s v="theater/plays"/>
    <n v="289"/>
    <n v="43.35"/>
    <x v="1"/>
    <s v="plays"/>
    <x v="3444"/>
    <d v="2016-06-08T13:59:00"/>
  </r>
  <r>
    <x v="0"/>
    <s v="GB"/>
    <s v="GBP"/>
    <n v="1445604236"/>
    <n v="1443185036"/>
    <b v="0"/>
    <n v="31"/>
    <b v="1"/>
    <s v="theater/plays"/>
    <n v="100"/>
    <n v="64.516129032258064"/>
    <x v="1"/>
    <s v="plays"/>
    <x v="3445"/>
    <d v="2015-10-23T12:43:56"/>
  </r>
  <r>
    <x v="0"/>
    <s v="GB"/>
    <s v="GBP"/>
    <n v="1423138800"/>
    <n v="1421092725"/>
    <b v="0"/>
    <n v="25"/>
    <b v="1"/>
    <s v="theater/plays"/>
    <n v="108.2"/>
    <n v="43.28"/>
    <x v="1"/>
    <s v="plays"/>
    <x v="3446"/>
    <d v="2015-02-05T12:20:00"/>
  </r>
  <r>
    <x v="0"/>
    <s v="US"/>
    <s v="USD"/>
    <n v="1458332412"/>
    <n v="1454448012"/>
    <b v="0"/>
    <n v="14"/>
    <b v="1"/>
    <s v="theater/plays"/>
    <n v="107.80000000000001"/>
    <n v="77"/>
    <x v="1"/>
    <s v="plays"/>
    <x v="3447"/>
    <d v="2016-03-18T20:20:12"/>
  </r>
  <r>
    <x v="0"/>
    <s v="US"/>
    <s v="USD"/>
    <n v="1418784689"/>
    <n v="1416192689"/>
    <b v="0"/>
    <n v="45"/>
    <b v="1"/>
    <s v="theater/plays"/>
    <n v="109.76190476190477"/>
    <n v="51.222222222222221"/>
    <x v="1"/>
    <s v="plays"/>
    <x v="3448"/>
    <d v="2014-12-17T02:51:29"/>
  </r>
  <r>
    <x v="0"/>
    <s v="US"/>
    <s v="USD"/>
    <n v="1468036800"/>
    <n v="1465607738"/>
    <b v="0"/>
    <n v="20"/>
    <b v="1"/>
    <s v="theater/plays"/>
    <n v="170.625"/>
    <n v="68.25"/>
    <x v="1"/>
    <s v="plays"/>
    <x v="3449"/>
    <d v="2016-07-09T04:00:00"/>
  </r>
  <r>
    <x v="0"/>
    <s v="GB"/>
    <s v="GBP"/>
    <n v="1427990071"/>
    <n v="1422809671"/>
    <b v="0"/>
    <n v="39"/>
    <b v="1"/>
    <s v="theater/plays"/>
    <n v="152"/>
    <n v="19.487179487179485"/>
    <x v="1"/>
    <s v="plays"/>
    <x v="3450"/>
    <d v="2015-04-02T15:54:31"/>
  </r>
  <r>
    <x v="0"/>
    <s v="US"/>
    <s v="USD"/>
    <n v="1429636927"/>
    <n v="1427304127"/>
    <b v="0"/>
    <n v="16"/>
    <b v="1"/>
    <s v="theater/plays"/>
    <n v="101.23076923076924"/>
    <n v="41.125"/>
    <x v="1"/>
    <s v="plays"/>
    <x v="3451"/>
    <d v="2015-04-21T17:22:07"/>
  </r>
  <r>
    <x v="0"/>
    <s v="US"/>
    <s v="USD"/>
    <n v="1406087940"/>
    <n v="1404141626"/>
    <b v="0"/>
    <n v="37"/>
    <b v="1"/>
    <s v="theater/plays"/>
    <n v="153.19999999999999"/>
    <n v="41.405405405405403"/>
    <x v="1"/>
    <s v="plays"/>
    <x v="3452"/>
    <d v="2014-07-23T03:59:00"/>
  </r>
  <r>
    <x v="0"/>
    <s v="GB"/>
    <s v="GBP"/>
    <n v="1471130956"/>
    <n v="1465946956"/>
    <b v="0"/>
    <n v="14"/>
    <b v="1"/>
    <s v="theater/plays"/>
    <n v="128.33333333333334"/>
    <n v="27.5"/>
    <x v="1"/>
    <s v="plays"/>
    <x v="3453"/>
    <d v="2016-08-13T23:29:16"/>
  </r>
  <r>
    <x v="0"/>
    <s v="GB"/>
    <s v="GBP"/>
    <n v="1406825159"/>
    <n v="1404233159"/>
    <b v="0"/>
    <n v="21"/>
    <b v="1"/>
    <s v="theater/plays"/>
    <n v="100.71428571428571"/>
    <n v="33.571428571428569"/>
    <x v="1"/>
    <s v="plays"/>
    <x v="3454"/>
    <d v="2014-07-31T16:45:59"/>
  </r>
  <r>
    <x v="0"/>
    <s v="US"/>
    <s v="USD"/>
    <n v="1476381627"/>
    <n v="1473789627"/>
    <b v="0"/>
    <n v="69"/>
    <b v="1"/>
    <s v="theater/plays"/>
    <n v="100.64999999999999"/>
    <n v="145.86956521739131"/>
    <x v="1"/>
    <s v="plays"/>
    <x v="3455"/>
    <d v="2016-10-13T18:00:27"/>
  </r>
  <r>
    <x v="0"/>
    <s v="US"/>
    <s v="USD"/>
    <n v="1406876340"/>
    <n v="1404190567"/>
    <b v="0"/>
    <n v="16"/>
    <b v="1"/>
    <s v="theater/plays"/>
    <n v="191.3"/>
    <n v="358.6875"/>
    <x v="1"/>
    <s v="plays"/>
    <x v="3456"/>
    <d v="2014-08-01T06:59:00"/>
  </r>
  <r>
    <x v="0"/>
    <s v="US"/>
    <s v="USD"/>
    <n v="1423720740"/>
    <n v="1421081857"/>
    <b v="0"/>
    <n v="55"/>
    <b v="1"/>
    <s v="theater/plays"/>
    <n v="140.19999999999999"/>
    <n v="50.981818181818184"/>
    <x v="1"/>
    <s v="plays"/>
    <x v="3457"/>
    <d v="2015-02-12T05:59:00"/>
  </r>
  <r>
    <x v="0"/>
    <s v="US"/>
    <s v="USD"/>
    <n v="1422937620"/>
    <n v="1420606303"/>
    <b v="0"/>
    <n v="27"/>
    <b v="1"/>
    <s v="theater/plays"/>
    <n v="124.33537832310839"/>
    <n v="45.037037037037038"/>
    <x v="1"/>
    <s v="plays"/>
    <x v="3458"/>
    <d v="2015-02-03T04:27:00"/>
  </r>
  <r>
    <x v="0"/>
    <s v="GB"/>
    <s v="GBP"/>
    <n v="1463743860"/>
    <n v="1461151860"/>
    <b v="0"/>
    <n v="36"/>
    <b v="1"/>
    <s v="theater/plays"/>
    <n v="126.2"/>
    <n v="17.527777777777779"/>
    <x v="1"/>
    <s v="plays"/>
    <x v="3459"/>
    <d v="2016-05-20T11:31:00"/>
  </r>
  <r>
    <x v="0"/>
    <s v="GB"/>
    <s v="GBP"/>
    <n v="1408106352"/>
    <n v="1406896752"/>
    <b v="0"/>
    <n v="19"/>
    <b v="1"/>
    <s v="theater/plays"/>
    <n v="190"/>
    <n v="50"/>
    <x v="1"/>
    <s v="plays"/>
    <x v="3460"/>
    <d v="2014-08-15T12:39:12"/>
  </r>
  <r>
    <x v="0"/>
    <s v="US"/>
    <s v="USD"/>
    <n v="1477710000"/>
    <n v="1475248279"/>
    <b v="0"/>
    <n v="12"/>
    <b v="1"/>
    <s v="theater/plays"/>
    <n v="139"/>
    <n v="57.916666666666664"/>
    <x v="1"/>
    <s v="plays"/>
    <x v="3461"/>
    <d v="2016-10-29T03:00:00"/>
  </r>
  <r>
    <x v="0"/>
    <s v="US"/>
    <s v="USD"/>
    <n v="1436551200"/>
    <n v="1435181628"/>
    <b v="0"/>
    <n v="17"/>
    <b v="1"/>
    <s v="theater/plays"/>
    <n v="202"/>
    <n v="29.705882352941178"/>
    <x v="1"/>
    <s v="plays"/>
    <x v="3462"/>
    <d v="2015-07-10T18:00:00"/>
  </r>
  <r>
    <x v="0"/>
    <s v="CA"/>
    <s v="CAD"/>
    <n v="1476158340"/>
    <n v="1472594585"/>
    <b v="0"/>
    <n v="114"/>
    <b v="1"/>
    <s v="theater/plays"/>
    <n v="103.38000000000001"/>
    <n v="90.684210526315795"/>
    <x v="1"/>
    <s v="plays"/>
    <x v="3463"/>
    <d v="2016-10-11T03:59:00"/>
  </r>
  <r>
    <x v="0"/>
    <s v="US"/>
    <s v="USD"/>
    <n v="1471921637"/>
    <n v="1469329637"/>
    <b v="0"/>
    <n v="93"/>
    <b v="1"/>
    <s v="theater/plays"/>
    <n v="102.3236"/>
    <n v="55.012688172043013"/>
    <x v="1"/>
    <s v="plays"/>
    <x v="3464"/>
    <d v="2016-08-23T03:07:17"/>
  </r>
  <r>
    <x v="0"/>
    <s v="GB"/>
    <s v="GBP"/>
    <n v="1439136000"/>
    <n v="1436972472"/>
    <b v="0"/>
    <n v="36"/>
    <b v="1"/>
    <s v="theater/plays"/>
    <n v="103"/>
    <n v="57.222222222222221"/>
    <x v="1"/>
    <s v="plays"/>
    <x v="3465"/>
    <d v="2015-08-09T16:00:00"/>
  </r>
  <r>
    <x v="0"/>
    <s v="US"/>
    <s v="USD"/>
    <n v="1461108450"/>
    <n v="1455928050"/>
    <b v="0"/>
    <n v="61"/>
    <b v="1"/>
    <s v="theater/plays"/>
    <n v="127.14285714285714"/>
    <n v="72.950819672131146"/>
    <x v="1"/>
    <s v="plays"/>
    <x v="3466"/>
    <d v="2016-04-19T23:27:30"/>
  </r>
  <r>
    <x v="0"/>
    <s v="US"/>
    <s v="USD"/>
    <n v="1426864032"/>
    <n v="1424275632"/>
    <b v="0"/>
    <n v="47"/>
    <b v="1"/>
    <s v="theater/plays"/>
    <n v="101"/>
    <n v="64.468085106382972"/>
    <x v="1"/>
    <s v="plays"/>
    <x v="3467"/>
    <d v="2015-03-20T15:07:12"/>
  </r>
  <r>
    <x v="0"/>
    <s v="US"/>
    <s v="USD"/>
    <n v="1474426800"/>
    <n v="1471976529"/>
    <b v="0"/>
    <n v="17"/>
    <b v="1"/>
    <s v="theater/plays"/>
    <n v="121.78"/>
    <n v="716.35294117647061"/>
    <x v="1"/>
    <s v="plays"/>
    <x v="3468"/>
    <d v="2016-09-21T03:00:00"/>
  </r>
  <r>
    <x v="0"/>
    <s v="US"/>
    <s v="USD"/>
    <n v="1461857045"/>
    <n v="1459265045"/>
    <b v="0"/>
    <n v="63"/>
    <b v="1"/>
    <s v="theater/plays"/>
    <n v="113.39285714285714"/>
    <n v="50.396825396825399"/>
    <x v="1"/>
    <s v="plays"/>
    <x v="3469"/>
    <d v="2016-04-28T15:24:05"/>
  </r>
  <r>
    <x v="0"/>
    <s v="US"/>
    <s v="USD"/>
    <n v="1468618680"/>
    <n v="1465345902"/>
    <b v="0"/>
    <n v="9"/>
    <b v="1"/>
    <s v="theater/plays"/>
    <n v="150"/>
    <n v="41.666666666666664"/>
    <x v="1"/>
    <s v="plays"/>
    <x v="3470"/>
    <d v="2016-07-15T21:38:00"/>
  </r>
  <r>
    <x v="0"/>
    <s v="GB"/>
    <s v="GBP"/>
    <n v="1409515200"/>
    <n v="1405971690"/>
    <b v="0"/>
    <n v="30"/>
    <b v="1"/>
    <s v="theater/plays"/>
    <n v="214.6"/>
    <n v="35.766666666666666"/>
    <x v="1"/>
    <s v="plays"/>
    <x v="3471"/>
    <d v="2014-08-31T20:00:00"/>
  </r>
  <r>
    <x v="0"/>
    <s v="US"/>
    <s v="USD"/>
    <n v="1415253540"/>
    <n v="1413432331"/>
    <b v="0"/>
    <n v="23"/>
    <b v="1"/>
    <s v="theater/plays"/>
    <n v="102.05"/>
    <n v="88.739130434782609"/>
    <x v="1"/>
    <s v="plays"/>
    <x v="3472"/>
    <d v="2014-11-06T05:59:00"/>
  </r>
  <r>
    <x v="0"/>
    <s v="US"/>
    <s v="USD"/>
    <n v="1426883220"/>
    <n v="1425067296"/>
    <b v="0"/>
    <n v="33"/>
    <b v="1"/>
    <s v="theater/plays"/>
    <n v="100"/>
    <n v="148.4848484848485"/>
    <x v="1"/>
    <s v="plays"/>
    <x v="3473"/>
    <d v="2015-03-20T20:27:00"/>
  </r>
  <r>
    <x v="0"/>
    <s v="GB"/>
    <s v="GBP"/>
    <n v="1469016131"/>
    <n v="1466424131"/>
    <b v="0"/>
    <n v="39"/>
    <b v="1"/>
    <s v="theater/plays"/>
    <n v="101"/>
    <n v="51.794871794871796"/>
    <x v="1"/>
    <s v="plays"/>
    <x v="3474"/>
    <d v="2016-07-20T12:02:11"/>
  </r>
  <r>
    <x v="0"/>
    <s v="GB"/>
    <s v="GBP"/>
    <n v="1414972800"/>
    <n v="1412629704"/>
    <b v="0"/>
    <n v="17"/>
    <b v="1"/>
    <s v="theater/plays"/>
    <n v="113.33333333333333"/>
    <n v="20"/>
    <x v="1"/>
    <s v="plays"/>
    <x v="3475"/>
    <d v="2014-11-03T00:00:00"/>
  </r>
  <r>
    <x v="0"/>
    <s v="US"/>
    <s v="USD"/>
    <n v="1414378800"/>
    <n v="1412836990"/>
    <b v="0"/>
    <n v="6"/>
    <b v="1"/>
    <s v="theater/plays"/>
    <n v="104"/>
    <n v="52"/>
    <x v="1"/>
    <s v="plays"/>
    <x v="3476"/>
    <d v="2014-10-27T03:00:00"/>
  </r>
  <r>
    <x v="0"/>
    <s v="US"/>
    <s v="USD"/>
    <n v="1431831600"/>
    <n v="1430761243"/>
    <b v="0"/>
    <n v="39"/>
    <b v="1"/>
    <s v="theater/plays"/>
    <n v="115.33333333333333"/>
    <n v="53.230769230769234"/>
    <x v="1"/>
    <s v="plays"/>
    <x v="3477"/>
    <d v="2015-05-17T03:00:00"/>
  </r>
  <r>
    <x v="0"/>
    <s v="US"/>
    <s v="USD"/>
    <n v="1426539600"/>
    <n v="1424296822"/>
    <b v="0"/>
    <n v="57"/>
    <b v="1"/>
    <s v="theater/plays"/>
    <n v="112.85000000000001"/>
    <n v="39.596491228070178"/>
    <x v="1"/>
    <s v="plays"/>
    <x v="3478"/>
    <d v="2015-03-16T21:00:00"/>
  </r>
  <r>
    <x v="0"/>
    <s v="GB"/>
    <s v="GBP"/>
    <n v="1403382680"/>
    <n v="1400790680"/>
    <b v="0"/>
    <n v="56"/>
    <b v="1"/>
    <s v="theater/plays"/>
    <n v="127.86666666666666"/>
    <n v="34.25"/>
    <x v="1"/>
    <s v="plays"/>
    <x v="3479"/>
    <d v="2014-06-21T20:31:20"/>
  </r>
  <r>
    <x v="0"/>
    <s v="US"/>
    <s v="USD"/>
    <n v="1436562000"/>
    <n v="1434440227"/>
    <b v="0"/>
    <n v="13"/>
    <b v="1"/>
    <s v="theater/plays"/>
    <n v="142.66666666666669"/>
    <n v="164.61538461538461"/>
    <x v="1"/>
    <s v="plays"/>
    <x v="3480"/>
    <d v="2015-07-10T21:00:00"/>
  </r>
  <r>
    <x v="0"/>
    <s v="AU"/>
    <s v="AUD"/>
    <n v="1420178188"/>
    <n v="1418709388"/>
    <b v="0"/>
    <n v="95"/>
    <b v="1"/>
    <s v="theater/plays"/>
    <n v="118.8"/>
    <n v="125.05263157894737"/>
    <x v="1"/>
    <s v="plays"/>
    <x v="3481"/>
    <d v="2015-01-02T05:56:28"/>
  </r>
  <r>
    <x v="0"/>
    <s v="GB"/>
    <s v="GBP"/>
    <n v="1404671466"/>
    <n v="1402079466"/>
    <b v="0"/>
    <n v="80"/>
    <b v="1"/>
    <s v="theater/plays"/>
    <n v="138.33333333333334"/>
    <n v="51.875"/>
    <x v="1"/>
    <s v="plays"/>
    <x v="3482"/>
    <d v="2014-07-06T18:31:06"/>
  </r>
  <r>
    <x v="0"/>
    <s v="US"/>
    <s v="USD"/>
    <n v="1404403381"/>
    <n v="1401811381"/>
    <b v="0"/>
    <n v="133"/>
    <b v="1"/>
    <s v="theater/plays"/>
    <n v="159.9402985074627"/>
    <n v="40.285714285714285"/>
    <x v="1"/>
    <s v="plays"/>
    <x v="3483"/>
    <d v="2014-07-03T16:03:01"/>
  </r>
  <r>
    <x v="0"/>
    <s v="US"/>
    <s v="USD"/>
    <n v="1466014499"/>
    <n v="1463422499"/>
    <b v="0"/>
    <n v="44"/>
    <b v="1"/>
    <s v="theater/plays"/>
    <n v="114.24000000000001"/>
    <n v="64.909090909090907"/>
    <x v="1"/>
    <s v="plays"/>
    <x v="3484"/>
    <d v="2016-06-15T18:14:59"/>
  </r>
  <r>
    <x v="0"/>
    <s v="US"/>
    <s v="USD"/>
    <n v="1454431080"/>
    <n v="1451839080"/>
    <b v="0"/>
    <n v="30"/>
    <b v="1"/>
    <s v="theater/plays"/>
    <n v="100.60606060606061"/>
    <n v="55.333333333333336"/>
    <x v="1"/>
    <s v="plays"/>
    <x v="3485"/>
    <d v="2016-02-02T16:38:00"/>
  </r>
  <r>
    <x v="0"/>
    <s v="US"/>
    <s v="USD"/>
    <n v="1433314740"/>
    <n v="1430600401"/>
    <b v="0"/>
    <n v="56"/>
    <b v="1"/>
    <s v="theater/plays"/>
    <n v="155.20000000000002"/>
    <n v="83.142857142857139"/>
    <x v="1"/>
    <s v="plays"/>
    <x v="3486"/>
    <d v="2015-06-03T06:59:00"/>
  </r>
  <r>
    <x v="0"/>
    <s v="GB"/>
    <s v="GBP"/>
    <n v="1435185252"/>
    <n v="1432593252"/>
    <b v="0"/>
    <n v="66"/>
    <b v="1"/>
    <s v="theater/plays"/>
    <n v="127.75000000000001"/>
    <n v="38.712121212121211"/>
    <x v="1"/>
    <s v="plays"/>
    <x v="3487"/>
    <d v="2015-06-24T22:34:12"/>
  </r>
  <r>
    <x v="0"/>
    <s v="US"/>
    <s v="USD"/>
    <n v="1429286400"/>
    <n v="1427221560"/>
    <b v="0"/>
    <n v="29"/>
    <b v="1"/>
    <s v="theater/plays"/>
    <n v="121.2"/>
    <n v="125.37931034482759"/>
    <x v="1"/>
    <s v="plays"/>
    <x v="3488"/>
    <d v="2015-04-17T16:00:00"/>
  </r>
  <r>
    <x v="0"/>
    <s v="GB"/>
    <s v="GBP"/>
    <n v="1400965200"/>
    <n v="1398352531"/>
    <b v="0"/>
    <n v="72"/>
    <b v="1"/>
    <s v="theater/plays"/>
    <n v="112.7"/>
    <n v="78.263888888888886"/>
    <x v="1"/>
    <s v="plays"/>
    <x v="3489"/>
    <d v="2014-05-24T21:00:00"/>
  </r>
  <r>
    <x v="0"/>
    <s v="US"/>
    <s v="USD"/>
    <n v="1460574924"/>
    <n v="1457982924"/>
    <b v="0"/>
    <n v="27"/>
    <b v="1"/>
    <s v="theater/plays"/>
    <n v="127.49999999999999"/>
    <n v="47.222222222222221"/>
    <x v="1"/>
    <s v="plays"/>
    <x v="3490"/>
    <d v="2016-04-13T19:15:24"/>
  </r>
  <r>
    <x v="0"/>
    <s v="US"/>
    <s v="USD"/>
    <n v="1431928784"/>
    <n v="1430114384"/>
    <b v="0"/>
    <n v="10"/>
    <b v="1"/>
    <s v="theater/plays"/>
    <n v="158.20000000000002"/>
    <n v="79.099999999999994"/>
    <x v="1"/>
    <s v="plays"/>
    <x v="3491"/>
    <d v="2015-05-18T05:59:44"/>
  </r>
  <r>
    <x v="0"/>
    <s v="US"/>
    <s v="USD"/>
    <n v="1445818397"/>
    <n v="1442794397"/>
    <b v="0"/>
    <n v="35"/>
    <b v="1"/>
    <s v="theater/plays"/>
    <n v="105.26894736842105"/>
    <n v="114.29199999999999"/>
    <x v="1"/>
    <s v="plays"/>
    <x v="3492"/>
    <d v="2015-10-26T00:13:17"/>
  </r>
  <r>
    <x v="0"/>
    <s v="US"/>
    <s v="USD"/>
    <n v="1408252260"/>
    <n v="1406580436"/>
    <b v="0"/>
    <n v="29"/>
    <b v="1"/>
    <s v="theater/plays"/>
    <n v="100"/>
    <n v="51.724137931034484"/>
    <x v="1"/>
    <s v="plays"/>
    <x v="3493"/>
    <d v="2014-08-17T05:11:00"/>
  </r>
  <r>
    <x v="0"/>
    <s v="US"/>
    <s v="USD"/>
    <n v="1480140000"/>
    <n v="1479186575"/>
    <b v="0"/>
    <n v="13"/>
    <b v="1"/>
    <s v="theater/plays"/>
    <n v="100"/>
    <n v="30.76923076923077"/>
    <x v="1"/>
    <s v="plays"/>
    <x v="3494"/>
    <d v="2016-11-26T06:00:00"/>
  </r>
  <r>
    <x v="0"/>
    <s v="CA"/>
    <s v="CAD"/>
    <n v="1414862280"/>
    <n v="1412360309"/>
    <b v="0"/>
    <n v="72"/>
    <b v="1"/>
    <s v="theater/plays"/>
    <n v="106.86"/>
    <n v="74.208333333333329"/>
    <x v="1"/>
    <s v="plays"/>
    <x v="3495"/>
    <d v="2014-11-01T17:18:00"/>
  </r>
  <r>
    <x v="0"/>
    <s v="US"/>
    <s v="USD"/>
    <n v="1473625166"/>
    <n v="1470169166"/>
    <b v="0"/>
    <n v="78"/>
    <b v="1"/>
    <s v="theater/plays"/>
    <n v="124.4"/>
    <n v="47.846153846153847"/>
    <x v="1"/>
    <s v="plays"/>
    <x v="3496"/>
    <d v="2016-09-11T20:19:26"/>
  </r>
  <r>
    <x v="0"/>
    <s v="US"/>
    <s v="USD"/>
    <n v="1464904800"/>
    <n v="1463852904"/>
    <b v="0"/>
    <n v="49"/>
    <b v="1"/>
    <s v="theater/plays"/>
    <n v="108.70406189555126"/>
    <n v="34.408163265306122"/>
    <x v="1"/>
    <s v="plays"/>
    <x v="3497"/>
    <d v="2016-06-02T22:00:00"/>
  </r>
  <r>
    <x v="0"/>
    <s v="CA"/>
    <s v="CAD"/>
    <n v="1464471840"/>
    <n v="1459309704"/>
    <b v="0"/>
    <n v="42"/>
    <b v="1"/>
    <s v="theater/plays"/>
    <n v="102.42424242424242"/>
    <n v="40.238095238095241"/>
    <x v="1"/>
    <s v="plays"/>
    <x v="3498"/>
    <d v="2016-05-28T21:44:00"/>
  </r>
  <r>
    <x v="0"/>
    <s v="US"/>
    <s v="USD"/>
    <n v="1435733940"/>
    <n v="1431046325"/>
    <b v="0"/>
    <n v="35"/>
    <b v="1"/>
    <s v="theater/plays"/>
    <n v="105.5"/>
    <n v="60.285714285714285"/>
    <x v="1"/>
    <s v="plays"/>
    <x v="3499"/>
    <d v="2015-07-01T06:59:00"/>
  </r>
  <r>
    <x v="0"/>
    <s v="US"/>
    <s v="USD"/>
    <n v="1457326740"/>
    <n v="1455919438"/>
    <b v="0"/>
    <n v="42"/>
    <b v="1"/>
    <s v="theater/plays"/>
    <n v="106.3"/>
    <n v="25.30952380952381"/>
    <x v="1"/>
    <s v="plays"/>
    <x v="3500"/>
    <d v="2016-03-07T04:59:00"/>
  </r>
  <r>
    <x v="0"/>
    <s v="GB"/>
    <s v="GBP"/>
    <n v="1441995595"/>
    <n v="1439835595"/>
    <b v="0"/>
    <n v="42"/>
    <b v="1"/>
    <s v="theater/plays"/>
    <n v="100.66666666666666"/>
    <n v="35.952380952380949"/>
    <x v="1"/>
    <s v="plays"/>
    <x v="3501"/>
    <d v="2015-09-11T18:19:55"/>
  </r>
  <r>
    <x v="0"/>
    <s v="US"/>
    <s v="USD"/>
    <n v="1458100740"/>
    <n v="1456862924"/>
    <b v="0"/>
    <n v="31"/>
    <b v="1"/>
    <s v="theater/plays"/>
    <n v="105.4"/>
    <n v="136"/>
    <x v="1"/>
    <s v="plays"/>
    <x v="3502"/>
    <d v="2016-03-16T03:59:00"/>
  </r>
  <r>
    <x v="0"/>
    <s v="GB"/>
    <s v="GBP"/>
    <n v="1469359728"/>
    <n v="1466767728"/>
    <b v="0"/>
    <n v="38"/>
    <b v="1"/>
    <s v="theater/plays"/>
    <n v="107.55999999999999"/>
    <n v="70.763157894736835"/>
    <x v="1"/>
    <s v="plays"/>
    <x v="3503"/>
    <d v="2016-07-24T11:28:48"/>
  </r>
  <r>
    <x v="0"/>
    <s v="US"/>
    <s v="USD"/>
    <n v="1447959491"/>
    <n v="1445363891"/>
    <b v="0"/>
    <n v="8"/>
    <b v="1"/>
    <s v="theater/plays"/>
    <n v="100"/>
    <n v="125"/>
    <x v="1"/>
    <s v="plays"/>
    <x v="3504"/>
    <d v="2015-11-19T18:58:11"/>
  </r>
  <r>
    <x v="0"/>
    <s v="US"/>
    <s v="USD"/>
    <n v="1399953600"/>
    <n v="1398983245"/>
    <b v="0"/>
    <n v="39"/>
    <b v="1"/>
    <s v="theater/plays"/>
    <n v="103.76"/>
    <n v="66.512820512820511"/>
    <x v="1"/>
    <s v="plays"/>
    <x v="3505"/>
    <d v="2014-05-13T04:00:00"/>
  </r>
  <r>
    <x v="0"/>
    <s v="US"/>
    <s v="USD"/>
    <n v="1408815440"/>
    <n v="1404927440"/>
    <b v="0"/>
    <n v="29"/>
    <b v="1"/>
    <s v="theater/plays"/>
    <n v="101.49999999999999"/>
    <n v="105"/>
    <x v="1"/>
    <s v="plays"/>
    <x v="3506"/>
    <d v="2014-08-23T17:37:20"/>
  </r>
  <r>
    <x v="0"/>
    <s v="US"/>
    <s v="USD"/>
    <n v="1464732537"/>
    <n v="1462140537"/>
    <b v="0"/>
    <n v="72"/>
    <b v="1"/>
    <s v="theater/plays"/>
    <n v="104.4"/>
    <n v="145"/>
    <x v="1"/>
    <s v="plays"/>
    <x v="3507"/>
    <d v="2016-05-31T22:08:57"/>
  </r>
  <r>
    <x v="0"/>
    <s v="GB"/>
    <s v="GBP"/>
    <n v="1462914000"/>
    <n v="1460914253"/>
    <b v="0"/>
    <n v="15"/>
    <b v="1"/>
    <s v="theater/plays"/>
    <n v="180"/>
    <n v="12"/>
    <x v="1"/>
    <s v="plays"/>
    <x v="3508"/>
    <d v="2016-05-10T21:00:00"/>
  </r>
  <r>
    <x v="0"/>
    <s v="US"/>
    <s v="USD"/>
    <n v="1416545700"/>
    <n v="1415392666"/>
    <b v="0"/>
    <n v="33"/>
    <b v="1"/>
    <s v="theater/plays"/>
    <n v="106.33333333333333"/>
    <n v="96.666666666666671"/>
    <x v="1"/>
    <s v="plays"/>
    <x v="3509"/>
    <d v="2014-11-21T04:55:00"/>
  </r>
  <r>
    <x v="0"/>
    <s v="US"/>
    <s v="USD"/>
    <n v="1404312846"/>
    <n v="1402584846"/>
    <b v="0"/>
    <n v="15"/>
    <b v="1"/>
    <s v="theater/plays"/>
    <n v="100.55555555555556"/>
    <n v="60.333333333333336"/>
    <x v="1"/>
    <s v="plays"/>
    <x v="3510"/>
    <d v="2014-07-02T14:54:06"/>
  </r>
  <r>
    <x v="0"/>
    <s v="GB"/>
    <s v="GBP"/>
    <n v="1415385000"/>
    <n v="1413406695"/>
    <b v="0"/>
    <n v="19"/>
    <b v="1"/>
    <s v="theater/plays"/>
    <n v="101.2"/>
    <n v="79.89473684210526"/>
    <x v="1"/>
    <s v="plays"/>
    <x v="3511"/>
    <d v="2014-11-07T18:30:00"/>
  </r>
  <r>
    <x v="0"/>
    <s v="GB"/>
    <s v="GBP"/>
    <n v="1429789992"/>
    <n v="1424609592"/>
    <b v="0"/>
    <n v="17"/>
    <b v="1"/>
    <s v="theater/plays"/>
    <n v="100"/>
    <n v="58.823529411764703"/>
    <x v="1"/>
    <s v="plays"/>
    <x v="3512"/>
    <d v="2015-04-23T11:53:12"/>
  </r>
  <r>
    <x v="0"/>
    <s v="US"/>
    <s v="USD"/>
    <n v="1401857940"/>
    <n v="1400725112"/>
    <b v="0"/>
    <n v="44"/>
    <b v="1"/>
    <s v="theater/plays"/>
    <n v="118.39285714285714"/>
    <n v="75.340909090909093"/>
    <x v="1"/>
    <s v="plays"/>
    <x v="3513"/>
    <d v="2014-06-04T04:59:00"/>
  </r>
  <r>
    <x v="0"/>
    <s v="US"/>
    <s v="USD"/>
    <n v="1422853140"/>
    <n v="1421439552"/>
    <b v="0"/>
    <n v="10"/>
    <b v="1"/>
    <s v="theater/plays"/>
    <n v="110.00000000000001"/>
    <n v="55"/>
    <x v="1"/>
    <s v="plays"/>
    <x v="3514"/>
    <d v="2015-02-02T04:59:00"/>
  </r>
  <r>
    <x v="0"/>
    <s v="US"/>
    <s v="USD"/>
    <n v="1433097171"/>
    <n v="1430505171"/>
    <b v="0"/>
    <n v="46"/>
    <b v="1"/>
    <s v="theater/plays"/>
    <n v="102.66666666666666"/>
    <n v="66.956521739130437"/>
    <x v="1"/>
    <s v="plays"/>
    <x v="3515"/>
    <d v="2015-05-31T18:32:51"/>
  </r>
  <r>
    <x v="0"/>
    <s v="US"/>
    <s v="USD"/>
    <n v="1410145200"/>
    <n v="1407197670"/>
    <b v="0"/>
    <n v="11"/>
    <b v="1"/>
    <s v="theater/plays"/>
    <n v="100"/>
    <n v="227.27272727272728"/>
    <x v="1"/>
    <s v="plays"/>
    <x v="3516"/>
    <d v="2014-09-08T03:00:00"/>
  </r>
  <r>
    <x v="0"/>
    <s v="GB"/>
    <s v="GBP"/>
    <n v="1404471600"/>
    <n v="1401910634"/>
    <b v="0"/>
    <n v="13"/>
    <b v="1"/>
    <s v="theater/plays"/>
    <n v="100"/>
    <n v="307.69230769230768"/>
    <x v="1"/>
    <s v="plays"/>
    <x v="3517"/>
    <d v="2014-07-04T11:00:00"/>
  </r>
  <r>
    <x v="0"/>
    <s v="US"/>
    <s v="USD"/>
    <n v="1412259660"/>
    <n v="1410461299"/>
    <b v="0"/>
    <n v="33"/>
    <b v="1"/>
    <s v="theater/plays"/>
    <n v="110.04599999999999"/>
    <n v="50.020909090909093"/>
    <x v="1"/>
    <s v="plays"/>
    <x v="3518"/>
    <d v="2014-10-02T14:21:00"/>
  </r>
  <r>
    <x v="0"/>
    <s v="GB"/>
    <s v="GBP"/>
    <n v="1425478950"/>
    <n v="1422886950"/>
    <b v="0"/>
    <n v="28"/>
    <b v="1"/>
    <s v="theater/plays"/>
    <n v="101.35000000000001"/>
    <n v="72.392857142857139"/>
    <x v="1"/>
    <s v="plays"/>
    <x v="3519"/>
    <d v="2015-03-04T14:22:30"/>
  </r>
  <r>
    <x v="0"/>
    <s v="GB"/>
    <s v="GBP"/>
    <n v="1441547220"/>
    <n v="1439322412"/>
    <b v="0"/>
    <n v="21"/>
    <b v="1"/>
    <s v="theater/plays"/>
    <n v="100.75"/>
    <n v="95.952380952380949"/>
    <x v="1"/>
    <s v="plays"/>
    <x v="3520"/>
    <d v="2015-09-06T13:47:00"/>
  </r>
  <r>
    <x v="0"/>
    <s v="US"/>
    <s v="USD"/>
    <n v="1411980020"/>
    <n v="1409388020"/>
    <b v="0"/>
    <n v="13"/>
    <b v="1"/>
    <s v="theater/plays"/>
    <n v="169.42857142857144"/>
    <n v="45.615384615384613"/>
    <x v="1"/>
    <s v="plays"/>
    <x v="3521"/>
    <d v="2014-09-29T08:40:20"/>
  </r>
  <r>
    <x v="0"/>
    <s v="GB"/>
    <s v="GBP"/>
    <n v="1442311560"/>
    <n v="1439924246"/>
    <b v="0"/>
    <n v="34"/>
    <b v="1"/>
    <s v="theater/plays"/>
    <n v="100"/>
    <n v="41.029411764705884"/>
    <x v="1"/>
    <s v="plays"/>
    <x v="3522"/>
    <d v="2015-09-15T10:06:00"/>
  </r>
  <r>
    <x v="0"/>
    <s v="GB"/>
    <s v="GBP"/>
    <n v="1474844400"/>
    <n v="1469871148"/>
    <b v="0"/>
    <n v="80"/>
    <b v="1"/>
    <s v="theater/plays"/>
    <n v="113.65"/>
    <n v="56.825000000000003"/>
    <x v="1"/>
    <s v="plays"/>
    <x v="3523"/>
    <d v="2016-09-25T23:00:00"/>
  </r>
  <r>
    <x v="0"/>
    <s v="US"/>
    <s v="USD"/>
    <n v="1410580800"/>
    <n v="1409336373"/>
    <b v="0"/>
    <n v="74"/>
    <b v="1"/>
    <s v="theater/plays"/>
    <n v="101.56"/>
    <n v="137.24324324324326"/>
    <x v="1"/>
    <s v="plays"/>
    <x v="3524"/>
    <d v="2014-09-13T04:00:00"/>
  </r>
  <r>
    <x v="0"/>
    <s v="US"/>
    <s v="USD"/>
    <n v="1439136000"/>
    <n v="1438188106"/>
    <b v="0"/>
    <n v="7"/>
    <b v="1"/>
    <s v="theater/plays"/>
    <n v="106"/>
    <n v="75.714285714285708"/>
    <x v="1"/>
    <s v="plays"/>
    <x v="3525"/>
    <d v="2015-08-09T16:00:00"/>
  </r>
  <r>
    <x v="0"/>
    <s v="US"/>
    <s v="USD"/>
    <n v="1461823140"/>
    <n v="1459411371"/>
    <b v="0"/>
    <n v="34"/>
    <b v="1"/>
    <s v="theater/plays"/>
    <n v="102"/>
    <n v="99"/>
    <x v="1"/>
    <s v="plays"/>
    <x v="3526"/>
    <d v="2016-04-28T05:59:00"/>
  </r>
  <r>
    <x v="0"/>
    <s v="US"/>
    <s v="USD"/>
    <n v="1436587140"/>
    <n v="1434069205"/>
    <b v="0"/>
    <n v="86"/>
    <b v="1"/>
    <s v="theater/plays"/>
    <n v="116.91666666666667"/>
    <n v="81.569767441860463"/>
    <x v="1"/>
    <s v="plays"/>
    <x v="3527"/>
    <d v="2015-07-11T03:59:00"/>
  </r>
  <r>
    <x v="0"/>
    <s v="GB"/>
    <s v="GBP"/>
    <n v="1484740918"/>
    <n v="1483012918"/>
    <b v="0"/>
    <n v="37"/>
    <b v="1"/>
    <s v="theater/plays"/>
    <n v="101.15151515151514"/>
    <n v="45.108108108108105"/>
    <x v="1"/>
    <s v="plays"/>
    <x v="3528"/>
    <d v="2017-01-18T12:01:58"/>
  </r>
  <r>
    <x v="0"/>
    <s v="US"/>
    <s v="USD"/>
    <n v="1436749200"/>
    <n v="1434997018"/>
    <b v="0"/>
    <n v="18"/>
    <b v="1"/>
    <s v="theater/plays"/>
    <n v="132"/>
    <n v="36.666666666666664"/>
    <x v="1"/>
    <s v="plays"/>
    <x v="3529"/>
    <d v="2015-07-13T01:00:00"/>
  </r>
  <r>
    <x v="0"/>
    <s v="GB"/>
    <s v="GBP"/>
    <n v="1460318400"/>
    <n v="1457881057"/>
    <b v="0"/>
    <n v="22"/>
    <b v="1"/>
    <s v="theater/plays"/>
    <n v="100"/>
    <n v="125"/>
    <x v="1"/>
    <s v="plays"/>
    <x v="3530"/>
    <d v="2016-04-10T20:00:00"/>
  </r>
  <r>
    <x v="0"/>
    <s v="US"/>
    <s v="USD"/>
    <n v="1467301334"/>
    <n v="1464709334"/>
    <b v="0"/>
    <n v="26"/>
    <b v="1"/>
    <s v="theater/plays"/>
    <n v="128"/>
    <n v="49.230769230769234"/>
    <x v="1"/>
    <s v="plays"/>
    <x v="3531"/>
    <d v="2016-06-30T15:42:14"/>
  </r>
  <r>
    <x v="0"/>
    <s v="US"/>
    <s v="USD"/>
    <n v="1411012740"/>
    <n v="1409667827"/>
    <b v="0"/>
    <n v="27"/>
    <b v="1"/>
    <s v="theater/plays"/>
    <n v="118.95833333333334"/>
    <n v="42.296296296296298"/>
    <x v="1"/>
    <s v="plays"/>
    <x v="3532"/>
    <d v="2014-09-18T03:59:00"/>
  </r>
  <r>
    <x v="0"/>
    <s v="US"/>
    <s v="USD"/>
    <n v="1447269367"/>
    <n v="1444673767"/>
    <b v="0"/>
    <n v="8"/>
    <b v="1"/>
    <s v="theater/plays"/>
    <n v="126.2"/>
    <n v="78.875"/>
    <x v="1"/>
    <s v="plays"/>
    <x v="3533"/>
    <d v="2015-11-11T19:16:07"/>
  </r>
  <r>
    <x v="0"/>
    <s v="US"/>
    <s v="USD"/>
    <n v="1443711623"/>
    <n v="1440687623"/>
    <b v="0"/>
    <n v="204"/>
    <b v="1"/>
    <s v="theater/plays"/>
    <n v="156.20000000000002"/>
    <n v="38.284313725490193"/>
    <x v="1"/>
    <s v="plays"/>
    <x v="3534"/>
    <d v="2015-10-01T15:00:23"/>
  </r>
  <r>
    <x v="0"/>
    <s v="GB"/>
    <s v="GBP"/>
    <n v="1443808800"/>
    <n v="1441120910"/>
    <b v="0"/>
    <n v="46"/>
    <b v="1"/>
    <s v="theater/plays"/>
    <n v="103.15"/>
    <n v="44.847826086956523"/>
    <x v="1"/>
    <s v="plays"/>
    <x v="3535"/>
    <d v="2015-10-02T18:00:00"/>
  </r>
  <r>
    <x v="0"/>
    <s v="GB"/>
    <s v="GBP"/>
    <n v="1450612740"/>
    <n v="1448040425"/>
    <b v="0"/>
    <n v="17"/>
    <b v="1"/>
    <s v="theater/plays"/>
    <n v="153.33333333333334"/>
    <n v="13.529411764705882"/>
    <x v="1"/>
    <s v="plays"/>
    <x v="3536"/>
    <d v="2015-12-20T11:59:00"/>
  </r>
  <r>
    <x v="0"/>
    <s v="CA"/>
    <s v="CAD"/>
    <n v="1416211140"/>
    <n v="1413016216"/>
    <b v="0"/>
    <n v="28"/>
    <b v="1"/>
    <s v="theater/plays"/>
    <n v="180.44444444444446"/>
    <n v="43.5"/>
    <x v="1"/>
    <s v="plays"/>
    <x v="3537"/>
    <d v="2014-11-17T07:59:00"/>
  </r>
  <r>
    <x v="0"/>
    <s v="GB"/>
    <s v="GBP"/>
    <n v="1471428340"/>
    <n v="1469009140"/>
    <b v="0"/>
    <n v="83"/>
    <b v="1"/>
    <s v="theater/plays"/>
    <n v="128.44999999999999"/>
    <n v="30.951807228915662"/>
    <x v="1"/>
    <s v="plays"/>
    <x v="3538"/>
    <d v="2016-08-17T10:05:40"/>
  </r>
  <r>
    <x v="0"/>
    <s v="US"/>
    <s v="USD"/>
    <n v="1473358122"/>
    <n v="1471543722"/>
    <b v="0"/>
    <n v="13"/>
    <b v="1"/>
    <s v="theater/plays"/>
    <n v="119.66666666666667"/>
    <n v="55.230769230769234"/>
    <x v="1"/>
    <s v="plays"/>
    <x v="3539"/>
    <d v="2016-09-08T18:08:42"/>
  </r>
  <r>
    <x v="0"/>
    <s v="GB"/>
    <s v="GBP"/>
    <n v="1466899491"/>
    <n v="1464307491"/>
    <b v="0"/>
    <n v="8"/>
    <b v="1"/>
    <s v="theater/plays"/>
    <n v="123"/>
    <n v="46.125"/>
    <x v="1"/>
    <s v="plays"/>
    <x v="3540"/>
    <d v="2016-06-26T00:04:51"/>
  </r>
  <r>
    <x v="0"/>
    <s v="GB"/>
    <s v="GBP"/>
    <n v="1441042275"/>
    <n v="1438882275"/>
    <b v="0"/>
    <n v="32"/>
    <b v="1"/>
    <s v="theater/plays"/>
    <n v="105"/>
    <n v="39.375"/>
    <x v="1"/>
    <s v="plays"/>
    <x v="3541"/>
    <d v="2015-08-31T17:31:15"/>
  </r>
  <r>
    <x v="0"/>
    <s v="US"/>
    <s v="USD"/>
    <n v="1410099822"/>
    <n v="1404915822"/>
    <b v="0"/>
    <n v="85"/>
    <b v="1"/>
    <s v="theater/plays"/>
    <n v="102.23636363636363"/>
    <n v="66.152941176470591"/>
    <x v="1"/>
    <s v="plays"/>
    <x v="3542"/>
    <d v="2014-09-07T14:23:42"/>
  </r>
  <r>
    <x v="0"/>
    <s v="DE"/>
    <s v="EUR"/>
    <n v="1435255659"/>
    <n v="1432663659"/>
    <b v="0"/>
    <n v="29"/>
    <b v="1"/>
    <s v="theater/plays"/>
    <n v="104.66666666666666"/>
    <n v="54.137931034482762"/>
    <x v="1"/>
    <s v="plays"/>
    <x v="3543"/>
    <d v="2015-06-25T18:07:39"/>
  </r>
  <r>
    <x v="0"/>
    <s v="US"/>
    <s v="USD"/>
    <n v="1425758257"/>
    <n v="1423166257"/>
    <b v="0"/>
    <n v="24"/>
    <b v="1"/>
    <s v="theater/plays"/>
    <n v="100"/>
    <n v="104.16666666666667"/>
    <x v="1"/>
    <s v="plays"/>
    <x v="3544"/>
    <d v="2015-03-07T19:57:37"/>
  </r>
  <r>
    <x v="0"/>
    <s v="US"/>
    <s v="USD"/>
    <n v="1428780159"/>
    <n v="1426188159"/>
    <b v="0"/>
    <n v="8"/>
    <b v="1"/>
    <s v="theater/plays"/>
    <n v="100.4"/>
    <n v="31.375"/>
    <x v="1"/>
    <s v="plays"/>
    <x v="3545"/>
    <d v="2015-04-11T19:22:39"/>
  </r>
  <r>
    <x v="0"/>
    <s v="US"/>
    <s v="USD"/>
    <n v="1427860740"/>
    <n v="1426002684"/>
    <b v="0"/>
    <n v="19"/>
    <b v="1"/>
    <s v="theater/plays"/>
    <n v="102.27272727272727"/>
    <n v="59.210526315789473"/>
    <x v="1"/>
    <s v="plays"/>
    <x v="3546"/>
    <d v="2015-04-01T03:59:00"/>
  </r>
  <r>
    <x v="0"/>
    <s v="US"/>
    <s v="USD"/>
    <n v="1463198340"/>
    <n v="1461117201"/>
    <b v="0"/>
    <n v="336"/>
    <b v="1"/>
    <s v="theater/plays"/>
    <n v="114.40928571428573"/>
    <n v="119.17633928571429"/>
    <x v="1"/>
    <s v="plays"/>
    <x v="3547"/>
    <d v="2016-05-14T03:59:00"/>
  </r>
  <r>
    <x v="0"/>
    <s v="US"/>
    <s v="USD"/>
    <n v="1457139600"/>
    <n v="1455230214"/>
    <b v="0"/>
    <n v="13"/>
    <b v="1"/>
    <s v="theater/plays"/>
    <n v="101.9047619047619"/>
    <n v="164.61538461538461"/>
    <x v="1"/>
    <s v="plays"/>
    <x v="3548"/>
    <d v="2016-03-05T01:00:00"/>
  </r>
  <r>
    <x v="0"/>
    <s v="GB"/>
    <s v="GBP"/>
    <n v="1441358873"/>
    <n v="1438939673"/>
    <b v="0"/>
    <n v="42"/>
    <b v="1"/>
    <s v="theater/plays"/>
    <n v="102"/>
    <n v="24.285714285714285"/>
    <x v="1"/>
    <s v="plays"/>
    <x v="3549"/>
    <d v="2015-09-04T09:27:53"/>
  </r>
  <r>
    <x v="0"/>
    <s v="GB"/>
    <s v="GBP"/>
    <n v="1462224398"/>
    <n v="1459632398"/>
    <b v="0"/>
    <n v="64"/>
    <b v="1"/>
    <s v="theater/plays"/>
    <n v="104.80000000000001"/>
    <n v="40.9375"/>
    <x v="1"/>
    <s v="plays"/>
    <x v="3550"/>
    <d v="2016-05-02T21:26:38"/>
  </r>
  <r>
    <x v="0"/>
    <s v="US"/>
    <s v="USD"/>
    <n v="1400796420"/>
    <n v="1398342170"/>
    <b v="0"/>
    <n v="25"/>
    <b v="1"/>
    <s v="theater/plays"/>
    <n v="101.83333333333333"/>
    <n v="61.1"/>
    <x v="1"/>
    <s v="plays"/>
    <x v="3551"/>
    <d v="2014-05-22T22:07:00"/>
  </r>
  <r>
    <x v="0"/>
    <s v="GB"/>
    <s v="GBP"/>
    <n v="1403964324"/>
    <n v="1401372324"/>
    <b v="0"/>
    <n v="20"/>
    <b v="1"/>
    <s v="theater/plays"/>
    <n v="100"/>
    <n v="38.65"/>
    <x v="1"/>
    <s v="plays"/>
    <x v="3552"/>
    <d v="2014-06-28T14:05:24"/>
  </r>
  <r>
    <x v="0"/>
    <s v="US"/>
    <s v="USD"/>
    <n v="1439337600"/>
    <n v="1436575280"/>
    <b v="0"/>
    <n v="104"/>
    <b v="1"/>
    <s v="theater/plays"/>
    <n v="106.27272727272728"/>
    <n v="56.20192307692308"/>
    <x v="1"/>
    <s v="plays"/>
    <x v="3553"/>
    <d v="2015-08-12T00:00:00"/>
  </r>
  <r>
    <x v="0"/>
    <s v="US"/>
    <s v="USD"/>
    <n v="1423674000"/>
    <n v="1421025159"/>
    <b v="0"/>
    <n v="53"/>
    <b v="1"/>
    <s v="theater/plays"/>
    <n v="113.42219999999999"/>
    <n v="107.00207547169811"/>
    <x v="1"/>
    <s v="plays"/>
    <x v="3554"/>
    <d v="2015-02-11T17:00:00"/>
  </r>
  <r>
    <x v="0"/>
    <s v="IT"/>
    <s v="EUR"/>
    <n v="1479382594"/>
    <n v="1476786994"/>
    <b v="0"/>
    <n v="14"/>
    <b v="1"/>
    <s v="theater/plays"/>
    <n v="100"/>
    <n v="171.42857142857142"/>
    <x v="1"/>
    <s v="plays"/>
    <x v="3555"/>
    <d v="2016-11-17T11:36:34"/>
  </r>
  <r>
    <x v="0"/>
    <s v="GB"/>
    <s v="GBP"/>
    <n v="1408289724"/>
    <n v="1403105724"/>
    <b v="0"/>
    <n v="20"/>
    <b v="1"/>
    <s v="theater/plays"/>
    <n v="100.45454545454547"/>
    <n v="110.5"/>
    <x v="1"/>
    <s v="plays"/>
    <x v="3556"/>
    <d v="2014-08-17T15:35:24"/>
  </r>
  <r>
    <x v="0"/>
    <s v="US"/>
    <s v="USD"/>
    <n v="1399271911"/>
    <n v="1396334311"/>
    <b v="0"/>
    <n v="558"/>
    <b v="1"/>
    <s v="theater/plays"/>
    <n v="100.03599999999999"/>
    <n v="179.27598566308242"/>
    <x v="1"/>
    <s v="plays"/>
    <x v="3557"/>
    <d v="2014-05-05T06:38:31"/>
  </r>
  <r>
    <x v="0"/>
    <s v="GB"/>
    <s v="GBP"/>
    <n v="1435352400"/>
    <n v="1431718575"/>
    <b v="0"/>
    <n v="22"/>
    <b v="1"/>
    <s v="theater/plays"/>
    <n v="144"/>
    <n v="22.90909090909091"/>
    <x v="1"/>
    <s v="plays"/>
    <x v="3558"/>
    <d v="2015-06-26T21:00:00"/>
  </r>
  <r>
    <x v="0"/>
    <s v="AU"/>
    <s v="AUD"/>
    <n v="1438333080"/>
    <n v="1436408308"/>
    <b v="0"/>
    <n v="24"/>
    <b v="1"/>
    <s v="theater/plays"/>
    <n v="103.49999999999999"/>
    <n v="43.125"/>
    <x v="1"/>
    <s v="plays"/>
    <x v="3559"/>
    <d v="2015-07-31T08:58:00"/>
  </r>
  <r>
    <x v="0"/>
    <s v="CA"/>
    <s v="CAD"/>
    <n v="1432694700"/>
    <n v="1429651266"/>
    <b v="0"/>
    <n v="74"/>
    <b v="1"/>
    <s v="theater/plays"/>
    <n v="108.43750000000001"/>
    <n v="46.891891891891895"/>
    <x v="1"/>
    <s v="plays"/>
    <x v="3560"/>
    <d v="2015-05-27T02:45:00"/>
  </r>
  <r>
    <x v="0"/>
    <s v="US"/>
    <s v="USD"/>
    <n v="1438799760"/>
    <n v="1437236378"/>
    <b v="0"/>
    <n v="54"/>
    <b v="1"/>
    <s v="theater/plays"/>
    <n v="102.4"/>
    <n v="47.407407407407405"/>
    <x v="1"/>
    <s v="plays"/>
    <x v="3561"/>
    <d v="2015-08-05T18:36:00"/>
  </r>
  <r>
    <x v="0"/>
    <s v="GB"/>
    <s v="GBP"/>
    <n v="1457906400"/>
    <n v="1457115427"/>
    <b v="0"/>
    <n v="31"/>
    <b v="1"/>
    <s v="theater/plays"/>
    <n v="148.88888888888889"/>
    <n v="15.129032258064516"/>
    <x v="1"/>
    <s v="plays"/>
    <x v="3562"/>
    <d v="2016-03-13T22:00:00"/>
  </r>
  <r>
    <x v="0"/>
    <s v="GB"/>
    <s v="GBP"/>
    <n v="1470078000"/>
    <n v="1467648456"/>
    <b v="0"/>
    <n v="25"/>
    <b v="1"/>
    <s v="theater/plays"/>
    <n v="105.49000000000002"/>
    <n v="21.098000000000003"/>
    <x v="1"/>
    <s v="plays"/>
    <x v="3563"/>
    <d v="2016-08-01T19:00:00"/>
  </r>
  <r>
    <x v="0"/>
    <s v="GB"/>
    <s v="GBP"/>
    <n v="1444060800"/>
    <n v="1440082649"/>
    <b v="0"/>
    <n v="17"/>
    <b v="1"/>
    <s v="theater/plays"/>
    <n v="100.49999999999999"/>
    <n v="59.117647058823529"/>
    <x v="1"/>
    <s v="plays"/>
    <x v="3564"/>
    <d v="2015-10-05T16:00:00"/>
  </r>
  <r>
    <x v="0"/>
    <s v="US"/>
    <s v="USD"/>
    <n v="1420048208"/>
    <n v="1417456208"/>
    <b v="0"/>
    <n v="12"/>
    <b v="1"/>
    <s v="theater/plays"/>
    <n v="130.55555555555557"/>
    <n v="97.916666666666671"/>
    <x v="1"/>
    <s v="plays"/>
    <x v="3565"/>
    <d v="2014-12-31T17:50:08"/>
  </r>
  <r>
    <x v="0"/>
    <s v="GB"/>
    <s v="GBP"/>
    <n v="1422015083"/>
    <n v="1419423083"/>
    <b v="0"/>
    <n v="38"/>
    <b v="1"/>
    <s v="theater/plays"/>
    <n v="104.75000000000001"/>
    <n v="55.131578947368418"/>
    <x v="1"/>
    <s v="plays"/>
    <x v="3566"/>
    <d v="2015-01-23T12:11:23"/>
  </r>
  <r>
    <x v="0"/>
    <s v="GB"/>
    <s v="GBP"/>
    <n v="1433964444"/>
    <n v="1431372444"/>
    <b v="0"/>
    <n v="41"/>
    <b v="1"/>
    <s v="theater/plays"/>
    <n v="108.80000000000001"/>
    <n v="26.536585365853657"/>
    <x v="1"/>
    <s v="plays"/>
    <x v="3567"/>
    <d v="2015-06-10T19:27:24"/>
  </r>
  <r>
    <x v="0"/>
    <s v="US"/>
    <s v="USD"/>
    <n v="1410975994"/>
    <n v="1408383994"/>
    <b v="0"/>
    <n v="19"/>
    <b v="1"/>
    <s v="theater/plays"/>
    <n v="111.00000000000001"/>
    <n v="58.421052631578945"/>
    <x v="1"/>
    <s v="plays"/>
    <x v="3568"/>
    <d v="2014-09-17T17:46:34"/>
  </r>
  <r>
    <x v="0"/>
    <s v="US"/>
    <s v="USD"/>
    <n v="1420734696"/>
    <n v="1418142696"/>
    <b v="0"/>
    <n v="41"/>
    <b v="1"/>
    <s v="theater/plays"/>
    <n v="100.47999999999999"/>
    <n v="122.53658536585365"/>
    <x v="1"/>
    <s v="plays"/>
    <x v="3569"/>
    <d v="2015-01-08T16:31:36"/>
  </r>
  <r>
    <x v="0"/>
    <s v="US"/>
    <s v="USD"/>
    <n v="1420009200"/>
    <n v="1417593483"/>
    <b v="0"/>
    <n v="26"/>
    <b v="1"/>
    <s v="theater/plays"/>
    <n v="114.35"/>
    <n v="87.961538461538467"/>
    <x v="1"/>
    <s v="plays"/>
    <x v="3570"/>
    <d v="2014-12-31T07:00:00"/>
  </r>
  <r>
    <x v="0"/>
    <s v="GB"/>
    <s v="GBP"/>
    <n v="1414701413"/>
    <n v="1412109413"/>
    <b v="0"/>
    <n v="25"/>
    <b v="1"/>
    <s v="theater/plays"/>
    <n v="122.06666666666666"/>
    <n v="73.239999999999995"/>
    <x v="1"/>
    <s v="plays"/>
    <x v="3571"/>
    <d v="2014-10-30T20:36:53"/>
  </r>
  <r>
    <x v="0"/>
    <s v="GB"/>
    <s v="GBP"/>
    <n v="1434894082"/>
    <n v="1432302082"/>
    <b v="0"/>
    <n v="9"/>
    <b v="1"/>
    <s v="theater/plays"/>
    <n v="100"/>
    <n v="55.555555555555557"/>
    <x v="1"/>
    <s v="plays"/>
    <x v="3572"/>
    <d v="2015-06-21T13:41:22"/>
  </r>
  <r>
    <x v="0"/>
    <s v="GB"/>
    <s v="GBP"/>
    <n v="1415440846"/>
    <n v="1412845246"/>
    <b v="0"/>
    <n v="78"/>
    <b v="1"/>
    <s v="theater/plays"/>
    <n v="102.8"/>
    <n v="39.53846153846154"/>
    <x v="1"/>
    <s v="plays"/>
    <x v="3573"/>
    <d v="2014-11-08T10:00:46"/>
  </r>
  <r>
    <x v="0"/>
    <s v="US"/>
    <s v="USD"/>
    <n v="1415921848"/>
    <n v="1413326248"/>
    <b v="0"/>
    <n v="45"/>
    <b v="1"/>
    <s v="theater/plays"/>
    <n v="106.12068965517241"/>
    <n v="136.77777777777777"/>
    <x v="1"/>
    <s v="plays"/>
    <x v="3574"/>
    <d v="2014-11-13T23:37:28"/>
  </r>
  <r>
    <x v="0"/>
    <s v="US"/>
    <s v="USD"/>
    <n v="1470887940"/>
    <n v="1468176527"/>
    <b v="0"/>
    <n v="102"/>
    <b v="1"/>
    <s v="theater/plays"/>
    <n v="101.33000000000001"/>
    <n v="99.343137254901961"/>
    <x v="1"/>
    <s v="plays"/>
    <x v="3575"/>
    <d v="2016-08-11T03:59:00"/>
  </r>
  <r>
    <x v="0"/>
    <s v="US"/>
    <s v="USD"/>
    <n v="1480947054"/>
    <n v="1475759454"/>
    <b v="0"/>
    <n v="5"/>
    <b v="1"/>
    <s v="theater/plays"/>
    <n v="100"/>
    <n v="20"/>
    <x v="1"/>
    <s v="plays"/>
    <x v="3576"/>
    <d v="2016-12-05T14:10:54"/>
  </r>
  <r>
    <x v="0"/>
    <s v="US"/>
    <s v="USD"/>
    <n v="1430029680"/>
    <n v="1427741583"/>
    <b v="0"/>
    <n v="27"/>
    <b v="1"/>
    <s v="theater/plays"/>
    <n v="130"/>
    <n v="28.888888888888889"/>
    <x v="1"/>
    <s v="plays"/>
    <x v="3577"/>
    <d v="2015-04-26T06:28:00"/>
  </r>
  <r>
    <x v="0"/>
    <s v="GB"/>
    <s v="GBP"/>
    <n v="1462037777"/>
    <n v="1459445777"/>
    <b v="0"/>
    <n v="37"/>
    <b v="1"/>
    <s v="theater/plays"/>
    <n v="100.01333333333334"/>
    <n v="40.545945945945945"/>
    <x v="1"/>
    <s v="plays"/>
    <x v="3578"/>
    <d v="2016-04-30T17:36:17"/>
  </r>
  <r>
    <x v="0"/>
    <s v="GB"/>
    <s v="GBP"/>
    <n v="1459444656"/>
    <n v="1456856256"/>
    <b v="0"/>
    <n v="14"/>
    <b v="1"/>
    <s v="theater/plays"/>
    <n v="100"/>
    <n v="35.714285714285715"/>
    <x v="1"/>
    <s v="plays"/>
    <x v="3579"/>
    <d v="2016-03-31T17:17:36"/>
  </r>
  <r>
    <x v="0"/>
    <s v="US"/>
    <s v="USD"/>
    <n v="1425185940"/>
    <n v="1421900022"/>
    <b v="0"/>
    <n v="27"/>
    <b v="1"/>
    <s v="theater/plays"/>
    <n v="113.88888888888889"/>
    <n v="37.962962962962962"/>
    <x v="1"/>
    <s v="plays"/>
    <x v="3580"/>
    <d v="2015-03-01T04:59:00"/>
  </r>
  <r>
    <x v="0"/>
    <s v="GB"/>
    <s v="GBP"/>
    <n v="1406719110"/>
    <n v="1405509510"/>
    <b v="0"/>
    <n v="45"/>
    <b v="1"/>
    <s v="theater/plays"/>
    <n v="100"/>
    <n v="33.333333333333336"/>
    <x v="1"/>
    <s v="plays"/>
    <x v="3581"/>
    <d v="2014-07-30T11:18:30"/>
  </r>
  <r>
    <x v="0"/>
    <s v="US"/>
    <s v="USD"/>
    <n v="1459822682"/>
    <n v="1458613082"/>
    <b v="0"/>
    <n v="49"/>
    <b v="1"/>
    <s v="theater/plays"/>
    <n v="287"/>
    <n v="58.571428571428569"/>
    <x v="1"/>
    <s v="plays"/>
    <x v="3582"/>
    <d v="2016-04-05T02:18:02"/>
  </r>
  <r>
    <x v="0"/>
    <s v="US"/>
    <s v="USD"/>
    <n v="1460970805"/>
    <n v="1455790405"/>
    <b v="0"/>
    <n v="24"/>
    <b v="1"/>
    <s v="theater/plays"/>
    <n v="108.5"/>
    <n v="135.625"/>
    <x v="1"/>
    <s v="plays"/>
    <x v="3583"/>
    <d v="2016-04-18T09:13:25"/>
  </r>
  <r>
    <x v="0"/>
    <s v="GB"/>
    <s v="GBP"/>
    <n v="1436772944"/>
    <n v="1434180944"/>
    <b v="0"/>
    <n v="112"/>
    <b v="1"/>
    <s v="theater/plays"/>
    <n v="115.5"/>
    <n v="30.9375"/>
    <x v="1"/>
    <s v="plays"/>
    <x v="3584"/>
    <d v="2015-07-13T07:35:44"/>
  </r>
  <r>
    <x v="0"/>
    <s v="US"/>
    <s v="USD"/>
    <n v="1419181890"/>
    <n v="1416589890"/>
    <b v="0"/>
    <n v="23"/>
    <b v="1"/>
    <s v="theater/plays"/>
    <n v="119.11764705882352"/>
    <n v="176.08695652173913"/>
    <x v="1"/>
    <s v="plays"/>
    <x v="3585"/>
    <d v="2014-12-21T17:11:30"/>
  </r>
  <r>
    <x v="0"/>
    <s v="US"/>
    <s v="USD"/>
    <n v="1474649070"/>
    <n v="1469465070"/>
    <b v="0"/>
    <n v="54"/>
    <b v="1"/>
    <s v="theater/plays"/>
    <n v="109.42666666666668"/>
    <n v="151.9814814814815"/>
    <x v="1"/>
    <s v="plays"/>
    <x v="3586"/>
    <d v="2016-09-23T16:44:30"/>
  </r>
  <r>
    <x v="0"/>
    <s v="GB"/>
    <s v="GBP"/>
    <n v="1467054000"/>
    <n v="1463144254"/>
    <b v="0"/>
    <n v="28"/>
    <b v="1"/>
    <s v="theater/plays"/>
    <n v="126.6"/>
    <n v="22.607142857142858"/>
    <x v="1"/>
    <s v="plays"/>
    <x v="3587"/>
    <d v="2016-06-27T19:00:00"/>
  </r>
  <r>
    <x v="0"/>
    <s v="GB"/>
    <s v="GBP"/>
    <n v="1430348400"/>
    <n v="1428436410"/>
    <b v="0"/>
    <n v="11"/>
    <b v="1"/>
    <s v="theater/plays"/>
    <n v="100.49999999999999"/>
    <n v="18.272727272727273"/>
    <x v="1"/>
    <s v="plays"/>
    <x v="3588"/>
    <d v="2015-04-29T23:00:00"/>
  </r>
  <r>
    <x v="0"/>
    <s v="US"/>
    <s v="USD"/>
    <n v="1432654347"/>
    <n v="1430494347"/>
    <b v="0"/>
    <n v="62"/>
    <b v="1"/>
    <s v="theater/plays"/>
    <n v="127.49999999999999"/>
    <n v="82.258064516129039"/>
    <x v="1"/>
    <s v="plays"/>
    <x v="3589"/>
    <d v="2015-05-26T15:32:27"/>
  </r>
  <r>
    <x v="0"/>
    <s v="GB"/>
    <s v="GBP"/>
    <n v="1413792034"/>
    <n v="1411200034"/>
    <b v="0"/>
    <n v="73"/>
    <b v="1"/>
    <s v="theater/plays"/>
    <n v="100.05999999999999"/>
    <n v="68.534246575342465"/>
    <x v="1"/>
    <s v="plays"/>
    <x v="3590"/>
    <d v="2014-10-20T08:00:34"/>
  </r>
  <r>
    <x v="0"/>
    <s v="US"/>
    <s v="USD"/>
    <n v="1422075540"/>
    <n v="1419979544"/>
    <b v="0"/>
    <n v="18"/>
    <b v="1"/>
    <s v="theater/plays"/>
    <n v="175"/>
    <n v="68.055555555555557"/>
    <x v="1"/>
    <s v="plays"/>
    <x v="3591"/>
    <d v="2015-01-24T04:59:00"/>
  </r>
  <r>
    <x v="0"/>
    <s v="US"/>
    <s v="USD"/>
    <n v="1423630740"/>
    <n v="1418673307"/>
    <b v="0"/>
    <n v="35"/>
    <b v="1"/>
    <s v="theater/plays"/>
    <n v="127.25"/>
    <n v="72.714285714285708"/>
    <x v="1"/>
    <s v="plays"/>
    <x v="3592"/>
    <d v="2015-02-11T04:59:00"/>
  </r>
  <r>
    <x v="0"/>
    <s v="US"/>
    <s v="USD"/>
    <n v="1420489560"/>
    <n v="1417469639"/>
    <b v="0"/>
    <n v="43"/>
    <b v="1"/>
    <s v="theater/plays"/>
    <n v="110.63333333333334"/>
    <n v="77.186046511627907"/>
    <x v="1"/>
    <s v="plays"/>
    <x v="3593"/>
    <d v="2015-01-05T20:26:00"/>
  </r>
  <r>
    <x v="0"/>
    <s v="US"/>
    <s v="USD"/>
    <n v="1472952982"/>
    <n v="1470792982"/>
    <b v="0"/>
    <n v="36"/>
    <b v="1"/>
    <s v="theater/plays"/>
    <n v="125.93749999999999"/>
    <n v="55.972222222222221"/>
    <x v="1"/>
    <s v="plays"/>
    <x v="3594"/>
    <d v="2016-09-04T01:36:22"/>
  </r>
  <r>
    <x v="0"/>
    <s v="US"/>
    <s v="USD"/>
    <n v="1426229940"/>
    <n v="1423959123"/>
    <b v="0"/>
    <n v="62"/>
    <b v="1"/>
    <s v="theater/plays"/>
    <n v="118.5"/>
    <n v="49.693548387096776"/>
    <x v="1"/>
    <s v="plays"/>
    <x v="3595"/>
    <d v="2015-03-13T06:59:00"/>
  </r>
  <r>
    <x v="0"/>
    <s v="CA"/>
    <s v="CAD"/>
    <n v="1409072982"/>
    <n v="1407258582"/>
    <b v="0"/>
    <n v="15"/>
    <b v="1"/>
    <s v="theater/plays"/>
    <n v="107.72727272727273"/>
    <n v="79"/>
    <x v="1"/>
    <s v="plays"/>
    <x v="3596"/>
    <d v="2014-08-26T17:09:42"/>
  </r>
  <r>
    <x v="0"/>
    <s v="US"/>
    <s v="USD"/>
    <n v="1456984740"/>
    <n v="1455717790"/>
    <b v="0"/>
    <n v="33"/>
    <b v="1"/>
    <s v="theater/plays"/>
    <n v="102.60000000000001"/>
    <n v="77.727272727272734"/>
    <x v="1"/>
    <s v="plays"/>
    <x v="3597"/>
    <d v="2016-03-03T05:59:00"/>
  </r>
  <r>
    <x v="0"/>
    <s v="US"/>
    <s v="USD"/>
    <n v="1409720340"/>
    <n v="1408129822"/>
    <b v="0"/>
    <n v="27"/>
    <b v="1"/>
    <s v="theater/plays"/>
    <n v="110.1"/>
    <n v="40.777777777777779"/>
    <x v="1"/>
    <s v="plays"/>
    <x v="3598"/>
    <d v="2014-09-03T04:59:00"/>
  </r>
  <r>
    <x v="0"/>
    <s v="US"/>
    <s v="USD"/>
    <n v="1440892800"/>
    <n v="1438715077"/>
    <b v="0"/>
    <n v="17"/>
    <b v="1"/>
    <s v="theater/plays"/>
    <n v="202"/>
    <n v="59.411764705882355"/>
    <x v="1"/>
    <s v="plays"/>
    <x v="3599"/>
    <d v="2015-08-30T00:00:00"/>
  </r>
  <r>
    <x v="0"/>
    <s v="US"/>
    <s v="USD"/>
    <n v="1476390164"/>
    <n v="1473970964"/>
    <b v="0"/>
    <n v="4"/>
    <b v="1"/>
    <s v="theater/plays"/>
    <n v="130"/>
    <n v="3.25"/>
    <x v="1"/>
    <s v="plays"/>
    <x v="3600"/>
    <d v="2016-10-13T20:22:44"/>
  </r>
  <r>
    <x v="0"/>
    <s v="GB"/>
    <s v="GBP"/>
    <n v="1421452682"/>
    <n v="1418860682"/>
    <b v="0"/>
    <n v="53"/>
    <b v="1"/>
    <s v="theater/plays"/>
    <n v="104.35000000000001"/>
    <n v="39.377358490566039"/>
    <x v="1"/>
    <s v="plays"/>
    <x v="3601"/>
    <d v="2015-01-16T23:58:02"/>
  </r>
  <r>
    <x v="0"/>
    <s v="US"/>
    <s v="USD"/>
    <n v="1463520479"/>
    <n v="1458336479"/>
    <b v="0"/>
    <n v="49"/>
    <b v="1"/>
    <s v="theater/plays"/>
    <n v="100.05"/>
    <n v="81.673469387755105"/>
    <x v="1"/>
    <s v="plays"/>
    <x v="3602"/>
    <d v="2016-05-17T21:27:59"/>
  </r>
  <r>
    <x v="0"/>
    <s v="US"/>
    <s v="USD"/>
    <n v="1446759880"/>
    <n v="1444164280"/>
    <b v="0"/>
    <n v="57"/>
    <b v="1"/>
    <s v="theater/plays"/>
    <n v="170.66666666666669"/>
    <n v="44.912280701754383"/>
    <x v="1"/>
    <s v="plays"/>
    <x v="3603"/>
    <d v="2015-11-05T21:44:40"/>
  </r>
  <r>
    <x v="0"/>
    <s v="US"/>
    <s v="USD"/>
    <n v="1461913140"/>
    <n v="1461370956"/>
    <b v="0"/>
    <n v="69"/>
    <b v="1"/>
    <s v="theater/plays"/>
    <n v="112.83333333333334"/>
    <n v="49.05797101449275"/>
    <x v="1"/>
    <s v="plays"/>
    <x v="3604"/>
    <d v="2016-04-29T06:59:00"/>
  </r>
  <r>
    <x v="0"/>
    <s v="GB"/>
    <s v="GBP"/>
    <n v="1455390126"/>
    <n v="1452798126"/>
    <b v="0"/>
    <n v="15"/>
    <b v="1"/>
    <s v="theater/plays"/>
    <n v="184"/>
    <n v="30.666666666666668"/>
    <x v="1"/>
    <s v="plays"/>
    <x v="3605"/>
    <d v="2016-02-13T19:02:06"/>
  </r>
  <r>
    <x v="0"/>
    <s v="GB"/>
    <s v="GBP"/>
    <n v="1471185057"/>
    <n v="1468593057"/>
    <b v="0"/>
    <n v="64"/>
    <b v="1"/>
    <s v="theater/plays"/>
    <n v="130.26666666666665"/>
    <n v="61.0625"/>
    <x v="1"/>
    <s v="plays"/>
    <x v="3606"/>
    <d v="2016-08-14T14:30:57"/>
  </r>
  <r>
    <x v="0"/>
    <s v="GB"/>
    <s v="GBP"/>
    <n v="1450137600"/>
    <n v="1448924882"/>
    <b v="0"/>
    <n v="20"/>
    <b v="1"/>
    <s v="theater/plays"/>
    <n v="105.45454545454544"/>
    <n v="29"/>
    <x v="1"/>
    <s v="plays"/>
    <x v="3607"/>
    <d v="2015-12-15T00:00:00"/>
  </r>
  <r>
    <x v="0"/>
    <s v="GB"/>
    <s v="GBP"/>
    <n v="1466172000"/>
    <n v="1463418090"/>
    <b v="0"/>
    <n v="27"/>
    <b v="1"/>
    <s v="theater/plays"/>
    <n v="100"/>
    <n v="29.62962962962963"/>
    <x v="1"/>
    <s v="plays"/>
    <x v="3608"/>
    <d v="2016-06-17T14:00:00"/>
  </r>
  <r>
    <x v="0"/>
    <s v="GB"/>
    <s v="GBP"/>
    <n v="1459378085"/>
    <n v="1456789685"/>
    <b v="0"/>
    <n v="21"/>
    <b v="1"/>
    <s v="theater/plays"/>
    <n v="153.31632653061226"/>
    <n v="143.0952380952381"/>
    <x v="1"/>
    <s v="plays"/>
    <x v="3609"/>
    <d v="2016-03-30T22:48:05"/>
  </r>
  <r>
    <x v="0"/>
    <s v="GB"/>
    <s v="GBP"/>
    <n v="1439806936"/>
    <n v="1437214936"/>
    <b v="0"/>
    <n v="31"/>
    <b v="1"/>
    <s v="theater/plays"/>
    <n v="162.30000000000001"/>
    <n v="52.354838709677416"/>
    <x v="1"/>
    <s v="plays"/>
    <x v="3610"/>
    <d v="2015-08-17T10:22:16"/>
  </r>
  <r>
    <x v="0"/>
    <s v="GB"/>
    <s v="GBP"/>
    <n v="1428483201"/>
    <n v="1425891201"/>
    <b v="0"/>
    <n v="51"/>
    <b v="1"/>
    <s v="theater/plays"/>
    <n v="136"/>
    <n v="66.666666666666671"/>
    <x v="1"/>
    <s v="plays"/>
    <x v="3611"/>
    <d v="2015-04-08T08:53:21"/>
  </r>
  <r>
    <x v="0"/>
    <s v="CA"/>
    <s v="CAD"/>
    <n v="1402334811"/>
    <n v="1401470811"/>
    <b v="0"/>
    <n v="57"/>
    <b v="1"/>
    <s v="theater/plays"/>
    <n v="144.4"/>
    <n v="126.66666666666667"/>
    <x v="1"/>
    <s v="plays"/>
    <x v="3612"/>
    <d v="2014-06-09T17:26:51"/>
  </r>
  <r>
    <x v="0"/>
    <s v="US"/>
    <s v="USD"/>
    <n v="1403964574"/>
    <n v="1401372574"/>
    <b v="0"/>
    <n v="20"/>
    <b v="1"/>
    <s v="theater/plays"/>
    <n v="100"/>
    <n v="62.5"/>
    <x v="1"/>
    <s v="plays"/>
    <x v="3613"/>
    <d v="2014-06-28T14:09:34"/>
  </r>
  <r>
    <x v="0"/>
    <s v="US"/>
    <s v="USD"/>
    <n v="1434675616"/>
    <n v="1432083616"/>
    <b v="0"/>
    <n v="71"/>
    <b v="1"/>
    <s v="theater/plays"/>
    <n v="100.8"/>
    <n v="35.492957746478872"/>
    <x v="1"/>
    <s v="plays"/>
    <x v="3614"/>
    <d v="2015-06-19T01:00:16"/>
  </r>
  <r>
    <x v="0"/>
    <s v="GB"/>
    <s v="GBP"/>
    <n v="1449756896"/>
    <n v="1447164896"/>
    <b v="0"/>
    <n v="72"/>
    <b v="1"/>
    <s v="theater/plays"/>
    <n v="106.80000000000001"/>
    <n v="37.083333333333336"/>
    <x v="1"/>
    <s v="plays"/>
    <x v="3615"/>
    <d v="2015-12-10T14:14:56"/>
  </r>
  <r>
    <x v="0"/>
    <s v="GB"/>
    <s v="GBP"/>
    <n v="1426801664"/>
    <n v="1424213264"/>
    <b v="0"/>
    <n v="45"/>
    <b v="1"/>
    <s v="theater/plays"/>
    <n v="124.8"/>
    <n v="69.333333333333329"/>
    <x v="1"/>
    <s v="plays"/>
    <x v="3616"/>
    <d v="2015-03-19T21:47:44"/>
  </r>
  <r>
    <x v="0"/>
    <s v="GB"/>
    <s v="GBP"/>
    <n v="1488240000"/>
    <n v="1486996729"/>
    <b v="0"/>
    <n v="51"/>
    <b v="1"/>
    <s v="theater/plays"/>
    <n v="118.91891891891892"/>
    <n v="17.254901960784313"/>
    <x v="1"/>
    <s v="plays"/>
    <x v="3617"/>
    <d v="2017-02-28T00:00:00"/>
  </r>
  <r>
    <x v="0"/>
    <s v="GB"/>
    <s v="GBP"/>
    <n v="1433343850"/>
    <n v="1430751850"/>
    <b v="0"/>
    <n v="56"/>
    <b v="1"/>
    <s v="theater/plays"/>
    <n v="101"/>
    <n v="36.071428571428569"/>
    <x v="1"/>
    <s v="plays"/>
    <x v="3618"/>
    <d v="2015-06-03T15:04:10"/>
  </r>
  <r>
    <x v="0"/>
    <s v="US"/>
    <s v="USD"/>
    <n v="1479592800"/>
    <n v="1476760226"/>
    <b v="0"/>
    <n v="17"/>
    <b v="1"/>
    <s v="theater/plays"/>
    <n v="112.99999999999999"/>
    <n v="66.470588235294116"/>
    <x v="1"/>
    <s v="plays"/>
    <x v="3619"/>
    <d v="2016-11-19T22:00:00"/>
  </r>
  <r>
    <x v="0"/>
    <s v="US"/>
    <s v="USD"/>
    <n v="1425528000"/>
    <n v="1422916261"/>
    <b v="0"/>
    <n v="197"/>
    <b v="1"/>
    <s v="theater/plays"/>
    <n v="105.19047619047619"/>
    <n v="56.065989847715734"/>
    <x v="1"/>
    <s v="plays"/>
    <x v="3620"/>
    <d v="2015-03-05T04:00:00"/>
  </r>
  <r>
    <x v="0"/>
    <s v="US"/>
    <s v="USD"/>
    <n v="1475269200"/>
    <n v="1473200844"/>
    <b v="0"/>
    <n v="70"/>
    <b v="1"/>
    <s v="theater/plays"/>
    <n v="109.73333333333332"/>
    <n v="47.028571428571432"/>
    <x v="1"/>
    <s v="plays"/>
    <x v="3621"/>
    <d v="2016-09-30T21:00:00"/>
  </r>
  <r>
    <x v="0"/>
    <s v="US"/>
    <s v="USD"/>
    <n v="1411874580"/>
    <n v="1409030371"/>
    <b v="0"/>
    <n v="21"/>
    <b v="1"/>
    <s v="theater/plays"/>
    <n v="100.099"/>
    <n v="47.666190476190479"/>
    <x v="1"/>
    <s v="plays"/>
    <x v="3622"/>
    <d v="2014-09-28T03:23:00"/>
  </r>
  <r>
    <x v="0"/>
    <s v="US"/>
    <s v="USD"/>
    <n v="1406358000"/>
    <n v="1404841270"/>
    <b v="0"/>
    <n v="34"/>
    <b v="1"/>
    <s v="theater/plays"/>
    <n v="120"/>
    <n v="88.235294117647058"/>
    <x v="1"/>
    <s v="plays"/>
    <x v="3623"/>
    <d v="2014-07-26T07:00:00"/>
  </r>
  <r>
    <x v="0"/>
    <s v="US"/>
    <s v="USD"/>
    <n v="1471977290"/>
    <n v="1466793290"/>
    <b v="0"/>
    <n v="39"/>
    <b v="1"/>
    <s v="theater/plays"/>
    <n v="104.93333333333332"/>
    <n v="80.717948717948715"/>
    <x v="1"/>
    <s v="plays"/>
    <x v="3624"/>
    <d v="2016-08-23T18:34:50"/>
  </r>
  <r>
    <x v="0"/>
    <s v="GB"/>
    <s v="GBP"/>
    <n v="1435851577"/>
    <n v="1433259577"/>
    <b v="0"/>
    <n v="78"/>
    <b v="1"/>
    <s v="theater/plays"/>
    <n v="102.66666666666666"/>
    <n v="39.487179487179489"/>
    <x v="1"/>
    <s v="plays"/>
    <x v="3625"/>
    <d v="2015-07-02T15:39:37"/>
  </r>
  <r>
    <x v="0"/>
    <s v="GB"/>
    <s v="GBP"/>
    <n v="1408204857"/>
    <n v="1406390457"/>
    <b v="0"/>
    <n v="48"/>
    <b v="1"/>
    <s v="theater/plays"/>
    <n v="101.82500000000002"/>
    <n v="84.854166666666671"/>
    <x v="1"/>
    <s v="plays"/>
    <x v="3626"/>
    <d v="2014-08-16T16:00:57"/>
  </r>
  <r>
    <x v="0"/>
    <s v="US"/>
    <s v="USD"/>
    <n v="1463803140"/>
    <n v="1459446487"/>
    <b v="0"/>
    <n v="29"/>
    <b v="1"/>
    <s v="theater/plays"/>
    <n v="100"/>
    <n v="68.965517241379317"/>
    <x v="1"/>
    <s v="plays"/>
    <x v="3627"/>
    <d v="2016-05-21T03:59:00"/>
  </r>
  <r>
    <x v="2"/>
    <s v="US"/>
    <s v="USD"/>
    <n v="1450040396"/>
    <n v="1444852796"/>
    <b v="0"/>
    <n v="0"/>
    <b v="0"/>
    <s v="theater/musical"/>
    <n v="0"/>
    <s v="N/A"/>
    <x v="1"/>
    <s v="musical"/>
    <x v="3628"/>
    <d v="2015-12-13T20:59:56"/>
  </r>
  <r>
    <x v="2"/>
    <s v="US"/>
    <s v="USD"/>
    <n v="1462467600"/>
    <n v="1457403364"/>
    <b v="0"/>
    <n v="2"/>
    <b v="0"/>
    <s v="theater/musical"/>
    <n v="1.9999999999999998E-4"/>
    <n v="1"/>
    <x v="1"/>
    <s v="musical"/>
    <x v="3629"/>
    <d v="2016-05-05T17:00:00"/>
  </r>
  <r>
    <x v="2"/>
    <s v="GB"/>
    <s v="GBP"/>
    <n v="1417295990"/>
    <n v="1414700390"/>
    <b v="0"/>
    <n v="1"/>
    <b v="0"/>
    <s v="theater/musical"/>
    <n v="3.3333333333333333E-2"/>
    <n v="1"/>
    <x v="1"/>
    <s v="musical"/>
    <x v="3630"/>
    <d v="2014-11-29T21:19:50"/>
  </r>
  <r>
    <x v="2"/>
    <s v="US"/>
    <s v="USD"/>
    <n v="1411444740"/>
    <n v="1409335497"/>
    <b v="0"/>
    <n v="59"/>
    <b v="0"/>
    <s v="theater/musical"/>
    <n v="51.023391812865491"/>
    <n v="147.88135593220338"/>
    <x v="1"/>
    <s v="musical"/>
    <x v="3631"/>
    <d v="2014-09-23T03:59:00"/>
  </r>
  <r>
    <x v="2"/>
    <s v="GB"/>
    <s v="GBP"/>
    <n v="1416781749"/>
    <n v="1415053749"/>
    <b v="0"/>
    <n v="1"/>
    <b v="0"/>
    <s v="theater/musical"/>
    <n v="20"/>
    <n v="100"/>
    <x v="1"/>
    <s v="musical"/>
    <x v="3632"/>
    <d v="2014-11-23T22:29:09"/>
  </r>
  <r>
    <x v="2"/>
    <s v="US"/>
    <s v="USD"/>
    <n v="1479517200"/>
    <n v="1475765867"/>
    <b v="0"/>
    <n v="31"/>
    <b v="0"/>
    <s v="theater/musical"/>
    <n v="35.24"/>
    <n v="56.838709677419352"/>
    <x v="1"/>
    <s v="musical"/>
    <x v="3633"/>
    <d v="2016-11-19T01:00:00"/>
  </r>
  <r>
    <x v="2"/>
    <s v="CA"/>
    <s v="CAD"/>
    <n v="1484366340"/>
    <n v="1480219174"/>
    <b v="0"/>
    <n v="18"/>
    <b v="0"/>
    <s v="theater/musical"/>
    <n v="4.246666666666667"/>
    <n v="176.94444444444446"/>
    <x v="1"/>
    <s v="musical"/>
    <x v="3634"/>
    <d v="2017-01-14T03:59:00"/>
  </r>
  <r>
    <x v="2"/>
    <s v="US"/>
    <s v="USD"/>
    <n v="1461186676"/>
    <n v="1458594676"/>
    <b v="0"/>
    <n v="10"/>
    <b v="0"/>
    <s v="theater/musical"/>
    <n v="36.457142857142856"/>
    <n v="127.6"/>
    <x v="1"/>
    <s v="musical"/>
    <x v="3635"/>
    <d v="2016-04-20T21:11:16"/>
  </r>
  <r>
    <x v="2"/>
    <s v="US"/>
    <s v="USD"/>
    <n v="1442248829"/>
    <n v="1439224829"/>
    <b v="0"/>
    <n v="0"/>
    <b v="0"/>
    <s v="theater/musical"/>
    <n v="0"/>
    <s v="N/A"/>
    <x v="1"/>
    <s v="musical"/>
    <x v="3636"/>
    <d v="2015-09-14T16:40:29"/>
  </r>
  <r>
    <x v="2"/>
    <s v="US"/>
    <s v="USD"/>
    <n v="1420130935"/>
    <n v="1417538935"/>
    <b v="0"/>
    <n v="14"/>
    <b v="0"/>
    <s v="theater/musical"/>
    <n v="30.866666666666664"/>
    <n v="66.142857142857139"/>
    <x v="1"/>
    <s v="musical"/>
    <x v="3637"/>
    <d v="2015-01-01T16:48:55"/>
  </r>
  <r>
    <x v="2"/>
    <s v="CA"/>
    <s v="CAD"/>
    <n v="1429456132"/>
    <n v="1424275732"/>
    <b v="0"/>
    <n v="2"/>
    <b v="0"/>
    <s v="theater/musical"/>
    <n v="6.5454545454545459"/>
    <n v="108"/>
    <x v="1"/>
    <s v="musical"/>
    <x v="3638"/>
    <d v="2015-04-19T15:08:52"/>
  </r>
  <r>
    <x v="2"/>
    <s v="US"/>
    <s v="USD"/>
    <n v="1475853060"/>
    <n v="1470672906"/>
    <b v="0"/>
    <n v="1"/>
    <b v="0"/>
    <s v="theater/musical"/>
    <n v="4.0000000000000001E-3"/>
    <n v="1"/>
    <x v="1"/>
    <s v="musical"/>
    <x v="3639"/>
    <d v="2016-10-07T15:11:00"/>
  </r>
  <r>
    <x v="2"/>
    <s v="US"/>
    <s v="USD"/>
    <n v="1431283530"/>
    <n v="1428691530"/>
    <b v="0"/>
    <n v="3"/>
    <b v="0"/>
    <s v="theater/musical"/>
    <n v="5.5"/>
    <n v="18.333333333333332"/>
    <x v="1"/>
    <s v="musical"/>
    <x v="3640"/>
    <d v="2015-05-10T18:45:30"/>
  </r>
  <r>
    <x v="2"/>
    <s v="US"/>
    <s v="USD"/>
    <n v="1412485200"/>
    <n v="1410966179"/>
    <b v="0"/>
    <n v="0"/>
    <b v="0"/>
    <s v="theater/musical"/>
    <n v="0"/>
    <s v="N/A"/>
    <x v="1"/>
    <s v="musical"/>
    <x v="3641"/>
    <d v="2014-10-05T05:00:00"/>
  </r>
  <r>
    <x v="2"/>
    <s v="DE"/>
    <s v="EUR"/>
    <n v="1448902800"/>
    <n v="1445369727"/>
    <b v="0"/>
    <n v="2"/>
    <b v="0"/>
    <s v="theater/musical"/>
    <n v="2.1428571428571428"/>
    <n v="7.5"/>
    <x v="1"/>
    <s v="musical"/>
    <x v="3642"/>
    <d v="2015-11-30T17:00:00"/>
  </r>
  <r>
    <x v="2"/>
    <s v="US"/>
    <s v="USD"/>
    <n v="1447734439"/>
    <n v="1444274839"/>
    <b v="0"/>
    <n v="0"/>
    <b v="0"/>
    <s v="theater/musical"/>
    <n v="0"/>
    <s v="N/A"/>
    <x v="1"/>
    <s v="musical"/>
    <x v="3643"/>
    <d v="2015-11-17T04:27:19"/>
  </r>
  <r>
    <x v="2"/>
    <s v="US"/>
    <s v="USD"/>
    <n v="1457413140"/>
    <n v="1454996887"/>
    <b v="0"/>
    <n v="12"/>
    <b v="0"/>
    <s v="theater/musical"/>
    <n v="16.420000000000002"/>
    <n v="68.416666666666671"/>
    <x v="1"/>
    <s v="musical"/>
    <x v="3644"/>
    <d v="2016-03-08T04:59:00"/>
  </r>
  <r>
    <x v="2"/>
    <s v="CA"/>
    <s v="CAD"/>
    <n v="1479773838"/>
    <n v="1477178238"/>
    <b v="0"/>
    <n v="1"/>
    <b v="0"/>
    <s v="theater/musical"/>
    <n v="0.1"/>
    <n v="1"/>
    <x v="1"/>
    <s v="musical"/>
    <x v="3645"/>
    <d v="2016-11-22T00:17:18"/>
  </r>
  <r>
    <x v="2"/>
    <s v="US"/>
    <s v="USD"/>
    <n v="1434497400"/>
    <n v="1431770802"/>
    <b v="0"/>
    <n v="8"/>
    <b v="0"/>
    <s v="theater/musical"/>
    <n v="4.8099999999999996"/>
    <n v="60.125"/>
    <x v="1"/>
    <s v="musical"/>
    <x v="3646"/>
    <d v="2015-06-16T23:30:00"/>
  </r>
  <r>
    <x v="2"/>
    <s v="GB"/>
    <s v="GBP"/>
    <n v="1475258327"/>
    <n v="1471370327"/>
    <b v="0"/>
    <n v="2"/>
    <b v="0"/>
    <s v="theater/musical"/>
    <n v="6"/>
    <n v="15"/>
    <x v="1"/>
    <s v="musical"/>
    <x v="3647"/>
    <d v="2016-09-30T17:58:47"/>
  </r>
  <r>
    <x v="0"/>
    <s v="US"/>
    <s v="USD"/>
    <n v="1412492445"/>
    <n v="1409900445"/>
    <b v="0"/>
    <n v="73"/>
    <b v="1"/>
    <s v="theater/plays"/>
    <n v="100.38249999999999"/>
    <n v="550.04109589041093"/>
    <x v="1"/>
    <s v="plays"/>
    <x v="3648"/>
    <d v="2014-10-05T07:00:45"/>
  </r>
  <r>
    <x v="0"/>
    <s v="CA"/>
    <s v="CAD"/>
    <n v="1402938394"/>
    <n v="1400691994"/>
    <b v="0"/>
    <n v="8"/>
    <b v="1"/>
    <s v="theater/plays"/>
    <n v="104"/>
    <n v="97.5"/>
    <x v="1"/>
    <s v="plays"/>
    <x v="3649"/>
    <d v="2014-06-16T17:06:34"/>
  </r>
  <r>
    <x v="0"/>
    <s v="GB"/>
    <s v="GBP"/>
    <n v="1454412584"/>
    <n v="1452598184"/>
    <b v="0"/>
    <n v="17"/>
    <b v="1"/>
    <s v="theater/plays"/>
    <n v="100"/>
    <n v="29.411764705882351"/>
    <x v="1"/>
    <s v="plays"/>
    <x v="3650"/>
    <d v="2016-02-02T11:29:44"/>
  </r>
  <r>
    <x v="0"/>
    <s v="US"/>
    <s v="USD"/>
    <n v="1407686340"/>
    <n v="1404833442"/>
    <b v="0"/>
    <n v="9"/>
    <b v="1"/>
    <s v="theater/plays"/>
    <n v="104"/>
    <n v="57.777777777777779"/>
    <x v="1"/>
    <s v="plays"/>
    <x v="3651"/>
    <d v="2014-08-10T15:59:00"/>
  </r>
  <r>
    <x v="0"/>
    <s v="CA"/>
    <s v="CAD"/>
    <n v="1472097540"/>
    <n v="1471188502"/>
    <b v="0"/>
    <n v="17"/>
    <b v="1"/>
    <s v="theater/plays"/>
    <n v="250.66666666666669"/>
    <n v="44.235294117647058"/>
    <x v="1"/>
    <s v="plays"/>
    <x v="3652"/>
    <d v="2016-08-25T03:59:00"/>
  </r>
  <r>
    <x v="0"/>
    <s v="GB"/>
    <s v="GBP"/>
    <n v="1438764207"/>
    <n v="1436172207"/>
    <b v="0"/>
    <n v="33"/>
    <b v="1"/>
    <s v="theater/plays"/>
    <n v="100.49999999999999"/>
    <n v="60.909090909090907"/>
    <x v="1"/>
    <s v="plays"/>
    <x v="3653"/>
    <d v="2015-08-05T08:43:27"/>
  </r>
  <r>
    <x v="0"/>
    <s v="GB"/>
    <s v="GBP"/>
    <n v="1459702800"/>
    <n v="1457690386"/>
    <b v="0"/>
    <n v="38"/>
    <b v="1"/>
    <s v="theater/plays"/>
    <n v="174.4"/>
    <n v="68.84210526315789"/>
    <x v="1"/>
    <s v="plays"/>
    <x v="3654"/>
    <d v="2016-04-03T17:00:00"/>
  </r>
  <r>
    <x v="0"/>
    <s v="US"/>
    <s v="USD"/>
    <n v="1437202740"/>
    <n v="1434654998"/>
    <b v="0"/>
    <n v="79"/>
    <b v="1"/>
    <s v="theater/plays"/>
    <n v="116.26"/>
    <n v="73.582278481012665"/>
    <x v="1"/>
    <s v="plays"/>
    <x v="3655"/>
    <d v="2015-07-18T06:59:00"/>
  </r>
  <r>
    <x v="0"/>
    <s v="CH"/>
    <s v="CHF"/>
    <n v="1485989940"/>
    <n v="1483393836"/>
    <b v="0"/>
    <n v="46"/>
    <b v="1"/>
    <s v="theater/plays"/>
    <n v="105.82000000000001"/>
    <n v="115.02173913043478"/>
    <x v="1"/>
    <s v="plays"/>
    <x v="3656"/>
    <d v="2017-02-01T22:59:00"/>
  </r>
  <r>
    <x v="0"/>
    <s v="DK"/>
    <s v="DKK"/>
    <n v="1464817320"/>
    <n v="1462806419"/>
    <b v="0"/>
    <n v="20"/>
    <b v="1"/>
    <s v="theater/plays"/>
    <n v="110.75"/>
    <n v="110.75"/>
    <x v="1"/>
    <s v="plays"/>
    <x v="3657"/>
    <d v="2016-06-01T21:42:00"/>
  </r>
  <r>
    <x v="0"/>
    <s v="US"/>
    <s v="USD"/>
    <n v="1404273540"/>
    <n v="1400272580"/>
    <b v="0"/>
    <n v="20"/>
    <b v="1"/>
    <s v="theater/plays"/>
    <n v="100.66666666666666"/>
    <n v="75.5"/>
    <x v="1"/>
    <s v="plays"/>
    <x v="3658"/>
    <d v="2014-07-02T03:59:00"/>
  </r>
  <r>
    <x v="0"/>
    <s v="US"/>
    <s v="USD"/>
    <n v="1426775940"/>
    <n v="1424414350"/>
    <b v="0"/>
    <n v="13"/>
    <b v="1"/>
    <s v="theater/plays"/>
    <n v="102.03333333333333"/>
    <n v="235.46153846153845"/>
    <x v="1"/>
    <s v="plays"/>
    <x v="3659"/>
    <d v="2015-03-19T14:39:00"/>
  </r>
  <r>
    <x v="0"/>
    <s v="GB"/>
    <s v="GBP"/>
    <n v="1419368925"/>
    <n v="1417208925"/>
    <b v="0"/>
    <n v="22"/>
    <b v="1"/>
    <s v="theater/plays"/>
    <n v="100"/>
    <n v="11.363636363636363"/>
    <x v="1"/>
    <s v="plays"/>
    <x v="3660"/>
    <d v="2014-12-23T21:08:45"/>
  </r>
  <r>
    <x v="0"/>
    <s v="US"/>
    <s v="USD"/>
    <n v="1460260800"/>
    <n v="1458336672"/>
    <b v="0"/>
    <n v="36"/>
    <b v="1"/>
    <s v="theater/plays"/>
    <n v="111.00000000000001"/>
    <n v="92.5"/>
    <x v="1"/>
    <s v="plays"/>
    <x v="3661"/>
    <d v="2016-04-10T04:00:00"/>
  </r>
  <r>
    <x v="0"/>
    <s v="CA"/>
    <s v="CAD"/>
    <n v="1427775414"/>
    <n v="1425187014"/>
    <b v="0"/>
    <n v="40"/>
    <b v="1"/>
    <s v="theater/plays"/>
    <n v="101.42500000000001"/>
    <n v="202.85"/>
    <x v="1"/>
    <s v="plays"/>
    <x v="3662"/>
    <d v="2015-03-31T04:16:54"/>
  </r>
  <r>
    <x v="0"/>
    <s v="GB"/>
    <s v="GBP"/>
    <n v="1482321030"/>
    <n v="1477133430"/>
    <b v="0"/>
    <n v="9"/>
    <b v="1"/>
    <s v="theater/plays"/>
    <n v="104"/>
    <n v="26"/>
    <x v="1"/>
    <s v="plays"/>
    <x v="3663"/>
    <d v="2016-12-21T11:50:30"/>
  </r>
  <r>
    <x v="0"/>
    <s v="US"/>
    <s v="USD"/>
    <n v="1466056689"/>
    <n v="1464847089"/>
    <b v="0"/>
    <n v="19"/>
    <b v="1"/>
    <s v="theater/plays"/>
    <n v="109.375"/>
    <n v="46.05263157894737"/>
    <x v="1"/>
    <s v="plays"/>
    <x v="3664"/>
    <d v="2016-06-16T05:58:09"/>
  </r>
  <r>
    <x v="0"/>
    <s v="FR"/>
    <s v="EUR"/>
    <n v="1446062040"/>
    <n v="1445109822"/>
    <b v="0"/>
    <n v="14"/>
    <b v="1"/>
    <s v="theater/plays"/>
    <n v="115.16129032258064"/>
    <n v="51"/>
    <x v="1"/>
    <s v="plays"/>
    <x v="3665"/>
    <d v="2015-10-28T19:54:00"/>
  </r>
  <r>
    <x v="0"/>
    <s v="US"/>
    <s v="USD"/>
    <n v="1406185200"/>
    <n v="1404337382"/>
    <b v="0"/>
    <n v="38"/>
    <b v="1"/>
    <s v="theater/plays"/>
    <n v="100"/>
    <n v="31.578947368421051"/>
    <x v="1"/>
    <s v="plays"/>
    <x v="3666"/>
    <d v="2014-07-24T07:00:00"/>
  </r>
  <r>
    <x v="0"/>
    <s v="GB"/>
    <s v="GBP"/>
    <n v="1437261419"/>
    <n v="1434669419"/>
    <b v="0"/>
    <n v="58"/>
    <b v="1"/>
    <s v="theater/plays"/>
    <n v="103.17033333333335"/>
    <n v="53.363965517241382"/>
    <x v="1"/>
    <s v="plays"/>
    <x v="3667"/>
    <d v="2015-07-18T23:16:59"/>
  </r>
  <r>
    <x v="0"/>
    <s v="US"/>
    <s v="USD"/>
    <n v="1437676380"/>
    <n v="1435670452"/>
    <b v="0"/>
    <n v="28"/>
    <b v="1"/>
    <s v="theater/plays"/>
    <n v="103.49999999999999"/>
    <n v="36.964285714285715"/>
    <x v="1"/>
    <s v="plays"/>
    <x v="3668"/>
    <d v="2015-07-23T18:33:00"/>
  </r>
  <r>
    <x v="0"/>
    <s v="GB"/>
    <s v="GBP"/>
    <n v="1434039137"/>
    <n v="1431447137"/>
    <b v="0"/>
    <n v="17"/>
    <b v="1"/>
    <s v="theater/plays"/>
    <n v="138.19999999999999"/>
    <n v="81.294117647058826"/>
    <x v="1"/>
    <s v="plays"/>
    <x v="3669"/>
    <d v="2015-06-11T16:12:17"/>
  </r>
  <r>
    <x v="0"/>
    <s v="GB"/>
    <s v="GBP"/>
    <n v="1433113200"/>
    <n v="1431951611"/>
    <b v="0"/>
    <n v="12"/>
    <b v="1"/>
    <s v="theater/plays"/>
    <n v="109.54545454545455"/>
    <n v="20.083333333333332"/>
    <x v="1"/>
    <s v="plays"/>
    <x v="3670"/>
    <d v="2015-05-31T23:00:00"/>
  </r>
  <r>
    <x v="0"/>
    <s v="US"/>
    <s v="USD"/>
    <n v="1405915140"/>
    <n v="1404140667"/>
    <b v="0"/>
    <n v="40"/>
    <b v="1"/>
    <s v="theater/plays"/>
    <n v="100.85714285714286"/>
    <n v="88.25"/>
    <x v="1"/>
    <s v="plays"/>
    <x v="3671"/>
    <d v="2014-07-21T03:59:00"/>
  </r>
  <r>
    <x v="0"/>
    <s v="GB"/>
    <s v="GBP"/>
    <n v="1411771384"/>
    <n v="1409179384"/>
    <b v="0"/>
    <n v="57"/>
    <b v="1"/>
    <s v="theater/plays"/>
    <n v="101.53333333333335"/>
    <n v="53.438596491228068"/>
    <x v="1"/>
    <s v="plays"/>
    <x v="3672"/>
    <d v="2014-09-26T22:43:04"/>
  </r>
  <r>
    <x v="0"/>
    <s v="GB"/>
    <s v="GBP"/>
    <n v="1415191920"/>
    <n v="1412233497"/>
    <b v="0"/>
    <n v="114"/>
    <b v="1"/>
    <s v="theater/plays"/>
    <n v="113.625"/>
    <n v="39.868421052631582"/>
    <x v="1"/>
    <s v="plays"/>
    <x v="3673"/>
    <d v="2014-11-05T12:52:00"/>
  </r>
  <r>
    <x v="0"/>
    <s v="DE"/>
    <s v="EUR"/>
    <n v="1472936229"/>
    <n v="1467752229"/>
    <b v="0"/>
    <n v="31"/>
    <b v="1"/>
    <s v="theater/plays"/>
    <n v="100"/>
    <n v="145.16129032258064"/>
    <x v="1"/>
    <s v="plays"/>
    <x v="3674"/>
    <d v="2016-09-03T20:57:09"/>
  </r>
  <r>
    <x v="0"/>
    <s v="GB"/>
    <s v="GBP"/>
    <n v="1463353200"/>
    <n v="1462285182"/>
    <b v="0"/>
    <n v="3"/>
    <b v="1"/>
    <s v="theater/plays"/>
    <n v="140"/>
    <n v="23.333333333333332"/>
    <x v="1"/>
    <s v="plays"/>
    <x v="3675"/>
    <d v="2016-05-15T23:00:00"/>
  </r>
  <r>
    <x v="0"/>
    <s v="US"/>
    <s v="USD"/>
    <n v="1410550484"/>
    <n v="1408995284"/>
    <b v="0"/>
    <n v="16"/>
    <b v="1"/>
    <s v="theater/plays"/>
    <n v="128.75"/>
    <n v="64.375"/>
    <x v="1"/>
    <s v="plays"/>
    <x v="3676"/>
    <d v="2014-09-12T19:34:44"/>
  </r>
  <r>
    <x v="0"/>
    <s v="US"/>
    <s v="USD"/>
    <n v="1404359940"/>
    <n v="1402580818"/>
    <b v="0"/>
    <n v="199"/>
    <b v="1"/>
    <s v="theater/plays"/>
    <n v="102.90416666666667"/>
    <n v="62.052763819095475"/>
    <x v="1"/>
    <s v="plays"/>
    <x v="3677"/>
    <d v="2014-07-03T03:59:00"/>
  </r>
  <r>
    <x v="0"/>
    <s v="GB"/>
    <s v="GBP"/>
    <n v="1433076298"/>
    <n v="1430052298"/>
    <b v="0"/>
    <n v="31"/>
    <b v="1"/>
    <s v="theater/plays"/>
    <n v="102.49999999999999"/>
    <n v="66.129032258064512"/>
    <x v="1"/>
    <s v="plays"/>
    <x v="3678"/>
    <d v="2015-05-31T12:44:58"/>
  </r>
  <r>
    <x v="0"/>
    <s v="US"/>
    <s v="USD"/>
    <n v="1404190740"/>
    <n v="1401214581"/>
    <b v="0"/>
    <n v="30"/>
    <b v="1"/>
    <s v="theater/plays"/>
    <n v="110.1"/>
    <n v="73.400000000000006"/>
    <x v="1"/>
    <s v="plays"/>
    <x v="3679"/>
    <d v="2014-07-01T04:59:00"/>
  </r>
  <r>
    <x v="0"/>
    <s v="US"/>
    <s v="USD"/>
    <n v="1475664834"/>
    <n v="1473850434"/>
    <b v="0"/>
    <n v="34"/>
    <b v="1"/>
    <s v="theater/plays"/>
    <n v="112.76666666666667"/>
    <n v="99.5"/>
    <x v="1"/>
    <s v="plays"/>
    <x v="3680"/>
    <d v="2016-10-05T10:53:54"/>
  </r>
  <r>
    <x v="0"/>
    <s v="US"/>
    <s v="USD"/>
    <n v="1452872290"/>
    <n v="1452008290"/>
    <b v="0"/>
    <n v="18"/>
    <b v="1"/>
    <s v="theater/plays"/>
    <n v="111.9"/>
    <n v="62.166666666666664"/>
    <x v="1"/>
    <s v="plays"/>
    <x v="3681"/>
    <d v="2016-01-15T15:38:10"/>
  </r>
  <r>
    <x v="0"/>
    <s v="US"/>
    <s v="USD"/>
    <n v="1402901940"/>
    <n v="1399998418"/>
    <b v="0"/>
    <n v="67"/>
    <b v="1"/>
    <s v="theater/plays"/>
    <n v="139.19999999999999"/>
    <n v="62.328358208955223"/>
    <x v="1"/>
    <s v="plays"/>
    <x v="3682"/>
    <d v="2014-06-16T06:59:00"/>
  </r>
  <r>
    <x v="0"/>
    <s v="US"/>
    <s v="USD"/>
    <n v="1476931696"/>
    <n v="1474339696"/>
    <b v="0"/>
    <n v="66"/>
    <b v="1"/>
    <s v="theater/plays"/>
    <n v="110.85714285714286"/>
    <n v="58.787878787878789"/>
    <x v="1"/>
    <s v="plays"/>
    <x v="3683"/>
    <d v="2016-10-20T02:48:16"/>
  </r>
  <r>
    <x v="0"/>
    <s v="US"/>
    <s v="USD"/>
    <n v="1441167586"/>
    <n v="1438575586"/>
    <b v="0"/>
    <n v="23"/>
    <b v="1"/>
    <s v="theater/plays"/>
    <n v="139.06666666666666"/>
    <n v="45.347826086956523"/>
    <x v="1"/>
    <s v="plays"/>
    <x v="3684"/>
    <d v="2015-09-02T04:19:46"/>
  </r>
  <r>
    <x v="0"/>
    <s v="US"/>
    <s v="USD"/>
    <n v="1400533200"/>
    <n v="1398348859"/>
    <b v="0"/>
    <n v="126"/>
    <b v="1"/>
    <s v="theater/plays"/>
    <n v="105.69999999999999"/>
    <n v="41.944444444444443"/>
    <x v="1"/>
    <s v="plays"/>
    <x v="3685"/>
    <d v="2014-05-19T21:00:00"/>
  </r>
  <r>
    <x v="0"/>
    <s v="US"/>
    <s v="USD"/>
    <n v="1440820740"/>
    <n v="1439567660"/>
    <b v="0"/>
    <n v="6"/>
    <b v="1"/>
    <s v="theater/plays"/>
    <n v="101.42857142857142"/>
    <n v="59.166666666666664"/>
    <x v="1"/>
    <s v="plays"/>
    <x v="3686"/>
    <d v="2015-08-29T03:59:00"/>
  </r>
  <r>
    <x v="0"/>
    <s v="US"/>
    <s v="USD"/>
    <n v="1403846055"/>
    <n v="1401254055"/>
    <b v="0"/>
    <n v="25"/>
    <b v="1"/>
    <s v="theater/plays"/>
    <n v="100.245"/>
    <n v="200.49"/>
    <x v="1"/>
    <s v="plays"/>
    <x v="3687"/>
    <d v="2014-06-27T05:14:15"/>
  </r>
  <r>
    <x v="0"/>
    <s v="GB"/>
    <s v="GBP"/>
    <n v="1407524004"/>
    <n v="1404932004"/>
    <b v="0"/>
    <n v="39"/>
    <b v="1"/>
    <s v="theater/plays"/>
    <n v="109.16666666666666"/>
    <n v="83.974358974358978"/>
    <x v="1"/>
    <s v="plays"/>
    <x v="3688"/>
    <d v="2014-08-08T18:53:24"/>
  </r>
  <r>
    <x v="0"/>
    <s v="US"/>
    <s v="USD"/>
    <n v="1434925500"/>
    <n v="1432410639"/>
    <b v="0"/>
    <n v="62"/>
    <b v="1"/>
    <s v="theater/plays"/>
    <n v="118.33333333333333"/>
    <n v="57.258064516129032"/>
    <x v="1"/>
    <s v="plays"/>
    <x v="3689"/>
    <d v="2015-06-21T22:25:00"/>
  </r>
  <r>
    <x v="0"/>
    <s v="US"/>
    <s v="USD"/>
    <n v="1417101683"/>
    <n v="1414506083"/>
    <b v="0"/>
    <n v="31"/>
    <b v="1"/>
    <s v="theater/plays"/>
    <n v="120"/>
    <n v="58.064516129032256"/>
    <x v="1"/>
    <s v="plays"/>
    <x v="3690"/>
    <d v="2014-11-27T15:21:23"/>
  </r>
  <r>
    <x v="0"/>
    <s v="US"/>
    <s v="USD"/>
    <n v="1425272340"/>
    <n v="1421426929"/>
    <b v="0"/>
    <n v="274"/>
    <b v="1"/>
    <s v="theater/plays"/>
    <n v="127.96000000000001"/>
    <n v="186.80291970802921"/>
    <x v="1"/>
    <s v="plays"/>
    <x v="3691"/>
    <d v="2015-03-02T04:59:00"/>
  </r>
  <r>
    <x v="0"/>
    <s v="US"/>
    <s v="USD"/>
    <n v="1411084800"/>
    <n v="1410304179"/>
    <b v="0"/>
    <n v="17"/>
    <b v="1"/>
    <s v="theater/plays"/>
    <n v="126"/>
    <n v="74.117647058823536"/>
    <x v="1"/>
    <s v="plays"/>
    <x v="3692"/>
    <d v="2014-09-19T00:00:00"/>
  </r>
  <r>
    <x v="0"/>
    <s v="GB"/>
    <s v="GBP"/>
    <n v="1448922600"/>
    <n v="1446352529"/>
    <b v="0"/>
    <n v="14"/>
    <b v="1"/>
    <s v="theater/plays"/>
    <n v="129.12912912912913"/>
    <n v="30.714285714285715"/>
    <x v="1"/>
    <s v="plays"/>
    <x v="3693"/>
    <d v="2015-11-30T22:30:00"/>
  </r>
  <r>
    <x v="0"/>
    <s v="US"/>
    <s v="USD"/>
    <n v="1465178400"/>
    <n v="1461985967"/>
    <b v="0"/>
    <n v="60"/>
    <b v="1"/>
    <s v="theater/plays"/>
    <n v="107.42857142857143"/>
    <n v="62.666666666666664"/>
    <x v="1"/>
    <s v="plays"/>
    <x v="3694"/>
    <d v="2016-06-06T02:00:00"/>
  </r>
  <r>
    <x v="0"/>
    <s v="US"/>
    <s v="USD"/>
    <n v="1421009610"/>
    <n v="1419281610"/>
    <b v="0"/>
    <n v="33"/>
    <b v="1"/>
    <s v="theater/plays"/>
    <n v="100.125"/>
    <n v="121.36363636363636"/>
    <x v="1"/>
    <s v="plays"/>
    <x v="3695"/>
    <d v="2015-01-11T20:53:30"/>
  </r>
  <r>
    <x v="0"/>
    <s v="GB"/>
    <s v="GBP"/>
    <n v="1423838916"/>
    <n v="1418654916"/>
    <b v="0"/>
    <n v="78"/>
    <b v="1"/>
    <s v="theater/plays"/>
    <n v="155"/>
    <n v="39.743589743589745"/>
    <x v="1"/>
    <s v="plays"/>
    <x v="3696"/>
    <d v="2015-02-13T14:48:36"/>
  </r>
  <r>
    <x v="0"/>
    <s v="GB"/>
    <s v="GBP"/>
    <n v="1462878648"/>
    <n v="1461064248"/>
    <b v="0"/>
    <n v="30"/>
    <b v="1"/>
    <s v="theater/plays"/>
    <n v="108"/>
    <n v="72"/>
    <x v="1"/>
    <s v="plays"/>
    <x v="3697"/>
    <d v="2016-05-10T11:10:48"/>
  </r>
  <r>
    <x v="0"/>
    <s v="US"/>
    <s v="USD"/>
    <n v="1456946487"/>
    <n v="1454354487"/>
    <b v="0"/>
    <n v="136"/>
    <b v="1"/>
    <s v="theater/plays"/>
    <n v="110.52"/>
    <n v="40.632352941176471"/>
    <x v="1"/>
    <s v="plays"/>
    <x v="3698"/>
    <d v="2016-03-02T19:21:27"/>
  </r>
  <r>
    <x v="0"/>
    <s v="US"/>
    <s v="USD"/>
    <n v="1413383216"/>
    <n v="1410791216"/>
    <b v="0"/>
    <n v="40"/>
    <b v="1"/>
    <s v="theater/plays"/>
    <n v="100.8"/>
    <n v="63"/>
    <x v="1"/>
    <s v="plays"/>
    <x v="3699"/>
    <d v="2014-10-15T14:26:56"/>
  </r>
  <r>
    <x v="0"/>
    <s v="US"/>
    <s v="USD"/>
    <n v="1412092800"/>
    <n v="1409493800"/>
    <b v="0"/>
    <n v="18"/>
    <b v="1"/>
    <s v="theater/plays"/>
    <n v="121.2"/>
    <n v="33.666666666666664"/>
    <x v="1"/>
    <s v="plays"/>
    <x v="3700"/>
    <d v="2014-09-30T16:00:00"/>
  </r>
  <r>
    <x v="0"/>
    <s v="GB"/>
    <s v="GBP"/>
    <n v="1433422793"/>
    <n v="1430830793"/>
    <b v="0"/>
    <n v="39"/>
    <b v="1"/>
    <s v="theater/plays"/>
    <n v="100.33333333333334"/>
    <n v="38.589743589743591"/>
    <x v="1"/>
    <s v="plays"/>
    <x v="3701"/>
    <d v="2015-06-04T12:59:53"/>
  </r>
  <r>
    <x v="0"/>
    <s v="GB"/>
    <s v="GBP"/>
    <n v="1468191540"/>
    <n v="1464958484"/>
    <b v="0"/>
    <n v="21"/>
    <b v="1"/>
    <s v="theater/plays"/>
    <n v="109.16666666666666"/>
    <n v="155.95238095238096"/>
    <x v="1"/>
    <s v="plays"/>
    <x v="3702"/>
    <d v="2016-07-10T22:59:00"/>
  </r>
  <r>
    <x v="0"/>
    <s v="US"/>
    <s v="USD"/>
    <n v="1471071540"/>
    <n v="1467720388"/>
    <b v="0"/>
    <n v="30"/>
    <b v="1"/>
    <s v="theater/plays"/>
    <n v="123.42857142857142"/>
    <n v="43.2"/>
    <x v="1"/>
    <s v="plays"/>
    <x v="3703"/>
    <d v="2016-08-13T06:59:00"/>
  </r>
  <r>
    <x v="0"/>
    <s v="GB"/>
    <s v="GBP"/>
    <n v="1464712394"/>
    <n v="1459528394"/>
    <b v="0"/>
    <n v="27"/>
    <b v="1"/>
    <s v="theater/plays"/>
    <n v="136.33666666666667"/>
    <n v="15.148518518518518"/>
    <x v="1"/>
    <s v="plays"/>
    <x v="3704"/>
    <d v="2016-05-31T16:33:14"/>
  </r>
  <r>
    <x v="0"/>
    <s v="US"/>
    <s v="USD"/>
    <n v="1403546400"/>
    <n v="1401714114"/>
    <b v="0"/>
    <n v="35"/>
    <b v="1"/>
    <s v="theater/plays"/>
    <n v="103.46657233816768"/>
    <n v="83.571428571428569"/>
    <x v="1"/>
    <s v="plays"/>
    <x v="3705"/>
    <d v="2014-06-23T18:00:00"/>
  </r>
  <r>
    <x v="0"/>
    <s v="US"/>
    <s v="USD"/>
    <n v="1410558949"/>
    <n v="1409262949"/>
    <b v="0"/>
    <n v="13"/>
    <b v="1"/>
    <s v="theater/plays"/>
    <n v="121.33333333333334"/>
    <n v="140"/>
    <x v="1"/>
    <s v="plays"/>
    <x v="3706"/>
    <d v="2014-09-12T21:55:49"/>
  </r>
  <r>
    <x v="0"/>
    <s v="US"/>
    <s v="USD"/>
    <n v="1469165160"/>
    <n v="1467335378"/>
    <b v="0"/>
    <n v="23"/>
    <b v="1"/>
    <s v="theater/plays"/>
    <n v="186"/>
    <n v="80.869565217391298"/>
    <x v="1"/>
    <s v="plays"/>
    <x v="3707"/>
    <d v="2016-07-22T05:26:00"/>
  </r>
  <r>
    <x v="0"/>
    <s v="US"/>
    <s v="USD"/>
    <n v="1404444286"/>
    <n v="1403234686"/>
    <b v="0"/>
    <n v="39"/>
    <b v="1"/>
    <s v="theater/plays"/>
    <n v="300"/>
    <n v="53.846153846153847"/>
    <x v="1"/>
    <s v="plays"/>
    <x v="3708"/>
    <d v="2014-07-04T03:24:46"/>
  </r>
  <r>
    <x v="0"/>
    <s v="GB"/>
    <s v="GBP"/>
    <n v="1403715546"/>
    <n v="1401123546"/>
    <b v="0"/>
    <n v="35"/>
    <b v="1"/>
    <s v="theater/plays"/>
    <n v="108.25"/>
    <n v="30.928571428571427"/>
    <x v="1"/>
    <s v="plays"/>
    <x v="3709"/>
    <d v="2014-06-25T16:59:06"/>
  </r>
  <r>
    <x v="0"/>
    <s v="US"/>
    <s v="USD"/>
    <n v="1428068988"/>
    <n v="1425908988"/>
    <b v="0"/>
    <n v="27"/>
    <b v="1"/>
    <s v="theater/plays"/>
    <n v="141.15384615384616"/>
    <n v="67.962962962962962"/>
    <x v="1"/>
    <s v="plays"/>
    <x v="3710"/>
    <d v="2015-04-03T13:49:48"/>
  </r>
  <r>
    <x v="0"/>
    <s v="US"/>
    <s v="USD"/>
    <n v="1402848000"/>
    <n v="1400606573"/>
    <b v="0"/>
    <n v="21"/>
    <b v="1"/>
    <s v="theater/plays"/>
    <n v="113.99999999999999"/>
    <n v="27.142857142857142"/>
    <x v="1"/>
    <s v="plays"/>
    <x v="3711"/>
    <d v="2014-06-15T16:00:00"/>
  </r>
  <r>
    <x v="0"/>
    <s v="US"/>
    <s v="USD"/>
    <n v="1433055540"/>
    <n v="1431230867"/>
    <b v="0"/>
    <n v="104"/>
    <b v="1"/>
    <s v="theater/plays"/>
    <n v="153.73333333333335"/>
    <n v="110.86538461538461"/>
    <x v="1"/>
    <s v="plays"/>
    <x v="3712"/>
    <d v="2015-05-31T06:59:00"/>
  </r>
  <r>
    <x v="0"/>
    <s v="US"/>
    <s v="USD"/>
    <n v="1465062166"/>
    <n v="1463334166"/>
    <b v="0"/>
    <n v="19"/>
    <b v="1"/>
    <s v="theater/plays"/>
    <n v="101.49999999999999"/>
    <n v="106.84210526315789"/>
    <x v="1"/>
    <s v="plays"/>
    <x v="3713"/>
    <d v="2016-06-04T17:42:46"/>
  </r>
  <r>
    <x v="0"/>
    <s v="US"/>
    <s v="USD"/>
    <n v="1432612740"/>
    <n v="1429881667"/>
    <b v="0"/>
    <n v="97"/>
    <b v="1"/>
    <s v="theater/plays"/>
    <n v="102.35000000000001"/>
    <n v="105.51546391752578"/>
    <x v="1"/>
    <s v="plays"/>
    <x v="3714"/>
    <d v="2015-05-26T03:59:00"/>
  </r>
  <r>
    <x v="0"/>
    <s v="GB"/>
    <s v="GBP"/>
    <n v="1427806320"/>
    <n v="1422834819"/>
    <b v="0"/>
    <n v="27"/>
    <b v="1"/>
    <s v="theater/plays"/>
    <n v="102.57142857142858"/>
    <n v="132.96296296296296"/>
    <x v="1"/>
    <s v="plays"/>
    <x v="3715"/>
    <d v="2015-03-31T12:52:00"/>
  </r>
  <r>
    <x v="0"/>
    <s v="US"/>
    <s v="USD"/>
    <n v="1453411109"/>
    <n v="1450819109"/>
    <b v="0"/>
    <n v="24"/>
    <b v="1"/>
    <s v="theater/plays"/>
    <n v="155.75"/>
    <n v="51.916666666666664"/>
    <x v="1"/>
    <s v="plays"/>
    <x v="3716"/>
    <d v="2016-01-21T21:18:29"/>
  </r>
  <r>
    <x v="0"/>
    <s v="GB"/>
    <s v="GBP"/>
    <n v="1431204449"/>
    <n v="1428526049"/>
    <b v="0"/>
    <n v="13"/>
    <b v="1"/>
    <s v="theater/plays"/>
    <n v="100.75"/>
    <n v="310"/>
    <x v="1"/>
    <s v="plays"/>
    <x v="3717"/>
    <d v="2015-05-09T20:47:29"/>
  </r>
  <r>
    <x v="0"/>
    <s v="GB"/>
    <s v="GBP"/>
    <n v="1425057075"/>
    <n v="1422465075"/>
    <b v="0"/>
    <n v="46"/>
    <b v="1"/>
    <s v="theater/plays"/>
    <n v="239.4"/>
    <n v="26.021739130434781"/>
    <x v="1"/>
    <s v="plays"/>
    <x v="3718"/>
    <d v="2015-02-27T17:11:15"/>
  </r>
  <r>
    <x v="0"/>
    <s v="GB"/>
    <s v="GBP"/>
    <n v="1434994266"/>
    <n v="1432402266"/>
    <b v="0"/>
    <n v="4"/>
    <b v="1"/>
    <s v="theater/plays"/>
    <n v="210"/>
    <n v="105"/>
    <x v="1"/>
    <s v="plays"/>
    <x v="3719"/>
    <d v="2015-06-22T17:31:06"/>
  </r>
  <r>
    <x v="0"/>
    <s v="US"/>
    <s v="USD"/>
    <n v="1435881006"/>
    <n v="1433980206"/>
    <b v="0"/>
    <n v="40"/>
    <b v="1"/>
    <s v="theater/plays"/>
    <n v="104.51515151515152"/>
    <n v="86.224999999999994"/>
    <x v="1"/>
    <s v="plays"/>
    <x v="3720"/>
    <d v="2015-07-02T23:50:06"/>
  </r>
  <r>
    <x v="0"/>
    <s v="US"/>
    <s v="USD"/>
    <n v="1415230084"/>
    <n v="1413412084"/>
    <b v="0"/>
    <n v="44"/>
    <b v="1"/>
    <s v="theater/plays"/>
    <n v="100.8"/>
    <n v="114.54545454545455"/>
    <x v="1"/>
    <s v="plays"/>
    <x v="3721"/>
    <d v="2014-11-05T23:28:04"/>
  </r>
  <r>
    <x v="0"/>
    <s v="CA"/>
    <s v="CAD"/>
    <n v="1455231540"/>
    <n v="1452614847"/>
    <b v="0"/>
    <n v="35"/>
    <b v="1"/>
    <s v="theater/plays"/>
    <n v="111.20000000000002"/>
    <n v="47.657142857142858"/>
    <x v="1"/>
    <s v="plays"/>
    <x v="3722"/>
    <d v="2016-02-11T22:59:00"/>
  </r>
  <r>
    <x v="0"/>
    <s v="GB"/>
    <s v="GBP"/>
    <n v="1417374262"/>
    <n v="1414778662"/>
    <b v="0"/>
    <n v="63"/>
    <b v="1"/>
    <s v="theater/plays"/>
    <n v="102.04444444444445"/>
    <n v="72.888888888888886"/>
    <x v="1"/>
    <s v="plays"/>
    <x v="3723"/>
    <d v="2014-11-30T19:04:22"/>
  </r>
  <r>
    <x v="0"/>
    <s v="GB"/>
    <s v="GBP"/>
    <n v="1462402800"/>
    <n v="1459856860"/>
    <b v="0"/>
    <n v="89"/>
    <b v="1"/>
    <s v="theater/plays"/>
    <n v="102.54767441860466"/>
    <n v="49.545505617977533"/>
    <x v="1"/>
    <s v="plays"/>
    <x v="3724"/>
    <d v="2016-05-04T23:00:00"/>
  </r>
  <r>
    <x v="0"/>
    <s v="GB"/>
    <s v="GBP"/>
    <n v="1455831000"/>
    <n v="1454366467"/>
    <b v="0"/>
    <n v="15"/>
    <b v="1"/>
    <s v="theater/plays"/>
    <n v="127"/>
    <n v="25.4"/>
    <x v="1"/>
    <s v="plays"/>
    <x v="3725"/>
    <d v="2016-02-18T21:30:00"/>
  </r>
  <r>
    <x v="0"/>
    <s v="US"/>
    <s v="USD"/>
    <n v="1461963600"/>
    <n v="1459567371"/>
    <b v="0"/>
    <n v="46"/>
    <b v="1"/>
    <s v="theater/plays"/>
    <n v="338.70588235294122"/>
    <n v="62.586956521739133"/>
    <x v="1"/>
    <s v="plays"/>
    <x v="3726"/>
    <d v="2016-04-29T21:00:00"/>
  </r>
  <r>
    <x v="0"/>
    <s v="US"/>
    <s v="USD"/>
    <n v="1476939300"/>
    <n v="1474273294"/>
    <b v="0"/>
    <n v="33"/>
    <b v="1"/>
    <s v="theater/plays"/>
    <n v="100.75"/>
    <n v="61.060606060606062"/>
    <x v="1"/>
    <s v="plays"/>
    <x v="3727"/>
    <d v="2016-10-20T04:55:00"/>
  </r>
  <r>
    <x v="2"/>
    <s v="US"/>
    <s v="USD"/>
    <n v="1439957176"/>
    <n v="1437365176"/>
    <b v="0"/>
    <n v="31"/>
    <b v="0"/>
    <s v="theater/plays"/>
    <n v="9.31"/>
    <n v="60.064516129032256"/>
    <x v="1"/>
    <s v="plays"/>
    <x v="3728"/>
    <d v="2015-08-19T04:06:16"/>
  </r>
  <r>
    <x v="2"/>
    <s v="US"/>
    <s v="USD"/>
    <n v="1427082912"/>
    <n v="1423198512"/>
    <b v="0"/>
    <n v="5"/>
    <b v="0"/>
    <s v="theater/plays"/>
    <n v="7.24"/>
    <n v="72.400000000000006"/>
    <x v="1"/>
    <s v="plays"/>
    <x v="3729"/>
    <d v="2015-03-23T03:55:12"/>
  </r>
  <r>
    <x v="2"/>
    <s v="US"/>
    <s v="USD"/>
    <n v="1439828159"/>
    <n v="1437236159"/>
    <b v="0"/>
    <n v="1"/>
    <b v="0"/>
    <s v="theater/plays"/>
    <n v="10"/>
    <n v="100"/>
    <x v="1"/>
    <s v="plays"/>
    <x v="3730"/>
    <d v="2015-08-17T16:15:59"/>
  </r>
  <r>
    <x v="2"/>
    <s v="US"/>
    <s v="USD"/>
    <n v="1420860180"/>
    <n v="1418234646"/>
    <b v="0"/>
    <n v="12"/>
    <b v="0"/>
    <s v="theater/plays"/>
    <n v="11.272727272727273"/>
    <n v="51.666666666666664"/>
    <x v="1"/>
    <s v="plays"/>
    <x v="3731"/>
    <d v="2015-01-10T03:23:00"/>
  </r>
  <r>
    <x v="2"/>
    <s v="NL"/>
    <s v="EUR"/>
    <n v="1422100800"/>
    <n v="1416932133"/>
    <b v="0"/>
    <n v="4"/>
    <b v="0"/>
    <s v="theater/plays"/>
    <n v="15.411764705882353"/>
    <n v="32.75"/>
    <x v="1"/>
    <s v="plays"/>
    <x v="3732"/>
    <d v="2015-01-24T12:00:00"/>
  </r>
  <r>
    <x v="2"/>
    <s v="US"/>
    <s v="USD"/>
    <n v="1429396200"/>
    <n v="1428539708"/>
    <b v="0"/>
    <n v="0"/>
    <b v="0"/>
    <s v="theater/plays"/>
    <n v="0"/>
    <s v="N/A"/>
    <x v="1"/>
    <s v="plays"/>
    <x v="3733"/>
    <d v="2015-04-18T22:30:00"/>
  </r>
  <r>
    <x v="2"/>
    <s v="US"/>
    <s v="USD"/>
    <n v="1432589896"/>
    <n v="1427405896"/>
    <b v="0"/>
    <n v="7"/>
    <b v="0"/>
    <s v="theater/plays"/>
    <n v="28.466666666666669"/>
    <n v="61"/>
    <x v="1"/>
    <s v="plays"/>
    <x v="3734"/>
    <d v="2015-05-25T21:38:16"/>
  </r>
  <r>
    <x v="2"/>
    <s v="GB"/>
    <s v="GBP"/>
    <n v="1432831089"/>
    <n v="1430239089"/>
    <b v="0"/>
    <n v="2"/>
    <b v="0"/>
    <s v="theater/plays"/>
    <n v="13.333333333333334"/>
    <n v="10"/>
    <x v="1"/>
    <s v="plays"/>
    <x v="3735"/>
    <d v="2015-05-28T16:38:09"/>
  </r>
  <r>
    <x v="2"/>
    <s v="GB"/>
    <s v="GBP"/>
    <n v="1427133600"/>
    <n v="1423847093"/>
    <b v="0"/>
    <n v="1"/>
    <b v="0"/>
    <s v="theater/plays"/>
    <n v="0.66666666666666674"/>
    <n v="10"/>
    <x v="1"/>
    <s v="plays"/>
    <x v="3736"/>
    <d v="2015-03-23T18:00:00"/>
  </r>
  <r>
    <x v="2"/>
    <s v="US"/>
    <s v="USD"/>
    <n v="1447311540"/>
    <n v="1445358903"/>
    <b v="0"/>
    <n v="4"/>
    <b v="0"/>
    <s v="theater/plays"/>
    <n v="21.428571428571427"/>
    <n v="37.5"/>
    <x v="1"/>
    <s v="plays"/>
    <x v="3737"/>
    <d v="2015-11-12T06:59:00"/>
  </r>
  <r>
    <x v="2"/>
    <s v="GB"/>
    <s v="GBP"/>
    <n v="1405461600"/>
    <n v="1403562705"/>
    <b v="0"/>
    <n v="6"/>
    <b v="0"/>
    <s v="theater/plays"/>
    <n v="18"/>
    <n v="45"/>
    <x v="1"/>
    <s v="plays"/>
    <x v="3738"/>
    <d v="2014-07-15T22:00:00"/>
  </r>
  <r>
    <x v="2"/>
    <s v="GB"/>
    <s v="GBP"/>
    <n v="1468752468"/>
    <n v="1467024468"/>
    <b v="0"/>
    <n v="8"/>
    <b v="0"/>
    <s v="theater/plays"/>
    <n v="20.125"/>
    <n v="100.625"/>
    <x v="1"/>
    <s v="plays"/>
    <x v="3739"/>
    <d v="2016-07-17T10:47:48"/>
  </r>
  <r>
    <x v="2"/>
    <s v="US"/>
    <s v="USD"/>
    <n v="1407808438"/>
    <n v="1405217355"/>
    <b v="0"/>
    <n v="14"/>
    <b v="0"/>
    <s v="theater/plays"/>
    <n v="17.899999999999999"/>
    <n v="25.571428571428573"/>
    <x v="1"/>
    <s v="plays"/>
    <x v="3740"/>
    <d v="2014-08-12T01:53:58"/>
  </r>
  <r>
    <x v="2"/>
    <s v="US"/>
    <s v="USD"/>
    <n v="1450389950"/>
    <n v="1447797950"/>
    <b v="0"/>
    <n v="0"/>
    <b v="0"/>
    <s v="theater/plays"/>
    <n v="0"/>
    <s v="N/A"/>
    <x v="1"/>
    <s v="plays"/>
    <x v="3741"/>
    <d v="2015-12-17T22:05:50"/>
  </r>
  <r>
    <x v="2"/>
    <s v="US"/>
    <s v="USD"/>
    <n v="1409980144"/>
    <n v="1407388144"/>
    <b v="0"/>
    <n v="4"/>
    <b v="0"/>
    <s v="theater/plays"/>
    <n v="2"/>
    <n v="25"/>
    <x v="1"/>
    <s v="plays"/>
    <x v="3742"/>
    <d v="2014-09-06T05:09:04"/>
  </r>
  <r>
    <x v="2"/>
    <s v="US"/>
    <s v="USD"/>
    <n v="1404406964"/>
    <n v="1401814964"/>
    <b v="0"/>
    <n v="0"/>
    <b v="0"/>
    <s v="theater/plays"/>
    <n v="0"/>
    <s v="N/A"/>
    <x v="1"/>
    <s v="plays"/>
    <x v="3743"/>
    <d v="2014-07-03T17:02:44"/>
  </r>
  <r>
    <x v="2"/>
    <s v="US"/>
    <s v="USD"/>
    <n v="1404532740"/>
    <n v="1401823952"/>
    <b v="0"/>
    <n v="0"/>
    <b v="0"/>
    <s v="theater/plays"/>
    <n v="0"/>
    <s v="N/A"/>
    <x v="1"/>
    <s v="plays"/>
    <x v="3744"/>
    <d v="2014-07-05T03:59:00"/>
  </r>
  <r>
    <x v="2"/>
    <s v="US"/>
    <s v="USD"/>
    <n v="1407689102"/>
    <n v="1405097102"/>
    <b v="0"/>
    <n v="1"/>
    <b v="0"/>
    <s v="theater/plays"/>
    <n v="10"/>
    <n v="10"/>
    <x v="1"/>
    <s v="plays"/>
    <x v="3745"/>
    <d v="2014-08-10T16:45:02"/>
  </r>
  <r>
    <x v="2"/>
    <s v="US"/>
    <s v="USD"/>
    <n v="1475918439"/>
    <n v="1473326439"/>
    <b v="0"/>
    <n v="1"/>
    <b v="0"/>
    <s v="theater/plays"/>
    <n v="2.3764705882352941"/>
    <n v="202"/>
    <x v="1"/>
    <s v="plays"/>
    <x v="3746"/>
    <d v="2016-10-08T09:20:39"/>
  </r>
  <r>
    <x v="2"/>
    <s v="GB"/>
    <s v="GBP"/>
    <n v="1436137140"/>
    <n v="1433833896"/>
    <b v="0"/>
    <n v="1"/>
    <b v="0"/>
    <s v="theater/plays"/>
    <n v="1"/>
    <n v="25"/>
    <x v="1"/>
    <s v="plays"/>
    <x v="3747"/>
    <d v="2015-07-05T22:59:00"/>
  </r>
  <r>
    <x v="0"/>
    <s v="US"/>
    <s v="USD"/>
    <n v="1455602340"/>
    <n v="1453827436"/>
    <b v="0"/>
    <n v="52"/>
    <b v="1"/>
    <s v="theater/musical"/>
    <n v="103.52"/>
    <n v="99.538461538461533"/>
    <x v="1"/>
    <s v="musical"/>
    <x v="3748"/>
    <d v="2016-02-16T05:59:00"/>
  </r>
  <r>
    <x v="0"/>
    <s v="US"/>
    <s v="USD"/>
    <n v="1461902340"/>
    <n v="1459220588"/>
    <b v="0"/>
    <n v="7"/>
    <b v="1"/>
    <s v="theater/musical"/>
    <n v="105"/>
    <n v="75"/>
    <x v="1"/>
    <s v="musical"/>
    <x v="3749"/>
    <d v="2016-04-29T03:59:00"/>
  </r>
  <r>
    <x v="0"/>
    <s v="US"/>
    <s v="USD"/>
    <n v="1423555140"/>
    <n v="1421105608"/>
    <b v="0"/>
    <n v="28"/>
    <b v="1"/>
    <s v="theater/musical"/>
    <n v="100.44999999999999"/>
    <n v="215.25"/>
    <x v="1"/>
    <s v="musical"/>
    <x v="3750"/>
    <d v="2015-02-10T07:59:00"/>
  </r>
  <r>
    <x v="0"/>
    <s v="US"/>
    <s v="USD"/>
    <n v="1459641073"/>
    <n v="1454460673"/>
    <b v="0"/>
    <n v="11"/>
    <b v="1"/>
    <s v="theater/musical"/>
    <n v="132.6"/>
    <n v="120.54545454545455"/>
    <x v="1"/>
    <s v="musical"/>
    <x v="3751"/>
    <d v="2016-04-02T23:51:13"/>
  </r>
  <r>
    <x v="0"/>
    <s v="GB"/>
    <s v="GBP"/>
    <n v="1476651600"/>
    <n v="1473189335"/>
    <b v="0"/>
    <n v="15"/>
    <b v="1"/>
    <s v="theater/musical"/>
    <n v="112.99999999999999"/>
    <n v="37.666666666666664"/>
    <x v="1"/>
    <s v="musical"/>
    <x v="3752"/>
    <d v="2016-10-16T21:00:00"/>
  </r>
  <r>
    <x v="0"/>
    <s v="US"/>
    <s v="USD"/>
    <n v="1433289600"/>
    <n v="1430768800"/>
    <b v="0"/>
    <n v="30"/>
    <b v="1"/>
    <s v="theater/musical"/>
    <n v="103.34"/>
    <n v="172.23333333333332"/>
    <x v="1"/>
    <s v="musical"/>
    <x v="3753"/>
    <d v="2015-06-03T00:00:00"/>
  </r>
  <r>
    <x v="0"/>
    <s v="US"/>
    <s v="USD"/>
    <n v="1406350740"/>
    <n v="1403125737"/>
    <b v="0"/>
    <n v="27"/>
    <b v="1"/>
    <s v="theater/musical"/>
    <n v="120"/>
    <n v="111.11111111111111"/>
    <x v="1"/>
    <s v="musical"/>
    <x v="3754"/>
    <d v="2014-07-26T04:59:00"/>
  </r>
  <r>
    <x v="0"/>
    <s v="GB"/>
    <s v="GBP"/>
    <n v="1460753307"/>
    <n v="1458161307"/>
    <b v="0"/>
    <n v="28"/>
    <b v="1"/>
    <s v="theater/musical"/>
    <n v="129.63636363636363"/>
    <n v="25.464285714285715"/>
    <x v="1"/>
    <s v="musical"/>
    <x v="3755"/>
    <d v="2016-04-15T20:48:27"/>
  </r>
  <r>
    <x v="0"/>
    <s v="US"/>
    <s v="USD"/>
    <n v="1402515198"/>
    <n v="1399923198"/>
    <b v="0"/>
    <n v="17"/>
    <b v="1"/>
    <s v="theater/musical"/>
    <n v="101.11111111111111"/>
    <n v="267.64705882352939"/>
    <x v="1"/>
    <s v="musical"/>
    <x v="3756"/>
    <d v="2014-06-11T19:33:18"/>
  </r>
  <r>
    <x v="0"/>
    <s v="US"/>
    <s v="USD"/>
    <n v="1417465515"/>
    <n v="1415737515"/>
    <b v="0"/>
    <n v="50"/>
    <b v="1"/>
    <s v="theater/musical"/>
    <n v="108.51428571428572"/>
    <n v="75.959999999999994"/>
    <x v="1"/>
    <s v="musical"/>
    <x v="3757"/>
    <d v="2014-12-01T20:25:15"/>
  </r>
  <r>
    <x v="0"/>
    <s v="US"/>
    <s v="USD"/>
    <n v="1400475600"/>
    <n v="1397819938"/>
    <b v="0"/>
    <n v="26"/>
    <b v="1"/>
    <s v="theater/musical"/>
    <n v="102.33333333333334"/>
    <n v="59.03846153846154"/>
    <x v="1"/>
    <s v="musical"/>
    <x v="3758"/>
    <d v="2014-05-19T05:00:00"/>
  </r>
  <r>
    <x v="0"/>
    <s v="US"/>
    <s v="USD"/>
    <n v="1440556553"/>
    <n v="1435372553"/>
    <b v="0"/>
    <n v="88"/>
    <b v="1"/>
    <s v="theater/musical"/>
    <n v="110.24425000000002"/>
    <n v="50.111022727272733"/>
    <x v="1"/>
    <s v="musical"/>
    <x v="3759"/>
    <d v="2015-08-26T02:35:53"/>
  </r>
  <r>
    <x v="0"/>
    <s v="US"/>
    <s v="USD"/>
    <n v="1399293386"/>
    <n v="1397133386"/>
    <b v="0"/>
    <n v="91"/>
    <b v="1"/>
    <s v="theater/musical"/>
    <n v="101.0154"/>
    <n v="55.502967032967035"/>
    <x v="1"/>
    <s v="musical"/>
    <x v="3760"/>
    <d v="2014-05-05T12:36:26"/>
  </r>
  <r>
    <x v="0"/>
    <s v="GB"/>
    <s v="GBP"/>
    <n v="1439247600"/>
    <n v="1434625937"/>
    <b v="0"/>
    <n v="3"/>
    <b v="1"/>
    <s v="theater/musical"/>
    <n v="100"/>
    <n v="166.66666666666666"/>
    <x v="1"/>
    <s v="musical"/>
    <x v="3761"/>
    <d v="2015-08-10T23:00:00"/>
  </r>
  <r>
    <x v="0"/>
    <s v="GB"/>
    <s v="GBP"/>
    <n v="1438543889"/>
    <n v="1436383889"/>
    <b v="0"/>
    <n v="28"/>
    <b v="1"/>
    <s v="theater/musical"/>
    <n v="106.24"/>
    <n v="47.428571428571431"/>
    <x v="1"/>
    <s v="musical"/>
    <x v="3762"/>
    <d v="2015-08-02T19:31:29"/>
  </r>
  <r>
    <x v="0"/>
    <s v="US"/>
    <s v="USD"/>
    <n v="1427907626"/>
    <n v="1425319226"/>
    <b v="0"/>
    <n v="77"/>
    <b v="1"/>
    <s v="theater/musical"/>
    <n v="100"/>
    <n v="64.935064935064929"/>
    <x v="1"/>
    <s v="musical"/>
    <x v="3763"/>
    <d v="2015-04-01T17:00:26"/>
  </r>
  <r>
    <x v="0"/>
    <s v="US"/>
    <s v="USD"/>
    <n v="1464482160"/>
    <n v="1462824832"/>
    <b v="0"/>
    <n v="27"/>
    <b v="1"/>
    <s v="theater/musical"/>
    <n v="100"/>
    <n v="55.555555555555557"/>
    <x v="1"/>
    <s v="musical"/>
    <x v="3764"/>
    <d v="2016-05-29T00:36:00"/>
  </r>
  <r>
    <x v="0"/>
    <s v="US"/>
    <s v="USD"/>
    <n v="1406745482"/>
    <n v="1404153482"/>
    <b v="0"/>
    <n v="107"/>
    <b v="1"/>
    <s v="theater/musical"/>
    <n v="113.45714285714286"/>
    <n v="74.224299065420567"/>
    <x v="1"/>
    <s v="musical"/>
    <x v="3765"/>
    <d v="2014-07-30T18:38:02"/>
  </r>
  <r>
    <x v="0"/>
    <s v="US"/>
    <s v="USD"/>
    <n v="1404360045"/>
    <n v="1401336045"/>
    <b v="0"/>
    <n v="96"/>
    <b v="1"/>
    <s v="theater/musical"/>
    <n v="102.65010000000001"/>
    <n v="106.9271875"/>
    <x v="1"/>
    <s v="musical"/>
    <x v="3766"/>
    <d v="2014-07-03T04:00:45"/>
  </r>
  <r>
    <x v="0"/>
    <s v="US"/>
    <s v="USD"/>
    <n v="1425185940"/>
    <n v="1423960097"/>
    <b v="0"/>
    <n v="56"/>
    <b v="1"/>
    <s v="theater/musical"/>
    <n v="116.75"/>
    <n v="41.696428571428569"/>
    <x v="1"/>
    <s v="musical"/>
    <x v="3767"/>
    <d v="2015-03-01T04:59:00"/>
  </r>
  <r>
    <x v="0"/>
    <s v="US"/>
    <s v="USD"/>
    <n v="1402594090"/>
    <n v="1400002090"/>
    <b v="0"/>
    <n v="58"/>
    <b v="1"/>
    <s v="theater/musical"/>
    <n v="107.65274999999998"/>
    <n v="74.243275862068955"/>
    <x v="1"/>
    <s v="musical"/>
    <x v="3768"/>
    <d v="2014-06-12T17:28:10"/>
  </r>
  <r>
    <x v="0"/>
    <s v="US"/>
    <s v="USD"/>
    <n v="1460730079"/>
    <n v="1458138079"/>
    <b v="0"/>
    <n v="15"/>
    <b v="1"/>
    <s v="theater/musical"/>
    <n v="100"/>
    <n v="73.333333333333329"/>
    <x v="1"/>
    <s v="musical"/>
    <x v="3769"/>
    <d v="2016-04-15T14:21:19"/>
  </r>
  <r>
    <x v="0"/>
    <s v="GB"/>
    <s v="GBP"/>
    <n v="1434234010"/>
    <n v="1431642010"/>
    <b v="0"/>
    <n v="20"/>
    <b v="1"/>
    <s v="theater/musical"/>
    <n v="100"/>
    <n v="100"/>
    <x v="1"/>
    <s v="musical"/>
    <x v="3770"/>
    <d v="2015-06-13T22:20:10"/>
  </r>
  <r>
    <x v="0"/>
    <s v="US"/>
    <s v="USD"/>
    <n v="1463529600"/>
    <n v="1462307652"/>
    <b v="0"/>
    <n v="38"/>
    <b v="1"/>
    <s v="theater/musical"/>
    <n v="146"/>
    <n v="38.421052631578945"/>
    <x v="1"/>
    <s v="musical"/>
    <x v="3771"/>
    <d v="2016-05-18T00:00:00"/>
  </r>
  <r>
    <x v="0"/>
    <s v="US"/>
    <s v="USD"/>
    <n v="1480399200"/>
    <n v="1478616506"/>
    <b v="0"/>
    <n v="33"/>
    <b v="1"/>
    <s v="theater/musical"/>
    <n v="110.2"/>
    <n v="166.96969696969697"/>
    <x v="1"/>
    <s v="musical"/>
    <x v="3772"/>
    <d v="2016-11-29T06:00:00"/>
  </r>
  <r>
    <x v="0"/>
    <s v="US"/>
    <s v="USD"/>
    <n v="1479175680"/>
    <n v="1476317247"/>
    <b v="0"/>
    <n v="57"/>
    <b v="1"/>
    <s v="theater/musical"/>
    <n v="108.2"/>
    <n v="94.912280701754383"/>
    <x v="1"/>
    <s v="musical"/>
    <x v="3773"/>
    <d v="2016-11-15T02:08:00"/>
  </r>
  <r>
    <x v="0"/>
    <s v="CA"/>
    <s v="CAD"/>
    <n v="1428606055"/>
    <n v="1427223655"/>
    <b v="0"/>
    <n v="25"/>
    <b v="1"/>
    <s v="theater/musical"/>
    <n v="100"/>
    <n v="100"/>
    <x v="1"/>
    <s v="musical"/>
    <x v="3774"/>
    <d v="2015-04-09T19:00:55"/>
  </r>
  <r>
    <x v="0"/>
    <s v="US"/>
    <s v="USD"/>
    <n v="1428552000"/>
    <n v="1426199843"/>
    <b v="0"/>
    <n v="14"/>
    <b v="1"/>
    <s v="theater/musical"/>
    <n v="100.25"/>
    <n v="143.21428571428572"/>
    <x v="1"/>
    <s v="musical"/>
    <x v="3775"/>
    <d v="2015-04-09T04:00:00"/>
  </r>
  <r>
    <x v="0"/>
    <s v="US"/>
    <s v="USD"/>
    <n v="1406854800"/>
    <n v="1403599778"/>
    <b v="0"/>
    <n v="94"/>
    <b v="1"/>
    <s v="theater/musical"/>
    <n v="106.71250000000001"/>
    <n v="90.819148936170208"/>
    <x v="1"/>
    <s v="musical"/>
    <x v="3776"/>
    <d v="2014-08-01T01:00:00"/>
  </r>
  <r>
    <x v="0"/>
    <s v="US"/>
    <s v="USD"/>
    <n v="1411790400"/>
    <n v="1409884821"/>
    <b v="0"/>
    <n v="59"/>
    <b v="1"/>
    <s v="theater/musical"/>
    <n v="143.19999999999999"/>
    <n v="48.542372881355931"/>
    <x v="1"/>
    <s v="musical"/>
    <x v="3777"/>
    <d v="2014-09-27T04:00:00"/>
  </r>
  <r>
    <x v="0"/>
    <s v="US"/>
    <s v="USD"/>
    <n v="1423942780"/>
    <n v="1418758780"/>
    <b v="0"/>
    <n v="36"/>
    <b v="1"/>
    <s v="theater/musical"/>
    <n v="105.04166666666667"/>
    <n v="70.027777777777771"/>
    <x v="1"/>
    <s v="musical"/>
    <x v="3778"/>
    <d v="2015-02-14T19:39:40"/>
  </r>
  <r>
    <x v="0"/>
    <s v="US"/>
    <s v="USD"/>
    <n v="1459010340"/>
    <n v="1456421940"/>
    <b v="0"/>
    <n v="115"/>
    <b v="1"/>
    <s v="theater/musical"/>
    <n v="103.98"/>
    <n v="135.62608695652173"/>
    <x v="1"/>
    <s v="musical"/>
    <x v="3779"/>
    <d v="2016-03-26T16:39:00"/>
  </r>
  <r>
    <x v="0"/>
    <s v="US"/>
    <s v="USD"/>
    <n v="1436817960"/>
    <n v="1433999785"/>
    <b v="0"/>
    <n v="30"/>
    <b v="1"/>
    <s v="theater/musical"/>
    <n v="120"/>
    <n v="100"/>
    <x v="1"/>
    <s v="musical"/>
    <x v="3780"/>
    <d v="2015-07-13T20:06:00"/>
  </r>
  <r>
    <x v="0"/>
    <s v="US"/>
    <s v="USD"/>
    <n v="1410210685"/>
    <n v="1408050685"/>
    <b v="0"/>
    <n v="52"/>
    <b v="1"/>
    <s v="theater/musical"/>
    <n v="109.66666666666667"/>
    <n v="94.90384615384616"/>
    <x v="1"/>
    <s v="musical"/>
    <x v="3781"/>
    <d v="2014-09-08T21:11:25"/>
  </r>
  <r>
    <x v="0"/>
    <s v="GB"/>
    <s v="GBP"/>
    <n v="1469401200"/>
    <n v="1466887297"/>
    <b v="0"/>
    <n v="27"/>
    <b v="1"/>
    <s v="theater/musical"/>
    <n v="101.75"/>
    <n v="75.370370370370367"/>
    <x v="1"/>
    <s v="musical"/>
    <x v="3782"/>
    <d v="2016-07-24T23:00:00"/>
  </r>
  <r>
    <x v="0"/>
    <s v="US"/>
    <s v="USD"/>
    <n v="1458057600"/>
    <n v="1455938520"/>
    <b v="0"/>
    <n v="24"/>
    <b v="1"/>
    <s v="theater/musical"/>
    <n v="128.91666666666666"/>
    <n v="64.458333333333329"/>
    <x v="1"/>
    <s v="musical"/>
    <x v="3783"/>
    <d v="2016-03-15T16:00:00"/>
  </r>
  <r>
    <x v="0"/>
    <s v="CA"/>
    <s v="CAD"/>
    <n v="1468193532"/>
    <n v="1465601532"/>
    <b v="0"/>
    <n v="10"/>
    <b v="1"/>
    <s v="theater/musical"/>
    <n v="114.99999999999999"/>
    <n v="115"/>
    <x v="1"/>
    <s v="musical"/>
    <x v="3784"/>
    <d v="2016-07-10T23:32:12"/>
  </r>
  <r>
    <x v="0"/>
    <s v="GB"/>
    <s v="GBP"/>
    <n v="1470132180"/>
    <n v="1467040769"/>
    <b v="0"/>
    <n v="30"/>
    <b v="1"/>
    <s v="theater/musical"/>
    <n v="150.75"/>
    <n v="100.5"/>
    <x v="1"/>
    <s v="musical"/>
    <x v="3785"/>
    <d v="2016-08-02T10:03:00"/>
  </r>
  <r>
    <x v="0"/>
    <s v="US"/>
    <s v="USD"/>
    <n v="1464310475"/>
    <n v="1461718475"/>
    <b v="0"/>
    <n v="71"/>
    <b v="1"/>
    <s v="theater/musical"/>
    <n v="110.96666666666665"/>
    <n v="93.774647887323937"/>
    <x v="1"/>
    <s v="musical"/>
    <x v="3786"/>
    <d v="2016-05-27T00:54:35"/>
  </r>
  <r>
    <x v="0"/>
    <s v="US"/>
    <s v="USD"/>
    <n v="1436587140"/>
    <n v="1434113406"/>
    <b v="0"/>
    <n v="10"/>
    <b v="1"/>
    <s v="theater/musical"/>
    <n v="100.28571428571429"/>
    <n v="35.1"/>
    <x v="1"/>
    <s v="musical"/>
    <x v="3787"/>
    <d v="2015-07-11T03:59:00"/>
  </r>
  <r>
    <x v="2"/>
    <s v="US"/>
    <s v="USD"/>
    <n v="1450887480"/>
    <n v="1448469719"/>
    <b v="0"/>
    <n v="1"/>
    <b v="0"/>
    <s v="theater/musical"/>
    <n v="0.66666666666666674"/>
    <n v="500"/>
    <x v="1"/>
    <s v="musical"/>
    <x v="3788"/>
    <d v="2015-12-23T16:18:00"/>
  </r>
  <r>
    <x v="2"/>
    <s v="GB"/>
    <s v="GBP"/>
    <n v="1434395418"/>
    <n v="1431630618"/>
    <b v="0"/>
    <n v="4"/>
    <b v="0"/>
    <s v="theater/musical"/>
    <n v="3.267605633802817"/>
    <n v="29"/>
    <x v="1"/>
    <s v="musical"/>
    <x v="3789"/>
    <d v="2015-06-15T19:10:18"/>
  </r>
  <r>
    <x v="2"/>
    <s v="US"/>
    <s v="USD"/>
    <n v="1479834023"/>
    <n v="1477238423"/>
    <b v="0"/>
    <n v="0"/>
    <b v="0"/>
    <s v="theater/musical"/>
    <n v="0"/>
    <s v="N/A"/>
    <x v="1"/>
    <s v="musical"/>
    <x v="3790"/>
    <d v="2016-11-22T17:00:23"/>
  </r>
  <r>
    <x v="2"/>
    <s v="US"/>
    <s v="USD"/>
    <n v="1404664592"/>
    <n v="1399480592"/>
    <b v="0"/>
    <n v="0"/>
    <b v="0"/>
    <s v="theater/musical"/>
    <n v="0"/>
    <s v="N/A"/>
    <x v="1"/>
    <s v="musical"/>
    <x v="3791"/>
    <d v="2014-07-06T16:36:32"/>
  </r>
  <r>
    <x v="2"/>
    <s v="US"/>
    <s v="USD"/>
    <n v="1436957022"/>
    <n v="1434365022"/>
    <b v="0"/>
    <n v="2"/>
    <b v="0"/>
    <s v="theater/musical"/>
    <n v="0.27999999999999997"/>
    <n v="17.5"/>
    <x v="1"/>
    <s v="musical"/>
    <x v="3792"/>
    <d v="2015-07-15T10:43:42"/>
  </r>
  <r>
    <x v="2"/>
    <s v="US"/>
    <s v="USD"/>
    <n v="1418769129"/>
    <n v="1416954729"/>
    <b v="0"/>
    <n v="24"/>
    <b v="0"/>
    <s v="theater/musical"/>
    <n v="59.657142857142851"/>
    <n v="174"/>
    <x v="1"/>
    <s v="musical"/>
    <x v="3793"/>
    <d v="2014-12-16T22:32:09"/>
  </r>
  <r>
    <x v="2"/>
    <s v="GB"/>
    <s v="GBP"/>
    <n v="1433685354"/>
    <n v="1431093354"/>
    <b v="0"/>
    <n v="1"/>
    <b v="0"/>
    <s v="theater/musical"/>
    <n v="1"/>
    <n v="50"/>
    <x v="1"/>
    <s v="musical"/>
    <x v="3794"/>
    <d v="2015-06-07T13:55:54"/>
  </r>
  <r>
    <x v="2"/>
    <s v="GB"/>
    <s v="GBP"/>
    <n v="1440801000"/>
    <n v="1437042490"/>
    <b v="0"/>
    <n v="2"/>
    <b v="0"/>
    <s v="theater/musical"/>
    <n v="1.6666666666666667"/>
    <n v="5"/>
    <x v="1"/>
    <s v="musical"/>
    <x v="3795"/>
    <d v="2015-08-28T22:30:00"/>
  </r>
  <r>
    <x v="2"/>
    <s v="US"/>
    <s v="USD"/>
    <n v="1484354556"/>
    <n v="1479170556"/>
    <b v="0"/>
    <n v="1"/>
    <b v="0"/>
    <s v="theater/musical"/>
    <n v="4.4444444444444444E-3"/>
    <n v="1"/>
    <x v="1"/>
    <s v="musical"/>
    <x v="3796"/>
    <d v="2017-01-14T00:42:36"/>
  </r>
  <r>
    <x v="2"/>
    <s v="US"/>
    <s v="USD"/>
    <n v="1429564165"/>
    <n v="1426972165"/>
    <b v="0"/>
    <n v="37"/>
    <b v="0"/>
    <s v="theater/musical"/>
    <n v="89.666666666666657"/>
    <n v="145.40540540540542"/>
    <x v="1"/>
    <s v="musical"/>
    <x v="3797"/>
    <d v="2015-04-20T21:09:25"/>
  </r>
  <r>
    <x v="2"/>
    <s v="US"/>
    <s v="USD"/>
    <n v="1407691248"/>
    <n v="1405099248"/>
    <b v="0"/>
    <n v="5"/>
    <b v="0"/>
    <s v="theater/musical"/>
    <n v="1.4642857142857144"/>
    <n v="205"/>
    <x v="1"/>
    <s v="musical"/>
    <x v="3798"/>
    <d v="2014-08-10T17:20:48"/>
  </r>
  <r>
    <x v="2"/>
    <s v="US"/>
    <s v="USD"/>
    <n v="1457734843"/>
    <n v="1455142843"/>
    <b v="0"/>
    <n v="4"/>
    <b v="0"/>
    <s v="theater/musical"/>
    <n v="4.0199999999999996"/>
    <n v="100.5"/>
    <x v="1"/>
    <s v="musical"/>
    <x v="3799"/>
    <d v="2016-03-11T22:20:43"/>
  </r>
  <r>
    <x v="2"/>
    <s v="US"/>
    <s v="USD"/>
    <n v="1420952340"/>
    <n v="1418146883"/>
    <b v="0"/>
    <n v="16"/>
    <b v="0"/>
    <s v="theater/musical"/>
    <n v="4.004545454545454"/>
    <n v="55.0625"/>
    <x v="1"/>
    <s v="musical"/>
    <x v="3800"/>
    <d v="2015-01-11T04:59:00"/>
  </r>
  <r>
    <x v="2"/>
    <s v="US"/>
    <s v="USD"/>
    <n v="1420215216"/>
    <n v="1417536816"/>
    <b v="0"/>
    <n v="9"/>
    <b v="0"/>
    <s v="theater/musical"/>
    <n v="8.52"/>
    <n v="47.333333333333336"/>
    <x v="1"/>
    <s v="musical"/>
    <x v="3801"/>
    <d v="2015-01-02T16:13:36"/>
  </r>
  <r>
    <x v="2"/>
    <s v="US"/>
    <s v="USD"/>
    <n v="1445482906"/>
    <n v="1442890906"/>
    <b v="0"/>
    <n v="0"/>
    <b v="0"/>
    <s v="theater/musical"/>
    <n v="0"/>
    <s v="N/A"/>
    <x v="1"/>
    <s v="musical"/>
    <x v="3802"/>
    <d v="2015-10-22T03:01:46"/>
  </r>
  <r>
    <x v="2"/>
    <s v="US"/>
    <s v="USD"/>
    <n v="1457133568"/>
    <n v="1454541568"/>
    <b v="0"/>
    <n v="40"/>
    <b v="0"/>
    <s v="theater/musical"/>
    <n v="19.650000000000002"/>
    <n v="58.95"/>
    <x v="1"/>
    <s v="musical"/>
    <x v="3803"/>
    <d v="2016-03-04T23:19:28"/>
  </r>
  <r>
    <x v="2"/>
    <s v="US"/>
    <s v="USD"/>
    <n v="1469948400"/>
    <n v="1465172024"/>
    <b v="0"/>
    <n v="0"/>
    <b v="0"/>
    <s v="theater/musical"/>
    <n v="0"/>
    <s v="N/A"/>
    <x v="1"/>
    <s v="musical"/>
    <x v="3804"/>
    <d v="2016-07-31T07:00:00"/>
  </r>
  <r>
    <x v="2"/>
    <s v="US"/>
    <s v="USD"/>
    <n v="1411852640"/>
    <n v="1406668640"/>
    <b v="0"/>
    <n v="2"/>
    <b v="0"/>
    <s v="theater/musical"/>
    <n v="2E-3"/>
    <n v="1.5"/>
    <x v="1"/>
    <s v="musical"/>
    <x v="3805"/>
    <d v="2014-09-27T21:17:20"/>
  </r>
  <r>
    <x v="2"/>
    <s v="AU"/>
    <s v="AUD"/>
    <n v="1404022381"/>
    <n v="1402294381"/>
    <b v="0"/>
    <n v="1"/>
    <b v="0"/>
    <s v="theater/musical"/>
    <n v="6.6666666666666666E-2"/>
    <n v="5"/>
    <x v="1"/>
    <s v="musical"/>
    <x v="3806"/>
    <d v="2014-06-29T06:13:01"/>
  </r>
  <r>
    <x v="2"/>
    <s v="US"/>
    <s v="USD"/>
    <n v="1428097739"/>
    <n v="1427492939"/>
    <b v="0"/>
    <n v="9"/>
    <b v="0"/>
    <s v="theater/musical"/>
    <n v="30.333333333333336"/>
    <n v="50.555555555555557"/>
    <x v="1"/>
    <s v="musical"/>
    <x v="3807"/>
    <d v="2015-04-03T21:48:59"/>
  </r>
  <r>
    <x v="0"/>
    <s v="GB"/>
    <s v="GBP"/>
    <n v="1429955619"/>
    <n v="1424775219"/>
    <b v="0"/>
    <n v="24"/>
    <b v="1"/>
    <s v="theater/plays"/>
    <n v="100"/>
    <n v="41.666666666666664"/>
    <x v="1"/>
    <s v="plays"/>
    <x v="3808"/>
    <d v="2015-04-25T09:53:39"/>
  </r>
  <r>
    <x v="0"/>
    <s v="GB"/>
    <s v="GBP"/>
    <n v="1406761200"/>
    <n v="1402403907"/>
    <b v="0"/>
    <n v="38"/>
    <b v="1"/>
    <s v="theater/plays"/>
    <n v="101.25"/>
    <n v="53.289473684210527"/>
    <x v="1"/>
    <s v="plays"/>
    <x v="3809"/>
    <d v="2014-07-30T23:00:00"/>
  </r>
  <r>
    <x v="0"/>
    <s v="US"/>
    <s v="USD"/>
    <n v="1426965758"/>
    <n v="1424377358"/>
    <b v="0"/>
    <n v="26"/>
    <b v="1"/>
    <s v="theater/plays"/>
    <n v="121.73333333333333"/>
    <n v="70.230769230769226"/>
    <x v="1"/>
    <s v="plays"/>
    <x v="3810"/>
    <d v="2015-03-21T19:22:38"/>
  </r>
  <r>
    <x v="0"/>
    <s v="GB"/>
    <s v="GBP"/>
    <n v="1464692400"/>
    <n v="1461769373"/>
    <b v="0"/>
    <n v="19"/>
    <b v="1"/>
    <s v="theater/plays"/>
    <n v="330"/>
    <n v="43.421052631578945"/>
    <x v="1"/>
    <s v="plays"/>
    <x v="3811"/>
    <d v="2016-05-31T11:00:00"/>
  </r>
  <r>
    <x v="0"/>
    <s v="CA"/>
    <s v="CAD"/>
    <n v="1433131140"/>
    <n v="1429120908"/>
    <b v="0"/>
    <n v="11"/>
    <b v="1"/>
    <s v="theater/plays"/>
    <n v="109.55"/>
    <n v="199.18181818181819"/>
    <x v="1"/>
    <s v="plays"/>
    <x v="3812"/>
    <d v="2015-06-01T03:59:00"/>
  </r>
  <r>
    <x v="0"/>
    <s v="US"/>
    <s v="USD"/>
    <n v="1465940580"/>
    <n v="1462603021"/>
    <b v="0"/>
    <n v="27"/>
    <b v="1"/>
    <s v="theater/plays"/>
    <n v="100.95190476190474"/>
    <n v="78.518148148148143"/>
    <x v="1"/>
    <s v="plays"/>
    <x v="3813"/>
    <d v="2016-06-14T21:43:00"/>
  </r>
  <r>
    <x v="0"/>
    <s v="US"/>
    <s v="USD"/>
    <n v="1427860740"/>
    <n v="1424727712"/>
    <b v="0"/>
    <n v="34"/>
    <b v="1"/>
    <s v="theater/plays"/>
    <n v="140.13333333333333"/>
    <n v="61.823529411764703"/>
    <x v="1"/>
    <s v="plays"/>
    <x v="3814"/>
    <d v="2015-04-01T03:59:00"/>
  </r>
  <r>
    <x v="0"/>
    <s v="GB"/>
    <s v="GBP"/>
    <n v="1440111600"/>
    <n v="1437545657"/>
    <b v="0"/>
    <n v="20"/>
    <b v="1"/>
    <s v="theater/plays"/>
    <n v="100.001"/>
    <n v="50.000500000000002"/>
    <x v="1"/>
    <s v="plays"/>
    <x v="3815"/>
    <d v="2015-08-20T23:00:00"/>
  </r>
  <r>
    <x v="0"/>
    <s v="US"/>
    <s v="USD"/>
    <n v="1405614823"/>
    <n v="1403022823"/>
    <b v="0"/>
    <n v="37"/>
    <b v="1"/>
    <s v="theater/plays"/>
    <n v="119.238"/>
    <n v="48.339729729729726"/>
    <x v="1"/>
    <s v="plays"/>
    <x v="3816"/>
    <d v="2014-07-17T16:33:43"/>
  </r>
  <r>
    <x v="0"/>
    <s v="US"/>
    <s v="USD"/>
    <n v="1445659140"/>
    <n v="1444236216"/>
    <b v="0"/>
    <n v="20"/>
    <b v="1"/>
    <s v="theater/plays"/>
    <n v="107.25"/>
    <n v="107.25"/>
    <x v="1"/>
    <s v="plays"/>
    <x v="3817"/>
    <d v="2015-10-24T03:59:00"/>
  </r>
  <r>
    <x v="0"/>
    <s v="US"/>
    <s v="USD"/>
    <n v="1426187582"/>
    <n v="1423599182"/>
    <b v="0"/>
    <n v="10"/>
    <b v="1"/>
    <s v="theater/plays"/>
    <n v="227.99999999999997"/>
    <n v="57"/>
    <x v="1"/>
    <s v="plays"/>
    <x v="3818"/>
    <d v="2015-03-12T19:13:02"/>
  </r>
  <r>
    <x v="0"/>
    <s v="US"/>
    <s v="USD"/>
    <n v="1437166920"/>
    <n v="1435554104"/>
    <b v="0"/>
    <n v="26"/>
    <b v="1"/>
    <s v="theater/plays"/>
    <n v="106.4"/>
    <n v="40.92307692307692"/>
    <x v="1"/>
    <s v="plays"/>
    <x v="3819"/>
    <d v="2015-07-17T21:02:00"/>
  </r>
  <r>
    <x v="0"/>
    <s v="GB"/>
    <s v="GBP"/>
    <n v="1436110717"/>
    <n v="1433518717"/>
    <b v="0"/>
    <n v="20"/>
    <b v="1"/>
    <s v="theater/plays"/>
    <n v="143.33333333333334"/>
    <n v="21.5"/>
    <x v="1"/>
    <s v="plays"/>
    <x v="3820"/>
    <d v="2015-07-05T15:38:37"/>
  </r>
  <r>
    <x v="0"/>
    <s v="US"/>
    <s v="USD"/>
    <n v="1451881207"/>
    <n v="1449116407"/>
    <b v="0"/>
    <n v="46"/>
    <b v="1"/>
    <s v="theater/plays"/>
    <n v="104.54285714285714"/>
    <n v="79.543478260869563"/>
    <x v="1"/>
    <s v="plays"/>
    <x v="3821"/>
    <d v="2016-01-04T04:20:07"/>
  </r>
  <r>
    <x v="0"/>
    <s v="DE"/>
    <s v="EUR"/>
    <n v="1453244340"/>
    <n v="1448136417"/>
    <b v="0"/>
    <n v="76"/>
    <b v="1"/>
    <s v="theater/plays"/>
    <n v="110.02000000000001"/>
    <n v="72.381578947368425"/>
    <x v="1"/>
    <s v="plays"/>
    <x v="3822"/>
    <d v="2016-01-19T22:59:00"/>
  </r>
  <r>
    <x v="0"/>
    <s v="US"/>
    <s v="USD"/>
    <n v="1437364740"/>
    <n v="1434405044"/>
    <b v="0"/>
    <n v="41"/>
    <b v="1"/>
    <s v="theater/plays"/>
    <n v="106"/>
    <n v="64.634146341463421"/>
    <x v="1"/>
    <s v="plays"/>
    <x v="3823"/>
    <d v="2015-07-20T03:59:00"/>
  </r>
  <r>
    <x v="0"/>
    <s v="GB"/>
    <s v="GBP"/>
    <n v="1470058860"/>
    <n v="1469026903"/>
    <b v="0"/>
    <n v="7"/>
    <b v="1"/>
    <s v="theater/plays"/>
    <n v="108"/>
    <n v="38.571428571428569"/>
    <x v="1"/>
    <s v="plays"/>
    <x v="3824"/>
    <d v="2016-08-01T13:41:00"/>
  </r>
  <r>
    <x v="0"/>
    <s v="US"/>
    <s v="USD"/>
    <n v="1434505214"/>
    <n v="1432690814"/>
    <b v="0"/>
    <n v="49"/>
    <b v="1"/>
    <s v="theater/plays"/>
    <n v="105.42"/>
    <n v="107.57142857142857"/>
    <x v="1"/>
    <s v="plays"/>
    <x v="3825"/>
    <d v="2015-06-17T01:40:14"/>
  </r>
  <r>
    <x v="0"/>
    <s v="GB"/>
    <s v="GBP"/>
    <n v="1430993394"/>
    <n v="1428401394"/>
    <b v="0"/>
    <n v="26"/>
    <b v="1"/>
    <s v="theater/plays"/>
    <n v="119.16666666666667"/>
    <n v="27.5"/>
    <x v="1"/>
    <s v="plays"/>
    <x v="3826"/>
    <d v="2015-05-07T10:09:54"/>
  </r>
  <r>
    <x v="0"/>
    <s v="GB"/>
    <s v="GBP"/>
    <n v="1427414400"/>
    <n v="1422656201"/>
    <b v="0"/>
    <n v="65"/>
    <b v="1"/>
    <s v="theater/plays"/>
    <n v="152.66666666666666"/>
    <n v="70.461538461538467"/>
    <x v="1"/>
    <s v="plays"/>
    <x v="3827"/>
    <d v="2015-03-27T00:00:00"/>
  </r>
  <r>
    <x v="0"/>
    <s v="US"/>
    <s v="USD"/>
    <n v="1420033187"/>
    <n v="1414845587"/>
    <b v="0"/>
    <n v="28"/>
    <b v="1"/>
    <s v="theater/plays"/>
    <n v="100"/>
    <n v="178.57142857142858"/>
    <x v="1"/>
    <s v="plays"/>
    <x v="3828"/>
    <d v="2014-12-31T13:39:47"/>
  </r>
  <r>
    <x v="0"/>
    <s v="US"/>
    <s v="USD"/>
    <n v="1472676371"/>
    <n v="1470948371"/>
    <b v="0"/>
    <n v="8"/>
    <b v="1"/>
    <s v="theater/plays"/>
    <n v="100.2"/>
    <n v="62.625"/>
    <x v="1"/>
    <s v="plays"/>
    <x v="3829"/>
    <d v="2016-08-31T20:46:11"/>
  </r>
  <r>
    <x v="0"/>
    <s v="US"/>
    <s v="USD"/>
    <n v="1464371211"/>
    <n v="1463161611"/>
    <b v="0"/>
    <n v="3"/>
    <b v="1"/>
    <s v="theater/plays"/>
    <n v="225"/>
    <n v="75"/>
    <x v="1"/>
    <s v="plays"/>
    <x v="3830"/>
    <d v="2016-05-27T17:46:51"/>
  </r>
  <r>
    <x v="0"/>
    <s v="US"/>
    <s v="USD"/>
    <n v="1415222545"/>
    <n v="1413404545"/>
    <b v="0"/>
    <n v="9"/>
    <b v="1"/>
    <s v="theater/plays"/>
    <n v="106.02199999999999"/>
    <n v="58.901111111111113"/>
    <x v="1"/>
    <s v="plays"/>
    <x v="3831"/>
    <d v="2014-11-05T21:22:25"/>
  </r>
  <r>
    <x v="0"/>
    <s v="US"/>
    <s v="USD"/>
    <n v="1455936335"/>
    <n v="1452048335"/>
    <b v="0"/>
    <n v="9"/>
    <b v="1"/>
    <s v="theater/plays"/>
    <n v="104.66666666666666"/>
    <n v="139.55555555555554"/>
    <x v="1"/>
    <s v="plays"/>
    <x v="3832"/>
    <d v="2016-02-20T02:45:35"/>
  </r>
  <r>
    <x v="0"/>
    <s v="CA"/>
    <s v="CAD"/>
    <n v="1417460940"/>
    <n v="1416516972"/>
    <b v="0"/>
    <n v="20"/>
    <b v="1"/>
    <s v="theater/plays"/>
    <n v="116.66666666666667"/>
    <n v="70"/>
    <x v="1"/>
    <s v="plays"/>
    <x v="3833"/>
    <d v="2014-12-01T19:09:00"/>
  </r>
  <r>
    <x v="0"/>
    <s v="GB"/>
    <s v="GBP"/>
    <n v="1434624067"/>
    <n v="1432032067"/>
    <b v="0"/>
    <n v="57"/>
    <b v="1"/>
    <s v="theater/plays"/>
    <n v="109.03333333333333"/>
    <n v="57.385964912280699"/>
    <x v="1"/>
    <s v="plays"/>
    <x v="3834"/>
    <d v="2015-06-18T10:41:07"/>
  </r>
  <r>
    <x v="0"/>
    <s v="GB"/>
    <s v="GBP"/>
    <n v="1461278208"/>
    <n v="1459463808"/>
    <b v="0"/>
    <n v="8"/>
    <b v="1"/>
    <s v="theater/plays"/>
    <n v="160"/>
    <n v="40"/>
    <x v="1"/>
    <s v="plays"/>
    <x v="3835"/>
    <d v="2016-04-21T22:36:48"/>
  </r>
  <r>
    <x v="0"/>
    <s v="US"/>
    <s v="USD"/>
    <n v="1470197340"/>
    <n v="1467497652"/>
    <b v="0"/>
    <n v="14"/>
    <b v="1"/>
    <s v="theater/plays"/>
    <n v="112.5"/>
    <n v="64.285714285714292"/>
    <x v="1"/>
    <s v="plays"/>
    <x v="3836"/>
    <d v="2016-08-03T04:09:00"/>
  </r>
  <r>
    <x v="0"/>
    <s v="GB"/>
    <s v="GBP"/>
    <n v="1435947758"/>
    <n v="1432837358"/>
    <b v="0"/>
    <n v="17"/>
    <b v="1"/>
    <s v="theater/plays"/>
    <n v="102.1"/>
    <n v="120.11764705882354"/>
    <x v="1"/>
    <s v="plays"/>
    <x v="3837"/>
    <d v="2015-07-03T18:22:38"/>
  </r>
  <r>
    <x v="0"/>
    <s v="SE"/>
    <s v="SEK"/>
    <n v="1432314209"/>
    <n v="1429722209"/>
    <b v="0"/>
    <n v="100"/>
    <b v="1"/>
    <s v="theater/plays"/>
    <n v="100.824"/>
    <n v="1008.24"/>
    <x v="1"/>
    <s v="plays"/>
    <x v="3838"/>
    <d v="2015-05-22T17:03:29"/>
  </r>
  <r>
    <x v="0"/>
    <s v="US"/>
    <s v="USD"/>
    <n v="1438226724"/>
    <n v="1433042724"/>
    <b v="0"/>
    <n v="32"/>
    <b v="1"/>
    <s v="theater/plays"/>
    <n v="101.25"/>
    <n v="63.28125"/>
    <x v="1"/>
    <s v="plays"/>
    <x v="3839"/>
    <d v="2015-07-30T03:25:24"/>
  </r>
  <r>
    <x v="0"/>
    <s v="GB"/>
    <s v="GBP"/>
    <n v="1459180229"/>
    <n v="1457023829"/>
    <b v="0"/>
    <n v="3"/>
    <b v="1"/>
    <s v="theater/plays"/>
    <n v="6500"/>
    <n v="21.666666666666668"/>
    <x v="1"/>
    <s v="plays"/>
    <x v="3840"/>
    <d v="2016-03-28T15:50:29"/>
  </r>
  <r>
    <x v="2"/>
    <s v="US"/>
    <s v="USD"/>
    <n v="1405882287"/>
    <n v="1400698287"/>
    <b v="1"/>
    <n v="34"/>
    <b v="0"/>
    <s v="theater/plays"/>
    <n v="8.7200000000000006"/>
    <n v="25.647058823529413"/>
    <x v="1"/>
    <s v="plays"/>
    <x v="3841"/>
    <d v="2014-07-20T18:51:27"/>
  </r>
  <r>
    <x v="2"/>
    <s v="GB"/>
    <s v="GBP"/>
    <n v="1399809052"/>
    <n v="1397217052"/>
    <b v="1"/>
    <n v="23"/>
    <b v="0"/>
    <s v="theater/plays"/>
    <n v="21.94"/>
    <n v="47.695652173913047"/>
    <x v="1"/>
    <s v="plays"/>
    <x v="3842"/>
    <d v="2014-05-11T11:50:52"/>
  </r>
  <r>
    <x v="2"/>
    <s v="US"/>
    <s v="USD"/>
    <n v="1401587064"/>
    <n v="1399427064"/>
    <b v="1"/>
    <n v="19"/>
    <b v="0"/>
    <s v="theater/plays"/>
    <n v="21.3"/>
    <n v="56.05263157894737"/>
    <x v="1"/>
    <s v="plays"/>
    <x v="3843"/>
    <d v="2014-06-01T01:44:24"/>
  </r>
  <r>
    <x v="2"/>
    <s v="US"/>
    <s v="USD"/>
    <n v="1401778740"/>
    <n v="1399474134"/>
    <b v="1"/>
    <n v="50"/>
    <b v="0"/>
    <s v="theater/plays"/>
    <n v="41.489795918367342"/>
    <n v="81.319999999999993"/>
    <x v="1"/>
    <s v="plays"/>
    <x v="3844"/>
    <d v="2014-06-03T06:59:00"/>
  </r>
  <r>
    <x v="2"/>
    <s v="US"/>
    <s v="USD"/>
    <n v="1443711774"/>
    <n v="1441119774"/>
    <b v="1"/>
    <n v="12"/>
    <b v="0"/>
    <s v="theater/plays"/>
    <n v="2.105"/>
    <n v="70.166666666666671"/>
    <x v="1"/>
    <s v="plays"/>
    <x v="3845"/>
    <d v="2015-10-01T15:02:54"/>
  </r>
  <r>
    <x v="2"/>
    <s v="US"/>
    <s v="USD"/>
    <n v="1412405940"/>
    <n v="1409721542"/>
    <b v="1"/>
    <n v="8"/>
    <b v="0"/>
    <s v="theater/plays"/>
    <n v="2.7"/>
    <n v="23.625"/>
    <x v="1"/>
    <s v="plays"/>
    <x v="3846"/>
    <d v="2014-10-04T06:59:00"/>
  </r>
  <r>
    <x v="2"/>
    <s v="US"/>
    <s v="USD"/>
    <n v="1437283391"/>
    <n v="1433395391"/>
    <b v="1"/>
    <n v="9"/>
    <b v="0"/>
    <s v="theater/plays"/>
    <n v="16.161904761904761"/>
    <n v="188.55555555555554"/>
    <x v="1"/>
    <s v="plays"/>
    <x v="3847"/>
    <d v="2015-07-19T05:23:11"/>
  </r>
  <r>
    <x v="2"/>
    <s v="US"/>
    <s v="USD"/>
    <n v="1445196989"/>
    <n v="1442604989"/>
    <b v="1"/>
    <n v="43"/>
    <b v="0"/>
    <s v="theater/plays"/>
    <n v="16.376923076923077"/>
    <n v="49.511627906976742"/>
    <x v="1"/>
    <s v="plays"/>
    <x v="3848"/>
    <d v="2015-10-18T19:36:29"/>
  </r>
  <r>
    <x v="2"/>
    <s v="DE"/>
    <s v="EUR"/>
    <n v="1434047084"/>
    <n v="1431455084"/>
    <b v="1"/>
    <n v="28"/>
    <b v="0"/>
    <s v="theater/plays"/>
    <n v="7.043333333333333"/>
    <n v="75.464285714285708"/>
    <x v="1"/>
    <s v="plays"/>
    <x v="3849"/>
    <d v="2015-06-11T18:24:44"/>
  </r>
  <r>
    <x v="2"/>
    <s v="US"/>
    <s v="USD"/>
    <n v="1420081143"/>
    <n v="1417489143"/>
    <b v="1"/>
    <n v="4"/>
    <b v="0"/>
    <s v="theater/plays"/>
    <n v="3.8"/>
    <n v="9.5"/>
    <x v="1"/>
    <s v="plays"/>
    <x v="3850"/>
    <d v="2015-01-01T02:59:03"/>
  </r>
  <r>
    <x v="2"/>
    <s v="GB"/>
    <s v="GBP"/>
    <n v="1437129179"/>
    <n v="1434537179"/>
    <b v="1"/>
    <n v="24"/>
    <b v="0"/>
    <s v="theater/plays"/>
    <n v="34.08"/>
    <n v="35.5"/>
    <x v="1"/>
    <s v="plays"/>
    <x v="3851"/>
    <d v="2015-07-17T10:32:59"/>
  </r>
  <r>
    <x v="2"/>
    <s v="US"/>
    <s v="USD"/>
    <n v="1427427276"/>
    <n v="1425270876"/>
    <b v="0"/>
    <n v="2"/>
    <b v="0"/>
    <s v="theater/plays"/>
    <n v="0.2"/>
    <n v="10"/>
    <x v="1"/>
    <s v="plays"/>
    <x v="3852"/>
    <d v="2015-03-27T03:34:36"/>
  </r>
  <r>
    <x v="2"/>
    <s v="US"/>
    <s v="USD"/>
    <n v="1409602178"/>
    <n v="1406578178"/>
    <b v="0"/>
    <n v="2"/>
    <b v="0"/>
    <s v="theater/plays"/>
    <n v="2.5999999999999999E-2"/>
    <n v="13"/>
    <x v="1"/>
    <s v="plays"/>
    <x v="3853"/>
    <d v="2014-09-01T20:09:38"/>
  </r>
  <r>
    <x v="2"/>
    <s v="US"/>
    <s v="USD"/>
    <n v="1431206058"/>
    <n v="1428614058"/>
    <b v="0"/>
    <n v="20"/>
    <b v="0"/>
    <s v="theater/plays"/>
    <n v="16.254545454545454"/>
    <n v="89.4"/>
    <x v="1"/>
    <s v="plays"/>
    <x v="3854"/>
    <d v="2015-05-09T21:14:18"/>
  </r>
  <r>
    <x v="2"/>
    <s v="US"/>
    <s v="USD"/>
    <n v="1427408271"/>
    <n v="1424819871"/>
    <b v="0"/>
    <n v="1"/>
    <b v="0"/>
    <s v="theater/plays"/>
    <n v="2.5"/>
    <n v="25"/>
    <x v="1"/>
    <s v="plays"/>
    <x v="3855"/>
    <d v="2015-03-26T22:17:51"/>
  </r>
  <r>
    <x v="2"/>
    <s v="US"/>
    <s v="USD"/>
    <n v="1425833403"/>
    <n v="1423245003"/>
    <b v="0"/>
    <n v="1"/>
    <b v="0"/>
    <s v="theater/plays"/>
    <n v="0.02"/>
    <n v="1"/>
    <x v="1"/>
    <s v="plays"/>
    <x v="3856"/>
    <d v="2015-03-08T16:50:03"/>
  </r>
  <r>
    <x v="2"/>
    <s v="US"/>
    <s v="USD"/>
    <n v="1406913120"/>
    <n v="1404927690"/>
    <b v="0"/>
    <n v="4"/>
    <b v="0"/>
    <s v="theater/plays"/>
    <n v="5.2"/>
    <n v="65"/>
    <x v="1"/>
    <s v="plays"/>
    <x v="3857"/>
    <d v="2014-08-01T17:12:00"/>
  </r>
  <r>
    <x v="2"/>
    <s v="GB"/>
    <s v="GBP"/>
    <n v="1432328400"/>
    <n v="1430734844"/>
    <b v="0"/>
    <n v="1"/>
    <b v="0"/>
    <s v="theater/plays"/>
    <n v="2"/>
    <n v="10"/>
    <x v="1"/>
    <s v="plays"/>
    <x v="3858"/>
    <d v="2015-05-22T21:00:00"/>
  </r>
  <r>
    <x v="2"/>
    <s v="US"/>
    <s v="USD"/>
    <n v="1403730000"/>
    <n v="1401485207"/>
    <b v="0"/>
    <n v="1"/>
    <b v="0"/>
    <s v="theater/plays"/>
    <n v="0.04"/>
    <n v="1"/>
    <x v="1"/>
    <s v="plays"/>
    <x v="3859"/>
    <d v="2014-06-25T21:00:00"/>
  </r>
  <r>
    <x v="2"/>
    <s v="US"/>
    <s v="USD"/>
    <n v="1407858710"/>
    <n v="1405266710"/>
    <b v="0"/>
    <n v="13"/>
    <b v="0"/>
    <s v="theater/plays"/>
    <n v="17.666666666666668"/>
    <n v="81.538461538461533"/>
    <x v="1"/>
    <s v="plays"/>
    <x v="3860"/>
    <d v="2014-08-12T15:51:50"/>
  </r>
  <r>
    <x v="2"/>
    <s v="US"/>
    <s v="USD"/>
    <n v="1415828820"/>
    <n v="1412258977"/>
    <b v="0"/>
    <n v="1"/>
    <b v="0"/>
    <s v="theater/plays"/>
    <n v="5"/>
    <n v="100"/>
    <x v="1"/>
    <s v="plays"/>
    <x v="3861"/>
    <d v="2014-11-12T21:47:00"/>
  </r>
  <r>
    <x v="2"/>
    <s v="US"/>
    <s v="USD"/>
    <n v="1473699540"/>
    <n v="1472451356"/>
    <b v="0"/>
    <n v="1"/>
    <b v="0"/>
    <s v="theater/plays"/>
    <n v="1.3333333333333334E-2"/>
    <n v="1"/>
    <x v="1"/>
    <s v="plays"/>
    <x v="3862"/>
    <d v="2016-09-12T16:59:00"/>
  </r>
  <r>
    <x v="2"/>
    <s v="US"/>
    <s v="USD"/>
    <n v="1446739905"/>
    <n v="1441552305"/>
    <b v="0"/>
    <n v="0"/>
    <b v="0"/>
    <s v="theater/plays"/>
    <n v="0"/>
    <s v="N/A"/>
    <x v="1"/>
    <s v="plays"/>
    <x v="3863"/>
    <d v="2015-11-05T16:11:45"/>
  </r>
  <r>
    <x v="2"/>
    <s v="US"/>
    <s v="USD"/>
    <n v="1447799054"/>
    <n v="1445203454"/>
    <b v="0"/>
    <n v="3"/>
    <b v="0"/>
    <s v="theater/plays"/>
    <n v="1.2"/>
    <n v="20"/>
    <x v="1"/>
    <s v="plays"/>
    <x v="3864"/>
    <d v="2015-11-17T22:24:14"/>
  </r>
  <r>
    <x v="2"/>
    <s v="CA"/>
    <s v="CAD"/>
    <n v="1409376600"/>
    <n v="1405957098"/>
    <b v="0"/>
    <n v="14"/>
    <b v="0"/>
    <s v="theater/plays"/>
    <n v="26.937422295897225"/>
    <n v="46.428571428571431"/>
    <x v="1"/>
    <s v="plays"/>
    <x v="3865"/>
    <d v="2014-08-30T05:30:00"/>
  </r>
  <r>
    <x v="2"/>
    <s v="US"/>
    <s v="USD"/>
    <n v="1458703740"/>
    <n v="1454453021"/>
    <b v="0"/>
    <n v="2"/>
    <b v="0"/>
    <s v="theater/plays"/>
    <n v="0.54999999999999993"/>
    <n v="5.5"/>
    <x v="1"/>
    <s v="plays"/>
    <x v="3866"/>
    <d v="2016-03-23T03:29:00"/>
  </r>
  <r>
    <x v="2"/>
    <s v="US"/>
    <s v="USD"/>
    <n v="1466278339"/>
    <n v="1463686339"/>
    <b v="0"/>
    <n v="5"/>
    <b v="0"/>
    <s v="theater/plays"/>
    <n v="12.55"/>
    <n v="50.2"/>
    <x v="1"/>
    <s v="plays"/>
    <x v="3867"/>
    <d v="2016-06-18T19:32:19"/>
  </r>
  <r>
    <x v="1"/>
    <s v="GB"/>
    <s v="GBP"/>
    <n v="1410191405"/>
    <n v="1408031405"/>
    <b v="0"/>
    <n v="1"/>
    <b v="0"/>
    <s v="theater/musical"/>
    <n v="0.2"/>
    <n v="10"/>
    <x v="1"/>
    <s v="musical"/>
    <x v="3868"/>
    <d v="2014-09-08T15:50:05"/>
  </r>
  <r>
    <x v="1"/>
    <s v="US"/>
    <s v="USD"/>
    <n v="1426302660"/>
    <n v="1423761792"/>
    <b v="0"/>
    <n v="15"/>
    <b v="0"/>
    <s v="theater/musical"/>
    <n v="3.4474868431088401"/>
    <n v="30.133333333333333"/>
    <x v="1"/>
    <s v="musical"/>
    <x v="3869"/>
    <d v="2015-03-14T03:11:00"/>
  </r>
  <r>
    <x v="1"/>
    <s v="US"/>
    <s v="USD"/>
    <n v="1404360478"/>
    <n v="1401768478"/>
    <b v="0"/>
    <n v="10"/>
    <b v="0"/>
    <s v="theater/musical"/>
    <n v="15"/>
    <n v="150"/>
    <x v="1"/>
    <s v="musical"/>
    <x v="3870"/>
    <d v="2014-07-03T04:07:58"/>
  </r>
  <r>
    <x v="1"/>
    <s v="US"/>
    <s v="USD"/>
    <n v="1490809450"/>
    <n v="1485629050"/>
    <b v="0"/>
    <n v="3"/>
    <b v="0"/>
    <s v="theater/musical"/>
    <n v="2.666666666666667"/>
    <n v="13.333333333333334"/>
    <x v="1"/>
    <s v="musical"/>
    <x v="3871"/>
    <d v="2017-03-29T17:44:10"/>
  </r>
  <r>
    <x v="1"/>
    <s v="US"/>
    <s v="USD"/>
    <n v="1439522996"/>
    <n v="1435202996"/>
    <b v="0"/>
    <n v="0"/>
    <b v="0"/>
    <s v="theater/musical"/>
    <n v="0"/>
    <s v="N/A"/>
    <x v="1"/>
    <s v="musical"/>
    <x v="3872"/>
    <d v="2015-08-14T03:29:56"/>
  </r>
  <r>
    <x v="1"/>
    <s v="US"/>
    <s v="USD"/>
    <n v="1444322535"/>
    <n v="1441730535"/>
    <b v="0"/>
    <n v="0"/>
    <b v="0"/>
    <s v="theater/musical"/>
    <n v="0"/>
    <s v="N/A"/>
    <x v="1"/>
    <s v="musical"/>
    <x v="3873"/>
    <d v="2015-10-08T16:42:15"/>
  </r>
  <r>
    <x v="1"/>
    <s v="NZ"/>
    <s v="NZD"/>
    <n v="1422061200"/>
    <n v="1420244622"/>
    <b v="0"/>
    <n v="0"/>
    <b v="0"/>
    <s v="theater/musical"/>
    <n v="0"/>
    <s v="N/A"/>
    <x v="1"/>
    <s v="musical"/>
    <x v="3874"/>
    <d v="2015-01-24T01:00:00"/>
  </r>
  <r>
    <x v="1"/>
    <s v="DK"/>
    <s v="DKK"/>
    <n v="1472896800"/>
    <n v="1472804365"/>
    <b v="0"/>
    <n v="0"/>
    <b v="0"/>
    <s v="theater/musical"/>
    <n v="0"/>
    <s v="N/A"/>
    <x v="1"/>
    <s v="musical"/>
    <x v="3875"/>
    <d v="2016-09-03T10:00:00"/>
  </r>
  <r>
    <x v="1"/>
    <s v="GB"/>
    <s v="GBP"/>
    <n v="1454425128"/>
    <n v="1451833128"/>
    <b v="0"/>
    <n v="46"/>
    <b v="0"/>
    <s v="theater/musical"/>
    <n v="52.794871794871788"/>
    <n v="44.760869565217391"/>
    <x v="1"/>
    <s v="musical"/>
    <x v="3876"/>
    <d v="2016-02-02T14:58:48"/>
  </r>
  <r>
    <x v="1"/>
    <s v="US"/>
    <s v="USD"/>
    <n v="1481213752"/>
    <n v="1478621752"/>
    <b v="0"/>
    <n v="14"/>
    <b v="0"/>
    <s v="theater/musical"/>
    <n v="4.9639999999999995"/>
    <n v="88.642857142857139"/>
    <x v="1"/>
    <s v="musical"/>
    <x v="3877"/>
    <d v="2016-12-08T16:15:52"/>
  </r>
  <r>
    <x v="1"/>
    <s v="US"/>
    <s v="USD"/>
    <n v="1435636740"/>
    <n v="1433014746"/>
    <b v="0"/>
    <n v="1"/>
    <b v="0"/>
    <s v="theater/musical"/>
    <n v="5.5555555555555552E-2"/>
    <n v="10"/>
    <x v="1"/>
    <s v="musical"/>
    <x v="3878"/>
    <d v="2015-06-30T03:59:00"/>
  </r>
  <r>
    <x v="1"/>
    <s v="GB"/>
    <s v="GBP"/>
    <n v="1422218396"/>
    <n v="1419626396"/>
    <b v="0"/>
    <n v="0"/>
    <b v="0"/>
    <s v="theater/musical"/>
    <n v="0"/>
    <s v="N/A"/>
    <x v="1"/>
    <s v="musical"/>
    <x v="3879"/>
    <d v="2015-01-25T20:39:56"/>
  </r>
  <r>
    <x v="1"/>
    <s v="GB"/>
    <s v="GBP"/>
    <n v="1406761200"/>
    <n v="1403724820"/>
    <b v="0"/>
    <n v="17"/>
    <b v="0"/>
    <s v="theater/musical"/>
    <n v="13.066666666666665"/>
    <n v="57.647058823529413"/>
    <x v="1"/>
    <s v="musical"/>
    <x v="3880"/>
    <d v="2014-07-30T23:00:00"/>
  </r>
  <r>
    <x v="1"/>
    <s v="US"/>
    <s v="USD"/>
    <n v="1487550399"/>
    <n v="1484958399"/>
    <b v="0"/>
    <n v="1"/>
    <b v="0"/>
    <s v="theater/musical"/>
    <n v="5"/>
    <n v="25"/>
    <x v="1"/>
    <s v="musical"/>
    <x v="3881"/>
    <d v="2017-02-20T00:26:39"/>
  </r>
  <r>
    <x v="1"/>
    <s v="AU"/>
    <s v="AUD"/>
    <n v="1454281380"/>
    <n v="1451950570"/>
    <b v="0"/>
    <n v="0"/>
    <b v="0"/>
    <s v="theater/musical"/>
    <n v="0"/>
    <s v="N/A"/>
    <x v="1"/>
    <s v="musical"/>
    <x v="3882"/>
    <d v="2016-01-31T23:03:00"/>
  </r>
  <r>
    <x v="1"/>
    <s v="GB"/>
    <s v="GBP"/>
    <n v="1409668069"/>
    <n v="1407076069"/>
    <b v="0"/>
    <n v="0"/>
    <b v="0"/>
    <s v="theater/musical"/>
    <n v="0"/>
    <s v="N/A"/>
    <x v="1"/>
    <s v="musical"/>
    <x v="3883"/>
    <d v="2014-09-02T14:27:49"/>
  </r>
  <r>
    <x v="1"/>
    <s v="US"/>
    <s v="USD"/>
    <n v="1427479192"/>
    <n v="1425322792"/>
    <b v="0"/>
    <n v="0"/>
    <b v="0"/>
    <s v="theater/musical"/>
    <n v="0"/>
    <s v="N/A"/>
    <x v="1"/>
    <s v="musical"/>
    <x v="3884"/>
    <d v="2015-03-27T17:59:52"/>
  </r>
  <r>
    <x v="1"/>
    <s v="US"/>
    <s v="USD"/>
    <n v="1462834191"/>
    <n v="1460242191"/>
    <b v="0"/>
    <n v="0"/>
    <b v="0"/>
    <s v="theater/musical"/>
    <n v="0"/>
    <s v="N/A"/>
    <x v="1"/>
    <s v="musical"/>
    <x v="3885"/>
    <d v="2016-05-09T22:49:51"/>
  </r>
  <r>
    <x v="1"/>
    <s v="AU"/>
    <s v="AUD"/>
    <n v="1418275702"/>
    <n v="1415683702"/>
    <b v="0"/>
    <n v="0"/>
    <b v="0"/>
    <s v="theater/musical"/>
    <n v="0"/>
    <s v="N/A"/>
    <x v="1"/>
    <s v="musical"/>
    <x v="3886"/>
    <d v="2014-12-11T05:28:22"/>
  </r>
  <r>
    <x v="1"/>
    <s v="US"/>
    <s v="USD"/>
    <n v="1430517600"/>
    <n v="1426538129"/>
    <b v="0"/>
    <n v="2"/>
    <b v="0"/>
    <s v="theater/musical"/>
    <n v="1.7500000000000002"/>
    <n v="17.5"/>
    <x v="1"/>
    <s v="musical"/>
    <x v="3887"/>
    <d v="2015-05-01T22:00:00"/>
  </r>
  <r>
    <x v="2"/>
    <s v="GB"/>
    <s v="GBP"/>
    <n v="1488114358"/>
    <n v="1485522358"/>
    <b v="0"/>
    <n v="14"/>
    <b v="0"/>
    <s v="theater/plays"/>
    <n v="27.1"/>
    <n v="38.714285714285715"/>
    <x v="1"/>
    <s v="plays"/>
    <x v="3888"/>
    <d v="2017-02-26T13:05:58"/>
  </r>
  <r>
    <x v="2"/>
    <s v="US"/>
    <s v="USD"/>
    <n v="1420413960"/>
    <n v="1417651630"/>
    <b v="0"/>
    <n v="9"/>
    <b v="0"/>
    <s v="theater/plays"/>
    <n v="1.4749999999999999"/>
    <n v="13.111111111111111"/>
    <x v="1"/>
    <s v="plays"/>
    <x v="3889"/>
    <d v="2015-01-04T23:26:00"/>
  </r>
  <r>
    <x v="2"/>
    <s v="US"/>
    <s v="USD"/>
    <n v="1439662344"/>
    <n v="1434478344"/>
    <b v="0"/>
    <n v="8"/>
    <b v="0"/>
    <s v="theater/plays"/>
    <n v="16.826666666666668"/>
    <n v="315.5"/>
    <x v="1"/>
    <s v="plays"/>
    <x v="3890"/>
    <d v="2015-08-15T18:12:24"/>
  </r>
  <r>
    <x v="2"/>
    <s v="US"/>
    <s v="USD"/>
    <n v="1427086740"/>
    <n v="1424488244"/>
    <b v="0"/>
    <n v="7"/>
    <b v="0"/>
    <s v="theater/plays"/>
    <n v="32.5"/>
    <n v="37.142857142857146"/>
    <x v="1"/>
    <s v="plays"/>
    <x v="3891"/>
    <d v="2015-03-23T04:59:00"/>
  </r>
  <r>
    <x v="2"/>
    <s v="US"/>
    <s v="USD"/>
    <n v="1408863600"/>
    <n v="1408203557"/>
    <b v="0"/>
    <n v="0"/>
    <b v="0"/>
    <s v="theater/plays"/>
    <n v="0"/>
    <s v="N/A"/>
    <x v="1"/>
    <s v="plays"/>
    <x v="3892"/>
    <d v="2014-08-24T07:00:00"/>
  </r>
  <r>
    <x v="2"/>
    <s v="US"/>
    <s v="USD"/>
    <n v="1404194400"/>
    <n v="1400600840"/>
    <b v="0"/>
    <n v="84"/>
    <b v="0"/>
    <s v="theater/plays"/>
    <n v="21.55"/>
    <n v="128.27380952380952"/>
    <x v="1"/>
    <s v="plays"/>
    <x v="3893"/>
    <d v="2014-07-01T06:00:00"/>
  </r>
  <r>
    <x v="2"/>
    <s v="US"/>
    <s v="USD"/>
    <n v="1481000340"/>
    <n v="1478386812"/>
    <b v="0"/>
    <n v="11"/>
    <b v="0"/>
    <s v="theater/plays"/>
    <n v="3.4666666666666663"/>
    <n v="47.272727272727273"/>
    <x v="1"/>
    <s v="plays"/>
    <x v="3894"/>
    <d v="2016-12-06T04:59:00"/>
  </r>
  <r>
    <x v="2"/>
    <s v="US"/>
    <s v="USD"/>
    <n v="1425103218"/>
    <n v="1422424818"/>
    <b v="0"/>
    <n v="1"/>
    <b v="0"/>
    <s v="theater/plays"/>
    <n v="5"/>
    <n v="50"/>
    <x v="1"/>
    <s v="plays"/>
    <x v="3895"/>
    <d v="2015-02-28T06:00:18"/>
  </r>
  <r>
    <x v="2"/>
    <s v="US"/>
    <s v="USD"/>
    <n v="1402979778"/>
    <n v="1401770178"/>
    <b v="0"/>
    <n v="4"/>
    <b v="0"/>
    <s v="theater/plays"/>
    <n v="10.625"/>
    <n v="42.5"/>
    <x v="1"/>
    <s v="plays"/>
    <x v="3896"/>
    <d v="2014-06-17T04:36:18"/>
  </r>
  <r>
    <x v="2"/>
    <s v="NZ"/>
    <s v="NZD"/>
    <n v="1420750683"/>
    <n v="1418158683"/>
    <b v="0"/>
    <n v="10"/>
    <b v="0"/>
    <s v="theater/plays"/>
    <n v="17.599999999999998"/>
    <n v="44"/>
    <x v="1"/>
    <s v="plays"/>
    <x v="3897"/>
    <d v="2015-01-08T20:58:03"/>
  </r>
  <r>
    <x v="2"/>
    <s v="GB"/>
    <s v="GBP"/>
    <n v="1439827200"/>
    <n v="1436355270"/>
    <b v="0"/>
    <n v="16"/>
    <b v="0"/>
    <s v="theater/plays"/>
    <n v="32.56"/>
    <n v="50.875"/>
    <x v="1"/>
    <s v="plays"/>
    <x v="3898"/>
    <d v="2015-08-17T16:00:00"/>
  </r>
  <r>
    <x v="2"/>
    <s v="US"/>
    <s v="USD"/>
    <n v="1407868561"/>
    <n v="1406140561"/>
    <b v="0"/>
    <n v="2"/>
    <b v="0"/>
    <s v="theater/plays"/>
    <n v="1.25"/>
    <n v="62.5"/>
    <x v="1"/>
    <s v="plays"/>
    <x v="3899"/>
    <d v="2014-08-12T18:36:01"/>
  </r>
  <r>
    <x v="2"/>
    <s v="US"/>
    <s v="USD"/>
    <n v="1433988791"/>
    <n v="1431396791"/>
    <b v="0"/>
    <n v="5"/>
    <b v="0"/>
    <s v="theater/plays"/>
    <n v="5.4"/>
    <n v="27"/>
    <x v="1"/>
    <s v="plays"/>
    <x v="3900"/>
    <d v="2015-06-11T02:13:11"/>
  </r>
  <r>
    <x v="2"/>
    <s v="US"/>
    <s v="USD"/>
    <n v="1450554599"/>
    <n v="1447098599"/>
    <b v="0"/>
    <n v="1"/>
    <b v="0"/>
    <s v="theater/plays"/>
    <n v="0.83333333333333337"/>
    <n v="25"/>
    <x v="1"/>
    <s v="plays"/>
    <x v="3901"/>
    <d v="2015-12-19T19:49:59"/>
  </r>
  <r>
    <x v="2"/>
    <s v="GB"/>
    <s v="GBP"/>
    <n v="1479125642"/>
    <n v="1476962042"/>
    <b v="0"/>
    <n v="31"/>
    <b v="0"/>
    <s v="theater/plays"/>
    <n v="48.833333333333336"/>
    <n v="47.258064516129032"/>
    <x v="1"/>
    <s v="plays"/>
    <x v="3902"/>
    <d v="2016-11-14T12:14:02"/>
  </r>
  <r>
    <x v="2"/>
    <s v="US"/>
    <s v="USD"/>
    <n v="1439581080"/>
    <n v="1435709765"/>
    <b v="0"/>
    <n v="0"/>
    <b v="0"/>
    <s v="theater/plays"/>
    <n v="0"/>
    <s v="N/A"/>
    <x v="1"/>
    <s v="plays"/>
    <x v="3903"/>
    <d v="2015-08-14T19:38:00"/>
  </r>
  <r>
    <x v="2"/>
    <s v="US"/>
    <s v="USD"/>
    <n v="1429074240"/>
    <n v="1427866200"/>
    <b v="0"/>
    <n v="2"/>
    <b v="0"/>
    <s v="theater/plays"/>
    <n v="0.03"/>
    <n v="1.5"/>
    <x v="1"/>
    <s v="plays"/>
    <x v="3904"/>
    <d v="2015-04-15T05:04:00"/>
  </r>
  <r>
    <x v="2"/>
    <s v="GB"/>
    <s v="GBP"/>
    <n v="1434063600"/>
    <n v="1430405903"/>
    <b v="0"/>
    <n v="7"/>
    <b v="0"/>
    <s v="theater/plays"/>
    <n v="11.533333333333333"/>
    <n v="24.714285714285715"/>
    <x v="1"/>
    <s v="plays"/>
    <x v="3905"/>
    <d v="2015-06-11T23:00:00"/>
  </r>
  <r>
    <x v="2"/>
    <s v="GB"/>
    <s v="GBP"/>
    <n v="1435325100"/>
    <n v="1432072893"/>
    <b v="0"/>
    <n v="16"/>
    <b v="0"/>
    <s v="theater/plays"/>
    <n v="67.333333333333329"/>
    <n v="63.125"/>
    <x v="1"/>
    <s v="plays"/>
    <x v="3906"/>
    <d v="2015-06-26T13:25:00"/>
  </r>
  <r>
    <x v="2"/>
    <s v="US"/>
    <s v="USD"/>
    <n v="1414354080"/>
    <n v="1411587606"/>
    <b v="0"/>
    <n v="4"/>
    <b v="0"/>
    <s v="theater/plays"/>
    <n v="15.299999999999999"/>
    <n v="38.25"/>
    <x v="1"/>
    <s v="plays"/>
    <x v="3907"/>
    <d v="2014-10-26T20:08:00"/>
  </r>
  <r>
    <x v="2"/>
    <s v="US"/>
    <s v="USD"/>
    <n v="1406603696"/>
    <n v="1405307696"/>
    <b v="0"/>
    <n v="4"/>
    <b v="0"/>
    <s v="theater/plays"/>
    <n v="8.6666666666666679"/>
    <n v="16.25"/>
    <x v="1"/>
    <s v="plays"/>
    <x v="3908"/>
    <d v="2014-07-29T03:14:56"/>
  </r>
  <r>
    <x v="2"/>
    <s v="US"/>
    <s v="USD"/>
    <n v="1410424642"/>
    <n v="1407832642"/>
    <b v="0"/>
    <n v="4"/>
    <b v="0"/>
    <s v="theater/plays"/>
    <n v="0.22499999999999998"/>
    <n v="33.75"/>
    <x v="1"/>
    <s v="plays"/>
    <x v="3909"/>
    <d v="2014-09-11T08:37:22"/>
  </r>
  <r>
    <x v="2"/>
    <s v="US"/>
    <s v="USD"/>
    <n v="1441649397"/>
    <n v="1439057397"/>
    <b v="0"/>
    <n v="3"/>
    <b v="0"/>
    <s v="theater/plays"/>
    <n v="3.0833333333333335"/>
    <n v="61.666666666666664"/>
    <x v="1"/>
    <s v="plays"/>
    <x v="3910"/>
    <d v="2015-09-07T18:09:57"/>
  </r>
  <r>
    <x v="2"/>
    <s v="US"/>
    <s v="USD"/>
    <n v="1417033777"/>
    <n v="1414438177"/>
    <b v="0"/>
    <n v="36"/>
    <b v="0"/>
    <s v="theater/plays"/>
    <n v="37.412500000000001"/>
    <n v="83.138888888888886"/>
    <x v="1"/>
    <s v="plays"/>
    <x v="3911"/>
    <d v="2014-11-26T20:29:37"/>
  </r>
  <r>
    <x v="2"/>
    <s v="US"/>
    <s v="USD"/>
    <n v="1429936500"/>
    <n v="1424759330"/>
    <b v="0"/>
    <n v="1"/>
    <b v="0"/>
    <s v="theater/plays"/>
    <n v="6.6666666666666671E-3"/>
    <n v="1"/>
    <x v="1"/>
    <s v="plays"/>
    <x v="3912"/>
    <d v="2015-04-25T04:35:00"/>
  </r>
  <r>
    <x v="2"/>
    <s v="US"/>
    <s v="USD"/>
    <n v="1448863449"/>
    <n v="1446267849"/>
    <b v="0"/>
    <n v="7"/>
    <b v="0"/>
    <s v="theater/plays"/>
    <n v="10"/>
    <n v="142.85714285714286"/>
    <x v="1"/>
    <s v="plays"/>
    <x v="3913"/>
    <d v="2015-11-30T06:04:09"/>
  </r>
  <r>
    <x v="2"/>
    <s v="GB"/>
    <s v="GBP"/>
    <n v="1431298740"/>
    <n v="1429558756"/>
    <b v="0"/>
    <n v="27"/>
    <b v="0"/>
    <s v="theater/plays"/>
    <n v="36.36"/>
    <n v="33.666666666666664"/>
    <x v="1"/>
    <s v="plays"/>
    <x v="3914"/>
    <d v="2015-05-10T22:59:00"/>
  </r>
  <r>
    <x v="2"/>
    <s v="GB"/>
    <s v="GBP"/>
    <n v="1464824309"/>
    <n v="1462232309"/>
    <b v="0"/>
    <n v="1"/>
    <b v="0"/>
    <s v="theater/plays"/>
    <n v="0.33333333333333337"/>
    <n v="5"/>
    <x v="1"/>
    <s v="plays"/>
    <x v="3915"/>
    <d v="2016-06-01T23:38:29"/>
  </r>
  <r>
    <x v="2"/>
    <s v="DK"/>
    <s v="DKK"/>
    <n v="1464952752"/>
    <n v="1462360752"/>
    <b v="0"/>
    <n v="0"/>
    <b v="0"/>
    <s v="theater/plays"/>
    <n v="0"/>
    <s v="N/A"/>
    <x v="1"/>
    <s v="plays"/>
    <x v="3916"/>
    <d v="2016-06-03T11:19:12"/>
  </r>
  <r>
    <x v="2"/>
    <s v="GB"/>
    <s v="GBP"/>
    <n v="1410439161"/>
    <n v="1407847161"/>
    <b v="0"/>
    <n v="1"/>
    <b v="0"/>
    <s v="theater/plays"/>
    <n v="0.2857142857142857"/>
    <n v="10"/>
    <x v="1"/>
    <s v="plays"/>
    <x v="3917"/>
    <d v="2014-09-11T12:39:21"/>
  </r>
  <r>
    <x v="2"/>
    <s v="GB"/>
    <s v="GBP"/>
    <n v="1407168000"/>
    <n v="1406131023"/>
    <b v="0"/>
    <n v="3"/>
    <b v="0"/>
    <s v="theater/plays"/>
    <n v="0.2"/>
    <n v="40"/>
    <x v="1"/>
    <s v="plays"/>
    <x v="3918"/>
    <d v="2014-08-04T16:00:00"/>
  </r>
  <r>
    <x v="2"/>
    <s v="GB"/>
    <s v="GBP"/>
    <n v="1453075200"/>
    <n v="1450628773"/>
    <b v="0"/>
    <n v="3"/>
    <b v="0"/>
    <s v="theater/plays"/>
    <n v="1.7999999999999998"/>
    <n v="30"/>
    <x v="1"/>
    <s v="plays"/>
    <x v="3919"/>
    <d v="2016-01-18T00:00:00"/>
  </r>
  <r>
    <x v="2"/>
    <s v="GB"/>
    <s v="GBP"/>
    <n v="1479032260"/>
    <n v="1476436660"/>
    <b v="0"/>
    <n v="3"/>
    <b v="0"/>
    <s v="theater/plays"/>
    <n v="5.4"/>
    <n v="45"/>
    <x v="1"/>
    <s v="plays"/>
    <x v="3920"/>
    <d v="2016-11-13T10:17:40"/>
  </r>
  <r>
    <x v="2"/>
    <s v="GB"/>
    <s v="GBP"/>
    <n v="1414346400"/>
    <n v="1413291655"/>
    <b v="0"/>
    <n v="0"/>
    <b v="0"/>
    <s v="theater/plays"/>
    <n v="0"/>
    <s v="N/A"/>
    <x v="1"/>
    <s v="plays"/>
    <x v="3921"/>
    <d v="2014-10-26T18:00:00"/>
  </r>
  <r>
    <x v="2"/>
    <s v="US"/>
    <s v="USD"/>
    <n v="1425337200"/>
    <n v="1421432810"/>
    <b v="0"/>
    <n v="6"/>
    <b v="0"/>
    <s v="theater/plays"/>
    <n v="8.1333333333333329"/>
    <n v="10.166666666666666"/>
    <x v="1"/>
    <s v="plays"/>
    <x v="3922"/>
    <d v="2015-03-02T23:00:00"/>
  </r>
  <r>
    <x v="2"/>
    <s v="GB"/>
    <s v="GBP"/>
    <n v="1428622271"/>
    <n v="1426203071"/>
    <b v="0"/>
    <n v="17"/>
    <b v="0"/>
    <s v="theater/plays"/>
    <n v="12.034782608695652"/>
    <n v="81.411764705882348"/>
    <x v="1"/>
    <s v="plays"/>
    <x v="3923"/>
    <d v="2015-04-09T23:31:11"/>
  </r>
  <r>
    <x v="2"/>
    <s v="US"/>
    <s v="USD"/>
    <n v="1403823722"/>
    <n v="1401231722"/>
    <b v="0"/>
    <n v="40"/>
    <b v="0"/>
    <s v="theater/plays"/>
    <n v="15.266666666666667"/>
    <n v="57.25"/>
    <x v="1"/>
    <s v="plays"/>
    <x v="3924"/>
    <d v="2014-06-26T23:02:02"/>
  </r>
  <r>
    <x v="2"/>
    <s v="US"/>
    <s v="USD"/>
    <n v="1406753639"/>
    <n v="1404161639"/>
    <b v="0"/>
    <n v="3"/>
    <b v="0"/>
    <s v="theater/plays"/>
    <n v="10"/>
    <n v="5"/>
    <x v="1"/>
    <s v="plays"/>
    <x v="3925"/>
    <d v="2014-07-30T20:53:59"/>
  </r>
  <r>
    <x v="2"/>
    <s v="AU"/>
    <s v="AUD"/>
    <n v="1419645748"/>
    <n v="1417053748"/>
    <b v="0"/>
    <n v="1"/>
    <b v="0"/>
    <s v="theater/plays"/>
    <n v="0.3"/>
    <n v="15"/>
    <x v="1"/>
    <s v="plays"/>
    <x v="3926"/>
    <d v="2014-12-27T02:02:28"/>
  </r>
  <r>
    <x v="2"/>
    <s v="GB"/>
    <s v="GBP"/>
    <n v="1407565504"/>
    <n v="1404973504"/>
    <b v="0"/>
    <n v="2"/>
    <b v="0"/>
    <s v="theater/plays"/>
    <n v="1"/>
    <n v="12.5"/>
    <x v="1"/>
    <s v="plays"/>
    <x v="3927"/>
    <d v="2014-08-09T06:25:04"/>
  </r>
  <r>
    <x v="2"/>
    <s v="US"/>
    <s v="USD"/>
    <n v="1444971540"/>
    <n v="1442593427"/>
    <b v="0"/>
    <n v="7"/>
    <b v="0"/>
    <s v="theater/plays"/>
    <n v="13.020000000000001"/>
    <n v="93"/>
    <x v="1"/>
    <s v="plays"/>
    <x v="3928"/>
    <d v="2015-10-16T04:59:00"/>
  </r>
  <r>
    <x v="2"/>
    <s v="US"/>
    <s v="USD"/>
    <n v="1474228265"/>
    <n v="1471636265"/>
    <b v="0"/>
    <n v="14"/>
    <b v="0"/>
    <s v="theater/plays"/>
    <n v="2.2650000000000001"/>
    <n v="32.357142857142854"/>
    <x v="1"/>
    <s v="plays"/>
    <x v="3929"/>
    <d v="2016-09-18T19:51:05"/>
  </r>
  <r>
    <x v="2"/>
    <s v="AU"/>
    <s v="AUD"/>
    <n v="1459490400"/>
    <n v="1457078868"/>
    <b v="0"/>
    <n v="0"/>
    <b v="0"/>
    <s v="theater/plays"/>
    <n v="0"/>
    <s v="N/A"/>
    <x v="1"/>
    <s v="plays"/>
    <x v="3930"/>
    <d v="2016-04-01T06:00:00"/>
  </r>
  <r>
    <x v="2"/>
    <s v="US"/>
    <s v="USD"/>
    <n v="1441510707"/>
    <n v="1439350707"/>
    <b v="0"/>
    <n v="0"/>
    <b v="0"/>
    <s v="theater/plays"/>
    <n v="0"/>
    <s v="N/A"/>
    <x v="1"/>
    <s v="plays"/>
    <x v="3931"/>
    <d v="2015-09-06T03:38:27"/>
  </r>
  <r>
    <x v="2"/>
    <s v="US"/>
    <s v="USD"/>
    <n v="1458097364"/>
    <n v="1455508964"/>
    <b v="0"/>
    <n v="1"/>
    <b v="0"/>
    <s v="theater/plays"/>
    <n v="8.3333333333333332E-3"/>
    <n v="1"/>
    <x v="1"/>
    <s v="plays"/>
    <x v="3932"/>
    <d v="2016-03-16T03:02:44"/>
  </r>
  <r>
    <x v="2"/>
    <s v="US"/>
    <s v="USD"/>
    <n v="1468716180"/>
    <n v="1466205262"/>
    <b v="0"/>
    <n v="12"/>
    <b v="0"/>
    <s v="theater/plays"/>
    <n v="15.742857142857142"/>
    <n v="91.833333333333329"/>
    <x v="1"/>
    <s v="plays"/>
    <x v="3933"/>
    <d v="2016-07-17T00:43:00"/>
  </r>
  <r>
    <x v="2"/>
    <s v="US"/>
    <s v="USD"/>
    <n v="1443704400"/>
    <n v="1439827639"/>
    <b v="0"/>
    <n v="12"/>
    <b v="0"/>
    <s v="theater/plays"/>
    <n v="11"/>
    <n v="45.833333333333336"/>
    <x v="1"/>
    <s v="plays"/>
    <x v="3934"/>
    <d v="2015-10-01T13:00:00"/>
  </r>
  <r>
    <x v="2"/>
    <s v="GB"/>
    <s v="GBP"/>
    <n v="1443973546"/>
    <n v="1438789546"/>
    <b v="0"/>
    <n v="23"/>
    <b v="0"/>
    <s v="theater/plays"/>
    <n v="43.833333333333336"/>
    <n v="57.173913043478258"/>
    <x v="1"/>
    <s v="plays"/>
    <x v="3935"/>
    <d v="2015-10-04T15:45:46"/>
  </r>
  <r>
    <x v="2"/>
    <s v="US"/>
    <s v="USD"/>
    <n v="1480576720"/>
    <n v="1477981120"/>
    <b v="0"/>
    <n v="0"/>
    <b v="0"/>
    <s v="theater/plays"/>
    <n v="0"/>
    <s v="N/A"/>
    <x v="1"/>
    <s v="plays"/>
    <x v="3936"/>
    <d v="2016-12-01T07:18:40"/>
  </r>
  <r>
    <x v="2"/>
    <s v="US"/>
    <s v="USD"/>
    <n v="1468249760"/>
    <n v="1465830560"/>
    <b v="0"/>
    <n v="10"/>
    <b v="0"/>
    <s v="theater/plays"/>
    <n v="86.135181975736558"/>
    <n v="248.5"/>
    <x v="1"/>
    <s v="plays"/>
    <x v="3937"/>
    <d v="2016-07-11T15:09:20"/>
  </r>
  <r>
    <x v="2"/>
    <s v="US"/>
    <s v="USD"/>
    <n v="1435441454"/>
    <n v="1432763054"/>
    <b v="0"/>
    <n v="5"/>
    <b v="0"/>
    <s v="theater/plays"/>
    <n v="12.196620583717358"/>
    <n v="79.400000000000006"/>
    <x v="1"/>
    <s v="plays"/>
    <x v="3938"/>
    <d v="2015-06-27T21:44:14"/>
  </r>
  <r>
    <x v="2"/>
    <s v="AU"/>
    <s v="AUD"/>
    <n v="1412656200"/>
    <n v="1412328979"/>
    <b v="0"/>
    <n v="1"/>
    <b v="0"/>
    <s v="theater/plays"/>
    <n v="0.1"/>
    <n v="5"/>
    <x v="1"/>
    <s v="plays"/>
    <x v="3939"/>
    <d v="2014-10-07T04:30:00"/>
  </r>
  <r>
    <x v="2"/>
    <s v="US"/>
    <s v="USD"/>
    <n v="1420199351"/>
    <n v="1416311351"/>
    <b v="0"/>
    <n v="2"/>
    <b v="0"/>
    <s v="theater/plays"/>
    <n v="0.22"/>
    <n v="5.5"/>
    <x v="1"/>
    <s v="plays"/>
    <x v="3940"/>
    <d v="2015-01-02T11:49:11"/>
  </r>
  <r>
    <x v="2"/>
    <s v="US"/>
    <s v="USD"/>
    <n v="1416877200"/>
    <n v="1414505137"/>
    <b v="0"/>
    <n v="2"/>
    <b v="0"/>
    <s v="theater/plays"/>
    <n v="0.90909090909090906"/>
    <n v="25"/>
    <x v="1"/>
    <s v="plays"/>
    <x v="3941"/>
    <d v="2014-11-25T01:00:00"/>
  </r>
  <r>
    <x v="2"/>
    <s v="US"/>
    <s v="USD"/>
    <n v="1434490914"/>
    <n v="1429306914"/>
    <b v="0"/>
    <n v="0"/>
    <b v="0"/>
    <s v="theater/plays"/>
    <n v="0"/>
    <s v="N/A"/>
    <x v="1"/>
    <s v="plays"/>
    <x v="3942"/>
    <d v="2015-06-16T21:41:54"/>
  </r>
  <r>
    <x v="2"/>
    <s v="US"/>
    <s v="USD"/>
    <n v="1446483000"/>
    <n v="1443811268"/>
    <b v="0"/>
    <n v="13"/>
    <b v="0"/>
    <s v="theater/plays"/>
    <n v="35.64"/>
    <n v="137.07692307692307"/>
    <x v="1"/>
    <s v="plays"/>
    <x v="3943"/>
    <d v="2015-11-02T16:50:00"/>
  </r>
  <r>
    <x v="2"/>
    <s v="US"/>
    <s v="USD"/>
    <n v="1440690875"/>
    <n v="1438098875"/>
    <b v="0"/>
    <n v="0"/>
    <b v="0"/>
    <s v="theater/plays"/>
    <n v="0"/>
    <s v="N/A"/>
    <x v="1"/>
    <s v="plays"/>
    <x v="3944"/>
    <d v="2015-08-27T15:54:35"/>
  </r>
  <r>
    <x v="2"/>
    <s v="US"/>
    <s v="USD"/>
    <n v="1431717268"/>
    <n v="1429125268"/>
    <b v="0"/>
    <n v="1"/>
    <b v="0"/>
    <s v="theater/plays"/>
    <n v="0.25"/>
    <n v="5"/>
    <x v="1"/>
    <s v="plays"/>
    <x v="3945"/>
    <d v="2015-05-15T19:14:28"/>
  </r>
  <r>
    <x v="2"/>
    <s v="US"/>
    <s v="USD"/>
    <n v="1425110400"/>
    <n v="1422388822"/>
    <b v="0"/>
    <n v="5"/>
    <b v="0"/>
    <s v="theater/plays"/>
    <n v="3.25"/>
    <n v="39"/>
    <x v="1"/>
    <s v="plays"/>
    <x v="3946"/>
    <d v="2015-02-28T08:00:00"/>
  </r>
  <r>
    <x v="2"/>
    <s v="US"/>
    <s v="USD"/>
    <n v="1475378744"/>
    <n v="1472786744"/>
    <b v="0"/>
    <n v="2"/>
    <b v="0"/>
    <s v="theater/plays"/>
    <n v="3.3666666666666663"/>
    <n v="50.5"/>
    <x v="1"/>
    <s v="plays"/>
    <x v="3947"/>
    <d v="2016-10-02T03:25:44"/>
  </r>
  <r>
    <x v="2"/>
    <s v="AU"/>
    <s v="AUD"/>
    <n v="1410076123"/>
    <n v="1404892123"/>
    <b v="0"/>
    <n v="0"/>
    <b v="0"/>
    <s v="theater/plays"/>
    <n v="0"/>
    <s v="N/A"/>
    <x v="1"/>
    <s v="plays"/>
    <x v="3948"/>
    <d v="2014-09-07T07:48:43"/>
  </r>
  <r>
    <x v="2"/>
    <s v="AU"/>
    <s v="AUD"/>
    <n v="1423623221"/>
    <n v="1421031221"/>
    <b v="0"/>
    <n v="32"/>
    <b v="0"/>
    <s v="theater/plays"/>
    <n v="15.770000000000001"/>
    <n v="49.28125"/>
    <x v="1"/>
    <s v="plays"/>
    <x v="3949"/>
    <d v="2015-02-11T02:53:41"/>
  </r>
  <r>
    <x v="2"/>
    <s v="US"/>
    <s v="USD"/>
    <n v="1460140500"/>
    <n v="1457628680"/>
    <b v="0"/>
    <n v="1"/>
    <b v="0"/>
    <s v="theater/plays"/>
    <n v="0.625"/>
    <n v="25"/>
    <x v="1"/>
    <s v="plays"/>
    <x v="3950"/>
    <d v="2016-04-08T18:35:00"/>
  </r>
  <r>
    <x v="2"/>
    <s v="IE"/>
    <s v="EUR"/>
    <n v="1462301342"/>
    <n v="1457120942"/>
    <b v="0"/>
    <n v="1"/>
    <b v="0"/>
    <s v="theater/plays"/>
    <n v="5.0000000000000001E-4"/>
    <n v="1"/>
    <x v="1"/>
    <s v="plays"/>
    <x v="3951"/>
    <d v="2016-05-03T18:49:02"/>
  </r>
  <r>
    <x v="2"/>
    <s v="US"/>
    <s v="USD"/>
    <n v="1445885890"/>
    <n v="1440701890"/>
    <b v="0"/>
    <n v="1"/>
    <b v="0"/>
    <s v="theater/plays"/>
    <n v="9.6153846153846159E-2"/>
    <n v="25"/>
    <x v="1"/>
    <s v="plays"/>
    <x v="3952"/>
    <d v="2015-10-26T18:58:10"/>
  </r>
  <r>
    <x v="2"/>
    <s v="US"/>
    <s v="USD"/>
    <n v="1469834940"/>
    <n v="1467162586"/>
    <b v="0"/>
    <n v="0"/>
    <b v="0"/>
    <s v="theater/plays"/>
    <n v="0"/>
    <s v="N/A"/>
    <x v="1"/>
    <s v="plays"/>
    <x v="3953"/>
    <d v="2016-07-29T23:29:00"/>
  </r>
  <r>
    <x v="2"/>
    <s v="CA"/>
    <s v="CAD"/>
    <n v="1405352264"/>
    <n v="1400168264"/>
    <b v="0"/>
    <n v="0"/>
    <b v="0"/>
    <s v="theater/plays"/>
    <n v="0"/>
    <s v="N/A"/>
    <x v="1"/>
    <s v="plays"/>
    <x v="3954"/>
    <d v="2014-07-14T15:37:44"/>
  </r>
  <r>
    <x v="2"/>
    <s v="US"/>
    <s v="USD"/>
    <n v="1448745741"/>
    <n v="1446150141"/>
    <b v="0"/>
    <n v="8"/>
    <b v="0"/>
    <s v="theater/plays"/>
    <n v="24.285714285714285"/>
    <n v="53.125"/>
    <x v="1"/>
    <s v="plays"/>
    <x v="3955"/>
    <d v="2015-11-28T21:22:21"/>
  </r>
  <r>
    <x v="2"/>
    <s v="US"/>
    <s v="USD"/>
    <n v="1461543600"/>
    <n v="1459203727"/>
    <b v="0"/>
    <n v="0"/>
    <b v="0"/>
    <s v="theater/plays"/>
    <n v="0"/>
    <s v="N/A"/>
    <x v="1"/>
    <s v="plays"/>
    <x v="3956"/>
    <d v="2016-04-25T00:20:00"/>
  </r>
  <r>
    <x v="2"/>
    <s v="US"/>
    <s v="USD"/>
    <n v="1468020354"/>
    <n v="1464045954"/>
    <b v="0"/>
    <n v="1"/>
    <b v="0"/>
    <s v="theater/plays"/>
    <n v="2.5000000000000001E-2"/>
    <n v="7"/>
    <x v="1"/>
    <s v="plays"/>
    <x v="3957"/>
    <d v="2016-07-08T23:25:54"/>
  </r>
  <r>
    <x v="2"/>
    <s v="US"/>
    <s v="USD"/>
    <n v="1406988000"/>
    <n v="1403822912"/>
    <b v="0"/>
    <n v="16"/>
    <b v="0"/>
    <s v="theater/plays"/>
    <n v="32.049999999999997"/>
    <n v="40.0625"/>
    <x v="1"/>
    <s v="plays"/>
    <x v="3958"/>
    <d v="2014-08-02T14:00:00"/>
  </r>
  <r>
    <x v="2"/>
    <s v="US"/>
    <s v="USD"/>
    <n v="1411930556"/>
    <n v="1409338556"/>
    <b v="0"/>
    <n v="12"/>
    <b v="0"/>
    <s v="theater/plays"/>
    <n v="24.333333333333336"/>
    <n v="24.333333333333332"/>
    <x v="1"/>
    <s v="plays"/>
    <x v="3959"/>
    <d v="2014-09-28T18:55:56"/>
  </r>
  <r>
    <x v="2"/>
    <s v="US"/>
    <s v="USD"/>
    <n v="1451852256"/>
    <n v="1449260256"/>
    <b v="0"/>
    <n v="4"/>
    <b v="0"/>
    <s v="theater/plays"/>
    <n v="1.5"/>
    <n v="11.25"/>
    <x v="1"/>
    <s v="plays"/>
    <x v="3960"/>
    <d v="2016-01-03T20:17:36"/>
  </r>
  <r>
    <x v="2"/>
    <s v="GB"/>
    <s v="GBP"/>
    <n v="1399584210"/>
    <n v="1397683410"/>
    <b v="0"/>
    <n v="2"/>
    <b v="0"/>
    <s v="theater/plays"/>
    <n v="0.42"/>
    <n v="10.5"/>
    <x v="1"/>
    <s v="plays"/>
    <x v="3961"/>
    <d v="2014-05-08T21:23:30"/>
  </r>
  <r>
    <x v="2"/>
    <s v="GB"/>
    <s v="GBP"/>
    <n v="1448722494"/>
    <n v="1446562494"/>
    <b v="0"/>
    <n v="3"/>
    <b v="0"/>
    <s v="theater/plays"/>
    <n v="3.214285714285714"/>
    <n v="15"/>
    <x v="1"/>
    <s v="plays"/>
    <x v="3962"/>
    <d v="2015-11-28T14:54:54"/>
  </r>
  <r>
    <x v="2"/>
    <s v="CA"/>
    <s v="CAD"/>
    <n v="1447821717"/>
    <n v="1445226117"/>
    <b v="0"/>
    <n v="0"/>
    <b v="0"/>
    <s v="theater/plays"/>
    <n v="0"/>
    <s v="N/A"/>
    <x v="1"/>
    <s v="plays"/>
    <x v="3963"/>
    <d v="2015-11-18T04:41:57"/>
  </r>
  <r>
    <x v="2"/>
    <s v="US"/>
    <s v="USD"/>
    <n v="1429460386"/>
    <n v="1424279986"/>
    <b v="0"/>
    <n v="3"/>
    <b v="0"/>
    <s v="theater/plays"/>
    <n v="6.3"/>
    <n v="42"/>
    <x v="1"/>
    <s v="plays"/>
    <x v="3964"/>
    <d v="2015-04-19T16:19:46"/>
  </r>
  <r>
    <x v="2"/>
    <s v="US"/>
    <s v="USD"/>
    <n v="1460608780"/>
    <n v="1455428380"/>
    <b v="0"/>
    <n v="4"/>
    <b v="0"/>
    <s v="theater/plays"/>
    <n v="14.249999999999998"/>
    <n v="71.25"/>
    <x v="1"/>
    <s v="plays"/>
    <x v="3965"/>
    <d v="2016-04-14T04:39:40"/>
  </r>
  <r>
    <x v="2"/>
    <s v="US"/>
    <s v="USD"/>
    <n v="1406170740"/>
    <n v="1402506278"/>
    <b v="0"/>
    <n v="2"/>
    <b v="0"/>
    <s v="theater/plays"/>
    <n v="0.6"/>
    <n v="22.5"/>
    <x v="1"/>
    <s v="plays"/>
    <x v="3966"/>
    <d v="2014-07-24T02:59:00"/>
  </r>
  <r>
    <x v="2"/>
    <s v="US"/>
    <s v="USD"/>
    <n v="1488783507"/>
    <n v="1486191507"/>
    <b v="0"/>
    <n v="10"/>
    <b v="0"/>
    <s v="theater/plays"/>
    <n v="24.117647058823529"/>
    <n v="41"/>
    <x v="1"/>
    <s v="plays"/>
    <x v="3967"/>
    <d v="2017-03-06T06:58:27"/>
  </r>
  <r>
    <x v="2"/>
    <s v="US"/>
    <s v="USD"/>
    <n v="1463945673"/>
    <n v="1458761673"/>
    <b v="0"/>
    <n v="11"/>
    <b v="0"/>
    <s v="theater/plays"/>
    <n v="10.54"/>
    <n v="47.909090909090907"/>
    <x v="1"/>
    <s v="plays"/>
    <x v="3968"/>
    <d v="2016-05-22T19:34:33"/>
  </r>
  <r>
    <x v="2"/>
    <s v="US"/>
    <s v="USD"/>
    <n v="1472442900"/>
    <n v="1471638646"/>
    <b v="0"/>
    <n v="6"/>
    <b v="0"/>
    <s v="theater/plays"/>
    <n v="7.4690265486725664"/>
    <n v="35.166666666666664"/>
    <x v="1"/>
    <s v="plays"/>
    <x v="3969"/>
    <d v="2016-08-29T03:55:00"/>
  </r>
  <r>
    <x v="2"/>
    <s v="US"/>
    <s v="USD"/>
    <n v="1460925811"/>
    <n v="1458333811"/>
    <b v="0"/>
    <n v="2"/>
    <b v="0"/>
    <s v="theater/plays"/>
    <n v="7.3333333333333334E-2"/>
    <n v="5.5"/>
    <x v="1"/>
    <s v="plays"/>
    <x v="3970"/>
    <d v="2016-04-17T20:43:31"/>
  </r>
  <r>
    <x v="2"/>
    <s v="US"/>
    <s v="USD"/>
    <n v="1405947126"/>
    <n v="1403355126"/>
    <b v="0"/>
    <n v="6"/>
    <b v="0"/>
    <s v="theater/plays"/>
    <n v="0.97142857142857131"/>
    <n v="22.666666666666668"/>
    <x v="1"/>
    <s v="plays"/>
    <x v="3971"/>
    <d v="2014-07-21T12:52:06"/>
  </r>
  <r>
    <x v="2"/>
    <s v="US"/>
    <s v="USD"/>
    <n v="1423186634"/>
    <n v="1418002634"/>
    <b v="0"/>
    <n v="8"/>
    <b v="0"/>
    <s v="theater/plays"/>
    <n v="21.099999999999998"/>
    <n v="26.375"/>
    <x v="1"/>
    <s v="plays"/>
    <x v="3972"/>
    <d v="2015-02-06T01:37:14"/>
  </r>
  <r>
    <x v="2"/>
    <s v="US"/>
    <s v="USD"/>
    <n v="1462766400"/>
    <n v="1460219110"/>
    <b v="0"/>
    <n v="37"/>
    <b v="0"/>
    <s v="theater/plays"/>
    <n v="78.100000000000009"/>
    <n v="105.54054054054055"/>
    <x v="1"/>
    <s v="plays"/>
    <x v="3973"/>
    <d v="2016-05-09T04:00:00"/>
  </r>
  <r>
    <x v="2"/>
    <s v="GB"/>
    <s v="GBP"/>
    <n v="1464872848"/>
    <n v="1462280848"/>
    <b v="0"/>
    <n v="11"/>
    <b v="0"/>
    <s v="theater/plays"/>
    <n v="32"/>
    <n v="29.09090909090909"/>
    <x v="1"/>
    <s v="plays"/>
    <x v="3974"/>
    <d v="2016-06-02T13:07:28"/>
  </r>
  <r>
    <x v="2"/>
    <s v="US"/>
    <s v="USD"/>
    <n v="1468442898"/>
    <n v="1465850898"/>
    <b v="0"/>
    <n v="0"/>
    <b v="0"/>
    <s v="theater/plays"/>
    <n v="0"/>
    <s v="N/A"/>
    <x v="1"/>
    <s v="plays"/>
    <x v="3975"/>
    <d v="2016-07-13T20:48:18"/>
  </r>
  <r>
    <x v="2"/>
    <s v="US"/>
    <s v="USD"/>
    <n v="1406876400"/>
    <n v="1405024561"/>
    <b v="0"/>
    <n v="10"/>
    <b v="0"/>
    <s v="theater/plays"/>
    <n v="47.692307692307693"/>
    <n v="62"/>
    <x v="1"/>
    <s v="plays"/>
    <x v="3976"/>
    <d v="2014-08-01T07:00:00"/>
  </r>
  <r>
    <x v="2"/>
    <s v="US"/>
    <s v="USD"/>
    <n v="1469213732"/>
    <n v="1466621732"/>
    <b v="0"/>
    <n v="6"/>
    <b v="0"/>
    <s v="theater/plays"/>
    <n v="1.4500000000000002"/>
    <n v="217.5"/>
    <x v="1"/>
    <s v="plays"/>
    <x v="3977"/>
    <d v="2016-07-22T18:55:32"/>
  </r>
  <r>
    <x v="2"/>
    <s v="US"/>
    <s v="USD"/>
    <n v="1422717953"/>
    <n v="1417533953"/>
    <b v="0"/>
    <n v="8"/>
    <b v="0"/>
    <s v="theater/plays"/>
    <n v="10.7"/>
    <n v="26.75"/>
    <x v="1"/>
    <s v="plays"/>
    <x v="3978"/>
    <d v="2015-01-31T15:25:53"/>
  </r>
  <r>
    <x v="2"/>
    <s v="GB"/>
    <s v="GBP"/>
    <n v="1427659200"/>
    <n v="1425678057"/>
    <b v="0"/>
    <n v="6"/>
    <b v="0"/>
    <s v="theater/plays"/>
    <n v="1.8333333333333333"/>
    <n v="18.333333333333332"/>
    <x v="1"/>
    <s v="plays"/>
    <x v="3979"/>
    <d v="2015-03-29T20:00:00"/>
  </r>
  <r>
    <x v="2"/>
    <s v="US"/>
    <s v="USD"/>
    <n v="1404570147"/>
    <n v="1401978147"/>
    <b v="0"/>
    <n v="7"/>
    <b v="0"/>
    <s v="theater/plays"/>
    <n v="18"/>
    <n v="64.285714285714292"/>
    <x v="1"/>
    <s v="plays"/>
    <x v="3980"/>
    <d v="2014-07-05T14:22:27"/>
  </r>
  <r>
    <x v="2"/>
    <s v="US"/>
    <s v="USD"/>
    <n v="1468729149"/>
    <n v="1463545149"/>
    <b v="0"/>
    <n v="7"/>
    <b v="0"/>
    <s v="theater/plays"/>
    <n v="4.083333333333333"/>
    <n v="175"/>
    <x v="1"/>
    <s v="plays"/>
    <x v="3981"/>
    <d v="2016-07-17T04:19:09"/>
  </r>
  <r>
    <x v="2"/>
    <s v="GB"/>
    <s v="GBP"/>
    <n v="1436297180"/>
    <n v="1431113180"/>
    <b v="0"/>
    <n v="5"/>
    <b v="0"/>
    <s v="theater/plays"/>
    <n v="20"/>
    <n v="34"/>
    <x v="1"/>
    <s v="plays"/>
    <x v="3982"/>
    <d v="2015-07-07T19:26:20"/>
  </r>
  <r>
    <x v="2"/>
    <s v="US"/>
    <s v="USD"/>
    <n v="1400569140"/>
    <n v="1397854356"/>
    <b v="0"/>
    <n v="46"/>
    <b v="0"/>
    <s v="theater/plays"/>
    <n v="34.802513464991023"/>
    <n v="84.282608695652172"/>
    <x v="1"/>
    <s v="plays"/>
    <x v="3983"/>
    <d v="2014-05-20T06:59:00"/>
  </r>
  <r>
    <x v="2"/>
    <s v="GB"/>
    <s v="GBP"/>
    <n v="1415404800"/>
    <n v="1412809644"/>
    <b v="0"/>
    <n v="10"/>
    <b v="0"/>
    <s v="theater/plays"/>
    <n v="6.3333333333333339"/>
    <n v="9.5"/>
    <x v="1"/>
    <s v="plays"/>
    <x v="3984"/>
    <d v="2014-11-08T00:00:00"/>
  </r>
  <r>
    <x v="2"/>
    <s v="US"/>
    <s v="USD"/>
    <n v="1456002300"/>
    <n v="1454173120"/>
    <b v="0"/>
    <n v="19"/>
    <b v="0"/>
    <s v="theater/plays"/>
    <n v="32.049999999999997"/>
    <n v="33.736842105263158"/>
    <x v="1"/>
    <s v="plays"/>
    <x v="3985"/>
    <d v="2016-02-20T21:05:00"/>
  </r>
  <r>
    <x v="2"/>
    <s v="GB"/>
    <s v="GBP"/>
    <n v="1462539840"/>
    <n v="1460034594"/>
    <b v="0"/>
    <n v="13"/>
    <b v="0"/>
    <s v="theater/plays"/>
    <n v="9.76"/>
    <n v="37.53846153846154"/>
    <x v="1"/>
    <s v="plays"/>
    <x v="3986"/>
    <d v="2016-05-06T13:04:00"/>
  </r>
  <r>
    <x v="2"/>
    <s v="GB"/>
    <s v="GBP"/>
    <n v="1400278290"/>
    <n v="1399414290"/>
    <b v="0"/>
    <n v="13"/>
    <b v="0"/>
    <s v="theater/plays"/>
    <n v="37.75"/>
    <n v="11.615384615384615"/>
    <x v="1"/>
    <s v="plays"/>
    <x v="3987"/>
    <d v="2014-05-16T22:11:30"/>
  </r>
  <r>
    <x v="2"/>
    <s v="US"/>
    <s v="USD"/>
    <n v="1440813413"/>
    <n v="1439517413"/>
    <b v="0"/>
    <n v="4"/>
    <b v="0"/>
    <s v="theater/plays"/>
    <n v="2.1333333333333333"/>
    <n v="8"/>
    <x v="1"/>
    <s v="plays"/>
    <x v="3988"/>
    <d v="2015-08-29T01:56:53"/>
  </r>
  <r>
    <x v="2"/>
    <s v="US"/>
    <s v="USD"/>
    <n v="1447009181"/>
    <n v="1444413581"/>
    <b v="0"/>
    <n v="0"/>
    <b v="0"/>
    <s v="theater/plays"/>
    <n v="0"/>
    <s v="N/A"/>
    <x v="1"/>
    <s v="plays"/>
    <x v="3989"/>
    <d v="2015-11-08T18:59:41"/>
  </r>
  <r>
    <x v="2"/>
    <s v="GB"/>
    <s v="GBP"/>
    <n v="1456934893"/>
    <n v="1454342893"/>
    <b v="0"/>
    <n v="3"/>
    <b v="0"/>
    <s v="theater/plays"/>
    <n v="4.1818181818181817"/>
    <n v="23"/>
    <x v="1"/>
    <s v="plays"/>
    <x v="3990"/>
    <d v="2016-03-02T16:08:13"/>
  </r>
  <r>
    <x v="2"/>
    <s v="US"/>
    <s v="USD"/>
    <n v="1433086082"/>
    <n v="1430494082"/>
    <b v="0"/>
    <n v="1"/>
    <b v="0"/>
    <s v="theater/plays"/>
    <n v="20"/>
    <n v="100"/>
    <x v="1"/>
    <s v="plays"/>
    <x v="3991"/>
    <d v="2015-05-31T15:28:02"/>
  </r>
  <r>
    <x v="2"/>
    <s v="US"/>
    <s v="USD"/>
    <n v="1449876859"/>
    <n v="1444689259"/>
    <b v="0"/>
    <n v="9"/>
    <b v="0"/>
    <s v="theater/plays"/>
    <n v="5.41"/>
    <n v="60.111111111111114"/>
    <x v="1"/>
    <s v="plays"/>
    <x v="3992"/>
    <d v="2015-12-11T23:34:19"/>
  </r>
  <r>
    <x v="2"/>
    <s v="US"/>
    <s v="USD"/>
    <n v="1431549912"/>
    <n v="1428957912"/>
    <b v="0"/>
    <n v="1"/>
    <b v="0"/>
    <s v="theater/plays"/>
    <n v="6.0000000000000001E-3"/>
    <n v="3"/>
    <x v="1"/>
    <s v="plays"/>
    <x v="3993"/>
    <d v="2015-05-13T20:45:12"/>
  </r>
  <r>
    <x v="2"/>
    <s v="US"/>
    <s v="USD"/>
    <n v="1405761690"/>
    <n v="1403169690"/>
    <b v="0"/>
    <n v="1"/>
    <b v="0"/>
    <s v="theater/plays"/>
    <n v="0.25"/>
    <n v="5"/>
    <x v="1"/>
    <s v="plays"/>
    <x v="3994"/>
    <d v="2014-07-19T09:21:30"/>
  </r>
  <r>
    <x v="2"/>
    <s v="GB"/>
    <s v="GBP"/>
    <n v="1423913220"/>
    <n v="1421339077"/>
    <b v="0"/>
    <n v="4"/>
    <b v="0"/>
    <s v="theater/plays"/>
    <n v="35"/>
    <n v="17.5"/>
    <x v="1"/>
    <s v="plays"/>
    <x v="3995"/>
    <d v="2015-02-14T11:27:00"/>
  </r>
  <r>
    <x v="2"/>
    <s v="US"/>
    <s v="USD"/>
    <n v="1416499440"/>
    <n v="1415341464"/>
    <b v="0"/>
    <n v="17"/>
    <b v="0"/>
    <s v="theater/plays"/>
    <n v="16.566666666666666"/>
    <n v="29.235294117647058"/>
    <x v="1"/>
    <s v="plays"/>
    <x v="3996"/>
    <d v="2014-11-20T16:04:00"/>
  </r>
  <r>
    <x v="2"/>
    <s v="GB"/>
    <s v="GBP"/>
    <n v="1428222221"/>
    <n v="1425633821"/>
    <b v="0"/>
    <n v="0"/>
    <b v="0"/>
    <s v="theater/plays"/>
    <n v="0"/>
    <s v="N/A"/>
    <x v="1"/>
    <s v="plays"/>
    <x v="3997"/>
    <d v="2015-04-05T08:23:41"/>
  </r>
  <r>
    <x v="2"/>
    <s v="US"/>
    <s v="USD"/>
    <n v="1427580426"/>
    <n v="1424992026"/>
    <b v="0"/>
    <n v="12"/>
    <b v="0"/>
    <s v="theater/plays"/>
    <n v="57.199999999999996"/>
    <n v="59.583333333333336"/>
    <x v="1"/>
    <s v="plays"/>
    <x v="3998"/>
    <d v="2015-03-28T22:07:06"/>
  </r>
  <r>
    <x v="2"/>
    <s v="US"/>
    <s v="USD"/>
    <n v="1409514709"/>
    <n v="1406058798"/>
    <b v="0"/>
    <n v="14"/>
    <b v="0"/>
    <s v="theater/plays"/>
    <n v="16.514285714285716"/>
    <n v="82.571428571428569"/>
    <x v="1"/>
    <s v="plays"/>
    <x v="3999"/>
    <d v="2014-08-31T19:51:49"/>
  </r>
  <r>
    <x v="2"/>
    <s v="US"/>
    <s v="USD"/>
    <n v="1462631358"/>
    <n v="1457450958"/>
    <b v="0"/>
    <n v="1"/>
    <b v="0"/>
    <s v="theater/plays"/>
    <n v="0.125"/>
    <n v="10"/>
    <x v="1"/>
    <s v="plays"/>
    <x v="4000"/>
    <d v="2016-05-07T14:29:18"/>
  </r>
  <r>
    <x v="2"/>
    <s v="GB"/>
    <s v="GBP"/>
    <n v="1488394800"/>
    <n v="1486681708"/>
    <b v="0"/>
    <n v="14"/>
    <b v="0"/>
    <s v="theater/plays"/>
    <n v="37.75"/>
    <n v="32.357142857142854"/>
    <x v="1"/>
    <s v="plays"/>
    <x v="4001"/>
    <d v="2017-03-01T19:00:00"/>
  </r>
  <r>
    <x v="2"/>
    <s v="US"/>
    <s v="USD"/>
    <n v="1411779761"/>
    <n v="1409187761"/>
    <b v="0"/>
    <n v="4"/>
    <b v="0"/>
    <s v="theater/plays"/>
    <n v="1.8399999999999999"/>
    <n v="5.75"/>
    <x v="1"/>
    <s v="plays"/>
    <x v="4002"/>
    <d v="2014-09-27T01:02:41"/>
  </r>
  <r>
    <x v="2"/>
    <s v="US"/>
    <s v="USD"/>
    <n v="1424009147"/>
    <n v="1421417147"/>
    <b v="0"/>
    <n v="2"/>
    <b v="0"/>
    <s v="theater/plays"/>
    <n v="10.050000000000001"/>
    <n v="100.5"/>
    <x v="1"/>
    <s v="plays"/>
    <x v="4003"/>
    <d v="2015-02-15T14:05:47"/>
  </r>
  <r>
    <x v="2"/>
    <s v="US"/>
    <s v="USD"/>
    <n v="1412740457"/>
    <n v="1410148457"/>
    <b v="0"/>
    <n v="1"/>
    <b v="0"/>
    <s v="theater/plays"/>
    <n v="0.2"/>
    <n v="1"/>
    <x v="1"/>
    <s v="plays"/>
    <x v="4004"/>
    <d v="2014-10-08T03:54:17"/>
  </r>
  <r>
    <x v="2"/>
    <s v="US"/>
    <s v="USD"/>
    <n v="1413832985"/>
    <n v="1408648985"/>
    <b v="0"/>
    <n v="2"/>
    <b v="0"/>
    <s v="theater/plays"/>
    <n v="1.3333333333333335"/>
    <n v="20"/>
    <x v="1"/>
    <s v="plays"/>
    <x v="4005"/>
    <d v="2014-10-20T19:23:05"/>
  </r>
  <r>
    <x v="2"/>
    <s v="US"/>
    <s v="USD"/>
    <n v="1455647587"/>
    <n v="1453487587"/>
    <b v="0"/>
    <n v="1"/>
    <b v="0"/>
    <s v="theater/plays"/>
    <n v="6.6666666666666671E-3"/>
    <n v="2"/>
    <x v="1"/>
    <s v="plays"/>
    <x v="4006"/>
    <d v="2016-02-16T18:33:07"/>
  </r>
  <r>
    <x v="2"/>
    <s v="US"/>
    <s v="USD"/>
    <n v="1409070480"/>
    <n v="1406572381"/>
    <b v="0"/>
    <n v="1"/>
    <b v="0"/>
    <s v="theater/plays"/>
    <n v="0.25"/>
    <n v="5"/>
    <x v="1"/>
    <s v="plays"/>
    <x v="4007"/>
    <d v="2014-08-26T16:28:00"/>
  </r>
  <r>
    <x v="2"/>
    <s v="GB"/>
    <s v="GBP"/>
    <n v="1437606507"/>
    <n v="1435014507"/>
    <b v="0"/>
    <n v="4"/>
    <b v="0"/>
    <s v="theater/plays"/>
    <n v="6"/>
    <n v="15"/>
    <x v="1"/>
    <s v="plays"/>
    <x v="4008"/>
    <d v="2015-07-22T23:08:27"/>
  </r>
  <r>
    <x v="2"/>
    <s v="GB"/>
    <s v="GBP"/>
    <n v="1410281360"/>
    <n v="1406825360"/>
    <b v="0"/>
    <n v="3"/>
    <b v="0"/>
    <s v="theater/plays"/>
    <n v="3.8860103626943006"/>
    <n v="25"/>
    <x v="1"/>
    <s v="plays"/>
    <x v="4009"/>
    <d v="2014-09-09T16:49:20"/>
  </r>
  <r>
    <x v="2"/>
    <s v="US"/>
    <s v="USD"/>
    <n v="1414348166"/>
    <n v="1412879366"/>
    <b v="0"/>
    <n v="38"/>
    <b v="0"/>
    <s v="theater/plays"/>
    <n v="24.194444444444443"/>
    <n v="45.842105263157897"/>
    <x v="1"/>
    <s v="plays"/>
    <x v="4010"/>
    <d v="2014-10-26T18:29:26"/>
  </r>
  <r>
    <x v="2"/>
    <s v="GB"/>
    <s v="GBP"/>
    <n v="1422450278"/>
    <n v="1419858278"/>
    <b v="0"/>
    <n v="4"/>
    <b v="0"/>
    <s v="theater/plays"/>
    <n v="7.6"/>
    <n v="4.75"/>
    <x v="1"/>
    <s v="plays"/>
    <x v="4011"/>
    <d v="2015-01-28T13:04:38"/>
  </r>
  <r>
    <x v="2"/>
    <s v="GB"/>
    <s v="GBP"/>
    <n v="1430571849"/>
    <n v="1427979849"/>
    <b v="0"/>
    <n v="0"/>
    <b v="0"/>
    <s v="theater/plays"/>
    <n v="0"/>
    <s v="N/A"/>
    <x v="1"/>
    <s v="plays"/>
    <x v="4012"/>
    <d v="2015-05-02T13:04:09"/>
  </r>
  <r>
    <x v="2"/>
    <s v="US"/>
    <s v="USD"/>
    <n v="1424070823"/>
    <n v="1421478823"/>
    <b v="0"/>
    <n v="2"/>
    <b v="0"/>
    <s v="theater/plays"/>
    <n v="1.3"/>
    <n v="13"/>
    <x v="1"/>
    <s v="plays"/>
    <x v="4013"/>
    <d v="2015-02-16T07:13:43"/>
  </r>
  <r>
    <x v="2"/>
    <s v="US"/>
    <s v="USD"/>
    <n v="1457157269"/>
    <n v="1455861269"/>
    <b v="0"/>
    <n v="0"/>
    <b v="0"/>
    <s v="theater/plays"/>
    <n v="0"/>
    <s v="N/A"/>
    <x v="1"/>
    <s v="plays"/>
    <x v="4014"/>
    <d v="2016-03-05T05:54:29"/>
  </r>
  <r>
    <x v="2"/>
    <s v="US"/>
    <s v="USD"/>
    <n v="1437331463"/>
    <n v="1434739463"/>
    <b v="0"/>
    <n v="1"/>
    <b v="0"/>
    <s v="theater/plays"/>
    <n v="1.4285714285714287E-2"/>
    <n v="1"/>
    <x v="1"/>
    <s v="plays"/>
    <x v="4015"/>
    <d v="2015-07-19T18:44:23"/>
  </r>
  <r>
    <x v="2"/>
    <s v="GB"/>
    <s v="GBP"/>
    <n v="1410987400"/>
    <n v="1408395400"/>
    <b v="0"/>
    <n v="7"/>
    <b v="0"/>
    <s v="theater/plays"/>
    <n v="14.000000000000002"/>
    <n v="10"/>
    <x v="1"/>
    <s v="plays"/>
    <x v="4016"/>
    <d v="2014-09-17T20:56:40"/>
  </r>
  <r>
    <x v="2"/>
    <s v="US"/>
    <s v="USD"/>
    <n v="1409846874"/>
    <n v="1407254874"/>
    <b v="0"/>
    <n v="2"/>
    <b v="0"/>
    <s v="theater/plays"/>
    <n v="1.05"/>
    <n v="52.5"/>
    <x v="1"/>
    <s v="plays"/>
    <x v="4017"/>
    <d v="2014-09-04T16:07:54"/>
  </r>
  <r>
    <x v="2"/>
    <s v="GB"/>
    <s v="GBP"/>
    <n v="1475877108"/>
    <n v="1473285108"/>
    <b v="0"/>
    <n v="4"/>
    <b v="0"/>
    <s v="theater/plays"/>
    <n v="8.6666666666666679"/>
    <n v="32.5"/>
    <x v="1"/>
    <s v="plays"/>
    <x v="4018"/>
    <d v="2016-10-07T21:51:48"/>
  </r>
  <r>
    <x v="2"/>
    <s v="US"/>
    <s v="USD"/>
    <n v="1460737680"/>
    <n v="1455725596"/>
    <b v="0"/>
    <n v="4"/>
    <b v="0"/>
    <s v="theater/plays"/>
    <n v="0.82857142857142851"/>
    <n v="7.25"/>
    <x v="1"/>
    <s v="plays"/>
    <x v="4019"/>
    <d v="2016-04-15T16:28:00"/>
  </r>
  <r>
    <x v="2"/>
    <s v="US"/>
    <s v="USD"/>
    <n v="1427168099"/>
    <n v="1424579699"/>
    <b v="0"/>
    <n v="3"/>
    <b v="0"/>
    <s v="theater/plays"/>
    <n v="16.666666666666664"/>
    <n v="33.333333333333336"/>
    <x v="1"/>
    <s v="plays"/>
    <x v="4020"/>
    <d v="2015-03-24T03:34:59"/>
  </r>
  <r>
    <x v="2"/>
    <s v="US"/>
    <s v="USD"/>
    <n v="1414360358"/>
    <n v="1409176358"/>
    <b v="0"/>
    <n v="2"/>
    <b v="0"/>
    <s v="theater/plays"/>
    <n v="0.83333333333333337"/>
    <n v="62.5"/>
    <x v="1"/>
    <s v="plays"/>
    <x v="4021"/>
    <d v="2014-10-26T21:52:38"/>
  </r>
  <r>
    <x v="2"/>
    <s v="US"/>
    <s v="USD"/>
    <n v="1422759240"/>
    <n v="1418824867"/>
    <b v="0"/>
    <n v="197"/>
    <b v="0"/>
    <s v="theater/plays"/>
    <n v="69.561111111111103"/>
    <n v="63.558375634517766"/>
    <x v="1"/>
    <s v="plays"/>
    <x v="4022"/>
    <d v="2015-02-01T02:54:00"/>
  </r>
  <r>
    <x v="2"/>
    <s v="US"/>
    <s v="USD"/>
    <n v="1458860363"/>
    <n v="1454975963"/>
    <b v="0"/>
    <n v="0"/>
    <b v="0"/>
    <s v="theater/plays"/>
    <n v="0"/>
    <s v="N/A"/>
    <x v="1"/>
    <s v="plays"/>
    <x v="4023"/>
    <d v="2016-03-24T22:59:23"/>
  </r>
  <r>
    <x v="2"/>
    <s v="US"/>
    <s v="USD"/>
    <n v="1441037097"/>
    <n v="1438445097"/>
    <b v="0"/>
    <n v="1"/>
    <b v="0"/>
    <s v="theater/plays"/>
    <n v="1.25"/>
    <n v="10"/>
    <x v="1"/>
    <s v="plays"/>
    <x v="4024"/>
    <d v="2015-08-31T16:04:57"/>
  </r>
  <r>
    <x v="2"/>
    <s v="FR"/>
    <s v="EUR"/>
    <n v="1437889336"/>
    <n v="1432705336"/>
    <b v="0"/>
    <n v="4"/>
    <b v="0"/>
    <s v="theater/plays"/>
    <n v="5"/>
    <n v="62.5"/>
    <x v="1"/>
    <s v="plays"/>
    <x v="4025"/>
    <d v="2015-07-26T05:42:16"/>
  </r>
  <r>
    <x v="2"/>
    <s v="US"/>
    <s v="USD"/>
    <n v="1449247439"/>
    <n v="1444059839"/>
    <b v="0"/>
    <n v="0"/>
    <b v="0"/>
    <s v="theater/plays"/>
    <n v="0"/>
    <s v="N/A"/>
    <x v="1"/>
    <s v="plays"/>
    <x v="4026"/>
    <d v="2015-12-04T16:43:59"/>
  </r>
  <r>
    <x v="2"/>
    <s v="US"/>
    <s v="USD"/>
    <n v="1487811600"/>
    <n v="1486077481"/>
    <b v="0"/>
    <n v="7"/>
    <b v="0"/>
    <s v="theater/plays"/>
    <n v="7.166666666666667"/>
    <n v="30.714285714285715"/>
    <x v="1"/>
    <s v="plays"/>
    <x v="4027"/>
    <d v="2017-02-23T01:00:00"/>
  </r>
  <r>
    <x v="2"/>
    <s v="US"/>
    <s v="USD"/>
    <n v="1402007500"/>
    <n v="1399415500"/>
    <b v="0"/>
    <n v="11"/>
    <b v="0"/>
    <s v="theater/plays"/>
    <n v="28.050000000000004"/>
    <n v="51"/>
    <x v="1"/>
    <s v="plays"/>
    <x v="4028"/>
    <d v="2014-06-05T22:31:40"/>
  </r>
  <r>
    <x v="2"/>
    <s v="US"/>
    <s v="USD"/>
    <n v="1450053370"/>
    <n v="1447461370"/>
    <b v="0"/>
    <n v="0"/>
    <b v="0"/>
    <s v="theater/plays"/>
    <n v="0"/>
    <s v="N/A"/>
    <x v="1"/>
    <s v="plays"/>
    <x v="4029"/>
    <d v="2015-12-14T00:36:10"/>
  </r>
  <r>
    <x v="2"/>
    <s v="US"/>
    <s v="USD"/>
    <n v="1454525340"/>
    <n v="1452008599"/>
    <b v="0"/>
    <n v="6"/>
    <b v="0"/>
    <s v="theater/plays"/>
    <n v="16"/>
    <n v="66.666666666666671"/>
    <x v="1"/>
    <s v="plays"/>
    <x v="4030"/>
    <d v="2016-02-03T18:49:00"/>
  </r>
  <r>
    <x v="2"/>
    <s v="US"/>
    <s v="USD"/>
    <n v="1418914964"/>
    <n v="1414591364"/>
    <b v="0"/>
    <n v="0"/>
    <b v="0"/>
    <s v="theater/plays"/>
    <n v="0"/>
    <s v="N/A"/>
    <x v="1"/>
    <s v="plays"/>
    <x v="4031"/>
    <d v="2014-12-18T15:02:44"/>
  </r>
  <r>
    <x v="2"/>
    <s v="US"/>
    <s v="USD"/>
    <n v="1450211116"/>
    <n v="1445023516"/>
    <b v="0"/>
    <n v="7"/>
    <b v="0"/>
    <s v="theater/plays"/>
    <n v="6.8287037037037033"/>
    <n v="59"/>
    <x v="1"/>
    <s v="plays"/>
    <x v="4032"/>
    <d v="2015-12-15T20:25:16"/>
  </r>
  <r>
    <x v="2"/>
    <s v="GB"/>
    <s v="GBP"/>
    <n v="1475398800"/>
    <n v="1472711224"/>
    <b v="0"/>
    <n v="94"/>
    <b v="0"/>
    <s v="theater/plays"/>
    <n v="25.698702928870294"/>
    <n v="65.340319148936175"/>
    <x v="1"/>
    <s v="plays"/>
    <x v="4033"/>
    <d v="2016-10-02T09:00:00"/>
  </r>
  <r>
    <x v="2"/>
    <s v="US"/>
    <s v="USD"/>
    <n v="1428097450"/>
    <n v="1425509050"/>
    <b v="0"/>
    <n v="2"/>
    <b v="0"/>
    <s v="theater/plays"/>
    <n v="1.4814814814814816"/>
    <n v="100"/>
    <x v="1"/>
    <s v="plays"/>
    <x v="4034"/>
    <d v="2015-04-03T21:44:10"/>
  </r>
  <r>
    <x v="2"/>
    <s v="US"/>
    <s v="USD"/>
    <n v="1413925887"/>
    <n v="1411333887"/>
    <b v="0"/>
    <n v="25"/>
    <b v="0"/>
    <s v="theater/plays"/>
    <n v="36.85"/>
    <n v="147.4"/>
    <x v="1"/>
    <s v="plays"/>
    <x v="4035"/>
    <d v="2014-10-21T21:11:27"/>
  </r>
  <r>
    <x v="2"/>
    <s v="US"/>
    <s v="USD"/>
    <n v="1404253800"/>
    <n v="1402784964"/>
    <b v="0"/>
    <n v="17"/>
    <b v="0"/>
    <s v="theater/plays"/>
    <n v="47.05"/>
    <n v="166.05882352941177"/>
    <x v="1"/>
    <s v="plays"/>
    <x v="4036"/>
    <d v="2014-07-01T22:30:00"/>
  </r>
  <r>
    <x v="2"/>
    <s v="US"/>
    <s v="USD"/>
    <n v="1464099900"/>
    <n v="1462585315"/>
    <b v="0"/>
    <n v="2"/>
    <b v="0"/>
    <s v="theater/plays"/>
    <n v="11.428571428571429"/>
    <n v="40"/>
    <x v="1"/>
    <s v="plays"/>
    <x v="4037"/>
    <d v="2016-05-24T14:25:00"/>
  </r>
  <r>
    <x v="2"/>
    <s v="US"/>
    <s v="USD"/>
    <n v="1413573010"/>
    <n v="1408389010"/>
    <b v="0"/>
    <n v="4"/>
    <b v="0"/>
    <s v="theater/plays"/>
    <n v="12.04"/>
    <n v="75.25"/>
    <x v="1"/>
    <s v="plays"/>
    <x v="4038"/>
    <d v="2014-10-17T19:10:10"/>
  </r>
  <r>
    <x v="2"/>
    <s v="US"/>
    <s v="USD"/>
    <n v="1448949540"/>
    <n v="1446048367"/>
    <b v="0"/>
    <n v="5"/>
    <b v="0"/>
    <s v="theater/plays"/>
    <n v="60"/>
    <n v="60"/>
    <x v="1"/>
    <s v="plays"/>
    <x v="4039"/>
    <d v="2015-12-01T05:59:00"/>
  </r>
  <r>
    <x v="2"/>
    <s v="US"/>
    <s v="USD"/>
    <n v="1437188400"/>
    <n v="1432100004"/>
    <b v="0"/>
    <n v="2"/>
    <b v="0"/>
    <s v="theater/plays"/>
    <n v="31.25"/>
    <n v="1250"/>
    <x v="1"/>
    <s v="plays"/>
    <x v="4040"/>
    <d v="2015-07-18T03:00:00"/>
  </r>
  <r>
    <x v="2"/>
    <s v="GB"/>
    <s v="GBP"/>
    <n v="1473160954"/>
    <n v="1467976954"/>
    <b v="0"/>
    <n v="2"/>
    <b v="0"/>
    <s v="theater/plays"/>
    <n v="0.42"/>
    <n v="10.5"/>
    <x v="1"/>
    <s v="plays"/>
    <x v="4041"/>
    <d v="2016-09-06T11:22:34"/>
  </r>
  <r>
    <x v="2"/>
    <s v="US"/>
    <s v="USD"/>
    <n v="1421781360"/>
    <n v="1419213664"/>
    <b v="0"/>
    <n v="3"/>
    <b v="0"/>
    <s v="theater/plays"/>
    <n v="0.21"/>
    <n v="7"/>
    <x v="1"/>
    <s v="plays"/>
    <x v="4042"/>
    <d v="2015-01-20T19:16:00"/>
  </r>
  <r>
    <x v="2"/>
    <s v="CA"/>
    <s v="CAD"/>
    <n v="1416524325"/>
    <n v="1415228325"/>
    <b v="0"/>
    <n v="0"/>
    <b v="0"/>
    <s v="theater/plays"/>
    <n v="0"/>
    <s v="N/A"/>
    <x v="1"/>
    <s v="plays"/>
    <x v="4043"/>
    <d v="2014-11-20T22:58:45"/>
  </r>
  <r>
    <x v="2"/>
    <s v="US"/>
    <s v="USD"/>
    <n v="1428642000"/>
    <n v="1426050982"/>
    <b v="0"/>
    <n v="4"/>
    <b v="0"/>
    <s v="theater/plays"/>
    <n v="37.5"/>
    <n v="56.25"/>
    <x v="1"/>
    <s v="plays"/>
    <x v="4044"/>
    <d v="2015-04-10T05:00:00"/>
  </r>
  <r>
    <x v="2"/>
    <s v="AU"/>
    <s v="AUD"/>
    <n v="1408596589"/>
    <n v="1406004589"/>
    <b v="0"/>
    <n v="1"/>
    <b v="0"/>
    <s v="theater/plays"/>
    <n v="0.02"/>
    <n v="1"/>
    <x v="1"/>
    <s v="plays"/>
    <x v="4045"/>
    <d v="2014-08-21T04:49:49"/>
  </r>
  <r>
    <x v="2"/>
    <s v="US"/>
    <s v="USD"/>
    <n v="1413992210"/>
    <n v="1411400210"/>
    <b v="0"/>
    <n v="12"/>
    <b v="0"/>
    <s v="theater/plays"/>
    <n v="8.2142857142857135"/>
    <n v="38.333333333333336"/>
    <x v="1"/>
    <s v="plays"/>
    <x v="4046"/>
    <d v="2014-10-22T15:36:50"/>
  </r>
  <r>
    <x v="2"/>
    <s v="US"/>
    <s v="USD"/>
    <n v="1420938000"/>
    <n v="1418862743"/>
    <b v="0"/>
    <n v="4"/>
    <b v="0"/>
    <s v="theater/plays"/>
    <n v="2.1999999999999997"/>
    <n v="27.5"/>
    <x v="1"/>
    <s v="plays"/>
    <x v="4047"/>
    <d v="2015-01-11T01:00:00"/>
  </r>
  <r>
    <x v="2"/>
    <s v="GB"/>
    <s v="GBP"/>
    <n v="1460373187"/>
    <n v="1457352787"/>
    <b v="0"/>
    <n v="91"/>
    <b v="0"/>
    <s v="theater/plays"/>
    <n v="17.652941176470588"/>
    <n v="32.978021978021978"/>
    <x v="1"/>
    <s v="plays"/>
    <x v="4048"/>
    <d v="2016-04-11T11:13:07"/>
  </r>
  <r>
    <x v="2"/>
    <s v="US"/>
    <s v="USD"/>
    <n v="1436914815"/>
    <n v="1434322815"/>
    <b v="0"/>
    <n v="1"/>
    <b v="0"/>
    <s v="theater/plays"/>
    <n v="0.08"/>
    <n v="16"/>
    <x v="1"/>
    <s v="plays"/>
    <x v="4049"/>
    <d v="2015-07-14T23:00:15"/>
  </r>
  <r>
    <x v="2"/>
    <s v="US"/>
    <s v="USD"/>
    <n v="1414077391"/>
    <n v="1411485391"/>
    <b v="0"/>
    <n v="1"/>
    <b v="0"/>
    <s v="theater/plays"/>
    <n v="6.6666666666666666E-2"/>
    <n v="1"/>
    <x v="1"/>
    <s v="plays"/>
    <x v="4050"/>
    <d v="2014-10-23T15:16:31"/>
  </r>
  <r>
    <x v="2"/>
    <s v="US"/>
    <s v="USD"/>
    <n v="1399618380"/>
    <n v="1399058797"/>
    <b v="0"/>
    <n v="0"/>
    <b v="0"/>
    <s v="theater/plays"/>
    <n v="0"/>
    <s v="N/A"/>
    <x v="1"/>
    <s v="plays"/>
    <x v="4051"/>
    <d v="2014-05-09T06:53:00"/>
  </r>
  <r>
    <x v="2"/>
    <s v="US"/>
    <s v="USD"/>
    <n v="1413234316"/>
    <n v="1408050316"/>
    <b v="0"/>
    <n v="13"/>
    <b v="0"/>
    <s v="theater/plays"/>
    <n v="37.533333333333339"/>
    <n v="86.615384615384613"/>
    <x v="1"/>
    <s v="plays"/>
    <x v="4052"/>
    <d v="2014-10-13T21:05:16"/>
  </r>
  <r>
    <x v="2"/>
    <s v="GB"/>
    <s v="GBP"/>
    <n v="1416081600"/>
    <n v="1413477228"/>
    <b v="0"/>
    <n v="2"/>
    <b v="0"/>
    <s v="theater/plays"/>
    <n v="22"/>
    <n v="55"/>
    <x v="1"/>
    <s v="plays"/>
    <x v="4053"/>
    <d v="2014-11-15T20:00:00"/>
  </r>
  <r>
    <x v="2"/>
    <s v="US"/>
    <s v="USD"/>
    <n v="1475294400"/>
    <n v="1472674285"/>
    <b v="0"/>
    <n v="0"/>
    <b v="0"/>
    <s v="theater/plays"/>
    <n v="0"/>
    <s v="N/A"/>
    <x v="1"/>
    <s v="plays"/>
    <x v="4054"/>
    <d v="2016-10-01T04:00:00"/>
  </r>
  <r>
    <x v="2"/>
    <s v="GB"/>
    <s v="GBP"/>
    <n v="1403192031"/>
    <n v="1400600031"/>
    <b v="0"/>
    <n v="21"/>
    <b v="0"/>
    <s v="theater/plays"/>
    <n v="17.62"/>
    <n v="41.952380952380949"/>
    <x v="1"/>
    <s v="plays"/>
    <x v="4055"/>
    <d v="2014-06-19T15:33:51"/>
  </r>
  <r>
    <x v="2"/>
    <s v="US"/>
    <s v="USD"/>
    <n v="1467575940"/>
    <n v="1465856639"/>
    <b v="0"/>
    <n v="9"/>
    <b v="0"/>
    <s v="theater/plays"/>
    <n v="53"/>
    <n v="88.333333333333329"/>
    <x v="1"/>
    <s v="plays"/>
    <x v="4056"/>
    <d v="2016-07-03T19:59:00"/>
  </r>
  <r>
    <x v="2"/>
    <s v="GB"/>
    <s v="GBP"/>
    <n v="1448492400"/>
    <n v="1446506080"/>
    <b v="0"/>
    <n v="6"/>
    <b v="0"/>
    <s v="theater/plays"/>
    <n v="22.142857142857142"/>
    <n v="129.16666666666666"/>
    <x v="1"/>
    <s v="plays"/>
    <x v="4057"/>
    <d v="2015-11-25T23:00:00"/>
  </r>
  <r>
    <x v="2"/>
    <s v="US"/>
    <s v="USD"/>
    <n v="1459483140"/>
    <n v="1458178044"/>
    <b v="0"/>
    <n v="4"/>
    <b v="0"/>
    <s v="theater/plays"/>
    <n v="2.5333333333333332"/>
    <n v="23.75"/>
    <x v="1"/>
    <s v="plays"/>
    <x v="4058"/>
    <d v="2016-04-01T03:59:00"/>
  </r>
  <r>
    <x v="2"/>
    <s v="CA"/>
    <s v="CAD"/>
    <n v="1410836400"/>
    <n v="1408116152"/>
    <b v="0"/>
    <n v="7"/>
    <b v="0"/>
    <s v="theater/plays"/>
    <n v="2.5"/>
    <n v="35.714285714285715"/>
    <x v="1"/>
    <s v="plays"/>
    <x v="4059"/>
    <d v="2014-09-16T03:00:00"/>
  </r>
  <r>
    <x v="2"/>
    <s v="CA"/>
    <s v="CAD"/>
    <n v="1403539200"/>
    <n v="1400604056"/>
    <b v="0"/>
    <n v="5"/>
    <b v="0"/>
    <s v="theater/plays"/>
    <n v="2.85"/>
    <n v="57"/>
    <x v="1"/>
    <s v="plays"/>
    <x v="4060"/>
    <d v="2014-06-23T16:00:00"/>
  </r>
  <r>
    <x v="2"/>
    <s v="US"/>
    <s v="USD"/>
    <n v="1461205423"/>
    <n v="1456025023"/>
    <b v="0"/>
    <n v="0"/>
    <b v="0"/>
    <s v="theater/plays"/>
    <n v="0"/>
    <s v="N/A"/>
    <x v="1"/>
    <s v="plays"/>
    <x v="4061"/>
    <d v="2016-04-21T02:23:43"/>
  </r>
  <r>
    <x v="2"/>
    <s v="US"/>
    <s v="USD"/>
    <n v="1467481468"/>
    <n v="1464889468"/>
    <b v="0"/>
    <n v="3"/>
    <b v="0"/>
    <s v="theater/plays"/>
    <n v="2.4500000000000002"/>
    <n v="163.33333333333334"/>
    <x v="1"/>
    <s v="plays"/>
    <x v="4062"/>
    <d v="2016-07-02T17:44:28"/>
  </r>
  <r>
    <x v="2"/>
    <s v="GB"/>
    <s v="GBP"/>
    <n v="1403886084"/>
    <n v="1401294084"/>
    <b v="0"/>
    <n v="9"/>
    <b v="0"/>
    <s v="theater/plays"/>
    <n v="1.4210526315789473"/>
    <n v="15"/>
    <x v="1"/>
    <s v="plays"/>
    <x v="4063"/>
    <d v="2014-06-27T16:21:24"/>
  </r>
  <r>
    <x v="2"/>
    <s v="AU"/>
    <s v="AUD"/>
    <n v="1430316426"/>
    <n v="1427724426"/>
    <b v="0"/>
    <n v="6"/>
    <b v="0"/>
    <s v="theater/plays"/>
    <n v="19.25"/>
    <n v="64.166666666666671"/>
    <x v="1"/>
    <s v="plays"/>
    <x v="4064"/>
    <d v="2015-04-29T14:07:06"/>
  </r>
  <r>
    <x v="2"/>
    <s v="US"/>
    <s v="USD"/>
    <n v="1407883811"/>
    <n v="1405291811"/>
    <b v="0"/>
    <n v="4"/>
    <b v="0"/>
    <s v="theater/plays"/>
    <n v="0.67500000000000004"/>
    <n v="6.75"/>
    <x v="1"/>
    <s v="plays"/>
    <x v="4065"/>
    <d v="2014-08-12T22:50:11"/>
  </r>
  <r>
    <x v="2"/>
    <s v="US"/>
    <s v="USD"/>
    <n v="1463619388"/>
    <n v="1461027388"/>
    <b v="0"/>
    <n v="1"/>
    <b v="0"/>
    <s v="theater/plays"/>
    <n v="0.16666666666666669"/>
    <n v="25"/>
    <x v="1"/>
    <s v="plays"/>
    <x v="4066"/>
    <d v="2016-05-19T00:56:28"/>
  </r>
  <r>
    <x v="2"/>
    <s v="US"/>
    <s v="USD"/>
    <n v="1443408550"/>
    <n v="1439952550"/>
    <b v="0"/>
    <n v="17"/>
    <b v="0"/>
    <s v="theater/plays"/>
    <n v="60.9"/>
    <n v="179.11764705882354"/>
    <x v="1"/>
    <s v="plays"/>
    <x v="4067"/>
    <d v="2015-09-28T02:49:10"/>
  </r>
  <r>
    <x v="2"/>
    <s v="US"/>
    <s v="USD"/>
    <n v="1484348700"/>
    <n v="1481756855"/>
    <b v="0"/>
    <n v="1"/>
    <b v="0"/>
    <s v="theater/plays"/>
    <n v="1"/>
    <n v="34.950000000000003"/>
    <x v="1"/>
    <s v="plays"/>
    <x v="4068"/>
    <d v="2017-01-13T23:05:00"/>
  </r>
  <r>
    <x v="2"/>
    <s v="GB"/>
    <s v="GBP"/>
    <n v="1425124800"/>
    <n v="1421596356"/>
    <b v="0"/>
    <n v="13"/>
    <b v="0"/>
    <s v="theater/plays"/>
    <n v="34.4"/>
    <n v="33.07692307692308"/>
    <x v="1"/>
    <s v="plays"/>
    <x v="4069"/>
    <d v="2015-02-28T12:00:00"/>
  </r>
  <r>
    <x v="2"/>
    <s v="US"/>
    <s v="USD"/>
    <n v="1425178800"/>
    <n v="1422374420"/>
    <b v="0"/>
    <n v="6"/>
    <b v="0"/>
    <s v="theater/plays"/>
    <n v="16.5"/>
    <n v="27.5"/>
    <x v="1"/>
    <s v="plays"/>
    <x v="4070"/>
    <d v="2015-03-01T03:00:00"/>
  </r>
  <r>
    <x v="2"/>
    <s v="MX"/>
    <s v="MXN"/>
    <n v="1482779931"/>
    <n v="1480187931"/>
    <b v="0"/>
    <n v="0"/>
    <b v="0"/>
    <s v="theater/plays"/>
    <n v="0"/>
    <s v="N/A"/>
    <x v="1"/>
    <s v="plays"/>
    <x v="4071"/>
    <d v="2016-12-26T19:18:51"/>
  </r>
  <r>
    <x v="2"/>
    <s v="GB"/>
    <s v="GBP"/>
    <n v="1408646111"/>
    <n v="1403462111"/>
    <b v="0"/>
    <n v="2"/>
    <b v="0"/>
    <s v="theater/plays"/>
    <n v="0.4"/>
    <n v="2"/>
    <x v="1"/>
    <s v="plays"/>
    <x v="4072"/>
    <d v="2014-08-21T18:35:11"/>
  </r>
  <r>
    <x v="2"/>
    <s v="US"/>
    <s v="USD"/>
    <n v="1431144000"/>
    <n v="1426407426"/>
    <b v="0"/>
    <n v="2"/>
    <b v="0"/>
    <s v="theater/plays"/>
    <n v="1.0571428571428572"/>
    <n v="18.5"/>
    <x v="1"/>
    <s v="plays"/>
    <x v="4073"/>
    <d v="2015-05-09T04:00:00"/>
  </r>
  <r>
    <x v="2"/>
    <s v="GB"/>
    <s v="GBP"/>
    <n v="1446732975"/>
    <n v="1444137375"/>
    <b v="0"/>
    <n v="21"/>
    <b v="0"/>
    <s v="theater/plays"/>
    <n v="26.727272727272727"/>
    <n v="35"/>
    <x v="1"/>
    <s v="plays"/>
    <x v="4074"/>
    <d v="2015-11-05T14:16:15"/>
  </r>
  <r>
    <x v="2"/>
    <s v="GB"/>
    <s v="GBP"/>
    <n v="1404149280"/>
    <n v="1400547969"/>
    <b v="0"/>
    <n v="13"/>
    <b v="0"/>
    <s v="theater/plays"/>
    <n v="28.799999999999997"/>
    <n v="44.307692307692307"/>
    <x v="1"/>
    <s v="plays"/>
    <x v="4075"/>
    <d v="2014-06-30T17:28:00"/>
  </r>
  <r>
    <x v="2"/>
    <s v="US"/>
    <s v="USD"/>
    <n v="1413921060"/>
    <n v="1411499149"/>
    <b v="0"/>
    <n v="0"/>
    <b v="0"/>
    <s v="theater/plays"/>
    <n v="0"/>
    <s v="N/A"/>
    <x v="1"/>
    <s v="plays"/>
    <x v="4076"/>
    <d v="2014-10-21T19:51:00"/>
  </r>
  <r>
    <x v="2"/>
    <s v="US"/>
    <s v="USD"/>
    <n v="1482339794"/>
    <n v="1479747794"/>
    <b v="0"/>
    <n v="6"/>
    <b v="0"/>
    <s v="theater/plays"/>
    <n v="8.9"/>
    <n v="222.5"/>
    <x v="1"/>
    <s v="plays"/>
    <x v="4077"/>
    <d v="2016-12-21T17:03:14"/>
  </r>
  <r>
    <x v="2"/>
    <s v="GB"/>
    <s v="GBP"/>
    <n v="1485543242"/>
    <n v="1482951242"/>
    <b v="0"/>
    <n v="0"/>
    <b v="0"/>
    <s v="theater/plays"/>
    <n v="0"/>
    <s v="N/A"/>
    <x v="1"/>
    <s v="plays"/>
    <x v="4078"/>
    <d v="2017-01-27T18:54:02"/>
  </r>
  <r>
    <x v="2"/>
    <s v="US"/>
    <s v="USD"/>
    <n v="1466375521"/>
    <n v="1463783521"/>
    <b v="0"/>
    <n v="1"/>
    <b v="0"/>
    <s v="theater/plays"/>
    <n v="0.16666666666666669"/>
    <n v="5"/>
    <x v="1"/>
    <s v="plays"/>
    <x v="4079"/>
    <d v="2016-06-19T22:32:01"/>
  </r>
  <r>
    <x v="2"/>
    <s v="US"/>
    <s v="USD"/>
    <n v="1465930440"/>
    <n v="1463849116"/>
    <b v="0"/>
    <n v="0"/>
    <b v="0"/>
    <s v="theater/plays"/>
    <n v="0"/>
    <s v="N/A"/>
    <x v="1"/>
    <s v="plays"/>
    <x v="4080"/>
    <d v="2016-06-14T18:54:00"/>
  </r>
  <r>
    <x v="2"/>
    <s v="US"/>
    <s v="USD"/>
    <n v="1425819425"/>
    <n v="1423231025"/>
    <b v="0"/>
    <n v="12"/>
    <b v="0"/>
    <s v="theater/plays"/>
    <n v="15.737410071942445"/>
    <n v="29.166666666666668"/>
    <x v="1"/>
    <s v="plays"/>
    <x v="4081"/>
    <d v="2015-03-08T12:57:05"/>
  </r>
  <r>
    <x v="2"/>
    <s v="US"/>
    <s v="USD"/>
    <n v="1447542000"/>
    <n v="1446179553"/>
    <b v="0"/>
    <n v="2"/>
    <b v="0"/>
    <s v="theater/plays"/>
    <n v="2"/>
    <n v="1.5"/>
    <x v="1"/>
    <s v="plays"/>
    <x v="4082"/>
    <d v="2015-11-14T23:00:00"/>
  </r>
  <r>
    <x v="2"/>
    <s v="US"/>
    <s v="USD"/>
    <n v="1452795416"/>
    <n v="1450203416"/>
    <b v="0"/>
    <n v="6"/>
    <b v="0"/>
    <s v="theater/plays"/>
    <n v="21.685714285714287"/>
    <n v="126.5"/>
    <x v="1"/>
    <s v="plays"/>
    <x v="4083"/>
    <d v="2016-01-14T18:16:56"/>
  </r>
  <r>
    <x v="2"/>
    <s v="IT"/>
    <s v="EUR"/>
    <n v="1476008906"/>
    <n v="1473416906"/>
    <b v="0"/>
    <n v="1"/>
    <b v="0"/>
    <s v="theater/plays"/>
    <n v="0.33333333333333337"/>
    <n v="10"/>
    <x v="1"/>
    <s v="plays"/>
    <x v="4084"/>
    <d v="2016-10-09T10:28:26"/>
  </r>
  <r>
    <x v="2"/>
    <s v="US"/>
    <s v="USD"/>
    <n v="1427169540"/>
    <n v="1424701775"/>
    <b v="0"/>
    <n v="1"/>
    <b v="0"/>
    <s v="theater/plays"/>
    <n v="0.2857142857142857"/>
    <n v="10"/>
    <x v="1"/>
    <s v="plays"/>
    <x v="4085"/>
    <d v="2015-03-24T03:59:00"/>
  </r>
  <r>
    <x v="2"/>
    <s v="US"/>
    <s v="USD"/>
    <n v="1448078400"/>
    <n v="1445985299"/>
    <b v="0"/>
    <n v="5"/>
    <b v="0"/>
    <s v="theater/plays"/>
    <n v="4.7"/>
    <n v="9.4"/>
    <x v="1"/>
    <s v="plays"/>
    <x v="4086"/>
    <d v="2015-11-21T04:00:00"/>
  </r>
  <r>
    <x v="2"/>
    <s v="US"/>
    <s v="USD"/>
    <n v="1468777786"/>
    <n v="1466185786"/>
    <b v="0"/>
    <n v="0"/>
    <b v="0"/>
    <s v="theater/plays"/>
    <n v="0"/>
    <s v="N/A"/>
    <x v="1"/>
    <s v="plays"/>
    <x v="4087"/>
    <d v="2016-07-17T17:49:46"/>
  </r>
  <r>
    <x v="2"/>
    <s v="GB"/>
    <s v="GBP"/>
    <n v="1421403960"/>
    <n v="1418827324"/>
    <b v="0"/>
    <n v="3"/>
    <b v="0"/>
    <s v="theater/plays"/>
    <n v="10.8"/>
    <n v="72"/>
    <x v="1"/>
    <s v="plays"/>
    <x v="4088"/>
    <d v="2015-01-16T10:26:00"/>
  </r>
  <r>
    <x v="2"/>
    <s v="US"/>
    <s v="USD"/>
    <n v="1433093700"/>
    <n v="1430242488"/>
    <b v="0"/>
    <n v="8"/>
    <b v="0"/>
    <s v="theater/plays"/>
    <n v="4.8"/>
    <n v="30"/>
    <x v="1"/>
    <s v="plays"/>
    <x v="4089"/>
    <d v="2015-05-31T17:35:00"/>
  </r>
  <r>
    <x v="2"/>
    <s v="US"/>
    <s v="USD"/>
    <n v="1438959600"/>
    <n v="1437754137"/>
    <b v="0"/>
    <n v="3"/>
    <b v="0"/>
    <s v="theater/plays"/>
    <n v="3.2"/>
    <n v="10.666666666666666"/>
    <x v="1"/>
    <s v="plays"/>
    <x v="4090"/>
    <d v="2015-08-07T15:00:00"/>
  </r>
  <r>
    <x v="2"/>
    <s v="US"/>
    <s v="USD"/>
    <n v="1421410151"/>
    <n v="1418818151"/>
    <b v="0"/>
    <n v="8"/>
    <b v="0"/>
    <s v="theater/plays"/>
    <n v="12.75"/>
    <n v="25.5"/>
    <x v="1"/>
    <s v="plays"/>
    <x v="4091"/>
    <d v="2015-01-16T12:09:11"/>
  </r>
  <r>
    <x v="2"/>
    <s v="US"/>
    <s v="USD"/>
    <n v="1428205247"/>
    <n v="1423024847"/>
    <b v="0"/>
    <n v="1"/>
    <b v="0"/>
    <s v="theater/plays"/>
    <n v="1.8181818181818181E-2"/>
    <n v="20"/>
    <x v="1"/>
    <s v="plays"/>
    <x v="4092"/>
    <d v="2015-04-05T03:40:47"/>
  </r>
  <r>
    <x v="2"/>
    <s v="GB"/>
    <s v="GBP"/>
    <n v="1440272093"/>
    <n v="1435088093"/>
    <b v="0"/>
    <n v="4"/>
    <b v="0"/>
    <s v="theater/plays"/>
    <n v="2.4"/>
    <n v="15"/>
    <x v="1"/>
    <s v="plays"/>
    <x v="4093"/>
    <d v="2015-08-22T19:34:53"/>
  </r>
  <r>
    <x v="2"/>
    <s v="US"/>
    <s v="USD"/>
    <n v="1413953940"/>
    <n v="1410141900"/>
    <b v="0"/>
    <n v="8"/>
    <b v="0"/>
    <s v="theater/plays"/>
    <n v="36.5"/>
    <n v="91.25"/>
    <x v="1"/>
    <s v="plays"/>
    <x v="4094"/>
    <d v="2014-10-22T04:59:00"/>
  </r>
  <r>
    <x v="2"/>
    <s v="MX"/>
    <s v="MXN"/>
    <n v="1482108350"/>
    <n v="1479516350"/>
    <b v="0"/>
    <n v="1"/>
    <b v="0"/>
    <s v="theater/plays"/>
    <n v="2.666666666666667"/>
    <n v="800"/>
    <x v="1"/>
    <s v="plays"/>
    <x v="4095"/>
    <d v="2016-12-19T00:45:50"/>
  </r>
  <r>
    <x v="2"/>
    <s v="GB"/>
    <s v="GBP"/>
    <n v="1488271860"/>
    <n v="1484484219"/>
    <b v="0"/>
    <n v="5"/>
    <b v="0"/>
    <s v="theater/plays"/>
    <n v="11.428571428571429"/>
    <n v="80"/>
    <x v="1"/>
    <s v="plays"/>
    <x v="4096"/>
    <d v="2017-02-28T08:51:00"/>
  </r>
  <r>
    <x v="2"/>
    <s v="GB"/>
    <s v="GBP"/>
    <n v="1454284500"/>
    <n v="1449431237"/>
    <b v="0"/>
    <n v="0"/>
    <b v="0"/>
    <s v="theater/plays"/>
    <n v="0"/>
    <s v="N/A"/>
    <x v="1"/>
    <s v="plays"/>
    <x v="4097"/>
    <d v="2016-01-31T23:55:00"/>
  </r>
  <r>
    <x v="2"/>
    <s v="US"/>
    <s v="USD"/>
    <n v="1465060797"/>
    <n v="1462468797"/>
    <b v="0"/>
    <n v="0"/>
    <b v="0"/>
    <s v="theater/plays"/>
    <n v="0"/>
    <s v="N/A"/>
    <x v="1"/>
    <s v="plays"/>
    <x v="4098"/>
    <d v="2016-06-04T17:19:57"/>
  </r>
  <r>
    <x v="2"/>
    <s v="US"/>
    <s v="USD"/>
    <n v="1472847873"/>
    <n v="1468959873"/>
    <b v="0"/>
    <n v="1"/>
    <b v="0"/>
    <s v="theater/plays"/>
    <n v="1.1111111111111112"/>
    <n v="50"/>
    <x v="1"/>
    <s v="plays"/>
    <x v="4099"/>
    <d v="2016-09-02T20:24:33"/>
  </r>
  <r>
    <x v="2"/>
    <s v="US"/>
    <s v="USD"/>
    <n v="1414205990"/>
    <n v="1413341990"/>
    <b v="0"/>
    <n v="0"/>
    <b v="0"/>
    <s v="theater/plays"/>
    <n v="0"/>
    <s v="N/A"/>
    <x v="1"/>
    <s v="plays"/>
    <x v="4100"/>
    <d v="2014-10-25T02:59:50"/>
  </r>
  <r>
    <x v="2"/>
    <s v="US"/>
    <s v="USD"/>
    <n v="1485380482"/>
    <n v="1482788482"/>
    <b v="0"/>
    <n v="0"/>
    <b v="0"/>
    <s v="theater/plays"/>
    <n v="0"/>
    <s v="N/A"/>
    <x v="1"/>
    <s v="plays"/>
    <x v="4101"/>
    <d v="2017-01-25T21:41:22"/>
  </r>
  <r>
    <x v="2"/>
    <s v="US"/>
    <s v="USD"/>
    <n v="1463343673"/>
    <n v="1460751673"/>
    <b v="0"/>
    <n v="6"/>
    <b v="0"/>
    <s v="theater/plays"/>
    <n v="27.400000000000002"/>
    <n v="22.833333333333332"/>
    <x v="1"/>
    <s v="plays"/>
    <x v="4102"/>
    <d v="2016-05-15T20:21:13"/>
  </r>
  <r>
    <x v="2"/>
    <s v="US"/>
    <s v="USD"/>
    <n v="1440613920"/>
    <n v="1435953566"/>
    <b v="0"/>
    <n v="6"/>
    <b v="0"/>
    <s v="theater/plays"/>
    <n v="10"/>
    <n v="16.666666666666668"/>
    <x v="1"/>
    <s v="plays"/>
    <x v="4103"/>
    <d v="2015-08-26T18:32:00"/>
  </r>
  <r>
    <x v="2"/>
    <s v="AU"/>
    <s v="AUD"/>
    <n v="1477550434"/>
    <n v="1474958434"/>
    <b v="0"/>
    <n v="14"/>
    <b v="0"/>
    <s v="theater/plays"/>
    <n v="21.366666666666667"/>
    <n v="45.785714285714285"/>
    <x v="1"/>
    <s v="plays"/>
    <x v="4104"/>
    <d v="2016-10-27T06:40:34"/>
  </r>
  <r>
    <x v="2"/>
    <s v="MX"/>
    <s v="MXN"/>
    <n v="1482711309"/>
    <n v="1479860109"/>
    <b v="0"/>
    <n v="6"/>
    <b v="0"/>
    <s v="theater/plays"/>
    <n v="6.9696969696969706"/>
    <n v="383.33333333333331"/>
    <x v="1"/>
    <s v="plays"/>
    <x v="4105"/>
    <d v="2016-12-26T00:15:09"/>
  </r>
  <r>
    <x v="2"/>
    <s v="US"/>
    <s v="USD"/>
    <n v="1427936400"/>
    <n v="1424221866"/>
    <b v="0"/>
    <n v="33"/>
    <b v="0"/>
    <s v="theater/plays"/>
    <n v="70.599999999999994"/>
    <n v="106.96969696969697"/>
    <x v="1"/>
    <s v="plays"/>
    <x v="4106"/>
    <d v="2015-04-02T01:00:00"/>
  </r>
  <r>
    <x v="2"/>
    <s v="US"/>
    <s v="USD"/>
    <n v="1411596001"/>
    <n v="1409608801"/>
    <b v="0"/>
    <n v="4"/>
    <b v="0"/>
    <s v="theater/plays"/>
    <n v="2.0500000000000003"/>
    <n v="10.25"/>
    <x v="1"/>
    <s v="plays"/>
    <x v="4107"/>
    <d v="2014-09-24T22:00:01"/>
  </r>
  <r>
    <x v="2"/>
    <s v="US"/>
    <s v="USD"/>
    <n v="1488517200"/>
    <n v="1485909937"/>
    <b v="0"/>
    <n v="1"/>
    <b v="0"/>
    <s v="theater/plays"/>
    <n v="1.9666666666666666"/>
    <n v="59"/>
    <x v="1"/>
    <s v="plays"/>
    <x v="4108"/>
    <d v="2017-03-03T05:00:00"/>
  </r>
  <r>
    <x v="2"/>
    <s v="GB"/>
    <s v="GBP"/>
    <n v="1448805404"/>
    <n v="1446209804"/>
    <b v="0"/>
    <n v="0"/>
    <b v="0"/>
    <s v="theater/plays"/>
    <n v="0"/>
    <s v="N/A"/>
    <x v="1"/>
    <s v="plays"/>
    <x v="4109"/>
    <d v="2015-11-29T13:56:44"/>
  </r>
  <r>
    <x v="2"/>
    <s v="GB"/>
    <s v="GBP"/>
    <n v="1469113351"/>
    <n v="1463929351"/>
    <b v="0"/>
    <n v="6"/>
    <b v="0"/>
    <s v="theater/plays"/>
    <n v="28.666666666666668"/>
    <n v="14.333333333333334"/>
    <x v="1"/>
    <s v="plays"/>
    <x v="4110"/>
    <d v="2016-07-21T15:02:31"/>
  </r>
  <r>
    <x v="2"/>
    <s v="US"/>
    <s v="USD"/>
    <n v="1424747740"/>
    <n v="1422155740"/>
    <b v="0"/>
    <n v="6"/>
    <b v="0"/>
    <s v="theater/plays"/>
    <n v="3.1333333333333333"/>
    <n v="15.666666666666666"/>
    <x v="1"/>
    <s v="plays"/>
    <x v="4111"/>
    <d v="2015-02-24T03:15:40"/>
  </r>
  <r>
    <x v="2"/>
    <s v="IE"/>
    <s v="EUR"/>
    <n v="1456617600"/>
    <n v="1454280186"/>
    <b v="0"/>
    <n v="1"/>
    <b v="0"/>
    <s v="theater/plays"/>
    <n v="0.04"/>
    <n v="1"/>
    <x v="1"/>
    <s v="plays"/>
    <x v="4112"/>
    <d v="2016-02-28T00:00:00"/>
  </r>
  <r>
    <x v="2"/>
    <s v="US"/>
    <s v="USD"/>
    <n v="1452234840"/>
    <n v="1450619123"/>
    <b v="0"/>
    <n v="3"/>
    <b v="0"/>
    <s v="theater/plays"/>
    <n v="0.2"/>
    <n v="1"/>
    <x v="1"/>
    <s v="plays"/>
    <x v="4113"/>
    <d v="2016-01-08T06:34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2CBBB-3303-4396-9CB2-64141D5CF98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F14" firstHeaderRow="1" firstDataRow="2" firstDataCol="1" rowPageCount="1" colPageCount="1"/>
  <pivotFields count="18"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axis="axisRow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pageFields count="1">
    <pageField fld="6" hier="-1"/>
  </pageFields>
  <dataFields count="1">
    <dataField name="Count of Outcome" fld="11" subtotal="count" baseField="16" baseItem="0"/>
  </dataFields>
  <chartFormats count="16">
    <chartFormat chart="0" format="0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9A1DEA-9557-4D61-A4B8-860A01444D05}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F47" firstHeaderRow="1" firstDataRow="2" firstDataCol="1" rowPageCount="2" colPageCount="1"/>
  <pivotFields count="17"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axis="axisPage" showAll="0">
      <items count="22">
        <item x="15"/>
        <item x="2"/>
        <item x="18"/>
        <item x="5"/>
        <item x="16"/>
        <item x="12"/>
        <item x="8"/>
        <item x="3"/>
        <item x="6"/>
        <item x="1"/>
        <item x="7"/>
        <item x="17"/>
        <item x="13"/>
        <item x="19"/>
        <item x="14"/>
        <item x="9"/>
        <item x="10"/>
        <item x="4"/>
        <item x="11"/>
        <item x="20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axis="axisRow" showAll="0">
      <items count="42">
        <item x="5"/>
        <item x="25"/>
        <item x="16"/>
        <item x="39"/>
        <item x="35"/>
        <item x="4"/>
        <item x="3"/>
        <item x="15"/>
        <item x="28"/>
        <item x="10"/>
        <item x="19"/>
        <item x="29"/>
        <item x="30"/>
        <item x="14"/>
        <item x="13"/>
        <item x="37"/>
        <item x="12"/>
        <item x="18"/>
        <item x="40"/>
        <item x="24"/>
        <item x="9"/>
        <item x="31"/>
        <item x="20"/>
        <item x="26"/>
        <item x="6"/>
        <item x="27"/>
        <item x="23"/>
        <item x="34"/>
        <item x="11"/>
        <item x="2"/>
        <item x="1"/>
        <item x="33"/>
        <item x="36"/>
        <item x="38"/>
        <item x="32"/>
        <item x="0"/>
        <item x="22"/>
        <item x="17"/>
        <item x="8"/>
        <item x="7"/>
        <item x="21"/>
        <item t="default"/>
      </items>
    </pivotField>
  </pivotFields>
  <rowFields count="1">
    <field x="16"/>
  </rowFields>
  <row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pageFields count="2">
    <pageField fld="5" hier="-1"/>
    <pageField fld="15" hier="-1"/>
  </pageFields>
  <dataFields count="1">
    <dataField name="Count of outcome" fld="10" subtotal="count" baseField="16" baseItem="2"/>
  </dataFields>
  <chartFormats count="8">
    <chartFormat chart="0" format="0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3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F4801E-B1A6-4A8D-9FF2-AEB0FFF088F8}" name="PivotTable4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4:E18" firstHeaderRow="1" firstDataRow="2" firstDataCol="1" rowPageCount="2" colPageCount="1"/>
  <pivotFields count="17">
    <pivotField axis="axisCol" showAll="0">
      <items count="5">
        <item x="0"/>
        <item x="2"/>
        <item h="1"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numFmtId="1" showAll="0"/>
    <pivotField showAll="0"/>
    <pivotField axis="axisPage" showAll="0">
      <items count="10">
        <item x="0"/>
        <item x="7"/>
        <item x="6"/>
        <item x="5"/>
        <item x="4"/>
        <item x="8"/>
        <item x="3"/>
        <item x="2"/>
        <item x="1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0"/>
  </colFields>
  <colItems count="4">
    <i>
      <x/>
    </i>
    <i>
      <x v="1"/>
    </i>
    <i>
      <x v="3"/>
    </i>
    <i t="grand">
      <x/>
    </i>
  </colItems>
  <pageFields count="2">
    <pageField fld="11" hier="-1"/>
    <pageField fld="16" hier="-1"/>
  </pageFields>
  <dataFields count="1">
    <dataField name="Count of outcome" fld="6" subtotal="count" baseField="13" baseItem="1"/>
  </dataFields>
  <chartFormats count="8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115"/>
  <sheetViews>
    <sheetView tabSelected="1" zoomScale="80" zoomScaleNormal="80" workbookViewId="0"/>
  </sheetViews>
  <sheetFormatPr defaultRowHeight="15" x14ac:dyDescent="0.25"/>
  <cols>
    <col min="2" max="2" width="38.42578125" style="3" customWidth="1"/>
    <col min="3" max="3" width="40.28515625" style="3" customWidth="1"/>
    <col min="5" max="5" width="16.42578125" customWidth="1"/>
    <col min="6" max="6" width="21.28515625" customWidth="1"/>
    <col min="7" max="7" width="13.5703125" bestFit="1" customWidth="1"/>
    <col min="8" max="8" width="8.7109375" bestFit="1" customWidth="1"/>
    <col min="9" max="9" width="19.28515625" customWidth="1"/>
    <col min="10" max="10" width="17.85546875" customWidth="1"/>
    <col min="11" max="11" width="15.42578125" customWidth="1"/>
    <col min="12" max="12" width="13.85546875" bestFit="1" customWidth="1"/>
    <col min="13" max="13" width="8.85546875" bestFit="1" customWidth="1"/>
    <col min="14" max="14" width="30.85546875" bestFit="1" customWidth="1"/>
    <col min="15" max="15" width="15.140625" bestFit="1" customWidth="1"/>
    <col min="16" max="16" width="17.28515625" style="7" bestFit="1" customWidth="1"/>
    <col min="17" max="17" width="13.42578125" bestFit="1" customWidth="1"/>
    <col min="18" max="18" width="14.85546875" customWidth="1"/>
    <col min="19" max="19" width="23.5703125" style="12" bestFit="1" customWidth="1"/>
    <col min="20" max="20" width="22" style="12" bestFit="1" customWidth="1"/>
  </cols>
  <sheetData>
    <row r="1" spans="1:20" x14ac:dyDescent="0.25">
      <c r="A1" s="1" t="s">
        <v>0</v>
      </c>
      <c r="B1" s="2" t="s">
        <v>1</v>
      </c>
      <c r="C1" s="2" t="s">
        <v>4110</v>
      </c>
      <c r="D1" s="1" t="s">
        <v>8216</v>
      </c>
      <c r="E1" s="1" t="s">
        <v>8217</v>
      </c>
      <c r="F1" s="1" t="s">
        <v>8218</v>
      </c>
      <c r="G1" s="1" t="s">
        <v>8223</v>
      </c>
      <c r="H1" s="1" t="s">
        <v>8245</v>
      </c>
      <c r="I1" s="1" t="s">
        <v>8259</v>
      </c>
      <c r="J1" s="1" t="s">
        <v>8260</v>
      </c>
      <c r="K1" s="1" t="s">
        <v>8261</v>
      </c>
      <c r="L1" s="1" t="s">
        <v>8262</v>
      </c>
      <c r="M1" s="1" t="s">
        <v>8263</v>
      </c>
      <c r="N1" s="1" t="s">
        <v>8264</v>
      </c>
      <c r="O1" s="1" t="s">
        <v>8306</v>
      </c>
      <c r="P1" s="6" t="s">
        <v>8307</v>
      </c>
      <c r="Q1" s="1" t="s">
        <v>8308</v>
      </c>
      <c r="R1" s="1" t="s">
        <v>8309</v>
      </c>
      <c r="S1" s="11" t="s">
        <v>8366</v>
      </c>
      <c r="T1" s="11" t="s">
        <v>8367</v>
      </c>
    </row>
    <row r="2" spans="1:20" ht="60" hidden="1" x14ac:dyDescent="0.25">
      <c r="A2">
        <v>0</v>
      </c>
      <c r="B2" s="3" t="s">
        <v>2</v>
      </c>
      <c r="C2" s="3" t="s">
        <v>4111</v>
      </c>
      <c r="D2">
        <v>8500</v>
      </c>
      <c r="E2">
        <v>11633</v>
      </c>
      <c r="F2" t="s">
        <v>8219</v>
      </c>
      <c r="G2" t="s">
        <v>8224</v>
      </c>
      <c r="H2" t="s">
        <v>8246</v>
      </c>
      <c r="I2">
        <v>1437620400</v>
      </c>
      <c r="J2">
        <v>1434931811</v>
      </c>
      <c r="K2" t="b">
        <v>0</v>
      </c>
      <c r="L2">
        <v>182</v>
      </c>
      <c r="M2" t="b">
        <v>1</v>
      </c>
      <c r="N2" t="s">
        <v>8265</v>
      </c>
      <c r="O2" s="5">
        <f>(E2/D2)*100</f>
        <v>136.85882352941178</v>
      </c>
      <c r="P2" s="7">
        <f>IF(E2&gt;0,E2/L2,"N/A")</f>
        <v>63.917582417582416</v>
      </c>
      <c r="Q2" t="s">
        <v>8310</v>
      </c>
      <c r="R2" t="s">
        <v>8311</v>
      </c>
      <c r="S2" s="12">
        <f>(((J2/60)/60)/24)+DATE(1970,1,1)</f>
        <v>42177.007071759261</v>
      </c>
      <c r="T2" s="12">
        <f>(((I2/60)/60/24)+DATE(1970,1,1))</f>
        <v>42208.125</v>
      </c>
    </row>
    <row r="3" spans="1:20" ht="30" hidden="1" x14ac:dyDescent="0.25">
      <c r="A3">
        <v>1</v>
      </c>
      <c r="B3" s="3" t="s">
        <v>3</v>
      </c>
      <c r="C3" s="3" t="s">
        <v>4112</v>
      </c>
      <c r="D3">
        <v>10275</v>
      </c>
      <c r="E3">
        <v>14653</v>
      </c>
      <c r="F3" t="s">
        <v>8219</v>
      </c>
      <c r="G3" t="s">
        <v>8224</v>
      </c>
      <c r="H3" t="s">
        <v>8246</v>
      </c>
      <c r="I3">
        <v>1488464683</v>
      </c>
      <c r="J3">
        <v>1485872683</v>
      </c>
      <c r="K3" t="b">
        <v>0</v>
      </c>
      <c r="L3">
        <v>79</v>
      </c>
      <c r="M3" t="b">
        <v>1</v>
      </c>
      <c r="N3" t="s">
        <v>8265</v>
      </c>
      <c r="O3" s="5">
        <f t="shared" ref="O3:O66" si="0">(E3/D3)*100</f>
        <v>142.60827250608273</v>
      </c>
      <c r="P3" s="7">
        <f t="shared" ref="P3:P66" si="1">IF(E3&gt;0,E3/L3,"N/A")</f>
        <v>185.48101265822785</v>
      </c>
      <c r="Q3" t="s">
        <v>8310</v>
      </c>
      <c r="R3" t="s">
        <v>8311</v>
      </c>
      <c r="S3" s="12">
        <f t="shared" ref="S3:S66" si="2">(((J3/60)/60)/24)+DATE(1970,1,1)</f>
        <v>42766.600497685184</v>
      </c>
      <c r="T3" s="12">
        <f t="shared" ref="T3:T66" si="3">(((I3/60)/60/24)+DATE(1970,1,1))</f>
        <v>42796.600497685184</v>
      </c>
    </row>
    <row r="4" spans="1:20" ht="45" hidden="1" x14ac:dyDescent="0.25">
      <c r="A4">
        <v>2</v>
      </c>
      <c r="B4" s="3" t="s">
        <v>4</v>
      </c>
      <c r="C4" s="3" t="s">
        <v>4113</v>
      </c>
      <c r="D4">
        <v>500</v>
      </c>
      <c r="E4">
        <v>525</v>
      </c>
      <c r="F4" t="s">
        <v>8219</v>
      </c>
      <c r="G4" t="s">
        <v>8225</v>
      </c>
      <c r="H4" t="s">
        <v>8247</v>
      </c>
      <c r="I4">
        <v>1455555083</v>
      </c>
      <c r="J4">
        <v>1454691083</v>
      </c>
      <c r="K4" t="b">
        <v>0</v>
      </c>
      <c r="L4">
        <v>35</v>
      </c>
      <c r="M4" t="b">
        <v>1</v>
      </c>
      <c r="N4" t="s">
        <v>8265</v>
      </c>
      <c r="O4" s="5">
        <f t="shared" si="0"/>
        <v>105</v>
      </c>
      <c r="P4" s="7">
        <f t="shared" si="1"/>
        <v>15</v>
      </c>
      <c r="Q4" t="s">
        <v>8310</v>
      </c>
      <c r="R4" t="s">
        <v>8311</v>
      </c>
      <c r="S4" s="12">
        <f t="shared" si="2"/>
        <v>42405.702349537038</v>
      </c>
      <c r="T4" s="12">
        <f t="shared" si="3"/>
        <v>42415.702349537038</v>
      </c>
    </row>
    <row r="5" spans="1:20" ht="30" hidden="1" x14ac:dyDescent="0.25">
      <c r="A5">
        <v>3</v>
      </c>
      <c r="B5" s="3" t="s">
        <v>5</v>
      </c>
      <c r="C5" s="3" t="s">
        <v>4114</v>
      </c>
      <c r="D5">
        <v>10000</v>
      </c>
      <c r="E5">
        <v>10390</v>
      </c>
      <c r="F5" t="s">
        <v>8219</v>
      </c>
      <c r="G5" t="s">
        <v>8224</v>
      </c>
      <c r="H5" t="s">
        <v>8246</v>
      </c>
      <c r="I5">
        <v>1407414107</v>
      </c>
      <c r="J5">
        <v>1404822107</v>
      </c>
      <c r="K5" t="b">
        <v>0</v>
      </c>
      <c r="L5">
        <v>150</v>
      </c>
      <c r="M5" t="b">
        <v>1</v>
      </c>
      <c r="N5" t="s">
        <v>8265</v>
      </c>
      <c r="O5" s="5">
        <f t="shared" si="0"/>
        <v>103.89999999999999</v>
      </c>
      <c r="P5" s="7">
        <f t="shared" si="1"/>
        <v>69.266666666666666</v>
      </c>
      <c r="Q5" t="s">
        <v>8310</v>
      </c>
      <c r="R5" t="s">
        <v>8311</v>
      </c>
      <c r="S5" s="12">
        <f t="shared" si="2"/>
        <v>41828.515127314815</v>
      </c>
      <c r="T5" s="12">
        <f t="shared" si="3"/>
        <v>41858.515127314815</v>
      </c>
    </row>
    <row r="6" spans="1:20" ht="60" hidden="1" x14ac:dyDescent="0.25">
      <c r="A6">
        <v>4</v>
      </c>
      <c r="B6" s="3" t="s">
        <v>6</v>
      </c>
      <c r="C6" s="3" t="s">
        <v>4115</v>
      </c>
      <c r="D6">
        <v>44000</v>
      </c>
      <c r="E6">
        <v>54116.28</v>
      </c>
      <c r="F6" t="s">
        <v>8219</v>
      </c>
      <c r="G6" t="s">
        <v>8224</v>
      </c>
      <c r="H6" t="s">
        <v>8246</v>
      </c>
      <c r="I6">
        <v>1450555279</v>
      </c>
      <c r="J6">
        <v>1447963279</v>
      </c>
      <c r="K6" t="b">
        <v>0</v>
      </c>
      <c r="L6">
        <v>284</v>
      </c>
      <c r="M6" t="b">
        <v>1</v>
      </c>
      <c r="N6" t="s">
        <v>8265</v>
      </c>
      <c r="O6" s="5">
        <f t="shared" si="0"/>
        <v>122.99154545454545</v>
      </c>
      <c r="P6" s="7">
        <f t="shared" si="1"/>
        <v>190.55028169014085</v>
      </c>
      <c r="Q6" t="s">
        <v>8310</v>
      </c>
      <c r="R6" t="s">
        <v>8311</v>
      </c>
      <c r="S6" s="12">
        <f t="shared" si="2"/>
        <v>42327.834247685183</v>
      </c>
      <c r="T6" s="12">
        <f t="shared" si="3"/>
        <v>42357.834247685183</v>
      </c>
    </row>
    <row r="7" spans="1:20" ht="45" hidden="1" x14ac:dyDescent="0.25">
      <c r="A7">
        <v>5</v>
      </c>
      <c r="B7" s="3" t="s">
        <v>7</v>
      </c>
      <c r="C7" s="3" t="s">
        <v>4116</v>
      </c>
      <c r="D7">
        <v>3999</v>
      </c>
      <c r="E7">
        <v>4390</v>
      </c>
      <c r="F7" t="s">
        <v>8219</v>
      </c>
      <c r="G7" t="s">
        <v>8224</v>
      </c>
      <c r="H7" t="s">
        <v>8246</v>
      </c>
      <c r="I7">
        <v>1469770500</v>
      </c>
      <c r="J7">
        <v>1468362207</v>
      </c>
      <c r="K7" t="b">
        <v>0</v>
      </c>
      <c r="L7">
        <v>47</v>
      </c>
      <c r="M7" t="b">
        <v>1</v>
      </c>
      <c r="N7" t="s">
        <v>8265</v>
      </c>
      <c r="O7" s="5">
        <f t="shared" si="0"/>
        <v>109.77744436109028</v>
      </c>
      <c r="P7" s="7">
        <f t="shared" si="1"/>
        <v>93.40425531914893</v>
      </c>
      <c r="Q7" t="s">
        <v>8310</v>
      </c>
      <c r="R7" t="s">
        <v>8311</v>
      </c>
      <c r="S7" s="12">
        <f t="shared" si="2"/>
        <v>42563.932951388888</v>
      </c>
      <c r="T7" s="12">
        <f t="shared" si="3"/>
        <v>42580.232638888891</v>
      </c>
    </row>
    <row r="8" spans="1:20" ht="60" hidden="1" x14ac:dyDescent="0.25">
      <c r="A8">
        <v>6</v>
      </c>
      <c r="B8" s="3" t="s">
        <v>8</v>
      </c>
      <c r="C8" s="3" t="s">
        <v>4117</v>
      </c>
      <c r="D8">
        <v>8000</v>
      </c>
      <c r="E8">
        <v>8519</v>
      </c>
      <c r="F8" t="s">
        <v>8219</v>
      </c>
      <c r="G8" t="s">
        <v>8224</v>
      </c>
      <c r="H8" t="s">
        <v>8246</v>
      </c>
      <c r="I8">
        <v>1402710250</v>
      </c>
      <c r="J8">
        <v>1401846250</v>
      </c>
      <c r="K8" t="b">
        <v>0</v>
      </c>
      <c r="L8">
        <v>58</v>
      </c>
      <c r="M8" t="b">
        <v>1</v>
      </c>
      <c r="N8" t="s">
        <v>8265</v>
      </c>
      <c r="O8" s="5">
        <f t="shared" si="0"/>
        <v>106.4875</v>
      </c>
      <c r="P8" s="7">
        <f t="shared" si="1"/>
        <v>146.87931034482759</v>
      </c>
      <c r="Q8" t="s">
        <v>8310</v>
      </c>
      <c r="R8" t="s">
        <v>8311</v>
      </c>
      <c r="S8" s="12">
        <f t="shared" si="2"/>
        <v>41794.072337962964</v>
      </c>
      <c r="T8" s="12">
        <f t="shared" si="3"/>
        <v>41804.072337962964</v>
      </c>
    </row>
    <row r="9" spans="1:20" ht="60" hidden="1" x14ac:dyDescent="0.25">
      <c r="A9">
        <v>7</v>
      </c>
      <c r="B9" s="3" t="s">
        <v>9</v>
      </c>
      <c r="C9" s="3" t="s">
        <v>4118</v>
      </c>
      <c r="D9">
        <v>9000</v>
      </c>
      <c r="E9">
        <v>9110</v>
      </c>
      <c r="F9" t="s">
        <v>8219</v>
      </c>
      <c r="G9" t="s">
        <v>8224</v>
      </c>
      <c r="H9" t="s">
        <v>8246</v>
      </c>
      <c r="I9">
        <v>1467680867</v>
      </c>
      <c r="J9">
        <v>1464224867</v>
      </c>
      <c r="K9" t="b">
        <v>0</v>
      </c>
      <c r="L9">
        <v>57</v>
      </c>
      <c r="M9" t="b">
        <v>1</v>
      </c>
      <c r="N9" t="s">
        <v>8265</v>
      </c>
      <c r="O9" s="5">
        <f t="shared" si="0"/>
        <v>101.22222222222221</v>
      </c>
      <c r="P9" s="7">
        <f t="shared" si="1"/>
        <v>159.82456140350877</v>
      </c>
      <c r="Q9" t="s">
        <v>8310</v>
      </c>
      <c r="R9" t="s">
        <v>8311</v>
      </c>
      <c r="S9" s="12">
        <f t="shared" si="2"/>
        <v>42516.047071759262</v>
      </c>
      <c r="T9" s="12">
        <f t="shared" si="3"/>
        <v>42556.047071759262</v>
      </c>
    </row>
    <row r="10" spans="1:20" ht="30" hidden="1" x14ac:dyDescent="0.25">
      <c r="A10">
        <v>8</v>
      </c>
      <c r="B10" s="3" t="s">
        <v>10</v>
      </c>
      <c r="C10" s="3" t="s">
        <v>4119</v>
      </c>
      <c r="D10">
        <v>3500</v>
      </c>
      <c r="E10">
        <v>3501.52</v>
      </c>
      <c r="F10" t="s">
        <v>8219</v>
      </c>
      <c r="G10" t="s">
        <v>8224</v>
      </c>
      <c r="H10" t="s">
        <v>8246</v>
      </c>
      <c r="I10">
        <v>1460754000</v>
      </c>
      <c r="J10">
        <v>1460155212</v>
      </c>
      <c r="K10" t="b">
        <v>0</v>
      </c>
      <c r="L10">
        <v>12</v>
      </c>
      <c r="M10" t="b">
        <v>1</v>
      </c>
      <c r="N10" t="s">
        <v>8265</v>
      </c>
      <c r="O10" s="5">
        <f t="shared" si="0"/>
        <v>100.04342857142856</v>
      </c>
      <c r="P10" s="7">
        <f t="shared" si="1"/>
        <v>291.79333333333335</v>
      </c>
      <c r="Q10" t="s">
        <v>8310</v>
      </c>
      <c r="R10" t="s">
        <v>8311</v>
      </c>
      <c r="S10" s="12">
        <f t="shared" si="2"/>
        <v>42468.94458333333</v>
      </c>
      <c r="T10" s="12">
        <f t="shared" si="3"/>
        <v>42475.875</v>
      </c>
    </row>
    <row r="11" spans="1:20" ht="45" hidden="1" x14ac:dyDescent="0.25">
      <c r="A11">
        <v>9</v>
      </c>
      <c r="B11" s="3" t="s">
        <v>11</v>
      </c>
      <c r="C11" s="3" t="s">
        <v>4120</v>
      </c>
      <c r="D11">
        <v>500</v>
      </c>
      <c r="E11">
        <v>629.99</v>
      </c>
      <c r="F11" t="s">
        <v>8219</v>
      </c>
      <c r="G11" t="s">
        <v>8224</v>
      </c>
      <c r="H11" t="s">
        <v>8246</v>
      </c>
      <c r="I11">
        <v>1460860144</v>
      </c>
      <c r="J11">
        <v>1458268144</v>
      </c>
      <c r="K11" t="b">
        <v>0</v>
      </c>
      <c r="L11">
        <v>20</v>
      </c>
      <c r="M11" t="b">
        <v>1</v>
      </c>
      <c r="N11" t="s">
        <v>8265</v>
      </c>
      <c r="O11" s="5">
        <f t="shared" si="0"/>
        <v>125.998</v>
      </c>
      <c r="P11" s="7">
        <f t="shared" si="1"/>
        <v>31.499500000000001</v>
      </c>
      <c r="Q11" t="s">
        <v>8310</v>
      </c>
      <c r="R11" t="s">
        <v>8311</v>
      </c>
      <c r="S11" s="12">
        <f t="shared" si="2"/>
        <v>42447.103518518517</v>
      </c>
      <c r="T11" s="12">
        <f t="shared" si="3"/>
        <v>42477.103518518517</v>
      </c>
    </row>
    <row r="12" spans="1:20" ht="60" hidden="1" x14ac:dyDescent="0.25">
      <c r="A12">
        <v>10</v>
      </c>
      <c r="B12" s="3" t="s">
        <v>12</v>
      </c>
      <c r="C12" s="3" t="s">
        <v>4121</v>
      </c>
      <c r="D12">
        <v>3000</v>
      </c>
      <c r="E12">
        <v>3015</v>
      </c>
      <c r="F12" t="s">
        <v>8219</v>
      </c>
      <c r="G12" t="s">
        <v>8224</v>
      </c>
      <c r="H12" t="s">
        <v>8246</v>
      </c>
      <c r="I12">
        <v>1403660279</v>
      </c>
      <c r="J12">
        <v>1400636279</v>
      </c>
      <c r="K12" t="b">
        <v>0</v>
      </c>
      <c r="L12">
        <v>19</v>
      </c>
      <c r="M12" t="b">
        <v>1</v>
      </c>
      <c r="N12" t="s">
        <v>8265</v>
      </c>
      <c r="O12" s="5">
        <f t="shared" si="0"/>
        <v>100.49999999999999</v>
      </c>
      <c r="P12" s="7">
        <f t="shared" si="1"/>
        <v>158.68421052631578</v>
      </c>
      <c r="Q12" t="s">
        <v>8310</v>
      </c>
      <c r="R12" t="s">
        <v>8311</v>
      </c>
      <c r="S12" s="12">
        <f t="shared" si="2"/>
        <v>41780.068043981482</v>
      </c>
      <c r="T12" s="12">
        <f t="shared" si="3"/>
        <v>41815.068043981482</v>
      </c>
    </row>
    <row r="13" spans="1:20" ht="60" hidden="1" x14ac:dyDescent="0.25">
      <c r="A13">
        <v>11</v>
      </c>
      <c r="B13" s="3" t="s">
        <v>13</v>
      </c>
      <c r="C13" s="3" t="s">
        <v>4122</v>
      </c>
      <c r="D13">
        <v>5000</v>
      </c>
      <c r="E13">
        <v>6025</v>
      </c>
      <c r="F13" t="s">
        <v>8219</v>
      </c>
      <c r="G13" t="s">
        <v>8224</v>
      </c>
      <c r="H13" t="s">
        <v>8246</v>
      </c>
      <c r="I13">
        <v>1471834800</v>
      </c>
      <c r="J13">
        <v>1469126462</v>
      </c>
      <c r="K13" t="b">
        <v>0</v>
      </c>
      <c r="L13">
        <v>75</v>
      </c>
      <c r="M13" t="b">
        <v>1</v>
      </c>
      <c r="N13" t="s">
        <v>8265</v>
      </c>
      <c r="O13" s="5">
        <f t="shared" si="0"/>
        <v>120.5</v>
      </c>
      <c r="P13" s="7">
        <f t="shared" si="1"/>
        <v>80.333333333333329</v>
      </c>
      <c r="Q13" t="s">
        <v>8310</v>
      </c>
      <c r="R13" t="s">
        <v>8311</v>
      </c>
      <c r="S13" s="12">
        <f t="shared" si="2"/>
        <v>42572.778495370367</v>
      </c>
      <c r="T13" s="12">
        <f t="shared" si="3"/>
        <v>42604.125</v>
      </c>
    </row>
    <row r="14" spans="1:20" ht="60" hidden="1" x14ac:dyDescent="0.25">
      <c r="A14">
        <v>12</v>
      </c>
      <c r="B14" s="3" t="s">
        <v>14</v>
      </c>
      <c r="C14" s="3" t="s">
        <v>4123</v>
      </c>
      <c r="D14">
        <v>30000</v>
      </c>
      <c r="E14">
        <v>49588</v>
      </c>
      <c r="F14" t="s">
        <v>8219</v>
      </c>
      <c r="G14" t="s">
        <v>8224</v>
      </c>
      <c r="H14" t="s">
        <v>8246</v>
      </c>
      <c r="I14">
        <v>1405479600</v>
      </c>
      <c r="J14">
        <v>1401642425</v>
      </c>
      <c r="K14" t="b">
        <v>0</v>
      </c>
      <c r="L14">
        <v>827</v>
      </c>
      <c r="M14" t="b">
        <v>1</v>
      </c>
      <c r="N14" t="s">
        <v>8265</v>
      </c>
      <c r="O14" s="5">
        <f t="shared" si="0"/>
        <v>165.29333333333335</v>
      </c>
      <c r="P14" s="7">
        <f t="shared" si="1"/>
        <v>59.961305925030231</v>
      </c>
      <c r="Q14" t="s">
        <v>8310</v>
      </c>
      <c r="R14" t="s">
        <v>8311</v>
      </c>
      <c r="S14" s="12">
        <f t="shared" si="2"/>
        <v>41791.713252314818</v>
      </c>
      <c r="T14" s="12">
        <f t="shared" si="3"/>
        <v>41836.125</v>
      </c>
    </row>
    <row r="15" spans="1:20" ht="45" hidden="1" x14ac:dyDescent="0.25">
      <c r="A15">
        <v>13</v>
      </c>
      <c r="B15" s="3" t="s">
        <v>15</v>
      </c>
      <c r="C15" s="3" t="s">
        <v>4124</v>
      </c>
      <c r="D15">
        <v>3500</v>
      </c>
      <c r="E15">
        <v>5599</v>
      </c>
      <c r="F15" t="s">
        <v>8219</v>
      </c>
      <c r="G15" t="s">
        <v>8224</v>
      </c>
      <c r="H15" t="s">
        <v>8246</v>
      </c>
      <c r="I15">
        <v>1466713620</v>
      </c>
      <c r="J15">
        <v>1463588109</v>
      </c>
      <c r="K15" t="b">
        <v>0</v>
      </c>
      <c r="L15">
        <v>51</v>
      </c>
      <c r="M15" t="b">
        <v>1</v>
      </c>
      <c r="N15" t="s">
        <v>8265</v>
      </c>
      <c r="O15" s="5">
        <f t="shared" si="0"/>
        <v>159.97142857142856</v>
      </c>
      <c r="P15" s="7">
        <f t="shared" si="1"/>
        <v>109.78431372549019</v>
      </c>
      <c r="Q15" t="s">
        <v>8310</v>
      </c>
      <c r="R15" t="s">
        <v>8311</v>
      </c>
      <c r="S15" s="12">
        <f t="shared" si="2"/>
        <v>42508.677187499998</v>
      </c>
      <c r="T15" s="12">
        <f t="shared" si="3"/>
        <v>42544.852083333331</v>
      </c>
    </row>
    <row r="16" spans="1:20" ht="30" hidden="1" x14ac:dyDescent="0.25">
      <c r="A16">
        <v>14</v>
      </c>
      <c r="B16" s="3" t="s">
        <v>16</v>
      </c>
      <c r="C16" s="3" t="s">
        <v>4125</v>
      </c>
      <c r="D16">
        <v>6000</v>
      </c>
      <c r="E16">
        <v>6056</v>
      </c>
      <c r="F16" t="s">
        <v>8219</v>
      </c>
      <c r="G16" t="s">
        <v>8226</v>
      </c>
      <c r="H16" t="s">
        <v>8248</v>
      </c>
      <c r="I16">
        <v>1405259940</v>
      </c>
      <c r="J16">
        <v>1403051888</v>
      </c>
      <c r="K16" t="b">
        <v>0</v>
      </c>
      <c r="L16">
        <v>41</v>
      </c>
      <c r="M16" t="b">
        <v>1</v>
      </c>
      <c r="N16" t="s">
        <v>8265</v>
      </c>
      <c r="O16" s="5">
        <f t="shared" si="0"/>
        <v>100.93333333333334</v>
      </c>
      <c r="P16" s="7">
        <f t="shared" si="1"/>
        <v>147.70731707317074</v>
      </c>
      <c r="Q16" t="s">
        <v>8310</v>
      </c>
      <c r="R16" t="s">
        <v>8311</v>
      </c>
      <c r="S16" s="12">
        <f t="shared" si="2"/>
        <v>41808.02648148148</v>
      </c>
      <c r="T16" s="12">
        <f t="shared" si="3"/>
        <v>41833.582638888889</v>
      </c>
    </row>
    <row r="17" spans="1:20" ht="45" hidden="1" x14ac:dyDescent="0.25">
      <c r="A17">
        <v>15</v>
      </c>
      <c r="B17" s="3" t="s">
        <v>17</v>
      </c>
      <c r="C17" s="3" t="s">
        <v>4126</v>
      </c>
      <c r="D17">
        <v>2000</v>
      </c>
      <c r="E17">
        <v>2132</v>
      </c>
      <c r="F17" t="s">
        <v>8219</v>
      </c>
      <c r="G17" t="s">
        <v>8227</v>
      </c>
      <c r="H17" t="s">
        <v>8249</v>
      </c>
      <c r="I17">
        <v>1443384840</v>
      </c>
      <c r="J17">
        <v>1441790658</v>
      </c>
      <c r="K17" t="b">
        <v>0</v>
      </c>
      <c r="L17">
        <v>98</v>
      </c>
      <c r="M17" t="b">
        <v>1</v>
      </c>
      <c r="N17" t="s">
        <v>8265</v>
      </c>
      <c r="O17" s="5">
        <f t="shared" si="0"/>
        <v>106.60000000000001</v>
      </c>
      <c r="P17" s="7">
        <f t="shared" si="1"/>
        <v>21.755102040816325</v>
      </c>
      <c r="Q17" t="s">
        <v>8310</v>
      </c>
      <c r="R17" t="s">
        <v>8311</v>
      </c>
      <c r="S17" s="12">
        <f t="shared" si="2"/>
        <v>42256.391875000001</v>
      </c>
      <c r="T17" s="12">
        <f t="shared" si="3"/>
        <v>42274.843055555553</v>
      </c>
    </row>
    <row r="18" spans="1:20" ht="60" hidden="1" x14ac:dyDescent="0.25">
      <c r="A18">
        <v>16</v>
      </c>
      <c r="B18" s="3" t="s">
        <v>18</v>
      </c>
      <c r="C18" s="3" t="s">
        <v>4127</v>
      </c>
      <c r="D18">
        <v>12000</v>
      </c>
      <c r="E18">
        <v>12029</v>
      </c>
      <c r="F18" t="s">
        <v>8219</v>
      </c>
      <c r="G18" t="s">
        <v>8224</v>
      </c>
      <c r="H18" t="s">
        <v>8246</v>
      </c>
      <c r="I18">
        <v>1402896600</v>
      </c>
      <c r="J18">
        <v>1398971211</v>
      </c>
      <c r="K18" t="b">
        <v>0</v>
      </c>
      <c r="L18">
        <v>70</v>
      </c>
      <c r="M18" t="b">
        <v>1</v>
      </c>
      <c r="N18" t="s">
        <v>8265</v>
      </c>
      <c r="O18" s="5">
        <f t="shared" si="0"/>
        <v>100.24166666666667</v>
      </c>
      <c r="P18" s="7">
        <f t="shared" si="1"/>
        <v>171.84285714285716</v>
      </c>
      <c r="Q18" t="s">
        <v>8310</v>
      </c>
      <c r="R18" t="s">
        <v>8311</v>
      </c>
      <c r="S18" s="12">
        <f t="shared" si="2"/>
        <v>41760.796423611115</v>
      </c>
      <c r="T18" s="12">
        <f t="shared" si="3"/>
        <v>41806.229166666664</v>
      </c>
    </row>
    <row r="19" spans="1:20" ht="60" hidden="1" x14ac:dyDescent="0.25">
      <c r="A19">
        <v>17</v>
      </c>
      <c r="B19" s="3" t="s">
        <v>19</v>
      </c>
      <c r="C19" s="3" t="s">
        <v>4128</v>
      </c>
      <c r="D19">
        <v>1500</v>
      </c>
      <c r="E19">
        <v>1510</v>
      </c>
      <c r="F19" t="s">
        <v>8219</v>
      </c>
      <c r="G19" t="s">
        <v>8225</v>
      </c>
      <c r="H19" t="s">
        <v>8247</v>
      </c>
      <c r="I19">
        <v>1415126022</v>
      </c>
      <c r="J19">
        <v>1412530422</v>
      </c>
      <c r="K19" t="b">
        <v>0</v>
      </c>
      <c r="L19">
        <v>36</v>
      </c>
      <c r="M19" t="b">
        <v>1</v>
      </c>
      <c r="N19" t="s">
        <v>8265</v>
      </c>
      <c r="O19" s="5">
        <f t="shared" si="0"/>
        <v>100.66666666666666</v>
      </c>
      <c r="P19" s="7">
        <f t="shared" si="1"/>
        <v>41.944444444444443</v>
      </c>
      <c r="Q19" t="s">
        <v>8310</v>
      </c>
      <c r="R19" t="s">
        <v>8311</v>
      </c>
      <c r="S19" s="12">
        <f t="shared" si="2"/>
        <v>41917.731736111113</v>
      </c>
      <c r="T19" s="12">
        <f t="shared" si="3"/>
        <v>41947.773402777777</v>
      </c>
    </row>
    <row r="20" spans="1:20" ht="45" hidden="1" x14ac:dyDescent="0.25">
      <c r="A20">
        <v>18</v>
      </c>
      <c r="B20" s="3" t="s">
        <v>20</v>
      </c>
      <c r="C20" s="3" t="s">
        <v>4129</v>
      </c>
      <c r="D20">
        <v>30000</v>
      </c>
      <c r="E20">
        <v>31896.33</v>
      </c>
      <c r="F20" t="s">
        <v>8219</v>
      </c>
      <c r="G20" t="s">
        <v>8224</v>
      </c>
      <c r="H20" t="s">
        <v>8246</v>
      </c>
      <c r="I20">
        <v>1410958856</v>
      </c>
      <c r="J20">
        <v>1408366856</v>
      </c>
      <c r="K20" t="b">
        <v>0</v>
      </c>
      <c r="L20">
        <v>342</v>
      </c>
      <c r="M20" t="b">
        <v>1</v>
      </c>
      <c r="N20" t="s">
        <v>8265</v>
      </c>
      <c r="O20" s="5">
        <f t="shared" si="0"/>
        <v>106.32110000000002</v>
      </c>
      <c r="P20" s="7">
        <f t="shared" si="1"/>
        <v>93.264122807017543</v>
      </c>
      <c r="Q20" t="s">
        <v>8310</v>
      </c>
      <c r="R20" t="s">
        <v>8311</v>
      </c>
      <c r="S20" s="12">
        <f t="shared" si="2"/>
        <v>41869.542314814818</v>
      </c>
      <c r="T20" s="12">
        <f t="shared" si="3"/>
        <v>41899.542314814818</v>
      </c>
    </row>
    <row r="21" spans="1:20" ht="60" hidden="1" x14ac:dyDescent="0.25">
      <c r="A21">
        <v>19</v>
      </c>
      <c r="B21" s="3" t="s">
        <v>21</v>
      </c>
      <c r="C21" s="3" t="s">
        <v>4130</v>
      </c>
      <c r="D21">
        <v>850</v>
      </c>
      <c r="E21">
        <v>1235</v>
      </c>
      <c r="F21" t="s">
        <v>8219</v>
      </c>
      <c r="G21" t="s">
        <v>8224</v>
      </c>
      <c r="H21" t="s">
        <v>8246</v>
      </c>
      <c r="I21">
        <v>1437420934</v>
      </c>
      <c r="J21">
        <v>1434828934</v>
      </c>
      <c r="K21" t="b">
        <v>0</v>
      </c>
      <c r="L21">
        <v>22</v>
      </c>
      <c r="M21" t="b">
        <v>1</v>
      </c>
      <c r="N21" t="s">
        <v>8265</v>
      </c>
      <c r="O21" s="5">
        <f t="shared" si="0"/>
        <v>145.29411764705881</v>
      </c>
      <c r="P21" s="7">
        <f t="shared" si="1"/>
        <v>56.136363636363633</v>
      </c>
      <c r="Q21" t="s">
        <v>8310</v>
      </c>
      <c r="R21" t="s">
        <v>8311</v>
      </c>
      <c r="S21" s="12">
        <f t="shared" si="2"/>
        <v>42175.816365740742</v>
      </c>
      <c r="T21" s="12">
        <f t="shared" si="3"/>
        <v>42205.816365740742</v>
      </c>
    </row>
    <row r="22" spans="1:20" ht="45" hidden="1" x14ac:dyDescent="0.25">
      <c r="A22">
        <v>20</v>
      </c>
      <c r="B22" s="3" t="s">
        <v>22</v>
      </c>
      <c r="C22" s="3" t="s">
        <v>4131</v>
      </c>
      <c r="D22">
        <v>2000</v>
      </c>
      <c r="E22">
        <v>2004</v>
      </c>
      <c r="F22" t="s">
        <v>8219</v>
      </c>
      <c r="G22" t="s">
        <v>8224</v>
      </c>
      <c r="H22" t="s">
        <v>8246</v>
      </c>
      <c r="I22">
        <v>1442167912</v>
      </c>
      <c r="J22">
        <v>1436983912</v>
      </c>
      <c r="K22" t="b">
        <v>0</v>
      </c>
      <c r="L22">
        <v>25</v>
      </c>
      <c r="M22" t="b">
        <v>1</v>
      </c>
      <c r="N22" t="s">
        <v>8265</v>
      </c>
      <c r="O22" s="5">
        <f t="shared" si="0"/>
        <v>100.2</v>
      </c>
      <c r="P22" s="7">
        <f t="shared" si="1"/>
        <v>80.16</v>
      </c>
      <c r="Q22" t="s">
        <v>8310</v>
      </c>
      <c r="R22" t="s">
        <v>8311</v>
      </c>
      <c r="S22" s="12">
        <f t="shared" si="2"/>
        <v>42200.758240740746</v>
      </c>
      <c r="T22" s="12">
        <f t="shared" si="3"/>
        <v>42260.758240740746</v>
      </c>
    </row>
    <row r="23" spans="1:20" ht="45" hidden="1" x14ac:dyDescent="0.25">
      <c r="A23">
        <v>21</v>
      </c>
      <c r="B23" s="3" t="s">
        <v>23</v>
      </c>
      <c r="C23" s="3" t="s">
        <v>4132</v>
      </c>
      <c r="D23">
        <v>18500</v>
      </c>
      <c r="E23">
        <v>20190</v>
      </c>
      <c r="F23" t="s">
        <v>8219</v>
      </c>
      <c r="G23" t="s">
        <v>8224</v>
      </c>
      <c r="H23" t="s">
        <v>8246</v>
      </c>
      <c r="I23">
        <v>1411743789</v>
      </c>
      <c r="J23">
        <v>1409151789</v>
      </c>
      <c r="K23" t="b">
        <v>0</v>
      </c>
      <c r="L23">
        <v>101</v>
      </c>
      <c r="M23" t="b">
        <v>1</v>
      </c>
      <c r="N23" t="s">
        <v>8265</v>
      </c>
      <c r="O23" s="5">
        <f t="shared" si="0"/>
        <v>109.13513513513513</v>
      </c>
      <c r="P23" s="7">
        <f t="shared" si="1"/>
        <v>199.9009900990099</v>
      </c>
      <c r="Q23" t="s">
        <v>8310</v>
      </c>
      <c r="R23" t="s">
        <v>8311</v>
      </c>
      <c r="S23" s="12">
        <f t="shared" si="2"/>
        <v>41878.627187500002</v>
      </c>
      <c r="T23" s="12">
        <f t="shared" si="3"/>
        <v>41908.627187500002</v>
      </c>
    </row>
    <row r="24" spans="1:20" ht="30" hidden="1" x14ac:dyDescent="0.25">
      <c r="A24">
        <v>22</v>
      </c>
      <c r="B24" s="3" t="s">
        <v>24</v>
      </c>
      <c r="C24" s="3" t="s">
        <v>4133</v>
      </c>
      <c r="D24">
        <v>350</v>
      </c>
      <c r="E24">
        <v>410</v>
      </c>
      <c r="F24" t="s">
        <v>8219</v>
      </c>
      <c r="G24" t="s">
        <v>8224</v>
      </c>
      <c r="H24" t="s">
        <v>8246</v>
      </c>
      <c r="I24">
        <v>1420099140</v>
      </c>
      <c r="J24">
        <v>1418766740</v>
      </c>
      <c r="K24" t="b">
        <v>0</v>
      </c>
      <c r="L24">
        <v>8</v>
      </c>
      <c r="M24" t="b">
        <v>1</v>
      </c>
      <c r="N24" t="s">
        <v>8265</v>
      </c>
      <c r="O24" s="5">
        <f t="shared" si="0"/>
        <v>117.14285714285715</v>
      </c>
      <c r="P24" s="7">
        <f t="shared" si="1"/>
        <v>51.25</v>
      </c>
      <c r="Q24" t="s">
        <v>8310</v>
      </c>
      <c r="R24" t="s">
        <v>8311</v>
      </c>
      <c r="S24" s="12">
        <f t="shared" si="2"/>
        <v>41989.91134259259</v>
      </c>
      <c r="T24" s="12">
        <f t="shared" si="3"/>
        <v>42005.332638888889</v>
      </c>
    </row>
    <row r="25" spans="1:20" ht="45" hidden="1" x14ac:dyDescent="0.25">
      <c r="A25">
        <v>23</v>
      </c>
      <c r="B25" s="3" t="s">
        <v>25</v>
      </c>
      <c r="C25" s="3" t="s">
        <v>4134</v>
      </c>
      <c r="D25">
        <v>2000</v>
      </c>
      <c r="E25">
        <v>2370</v>
      </c>
      <c r="F25" t="s">
        <v>8219</v>
      </c>
      <c r="G25" t="s">
        <v>8224</v>
      </c>
      <c r="H25" t="s">
        <v>8246</v>
      </c>
      <c r="I25">
        <v>1430407200</v>
      </c>
      <c r="J25">
        <v>1428086501</v>
      </c>
      <c r="K25" t="b">
        <v>0</v>
      </c>
      <c r="L25">
        <v>23</v>
      </c>
      <c r="M25" t="b">
        <v>1</v>
      </c>
      <c r="N25" t="s">
        <v>8265</v>
      </c>
      <c r="O25" s="5">
        <f t="shared" si="0"/>
        <v>118.5</v>
      </c>
      <c r="P25" s="7">
        <f t="shared" si="1"/>
        <v>103.04347826086956</v>
      </c>
      <c r="Q25" t="s">
        <v>8310</v>
      </c>
      <c r="R25" t="s">
        <v>8311</v>
      </c>
      <c r="S25" s="12">
        <f t="shared" si="2"/>
        <v>42097.778946759259</v>
      </c>
      <c r="T25" s="12">
        <f t="shared" si="3"/>
        <v>42124.638888888891</v>
      </c>
    </row>
    <row r="26" spans="1:20" ht="30" hidden="1" x14ac:dyDescent="0.25">
      <c r="A26">
        <v>24</v>
      </c>
      <c r="B26" s="3" t="s">
        <v>26</v>
      </c>
      <c r="C26" s="3" t="s">
        <v>4135</v>
      </c>
      <c r="D26">
        <v>35000</v>
      </c>
      <c r="E26">
        <v>38082.69</v>
      </c>
      <c r="F26" t="s">
        <v>8219</v>
      </c>
      <c r="G26" t="s">
        <v>8224</v>
      </c>
      <c r="H26" t="s">
        <v>8246</v>
      </c>
      <c r="I26">
        <v>1442345940</v>
      </c>
      <c r="J26">
        <v>1439494863</v>
      </c>
      <c r="K26" t="b">
        <v>0</v>
      </c>
      <c r="L26">
        <v>574</v>
      </c>
      <c r="M26" t="b">
        <v>1</v>
      </c>
      <c r="N26" t="s">
        <v>8265</v>
      </c>
      <c r="O26" s="5">
        <f t="shared" si="0"/>
        <v>108.80768571428572</v>
      </c>
      <c r="P26" s="7">
        <f t="shared" si="1"/>
        <v>66.346149825783982</v>
      </c>
      <c r="Q26" t="s">
        <v>8310</v>
      </c>
      <c r="R26" t="s">
        <v>8311</v>
      </c>
      <c r="S26" s="12">
        <f t="shared" si="2"/>
        <v>42229.820173611108</v>
      </c>
      <c r="T26" s="12">
        <f t="shared" si="3"/>
        <v>42262.818750000006</v>
      </c>
    </row>
    <row r="27" spans="1:20" ht="60" hidden="1" x14ac:dyDescent="0.25">
      <c r="A27">
        <v>25</v>
      </c>
      <c r="B27" s="3" t="s">
        <v>27</v>
      </c>
      <c r="C27" s="3" t="s">
        <v>4136</v>
      </c>
      <c r="D27">
        <v>600</v>
      </c>
      <c r="E27">
        <v>800</v>
      </c>
      <c r="F27" t="s">
        <v>8219</v>
      </c>
      <c r="G27" t="s">
        <v>8224</v>
      </c>
      <c r="H27" t="s">
        <v>8246</v>
      </c>
      <c r="I27">
        <v>1452299761</v>
      </c>
      <c r="J27">
        <v>1447115761</v>
      </c>
      <c r="K27" t="b">
        <v>0</v>
      </c>
      <c r="L27">
        <v>14</v>
      </c>
      <c r="M27" t="b">
        <v>1</v>
      </c>
      <c r="N27" t="s">
        <v>8265</v>
      </c>
      <c r="O27" s="5">
        <f t="shared" si="0"/>
        <v>133.33333333333331</v>
      </c>
      <c r="P27" s="7">
        <f t="shared" si="1"/>
        <v>57.142857142857146</v>
      </c>
      <c r="Q27" t="s">
        <v>8310</v>
      </c>
      <c r="R27" t="s">
        <v>8311</v>
      </c>
      <c r="S27" s="12">
        <f t="shared" si="2"/>
        <v>42318.025011574078</v>
      </c>
      <c r="T27" s="12">
        <f t="shared" si="3"/>
        <v>42378.025011574078</v>
      </c>
    </row>
    <row r="28" spans="1:20" ht="45" hidden="1" x14ac:dyDescent="0.25">
      <c r="A28">
        <v>26</v>
      </c>
      <c r="B28" s="3" t="s">
        <v>28</v>
      </c>
      <c r="C28" s="3" t="s">
        <v>4137</v>
      </c>
      <c r="D28">
        <v>1250</v>
      </c>
      <c r="E28">
        <v>1940</v>
      </c>
      <c r="F28" t="s">
        <v>8219</v>
      </c>
      <c r="G28" t="s">
        <v>8224</v>
      </c>
      <c r="H28" t="s">
        <v>8246</v>
      </c>
      <c r="I28">
        <v>1408278144</v>
      </c>
      <c r="J28">
        <v>1404822144</v>
      </c>
      <c r="K28" t="b">
        <v>0</v>
      </c>
      <c r="L28">
        <v>19</v>
      </c>
      <c r="M28" t="b">
        <v>1</v>
      </c>
      <c r="N28" t="s">
        <v>8265</v>
      </c>
      <c r="O28" s="5">
        <f t="shared" si="0"/>
        <v>155.20000000000002</v>
      </c>
      <c r="P28" s="7">
        <f t="shared" si="1"/>
        <v>102.10526315789474</v>
      </c>
      <c r="Q28" t="s">
        <v>8310</v>
      </c>
      <c r="R28" t="s">
        <v>8311</v>
      </c>
      <c r="S28" s="12">
        <f t="shared" si="2"/>
        <v>41828.515555555554</v>
      </c>
      <c r="T28" s="12">
        <f t="shared" si="3"/>
        <v>41868.515555555554</v>
      </c>
    </row>
    <row r="29" spans="1:20" ht="45" hidden="1" x14ac:dyDescent="0.25">
      <c r="A29">
        <v>27</v>
      </c>
      <c r="B29" s="3" t="s">
        <v>29</v>
      </c>
      <c r="C29" s="3" t="s">
        <v>4138</v>
      </c>
      <c r="D29">
        <v>20000</v>
      </c>
      <c r="E29">
        <v>22345</v>
      </c>
      <c r="F29" t="s">
        <v>8219</v>
      </c>
      <c r="G29" t="s">
        <v>8228</v>
      </c>
      <c r="H29" t="s">
        <v>8250</v>
      </c>
      <c r="I29">
        <v>1416113833</v>
      </c>
      <c r="J29">
        <v>1413518233</v>
      </c>
      <c r="K29" t="b">
        <v>0</v>
      </c>
      <c r="L29">
        <v>150</v>
      </c>
      <c r="M29" t="b">
        <v>1</v>
      </c>
      <c r="N29" t="s">
        <v>8265</v>
      </c>
      <c r="O29" s="5">
        <f t="shared" si="0"/>
        <v>111.72500000000001</v>
      </c>
      <c r="P29" s="7">
        <f t="shared" si="1"/>
        <v>148.96666666666667</v>
      </c>
      <c r="Q29" t="s">
        <v>8310</v>
      </c>
      <c r="R29" t="s">
        <v>8311</v>
      </c>
      <c r="S29" s="12">
        <f t="shared" si="2"/>
        <v>41929.164733796293</v>
      </c>
      <c r="T29" s="12">
        <f t="shared" si="3"/>
        <v>41959.206400462965</v>
      </c>
    </row>
    <row r="30" spans="1:20" ht="30" hidden="1" x14ac:dyDescent="0.25">
      <c r="A30">
        <v>28</v>
      </c>
      <c r="B30" s="3" t="s">
        <v>30</v>
      </c>
      <c r="C30" s="3" t="s">
        <v>4139</v>
      </c>
      <c r="D30">
        <v>12000</v>
      </c>
      <c r="E30">
        <v>12042</v>
      </c>
      <c r="F30" t="s">
        <v>8219</v>
      </c>
      <c r="G30" t="s">
        <v>8224</v>
      </c>
      <c r="H30" t="s">
        <v>8246</v>
      </c>
      <c r="I30">
        <v>1450307284</v>
      </c>
      <c r="J30">
        <v>1447715284</v>
      </c>
      <c r="K30" t="b">
        <v>0</v>
      </c>
      <c r="L30">
        <v>71</v>
      </c>
      <c r="M30" t="b">
        <v>1</v>
      </c>
      <c r="N30" t="s">
        <v>8265</v>
      </c>
      <c r="O30" s="5">
        <f t="shared" si="0"/>
        <v>100.35000000000001</v>
      </c>
      <c r="P30" s="7">
        <f t="shared" si="1"/>
        <v>169.6056338028169</v>
      </c>
      <c r="Q30" t="s">
        <v>8310</v>
      </c>
      <c r="R30" t="s">
        <v>8311</v>
      </c>
      <c r="S30" s="12">
        <f t="shared" si="2"/>
        <v>42324.96393518518</v>
      </c>
      <c r="T30" s="12">
        <f t="shared" si="3"/>
        <v>42354.96393518518</v>
      </c>
    </row>
    <row r="31" spans="1:20" ht="60" hidden="1" x14ac:dyDescent="0.25">
      <c r="A31">
        <v>29</v>
      </c>
      <c r="B31" s="3" t="s">
        <v>31</v>
      </c>
      <c r="C31" s="3" t="s">
        <v>4140</v>
      </c>
      <c r="D31">
        <v>3000</v>
      </c>
      <c r="E31">
        <v>3700</v>
      </c>
      <c r="F31" t="s">
        <v>8219</v>
      </c>
      <c r="G31" t="s">
        <v>8225</v>
      </c>
      <c r="H31" t="s">
        <v>8247</v>
      </c>
      <c r="I31">
        <v>1406045368</v>
      </c>
      <c r="J31">
        <v>1403453368</v>
      </c>
      <c r="K31" t="b">
        <v>0</v>
      </c>
      <c r="L31">
        <v>117</v>
      </c>
      <c r="M31" t="b">
        <v>1</v>
      </c>
      <c r="N31" t="s">
        <v>8265</v>
      </c>
      <c r="O31" s="5">
        <f t="shared" si="0"/>
        <v>123.33333333333334</v>
      </c>
      <c r="P31" s="7">
        <f t="shared" si="1"/>
        <v>31.623931623931625</v>
      </c>
      <c r="Q31" t="s">
        <v>8310</v>
      </c>
      <c r="R31" t="s">
        <v>8311</v>
      </c>
      <c r="S31" s="12">
        <f t="shared" si="2"/>
        <v>41812.67324074074</v>
      </c>
      <c r="T31" s="12">
        <f t="shared" si="3"/>
        <v>41842.67324074074</v>
      </c>
    </row>
    <row r="32" spans="1:20" ht="45" hidden="1" x14ac:dyDescent="0.25">
      <c r="A32">
        <v>30</v>
      </c>
      <c r="B32" s="3" t="s">
        <v>32</v>
      </c>
      <c r="C32" s="3" t="s">
        <v>4141</v>
      </c>
      <c r="D32">
        <v>4000</v>
      </c>
      <c r="E32">
        <v>4051.99</v>
      </c>
      <c r="F32" t="s">
        <v>8219</v>
      </c>
      <c r="G32" t="s">
        <v>8224</v>
      </c>
      <c r="H32" t="s">
        <v>8246</v>
      </c>
      <c r="I32">
        <v>1408604515</v>
      </c>
      <c r="J32">
        <v>1406012515</v>
      </c>
      <c r="K32" t="b">
        <v>0</v>
      </c>
      <c r="L32">
        <v>53</v>
      </c>
      <c r="M32" t="b">
        <v>1</v>
      </c>
      <c r="N32" t="s">
        <v>8265</v>
      </c>
      <c r="O32" s="5">
        <f t="shared" si="0"/>
        <v>101.29975</v>
      </c>
      <c r="P32" s="7">
        <f t="shared" si="1"/>
        <v>76.45264150943396</v>
      </c>
      <c r="Q32" t="s">
        <v>8310</v>
      </c>
      <c r="R32" t="s">
        <v>8311</v>
      </c>
      <c r="S32" s="12">
        <f t="shared" si="2"/>
        <v>41842.292997685188</v>
      </c>
      <c r="T32" s="12">
        <f t="shared" si="3"/>
        <v>41872.292997685188</v>
      </c>
    </row>
    <row r="33" spans="1:20" ht="45" hidden="1" x14ac:dyDescent="0.25">
      <c r="A33">
        <v>31</v>
      </c>
      <c r="B33" s="3" t="s">
        <v>33</v>
      </c>
      <c r="C33" s="3" t="s">
        <v>4142</v>
      </c>
      <c r="D33">
        <v>13</v>
      </c>
      <c r="E33">
        <v>13</v>
      </c>
      <c r="F33" t="s">
        <v>8219</v>
      </c>
      <c r="G33" t="s">
        <v>8224</v>
      </c>
      <c r="H33" t="s">
        <v>8246</v>
      </c>
      <c r="I33">
        <v>1453748434</v>
      </c>
      <c r="J33">
        <v>1452193234</v>
      </c>
      <c r="K33" t="b">
        <v>0</v>
      </c>
      <c r="L33">
        <v>1</v>
      </c>
      <c r="M33" t="b">
        <v>1</v>
      </c>
      <c r="N33" t="s">
        <v>8265</v>
      </c>
      <c r="O33" s="5">
        <f t="shared" si="0"/>
        <v>100</v>
      </c>
      <c r="P33" s="7">
        <f t="shared" si="1"/>
        <v>13</v>
      </c>
      <c r="Q33" t="s">
        <v>8310</v>
      </c>
      <c r="R33" t="s">
        <v>8311</v>
      </c>
      <c r="S33" s="12">
        <f t="shared" si="2"/>
        <v>42376.79206018518</v>
      </c>
      <c r="T33" s="12">
        <f t="shared" si="3"/>
        <v>42394.79206018518</v>
      </c>
    </row>
    <row r="34" spans="1:20" ht="60" hidden="1" x14ac:dyDescent="0.25">
      <c r="A34">
        <v>32</v>
      </c>
      <c r="B34" s="3" t="s">
        <v>34</v>
      </c>
      <c r="C34" s="3" t="s">
        <v>4143</v>
      </c>
      <c r="D34">
        <v>28450</v>
      </c>
      <c r="E34">
        <v>28520</v>
      </c>
      <c r="F34" t="s">
        <v>8219</v>
      </c>
      <c r="G34" t="s">
        <v>8224</v>
      </c>
      <c r="H34" t="s">
        <v>8246</v>
      </c>
      <c r="I34">
        <v>1463111940</v>
      </c>
      <c r="J34">
        <v>1459523017</v>
      </c>
      <c r="K34" t="b">
        <v>0</v>
      </c>
      <c r="L34">
        <v>89</v>
      </c>
      <c r="M34" t="b">
        <v>1</v>
      </c>
      <c r="N34" t="s">
        <v>8265</v>
      </c>
      <c r="O34" s="5">
        <f t="shared" si="0"/>
        <v>100.24604569420035</v>
      </c>
      <c r="P34" s="7">
        <f t="shared" si="1"/>
        <v>320.44943820224717</v>
      </c>
      <c r="Q34" t="s">
        <v>8310</v>
      </c>
      <c r="R34" t="s">
        <v>8311</v>
      </c>
      <c r="S34" s="12">
        <f t="shared" si="2"/>
        <v>42461.627511574072</v>
      </c>
      <c r="T34" s="12">
        <f t="shared" si="3"/>
        <v>42503.165972222225</v>
      </c>
    </row>
    <row r="35" spans="1:20" ht="60" hidden="1" x14ac:dyDescent="0.25">
      <c r="A35">
        <v>33</v>
      </c>
      <c r="B35" s="3" t="s">
        <v>35</v>
      </c>
      <c r="C35" s="3" t="s">
        <v>4144</v>
      </c>
      <c r="D35">
        <v>5250</v>
      </c>
      <c r="E35">
        <v>5360</v>
      </c>
      <c r="F35" t="s">
        <v>8219</v>
      </c>
      <c r="G35" t="s">
        <v>8224</v>
      </c>
      <c r="H35" t="s">
        <v>8246</v>
      </c>
      <c r="I35">
        <v>1447001501</v>
      </c>
      <c r="J35">
        <v>1444405901</v>
      </c>
      <c r="K35" t="b">
        <v>0</v>
      </c>
      <c r="L35">
        <v>64</v>
      </c>
      <c r="M35" t="b">
        <v>1</v>
      </c>
      <c r="N35" t="s">
        <v>8265</v>
      </c>
      <c r="O35" s="5">
        <f t="shared" si="0"/>
        <v>102.0952380952381</v>
      </c>
      <c r="P35" s="7">
        <f t="shared" si="1"/>
        <v>83.75</v>
      </c>
      <c r="Q35" t="s">
        <v>8310</v>
      </c>
      <c r="R35" t="s">
        <v>8311</v>
      </c>
      <c r="S35" s="12">
        <f t="shared" si="2"/>
        <v>42286.660891203705</v>
      </c>
      <c r="T35" s="12">
        <f t="shared" si="3"/>
        <v>42316.702557870376</v>
      </c>
    </row>
    <row r="36" spans="1:20" ht="60" hidden="1" x14ac:dyDescent="0.25">
      <c r="A36">
        <v>34</v>
      </c>
      <c r="B36" s="3" t="s">
        <v>36</v>
      </c>
      <c r="C36" s="3" t="s">
        <v>4145</v>
      </c>
      <c r="D36">
        <v>2600</v>
      </c>
      <c r="E36">
        <v>3392</v>
      </c>
      <c r="F36" t="s">
        <v>8219</v>
      </c>
      <c r="G36" t="s">
        <v>8224</v>
      </c>
      <c r="H36" t="s">
        <v>8246</v>
      </c>
      <c r="I36">
        <v>1407224601</v>
      </c>
      <c r="J36">
        <v>1405928601</v>
      </c>
      <c r="K36" t="b">
        <v>0</v>
      </c>
      <c r="L36">
        <v>68</v>
      </c>
      <c r="M36" t="b">
        <v>1</v>
      </c>
      <c r="N36" t="s">
        <v>8265</v>
      </c>
      <c r="O36" s="5">
        <f t="shared" si="0"/>
        <v>130.46153846153845</v>
      </c>
      <c r="P36" s="7">
        <f t="shared" si="1"/>
        <v>49.882352941176471</v>
      </c>
      <c r="Q36" t="s">
        <v>8310</v>
      </c>
      <c r="R36" t="s">
        <v>8311</v>
      </c>
      <c r="S36" s="12">
        <f t="shared" si="2"/>
        <v>41841.321770833332</v>
      </c>
      <c r="T36" s="12">
        <f t="shared" si="3"/>
        <v>41856.321770833332</v>
      </c>
    </row>
    <row r="37" spans="1:20" ht="45" hidden="1" x14ac:dyDescent="0.25">
      <c r="A37">
        <v>35</v>
      </c>
      <c r="B37" s="3" t="s">
        <v>37</v>
      </c>
      <c r="C37" s="3" t="s">
        <v>4146</v>
      </c>
      <c r="D37">
        <v>1000</v>
      </c>
      <c r="E37">
        <v>1665</v>
      </c>
      <c r="F37" t="s">
        <v>8219</v>
      </c>
      <c r="G37" t="s">
        <v>8224</v>
      </c>
      <c r="H37" t="s">
        <v>8246</v>
      </c>
      <c r="I37">
        <v>1430179200</v>
      </c>
      <c r="J37">
        <v>1428130814</v>
      </c>
      <c r="K37" t="b">
        <v>0</v>
      </c>
      <c r="L37">
        <v>28</v>
      </c>
      <c r="M37" t="b">
        <v>1</v>
      </c>
      <c r="N37" t="s">
        <v>8265</v>
      </c>
      <c r="O37" s="5">
        <f t="shared" si="0"/>
        <v>166.5</v>
      </c>
      <c r="P37" s="7">
        <f t="shared" si="1"/>
        <v>59.464285714285715</v>
      </c>
      <c r="Q37" t="s">
        <v>8310</v>
      </c>
      <c r="R37" t="s">
        <v>8311</v>
      </c>
      <c r="S37" s="12">
        <f t="shared" si="2"/>
        <v>42098.291828703703</v>
      </c>
      <c r="T37" s="12">
        <f t="shared" si="3"/>
        <v>42122</v>
      </c>
    </row>
    <row r="38" spans="1:20" ht="30" hidden="1" x14ac:dyDescent="0.25">
      <c r="A38">
        <v>36</v>
      </c>
      <c r="B38" s="3" t="s">
        <v>38</v>
      </c>
      <c r="C38" s="3" t="s">
        <v>4147</v>
      </c>
      <c r="D38">
        <v>6000</v>
      </c>
      <c r="E38">
        <v>8529</v>
      </c>
      <c r="F38" t="s">
        <v>8219</v>
      </c>
      <c r="G38" t="s">
        <v>8224</v>
      </c>
      <c r="H38" t="s">
        <v>8246</v>
      </c>
      <c r="I38">
        <v>1428128525</v>
      </c>
      <c r="J38">
        <v>1425540125</v>
      </c>
      <c r="K38" t="b">
        <v>0</v>
      </c>
      <c r="L38">
        <v>44</v>
      </c>
      <c r="M38" t="b">
        <v>1</v>
      </c>
      <c r="N38" t="s">
        <v>8265</v>
      </c>
      <c r="O38" s="5">
        <f t="shared" si="0"/>
        <v>142.15</v>
      </c>
      <c r="P38" s="7">
        <f t="shared" si="1"/>
        <v>193.84090909090909</v>
      </c>
      <c r="Q38" t="s">
        <v>8310</v>
      </c>
      <c r="R38" t="s">
        <v>8311</v>
      </c>
      <c r="S38" s="12">
        <f t="shared" si="2"/>
        <v>42068.307002314818</v>
      </c>
      <c r="T38" s="12">
        <f t="shared" si="3"/>
        <v>42098.265335648146</v>
      </c>
    </row>
    <row r="39" spans="1:20" ht="60" hidden="1" x14ac:dyDescent="0.25">
      <c r="A39">
        <v>37</v>
      </c>
      <c r="B39" s="3" t="s">
        <v>39</v>
      </c>
      <c r="C39" s="3" t="s">
        <v>4148</v>
      </c>
      <c r="D39">
        <v>22000</v>
      </c>
      <c r="E39">
        <v>40357</v>
      </c>
      <c r="F39" t="s">
        <v>8219</v>
      </c>
      <c r="G39" t="s">
        <v>8224</v>
      </c>
      <c r="H39" t="s">
        <v>8246</v>
      </c>
      <c r="I39">
        <v>1425055079</v>
      </c>
      <c r="J39">
        <v>1422463079</v>
      </c>
      <c r="K39" t="b">
        <v>0</v>
      </c>
      <c r="L39">
        <v>253</v>
      </c>
      <c r="M39" t="b">
        <v>1</v>
      </c>
      <c r="N39" t="s">
        <v>8265</v>
      </c>
      <c r="O39" s="5">
        <f t="shared" si="0"/>
        <v>183.44090909090909</v>
      </c>
      <c r="P39" s="7">
        <f t="shared" si="1"/>
        <v>159.51383399209487</v>
      </c>
      <c r="Q39" t="s">
        <v>8310</v>
      </c>
      <c r="R39" t="s">
        <v>8311</v>
      </c>
      <c r="S39" s="12">
        <f t="shared" si="2"/>
        <v>42032.693043981482</v>
      </c>
      <c r="T39" s="12">
        <f t="shared" si="3"/>
        <v>42062.693043981482</v>
      </c>
    </row>
    <row r="40" spans="1:20" ht="45" hidden="1" x14ac:dyDescent="0.25">
      <c r="A40">
        <v>38</v>
      </c>
      <c r="B40" s="3" t="s">
        <v>40</v>
      </c>
      <c r="C40" s="3" t="s">
        <v>4149</v>
      </c>
      <c r="D40">
        <v>2500</v>
      </c>
      <c r="E40">
        <v>2751</v>
      </c>
      <c r="F40" t="s">
        <v>8219</v>
      </c>
      <c r="G40" t="s">
        <v>8224</v>
      </c>
      <c r="H40" t="s">
        <v>8246</v>
      </c>
      <c r="I40">
        <v>1368235344</v>
      </c>
      <c r="J40">
        <v>1365643344</v>
      </c>
      <c r="K40" t="b">
        <v>0</v>
      </c>
      <c r="L40">
        <v>66</v>
      </c>
      <c r="M40" t="b">
        <v>1</v>
      </c>
      <c r="N40" t="s">
        <v>8265</v>
      </c>
      <c r="O40" s="5">
        <f t="shared" si="0"/>
        <v>110.04</v>
      </c>
      <c r="P40" s="7">
        <f t="shared" si="1"/>
        <v>41.68181818181818</v>
      </c>
      <c r="Q40" t="s">
        <v>8310</v>
      </c>
      <c r="R40" t="s">
        <v>8311</v>
      </c>
      <c r="S40" s="12">
        <f t="shared" si="2"/>
        <v>41375.057222222218</v>
      </c>
      <c r="T40" s="12">
        <f t="shared" si="3"/>
        <v>41405.057222222218</v>
      </c>
    </row>
    <row r="41" spans="1:20" ht="60" hidden="1" x14ac:dyDescent="0.25">
      <c r="A41">
        <v>39</v>
      </c>
      <c r="B41" s="3" t="s">
        <v>41</v>
      </c>
      <c r="C41" s="3" t="s">
        <v>4150</v>
      </c>
      <c r="D41">
        <v>25000</v>
      </c>
      <c r="E41">
        <v>32745</v>
      </c>
      <c r="F41" t="s">
        <v>8219</v>
      </c>
      <c r="G41" t="s">
        <v>8225</v>
      </c>
      <c r="H41" t="s">
        <v>8247</v>
      </c>
      <c r="I41">
        <v>1401058740</v>
      </c>
      <c r="J41">
        <v>1398388068</v>
      </c>
      <c r="K41" t="b">
        <v>0</v>
      </c>
      <c r="L41">
        <v>217</v>
      </c>
      <c r="M41" t="b">
        <v>1</v>
      </c>
      <c r="N41" t="s">
        <v>8265</v>
      </c>
      <c r="O41" s="5">
        <f t="shared" si="0"/>
        <v>130.98000000000002</v>
      </c>
      <c r="P41" s="7">
        <f t="shared" si="1"/>
        <v>150.89861751152074</v>
      </c>
      <c r="Q41" t="s">
        <v>8310</v>
      </c>
      <c r="R41" t="s">
        <v>8311</v>
      </c>
      <c r="S41" s="12">
        <f t="shared" si="2"/>
        <v>41754.047083333331</v>
      </c>
      <c r="T41" s="12">
        <f t="shared" si="3"/>
        <v>41784.957638888889</v>
      </c>
    </row>
    <row r="42" spans="1:20" ht="60" hidden="1" x14ac:dyDescent="0.25">
      <c r="A42">
        <v>40</v>
      </c>
      <c r="B42" s="3" t="s">
        <v>42</v>
      </c>
      <c r="C42" s="3" t="s">
        <v>4151</v>
      </c>
      <c r="D42">
        <v>2000</v>
      </c>
      <c r="E42">
        <v>2027</v>
      </c>
      <c r="F42" t="s">
        <v>8219</v>
      </c>
      <c r="G42" t="s">
        <v>8224</v>
      </c>
      <c r="H42" t="s">
        <v>8246</v>
      </c>
      <c r="I42">
        <v>1403150400</v>
      </c>
      <c r="J42">
        <v>1401426488</v>
      </c>
      <c r="K42" t="b">
        <v>0</v>
      </c>
      <c r="L42">
        <v>16</v>
      </c>
      <c r="M42" t="b">
        <v>1</v>
      </c>
      <c r="N42" t="s">
        <v>8265</v>
      </c>
      <c r="O42" s="5">
        <f t="shared" si="0"/>
        <v>101.35000000000001</v>
      </c>
      <c r="P42" s="7">
        <f t="shared" si="1"/>
        <v>126.6875</v>
      </c>
      <c r="Q42" t="s">
        <v>8310</v>
      </c>
      <c r="R42" t="s">
        <v>8311</v>
      </c>
      <c r="S42" s="12">
        <f t="shared" si="2"/>
        <v>41789.21398148148</v>
      </c>
      <c r="T42" s="12">
        <f t="shared" si="3"/>
        <v>41809.166666666664</v>
      </c>
    </row>
    <row r="43" spans="1:20" ht="60" hidden="1" x14ac:dyDescent="0.25">
      <c r="A43">
        <v>41</v>
      </c>
      <c r="B43" s="3" t="s">
        <v>43</v>
      </c>
      <c r="C43" s="3" t="s">
        <v>4152</v>
      </c>
      <c r="D43">
        <v>2000</v>
      </c>
      <c r="E43">
        <v>2000</v>
      </c>
      <c r="F43" t="s">
        <v>8219</v>
      </c>
      <c r="G43" t="s">
        <v>8224</v>
      </c>
      <c r="H43" t="s">
        <v>8246</v>
      </c>
      <c r="I43">
        <v>1412516354</v>
      </c>
      <c r="J43">
        <v>1409924354</v>
      </c>
      <c r="K43" t="b">
        <v>0</v>
      </c>
      <c r="L43">
        <v>19</v>
      </c>
      <c r="M43" t="b">
        <v>1</v>
      </c>
      <c r="N43" t="s">
        <v>8265</v>
      </c>
      <c r="O43" s="5">
        <f t="shared" si="0"/>
        <v>100</v>
      </c>
      <c r="P43" s="7">
        <f t="shared" si="1"/>
        <v>105.26315789473684</v>
      </c>
      <c r="Q43" t="s">
        <v>8310</v>
      </c>
      <c r="R43" t="s">
        <v>8311</v>
      </c>
      <c r="S43" s="12">
        <f t="shared" si="2"/>
        <v>41887.568912037037</v>
      </c>
      <c r="T43" s="12">
        <f t="shared" si="3"/>
        <v>41917.568912037037</v>
      </c>
    </row>
    <row r="44" spans="1:20" ht="60" hidden="1" x14ac:dyDescent="0.25">
      <c r="A44">
        <v>42</v>
      </c>
      <c r="B44" s="3" t="s">
        <v>44</v>
      </c>
      <c r="C44" s="3" t="s">
        <v>4153</v>
      </c>
      <c r="D44">
        <v>14000</v>
      </c>
      <c r="E44">
        <v>19860</v>
      </c>
      <c r="F44" t="s">
        <v>8219</v>
      </c>
      <c r="G44" t="s">
        <v>8224</v>
      </c>
      <c r="H44" t="s">
        <v>8246</v>
      </c>
      <c r="I44">
        <v>1419780026</v>
      </c>
      <c r="J44">
        <v>1417188026</v>
      </c>
      <c r="K44" t="b">
        <v>0</v>
      </c>
      <c r="L44">
        <v>169</v>
      </c>
      <c r="M44" t="b">
        <v>1</v>
      </c>
      <c r="N44" t="s">
        <v>8265</v>
      </c>
      <c r="O44" s="5">
        <f t="shared" si="0"/>
        <v>141.85714285714286</v>
      </c>
      <c r="P44" s="7">
        <f t="shared" si="1"/>
        <v>117.51479289940828</v>
      </c>
      <c r="Q44" t="s">
        <v>8310</v>
      </c>
      <c r="R44" t="s">
        <v>8311</v>
      </c>
      <c r="S44" s="12">
        <f t="shared" si="2"/>
        <v>41971.639189814814</v>
      </c>
      <c r="T44" s="12">
        <f t="shared" si="3"/>
        <v>42001.639189814814</v>
      </c>
    </row>
    <row r="45" spans="1:20" ht="60" hidden="1" x14ac:dyDescent="0.25">
      <c r="A45">
        <v>43</v>
      </c>
      <c r="B45" s="3" t="s">
        <v>45</v>
      </c>
      <c r="C45" s="3" t="s">
        <v>4154</v>
      </c>
      <c r="D45">
        <v>10000</v>
      </c>
      <c r="E45">
        <v>30866</v>
      </c>
      <c r="F45" t="s">
        <v>8219</v>
      </c>
      <c r="G45" t="s">
        <v>8224</v>
      </c>
      <c r="H45" t="s">
        <v>8246</v>
      </c>
      <c r="I45">
        <v>1405209600</v>
      </c>
      <c r="J45">
        <v>1402599486</v>
      </c>
      <c r="K45" t="b">
        <v>0</v>
      </c>
      <c r="L45">
        <v>263</v>
      </c>
      <c r="M45" t="b">
        <v>1</v>
      </c>
      <c r="N45" t="s">
        <v>8265</v>
      </c>
      <c r="O45" s="5">
        <f t="shared" si="0"/>
        <v>308.65999999999997</v>
      </c>
      <c r="P45" s="7">
        <f t="shared" si="1"/>
        <v>117.36121673003802</v>
      </c>
      <c r="Q45" t="s">
        <v>8310</v>
      </c>
      <c r="R45" t="s">
        <v>8311</v>
      </c>
      <c r="S45" s="12">
        <f t="shared" si="2"/>
        <v>41802.790347222224</v>
      </c>
      <c r="T45" s="12">
        <f t="shared" si="3"/>
        <v>41833</v>
      </c>
    </row>
    <row r="46" spans="1:20" ht="60" hidden="1" x14ac:dyDescent="0.25">
      <c r="A46">
        <v>44</v>
      </c>
      <c r="B46" s="3" t="s">
        <v>46</v>
      </c>
      <c r="C46" s="3" t="s">
        <v>4155</v>
      </c>
      <c r="D46">
        <v>2000</v>
      </c>
      <c r="E46">
        <v>2000</v>
      </c>
      <c r="F46" t="s">
        <v>8219</v>
      </c>
      <c r="G46" t="s">
        <v>8224</v>
      </c>
      <c r="H46" t="s">
        <v>8246</v>
      </c>
      <c r="I46">
        <v>1412648537</v>
      </c>
      <c r="J46">
        <v>1408760537</v>
      </c>
      <c r="K46" t="b">
        <v>0</v>
      </c>
      <c r="L46">
        <v>15</v>
      </c>
      <c r="M46" t="b">
        <v>1</v>
      </c>
      <c r="N46" t="s">
        <v>8265</v>
      </c>
      <c r="O46" s="5">
        <f t="shared" si="0"/>
        <v>100</v>
      </c>
      <c r="P46" s="7">
        <f t="shared" si="1"/>
        <v>133.33333333333334</v>
      </c>
      <c r="Q46" t="s">
        <v>8310</v>
      </c>
      <c r="R46" t="s">
        <v>8311</v>
      </c>
      <c r="S46" s="12">
        <f t="shared" si="2"/>
        <v>41874.098807870374</v>
      </c>
      <c r="T46" s="12">
        <f t="shared" si="3"/>
        <v>41919.098807870374</v>
      </c>
    </row>
    <row r="47" spans="1:20" ht="45" hidden="1" x14ac:dyDescent="0.25">
      <c r="A47">
        <v>45</v>
      </c>
      <c r="B47" s="3" t="s">
        <v>47</v>
      </c>
      <c r="C47" s="3" t="s">
        <v>4156</v>
      </c>
      <c r="D47">
        <v>5000</v>
      </c>
      <c r="E47">
        <v>6000</v>
      </c>
      <c r="F47" t="s">
        <v>8219</v>
      </c>
      <c r="G47" t="s">
        <v>8224</v>
      </c>
      <c r="H47" t="s">
        <v>8246</v>
      </c>
      <c r="I47">
        <v>1461769107</v>
      </c>
      <c r="J47">
        <v>1459177107</v>
      </c>
      <c r="K47" t="b">
        <v>0</v>
      </c>
      <c r="L47">
        <v>61</v>
      </c>
      <c r="M47" t="b">
        <v>1</v>
      </c>
      <c r="N47" t="s">
        <v>8265</v>
      </c>
      <c r="O47" s="5">
        <f t="shared" si="0"/>
        <v>120</v>
      </c>
      <c r="P47" s="7">
        <f t="shared" si="1"/>
        <v>98.360655737704917</v>
      </c>
      <c r="Q47" t="s">
        <v>8310</v>
      </c>
      <c r="R47" t="s">
        <v>8311</v>
      </c>
      <c r="S47" s="12">
        <f t="shared" si="2"/>
        <v>42457.623923611114</v>
      </c>
      <c r="T47" s="12">
        <f t="shared" si="3"/>
        <v>42487.623923611114</v>
      </c>
    </row>
    <row r="48" spans="1:20" ht="45" hidden="1" x14ac:dyDescent="0.25">
      <c r="A48">
        <v>46</v>
      </c>
      <c r="B48" s="3" t="s">
        <v>48</v>
      </c>
      <c r="C48" s="3" t="s">
        <v>4157</v>
      </c>
      <c r="D48">
        <v>8400</v>
      </c>
      <c r="E48">
        <v>8750</v>
      </c>
      <c r="F48" t="s">
        <v>8219</v>
      </c>
      <c r="G48" t="s">
        <v>8226</v>
      </c>
      <c r="H48" t="s">
        <v>8248</v>
      </c>
      <c r="I48">
        <v>1450220974</v>
      </c>
      <c r="J48">
        <v>1447628974</v>
      </c>
      <c r="K48" t="b">
        <v>0</v>
      </c>
      <c r="L48">
        <v>45</v>
      </c>
      <c r="M48" t="b">
        <v>1</v>
      </c>
      <c r="N48" t="s">
        <v>8265</v>
      </c>
      <c r="O48" s="5">
        <f t="shared" si="0"/>
        <v>104.16666666666667</v>
      </c>
      <c r="P48" s="7">
        <f t="shared" si="1"/>
        <v>194.44444444444446</v>
      </c>
      <c r="Q48" t="s">
        <v>8310</v>
      </c>
      <c r="R48" t="s">
        <v>8311</v>
      </c>
      <c r="S48" s="12">
        <f t="shared" si="2"/>
        <v>42323.964976851858</v>
      </c>
      <c r="T48" s="12">
        <f t="shared" si="3"/>
        <v>42353.964976851858</v>
      </c>
    </row>
    <row r="49" spans="1:20" ht="60" hidden="1" x14ac:dyDescent="0.25">
      <c r="A49">
        <v>47</v>
      </c>
      <c r="B49" s="3" t="s">
        <v>49</v>
      </c>
      <c r="C49" s="3" t="s">
        <v>4158</v>
      </c>
      <c r="D49">
        <v>5000</v>
      </c>
      <c r="E49">
        <v>5380.55</v>
      </c>
      <c r="F49" t="s">
        <v>8219</v>
      </c>
      <c r="G49" t="s">
        <v>8224</v>
      </c>
      <c r="H49" t="s">
        <v>8246</v>
      </c>
      <c r="I49">
        <v>1419021607</v>
      </c>
      <c r="J49">
        <v>1413834007</v>
      </c>
      <c r="K49" t="b">
        <v>0</v>
      </c>
      <c r="L49">
        <v>70</v>
      </c>
      <c r="M49" t="b">
        <v>1</v>
      </c>
      <c r="N49" t="s">
        <v>8265</v>
      </c>
      <c r="O49" s="5">
        <f t="shared" si="0"/>
        <v>107.61100000000002</v>
      </c>
      <c r="P49" s="7">
        <f t="shared" si="1"/>
        <v>76.865000000000009</v>
      </c>
      <c r="Q49" t="s">
        <v>8310</v>
      </c>
      <c r="R49" t="s">
        <v>8311</v>
      </c>
      <c r="S49" s="12">
        <f t="shared" si="2"/>
        <v>41932.819525462961</v>
      </c>
      <c r="T49" s="12">
        <f t="shared" si="3"/>
        <v>41992.861192129625</v>
      </c>
    </row>
    <row r="50" spans="1:20" ht="60" hidden="1" x14ac:dyDescent="0.25">
      <c r="A50">
        <v>48</v>
      </c>
      <c r="B50" s="3" t="s">
        <v>50</v>
      </c>
      <c r="C50" s="3" t="s">
        <v>4159</v>
      </c>
      <c r="D50">
        <v>2000</v>
      </c>
      <c r="E50">
        <v>2159</v>
      </c>
      <c r="F50" t="s">
        <v>8219</v>
      </c>
      <c r="G50" t="s">
        <v>8225</v>
      </c>
      <c r="H50" t="s">
        <v>8247</v>
      </c>
      <c r="I50">
        <v>1425211200</v>
      </c>
      <c r="J50">
        <v>1422534260</v>
      </c>
      <c r="K50" t="b">
        <v>0</v>
      </c>
      <c r="L50">
        <v>38</v>
      </c>
      <c r="M50" t="b">
        <v>1</v>
      </c>
      <c r="N50" t="s">
        <v>8265</v>
      </c>
      <c r="O50" s="5">
        <f t="shared" si="0"/>
        <v>107.94999999999999</v>
      </c>
      <c r="P50" s="7">
        <f t="shared" si="1"/>
        <v>56.815789473684212</v>
      </c>
      <c r="Q50" t="s">
        <v>8310</v>
      </c>
      <c r="R50" t="s">
        <v>8311</v>
      </c>
      <c r="S50" s="12">
        <f t="shared" si="2"/>
        <v>42033.516898148147</v>
      </c>
      <c r="T50" s="12">
        <f t="shared" si="3"/>
        <v>42064.5</v>
      </c>
    </row>
    <row r="51" spans="1:20" ht="30" hidden="1" x14ac:dyDescent="0.25">
      <c r="A51">
        <v>49</v>
      </c>
      <c r="B51" s="3" t="s">
        <v>51</v>
      </c>
      <c r="C51" s="3" t="s">
        <v>4160</v>
      </c>
      <c r="D51">
        <v>12000</v>
      </c>
      <c r="E51">
        <v>12000</v>
      </c>
      <c r="F51" t="s">
        <v>8219</v>
      </c>
      <c r="G51" t="s">
        <v>8224</v>
      </c>
      <c r="H51" t="s">
        <v>8246</v>
      </c>
      <c r="I51">
        <v>1445660045</v>
      </c>
      <c r="J51">
        <v>1443068045</v>
      </c>
      <c r="K51" t="b">
        <v>0</v>
      </c>
      <c r="L51">
        <v>87</v>
      </c>
      <c r="M51" t="b">
        <v>1</v>
      </c>
      <c r="N51" t="s">
        <v>8265</v>
      </c>
      <c r="O51" s="5">
        <f t="shared" si="0"/>
        <v>100</v>
      </c>
      <c r="P51" s="7">
        <f t="shared" si="1"/>
        <v>137.93103448275863</v>
      </c>
      <c r="Q51" t="s">
        <v>8310</v>
      </c>
      <c r="R51" t="s">
        <v>8311</v>
      </c>
      <c r="S51" s="12">
        <f t="shared" si="2"/>
        <v>42271.176446759258</v>
      </c>
      <c r="T51" s="12">
        <f t="shared" si="3"/>
        <v>42301.176446759258</v>
      </c>
    </row>
    <row r="52" spans="1:20" ht="45" hidden="1" x14ac:dyDescent="0.25">
      <c r="A52">
        <v>50</v>
      </c>
      <c r="B52" s="3" t="s">
        <v>52</v>
      </c>
      <c r="C52" s="3" t="s">
        <v>4161</v>
      </c>
      <c r="D52">
        <v>600</v>
      </c>
      <c r="E52">
        <v>600</v>
      </c>
      <c r="F52" t="s">
        <v>8219</v>
      </c>
      <c r="G52" t="s">
        <v>8225</v>
      </c>
      <c r="H52" t="s">
        <v>8247</v>
      </c>
      <c r="I52">
        <v>1422637200</v>
      </c>
      <c r="J52">
        <v>1419271458</v>
      </c>
      <c r="K52" t="b">
        <v>0</v>
      </c>
      <c r="L52">
        <v>22</v>
      </c>
      <c r="M52" t="b">
        <v>1</v>
      </c>
      <c r="N52" t="s">
        <v>8265</v>
      </c>
      <c r="O52" s="5">
        <f t="shared" si="0"/>
        <v>100</v>
      </c>
      <c r="P52" s="7">
        <f t="shared" si="1"/>
        <v>27.272727272727273</v>
      </c>
      <c r="Q52" t="s">
        <v>8310</v>
      </c>
      <c r="R52" t="s">
        <v>8311</v>
      </c>
      <c r="S52" s="12">
        <f t="shared" si="2"/>
        <v>41995.752986111111</v>
      </c>
      <c r="T52" s="12">
        <f t="shared" si="3"/>
        <v>42034.708333333328</v>
      </c>
    </row>
    <row r="53" spans="1:20" ht="60" hidden="1" x14ac:dyDescent="0.25">
      <c r="A53">
        <v>51</v>
      </c>
      <c r="B53" s="3" t="s">
        <v>53</v>
      </c>
      <c r="C53" s="3" t="s">
        <v>4162</v>
      </c>
      <c r="D53">
        <v>11000</v>
      </c>
      <c r="E53">
        <v>14082</v>
      </c>
      <c r="F53" t="s">
        <v>8219</v>
      </c>
      <c r="G53" t="s">
        <v>8224</v>
      </c>
      <c r="H53" t="s">
        <v>8246</v>
      </c>
      <c r="I53">
        <v>1439245037</v>
      </c>
      <c r="J53">
        <v>1436653037</v>
      </c>
      <c r="K53" t="b">
        <v>0</v>
      </c>
      <c r="L53">
        <v>119</v>
      </c>
      <c r="M53" t="b">
        <v>1</v>
      </c>
      <c r="N53" t="s">
        <v>8265</v>
      </c>
      <c r="O53" s="5">
        <f t="shared" si="0"/>
        <v>128.0181818181818</v>
      </c>
      <c r="P53" s="7">
        <f t="shared" si="1"/>
        <v>118.33613445378151</v>
      </c>
      <c r="Q53" t="s">
        <v>8310</v>
      </c>
      <c r="R53" t="s">
        <v>8311</v>
      </c>
      <c r="S53" s="12">
        <f t="shared" si="2"/>
        <v>42196.928668981483</v>
      </c>
      <c r="T53" s="12">
        <f t="shared" si="3"/>
        <v>42226.928668981483</v>
      </c>
    </row>
    <row r="54" spans="1:20" ht="45" hidden="1" x14ac:dyDescent="0.25">
      <c r="A54">
        <v>52</v>
      </c>
      <c r="B54" s="3" t="s">
        <v>54</v>
      </c>
      <c r="C54" s="3" t="s">
        <v>4163</v>
      </c>
      <c r="D54">
        <v>10000</v>
      </c>
      <c r="E54">
        <v>11621</v>
      </c>
      <c r="F54" t="s">
        <v>8219</v>
      </c>
      <c r="G54" t="s">
        <v>8224</v>
      </c>
      <c r="H54" t="s">
        <v>8246</v>
      </c>
      <c r="I54">
        <v>1405615846</v>
      </c>
      <c r="J54">
        <v>1403023846</v>
      </c>
      <c r="K54" t="b">
        <v>0</v>
      </c>
      <c r="L54">
        <v>52</v>
      </c>
      <c r="M54" t="b">
        <v>1</v>
      </c>
      <c r="N54" t="s">
        <v>8265</v>
      </c>
      <c r="O54" s="5">
        <f t="shared" si="0"/>
        <v>116.21</v>
      </c>
      <c r="P54" s="7">
        <f t="shared" si="1"/>
        <v>223.48076923076923</v>
      </c>
      <c r="Q54" t="s">
        <v>8310</v>
      </c>
      <c r="R54" t="s">
        <v>8311</v>
      </c>
      <c r="S54" s="12">
        <f t="shared" si="2"/>
        <v>41807.701921296299</v>
      </c>
      <c r="T54" s="12">
        <f t="shared" si="3"/>
        <v>41837.701921296299</v>
      </c>
    </row>
    <row r="55" spans="1:20" ht="30" hidden="1" x14ac:dyDescent="0.25">
      <c r="A55">
        <v>53</v>
      </c>
      <c r="B55" s="3" t="s">
        <v>55</v>
      </c>
      <c r="C55" s="3" t="s">
        <v>4164</v>
      </c>
      <c r="D55">
        <v>3000</v>
      </c>
      <c r="E55">
        <v>3289</v>
      </c>
      <c r="F55" t="s">
        <v>8219</v>
      </c>
      <c r="G55" t="s">
        <v>8224</v>
      </c>
      <c r="H55" t="s">
        <v>8246</v>
      </c>
      <c r="I55">
        <v>1396648800</v>
      </c>
      <c r="J55">
        <v>1395407445</v>
      </c>
      <c r="K55" t="b">
        <v>0</v>
      </c>
      <c r="L55">
        <v>117</v>
      </c>
      <c r="M55" t="b">
        <v>1</v>
      </c>
      <c r="N55" t="s">
        <v>8265</v>
      </c>
      <c r="O55" s="5">
        <f t="shared" si="0"/>
        <v>109.63333333333334</v>
      </c>
      <c r="P55" s="7">
        <f t="shared" si="1"/>
        <v>28.111111111111111</v>
      </c>
      <c r="Q55" t="s">
        <v>8310</v>
      </c>
      <c r="R55" t="s">
        <v>8311</v>
      </c>
      <c r="S55" s="12">
        <f t="shared" si="2"/>
        <v>41719.549131944441</v>
      </c>
      <c r="T55" s="12">
        <f t="shared" si="3"/>
        <v>41733.916666666664</v>
      </c>
    </row>
    <row r="56" spans="1:20" ht="60" hidden="1" x14ac:dyDescent="0.25">
      <c r="A56">
        <v>54</v>
      </c>
      <c r="B56" s="3" t="s">
        <v>56</v>
      </c>
      <c r="C56" s="3" t="s">
        <v>4165</v>
      </c>
      <c r="D56">
        <v>10000</v>
      </c>
      <c r="E56">
        <v>10100</v>
      </c>
      <c r="F56" t="s">
        <v>8219</v>
      </c>
      <c r="G56" t="s">
        <v>8224</v>
      </c>
      <c r="H56" t="s">
        <v>8246</v>
      </c>
      <c r="I56">
        <v>1451063221</v>
      </c>
      <c r="J56">
        <v>1448471221</v>
      </c>
      <c r="K56" t="b">
        <v>0</v>
      </c>
      <c r="L56">
        <v>52</v>
      </c>
      <c r="M56" t="b">
        <v>1</v>
      </c>
      <c r="N56" t="s">
        <v>8265</v>
      </c>
      <c r="O56" s="5">
        <f t="shared" si="0"/>
        <v>101</v>
      </c>
      <c r="P56" s="7">
        <f t="shared" si="1"/>
        <v>194.23076923076923</v>
      </c>
      <c r="Q56" t="s">
        <v>8310</v>
      </c>
      <c r="R56" t="s">
        <v>8311</v>
      </c>
      <c r="S56" s="12">
        <f t="shared" si="2"/>
        <v>42333.713206018518</v>
      </c>
      <c r="T56" s="12">
        <f t="shared" si="3"/>
        <v>42363.713206018518</v>
      </c>
    </row>
    <row r="57" spans="1:20" ht="45" hidden="1" x14ac:dyDescent="0.25">
      <c r="A57">
        <v>55</v>
      </c>
      <c r="B57" s="3" t="s">
        <v>57</v>
      </c>
      <c r="C57" s="3" t="s">
        <v>4166</v>
      </c>
      <c r="D57">
        <v>8600</v>
      </c>
      <c r="E57">
        <v>11090</v>
      </c>
      <c r="F57" t="s">
        <v>8219</v>
      </c>
      <c r="G57" t="s">
        <v>8224</v>
      </c>
      <c r="H57" t="s">
        <v>8246</v>
      </c>
      <c r="I57">
        <v>1464390916</v>
      </c>
      <c r="J57">
        <v>1462576516</v>
      </c>
      <c r="K57" t="b">
        <v>0</v>
      </c>
      <c r="L57">
        <v>86</v>
      </c>
      <c r="M57" t="b">
        <v>1</v>
      </c>
      <c r="N57" t="s">
        <v>8265</v>
      </c>
      <c r="O57" s="5">
        <f t="shared" si="0"/>
        <v>128.95348837209301</v>
      </c>
      <c r="P57" s="7">
        <f t="shared" si="1"/>
        <v>128.95348837209303</v>
      </c>
      <c r="Q57" t="s">
        <v>8310</v>
      </c>
      <c r="R57" t="s">
        <v>8311</v>
      </c>
      <c r="S57" s="12">
        <f t="shared" si="2"/>
        <v>42496.968935185185</v>
      </c>
      <c r="T57" s="12">
        <f t="shared" si="3"/>
        <v>42517.968935185185</v>
      </c>
    </row>
    <row r="58" spans="1:20" ht="45" hidden="1" x14ac:dyDescent="0.25">
      <c r="A58">
        <v>56</v>
      </c>
      <c r="B58" s="3" t="s">
        <v>58</v>
      </c>
      <c r="C58" s="3" t="s">
        <v>4167</v>
      </c>
      <c r="D58">
        <v>8000</v>
      </c>
      <c r="E58">
        <v>8581</v>
      </c>
      <c r="F58" t="s">
        <v>8219</v>
      </c>
      <c r="G58" t="s">
        <v>8225</v>
      </c>
      <c r="H58" t="s">
        <v>8247</v>
      </c>
      <c r="I58">
        <v>1433779200</v>
      </c>
      <c r="J58">
        <v>1432559424</v>
      </c>
      <c r="K58" t="b">
        <v>0</v>
      </c>
      <c r="L58">
        <v>174</v>
      </c>
      <c r="M58" t="b">
        <v>1</v>
      </c>
      <c r="N58" t="s">
        <v>8265</v>
      </c>
      <c r="O58" s="5">
        <f t="shared" si="0"/>
        <v>107.26249999999999</v>
      </c>
      <c r="P58" s="7">
        <f t="shared" si="1"/>
        <v>49.316091954022987</v>
      </c>
      <c r="Q58" t="s">
        <v>8310</v>
      </c>
      <c r="R58" t="s">
        <v>8311</v>
      </c>
      <c r="S58" s="12">
        <f t="shared" si="2"/>
        <v>42149.548888888887</v>
      </c>
      <c r="T58" s="12">
        <f t="shared" si="3"/>
        <v>42163.666666666672</v>
      </c>
    </row>
    <row r="59" spans="1:20" ht="60" hidden="1" x14ac:dyDescent="0.25">
      <c r="A59">
        <v>57</v>
      </c>
      <c r="B59" s="3" t="s">
        <v>59</v>
      </c>
      <c r="C59" s="3" t="s">
        <v>4168</v>
      </c>
      <c r="D59">
        <v>15000</v>
      </c>
      <c r="E59">
        <v>15285</v>
      </c>
      <c r="F59" t="s">
        <v>8219</v>
      </c>
      <c r="G59" t="s">
        <v>8224</v>
      </c>
      <c r="H59" t="s">
        <v>8246</v>
      </c>
      <c r="I59">
        <v>1429991962</v>
      </c>
      <c r="J59">
        <v>1427399962</v>
      </c>
      <c r="K59" t="b">
        <v>0</v>
      </c>
      <c r="L59">
        <v>69</v>
      </c>
      <c r="M59" t="b">
        <v>1</v>
      </c>
      <c r="N59" t="s">
        <v>8265</v>
      </c>
      <c r="O59" s="5">
        <f t="shared" si="0"/>
        <v>101.89999999999999</v>
      </c>
      <c r="P59" s="7">
        <f t="shared" si="1"/>
        <v>221.52173913043478</v>
      </c>
      <c r="Q59" t="s">
        <v>8310</v>
      </c>
      <c r="R59" t="s">
        <v>8311</v>
      </c>
      <c r="S59" s="12">
        <f t="shared" si="2"/>
        <v>42089.83289351852</v>
      </c>
      <c r="T59" s="12">
        <f t="shared" si="3"/>
        <v>42119.83289351852</v>
      </c>
    </row>
    <row r="60" spans="1:20" ht="45" hidden="1" x14ac:dyDescent="0.25">
      <c r="A60">
        <v>58</v>
      </c>
      <c r="B60" s="3" t="s">
        <v>60</v>
      </c>
      <c r="C60" s="3" t="s">
        <v>4169</v>
      </c>
      <c r="D60">
        <v>10000</v>
      </c>
      <c r="E60">
        <v>10291</v>
      </c>
      <c r="F60" t="s">
        <v>8219</v>
      </c>
      <c r="G60" t="s">
        <v>8224</v>
      </c>
      <c r="H60" t="s">
        <v>8246</v>
      </c>
      <c r="I60">
        <v>1416423172</v>
      </c>
      <c r="J60">
        <v>1413827572</v>
      </c>
      <c r="K60" t="b">
        <v>0</v>
      </c>
      <c r="L60">
        <v>75</v>
      </c>
      <c r="M60" t="b">
        <v>1</v>
      </c>
      <c r="N60" t="s">
        <v>8265</v>
      </c>
      <c r="O60" s="5">
        <f t="shared" si="0"/>
        <v>102.91</v>
      </c>
      <c r="P60" s="7">
        <f t="shared" si="1"/>
        <v>137.21333333333334</v>
      </c>
      <c r="Q60" t="s">
        <v>8310</v>
      </c>
      <c r="R60" t="s">
        <v>8311</v>
      </c>
      <c r="S60" s="12">
        <f t="shared" si="2"/>
        <v>41932.745046296295</v>
      </c>
      <c r="T60" s="12">
        <f t="shared" si="3"/>
        <v>41962.786712962959</v>
      </c>
    </row>
    <row r="61" spans="1:20" ht="60" hidden="1" x14ac:dyDescent="0.25">
      <c r="A61">
        <v>59</v>
      </c>
      <c r="B61" s="3" t="s">
        <v>61</v>
      </c>
      <c r="C61" s="3" t="s">
        <v>4170</v>
      </c>
      <c r="D61">
        <v>20000</v>
      </c>
      <c r="E61">
        <v>20025.14</v>
      </c>
      <c r="F61" t="s">
        <v>8219</v>
      </c>
      <c r="G61" t="s">
        <v>8224</v>
      </c>
      <c r="H61" t="s">
        <v>8246</v>
      </c>
      <c r="I61">
        <v>1442264400</v>
      </c>
      <c r="J61">
        <v>1439530776</v>
      </c>
      <c r="K61" t="b">
        <v>0</v>
      </c>
      <c r="L61">
        <v>33</v>
      </c>
      <c r="M61" t="b">
        <v>1</v>
      </c>
      <c r="N61" t="s">
        <v>8265</v>
      </c>
      <c r="O61" s="5">
        <f t="shared" si="0"/>
        <v>100.12570000000001</v>
      </c>
      <c r="P61" s="7">
        <f t="shared" si="1"/>
        <v>606.82242424242418</v>
      </c>
      <c r="Q61" t="s">
        <v>8310</v>
      </c>
      <c r="R61" t="s">
        <v>8311</v>
      </c>
      <c r="S61" s="12">
        <f t="shared" si="2"/>
        <v>42230.23583333334</v>
      </c>
      <c r="T61" s="12">
        <f t="shared" si="3"/>
        <v>42261.875</v>
      </c>
    </row>
    <row r="62" spans="1:20" ht="45" hidden="1" x14ac:dyDescent="0.25">
      <c r="A62">
        <v>60</v>
      </c>
      <c r="B62" s="3" t="s">
        <v>62</v>
      </c>
      <c r="C62" s="3" t="s">
        <v>4171</v>
      </c>
      <c r="D62">
        <v>4500</v>
      </c>
      <c r="E62">
        <v>4648.33</v>
      </c>
      <c r="F62" t="s">
        <v>8219</v>
      </c>
      <c r="G62" t="s">
        <v>8225</v>
      </c>
      <c r="H62" t="s">
        <v>8247</v>
      </c>
      <c r="I62">
        <v>1395532800</v>
      </c>
      <c r="J62">
        <v>1393882717</v>
      </c>
      <c r="K62" t="b">
        <v>0</v>
      </c>
      <c r="L62">
        <v>108</v>
      </c>
      <c r="M62" t="b">
        <v>1</v>
      </c>
      <c r="N62" t="s">
        <v>8266</v>
      </c>
      <c r="O62" s="5">
        <f t="shared" si="0"/>
        <v>103.29622222222221</v>
      </c>
      <c r="P62" s="7">
        <f t="shared" si="1"/>
        <v>43.040092592592593</v>
      </c>
      <c r="Q62" t="s">
        <v>8310</v>
      </c>
      <c r="R62" t="s">
        <v>8312</v>
      </c>
      <c r="S62" s="12">
        <f t="shared" si="2"/>
        <v>41701.901817129627</v>
      </c>
      <c r="T62" s="12">
        <f t="shared" si="3"/>
        <v>41721</v>
      </c>
    </row>
    <row r="63" spans="1:20" ht="60" hidden="1" x14ac:dyDescent="0.25">
      <c r="A63">
        <v>61</v>
      </c>
      <c r="B63" s="3" t="s">
        <v>63</v>
      </c>
      <c r="C63" s="3" t="s">
        <v>4172</v>
      </c>
      <c r="D63">
        <v>5000</v>
      </c>
      <c r="E63">
        <v>7415</v>
      </c>
      <c r="F63" t="s">
        <v>8219</v>
      </c>
      <c r="G63" t="s">
        <v>8224</v>
      </c>
      <c r="H63" t="s">
        <v>8246</v>
      </c>
      <c r="I63">
        <v>1370547157</v>
      </c>
      <c r="J63">
        <v>1368646357</v>
      </c>
      <c r="K63" t="b">
        <v>0</v>
      </c>
      <c r="L63">
        <v>23</v>
      </c>
      <c r="M63" t="b">
        <v>1</v>
      </c>
      <c r="N63" t="s">
        <v>8266</v>
      </c>
      <c r="O63" s="5">
        <f t="shared" si="0"/>
        <v>148.30000000000001</v>
      </c>
      <c r="P63" s="7">
        <f t="shared" si="1"/>
        <v>322.39130434782606</v>
      </c>
      <c r="Q63" t="s">
        <v>8310</v>
      </c>
      <c r="R63" t="s">
        <v>8312</v>
      </c>
      <c r="S63" s="12">
        <f t="shared" si="2"/>
        <v>41409.814317129632</v>
      </c>
      <c r="T63" s="12">
        <f t="shared" si="3"/>
        <v>41431.814317129632</v>
      </c>
    </row>
    <row r="64" spans="1:20" ht="60" hidden="1" x14ac:dyDescent="0.25">
      <c r="A64">
        <v>62</v>
      </c>
      <c r="B64" s="3" t="s">
        <v>64</v>
      </c>
      <c r="C64" s="3" t="s">
        <v>4173</v>
      </c>
      <c r="D64">
        <v>3000</v>
      </c>
      <c r="E64">
        <v>4642</v>
      </c>
      <c r="F64" t="s">
        <v>8219</v>
      </c>
      <c r="G64" t="s">
        <v>8224</v>
      </c>
      <c r="H64" t="s">
        <v>8246</v>
      </c>
      <c r="I64">
        <v>1362337878</v>
      </c>
      <c r="J64">
        <v>1360177878</v>
      </c>
      <c r="K64" t="b">
        <v>0</v>
      </c>
      <c r="L64">
        <v>48</v>
      </c>
      <c r="M64" t="b">
        <v>1</v>
      </c>
      <c r="N64" t="s">
        <v>8266</v>
      </c>
      <c r="O64" s="5">
        <f t="shared" si="0"/>
        <v>154.73333333333332</v>
      </c>
      <c r="P64" s="7">
        <f t="shared" si="1"/>
        <v>96.708333333333329</v>
      </c>
      <c r="Q64" t="s">
        <v>8310</v>
      </c>
      <c r="R64" t="s">
        <v>8312</v>
      </c>
      <c r="S64" s="12">
        <f t="shared" si="2"/>
        <v>41311.799513888887</v>
      </c>
      <c r="T64" s="12">
        <f t="shared" si="3"/>
        <v>41336.799513888887</v>
      </c>
    </row>
    <row r="65" spans="1:20" ht="45" hidden="1" x14ac:dyDescent="0.25">
      <c r="A65">
        <v>63</v>
      </c>
      <c r="B65" s="3" t="s">
        <v>65</v>
      </c>
      <c r="C65" s="3" t="s">
        <v>4174</v>
      </c>
      <c r="D65">
        <v>2000</v>
      </c>
      <c r="E65">
        <v>2270.37</v>
      </c>
      <c r="F65" t="s">
        <v>8219</v>
      </c>
      <c r="G65" t="s">
        <v>8224</v>
      </c>
      <c r="H65" t="s">
        <v>8246</v>
      </c>
      <c r="I65">
        <v>1388206740</v>
      </c>
      <c r="J65">
        <v>1386194013</v>
      </c>
      <c r="K65" t="b">
        <v>0</v>
      </c>
      <c r="L65">
        <v>64</v>
      </c>
      <c r="M65" t="b">
        <v>1</v>
      </c>
      <c r="N65" t="s">
        <v>8266</v>
      </c>
      <c r="O65" s="5">
        <f t="shared" si="0"/>
        <v>113.51849999999999</v>
      </c>
      <c r="P65" s="7">
        <f t="shared" si="1"/>
        <v>35.474531249999998</v>
      </c>
      <c r="Q65" t="s">
        <v>8310</v>
      </c>
      <c r="R65" t="s">
        <v>8312</v>
      </c>
      <c r="S65" s="12">
        <f t="shared" si="2"/>
        <v>41612.912187499998</v>
      </c>
      <c r="T65" s="12">
        <f t="shared" si="3"/>
        <v>41636.207638888889</v>
      </c>
    </row>
    <row r="66" spans="1:20" ht="60" hidden="1" x14ac:dyDescent="0.25">
      <c r="A66">
        <v>64</v>
      </c>
      <c r="B66" s="3" t="s">
        <v>66</v>
      </c>
      <c r="C66" s="3" t="s">
        <v>4175</v>
      </c>
      <c r="D66">
        <v>1200</v>
      </c>
      <c r="E66">
        <v>2080</v>
      </c>
      <c r="F66" t="s">
        <v>8219</v>
      </c>
      <c r="G66" t="s">
        <v>8224</v>
      </c>
      <c r="H66" t="s">
        <v>8246</v>
      </c>
      <c r="I66">
        <v>1373243181</v>
      </c>
      <c r="J66">
        <v>1370651181</v>
      </c>
      <c r="K66" t="b">
        <v>0</v>
      </c>
      <c r="L66">
        <v>24</v>
      </c>
      <c r="M66" t="b">
        <v>1</v>
      </c>
      <c r="N66" t="s">
        <v>8266</v>
      </c>
      <c r="O66" s="5">
        <f t="shared" si="0"/>
        <v>173.33333333333334</v>
      </c>
      <c r="P66" s="7">
        <f t="shared" si="1"/>
        <v>86.666666666666671</v>
      </c>
      <c r="Q66" t="s">
        <v>8310</v>
      </c>
      <c r="R66" t="s">
        <v>8312</v>
      </c>
      <c r="S66" s="12">
        <f t="shared" si="2"/>
        <v>41433.01829861111</v>
      </c>
      <c r="T66" s="12">
        <f t="shared" si="3"/>
        <v>41463.01829861111</v>
      </c>
    </row>
    <row r="67" spans="1:20" ht="45" hidden="1" x14ac:dyDescent="0.25">
      <c r="A67">
        <v>65</v>
      </c>
      <c r="B67" s="3" t="s">
        <v>67</v>
      </c>
      <c r="C67" s="3" t="s">
        <v>4176</v>
      </c>
      <c r="D67">
        <v>7000</v>
      </c>
      <c r="E67">
        <v>7527</v>
      </c>
      <c r="F67" t="s">
        <v>8219</v>
      </c>
      <c r="G67" t="s">
        <v>8229</v>
      </c>
      <c r="H67" t="s">
        <v>8251</v>
      </c>
      <c r="I67">
        <v>1407736740</v>
      </c>
      <c r="J67">
        <v>1405453354</v>
      </c>
      <c r="K67" t="b">
        <v>0</v>
      </c>
      <c r="L67">
        <v>57</v>
      </c>
      <c r="M67" t="b">
        <v>1</v>
      </c>
      <c r="N67" t="s">
        <v>8266</v>
      </c>
      <c r="O67" s="5">
        <f t="shared" ref="O67:O130" si="4">(E67/D67)*100</f>
        <v>107.52857142857141</v>
      </c>
      <c r="P67" s="7">
        <f t="shared" ref="P67:P130" si="5">IF(E67&gt;0,E67/L67,"N/A")</f>
        <v>132.05263157894737</v>
      </c>
      <c r="Q67" t="s">
        <v>8310</v>
      </c>
      <c r="R67" t="s">
        <v>8312</v>
      </c>
      <c r="S67" s="12">
        <f t="shared" ref="S67:S130" si="6">(((J67/60)/60)/24)+DATE(1970,1,1)</f>
        <v>41835.821226851855</v>
      </c>
      <c r="T67" s="12">
        <f t="shared" ref="T67:T130" si="7">(((I67/60)/60/24)+DATE(1970,1,1))</f>
        <v>41862.249305555553</v>
      </c>
    </row>
    <row r="68" spans="1:20" ht="30" hidden="1" x14ac:dyDescent="0.25">
      <c r="A68">
        <v>66</v>
      </c>
      <c r="B68" s="3" t="s">
        <v>68</v>
      </c>
      <c r="C68" s="3" t="s">
        <v>4177</v>
      </c>
      <c r="D68">
        <v>2000</v>
      </c>
      <c r="E68">
        <v>2372</v>
      </c>
      <c r="F68" t="s">
        <v>8219</v>
      </c>
      <c r="G68" t="s">
        <v>8224</v>
      </c>
      <c r="H68" t="s">
        <v>8246</v>
      </c>
      <c r="I68">
        <v>1468873420</v>
      </c>
      <c r="J68">
        <v>1466281420</v>
      </c>
      <c r="K68" t="b">
        <v>0</v>
      </c>
      <c r="L68">
        <v>26</v>
      </c>
      <c r="M68" t="b">
        <v>1</v>
      </c>
      <c r="N68" t="s">
        <v>8266</v>
      </c>
      <c r="O68" s="5">
        <f t="shared" si="4"/>
        <v>118.6</v>
      </c>
      <c r="P68" s="7">
        <f t="shared" si="5"/>
        <v>91.230769230769226</v>
      </c>
      <c r="Q68" t="s">
        <v>8310</v>
      </c>
      <c r="R68" t="s">
        <v>8312</v>
      </c>
      <c r="S68" s="12">
        <f t="shared" si="6"/>
        <v>42539.849768518514</v>
      </c>
      <c r="T68" s="12">
        <f t="shared" si="7"/>
        <v>42569.849768518514</v>
      </c>
    </row>
    <row r="69" spans="1:20" ht="45" hidden="1" x14ac:dyDescent="0.25">
      <c r="A69">
        <v>67</v>
      </c>
      <c r="B69" s="3" t="s">
        <v>69</v>
      </c>
      <c r="C69" s="3" t="s">
        <v>4178</v>
      </c>
      <c r="D69">
        <v>2000</v>
      </c>
      <c r="E69">
        <v>2325</v>
      </c>
      <c r="F69" t="s">
        <v>8219</v>
      </c>
      <c r="G69" t="s">
        <v>8224</v>
      </c>
      <c r="H69" t="s">
        <v>8246</v>
      </c>
      <c r="I69">
        <v>1342360804</v>
      </c>
      <c r="J69">
        <v>1339768804</v>
      </c>
      <c r="K69" t="b">
        <v>0</v>
      </c>
      <c r="L69">
        <v>20</v>
      </c>
      <c r="M69" t="b">
        <v>1</v>
      </c>
      <c r="N69" t="s">
        <v>8266</v>
      </c>
      <c r="O69" s="5">
        <f t="shared" si="4"/>
        <v>116.25000000000001</v>
      </c>
      <c r="P69" s="7">
        <f t="shared" si="5"/>
        <v>116.25</v>
      </c>
      <c r="Q69" t="s">
        <v>8310</v>
      </c>
      <c r="R69" t="s">
        <v>8312</v>
      </c>
      <c r="S69" s="12">
        <f t="shared" si="6"/>
        <v>41075.583379629628</v>
      </c>
      <c r="T69" s="12">
        <f t="shared" si="7"/>
        <v>41105.583379629628</v>
      </c>
    </row>
    <row r="70" spans="1:20" ht="60" hidden="1" x14ac:dyDescent="0.25">
      <c r="A70">
        <v>68</v>
      </c>
      <c r="B70" s="3" t="s">
        <v>70</v>
      </c>
      <c r="C70" s="3" t="s">
        <v>4179</v>
      </c>
      <c r="D70">
        <v>600</v>
      </c>
      <c r="E70">
        <v>763</v>
      </c>
      <c r="F70" t="s">
        <v>8219</v>
      </c>
      <c r="G70" t="s">
        <v>8225</v>
      </c>
      <c r="H70" t="s">
        <v>8247</v>
      </c>
      <c r="I70">
        <v>1393162791</v>
      </c>
      <c r="J70">
        <v>1390570791</v>
      </c>
      <c r="K70" t="b">
        <v>0</v>
      </c>
      <c r="L70">
        <v>36</v>
      </c>
      <c r="M70" t="b">
        <v>1</v>
      </c>
      <c r="N70" t="s">
        <v>8266</v>
      </c>
      <c r="O70" s="5">
        <f t="shared" si="4"/>
        <v>127.16666666666667</v>
      </c>
      <c r="P70" s="7">
        <f t="shared" si="5"/>
        <v>21.194444444444443</v>
      </c>
      <c r="Q70" t="s">
        <v>8310</v>
      </c>
      <c r="R70" t="s">
        <v>8312</v>
      </c>
      <c r="S70" s="12">
        <f t="shared" si="6"/>
        <v>41663.569340277776</v>
      </c>
      <c r="T70" s="12">
        <f t="shared" si="7"/>
        <v>41693.569340277776</v>
      </c>
    </row>
    <row r="71" spans="1:20" ht="60" hidden="1" x14ac:dyDescent="0.25">
      <c r="A71">
        <v>69</v>
      </c>
      <c r="B71" s="3" t="s">
        <v>71</v>
      </c>
      <c r="C71" s="3" t="s">
        <v>4180</v>
      </c>
      <c r="D71">
        <v>10000</v>
      </c>
      <c r="E71">
        <v>11094.23</v>
      </c>
      <c r="F71" t="s">
        <v>8219</v>
      </c>
      <c r="G71" t="s">
        <v>8224</v>
      </c>
      <c r="H71" t="s">
        <v>8246</v>
      </c>
      <c r="I71">
        <v>1317538740</v>
      </c>
      <c r="J71">
        <v>1314765025</v>
      </c>
      <c r="K71" t="b">
        <v>0</v>
      </c>
      <c r="L71">
        <v>178</v>
      </c>
      <c r="M71" t="b">
        <v>1</v>
      </c>
      <c r="N71" t="s">
        <v>8266</v>
      </c>
      <c r="O71" s="5">
        <f t="shared" si="4"/>
        <v>110.9423</v>
      </c>
      <c r="P71" s="7">
        <f t="shared" si="5"/>
        <v>62.327134831460668</v>
      </c>
      <c r="Q71" t="s">
        <v>8310</v>
      </c>
      <c r="R71" t="s">
        <v>8312</v>
      </c>
      <c r="S71" s="12">
        <f t="shared" si="6"/>
        <v>40786.187789351854</v>
      </c>
      <c r="T71" s="12">
        <f t="shared" si="7"/>
        <v>40818.290972222225</v>
      </c>
    </row>
    <row r="72" spans="1:20" ht="60" hidden="1" x14ac:dyDescent="0.25">
      <c r="A72">
        <v>70</v>
      </c>
      <c r="B72" s="3" t="s">
        <v>72</v>
      </c>
      <c r="C72" s="3" t="s">
        <v>4181</v>
      </c>
      <c r="D72">
        <v>500</v>
      </c>
      <c r="E72">
        <v>636</v>
      </c>
      <c r="F72" t="s">
        <v>8219</v>
      </c>
      <c r="G72" t="s">
        <v>8224</v>
      </c>
      <c r="H72" t="s">
        <v>8246</v>
      </c>
      <c r="I72">
        <v>1315171845</v>
      </c>
      <c r="J72">
        <v>1309987845</v>
      </c>
      <c r="K72" t="b">
        <v>0</v>
      </c>
      <c r="L72">
        <v>17</v>
      </c>
      <c r="M72" t="b">
        <v>1</v>
      </c>
      <c r="N72" t="s">
        <v>8266</v>
      </c>
      <c r="O72" s="5">
        <f t="shared" si="4"/>
        <v>127.2</v>
      </c>
      <c r="P72" s="7">
        <f t="shared" si="5"/>
        <v>37.411764705882355</v>
      </c>
      <c r="Q72" t="s">
        <v>8310</v>
      </c>
      <c r="R72" t="s">
        <v>8312</v>
      </c>
      <c r="S72" s="12">
        <f t="shared" si="6"/>
        <v>40730.896354166667</v>
      </c>
      <c r="T72" s="12">
        <f t="shared" si="7"/>
        <v>40790.896354166667</v>
      </c>
    </row>
    <row r="73" spans="1:20" ht="45" hidden="1" x14ac:dyDescent="0.25">
      <c r="A73">
        <v>71</v>
      </c>
      <c r="B73" s="3" t="s">
        <v>73</v>
      </c>
      <c r="C73" s="3" t="s">
        <v>4182</v>
      </c>
      <c r="D73">
        <v>1800</v>
      </c>
      <c r="E73">
        <v>2231</v>
      </c>
      <c r="F73" t="s">
        <v>8219</v>
      </c>
      <c r="G73" t="s">
        <v>8224</v>
      </c>
      <c r="H73" t="s">
        <v>8246</v>
      </c>
      <c r="I73">
        <v>1338186657</v>
      </c>
      <c r="J73">
        <v>1333002657</v>
      </c>
      <c r="K73" t="b">
        <v>0</v>
      </c>
      <c r="L73">
        <v>32</v>
      </c>
      <c r="M73" t="b">
        <v>1</v>
      </c>
      <c r="N73" t="s">
        <v>8266</v>
      </c>
      <c r="O73" s="5">
        <f t="shared" si="4"/>
        <v>123.94444444444443</v>
      </c>
      <c r="P73" s="7">
        <f t="shared" si="5"/>
        <v>69.71875</v>
      </c>
      <c r="Q73" t="s">
        <v>8310</v>
      </c>
      <c r="R73" t="s">
        <v>8312</v>
      </c>
      <c r="S73" s="12">
        <f t="shared" si="6"/>
        <v>40997.271493055552</v>
      </c>
      <c r="T73" s="12">
        <f t="shared" si="7"/>
        <v>41057.271493055552</v>
      </c>
    </row>
    <row r="74" spans="1:20" ht="60" hidden="1" x14ac:dyDescent="0.25">
      <c r="A74">
        <v>72</v>
      </c>
      <c r="B74" s="3" t="s">
        <v>74</v>
      </c>
      <c r="C74" s="3" t="s">
        <v>4183</v>
      </c>
      <c r="D74">
        <v>2200</v>
      </c>
      <c r="E74">
        <v>2385</v>
      </c>
      <c r="F74" t="s">
        <v>8219</v>
      </c>
      <c r="G74" t="s">
        <v>8224</v>
      </c>
      <c r="H74" t="s">
        <v>8246</v>
      </c>
      <c r="I74">
        <v>1352937600</v>
      </c>
      <c r="J74">
        <v>1351210481</v>
      </c>
      <c r="K74" t="b">
        <v>0</v>
      </c>
      <c r="L74">
        <v>41</v>
      </c>
      <c r="M74" t="b">
        <v>1</v>
      </c>
      <c r="N74" t="s">
        <v>8266</v>
      </c>
      <c r="O74" s="5">
        <f t="shared" si="4"/>
        <v>108.40909090909091</v>
      </c>
      <c r="P74" s="7">
        <f t="shared" si="5"/>
        <v>58.170731707317074</v>
      </c>
      <c r="Q74" t="s">
        <v>8310</v>
      </c>
      <c r="R74" t="s">
        <v>8312</v>
      </c>
      <c r="S74" s="12">
        <f t="shared" si="6"/>
        <v>41208.010196759256</v>
      </c>
      <c r="T74" s="12">
        <f t="shared" si="7"/>
        <v>41228</v>
      </c>
    </row>
    <row r="75" spans="1:20" ht="60" hidden="1" x14ac:dyDescent="0.25">
      <c r="A75">
        <v>73</v>
      </c>
      <c r="B75" s="3" t="s">
        <v>75</v>
      </c>
      <c r="C75" s="3" t="s">
        <v>4184</v>
      </c>
      <c r="D75">
        <v>900</v>
      </c>
      <c r="E75">
        <v>900</v>
      </c>
      <c r="F75" t="s">
        <v>8219</v>
      </c>
      <c r="G75" t="s">
        <v>8224</v>
      </c>
      <c r="H75" t="s">
        <v>8246</v>
      </c>
      <c r="I75">
        <v>1304395140</v>
      </c>
      <c r="J75">
        <v>1297620584</v>
      </c>
      <c r="K75" t="b">
        <v>0</v>
      </c>
      <c r="L75">
        <v>18</v>
      </c>
      <c r="M75" t="b">
        <v>1</v>
      </c>
      <c r="N75" t="s">
        <v>8266</v>
      </c>
      <c r="O75" s="5">
        <f t="shared" si="4"/>
        <v>100</v>
      </c>
      <c r="P75" s="7">
        <f t="shared" si="5"/>
        <v>50</v>
      </c>
      <c r="Q75" t="s">
        <v>8310</v>
      </c>
      <c r="R75" t="s">
        <v>8312</v>
      </c>
      <c r="S75" s="12">
        <f t="shared" si="6"/>
        <v>40587.75675925926</v>
      </c>
      <c r="T75" s="12">
        <f t="shared" si="7"/>
        <v>40666.165972222225</v>
      </c>
    </row>
    <row r="76" spans="1:20" ht="60" hidden="1" x14ac:dyDescent="0.25">
      <c r="A76">
        <v>74</v>
      </c>
      <c r="B76" s="3" t="s">
        <v>76</v>
      </c>
      <c r="C76" s="3" t="s">
        <v>4185</v>
      </c>
      <c r="D76">
        <v>500</v>
      </c>
      <c r="E76">
        <v>564.66</v>
      </c>
      <c r="F76" t="s">
        <v>8219</v>
      </c>
      <c r="G76" t="s">
        <v>8230</v>
      </c>
      <c r="H76" t="s">
        <v>8249</v>
      </c>
      <c r="I76">
        <v>1453376495</v>
      </c>
      <c r="J76">
        <v>1450784495</v>
      </c>
      <c r="K76" t="b">
        <v>0</v>
      </c>
      <c r="L76">
        <v>29</v>
      </c>
      <c r="M76" t="b">
        <v>1</v>
      </c>
      <c r="N76" t="s">
        <v>8266</v>
      </c>
      <c r="O76" s="5">
        <f t="shared" si="4"/>
        <v>112.93199999999999</v>
      </c>
      <c r="P76" s="7">
        <f t="shared" si="5"/>
        <v>19.471034482758618</v>
      </c>
      <c r="Q76" t="s">
        <v>8310</v>
      </c>
      <c r="R76" t="s">
        <v>8312</v>
      </c>
      <c r="S76" s="12">
        <f t="shared" si="6"/>
        <v>42360.487210648149</v>
      </c>
      <c r="T76" s="12">
        <f t="shared" si="7"/>
        <v>42390.487210648149</v>
      </c>
    </row>
    <row r="77" spans="1:20" ht="45" hidden="1" x14ac:dyDescent="0.25">
      <c r="A77">
        <v>75</v>
      </c>
      <c r="B77" s="3" t="s">
        <v>77</v>
      </c>
      <c r="C77" s="3" t="s">
        <v>4186</v>
      </c>
      <c r="D77">
        <v>3500</v>
      </c>
      <c r="E77">
        <v>4040</v>
      </c>
      <c r="F77" t="s">
        <v>8219</v>
      </c>
      <c r="G77" t="s">
        <v>8224</v>
      </c>
      <c r="H77" t="s">
        <v>8246</v>
      </c>
      <c r="I77">
        <v>1366693272</v>
      </c>
      <c r="J77">
        <v>1364101272</v>
      </c>
      <c r="K77" t="b">
        <v>0</v>
      </c>
      <c r="L77">
        <v>47</v>
      </c>
      <c r="M77" t="b">
        <v>1</v>
      </c>
      <c r="N77" t="s">
        <v>8266</v>
      </c>
      <c r="O77" s="5">
        <f t="shared" si="4"/>
        <v>115.42857142857143</v>
      </c>
      <c r="P77" s="7">
        <f t="shared" si="5"/>
        <v>85.957446808510639</v>
      </c>
      <c r="Q77" t="s">
        <v>8310</v>
      </c>
      <c r="R77" t="s">
        <v>8312</v>
      </c>
      <c r="S77" s="12">
        <f t="shared" si="6"/>
        <v>41357.209166666667</v>
      </c>
      <c r="T77" s="12">
        <f t="shared" si="7"/>
        <v>41387.209166666667</v>
      </c>
    </row>
    <row r="78" spans="1:20" ht="60" hidden="1" x14ac:dyDescent="0.25">
      <c r="A78">
        <v>76</v>
      </c>
      <c r="B78" s="3" t="s">
        <v>78</v>
      </c>
      <c r="C78" s="3" t="s">
        <v>4187</v>
      </c>
      <c r="D78">
        <v>300</v>
      </c>
      <c r="E78">
        <v>460</v>
      </c>
      <c r="F78" t="s">
        <v>8219</v>
      </c>
      <c r="G78" t="s">
        <v>8224</v>
      </c>
      <c r="H78" t="s">
        <v>8246</v>
      </c>
      <c r="I78">
        <v>1325007358</v>
      </c>
      <c r="J78">
        <v>1319819758</v>
      </c>
      <c r="K78" t="b">
        <v>0</v>
      </c>
      <c r="L78">
        <v>15</v>
      </c>
      <c r="M78" t="b">
        <v>1</v>
      </c>
      <c r="N78" t="s">
        <v>8266</v>
      </c>
      <c r="O78" s="5">
        <f t="shared" si="4"/>
        <v>153.33333333333334</v>
      </c>
      <c r="P78" s="7">
        <f t="shared" si="5"/>
        <v>30.666666666666668</v>
      </c>
      <c r="Q78" t="s">
        <v>8310</v>
      </c>
      <c r="R78" t="s">
        <v>8312</v>
      </c>
      <c r="S78" s="12">
        <f t="shared" si="6"/>
        <v>40844.691643518519</v>
      </c>
      <c r="T78" s="12">
        <f t="shared" si="7"/>
        <v>40904.733310185184</v>
      </c>
    </row>
    <row r="79" spans="1:20" ht="45" hidden="1" x14ac:dyDescent="0.25">
      <c r="A79">
        <v>77</v>
      </c>
      <c r="B79" s="3" t="s">
        <v>79</v>
      </c>
      <c r="C79" s="3" t="s">
        <v>4188</v>
      </c>
      <c r="D79">
        <v>400</v>
      </c>
      <c r="E79">
        <v>1570</v>
      </c>
      <c r="F79" t="s">
        <v>8219</v>
      </c>
      <c r="G79" t="s">
        <v>8224</v>
      </c>
      <c r="H79" t="s">
        <v>8246</v>
      </c>
      <c r="I79">
        <v>1337569140</v>
      </c>
      <c r="J79">
        <v>1332991717</v>
      </c>
      <c r="K79" t="b">
        <v>0</v>
      </c>
      <c r="L79">
        <v>26</v>
      </c>
      <c r="M79" t="b">
        <v>1</v>
      </c>
      <c r="N79" t="s">
        <v>8266</v>
      </c>
      <c r="O79" s="5">
        <f t="shared" si="4"/>
        <v>392.5</v>
      </c>
      <c r="P79" s="7">
        <f t="shared" si="5"/>
        <v>60.384615384615387</v>
      </c>
      <c r="Q79" t="s">
        <v>8310</v>
      </c>
      <c r="R79" t="s">
        <v>8312</v>
      </c>
      <c r="S79" s="12">
        <f t="shared" si="6"/>
        <v>40997.144872685189</v>
      </c>
      <c r="T79" s="12">
        <f t="shared" si="7"/>
        <v>41050.124305555553</v>
      </c>
    </row>
    <row r="80" spans="1:20" ht="105" hidden="1" x14ac:dyDescent="0.25">
      <c r="A80">
        <v>78</v>
      </c>
      <c r="B80" s="3" t="s">
        <v>80</v>
      </c>
      <c r="C80" s="3" t="s">
        <v>4189</v>
      </c>
      <c r="D80">
        <v>50</v>
      </c>
      <c r="E80">
        <v>1351</v>
      </c>
      <c r="F80" t="s">
        <v>8219</v>
      </c>
      <c r="G80" t="s">
        <v>8230</v>
      </c>
      <c r="H80" t="s">
        <v>8249</v>
      </c>
      <c r="I80">
        <v>1472751121</v>
      </c>
      <c r="J80">
        <v>1471887121</v>
      </c>
      <c r="K80" t="b">
        <v>0</v>
      </c>
      <c r="L80">
        <v>35</v>
      </c>
      <c r="M80" t="b">
        <v>1</v>
      </c>
      <c r="N80" t="s">
        <v>8266</v>
      </c>
      <c r="O80" s="5">
        <f t="shared" si="4"/>
        <v>2702</v>
      </c>
      <c r="P80" s="7">
        <f t="shared" si="5"/>
        <v>38.6</v>
      </c>
      <c r="Q80" t="s">
        <v>8310</v>
      </c>
      <c r="R80" t="s">
        <v>8312</v>
      </c>
      <c r="S80" s="12">
        <f t="shared" si="6"/>
        <v>42604.730567129634</v>
      </c>
      <c r="T80" s="12">
        <f t="shared" si="7"/>
        <v>42614.730567129634</v>
      </c>
    </row>
    <row r="81" spans="1:20" ht="45" hidden="1" x14ac:dyDescent="0.25">
      <c r="A81">
        <v>79</v>
      </c>
      <c r="B81" s="3" t="s">
        <v>81</v>
      </c>
      <c r="C81" s="3" t="s">
        <v>4190</v>
      </c>
      <c r="D81">
        <v>1300</v>
      </c>
      <c r="E81">
        <v>1651</v>
      </c>
      <c r="F81" t="s">
        <v>8219</v>
      </c>
      <c r="G81" t="s">
        <v>8225</v>
      </c>
      <c r="H81" t="s">
        <v>8247</v>
      </c>
      <c r="I81">
        <v>1398451093</v>
      </c>
      <c r="J81">
        <v>1395859093</v>
      </c>
      <c r="K81" t="b">
        <v>0</v>
      </c>
      <c r="L81">
        <v>41</v>
      </c>
      <c r="M81" t="b">
        <v>1</v>
      </c>
      <c r="N81" t="s">
        <v>8266</v>
      </c>
      <c r="O81" s="5">
        <f t="shared" si="4"/>
        <v>127</v>
      </c>
      <c r="P81" s="7">
        <f t="shared" si="5"/>
        <v>40.268292682926827</v>
      </c>
      <c r="Q81" t="s">
        <v>8310</v>
      </c>
      <c r="R81" t="s">
        <v>8312</v>
      </c>
      <c r="S81" s="12">
        <f t="shared" si="6"/>
        <v>41724.776539351849</v>
      </c>
      <c r="T81" s="12">
        <f t="shared" si="7"/>
        <v>41754.776539351849</v>
      </c>
    </row>
    <row r="82" spans="1:20" ht="45" hidden="1" x14ac:dyDescent="0.25">
      <c r="A82">
        <v>80</v>
      </c>
      <c r="B82" s="3" t="s">
        <v>82</v>
      </c>
      <c r="C82" s="3" t="s">
        <v>4191</v>
      </c>
      <c r="D82">
        <v>12000</v>
      </c>
      <c r="E82">
        <v>12870</v>
      </c>
      <c r="F82" t="s">
        <v>8219</v>
      </c>
      <c r="G82" t="s">
        <v>8224</v>
      </c>
      <c r="H82" t="s">
        <v>8246</v>
      </c>
      <c r="I82">
        <v>1386640856</v>
      </c>
      <c r="J82">
        <v>1383616856</v>
      </c>
      <c r="K82" t="b">
        <v>0</v>
      </c>
      <c r="L82">
        <v>47</v>
      </c>
      <c r="M82" t="b">
        <v>1</v>
      </c>
      <c r="N82" t="s">
        <v>8266</v>
      </c>
      <c r="O82" s="5">
        <f t="shared" si="4"/>
        <v>107.25</v>
      </c>
      <c r="P82" s="7">
        <f t="shared" si="5"/>
        <v>273.82978723404256</v>
      </c>
      <c r="Q82" t="s">
        <v>8310</v>
      </c>
      <c r="R82" t="s">
        <v>8312</v>
      </c>
      <c r="S82" s="12">
        <f t="shared" si="6"/>
        <v>41583.083981481483</v>
      </c>
      <c r="T82" s="12">
        <f t="shared" si="7"/>
        <v>41618.083981481483</v>
      </c>
    </row>
    <row r="83" spans="1:20" ht="60" hidden="1" x14ac:dyDescent="0.25">
      <c r="A83">
        <v>81</v>
      </c>
      <c r="B83" s="3" t="s">
        <v>83</v>
      </c>
      <c r="C83" s="3" t="s">
        <v>4192</v>
      </c>
      <c r="D83">
        <v>750</v>
      </c>
      <c r="E83">
        <v>1485</v>
      </c>
      <c r="F83" t="s">
        <v>8219</v>
      </c>
      <c r="G83" t="s">
        <v>8224</v>
      </c>
      <c r="H83" t="s">
        <v>8246</v>
      </c>
      <c r="I83">
        <v>1342234920</v>
      </c>
      <c r="J83">
        <v>1341892127</v>
      </c>
      <c r="K83" t="b">
        <v>0</v>
      </c>
      <c r="L83">
        <v>28</v>
      </c>
      <c r="M83" t="b">
        <v>1</v>
      </c>
      <c r="N83" t="s">
        <v>8266</v>
      </c>
      <c r="O83" s="5">
        <f t="shared" si="4"/>
        <v>198</v>
      </c>
      <c r="P83" s="7">
        <f t="shared" si="5"/>
        <v>53.035714285714285</v>
      </c>
      <c r="Q83" t="s">
        <v>8310</v>
      </c>
      <c r="R83" t="s">
        <v>8312</v>
      </c>
      <c r="S83" s="12">
        <f t="shared" si="6"/>
        <v>41100.158877314818</v>
      </c>
      <c r="T83" s="12">
        <f t="shared" si="7"/>
        <v>41104.126388888886</v>
      </c>
    </row>
    <row r="84" spans="1:20" ht="60" hidden="1" x14ac:dyDescent="0.25">
      <c r="A84">
        <v>82</v>
      </c>
      <c r="B84" s="3" t="s">
        <v>84</v>
      </c>
      <c r="C84" s="3" t="s">
        <v>4193</v>
      </c>
      <c r="D84">
        <v>4000</v>
      </c>
      <c r="E84">
        <v>4000.5</v>
      </c>
      <c r="F84" t="s">
        <v>8219</v>
      </c>
      <c r="G84" t="s">
        <v>8224</v>
      </c>
      <c r="H84" t="s">
        <v>8246</v>
      </c>
      <c r="I84">
        <v>1318189261</v>
      </c>
      <c r="J84">
        <v>1315597261</v>
      </c>
      <c r="K84" t="b">
        <v>0</v>
      </c>
      <c r="L84">
        <v>100</v>
      </c>
      <c r="M84" t="b">
        <v>1</v>
      </c>
      <c r="N84" t="s">
        <v>8266</v>
      </c>
      <c r="O84" s="5">
        <f t="shared" si="4"/>
        <v>100.01249999999999</v>
      </c>
      <c r="P84" s="7">
        <f t="shared" si="5"/>
        <v>40.005000000000003</v>
      </c>
      <c r="Q84" t="s">
        <v>8310</v>
      </c>
      <c r="R84" t="s">
        <v>8312</v>
      </c>
      <c r="S84" s="12">
        <f t="shared" si="6"/>
        <v>40795.820150462961</v>
      </c>
      <c r="T84" s="12">
        <f t="shared" si="7"/>
        <v>40825.820150462961</v>
      </c>
    </row>
    <row r="85" spans="1:20" ht="60" hidden="1" x14ac:dyDescent="0.25">
      <c r="A85">
        <v>83</v>
      </c>
      <c r="B85" s="3" t="s">
        <v>85</v>
      </c>
      <c r="C85" s="3" t="s">
        <v>4194</v>
      </c>
      <c r="D85">
        <v>200</v>
      </c>
      <c r="E85">
        <v>205</v>
      </c>
      <c r="F85" t="s">
        <v>8219</v>
      </c>
      <c r="G85" t="s">
        <v>8225</v>
      </c>
      <c r="H85" t="s">
        <v>8247</v>
      </c>
      <c r="I85">
        <v>1424604600</v>
      </c>
      <c r="J85">
        <v>1423320389</v>
      </c>
      <c r="K85" t="b">
        <v>0</v>
      </c>
      <c r="L85">
        <v>13</v>
      </c>
      <c r="M85" t="b">
        <v>1</v>
      </c>
      <c r="N85" t="s">
        <v>8266</v>
      </c>
      <c r="O85" s="5">
        <f t="shared" si="4"/>
        <v>102.49999999999999</v>
      </c>
      <c r="P85" s="7">
        <f t="shared" si="5"/>
        <v>15.76923076923077</v>
      </c>
      <c r="Q85" t="s">
        <v>8310</v>
      </c>
      <c r="R85" t="s">
        <v>8312</v>
      </c>
      <c r="S85" s="12">
        <f t="shared" si="6"/>
        <v>42042.615613425922</v>
      </c>
      <c r="T85" s="12">
        <f t="shared" si="7"/>
        <v>42057.479166666672</v>
      </c>
    </row>
    <row r="86" spans="1:20" ht="45" hidden="1" x14ac:dyDescent="0.25">
      <c r="A86">
        <v>84</v>
      </c>
      <c r="B86" s="3" t="s">
        <v>86</v>
      </c>
      <c r="C86" s="3" t="s">
        <v>4195</v>
      </c>
      <c r="D86">
        <v>500</v>
      </c>
      <c r="E86">
        <v>500</v>
      </c>
      <c r="F86" t="s">
        <v>8219</v>
      </c>
      <c r="G86" t="s">
        <v>8224</v>
      </c>
      <c r="H86" t="s">
        <v>8246</v>
      </c>
      <c r="I86">
        <v>1305483086</v>
      </c>
      <c r="J86">
        <v>1302891086</v>
      </c>
      <c r="K86" t="b">
        <v>0</v>
      </c>
      <c r="L86">
        <v>7</v>
      </c>
      <c r="M86" t="b">
        <v>1</v>
      </c>
      <c r="N86" t="s">
        <v>8266</v>
      </c>
      <c r="O86" s="5">
        <f t="shared" si="4"/>
        <v>100</v>
      </c>
      <c r="P86" s="7">
        <f t="shared" si="5"/>
        <v>71.428571428571431</v>
      </c>
      <c r="Q86" t="s">
        <v>8310</v>
      </c>
      <c r="R86" t="s">
        <v>8312</v>
      </c>
      <c r="S86" s="12">
        <f t="shared" si="6"/>
        <v>40648.757939814815</v>
      </c>
      <c r="T86" s="12">
        <f t="shared" si="7"/>
        <v>40678.757939814815</v>
      </c>
    </row>
    <row r="87" spans="1:20" ht="60" hidden="1" x14ac:dyDescent="0.25">
      <c r="A87">
        <v>85</v>
      </c>
      <c r="B87" s="3" t="s">
        <v>87</v>
      </c>
      <c r="C87" s="3" t="s">
        <v>4196</v>
      </c>
      <c r="D87">
        <v>1200</v>
      </c>
      <c r="E87">
        <v>1506</v>
      </c>
      <c r="F87" t="s">
        <v>8219</v>
      </c>
      <c r="G87" t="s">
        <v>8224</v>
      </c>
      <c r="H87" t="s">
        <v>8246</v>
      </c>
      <c r="I87">
        <v>1316746837</v>
      </c>
      <c r="J87">
        <v>1314154837</v>
      </c>
      <c r="K87" t="b">
        <v>0</v>
      </c>
      <c r="L87">
        <v>21</v>
      </c>
      <c r="M87" t="b">
        <v>1</v>
      </c>
      <c r="N87" t="s">
        <v>8266</v>
      </c>
      <c r="O87" s="5">
        <f t="shared" si="4"/>
        <v>125.49999999999999</v>
      </c>
      <c r="P87" s="7">
        <f t="shared" si="5"/>
        <v>71.714285714285708</v>
      </c>
      <c r="Q87" t="s">
        <v>8310</v>
      </c>
      <c r="R87" t="s">
        <v>8312</v>
      </c>
      <c r="S87" s="12">
        <f t="shared" si="6"/>
        <v>40779.125428240739</v>
      </c>
      <c r="T87" s="12">
        <f t="shared" si="7"/>
        <v>40809.125428240739</v>
      </c>
    </row>
    <row r="88" spans="1:20" ht="75" hidden="1" x14ac:dyDescent="0.25">
      <c r="A88">
        <v>86</v>
      </c>
      <c r="B88" s="3" t="s">
        <v>88</v>
      </c>
      <c r="C88" s="3" t="s">
        <v>4197</v>
      </c>
      <c r="D88">
        <v>6000</v>
      </c>
      <c r="E88">
        <v>6388</v>
      </c>
      <c r="F88" t="s">
        <v>8219</v>
      </c>
      <c r="G88" t="s">
        <v>8230</v>
      </c>
      <c r="H88" t="s">
        <v>8249</v>
      </c>
      <c r="I88">
        <v>1451226045</v>
      </c>
      <c r="J88">
        <v>1444828845</v>
      </c>
      <c r="K88" t="b">
        <v>0</v>
      </c>
      <c r="L88">
        <v>17</v>
      </c>
      <c r="M88" t="b">
        <v>1</v>
      </c>
      <c r="N88" t="s">
        <v>8266</v>
      </c>
      <c r="O88" s="5">
        <f t="shared" si="4"/>
        <v>106.46666666666667</v>
      </c>
      <c r="P88" s="7">
        <f t="shared" si="5"/>
        <v>375.76470588235293</v>
      </c>
      <c r="Q88" t="s">
        <v>8310</v>
      </c>
      <c r="R88" t="s">
        <v>8312</v>
      </c>
      <c r="S88" s="12">
        <f t="shared" si="6"/>
        <v>42291.556076388893</v>
      </c>
      <c r="T88" s="12">
        <f t="shared" si="7"/>
        <v>42365.59774305555</v>
      </c>
    </row>
    <row r="89" spans="1:20" ht="45" hidden="1" x14ac:dyDescent="0.25">
      <c r="A89">
        <v>87</v>
      </c>
      <c r="B89" s="3" t="s">
        <v>89</v>
      </c>
      <c r="C89" s="3" t="s">
        <v>4198</v>
      </c>
      <c r="D89">
        <v>2500</v>
      </c>
      <c r="E89">
        <v>2615</v>
      </c>
      <c r="F89" t="s">
        <v>8219</v>
      </c>
      <c r="G89" t="s">
        <v>8224</v>
      </c>
      <c r="H89" t="s">
        <v>8246</v>
      </c>
      <c r="I89">
        <v>1275529260</v>
      </c>
      <c r="J89">
        <v>1274705803</v>
      </c>
      <c r="K89" t="b">
        <v>0</v>
      </c>
      <c r="L89">
        <v>25</v>
      </c>
      <c r="M89" t="b">
        <v>1</v>
      </c>
      <c r="N89" t="s">
        <v>8266</v>
      </c>
      <c r="O89" s="5">
        <f t="shared" si="4"/>
        <v>104.60000000000001</v>
      </c>
      <c r="P89" s="7">
        <f t="shared" si="5"/>
        <v>104.6</v>
      </c>
      <c r="Q89" t="s">
        <v>8310</v>
      </c>
      <c r="R89" t="s">
        <v>8312</v>
      </c>
      <c r="S89" s="12">
        <f t="shared" si="6"/>
        <v>40322.53938657407</v>
      </c>
      <c r="T89" s="12">
        <f t="shared" si="7"/>
        <v>40332.070138888892</v>
      </c>
    </row>
    <row r="90" spans="1:20" ht="60" hidden="1" x14ac:dyDescent="0.25">
      <c r="A90">
        <v>88</v>
      </c>
      <c r="B90" s="3" t="s">
        <v>90</v>
      </c>
      <c r="C90" s="3" t="s">
        <v>4199</v>
      </c>
      <c r="D90">
        <v>3500</v>
      </c>
      <c r="E90">
        <v>3600</v>
      </c>
      <c r="F90" t="s">
        <v>8219</v>
      </c>
      <c r="G90" t="s">
        <v>8224</v>
      </c>
      <c r="H90" t="s">
        <v>8246</v>
      </c>
      <c r="I90">
        <v>1403452131</v>
      </c>
      <c r="J90">
        <v>1401205731</v>
      </c>
      <c r="K90" t="b">
        <v>0</v>
      </c>
      <c r="L90">
        <v>60</v>
      </c>
      <c r="M90" t="b">
        <v>1</v>
      </c>
      <c r="N90" t="s">
        <v>8266</v>
      </c>
      <c r="O90" s="5">
        <f t="shared" si="4"/>
        <v>102.85714285714285</v>
      </c>
      <c r="P90" s="7">
        <f t="shared" si="5"/>
        <v>60</v>
      </c>
      <c r="Q90" t="s">
        <v>8310</v>
      </c>
      <c r="R90" t="s">
        <v>8312</v>
      </c>
      <c r="S90" s="12">
        <f t="shared" si="6"/>
        <v>41786.65892361111</v>
      </c>
      <c r="T90" s="12">
        <f t="shared" si="7"/>
        <v>41812.65892361111</v>
      </c>
    </row>
    <row r="91" spans="1:20" ht="45" hidden="1" x14ac:dyDescent="0.25">
      <c r="A91">
        <v>89</v>
      </c>
      <c r="B91" s="3" t="s">
        <v>91</v>
      </c>
      <c r="C91" s="3" t="s">
        <v>4200</v>
      </c>
      <c r="D91">
        <v>6000</v>
      </c>
      <c r="E91">
        <v>6904</v>
      </c>
      <c r="F91" t="s">
        <v>8219</v>
      </c>
      <c r="G91" t="s">
        <v>8224</v>
      </c>
      <c r="H91" t="s">
        <v>8246</v>
      </c>
      <c r="I91">
        <v>1370196192</v>
      </c>
      <c r="J91">
        <v>1368036192</v>
      </c>
      <c r="K91" t="b">
        <v>0</v>
      </c>
      <c r="L91">
        <v>56</v>
      </c>
      <c r="M91" t="b">
        <v>1</v>
      </c>
      <c r="N91" t="s">
        <v>8266</v>
      </c>
      <c r="O91" s="5">
        <f t="shared" si="4"/>
        <v>115.06666666666668</v>
      </c>
      <c r="P91" s="7">
        <f t="shared" si="5"/>
        <v>123.28571428571429</v>
      </c>
      <c r="Q91" t="s">
        <v>8310</v>
      </c>
      <c r="R91" t="s">
        <v>8312</v>
      </c>
      <c r="S91" s="12">
        <f t="shared" si="6"/>
        <v>41402.752222222225</v>
      </c>
      <c r="T91" s="12">
        <f t="shared" si="7"/>
        <v>41427.752222222225</v>
      </c>
    </row>
    <row r="92" spans="1:20" ht="30" hidden="1" x14ac:dyDescent="0.25">
      <c r="A92">
        <v>90</v>
      </c>
      <c r="B92" s="3" t="s">
        <v>92</v>
      </c>
      <c r="C92" s="3" t="s">
        <v>4201</v>
      </c>
      <c r="D92">
        <v>500</v>
      </c>
      <c r="E92">
        <v>502</v>
      </c>
      <c r="F92" t="s">
        <v>8219</v>
      </c>
      <c r="G92" t="s">
        <v>8224</v>
      </c>
      <c r="H92" t="s">
        <v>8246</v>
      </c>
      <c r="I92">
        <v>1310454499</v>
      </c>
      <c r="J92">
        <v>1307862499</v>
      </c>
      <c r="K92" t="b">
        <v>0</v>
      </c>
      <c r="L92">
        <v>16</v>
      </c>
      <c r="M92" t="b">
        <v>1</v>
      </c>
      <c r="N92" t="s">
        <v>8266</v>
      </c>
      <c r="O92" s="5">
        <f t="shared" si="4"/>
        <v>100.4</v>
      </c>
      <c r="P92" s="7">
        <f t="shared" si="5"/>
        <v>31.375</v>
      </c>
      <c r="Q92" t="s">
        <v>8310</v>
      </c>
      <c r="R92" t="s">
        <v>8312</v>
      </c>
      <c r="S92" s="12">
        <f t="shared" si="6"/>
        <v>40706.297442129631</v>
      </c>
      <c r="T92" s="12">
        <f t="shared" si="7"/>
        <v>40736.297442129631</v>
      </c>
    </row>
    <row r="93" spans="1:20" ht="45" hidden="1" x14ac:dyDescent="0.25">
      <c r="A93">
        <v>91</v>
      </c>
      <c r="B93" s="3" t="s">
        <v>93</v>
      </c>
      <c r="C93" s="3" t="s">
        <v>4202</v>
      </c>
      <c r="D93">
        <v>3000</v>
      </c>
      <c r="E93">
        <v>3600</v>
      </c>
      <c r="F93" t="s">
        <v>8219</v>
      </c>
      <c r="G93" t="s">
        <v>8224</v>
      </c>
      <c r="H93" t="s">
        <v>8246</v>
      </c>
      <c r="I93">
        <v>1305625164</v>
      </c>
      <c r="J93">
        <v>1300354764</v>
      </c>
      <c r="K93" t="b">
        <v>0</v>
      </c>
      <c r="L93">
        <v>46</v>
      </c>
      <c r="M93" t="b">
        <v>1</v>
      </c>
      <c r="N93" t="s">
        <v>8266</v>
      </c>
      <c r="O93" s="5">
        <f t="shared" si="4"/>
        <v>120</v>
      </c>
      <c r="P93" s="7">
        <f t="shared" si="5"/>
        <v>78.260869565217391</v>
      </c>
      <c r="Q93" t="s">
        <v>8310</v>
      </c>
      <c r="R93" t="s">
        <v>8312</v>
      </c>
      <c r="S93" s="12">
        <f t="shared" si="6"/>
        <v>40619.402361111112</v>
      </c>
      <c r="T93" s="12">
        <f t="shared" si="7"/>
        <v>40680.402361111112</v>
      </c>
    </row>
    <row r="94" spans="1:20" ht="60" hidden="1" x14ac:dyDescent="0.25">
      <c r="A94">
        <v>92</v>
      </c>
      <c r="B94" s="3" t="s">
        <v>94</v>
      </c>
      <c r="C94" s="3" t="s">
        <v>4203</v>
      </c>
      <c r="D94">
        <v>5000</v>
      </c>
      <c r="E94">
        <v>5260</v>
      </c>
      <c r="F94" t="s">
        <v>8219</v>
      </c>
      <c r="G94" t="s">
        <v>8229</v>
      </c>
      <c r="H94" t="s">
        <v>8251</v>
      </c>
      <c r="I94">
        <v>1485936000</v>
      </c>
      <c r="J94">
        <v>1481949983</v>
      </c>
      <c r="K94" t="b">
        <v>0</v>
      </c>
      <c r="L94">
        <v>43</v>
      </c>
      <c r="M94" t="b">
        <v>1</v>
      </c>
      <c r="N94" t="s">
        <v>8266</v>
      </c>
      <c r="O94" s="5">
        <f t="shared" si="4"/>
        <v>105.2</v>
      </c>
      <c r="P94" s="7">
        <f t="shared" si="5"/>
        <v>122.32558139534883</v>
      </c>
      <c r="Q94" t="s">
        <v>8310</v>
      </c>
      <c r="R94" t="s">
        <v>8312</v>
      </c>
      <c r="S94" s="12">
        <f t="shared" si="6"/>
        <v>42721.198877314819</v>
      </c>
      <c r="T94" s="12">
        <f t="shared" si="7"/>
        <v>42767.333333333328</v>
      </c>
    </row>
    <row r="95" spans="1:20" ht="60" hidden="1" x14ac:dyDescent="0.25">
      <c r="A95">
        <v>93</v>
      </c>
      <c r="B95" s="3" t="s">
        <v>95</v>
      </c>
      <c r="C95" s="3" t="s">
        <v>4204</v>
      </c>
      <c r="D95">
        <v>1000</v>
      </c>
      <c r="E95">
        <v>1106</v>
      </c>
      <c r="F95" t="s">
        <v>8219</v>
      </c>
      <c r="G95" t="s">
        <v>8224</v>
      </c>
      <c r="H95" t="s">
        <v>8246</v>
      </c>
      <c r="I95">
        <v>1341349200</v>
      </c>
      <c r="J95">
        <v>1338928537</v>
      </c>
      <c r="K95" t="b">
        <v>0</v>
      </c>
      <c r="L95">
        <v>15</v>
      </c>
      <c r="M95" t="b">
        <v>1</v>
      </c>
      <c r="N95" t="s">
        <v>8266</v>
      </c>
      <c r="O95" s="5">
        <f t="shared" si="4"/>
        <v>110.60000000000001</v>
      </c>
      <c r="P95" s="7">
        <f t="shared" si="5"/>
        <v>73.733333333333334</v>
      </c>
      <c r="Q95" t="s">
        <v>8310</v>
      </c>
      <c r="R95" t="s">
        <v>8312</v>
      </c>
      <c r="S95" s="12">
        <f t="shared" si="6"/>
        <v>41065.858067129629</v>
      </c>
      <c r="T95" s="12">
        <f t="shared" si="7"/>
        <v>41093.875</v>
      </c>
    </row>
    <row r="96" spans="1:20" ht="45" hidden="1" x14ac:dyDescent="0.25">
      <c r="A96">
        <v>94</v>
      </c>
      <c r="B96" s="3" t="s">
        <v>96</v>
      </c>
      <c r="C96" s="3" t="s">
        <v>4205</v>
      </c>
      <c r="D96">
        <v>250</v>
      </c>
      <c r="E96">
        <v>260</v>
      </c>
      <c r="F96" t="s">
        <v>8219</v>
      </c>
      <c r="G96" t="s">
        <v>8225</v>
      </c>
      <c r="H96" t="s">
        <v>8247</v>
      </c>
      <c r="I96">
        <v>1396890822</v>
      </c>
      <c r="J96">
        <v>1395162822</v>
      </c>
      <c r="K96" t="b">
        <v>0</v>
      </c>
      <c r="L96">
        <v>12</v>
      </c>
      <c r="M96" t="b">
        <v>1</v>
      </c>
      <c r="N96" t="s">
        <v>8266</v>
      </c>
      <c r="O96" s="5">
        <f t="shared" si="4"/>
        <v>104</v>
      </c>
      <c r="P96" s="7">
        <f t="shared" si="5"/>
        <v>21.666666666666668</v>
      </c>
      <c r="Q96" t="s">
        <v>8310</v>
      </c>
      <c r="R96" t="s">
        <v>8312</v>
      </c>
      <c r="S96" s="12">
        <f t="shared" si="6"/>
        <v>41716.717847222222</v>
      </c>
      <c r="T96" s="12">
        <f t="shared" si="7"/>
        <v>41736.717847222222</v>
      </c>
    </row>
    <row r="97" spans="1:20" ht="60" hidden="1" x14ac:dyDescent="0.25">
      <c r="A97">
        <v>95</v>
      </c>
      <c r="B97" s="3" t="s">
        <v>97</v>
      </c>
      <c r="C97" s="3" t="s">
        <v>4206</v>
      </c>
      <c r="D97">
        <v>350</v>
      </c>
      <c r="E97">
        <v>460</v>
      </c>
      <c r="F97" t="s">
        <v>8219</v>
      </c>
      <c r="G97" t="s">
        <v>8224</v>
      </c>
      <c r="H97" t="s">
        <v>8246</v>
      </c>
      <c r="I97">
        <v>1330214841</v>
      </c>
      <c r="J97">
        <v>1327622841</v>
      </c>
      <c r="K97" t="b">
        <v>0</v>
      </c>
      <c r="L97">
        <v>21</v>
      </c>
      <c r="M97" t="b">
        <v>1</v>
      </c>
      <c r="N97" t="s">
        <v>8266</v>
      </c>
      <c r="O97" s="5">
        <f t="shared" si="4"/>
        <v>131.42857142857142</v>
      </c>
      <c r="P97" s="7">
        <f t="shared" si="5"/>
        <v>21.904761904761905</v>
      </c>
      <c r="Q97" t="s">
        <v>8310</v>
      </c>
      <c r="R97" t="s">
        <v>8312</v>
      </c>
      <c r="S97" s="12">
        <f t="shared" si="6"/>
        <v>40935.005104166667</v>
      </c>
      <c r="T97" s="12">
        <f t="shared" si="7"/>
        <v>40965.005104166667</v>
      </c>
    </row>
    <row r="98" spans="1:20" ht="60" hidden="1" x14ac:dyDescent="0.25">
      <c r="A98">
        <v>96</v>
      </c>
      <c r="B98" s="3" t="s">
        <v>98</v>
      </c>
      <c r="C98" s="3" t="s">
        <v>4207</v>
      </c>
      <c r="D98">
        <v>1500</v>
      </c>
      <c r="E98">
        <v>1720</v>
      </c>
      <c r="F98" t="s">
        <v>8219</v>
      </c>
      <c r="G98" t="s">
        <v>8224</v>
      </c>
      <c r="H98" t="s">
        <v>8246</v>
      </c>
      <c r="I98">
        <v>1280631600</v>
      </c>
      <c r="J98">
        <v>1274889241</v>
      </c>
      <c r="K98" t="b">
        <v>0</v>
      </c>
      <c r="L98">
        <v>34</v>
      </c>
      <c r="M98" t="b">
        <v>1</v>
      </c>
      <c r="N98" t="s">
        <v>8266</v>
      </c>
      <c r="O98" s="5">
        <f t="shared" si="4"/>
        <v>114.66666666666667</v>
      </c>
      <c r="P98" s="7">
        <f t="shared" si="5"/>
        <v>50.588235294117645</v>
      </c>
      <c r="Q98" t="s">
        <v>8310</v>
      </c>
      <c r="R98" t="s">
        <v>8312</v>
      </c>
      <c r="S98" s="12">
        <f t="shared" si="6"/>
        <v>40324.662511574075</v>
      </c>
      <c r="T98" s="12">
        <f t="shared" si="7"/>
        <v>40391.125</v>
      </c>
    </row>
    <row r="99" spans="1:20" ht="45" hidden="1" x14ac:dyDescent="0.25">
      <c r="A99">
        <v>97</v>
      </c>
      <c r="B99" s="3" t="s">
        <v>99</v>
      </c>
      <c r="C99" s="3" t="s">
        <v>4208</v>
      </c>
      <c r="D99">
        <v>400</v>
      </c>
      <c r="E99">
        <v>425</v>
      </c>
      <c r="F99" t="s">
        <v>8219</v>
      </c>
      <c r="G99" t="s">
        <v>8224</v>
      </c>
      <c r="H99" t="s">
        <v>8246</v>
      </c>
      <c r="I99">
        <v>1310440482</v>
      </c>
      <c r="J99">
        <v>1307848482</v>
      </c>
      <c r="K99" t="b">
        <v>0</v>
      </c>
      <c r="L99">
        <v>8</v>
      </c>
      <c r="M99" t="b">
        <v>1</v>
      </c>
      <c r="N99" t="s">
        <v>8266</v>
      </c>
      <c r="O99" s="5">
        <f t="shared" si="4"/>
        <v>106.25</v>
      </c>
      <c r="P99" s="7">
        <f t="shared" si="5"/>
        <v>53.125</v>
      </c>
      <c r="Q99" t="s">
        <v>8310</v>
      </c>
      <c r="R99" t="s">
        <v>8312</v>
      </c>
      <c r="S99" s="12">
        <f t="shared" si="6"/>
        <v>40706.135208333333</v>
      </c>
      <c r="T99" s="12">
        <f t="shared" si="7"/>
        <v>40736.135208333333</v>
      </c>
    </row>
    <row r="100" spans="1:20" ht="45" hidden="1" x14ac:dyDescent="0.25">
      <c r="A100">
        <v>98</v>
      </c>
      <c r="B100" s="3" t="s">
        <v>100</v>
      </c>
      <c r="C100" s="3" t="s">
        <v>4209</v>
      </c>
      <c r="D100">
        <v>3200</v>
      </c>
      <c r="E100">
        <v>3400</v>
      </c>
      <c r="F100" t="s">
        <v>8219</v>
      </c>
      <c r="G100" t="s">
        <v>8224</v>
      </c>
      <c r="H100" t="s">
        <v>8246</v>
      </c>
      <c r="I100">
        <v>1354923000</v>
      </c>
      <c r="J100">
        <v>1351796674</v>
      </c>
      <c r="K100" t="b">
        <v>0</v>
      </c>
      <c r="L100">
        <v>60</v>
      </c>
      <c r="M100" t="b">
        <v>1</v>
      </c>
      <c r="N100" t="s">
        <v>8266</v>
      </c>
      <c r="O100" s="5">
        <f t="shared" si="4"/>
        <v>106.25</v>
      </c>
      <c r="P100" s="7">
        <f t="shared" si="5"/>
        <v>56.666666666666664</v>
      </c>
      <c r="Q100" t="s">
        <v>8310</v>
      </c>
      <c r="R100" t="s">
        <v>8312</v>
      </c>
      <c r="S100" s="12">
        <f t="shared" si="6"/>
        <v>41214.79483796296</v>
      </c>
      <c r="T100" s="12">
        <f t="shared" si="7"/>
        <v>41250.979166666664</v>
      </c>
    </row>
    <row r="101" spans="1:20" ht="45" hidden="1" x14ac:dyDescent="0.25">
      <c r="A101">
        <v>99</v>
      </c>
      <c r="B101" s="3" t="s">
        <v>101</v>
      </c>
      <c r="C101" s="3" t="s">
        <v>4210</v>
      </c>
      <c r="D101">
        <v>1500</v>
      </c>
      <c r="E101">
        <v>1590.29</v>
      </c>
      <c r="F101" t="s">
        <v>8219</v>
      </c>
      <c r="G101" t="s">
        <v>8224</v>
      </c>
      <c r="H101" t="s">
        <v>8246</v>
      </c>
      <c r="I101">
        <v>1390426799</v>
      </c>
      <c r="J101">
        <v>1387834799</v>
      </c>
      <c r="K101" t="b">
        <v>0</v>
      </c>
      <c r="L101">
        <v>39</v>
      </c>
      <c r="M101" t="b">
        <v>1</v>
      </c>
      <c r="N101" t="s">
        <v>8266</v>
      </c>
      <c r="O101" s="5">
        <f t="shared" si="4"/>
        <v>106.01933333333334</v>
      </c>
      <c r="P101" s="7">
        <f t="shared" si="5"/>
        <v>40.776666666666664</v>
      </c>
      <c r="Q101" t="s">
        <v>8310</v>
      </c>
      <c r="R101" t="s">
        <v>8312</v>
      </c>
      <c r="S101" s="12">
        <f t="shared" si="6"/>
        <v>41631.902766203704</v>
      </c>
      <c r="T101" s="12">
        <f t="shared" si="7"/>
        <v>41661.902766203704</v>
      </c>
    </row>
    <row r="102" spans="1:20" ht="60" hidden="1" x14ac:dyDescent="0.25">
      <c r="A102">
        <v>100</v>
      </c>
      <c r="B102" s="3" t="s">
        <v>102</v>
      </c>
      <c r="C102" s="3" t="s">
        <v>4211</v>
      </c>
      <c r="D102">
        <v>5000</v>
      </c>
      <c r="E102">
        <v>5000</v>
      </c>
      <c r="F102" t="s">
        <v>8219</v>
      </c>
      <c r="G102" t="s">
        <v>8224</v>
      </c>
      <c r="H102" t="s">
        <v>8246</v>
      </c>
      <c r="I102">
        <v>1352055886</v>
      </c>
      <c r="J102">
        <v>1350324286</v>
      </c>
      <c r="K102" t="b">
        <v>0</v>
      </c>
      <c r="L102">
        <v>26</v>
      </c>
      <c r="M102" t="b">
        <v>1</v>
      </c>
      <c r="N102" t="s">
        <v>8266</v>
      </c>
      <c r="O102" s="5">
        <f t="shared" si="4"/>
        <v>100</v>
      </c>
      <c r="P102" s="7">
        <f t="shared" si="5"/>
        <v>192.30769230769232</v>
      </c>
      <c r="Q102" t="s">
        <v>8310</v>
      </c>
      <c r="R102" t="s">
        <v>8312</v>
      </c>
      <c r="S102" s="12">
        <f t="shared" si="6"/>
        <v>41197.753310185188</v>
      </c>
      <c r="T102" s="12">
        <f t="shared" si="7"/>
        <v>41217.794976851852</v>
      </c>
    </row>
    <row r="103" spans="1:20" ht="60" hidden="1" x14ac:dyDescent="0.25">
      <c r="A103">
        <v>101</v>
      </c>
      <c r="B103" s="3" t="s">
        <v>103</v>
      </c>
      <c r="C103" s="3" t="s">
        <v>4212</v>
      </c>
      <c r="D103">
        <v>3500</v>
      </c>
      <c r="E103">
        <v>3500</v>
      </c>
      <c r="F103" t="s">
        <v>8219</v>
      </c>
      <c r="G103" t="s">
        <v>8224</v>
      </c>
      <c r="H103" t="s">
        <v>8246</v>
      </c>
      <c r="I103">
        <v>1359052710</v>
      </c>
      <c r="J103">
        <v>1356979110</v>
      </c>
      <c r="K103" t="b">
        <v>0</v>
      </c>
      <c r="L103">
        <v>35</v>
      </c>
      <c r="M103" t="b">
        <v>1</v>
      </c>
      <c r="N103" t="s">
        <v>8266</v>
      </c>
      <c r="O103" s="5">
        <f t="shared" si="4"/>
        <v>100</v>
      </c>
      <c r="P103" s="7">
        <f t="shared" si="5"/>
        <v>100</v>
      </c>
      <c r="Q103" t="s">
        <v>8310</v>
      </c>
      <c r="R103" t="s">
        <v>8312</v>
      </c>
      <c r="S103" s="12">
        <f t="shared" si="6"/>
        <v>41274.776736111111</v>
      </c>
      <c r="T103" s="12">
        <f t="shared" si="7"/>
        <v>41298.776736111111</v>
      </c>
    </row>
    <row r="104" spans="1:20" ht="60" hidden="1" x14ac:dyDescent="0.25">
      <c r="A104">
        <v>102</v>
      </c>
      <c r="B104" s="3" t="s">
        <v>104</v>
      </c>
      <c r="C104" s="3" t="s">
        <v>4213</v>
      </c>
      <c r="D104">
        <v>6000</v>
      </c>
      <c r="E104">
        <v>7665</v>
      </c>
      <c r="F104" t="s">
        <v>8219</v>
      </c>
      <c r="G104" t="s">
        <v>8224</v>
      </c>
      <c r="H104" t="s">
        <v>8246</v>
      </c>
      <c r="I104">
        <v>1293073733</v>
      </c>
      <c r="J104">
        <v>1290481733</v>
      </c>
      <c r="K104" t="b">
        <v>0</v>
      </c>
      <c r="L104">
        <v>65</v>
      </c>
      <c r="M104" t="b">
        <v>1</v>
      </c>
      <c r="N104" t="s">
        <v>8266</v>
      </c>
      <c r="O104" s="5">
        <f t="shared" si="4"/>
        <v>127.75000000000001</v>
      </c>
      <c r="P104" s="7">
        <f t="shared" si="5"/>
        <v>117.92307692307692</v>
      </c>
      <c r="Q104" t="s">
        <v>8310</v>
      </c>
      <c r="R104" t="s">
        <v>8312</v>
      </c>
      <c r="S104" s="12">
        <f t="shared" si="6"/>
        <v>40505.131168981483</v>
      </c>
      <c r="T104" s="12">
        <f t="shared" si="7"/>
        <v>40535.131168981483</v>
      </c>
    </row>
    <row r="105" spans="1:20" ht="45" hidden="1" x14ac:dyDescent="0.25">
      <c r="A105">
        <v>103</v>
      </c>
      <c r="B105" s="3" t="s">
        <v>105</v>
      </c>
      <c r="C105" s="3" t="s">
        <v>4214</v>
      </c>
      <c r="D105">
        <v>1300</v>
      </c>
      <c r="E105">
        <v>1367</v>
      </c>
      <c r="F105" t="s">
        <v>8219</v>
      </c>
      <c r="G105" t="s">
        <v>8225</v>
      </c>
      <c r="H105" t="s">
        <v>8247</v>
      </c>
      <c r="I105">
        <v>1394220030</v>
      </c>
      <c r="J105">
        <v>1392232830</v>
      </c>
      <c r="K105" t="b">
        <v>0</v>
      </c>
      <c r="L105">
        <v>49</v>
      </c>
      <c r="M105" t="b">
        <v>1</v>
      </c>
      <c r="N105" t="s">
        <v>8266</v>
      </c>
      <c r="O105" s="5">
        <f t="shared" si="4"/>
        <v>105.15384615384616</v>
      </c>
      <c r="P105" s="7">
        <f t="shared" si="5"/>
        <v>27.897959183673468</v>
      </c>
      <c r="Q105" t="s">
        <v>8310</v>
      </c>
      <c r="R105" t="s">
        <v>8312</v>
      </c>
      <c r="S105" s="12">
        <f t="shared" si="6"/>
        <v>41682.805902777778</v>
      </c>
      <c r="T105" s="12">
        <f t="shared" si="7"/>
        <v>41705.805902777778</v>
      </c>
    </row>
    <row r="106" spans="1:20" ht="30" hidden="1" x14ac:dyDescent="0.25">
      <c r="A106">
        <v>104</v>
      </c>
      <c r="B106" s="3" t="s">
        <v>106</v>
      </c>
      <c r="C106" s="3" t="s">
        <v>4215</v>
      </c>
      <c r="D106">
        <v>500</v>
      </c>
      <c r="E106">
        <v>600</v>
      </c>
      <c r="F106" t="s">
        <v>8219</v>
      </c>
      <c r="G106" t="s">
        <v>8224</v>
      </c>
      <c r="H106" t="s">
        <v>8246</v>
      </c>
      <c r="I106">
        <v>1301792400</v>
      </c>
      <c r="J106">
        <v>1299775266</v>
      </c>
      <c r="K106" t="b">
        <v>0</v>
      </c>
      <c r="L106">
        <v>10</v>
      </c>
      <c r="M106" t="b">
        <v>1</v>
      </c>
      <c r="N106" t="s">
        <v>8266</v>
      </c>
      <c r="O106" s="5">
        <f t="shared" si="4"/>
        <v>120</v>
      </c>
      <c r="P106" s="7">
        <f t="shared" si="5"/>
        <v>60</v>
      </c>
      <c r="Q106" t="s">
        <v>8310</v>
      </c>
      <c r="R106" t="s">
        <v>8312</v>
      </c>
      <c r="S106" s="12">
        <f t="shared" si="6"/>
        <v>40612.695208333331</v>
      </c>
      <c r="T106" s="12">
        <f t="shared" si="7"/>
        <v>40636.041666666664</v>
      </c>
    </row>
    <row r="107" spans="1:20" ht="45" hidden="1" x14ac:dyDescent="0.25">
      <c r="A107">
        <v>105</v>
      </c>
      <c r="B107" s="3" t="s">
        <v>107</v>
      </c>
      <c r="C107" s="3" t="s">
        <v>4216</v>
      </c>
      <c r="D107">
        <v>2200</v>
      </c>
      <c r="E107">
        <v>2363</v>
      </c>
      <c r="F107" t="s">
        <v>8219</v>
      </c>
      <c r="G107" t="s">
        <v>8224</v>
      </c>
      <c r="H107" t="s">
        <v>8246</v>
      </c>
      <c r="I107">
        <v>1463184000</v>
      </c>
      <c r="J107">
        <v>1461605020</v>
      </c>
      <c r="K107" t="b">
        <v>0</v>
      </c>
      <c r="L107">
        <v>60</v>
      </c>
      <c r="M107" t="b">
        <v>1</v>
      </c>
      <c r="N107" t="s">
        <v>8266</v>
      </c>
      <c r="O107" s="5">
        <f t="shared" si="4"/>
        <v>107.40909090909089</v>
      </c>
      <c r="P107" s="7">
        <f t="shared" si="5"/>
        <v>39.383333333333333</v>
      </c>
      <c r="Q107" t="s">
        <v>8310</v>
      </c>
      <c r="R107" t="s">
        <v>8312</v>
      </c>
      <c r="S107" s="12">
        <f t="shared" si="6"/>
        <v>42485.724768518514</v>
      </c>
      <c r="T107" s="12">
        <f t="shared" si="7"/>
        <v>42504</v>
      </c>
    </row>
    <row r="108" spans="1:20" hidden="1" x14ac:dyDescent="0.25">
      <c r="A108">
        <v>106</v>
      </c>
      <c r="B108" s="3" t="s">
        <v>108</v>
      </c>
      <c r="C108" s="3" t="s">
        <v>4217</v>
      </c>
      <c r="D108">
        <v>5000</v>
      </c>
      <c r="E108">
        <v>5025</v>
      </c>
      <c r="F108" t="s">
        <v>8219</v>
      </c>
      <c r="G108" t="s">
        <v>8224</v>
      </c>
      <c r="H108" t="s">
        <v>8246</v>
      </c>
      <c r="I108">
        <v>1333391901</v>
      </c>
      <c r="J108">
        <v>1332182301</v>
      </c>
      <c r="K108" t="b">
        <v>0</v>
      </c>
      <c r="L108">
        <v>27</v>
      </c>
      <c r="M108" t="b">
        <v>1</v>
      </c>
      <c r="N108" t="s">
        <v>8266</v>
      </c>
      <c r="O108" s="5">
        <f t="shared" si="4"/>
        <v>100.49999999999999</v>
      </c>
      <c r="P108" s="7">
        <f t="shared" si="5"/>
        <v>186.11111111111111</v>
      </c>
      <c r="Q108" t="s">
        <v>8310</v>
      </c>
      <c r="R108" t="s">
        <v>8312</v>
      </c>
      <c r="S108" s="12">
        <f t="shared" si="6"/>
        <v>40987.776631944449</v>
      </c>
      <c r="T108" s="12">
        <f t="shared" si="7"/>
        <v>41001.776631944449</v>
      </c>
    </row>
    <row r="109" spans="1:20" ht="60" hidden="1" x14ac:dyDescent="0.25">
      <c r="A109">
        <v>107</v>
      </c>
      <c r="B109" s="3" t="s">
        <v>109</v>
      </c>
      <c r="C109" s="3" t="s">
        <v>4218</v>
      </c>
      <c r="D109">
        <v>7500</v>
      </c>
      <c r="E109">
        <v>7685</v>
      </c>
      <c r="F109" t="s">
        <v>8219</v>
      </c>
      <c r="G109" t="s">
        <v>8224</v>
      </c>
      <c r="H109" t="s">
        <v>8246</v>
      </c>
      <c r="I109">
        <v>1303688087</v>
      </c>
      <c r="J109">
        <v>1301787287</v>
      </c>
      <c r="K109" t="b">
        <v>0</v>
      </c>
      <c r="L109">
        <v>69</v>
      </c>
      <c r="M109" t="b">
        <v>1</v>
      </c>
      <c r="N109" t="s">
        <v>8266</v>
      </c>
      <c r="O109" s="5">
        <f t="shared" si="4"/>
        <v>102.46666666666667</v>
      </c>
      <c r="P109" s="7">
        <f t="shared" si="5"/>
        <v>111.37681159420291</v>
      </c>
      <c r="Q109" t="s">
        <v>8310</v>
      </c>
      <c r="R109" t="s">
        <v>8312</v>
      </c>
      <c r="S109" s="12">
        <f t="shared" si="6"/>
        <v>40635.982488425929</v>
      </c>
      <c r="T109" s="12">
        <f t="shared" si="7"/>
        <v>40657.982488425929</v>
      </c>
    </row>
    <row r="110" spans="1:20" ht="45" hidden="1" x14ac:dyDescent="0.25">
      <c r="A110">
        <v>108</v>
      </c>
      <c r="B110" s="3" t="s">
        <v>110</v>
      </c>
      <c r="C110" s="3" t="s">
        <v>4219</v>
      </c>
      <c r="D110">
        <v>1500</v>
      </c>
      <c r="E110">
        <v>3700</v>
      </c>
      <c r="F110" t="s">
        <v>8219</v>
      </c>
      <c r="G110" t="s">
        <v>8224</v>
      </c>
      <c r="H110" t="s">
        <v>8246</v>
      </c>
      <c r="I110">
        <v>1370011370</v>
      </c>
      <c r="J110">
        <v>1364827370</v>
      </c>
      <c r="K110" t="b">
        <v>0</v>
      </c>
      <c r="L110">
        <v>47</v>
      </c>
      <c r="M110" t="b">
        <v>1</v>
      </c>
      <c r="N110" t="s">
        <v>8266</v>
      </c>
      <c r="O110" s="5">
        <f t="shared" si="4"/>
        <v>246.66666666666669</v>
      </c>
      <c r="P110" s="7">
        <f t="shared" si="5"/>
        <v>78.723404255319153</v>
      </c>
      <c r="Q110" t="s">
        <v>8310</v>
      </c>
      <c r="R110" t="s">
        <v>8312</v>
      </c>
      <c r="S110" s="12">
        <f t="shared" si="6"/>
        <v>41365.613078703704</v>
      </c>
      <c r="T110" s="12">
        <f t="shared" si="7"/>
        <v>41425.613078703704</v>
      </c>
    </row>
    <row r="111" spans="1:20" ht="45" hidden="1" x14ac:dyDescent="0.25">
      <c r="A111">
        <v>109</v>
      </c>
      <c r="B111" s="3" t="s">
        <v>111</v>
      </c>
      <c r="C111" s="3" t="s">
        <v>4220</v>
      </c>
      <c r="D111">
        <v>1000</v>
      </c>
      <c r="E111">
        <v>2195</v>
      </c>
      <c r="F111" t="s">
        <v>8219</v>
      </c>
      <c r="G111" t="s">
        <v>8224</v>
      </c>
      <c r="H111" t="s">
        <v>8246</v>
      </c>
      <c r="I111">
        <v>1298680630</v>
      </c>
      <c r="J111">
        <v>1296088630</v>
      </c>
      <c r="K111" t="b">
        <v>0</v>
      </c>
      <c r="L111">
        <v>47</v>
      </c>
      <c r="M111" t="b">
        <v>1</v>
      </c>
      <c r="N111" t="s">
        <v>8266</v>
      </c>
      <c r="O111" s="5">
        <f t="shared" si="4"/>
        <v>219.49999999999997</v>
      </c>
      <c r="P111" s="7">
        <f t="shared" si="5"/>
        <v>46.702127659574465</v>
      </c>
      <c r="Q111" t="s">
        <v>8310</v>
      </c>
      <c r="R111" t="s">
        <v>8312</v>
      </c>
      <c r="S111" s="12">
        <f t="shared" si="6"/>
        <v>40570.025810185187</v>
      </c>
      <c r="T111" s="12">
        <f t="shared" si="7"/>
        <v>40600.025810185187</v>
      </c>
    </row>
    <row r="112" spans="1:20" ht="45" hidden="1" x14ac:dyDescent="0.25">
      <c r="A112">
        <v>110</v>
      </c>
      <c r="B112" s="3" t="s">
        <v>112</v>
      </c>
      <c r="C112" s="3" t="s">
        <v>4221</v>
      </c>
      <c r="D112">
        <v>1300</v>
      </c>
      <c r="E112">
        <v>1700</v>
      </c>
      <c r="F112" t="s">
        <v>8219</v>
      </c>
      <c r="G112" t="s">
        <v>8224</v>
      </c>
      <c r="H112" t="s">
        <v>8246</v>
      </c>
      <c r="I112">
        <v>1384408740</v>
      </c>
      <c r="J112">
        <v>1381445253</v>
      </c>
      <c r="K112" t="b">
        <v>0</v>
      </c>
      <c r="L112">
        <v>26</v>
      </c>
      <c r="M112" t="b">
        <v>1</v>
      </c>
      <c r="N112" t="s">
        <v>8266</v>
      </c>
      <c r="O112" s="5">
        <f t="shared" si="4"/>
        <v>130.76923076923077</v>
      </c>
      <c r="P112" s="7">
        <f t="shared" si="5"/>
        <v>65.384615384615387</v>
      </c>
      <c r="Q112" t="s">
        <v>8310</v>
      </c>
      <c r="R112" t="s">
        <v>8312</v>
      </c>
      <c r="S112" s="12">
        <f t="shared" si="6"/>
        <v>41557.949687500004</v>
      </c>
      <c r="T112" s="12">
        <f t="shared" si="7"/>
        <v>41592.249305555553</v>
      </c>
    </row>
    <row r="113" spans="1:20" ht="45" hidden="1" x14ac:dyDescent="0.25">
      <c r="A113">
        <v>111</v>
      </c>
      <c r="B113" s="3" t="s">
        <v>113</v>
      </c>
      <c r="C113" s="3" t="s">
        <v>4222</v>
      </c>
      <c r="D113">
        <v>3500</v>
      </c>
      <c r="E113">
        <v>5410</v>
      </c>
      <c r="F113" t="s">
        <v>8219</v>
      </c>
      <c r="G113" t="s">
        <v>8226</v>
      </c>
      <c r="H113" t="s">
        <v>8248</v>
      </c>
      <c r="I113">
        <v>1433059187</v>
      </c>
      <c r="J113">
        <v>1430467187</v>
      </c>
      <c r="K113" t="b">
        <v>0</v>
      </c>
      <c r="L113">
        <v>53</v>
      </c>
      <c r="M113" t="b">
        <v>1</v>
      </c>
      <c r="N113" t="s">
        <v>8266</v>
      </c>
      <c r="O113" s="5">
        <f t="shared" si="4"/>
        <v>154.57142857142858</v>
      </c>
      <c r="P113" s="7">
        <f t="shared" si="5"/>
        <v>102.0754716981132</v>
      </c>
      <c r="Q113" t="s">
        <v>8310</v>
      </c>
      <c r="R113" t="s">
        <v>8312</v>
      </c>
      <c r="S113" s="12">
        <f t="shared" si="6"/>
        <v>42125.333182870367</v>
      </c>
      <c r="T113" s="12">
        <f t="shared" si="7"/>
        <v>42155.333182870367</v>
      </c>
    </row>
    <row r="114" spans="1:20" ht="60" hidden="1" x14ac:dyDescent="0.25">
      <c r="A114">
        <v>112</v>
      </c>
      <c r="B114" s="3" t="s">
        <v>114</v>
      </c>
      <c r="C114" s="3" t="s">
        <v>4223</v>
      </c>
      <c r="D114">
        <v>5000</v>
      </c>
      <c r="E114">
        <v>5200</v>
      </c>
      <c r="F114" t="s">
        <v>8219</v>
      </c>
      <c r="G114" t="s">
        <v>8224</v>
      </c>
      <c r="H114" t="s">
        <v>8246</v>
      </c>
      <c r="I114">
        <v>1397354400</v>
      </c>
      <c r="J114">
        <v>1395277318</v>
      </c>
      <c r="K114" t="b">
        <v>0</v>
      </c>
      <c r="L114">
        <v>81</v>
      </c>
      <c r="M114" t="b">
        <v>1</v>
      </c>
      <c r="N114" t="s">
        <v>8266</v>
      </c>
      <c r="O114" s="5">
        <f t="shared" si="4"/>
        <v>104</v>
      </c>
      <c r="P114" s="7">
        <f t="shared" si="5"/>
        <v>64.197530864197532</v>
      </c>
      <c r="Q114" t="s">
        <v>8310</v>
      </c>
      <c r="R114" t="s">
        <v>8312</v>
      </c>
      <c r="S114" s="12">
        <f t="shared" si="6"/>
        <v>41718.043032407404</v>
      </c>
      <c r="T114" s="12">
        <f t="shared" si="7"/>
        <v>41742.083333333336</v>
      </c>
    </row>
    <row r="115" spans="1:20" ht="30" hidden="1" x14ac:dyDescent="0.25">
      <c r="A115">
        <v>113</v>
      </c>
      <c r="B115" s="3" t="s">
        <v>115</v>
      </c>
      <c r="C115" s="3" t="s">
        <v>4224</v>
      </c>
      <c r="D115">
        <v>5000</v>
      </c>
      <c r="E115">
        <v>7050</v>
      </c>
      <c r="F115" t="s">
        <v>8219</v>
      </c>
      <c r="G115" t="s">
        <v>8224</v>
      </c>
      <c r="H115" t="s">
        <v>8246</v>
      </c>
      <c r="I115">
        <v>1312642800</v>
      </c>
      <c r="J115">
        <v>1311963128</v>
      </c>
      <c r="K115" t="b">
        <v>0</v>
      </c>
      <c r="L115">
        <v>78</v>
      </c>
      <c r="M115" t="b">
        <v>1</v>
      </c>
      <c r="N115" t="s">
        <v>8266</v>
      </c>
      <c r="O115" s="5">
        <f t="shared" si="4"/>
        <v>141</v>
      </c>
      <c r="P115" s="7">
        <f t="shared" si="5"/>
        <v>90.384615384615387</v>
      </c>
      <c r="Q115" t="s">
        <v>8310</v>
      </c>
      <c r="R115" t="s">
        <v>8312</v>
      </c>
      <c r="S115" s="12">
        <f t="shared" si="6"/>
        <v>40753.758425925924</v>
      </c>
      <c r="T115" s="12">
        <f t="shared" si="7"/>
        <v>40761.625</v>
      </c>
    </row>
    <row r="116" spans="1:20" ht="60" hidden="1" x14ac:dyDescent="0.25">
      <c r="A116">
        <v>114</v>
      </c>
      <c r="B116" s="3" t="s">
        <v>116</v>
      </c>
      <c r="C116" s="3" t="s">
        <v>4225</v>
      </c>
      <c r="D116">
        <v>3000</v>
      </c>
      <c r="E116">
        <v>3100</v>
      </c>
      <c r="F116" t="s">
        <v>8219</v>
      </c>
      <c r="G116" t="s">
        <v>8224</v>
      </c>
      <c r="H116" t="s">
        <v>8246</v>
      </c>
      <c r="I116">
        <v>1326436488</v>
      </c>
      <c r="J116">
        <v>1321252488</v>
      </c>
      <c r="K116" t="b">
        <v>0</v>
      </c>
      <c r="L116">
        <v>35</v>
      </c>
      <c r="M116" t="b">
        <v>1</v>
      </c>
      <c r="N116" t="s">
        <v>8266</v>
      </c>
      <c r="O116" s="5">
        <f t="shared" si="4"/>
        <v>103.33333333333334</v>
      </c>
      <c r="P116" s="7">
        <f t="shared" si="5"/>
        <v>88.571428571428569</v>
      </c>
      <c r="Q116" t="s">
        <v>8310</v>
      </c>
      <c r="R116" t="s">
        <v>8312</v>
      </c>
      <c r="S116" s="12">
        <f t="shared" si="6"/>
        <v>40861.27416666667</v>
      </c>
      <c r="T116" s="12">
        <f t="shared" si="7"/>
        <v>40921.27416666667</v>
      </c>
    </row>
    <row r="117" spans="1:20" ht="30" hidden="1" x14ac:dyDescent="0.25">
      <c r="A117">
        <v>115</v>
      </c>
      <c r="B117" s="3" t="s">
        <v>117</v>
      </c>
      <c r="C117" s="3" t="s">
        <v>4226</v>
      </c>
      <c r="D117">
        <v>450</v>
      </c>
      <c r="E117">
        <v>632</v>
      </c>
      <c r="F117" t="s">
        <v>8219</v>
      </c>
      <c r="G117" t="s">
        <v>8224</v>
      </c>
      <c r="H117" t="s">
        <v>8246</v>
      </c>
      <c r="I117">
        <v>1328377444</v>
      </c>
      <c r="J117">
        <v>1326217444</v>
      </c>
      <c r="K117" t="b">
        <v>0</v>
      </c>
      <c r="L117">
        <v>22</v>
      </c>
      <c r="M117" t="b">
        <v>1</v>
      </c>
      <c r="N117" t="s">
        <v>8266</v>
      </c>
      <c r="O117" s="5">
        <f t="shared" si="4"/>
        <v>140.44444444444443</v>
      </c>
      <c r="P117" s="7">
        <f t="shared" si="5"/>
        <v>28.727272727272727</v>
      </c>
      <c r="Q117" t="s">
        <v>8310</v>
      </c>
      <c r="R117" t="s">
        <v>8312</v>
      </c>
      <c r="S117" s="12">
        <f t="shared" si="6"/>
        <v>40918.738935185182</v>
      </c>
      <c r="T117" s="12">
        <f t="shared" si="7"/>
        <v>40943.738935185182</v>
      </c>
    </row>
    <row r="118" spans="1:20" ht="60" hidden="1" x14ac:dyDescent="0.25">
      <c r="A118">
        <v>116</v>
      </c>
      <c r="B118" s="3" t="s">
        <v>118</v>
      </c>
      <c r="C118" s="3" t="s">
        <v>4227</v>
      </c>
      <c r="D118">
        <v>3500</v>
      </c>
      <c r="E118">
        <v>3978</v>
      </c>
      <c r="F118" t="s">
        <v>8219</v>
      </c>
      <c r="G118" t="s">
        <v>8224</v>
      </c>
      <c r="H118" t="s">
        <v>8246</v>
      </c>
      <c r="I118">
        <v>1302260155</v>
      </c>
      <c r="J118">
        <v>1298289355</v>
      </c>
      <c r="K118" t="b">
        <v>0</v>
      </c>
      <c r="L118">
        <v>57</v>
      </c>
      <c r="M118" t="b">
        <v>1</v>
      </c>
      <c r="N118" t="s">
        <v>8266</v>
      </c>
      <c r="O118" s="5">
        <f t="shared" si="4"/>
        <v>113.65714285714286</v>
      </c>
      <c r="P118" s="7">
        <f t="shared" si="5"/>
        <v>69.78947368421052</v>
      </c>
      <c r="Q118" t="s">
        <v>8310</v>
      </c>
      <c r="R118" t="s">
        <v>8312</v>
      </c>
      <c r="S118" s="12">
        <f t="shared" si="6"/>
        <v>40595.497164351851</v>
      </c>
      <c r="T118" s="12">
        <f t="shared" si="7"/>
        <v>40641.455497685187</v>
      </c>
    </row>
    <row r="119" spans="1:20" ht="60" hidden="1" x14ac:dyDescent="0.25">
      <c r="A119">
        <v>117</v>
      </c>
      <c r="B119" s="3" t="s">
        <v>119</v>
      </c>
      <c r="C119" s="3" t="s">
        <v>4228</v>
      </c>
      <c r="D119">
        <v>4500</v>
      </c>
      <c r="E119">
        <v>4522.22</v>
      </c>
      <c r="F119" t="s">
        <v>8219</v>
      </c>
      <c r="G119" t="s">
        <v>8224</v>
      </c>
      <c r="H119" t="s">
        <v>8246</v>
      </c>
      <c r="I119">
        <v>1276110000</v>
      </c>
      <c r="J119">
        <v>1268337744</v>
      </c>
      <c r="K119" t="b">
        <v>0</v>
      </c>
      <c r="L119">
        <v>27</v>
      </c>
      <c r="M119" t="b">
        <v>1</v>
      </c>
      <c r="N119" t="s">
        <v>8266</v>
      </c>
      <c r="O119" s="5">
        <f t="shared" si="4"/>
        <v>100.49377777777779</v>
      </c>
      <c r="P119" s="7">
        <f t="shared" si="5"/>
        <v>167.48962962962963</v>
      </c>
      <c r="Q119" t="s">
        <v>8310</v>
      </c>
      <c r="R119" t="s">
        <v>8312</v>
      </c>
      <c r="S119" s="12">
        <f t="shared" si="6"/>
        <v>40248.834999999999</v>
      </c>
      <c r="T119" s="12">
        <f t="shared" si="7"/>
        <v>40338.791666666664</v>
      </c>
    </row>
    <row r="120" spans="1:20" ht="45" hidden="1" x14ac:dyDescent="0.25">
      <c r="A120">
        <v>118</v>
      </c>
      <c r="B120" s="3" t="s">
        <v>120</v>
      </c>
      <c r="C120" s="3" t="s">
        <v>4229</v>
      </c>
      <c r="D120">
        <v>5000</v>
      </c>
      <c r="E120">
        <v>5651.58</v>
      </c>
      <c r="F120" t="s">
        <v>8219</v>
      </c>
      <c r="G120" t="s">
        <v>8224</v>
      </c>
      <c r="H120" t="s">
        <v>8246</v>
      </c>
      <c r="I120">
        <v>1311902236</v>
      </c>
      <c r="J120">
        <v>1309310236</v>
      </c>
      <c r="K120" t="b">
        <v>0</v>
      </c>
      <c r="L120">
        <v>39</v>
      </c>
      <c r="M120" t="b">
        <v>1</v>
      </c>
      <c r="N120" t="s">
        <v>8266</v>
      </c>
      <c r="O120" s="5">
        <f t="shared" si="4"/>
        <v>113.03159999999998</v>
      </c>
      <c r="P120" s="7">
        <f t="shared" si="5"/>
        <v>144.91230769230768</v>
      </c>
      <c r="Q120" t="s">
        <v>8310</v>
      </c>
      <c r="R120" t="s">
        <v>8312</v>
      </c>
      <c r="S120" s="12">
        <f t="shared" si="6"/>
        <v>40723.053657407407</v>
      </c>
      <c r="T120" s="12">
        <f t="shared" si="7"/>
        <v>40753.053657407407</v>
      </c>
    </row>
    <row r="121" spans="1:20" ht="60" hidden="1" x14ac:dyDescent="0.25">
      <c r="A121">
        <v>119</v>
      </c>
      <c r="B121" s="3" t="s">
        <v>121</v>
      </c>
      <c r="C121" s="3" t="s">
        <v>4230</v>
      </c>
      <c r="D121">
        <v>3250</v>
      </c>
      <c r="E121">
        <v>3398.1</v>
      </c>
      <c r="F121" t="s">
        <v>8219</v>
      </c>
      <c r="G121" t="s">
        <v>8224</v>
      </c>
      <c r="H121" t="s">
        <v>8246</v>
      </c>
      <c r="I121">
        <v>1313276400</v>
      </c>
      <c r="J121">
        <v>1310693986</v>
      </c>
      <c r="K121" t="b">
        <v>0</v>
      </c>
      <c r="L121">
        <v>37</v>
      </c>
      <c r="M121" t="b">
        <v>1</v>
      </c>
      <c r="N121" t="s">
        <v>8266</v>
      </c>
      <c r="O121" s="5">
        <f t="shared" si="4"/>
        <v>104.55692307692308</v>
      </c>
      <c r="P121" s="7">
        <f t="shared" si="5"/>
        <v>91.840540540540545</v>
      </c>
      <c r="Q121" t="s">
        <v>8310</v>
      </c>
      <c r="R121" t="s">
        <v>8312</v>
      </c>
      <c r="S121" s="12">
        <f t="shared" si="6"/>
        <v>40739.069282407407</v>
      </c>
      <c r="T121" s="12">
        <f t="shared" si="7"/>
        <v>40768.958333333336</v>
      </c>
    </row>
    <row r="122" spans="1:20" ht="60" hidden="1" x14ac:dyDescent="0.25">
      <c r="A122">
        <v>120</v>
      </c>
      <c r="B122" s="3" t="s">
        <v>122</v>
      </c>
      <c r="C122" s="3" t="s">
        <v>4231</v>
      </c>
      <c r="D122">
        <v>70000</v>
      </c>
      <c r="E122">
        <v>10</v>
      </c>
      <c r="F122" t="s">
        <v>8220</v>
      </c>
      <c r="G122" t="s">
        <v>8231</v>
      </c>
      <c r="H122" t="s">
        <v>8252</v>
      </c>
      <c r="I122">
        <v>1475457107</v>
      </c>
      <c r="J122">
        <v>1472865107</v>
      </c>
      <c r="K122" t="b">
        <v>0</v>
      </c>
      <c r="L122">
        <v>1</v>
      </c>
      <c r="M122" t="b">
        <v>0</v>
      </c>
      <c r="N122" t="s">
        <v>8267</v>
      </c>
      <c r="O122" s="5">
        <f t="shared" si="4"/>
        <v>1.4285714285714287E-2</v>
      </c>
      <c r="P122" s="7">
        <f t="shared" si="5"/>
        <v>10</v>
      </c>
      <c r="Q122" t="s">
        <v>8310</v>
      </c>
      <c r="R122" t="s">
        <v>8313</v>
      </c>
      <c r="S122" s="12">
        <f t="shared" si="6"/>
        <v>42616.049849537041</v>
      </c>
      <c r="T122" s="12">
        <f t="shared" si="7"/>
        <v>42646.049849537041</v>
      </c>
    </row>
    <row r="123" spans="1:20" ht="60" hidden="1" x14ac:dyDescent="0.25">
      <c r="A123">
        <v>121</v>
      </c>
      <c r="B123" s="3" t="s">
        <v>123</v>
      </c>
      <c r="C123" s="3" t="s">
        <v>4232</v>
      </c>
      <c r="D123">
        <v>3000</v>
      </c>
      <c r="E123">
        <v>1</v>
      </c>
      <c r="F123" t="s">
        <v>8220</v>
      </c>
      <c r="G123" t="s">
        <v>8224</v>
      </c>
      <c r="H123" t="s">
        <v>8246</v>
      </c>
      <c r="I123">
        <v>1429352160</v>
      </c>
      <c r="J123">
        <v>1427993710</v>
      </c>
      <c r="K123" t="b">
        <v>0</v>
      </c>
      <c r="L123">
        <v>1</v>
      </c>
      <c r="M123" t="b">
        <v>0</v>
      </c>
      <c r="N123" t="s">
        <v>8267</v>
      </c>
      <c r="O123" s="5">
        <f t="shared" si="4"/>
        <v>3.3333333333333333E-2</v>
      </c>
      <c r="P123" s="7">
        <f t="shared" si="5"/>
        <v>1</v>
      </c>
      <c r="Q123" t="s">
        <v>8310</v>
      </c>
      <c r="R123" t="s">
        <v>8313</v>
      </c>
      <c r="S123" s="12">
        <f t="shared" si="6"/>
        <v>42096.704976851848</v>
      </c>
      <c r="T123" s="12">
        <f t="shared" si="7"/>
        <v>42112.427777777775</v>
      </c>
    </row>
    <row r="124" spans="1:20" ht="45" hidden="1" x14ac:dyDescent="0.25">
      <c r="A124">
        <v>122</v>
      </c>
      <c r="B124" s="3" t="s">
        <v>124</v>
      </c>
      <c r="C124" s="3" t="s">
        <v>4233</v>
      </c>
      <c r="D124">
        <v>100000000</v>
      </c>
      <c r="E124">
        <v>0</v>
      </c>
      <c r="F124" t="s">
        <v>8220</v>
      </c>
      <c r="G124" t="s">
        <v>8224</v>
      </c>
      <c r="H124" t="s">
        <v>8246</v>
      </c>
      <c r="I124">
        <v>1476094907</v>
      </c>
      <c r="J124">
        <v>1470910907</v>
      </c>
      <c r="K124" t="b">
        <v>0</v>
      </c>
      <c r="L124">
        <v>0</v>
      </c>
      <c r="M124" t="b">
        <v>0</v>
      </c>
      <c r="N124" t="s">
        <v>8267</v>
      </c>
      <c r="O124" s="5">
        <f t="shared" si="4"/>
        <v>0</v>
      </c>
      <c r="P124" s="7" t="str">
        <f t="shared" si="5"/>
        <v>N/A</v>
      </c>
      <c r="Q124" t="s">
        <v>8310</v>
      </c>
      <c r="R124" t="s">
        <v>8313</v>
      </c>
      <c r="S124" s="12">
        <f t="shared" si="6"/>
        <v>42593.431793981479</v>
      </c>
      <c r="T124" s="12">
        <f t="shared" si="7"/>
        <v>42653.431793981479</v>
      </c>
    </row>
    <row r="125" spans="1:20" ht="60" hidden="1" x14ac:dyDescent="0.25">
      <c r="A125">
        <v>123</v>
      </c>
      <c r="B125" s="3" t="s">
        <v>125</v>
      </c>
      <c r="C125" s="3" t="s">
        <v>4234</v>
      </c>
      <c r="D125">
        <v>55000</v>
      </c>
      <c r="E125">
        <v>151</v>
      </c>
      <c r="F125" t="s">
        <v>8220</v>
      </c>
      <c r="G125" t="s">
        <v>8224</v>
      </c>
      <c r="H125" t="s">
        <v>8246</v>
      </c>
      <c r="I125">
        <v>1414533600</v>
      </c>
      <c r="J125">
        <v>1411411564</v>
      </c>
      <c r="K125" t="b">
        <v>0</v>
      </c>
      <c r="L125">
        <v>6</v>
      </c>
      <c r="M125" t="b">
        <v>0</v>
      </c>
      <c r="N125" t="s">
        <v>8267</v>
      </c>
      <c r="O125" s="5">
        <f t="shared" si="4"/>
        <v>0.27454545454545454</v>
      </c>
      <c r="P125" s="7">
        <f t="shared" si="5"/>
        <v>25.166666666666668</v>
      </c>
      <c r="Q125" t="s">
        <v>8310</v>
      </c>
      <c r="R125" t="s">
        <v>8313</v>
      </c>
      <c r="S125" s="12">
        <f t="shared" si="6"/>
        <v>41904.781990740739</v>
      </c>
      <c r="T125" s="12">
        <f t="shared" si="7"/>
        <v>41940.916666666664</v>
      </c>
    </row>
    <row r="126" spans="1:20" ht="45" hidden="1" x14ac:dyDescent="0.25">
      <c r="A126">
        <v>124</v>
      </c>
      <c r="B126" s="3" t="s">
        <v>126</v>
      </c>
      <c r="C126" s="3" t="s">
        <v>4235</v>
      </c>
      <c r="D126">
        <v>4000</v>
      </c>
      <c r="E126">
        <v>0</v>
      </c>
      <c r="F126" t="s">
        <v>8220</v>
      </c>
      <c r="G126" t="s">
        <v>8224</v>
      </c>
      <c r="H126" t="s">
        <v>8246</v>
      </c>
      <c r="I126">
        <v>1431728242</v>
      </c>
      <c r="J126">
        <v>1429568242</v>
      </c>
      <c r="K126" t="b">
        <v>0</v>
      </c>
      <c r="L126">
        <v>0</v>
      </c>
      <c r="M126" t="b">
        <v>0</v>
      </c>
      <c r="N126" t="s">
        <v>8267</v>
      </c>
      <c r="O126" s="5">
        <f t="shared" si="4"/>
        <v>0</v>
      </c>
      <c r="P126" s="7" t="str">
        <f t="shared" si="5"/>
        <v>N/A</v>
      </c>
      <c r="Q126" t="s">
        <v>8310</v>
      </c>
      <c r="R126" t="s">
        <v>8313</v>
      </c>
      <c r="S126" s="12">
        <f t="shared" si="6"/>
        <v>42114.928726851853</v>
      </c>
      <c r="T126" s="12">
        <f t="shared" si="7"/>
        <v>42139.928726851853</v>
      </c>
    </row>
    <row r="127" spans="1:20" ht="60" hidden="1" x14ac:dyDescent="0.25">
      <c r="A127">
        <v>125</v>
      </c>
      <c r="B127" s="3" t="s">
        <v>127</v>
      </c>
      <c r="C127" s="3" t="s">
        <v>4236</v>
      </c>
      <c r="D127">
        <v>500</v>
      </c>
      <c r="E127">
        <v>70</v>
      </c>
      <c r="F127" t="s">
        <v>8220</v>
      </c>
      <c r="G127" t="s">
        <v>8229</v>
      </c>
      <c r="H127" t="s">
        <v>8251</v>
      </c>
      <c r="I127">
        <v>1486165880</v>
      </c>
      <c r="J127">
        <v>1480981880</v>
      </c>
      <c r="K127" t="b">
        <v>0</v>
      </c>
      <c r="L127">
        <v>6</v>
      </c>
      <c r="M127" t="b">
        <v>0</v>
      </c>
      <c r="N127" t="s">
        <v>8267</v>
      </c>
      <c r="O127" s="5">
        <f t="shared" si="4"/>
        <v>14.000000000000002</v>
      </c>
      <c r="P127" s="7">
        <f t="shared" si="5"/>
        <v>11.666666666666666</v>
      </c>
      <c r="Q127" t="s">
        <v>8310</v>
      </c>
      <c r="R127" t="s">
        <v>8313</v>
      </c>
      <c r="S127" s="12">
        <f t="shared" si="6"/>
        <v>42709.993981481486</v>
      </c>
      <c r="T127" s="12">
        <f t="shared" si="7"/>
        <v>42769.993981481486</v>
      </c>
    </row>
    <row r="128" spans="1:20" ht="60" hidden="1" x14ac:dyDescent="0.25">
      <c r="A128">
        <v>126</v>
      </c>
      <c r="B128" s="3" t="s">
        <v>128</v>
      </c>
      <c r="C128" s="3" t="s">
        <v>4237</v>
      </c>
      <c r="D128">
        <v>25000</v>
      </c>
      <c r="E128">
        <v>1387</v>
      </c>
      <c r="F128" t="s">
        <v>8220</v>
      </c>
      <c r="G128" t="s">
        <v>8224</v>
      </c>
      <c r="H128" t="s">
        <v>8246</v>
      </c>
      <c r="I128">
        <v>1433988000</v>
      </c>
      <c r="J128">
        <v>1431353337</v>
      </c>
      <c r="K128" t="b">
        <v>0</v>
      </c>
      <c r="L128">
        <v>13</v>
      </c>
      <c r="M128" t="b">
        <v>0</v>
      </c>
      <c r="N128" t="s">
        <v>8267</v>
      </c>
      <c r="O128" s="5">
        <f t="shared" si="4"/>
        <v>5.548</v>
      </c>
      <c r="P128" s="7">
        <f t="shared" si="5"/>
        <v>106.69230769230769</v>
      </c>
      <c r="Q128" t="s">
        <v>8310</v>
      </c>
      <c r="R128" t="s">
        <v>8313</v>
      </c>
      <c r="S128" s="12">
        <f t="shared" si="6"/>
        <v>42135.589548611111</v>
      </c>
      <c r="T128" s="12">
        <f t="shared" si="7"/>
        <v>42166.083333333328</v>
      </c>
    </row>
    <row r="129" spans="1:20" ht="60" hidden="1" x14ac:dyDescent="0.25">
      <c r="A129">
        <v>127</v>
      </c>
      <c r="B129" s="3" t="s">
        <v>129</v>
      </c>
      <c r="C129" s="3" t="s">
        <v>4238</v>
      </c>
      <c r="D129">
        <v>8000</v>
      </c>
      <c r="E129">
        <v>190</v>
      </c>
      <c r="F129" t="s">
        <v>8220</v>
      </c>
      <c r="G129" t="s">
        <v>8224</v>
      </c>
      <c r="H129" t="s">
        <v>8246</v>
      </c>
      <c r="I129">
        <v>1428069541</v>
      </c>
      <c r="J129">
        <v>1425481141</v>
      </c>
      <c r="K129" t="b">
        <v>0</v>
      </c>
      <c r="L129">
        <v>4</v>
      </c>
      <c r="M129" t="b">
        <v>0</v>
      </c>
      <c r="N129" t="s">
        <v>8267</v>
      </c>
      <c r="O129" s="5">
        <f t="shared" si="4"/>
        <v>2.375</v>
      </c>
      <c r="P129" s="7">
        <f t="shared" si="5"/>
        <v>47.5</v>
      </c>
      <c r="Q129" t="s">
        <v>8310</v>
      </c>
      <c r="R129" t="s">
        <v>8313</v>
      </c>
      <c r="S129" s="12">
        <f t="shared" si="6"/>
        <v>42067.62431712963</v>
      </c>
      <c r="T129" s="12">
        <f t="shared" si="7"/>
        <v>42097.582650462966</v>
      </c>
    </row>
    <row r="130" spans="1:20" ht="30" hidden="1" x14ac:dyDescent="0.25">
      <c r="A130">
        <v>128</v>
      </c>
      <c r="B130" s="3" t="s">
        <v>130</v>
      </c>
      <c r="C130" s="3" t="s">
        <v>4239</v>
      </c>
      <c r="D130">
        <v>100000</v>
      </c>
      <c r="E130">
        <v>1867</v>
      </c>
      <c r="F130" t="s">
        <v>8220</v>
      </c>
      <c r="G130" t="s">
        <v>8224</v>
      </c>
      <c r="H130" t="s">
        <v>8246</v>
      </c>
      <c r="I130">
        <v>1476941293</v>
      </c>
      <c r="J130">
        <v>1473917293</v>
      </c>
      <c r="K130" t="b">
        <v>0</v>
      </c>
      <c r="L130">
        <v>6</v>
      </c>
      <c r="M130" t="b">
        <v>0</v>
      </c>
      <c r="N130" t="s">
        <v>8267</v>
      </c>
      <c r="O130" s="5">
        <f t="shared" si="4"/>
        <v>1.867</v>
      </c>
      <c r="P130" s="7">
        <f t="shared" si="5"/>
        <v>311.16666666666669</v>
      </c>
      <c r="Q130" t="s">
        <v>8310</v>
      </c>
      <c r="R130" t="s">
        <v>8313</v>
      </c>
      <c r="S130" s="12">
        <f t="shared" si="6"/>
        <v>42628.22792824074</v>
      </c>
      <c r="T130" s="12">
        <f t="shared" si="7"/>
        <v>42663.22792824074</v>
      </c>
    </row>
    <row r="131" spans="1:20" ht="60" hidden="1" x14ac:dyDescent="0.25">
      <c r="A131">
        <v>129</v>
      </c>
      <c r="B131" s="3" t="s">
        <v>131</v>
      </c>
      <c r="C131" s="3" t="s">
        <v>4240</v>
      </c>
      <c r="D131">
        <v>20000</v>
      </c>
      <c r="E131">
        <v>0</v>
      </c>
      <c r="F131" t="s">
        <v>8220</v>
      </c>
      <c r="G131" t="s">
        <v>8224</v>
      </c>
      <c r="H131" t="s">
        <v>8246</v>
      </c>
      <c r="I131">
        <v>1414708183</v>
      </c>
      <c r="J131">
        <v>1409524183</v>
      </c>
      <c r="K131" t="b">
        <v>0</v>
      </c>
      <c r="L131">
        <v>0</v>
      </c>
      <c r="M131" t="b">
        <v>0</v>
      </c>
      <c r="N131" t="s">
        <v>8267</v>
      </c>
      <c r="O131" s="5">
        <f t="shared" ref="O131:O194" si="8">(E131/D131)*100</f>
        <v>0</v>
      </c>
      <c r="P131" s="7" t="str">
        <f t="shared" ref="P131:P194" si="9">IF(E131&gt;0,E131/L131,"N/A")</f>
        <v>N/A</v>
      </c>
      <c r="Q131" t="s">
        <v>8310</v>
      </c>
      <c r="R131" t="s">
        <v>8313</v>
      </c>
      <c r="S131" s="12">
        <f t="shared" ref="S131:S194" si="10">(((J131/60)/60)/24)+DATE(1970,1,1)</f>
        <v>41882.937303240738</v>
      </c>
      <c r="T131" s="12">
        <f t="shared" ref="T131:T194" si="11">(((I131/60)/60/24)+DATE(1970,1,1))</f>
        <v>41942.937303240738</v>
      </c>
    </row>
    <row r="132" spans="1:20" ht="60" hidden="1" x14ac:dyDescent="0.25">
      <c r="A132">
        <v>130</v>
      </c>
      <c r="B132" s="3" t="s">
        <v>132</v>
      </c>
      <c r="C132" s="3" t="s">
        <v>4241</v>
      </c>
      <c r="D132">
        <v>600</v>
      </c>
      <c r="E132">
        <v>0</v>
      </c>
      <c r="F132" t="s">
        <v>8220</v>
      </c>
      <c r="G132" t="s">
        <v>8225</v>
      </c>
      <c r="H132" t="s">
        <v>8247</v>
      </c>
      <c r="I132">
        <v>1402949760</v>
      </c>
      <c r="J132">
        <v>1400536692</v>
      </c>
      <c r="K132" t="b">
        <v>0</v>
      </c>
      <c r="L132">
        <v>0</v>
      </c>
      <c r="M132" t="b">
        <v>0</v>
      </c>
      <c r="N132" t="s">
        <v>8267</v>
      </c>
      <c r="O132" s="5">
        <f t="shared" si="8"/>
        <v>0</v>
      </c>
      <c r="P132" s="7" t="str">
        <f t="shared" si="9"/>
        <v>N/A</v>
      </c>
      <c r="Q132" t="s">
        <v>8310</v>
      </c>
      <c r="R132" t="s">
        <v>8313</v>
      </c>
      <c r="S132" s="12">
        <f t="shared" si="10"/>
        <v>41778.915416666663</v>
      </c>
      <c r="T132" s="12">
        <f t="shared" si="11"/>
        <v>41806.844444444447</v>
      </c>
    </row>
    <row r="133" spans="1:20" hidden="1" x14ac:dyDescent="0.25">
      <c r="A133">
        <v>131</v>
      </c>
      <c r="B133" s="3" t="s">
        <v>133</v>
      </c>
      <c r="C133" s="3" t="s">
        <v>4242</v>
      </c>
      <c r="D133">
        <v>1200</v>
      </c>
      <c r="E133">
        <v>0</v>
      </c>
      <c r="F133" t="s">
        <v>8220</v>
      </c>
      <c r="G133" t="s">
        <v>8224</v>
      </c>
      <c r="H133" t="s">
        <v>8246</v>
      </c>
      <c r="I133">
        <v>1467763200</v>
      </c>
      <c r="J133">
        <v>1466453161</v>
      </c>
      <c r="K133" t="b">
        <v>0</v>
      </c>
      <c r="L133">
        <v>0</v>
      </c>
      <c r="M133" t="b">
        <v>0</v>
      </c>
      <c r="N133" t="s">
        <v>8267</v>
      </c>
      <c r="O133" s="5">
        <f t="shared" si="8"/>
        <v>0</v>
      </c>
      <c r="P133" s="7" t="str">
        <f t="shared" si="9"/>
        <v>N/A</v>
      </c>
      <c r="Q133" t="s">
        <v>8310</v>
      </c>
      <c r="R133" t="s">
        <v>8313</v>
      </c>
      <c r="S133" s="12">
        <f t="shared" si="10"/>
        <v>42541.837511574078</v>
      </c>
      <c r="T133" s="12">
        <f t="shared" si="11"/>
        <v>42557</v>
      </c>
    </row>
    <row r="134" spans="1:20" ht="60" hidden="1" x14ac:dyDescent="0.25">
      <c r="A134">
        <v>132</v>
      </c>
      <c r="B134" s="3" t="s">
        <v>134</v>
      </c>
      <c r="C134" s="3" t="s">
        <v>4243</v>
      </c>
      <c r="D134">
        <v>80000</v>
      </c>
      <c r="E134">
        <v>7655</v>
      </c>
      <c r="F134" t="s">
        <v>8220</v>
      </c>
      <c r="G134" t="s">
        <v>8224</v>
      </c>
      <c r="H134" t="s">
        <v>8246</v>
      </c>
      <c r="I134">
        <v>1415392207</v>
      </c>
      <c r="J134">
        <v>1411500607</v>
      </c>
      <c r="K134" t="b">
        <v>0</v>
      </c>
      <c r="L134">
        <v>81</v>
      </c>
      <c r="M134" t="b">
        <v>0</v>
      </c>
      <c r="N134" t="s">
        <v>8267</v>
      </c>
      <c r="O134" s="5">
        <f t="shared" si="8"/>
        <v>9.5687499999999996</v>
      </c>
      <c r="P134" s="7">
        <f t="shared" si="9"/>
        <v>94.506172839506178</v>
      </c>
      <c r="Q134" t="s">
        <v>8310</v>
      </c>
      <c r="R134" t="s">
        <v>8313</v>
      </c>
      <c r="S134" s="12">
        <f t="shared" si="10"/>
        <v>41905.812581018516</v>
      </c>
      <c r="T134" s="12">
        <f t="shared" si="11"/>
        <v>41950.854247685187</v>
      </c>
    </row>
    <row r="135" spans="1:20" ht="45" hidden="1" x14ac:dyDescent="0.25">
      <c r="A135">
        <v>133</v>
      </c>
      <c r="B135" s="3" t="s">
        <v>135</v>
      </c>
      <c r="C135" s="3" t="s">
        <v>4244</v>
      </c>
      <c r="D135">
        <v>71764</v>
      </c>
      <c r="E135">
        <v>0</v>
      </c>
      <c r="F135" t="s">
        <v>8220</v>
      </c>
      <c r="G135" t="s">
        <v>8224</v>
      </c>
      <c r="H135" t="s">
        <v>8246</v>
      </c>
      <c r="I135">
        <v>1464715860</v>
      </c>
      <c r="J135">
        <v>1462130584</v>
      </c>
      <c r="K135" t="b">
        <v>0</v>
      </c>
      <c r="L135">
        <v>0</v>
      </c>
      <c r="M135" t="b">
        <v>0</v>
      </c>
      <c r="N135" t="s">
        <v>8267</v>
      </c>
      <c r="O135" s="5">
        <f t="shared" si="8"/>
        <v>0</v>
      </c>
      <c r="P135" s="7" t="str">
        <f t="shared" si="9"/>
        <v>N/A</v>
      </c>
      <c r="Q135" t="s">
        <v>8310</v>
      </c>
      <c r="R135" t="s">
        <v>8313</v>
      </c>
      <c r="S135" s="12">
        <f t="shared" si="10"/>
        <v>42491.80768518518</v>
      </c>
      <c r="T135" s="12">
        <f t="shared" si="11"/>
        <v>42521.729861111111</v>
      </c>
    </row>
    <row r="136" spans="1:20" ht="30" hidden="1" x14ac:dyDescent="0.25">
      <c r="A136">
        <v>134</v>
      </c>
      <c r="B136" s="3" t="s">
        <v>136</v>
      </c>
      <c r="C136" s="3" t="s">
        <v>4245</v>
      </c>
      <c r="D136">
        <v>5000</v>
      </c>
      <c r="E136">
        <v>0</v>
      </c>
      <c r="F136" t="s">
        <v>8220</v>
      </c>
      <c r="G136" t="s">
        <v>8224</v>
      </c>
      <c r="H136" t="s">
        <v>8246</v>
      </c>
      <c r="I136">
        <v>1441386000</v>
      </c>
      <c r="J136">
        <v>1438811418</v>
      </c>
      <c r="K136" t="b">
        <v>0</v>
      </c>
      <c r="L136">
        <v>0</v>
      </c>
      <c r="M136" t="b">
        <v>0</v>
      </c>
      <c r="N136" t="s">
        <v>8267</v>
      </c>
      <c r="O136" s="5">
        <f t="shared" si="8"/>
        <v>0</v>
      </c>
      <c r="P136" s="7" t="str">
        <f t="shared" si="9"/>
        <v>N/A</v>
      </c>
      <c r="Q136" t="s">
        <v>8310</v>
      </c>
      <c r="R136" t="s">
        <v>8313</v>
      </c>
      <c r="S136" s="12">
        <f t="shared" si="10"/>
        <v>42221.909930555557</v>
      </c>
      <c r="T136" s="12">
        <f t="shared" si="11"/>
        <v>42251.708333333328</v>
      </c>
    </row>
    <row r="137" spans="1:20" ht="45" hidden="1" x14ac:dyDescent="0.25">
      <c r="A137">
        <v>135</v>
      </c>
      <c r="B137" s="3" t="s">
        <v>137</v>
      </c>
      <c r="C137" s="3" t="s">
        <v>4246</v>
      </c>
      <c r="D137">
        <v>3000</v>
      </c>
      <c r="E137">
        <v>403</v>
      </c>
      <c r="F137" t="s">
        <v>8220</v>
      </c>
      <c r="G137" t="s">
        <v>8224</v>
      </c>
      <c r="H137" t="s">
        <v>8246</v>
      </c>
      <c r="I137">
        <v>1404241200</v>
      </c>
      <c r="J137">
        <v>1401354597</v>
      </c>
      <c r="K137" t="b">
        <v>0</v>
      </c>
      <c r="L137">
        <v>5</v>
      </c>
      <c r="M137" t="b">
        <v>0</v>
      </c>
      <c r="N137" t="s">
        <v>8267</v>
      </c>
      <c r="O137" s="5">
        <f t="shared" si="8"/>
        <v>13.433333333333334</v>
      </c>
      <c r="P137" s="7">
        <f t="shared" si="9"/>
        <v>80.599999999999994</v>
      </c>
      <c r="Q137" t="s">
        <v>8310</v>
      </c>
      <c r="R137" t="s">
        <v>8313</v>
      </c>
      <c r="S137" s="12">
        <f t="shared" si="10"/>
        <v>41788.381909722222</v>
      </c>
      <c r="T137" s="12">
        <f t="shared" si="11"/>
        <v>41821.791666666664</v>
      </c>
    </row>
    <row r="138" spans="1:20" ht="60" hidden="1" x14ac:dyDescent="0.25">
      <c r="A138">
        <v>136</v>
      </c>
      <c r="B138" s="3" t="s">
        <v>138</v>
      </c>
      <c r="C138" s="3" t="s">
        <v>4232</v>
      </c>
      <c r="D138">
        <v>3000</v>
      </c>
      <c r="E138">
        <v>0</v>
      </c>
      <c r="F138" t="s">
        <v>8220</v>
      </c>
      <c r="G138" t="s">
        <v>8224</v>
      </c>
      <c r="H138" t="s">
        <v>8246</v>
      </c>
      <c r="I138">
        <v>1431771360</v>
      </c>
      <c r="J138">
        <v>1427968234</v>
      </c>
      <c r="K138" t="b">
        <v>0</v>
      </c>
      <c r="L138">
        <v>0</v>
      </c>
      <c r="M138" t="b">
        <v>0</v>
      </c>
      <c r="N138" t="s">
        <v>8267</v>
      </c>
      <c r="O138" s="5">
        <f t="shared" si="8"/>
        <v>0</v>
      </c>
      <c r="P138" s="7" t="str">
        <f t="shared" si="9"/>
        <v>N/A</v>
      </c>
      <c r="Q138" t="s">
        <v>8310</v>
      </c>
      <c r="R138" t="s">
        <v>8313</v>
      </c>
      <c r="S138" s="12">
        <f t="shared" si="10"/>
        <v>42096.410115740742</v>
      </c>
      <c r="T138" s="12">
        <f t="shared" si="11"/>
        <v>42140.427777777775</v>
      </c>
    </row>
    <row r="139" spans="1:20" ht="60" hidden="1" x14ac:dyDescent="0.25">
      <c r="A139">
        <v>137</v>
      </c>
      <c r="B139" s="3" t="s">
        <v>139</v>
      </c>
      <c r="C139" s="3" t="s">
        <v>4247</v>
      </c>
      <c r="D139">
        <v>55000</v>
      </c>
      <c r="E139">
        <v>0</v>
      </c>
      <c r="F139" t="s">
        <v>8220</v>
      </c>
      <c r="G139" t="s">
        <v>8232</v>
      </c>
      <c r="H139" t="s">
        <v>8253</v>
      </c>
      <c r="I139">
        <v>1444657593</v>
      </c>
      <c r="J139">
        <v>1440337593</v>
      </c>
      <c r="K139" t="b">
        <v>0</v>
      </c>
      <c r="L139">
        <v>0</v>
      </c>
      <c r="M139" t="b">
        <v>0</v>
      </c>
      <c r="N139" t="s">
        <v>8267</v>
      </c>
      <c r="O139" s="5">
        <f t="shared" si="8"/>
        <v>0</v>
      </c>
      <c r="P139" s="7" t="str">
        <f t="shared" si="9"/>
        <v>N/A</v>
      </c>
      <c r="Q139" t="s">
        <v>8310</v>
      </c>
      <c r="R139" t="s">
        <v>8313</v>
      </c>
      <c r="S139" s="12">
        <f t="shared" si="10"/>
        <v>42239.573993055557</v>
      </c>
      <c r="T139" s="12">
        <f t="shared" si="11"/>
        <v>42289.573993055557</v>
      </c>
    </row>
    <row r="140" spans="1:20" ht="60" hidden="1" x14ac:dyDescent="0.25">
      <c r="A140">
        <v>138</v>
      </c>
      <c r="B140" s="3" t="s">
        <v>140</v>
      </c>
      <c r="C140" s="3" t="s">
        <v>4248</v>
      </c>
      <c r="D140">
        <v>150000</v>
      </c>
      <c r="E140">
        <v>4712</v>
      </c>
      <c r="F140" t="s">
        <v>8220</v>
      </c>
      <c r="G140" t="s">
        <v>8224</v>
      </c>
      <c r="H140" t="s">
        <v>8246</v>
      </c>
      <c r="I140">
        <v>1438405140</v>
      </c>
      <c r="J140">
        <v>1435731041</v>
      </c>
      <c r="K140" t="b">
        <v>0</v>
      </c>
      <c r="L140">
        <v>58</v>
      </c>
      <c r="M140" t="b">
        <v>0</v>
      </c>
      <c r="N140" t="s">
        <v>8267</v>
      </c>
      <c r="O140" s="5">
        <f t="shared" si="8"/>
        <v>3.1413333333333333</v>
      </c>
      <c r="P140" s="7">
        <f t="shared" si="9"/>
        <v>81.241379310344826</v>
      </c>
      <c r="Q140" t="s">
        <v>8310</v>
      </c>
      <c r="R140" t="s">
        <v>8313</v>
      </c>
      <c r="S140" s="12">
        <f t="shared" si="10"/>
        <v>42186.257418981477</v>
      </c>
      <c r="T140" s="12">
        <f t="shared" si="11"/>
        <v>42217.207638888889</v>
      </c>
    </row>
    <row r="141" spans="1:20" ht="45" hidden="1" x14ac:dyDescent="0.25">
      <c r="A141">
        <v>139</v>
      </c>
      <c r="B141" s="3" t="s">
        <v>141</v>
      </c>
      <c r="C141" s="3" t="s">
        <v>4249</v>
      </c>
      <c r="D141">
        <v>500</v>
      </c>
      <c r="E141">
        <v>500</v>
      </c>
      <c r="F141" t="s">
        <v>8220</v>
      </c>
      <c r="G141" t="s">
        <v>8224</v>
      </c>
      <c r="H141" t="s">
        <v>8246</v>
      </c>
      <c r="I141">
        <v>1436738772</v>
      </c>
      <c r="J141">
        <v>1435874772</v>
      </c>
      <c r="K141" t="b">
        <v>0</v>
      </c>
      <c r="L141">
        <v>1</v>
      </c>
      <c r="M141" t="b">
        <v>0</v>
      </c>
      <c r="N141" t="s">
        <v>8267</v>
      </c>
      <c r="O141" s="5">
        <f t="shared" si="8"/>
        <v>100</v>
      </c>
      <c r="P141" s="7">
        <f t="shared" si="9"/>
        <v>500</v>
      </c>
      <c r="Q141" t="s">
        <v>8310</v>
      </c>
      <c r="R141" t="s">
        <v>8313</v>
      </c>
      <c r="S141" s="12">
        <f t="shared" si="10"/>
        <v>42187.920972222222</v>
      </c>
      <c r="T141" s="12">
        <f t="shared" si="11"/>
        <v>42197.920972222222</v>
      </c>
    </row>
    <row r="142" spans="1:20" ht="60" hidden="1" x14ac:dyDescent="0.25">
      <c r="A142">
        <v>140</v>
      </c>
      <c r="B142" s="3" t="s">
        <v>142</v>
      </c>
      <c r="C142" s="3" t="s">
        <v>4250</v>
      </c>
      <c r="D142">
        <v>200000</v>
      </c>
      <c r="E142">
        <v>0</v>
      </c>
      <c r="F142" t="s">
        <v>8220</v>
      </c>
      <c r="G142" t="s">
        <v>8224</v>
      </c>
      <c r="H142" t="s">
        <v>8246</v>
      </c>
      <c r="I142">
        <v>1426823132</v>
      </c>
      <c r="J142">
        <v>1424234732</v>
      </c>
      <c r="K142" t="b">
        <v>0</v>
      </c>
      <c r="L142">
        <v>0</v>
      </c>
      <c r="M142" t="b">
        <v>0</v>
      </c>
      <c r="N142" t="s">
        <v>8267</v>
      </c>
      <c r="O142" s="5">
        <f t="shared" si="8"/>
        <v>0</v>
      </c>
      <c r="P142" s="7" t="str">
        <f t="shared" si="9"/>
        <v>N/A</v>
      </c>
      <c r="Q142" t="s">
        <v>8310</v>
      </c>
      <c r="R142" t="s">
        <v>8313</v>
      </c>
      <c r="S142" s="12">
        <f t="shared" si="10"/>
        <v>42053.198287037041</v>
      </c>
      <c r="T142" s="12">
        <f t="shared" si="11"/>
        <v>42083.15662037037</v>
      </c>
    </row>
    <row r="143" spans="1:20" ht="45" hidden="1" x14ac:dyDescent="0.25">
      <c r="A143">
        <v>141</v>
      </c>
      <c r="B143" s="3" t="s">
        <v>143</v>
      </c>
      <c r="C143" s="3" t="s">
        <v>4251</v>
      </c>
      <c r="D143">
        <v>12000</v>
      </c>
      <c r="E143">
        <v>1293</v>
      </c>
      <c r="F143" t="s">
        <v>8220</v>
      </c>
      <c r="G143" t="s">
        <v>8224</v>
      </c>
      <c r="H143" t="s">
        <v>8246</v>
      </c>
      <c r="I143">
        <v>1433043623</v>
      </c>
      <c r="J143">
        <v>1429155623</v>
      </c>
      <c r="K143" t="b">
        <v>0</v>
      </c>
      <c r="L143">
        <v>28</v>
      </c>
      <c r="M143" t="b">
        <v>0</v>
      </c>
      <c r="N143" t="s">
        <v>8267</v>
      </c>
      <c r="O143" s="5">
        <f t="shared" si="8"/>
        <v>10.775</v>
      </c>
      <c r="P143" s="7">
        <f t="shared" si="9"/>
        <v>46.178571428571431</v>
      </c>
      <c r="Q143" t="s">
        <v>8310</v>
      </c>
      <c r="R143" t="s">
        <v>8313</v>
      </c>
      <c r="S143" s="12">
        <f t="shared" si="10"/>
        <v>42110.153043981481</v>
      </c>
      <c r="T143" s="12">
        <f t="shared" si="11"/>
        <v>42155.153043981481</v>
      </c>
    </row>
    <row r="144" spans="1:20" ht="60" hidden="1" x14ac:dyDescent="0.25">
      <c r="A144">
        <v>142</v>
      </c>
      <c r="B144" s="3" t="s">
        <v>144</v>
      </c>
      <c r="C144" s="3" t="s">
        <v>4252</v>
      </c>
      <c r="D144">
        <v>3000</v>
      </c>
      <c r="E144">
        <v>10</v>
      </c>
      <c r="F144" t="s">
        <v>8220</v>
      </c>
      <c r="G144" t="s">
        <v>8224</v>
      </c>
      <c r="H144" t="s">
        <v>8246</v>
      </c>
      <c r="I144">
        <v>1416176778</v>
      </c>
      <c r="J144">
        <v>1414358778</v>
      </c>
      <c r="K144" t="b">
        <v>0</v>
      </c>
      <c r="L144">
        <v>1</v>
      </c>
      <c r="M144" t="b">
        <v>0</v>
      </c>
      <c r="N144" t="s">
        <v>8267</v>
      </c>
      <c r="O144" s="5">
        <f t="shared" si="8"/>
        <v>0.33333333333333337</v>
      </c>
      <c r="P144" s="7">
        <f t="shared" si="9"/>
        <v>10</v>
      </c>
      <c r="Q144" t="s">
        <v>8310</v>
      </c>
      <c r="R144" t="s">
        <v>8313</v>
      </c>
      <c r="S144" s="12">
        <f t="shared" si="10"/>
        <v>41938.893263888887</v>
      </c>
      <c r="T144" s="12">
        <f t="shared" si="11"/>
        <v>41959.934930555552</v>
      </c>
    </row>
    <row r="145" spans="1:20" ht="60" hidden="1" x14ac:dyDescent="0.25">
      <c r="A145">
        <v>143</v>
      </c>
      <c r="B145" s="3" t="s">
        <v>145</v>
      </c>
      <c r="C145" s="3" t="s">
        <v>4253</v>
      </c>
      <c r="D145">
        <v>5500</v>
      </c>
      <c r="E145">
        <v>0</v>
      </c>
      <c r="F145" t="s">
        <v>8220</v>
      </c>
      <c r="G145" t="s">
        <v>8226</v>
      </c>
      <c r="H145" t="s">
        <v>8248</v>
      </c>
      <c r="I145">
        <v>1472882100</v>
      </c>
      <c r="J145">
        <v>1467941542</v>
      </c>
      <c r="K145" t="b">
        <v>0</v>
      </c>
      <c r="L145">
        <v>0</v>
      </c>
      <c r="M145" t="b">
        <v>0</v>
      </c>
      <c r="N145" t="s">
        <v>8267</v>
      </c>
      <c r="O145" s="5">
        <f t="shared" si="8"/>
        <v>0</v>
      </c>
      <c r="P145" s="7" t="str">
        <f t="shared" si="9"/>
        <v>N/A</v>
      </c>
      <c r="Q145" t="s">
        <v>8310</v>
      </c>
      <c r="R145" t="s">
        <v>8313</v>
      </c>
      <c r="S145" s="12">
        <f t="shared" si="10"/>
        <v>42559.064143518524</v>
      </c>
      <c r="T145" s="12">
        <f t="shared" si="11"/>
        <v>42616.246527777781</v>
      </c>
    </row>
    <row r="146" spans="1:20" ht="45" hidden="1" x14ac:dyDescent="0.25">
      <c r="A146">
        <v>144</v>
      </c>
      <c r="B146" s="3" t="s">
        <v>146</v>
      </c>
      <c r="C146" s="3" t="s">
        <v>4254</v>
      </c>
      <c r="D146">
        <v>7500</v>
      </c>
      <c r="E146">
        <v>2070</v>
      </c>
      <c r="F146" t="s">
        <v>8220</v>
      </c>
      <c r="G146" t="s">
        <v>8229</v>
      </c>
      <c r="H146" t="s">
        <v>8251</v>
      </c>
      <c r="I146">
        <v>1428945472</v>
      </c>
      <c r="J146">
        <v>1423765072</v>
      </c>
      <c r="K146" t="b">
        <v>0</v>
      </c>
      <c r="L146">
        <v>37</v>
      </c>
      <c r="M146" t="b">
        <v>0</v>
      </c>
      <c r="N146" t="s">
        <v>8267</v>
      </c>
      <c r="O146" s="5">
        <f t="shared" si="8"/>
        <v>27.6</v>
      </c>
      <c r="P146" s="7">
        <f t="shared" si="9"/>
        <v>55.945945945945944</v>
      </c>
      <c r="Q146" t="s">
        <v>8310</v>
      </c>
      <c r="R146" t="s">
        <v>8313</v>
      </c>
      <c r="S146" s="12">
        <f t="shared" si="10"/>
        <v>42047.762407407412</v>
      </c>
      <c r="T146" s="12">
        <f t="shared" si="11"/>
        <v>42107.72074074074</v>
      </c>
    </row>
    <row r="147" spans="1:20" ht="60" hidden="1" x14ac:dyDescent="0.25">
      <c r="A147">
        <v>145</v>
      </c>
      <c r="B147" s="3" t="s">
        <v>147</v>
      </c>
      <c r="C147" s="3" t="s">
        <v>4255</v>
      </c>
      <c r="D147">
        <v>4500</v>
      </c>
      <c r="E147">
        <v>338</v>
      </c>
      <c r="F147" t="s">
        <v>8220</v>
      </c>
      <c r="G147" t="s">
        <v>8224</v>
      </c>
      <c r="H147" t="s">
        <v>8246</v>
      </c>
      <c r="I147">
        <v>1439298052</v>
      </c>
      <c r="J147">
        <v>1436965252</v>
      </c>
      <c r="K147" t="b">
        <v>0</v>
      </c>
      <c r="L147">
        <v>9</v>
      </c>
      <c r="M147" t="b">
        <v>0</v>
      </c>
      <c r="N147" t="s">
        <v>8267</v>
      </c>
      <c r="O147" s="5">
        <f t="shared" si="8"/>
        <v>7.5111111111111111</v>
      </c>
      <c r="P147" s="7">
        <f t="shared" si="9"/>
        <v>37.555555555555557</v>
      </c>
      <c r="Q147" t="s">
        <v>8310</v>
      </c>
      <c r="R147" t="s">
        <v>8313</v>
      </c>
      <c r="S147" s="12">
        <f t="shared" si="10"/>
        <v>42200.542268518519</v>
      </c>
      <c r="T147" s="12">
        <f t="shared" si="11"/>
        <v>42227.542268518519</v>
      </c>
    </row>
    <row r="148" spans="1:20" ht="60" hidden="1" x14ac:dyDescent="0.25">
      <c r="A148">
        <v>146</v>
      </c>
      <c r="B148" s="3" t="s">
        <v>148</v>
      </c>
      <c r="C148" s="3" t="s">
        <v>4256</v>
      </c>
      <c r="D148">
        <v>20000</v>
      </c>
      <c r="E148">
        <v>115</v>
      </c>
      <c r="F148" t="s">
        <v>8220</v>
      </c>
      <c r="G148" t="s">
        <v>8224</v>
      </c>
      <c r="H148" t="s">
        <v>8246</v>
      </c>
      <c r="I148">
        <v>1484698998</v>
      </c>
      <c r="J148">
        <v>1479514998</v>
      </c>
      <c r="K148" t="b">
        <v>0</v>
      </c>
      <c r="L148">
        <v>3</v>
      </c>
      <c r="M148" t="b">
        <v>0</v>
      </c>
      <c r="N148" t="s">
        <v>8267</v>
      </c>
      <c r="O148" s="5">
        <f t="shared" si="8"/>
        <v>0.57499999999999996</v>
      </c>
      <c r="P148" s="7">
        <f t="shared" si="9"/>
        <v>38.333333333333336</v>
      </c>
      <c r="Q148" t="s">
        <v>8310</v>
      </c>
      <c r="R148" t="s">
        <v>8313</v>
      </c>
      <c r="S148" s="12">
        <f t="shared" si="10"/>
        <v>42693.016180555554</v>
      </c>
      <c r="T148" s="12">
        <f t="shared" si="11"/>
        <v>42753.016180555554</v>
      </c>
    </row>
    <row r="149" spans="1:20" ht="30" hidden="1" x14ac:dyDescent="0.25">
      <c r="A149">
        <v>147</v>
      </c>
      <c r="B149" s="3" t="s">
        <v>149</v>
      </c>
      <c r="C149" s="3" t="s">
        <v>4257</v>
      </c>
      <c r="D149">
        <v>7000</v>
      </c>
      <c r="E149">
        <v>0</v>
      </c>
      <c r="F149" t="s">
        <v>8220</v>
      </c>
      <c r="G149" t="s">
        <v>8225</v>
      </c>
      <c r="H149" t="s">
        <v>8247</v>
      </c>
      <c r="I149">
        <v>1420741080</v>
      </c>
      <c r="J149">
        <v>1417026340</v>
      </c>
      <c r="K149" t="b">
        <v>0</v>
      </c>
      <c r="L149">
        <v>0</v>
      </c>
      <c r="M149" t="b">
        <v>0</v>
      </c>
      <c r="N149" t="s">
        <v>8267</v>
      </c>
      <c r="O149" s="5">
        <f t="shared" si="8"/>
        <v>0</v>
      </c>
      <c r="P149" s="7" t="str">
        <f t="shared" si="9"/>
        <v>N/A</v>
      </c>
      <c r="Q149" t="s">
        <v>8310</v>
      </c>
      <c r="R149" t="s">
        <v>8313</v>
      </c>
      <c r="S149" s="12">
        <f t="shared" si="10"/>
        <v>41969.767824074079</v>
      </c>
      <c r="T149" s="12">
        <f t="shared" si="11"/>
        <v>42012.762499999997</v>
      </c>
    </row>
    <row r="150" spans="1:20" ht="60" hidden="1" x14ac:dyDescent="0.25">
      <c r="A150">
        <v>148</v>
      </c>
      <c r="B150" s="3" t="s">
        <v>150</v>
      </c>
      <c r="C150" s="3" t="s">
        <v>4258</v>
      </c>
      <c r="D150">
        <v>50000</v>
      </c>
      <c r="E150">
        <v>40</v>
      </c>
      <c r="F150" t="s">
        <v>8220</v>
      </c>
      <c r="G150" t="s">
        <v>8224</v>
      </c>
      <c r="H150" t="s">
        <v>8246</v>
      </c>
      <c r="I150">
        <v>1456555536</v>
      </c>
      <c r="J150">
        <v>1453963536</v>
      </c>
      <c r="K150" t="b">
        <v>0</v>
      </c>
      <c r="L150">
        <v>2</v>
      </c>
      <c r="M150" t="b">
        <v>0</v>
      </c>
      <c r="N150" t="s">
        <v>8267</v>
      </c>
      <c r="O150" s="5">
        <f t="shared" si="8"/>
        <v>0.08</v>
      </c>
      <c r="P150" s="7">
        <f t="shared" si="9"/>
        <v>20</v>
      </c>
      <c r="Q150" t="s">
        <v>8310</v>
      </c>
      <c r="R150" t="s">
        <v>8313</v>
      </c>
      <c r="S150" s="12">
        <f t="shared" si="10"/>
        <v>42397.281666666662</v>
      </c>
      <c r="T150" s="12">
        <f t="shared" si="11"/>
        <v>42427.281666666662</v>
      </c>
    </row>
    <row r="151" spans="1:20" ht="60" hidden="1" x14ac:dyDescent="0.25">
      <c r="A151">
        <v>149</v>
      </c>
      <c r="B151" s="3" t="s">
        <v>151</v>
      </c>
      <c r="C151" s="3" t="s">
        <v>4259</v>
      </c>
      <c r="D151">
        <v>10000</v>
      </c>
      <c r="E151">
        <v>92</v>
      </c>
      <c r="F151" t="s">
        <v>8220</v>
      </c>
      <c r="G151" t="s">
        <v>8224</v>
      </c>
      <c r="H151" t="s">
        <v>8246</v>
      </c>
      <c r="I151">
        <v>1419494400</v>
      </c>
      <c r="J151">
        <v>1416888470</v>
      </c>
      <c r="K151" t="b">
        <v>0</v>
      </c>
      <c r="L151">
        <v>6</v>
      </c>
      <c r="M151" t="b">
        <v>0</v>
      </c>
      <c r="N151" t="s">
        <v>8267</v>
      </c>
      <c r="O151" s="5">
        <f t="shared" si="8"/>
        <v>0.91999999999999993</v>
      </c>
      <c r="P151" s="7">
        <f t="shared" si="9"/>
        <v>15.333333333333334</v>
      </c>
      <c r="Q151" t="s">
        <v>8310</v>
      </c>
      <c r="R151" t="s">
        <v>8313</v>
      </c>
      <c r="S151" s="12">
        <f t="shared" si="10"/>
        <v>41968.172106481477</v>
      </c>
      <c r="T151" s="12">
        <f t="shared" si="11"/>
        <v>41998.333333333328</v>
      </c>
    </row>
    <row r="152" spans="1:20" ht="45" hidden="1" x14ac:dyDescent="0.25">
      <c r="A152">
        <v>150</v>
      </c>
      <c r="B152" s="3" t="s">
        <v>152</v>
      </c>
      <c r="C152" s="3" t="s">
        <v>4260</v>
      </c>
      <c r="D152">
        <v>130000</v>
      </c>
      <c r="E152">
        <v>30112</v>
      </c>
      <c r="F152" t="s">
        <v>8220</v>
      </c>
      <c r="G152" t="s">
        <v>8224</v>
      </c>
      <c r="H152" t="s">
        <v>8246</v>
      </c>
      <c r="I152">
        <v>1432612382</v>
      </c>
      <c r="J152">
        <v>1427428382</v>
      </c>
      <c r="K152" t="b">
        <v>0</v>
      </c>
      <c r="L152">
        <v>67</v>
      </c>
      <c r="M152" t="b">
        <v>0</v>
      </c>
      <c r="N152" t="s">
        <v>8267</v>
      </c>
      <c r="O152" s="5">
        <f t="shared" si="8"/>
        <v>23.163076923076922</v>
      </c>
      <c r="P152" s="7">
        <f t="shared" si="9"/>
        <v>449.43283582089555</v>
      </c>
      <c r="Q152" t="s">
        <v>8310</v>
      </c>
      <c r="R152" t="s">
        <v>8313</v>
      </c>
      <c r="S152" s="12">
        <f t="shared" si="10"/>
        <v>42090.161828703705</v>
      </c>
      <c r="T152" s="12">
        <f t="shared" si="11"/>
        <v>42150.161828703705</v>
      </c>
    </row>
    <row r="153" spans="1:20" ht="60" hidden="1" x14ac:dyDescent="0.25">
      <c r="A153">
        <v>151</v>
      </c>
      <c r="B153" s="3" t="s">
        <v>153</v>
      </c>
      <c r="C153" s="3" t="s">
        <v>4261</v>
      </c>
      <c r="D153">
        <v>250000</v>
      </c>
      <c r="E153">
        <v>140</v>
      </c>
      <c r="F153" t="s">
        <v>8220</v>
      </c>
      <c r="G153" t="s">
        <v>8226</v>
      </c>
      <c r="H153" t="s">
        <v>8248</v>
      </c>
      <c r="I153">
        <v>1434633191</v>
      </c>
      <c r="J153">
        <v>1429449191</v>
      </c>
      <c r="K153" t="b">
        <v>0</v>
      </c>
      <c r="L153">
        <v>5</v>
      </c>
      <c r="M153" t="b">
        <v>0</v>
      </c>
      <c r="N153" t="s">
        <v>8267</v>
      </c>
      <c r="O153" s="5">
        <f t="shared" si="8"/>
        <v>5.5999999999999994E-2</v>
      </c>
      <c r="P153" s="7">
        <f t="shared" si="9"/>
        <v>28</v>
      </c>
      <c r="Q153" t="s">
        <v>8310</v>
      </c>
      <c r="R153" t="s">
        <v>8313</v>
      </c>
      <c r="S153" s="12">
        <f t="shared" si="10"/>
        <v>42113.550821759258</v>
      </c>
      <c r="T153" s="12">
        <f t="shared" si="11"/>
        <v>42173.550821759258</v>
      </c>
    </row>
    <row r="154" spans="1:20" ht="30" hidden="1" x14ac:dyDescent="0.25">
      <c r="A154">
        <v>152</v>
      </c>
      <c r="B154" s="3" t="s">
        <v>154</v>
      </c>
      <c r="C154" s="3" t="s">
        <v>4262</v>
      </c>
      <c r="D154">
        <v>380000</v>
      </c>
      <c r="E154">
        <v>30</v>
      </c>
      <c r="F154" t="s">
        <v>8220</v>
      </c>
      <c r="G154" t="s">
        <v>8224</v>
      </c>
      <c r="H154" t="s">
        <v>8246</v>
      </c>
      <c r="I154">
        <v>1411437100</v>
      </c>
      <c r="J154">
        <v>1408845100</v>
      </c>
      <c r="K154" t="b">
        <v>0</v>
      </c>
      <c r="L154">
        <v>2</v>
      </c>
      <c r="M154" t="b">
        <v>0</v>
      </c>
      <c r="N154" t="s">
        <v>8267</v>
      </c>
      <c r="O154" s="5">
        <f t="shared" si="8"/>
        <v>7.8947368421052634E-3</v>
      </c>
      <c r="P154" s="7">
        <f t="shared" si="9"/>
        <v>15</v>
      </c>
      <c r="Q154" t="s">
        <v>8310</v>
      </c>
      <c r="R154" t="s">
        <v>8313</v>
      </c>
      <c r="S154" s="12">
        <f t="shared" si="10"/>
        <v>41875.077546296299</v>
      </c>
      <c r="T154" s="12">
        <f t="shared" si="11"/>
        <v>41905.077546296299</v>
      </c>
    </row>
    <row r="155" spans="1:20" ht="45" hidden="1" x14ac:dyDescent="0.25">
      <c r="A155">
        <v>153</v>
      </c>
      <c r="B155" s="3" t="s">
        <v>155</v>
      </c>
      <c r="C155" s="3" t="s">
        <v>4263</v>
      </c>
      <c r="D155">
        <v>50000</v>
      </c>
      <c r="E155">
        <v>359</v>
      </c>
      <c r="F155" t="s">
        <v>8220</v>
      </c>
      <c r="G155" t="s">
        <v>8224</v>
      </c>
      <c r="H155" t="s">
        <v>8246</v>
      </c>
      <c r="I155">
        <v>1417532644</v>
      </c>
      <c r="J155">
        <v>1413900244</v>
      </c>
      <c r="K155" t="b">
        <v>0</v>
      </c>
      <c r="L155">
        <v>10</v>
      </c>
      <c r="M155" t="b">
        <v>0</v>
      </c>
      <c r="N155" t="s">
        <v>8267</v>
      </c>
      <c r="O155" s="5">
        <f t="shared" si="8"/>
        <v>0.71799999999999997</v>
      </c>
      <c r="P155" s="7">
        <f t="shared" si="9"/>
        <v>35.9</v>
      </c>
      <c r="Q155" t="s">
        <v>8310</v>
      </c>
      <c r="R155" t="s">
        <v>8313</v>
      </c>
      <c r="S155" s="12">
        <f t="shared" si="10"/>
        <v>41933.586157407408</v>
      </c>
      <c r="T155" s="12">
        <f t="shared" si="11"/>
        <v>41975.627824074079</v>
      </c>
    </row>
    <row r="156" spans="1:20" ht="45" hidden="1" x14ac:dyDescent="0.25">
      <c r="A156">
        <v>154</v>
      </c>
      <c r="B156" s="3" t="s">
        <v>156</v>
      </c>
      <c r="C156" s="3" t="s">
        <v>4264</v>
      </c>
      <c r="D156">
        <v>1500</v>
      </c>
      <c r="E156">
        <v>40</v>
      </c>
      <c r="F156" t="s">
        <v>8220</v>
      </c>
      <c r="G156" t="s">
        <v>8224</v>
      </c>
      <c r="H156" t="s">
        <v>8246</v>
      </c>
      <c r="I156">
        <v>1433336895</v>
      </c>
      <c r="J156">
        <v>1429621695</v>
      </c>
      <c r="K156" t="b">
        <v>0</v>
      </c>
      <c r="L156">
        <v>3</v>
      </c>
      <c r="M156" t="b">
        <v>0</v>
      </c>
      <c r="N156" t="s">
        <v>8267</v>
      </c>
      <c r="O156" s="5">
        <f t="shared" si="8"/>
        <v>2.666666666666667</v>
      </c>
      <c r="P156" s="7">
        <f t="shared" si="9"/>
        <v>13.333333333333334</v>
      </c>
      <c r="Q156" t="s">
        <v>8310</v>
      </c>
      <c r="R156" t="s">
        <v>8313</v>
      </c>
      <c r="S156" s="12">
        <f t="shared" si="10"/>
        <v>42115.547395833331</v>
      </c>
      <c r="T156" s="12">
        <f t="shared" si="11"/>
        <v>42158.547395833331</v>
      </c>
    </row>
    <row r="157" spans="1:20" ht="60" hidden="1" x14ac:dyDescent="0.25">
      <c r="A157">
        <v>155</v>
      </c>
      <c r="B157" s="3" t="s">
        <v>157</v>
      </c>
      <c r="C157" s="3" t="s">
        <v>4265</v>
      </c>
      <c r="D157">
        <v>1350000</v>
      </c>
      <c r="E157">
        <v>81</v>
      </c>
      <c r="F157" t="s">
        <v>8220</v>
      </c>
      <c r="G157" t="s">
        <v>8224</v>
      </c>
      <c r="H157" t="s">
        <v>8246</v>
      </c>
      <c r="I157">
        <v>1437657935</v>
      </c>
      <c r="J157">
        <v>1434201935</v>
      </c>
      <c r="K157" t="b">
        <v>0</v>
      </c>
      <c r="L157">
        <v>4</v>
      </c>
      <c r="M157" t="b">
        <v>0</v>
      </c>
      <c r="N157" t="s">
        <v>8267</v>
      </c>
      <c r="O157" s="5">
        <f t="shared" si="8"/>
        <v>6.0000000000000001E-3</v>
      </c>
      <c r="P157" s="7">
        <f t="shared" si="9"/>
        <v>20.25</v>
      </c>
      <c r="Q157" t="s">
        <v>8310</v>
      </c>
      <c r="R157" t="s">
        <v>8313</v>
      </c>
      <c r="S157" s="12">
        <f t="shared" si="10"/>
        <v>42168.559432870374</v>
      </c>
      <c r="T157" s="12">
        <f t="shared" si="11"/>
        <v>42208.559432870374</v>
      </c>
    </row>
    <row r="158" spans="1:20" ht="60" hidden="1" x14ac:dyDescent="0.25">
      <c r="A158">
        <v>156</v>
      </c>
      <c r="B158" s="3" t="s">
        <v>158</v>
      </c>
      <c r="C158" s="3" t="s">
        <v>4266</v>
      </c>
      <c r="D158">
        <v>35000</v>
      </c>
      <c r="E158">
        <v>1785</v>
      </c>
      <c r="F158" t="s">
        <v>8220</v>
      </c>
      <c r="G158" t="s">
        <v>8229</v>
      </c>
      <c r="H158" t="s">
        <v>8251</v>
      </c>
      <c r="I158">
        <v>1407034796</v>
      </c>
      <c r="J158">
        <v>1401850796</v>
      </c>
      <c r="K158" t="b">
        <v>0</v>
      </c>
      <c r="L158">
        <v>15</v>
      </c>
      <c r="M158" t="b">
        <v>0</v>
      </c>
      <c r="N158" t="s">
        <v>8267</v>
      </c>
      <c r="O158" s="5">
        <f t="shared" si="8"/>
        <v>5.0999999999999996</v>
      </c>
      <c r="P158" s="7">
        <f t="shared" si="9"/>
        <v>119</v>
      </c>
      <c r="Q158" t="s">
        <v>8310</v>
      </c>
      <c r="R158" t="s">
        <v>8313</v>
      </c>
      <c r="S158" s="12">
        <f t="shared" si="10"/>
        <v>41794.124953703707</v>
      </c>
      <c r="T158" s="12">
        <f t="shared" si="11"/>
        <v>41854.124953703707</v>
      </c>
    </row>
    <row r="159" spans="1:20" ht="45" hidden="1" x14ac:dyDescent="0.25">
      <c r="A159">
        <v>157</v>
      </c>
      <c r="B159" s="3" t="s">
        <v>159</v>
      </c>
      <c r="C159" s="3" t="s">
        <v>4267</v>
      </c>
      <c r="D159">
        <v>2995</v>
      </c>
      <c r="E159">
        <v>8</v>
      </c>
      <c r="F159" t="s">
        <v>8220</v>
      </c>
      <c r="G159" t="s">
        <v>8224</v>
      </c>
      <c r="H159" t="s">
        <v>8246</v>
      </c>
      <c r="I159">
        <v>1456523572</v>
      </c>
      <c r="J159">
        <v>1453931572</v>
      </c>
      <c r="K159" t="b">
        <v>0</v>
      </c>
      <c r="L159">
        <v>2</v>
      </c>
      <c r="M159" t="b">
        <v>0</v>
      </c>
      <c r="N159" t="s">
        <v>8267</v>
      </c>
      <c r="O159" s="5">
        <f t="shared" si="8"/>
        <v>0.26711185308848079</v>
      </c>
      <c r="P159" s="7">
        <f t="shared" si="9"/>
        <v>4</v>
      </c>
      <c r="Q159" t="s">
        <v>8310</v>
      </c>
      <c r="R159" t="s">
        <v>8313</v>
      </c>
      <c r="S159" s="12">
        <f t="shared" si="10"/>
        <v>42396.911712962959</v>
      </c>
      <c r="T159" s="12">
        <f t="shared" si="11"/>
        <v>42426.911712962959</v>
      </c>
    </row>
    <row r="160" spans="1:20" ht="60" hidden="1" x14ac:dyDescent="0.25">
      <c r="A160">
        <v>158</v>
      </c>
      <c r="B160" s="3" t="s">
        <v>160</v>
      </c>
      <c r="C160" s="3" t="s">
        <v>4268</v>
      </c>
      <c r="D160">
        <v>5000</v>
      </c>
      <c r="E160">
        <v>0</v>
      </c>
      <c r="F160" t="s">
        <v>8220</v>
      </c>
      <c r="G160" t="s">
        <v>8224</v>
      </c>
      <c r="H160" t="s">
        <v>8246</v>
      </c>
      <c r="I160">
        <v>1413942628</v>
      </c>
      <c r="J160">
        <v>1411350628</v>
      </c>
      <c r="K160" t="b">
        <v>0</v>
      </c>
      <c r="L160">
        <v>0</v>
      </c>
      <c r="M160" t="b">
        <v>0</v>
      </c>
      <c r="N160" t="s">
        <v>8267</v>
      </c>
      <c r="O160" s="5">
        <f t="shared" si="8"/>
        <v>0</v>
      </c>
      <c r="P160" s="7" t="str">
        <f t="shared" si="9"/>
        <v>N/A</v>
      </c>
      <c r="Q160" t="s">
        <v>8310</v>
      </c>
      <c r="R160" t="s">
        <v>8313</v>
      </c>
      <c r="S160" s="12">
        <f t="shared" si="10"/>
        <v>41904.07671296296</v>
      </c>
      <c r="T160" s="12">
        <f t="shared" si="11"/>
        <v>41934.07671296296</v>
      </c>
    </row>
    <row r="161" spans="1:20" ht="60" hidden="1" x14ac:dyDescent="0.25">
      <c r="A161">
        <v>159</v>
      </c>
      <c r="B161" s="3" t="s">
        <v>161</v>
      </c>
      <c r="C161" s="3" t="s">
        <v>4269</v>
      </c>
      <c r="D161">
        <v>500000</v>
      </c>
      <c r="E161">
        <v>10</v>
      </c>
      <c r="F161" t="s">
        <v>8220</v>
      </c>
      <c r="G161" t="s">
        <v>8224</v>
      </c>
      <c r="H161" t="s">
        <v>8246</v>
      </c>
      <c r="I161">
        <v>1467541545</v>
      </c>
      <c r="J161">
        <v>1464085545</v>
      </c>
      <c r="K161" t="b">
        <v>0</v>
      </c>
      <c r="L161">
        <v>1</v>
      </c>
      <c r="M161" t="b">
        <v>0</v>
      </c>
      <c r="N161" t="s">
        <v>8267</v>
      </c>
      <c r="O161" s="5">
        <f t="shared" si="8"/>
        <v>2E-3</v>
      </c>
      <c r="P161" s="7">
        <f t="shared" si="9"/>
        <v>10</v>
      </c>
      <c r="Q161" t="s">
        <v>8310</v>
      </c>
      <c r="R161" t="s">
        <v>8313</v>
      </c>
      <c r="S161" s="12">
        <f t="shared" si="10"/>
        <v>42514.434548611112</v>
      </c>
      <c r="T161" s="12">
        <f t="shared" si="11"/>
        <v>42554.434548611112</v>
      </c>
    </row>
    <row r="162" spans="1:20" ht="60" x14ac:dyDescent="0.25">
      <c r="A162">
        <v>160</v>
      </c>
      <c r="B162" s="3" t="s">
        <v>162</v>
      </c>
      <c r="C162" s="3" t="s">
        <v>4270</v>
      </c>
      <c r="D162">
        <v>5000</v>
      </c>
      <c r="E162">
        <v>0</v>
      </c>
      <c r="F162" t="s">
        <v>8221</v>
      </c>
      <c r="G162" t="s">
        <v>8224</v>
      </c>
      <c r="H162" t="s">
        <v>8246</v>
      </c>
      <c r="I162">
        <v>1439675691</v>
      </c>
      <c r="J162">
        <v>1434491691</v>
      </c>
      <c r="K162" t="b">
        <v>0</v>
      </c>
      <c r="L162">
        <v>0</v>
      </c>
      <c r="M162" t="b">
        <v>0</v>
      </c>
      <c r="N162" t="s">
        <v>8268</v>
      </c>
      <c r="O162" s="5">
        <f t="shared" si="8"/>
        <v>0</v>
      </c>
      <c r="P162" s="7" t="str">
        <f t="shared" si="9"/>
        <v>N/A</v>
      </c>
      <c r="Q162" t="s">
        <v>8310</v>
      </c>
      <c r="R162" t="s">
        <v>8314</v>
      </c>
      <c r="S162" s="12">
        <f t="shared" si="10"/>
        <v>42171.913090277783</v>
      </c>
      <c r="T162" s="12">
        <f t="shared" si="11"/>
        <v>42231.913090277783</v>
      </c>
    </row>
    <row r="163" spans="1:20" ht="60" x14ac:dyDescent="0.25">
      <c r="A163">
        <v>161</v>
      </c>
      <c r="B163" s="3" t="s">
        <v>163</v>
      </c>
      <c r="C163" s="3" t="s">
        <v>4271</v>
      </c>
      <c r="D163">
        <v>50000</v>
      </c>
      <c r="E163">
        <v>5</v>
      </c>
      <c r="F163" t="s">
        <v>8221</v>
      </c>
      <c r="G163" t="s">
        <v>8224</v>
      </c>
      <c r="H163" t="s">
        <v>8246</v>
      </c>
      <c r="I163">
        <v>1404318595</v>
      </c>
      <c r="J163">
        <v>1401726595</v>
      </c>
      <c r="K163" t="b">
        <v>0</v>
      </c>
      <c r="L163">
        <v>1</v>
      </c>
      <c r="M163" t="b">
        <v>0</v>
      </c>
      <c r="N163" t="s">
        <v>8268</v>
      </c>
      <c r="O163" s="5">
        <f t="shared" si="8"/>
        <v>0.01</v>
      </c>
      <c r="P163" s="7">
        <f t="shared" si="9"/>
        <v>5</v>
      </c>
      <c r="Q163" t="s">
        <v>8310</v>
      </c>
      <c r="R163" t="s">
        <v>8314</v>
      </c>
      <c r="S163" s="12">
        <f t="shared" si="10"/>
        <v>41792.687442129631</v>
      </c>
      <c r="T163" s="12">
        <f t="shared" si="11"/>
        <v>41822.687442129631</v>
      </c>
    </row>
    <row r="164" spans="1:20" ht="45" x14ac:dyDescent="0.25">
      <c r="A164">
        <v>162</v>
      </c>
      <c r="B164" s="3" t="s">
        <v>164</v>
      </c>
      <c r="C164" s="3" t="s">
        <v>4272</v>
      </c>
      <c r="D164">
        <v>2800</v>
      </c>
      <c r="E164">
        <v>435</v>
      </c>
      <c r="F164" t="s">
        <v>8221</v>
      </c>
      <c r="G164" t="s">
        <v>8224</v>
      </c>
      <c r="H164" t="s">
        <v>8246</v>
      </c>
      <c r="I164">
        <v>1408232520</v>
      </c>
      <c r="J164">
        <v>1405393356</v>
      </c>
      <c r="K164" t="b">
        <v>0</v>
      </c>
      <c r="L164">
        <v>10</v>
      </c>
      <c r="M164" t="b">
        <v>0</v>
      </c>
      <c r="N164" t="s">
        <v>8268</v>
      </c>
      <c r="O164" s="5">
        <f t="shared" si="8"/>
        <v>15.535714285714286</v>
      </c>
      <c r="P164" s="7">
        <f t="shared" si="9"/>
        <v>43.5</v>
      </c>
      <c r="Q164" t="s">
        <v>8310</v>
      </c>
      <c r="R164" t="s">
        <v>8314</v>
      </c>
      <c r="S164" s="12">
        <f t="shared" si="10"/>
        <v>41835.126805555556</v>
      </c>
      <c r="T164" s="12">
        <f t="shared" si="11"/>
        <v>41867.987500000003</v>
      </c>
    </row>
    <row r="165" spans="1:20" ht="60" x14ac:dyDescent="0.25">
      <c r="A165">
        <v>163</v>
      </c>
      <c r="B165" s="3" t="s">
        <v>165</v>
      </c>
      <c r="C165" s="3" t="s">
        <v>4273</v>
      </c>
      <c r="D165">
        <v>2000000</v>
      </c>
      <c r="E165">
        <v>0</v>
      </c>
      <c r="F165" t="s">
        <v>8221</v>
      </c>
      <c r="G165" t="s">
        <v>8224</v>
      </c>
      <c r="H165" t="s">
        <v>8246</v>
      </c>
      <c r="I165">
        <v>1443657600</v>
      </c>
      <c r="J165">
        <v>1440716654</v>
      </c>
      <c r="K165" t="b">
        <v>0</v>
      </c>
      <c r="L165">
        <v>0</v>
      </c>
      <c r="M165" t="b">
        <v>0</v>
      </c>
      <c r="N165" t="s">
        <v>8268</v>
      </c>
      <c r="O165" s="5">
        <f t="shared" si="8"/>
        <v>0</v>
      </c>
      <c r="P165" s="7" t="str">
        <f t="shared" si="9"/>
        <v>N/A</v>
      </c>
      <c r="Q165" t="s">
        <v>8310</v>
      </c>
      <c r="R165" t="s">
        <v>8314</v>
      </c>
      <c r="S165" s="12">
        <f t="shared" si="10"/>
        <v>42243.961273148147</v>
      </c>
      <c r="T165" s="12">
        <f t="shared" si="11"/>
        <v>42278</v>
      </c>
    </row>
    <row r="166" spans="1:20" ht="60" x14ac:dyDescent="0.25">
      <c r="A166">
        <v>164</v>
      </c>
      <c r="B166" s="3" t="s">
        <v>166</v>
      </c>
      <c r="C166" s="3" t="s">
        <v>4274</v>
      </c>
      <c r="D166">
        <v>120000</v>
      </c>
      <c r="E166">
        <v>640</v>
      </c>
      <c r="F166" t="s">
        <v>8221</v>
      </c>
      <c r="G166" t="s">
        <v>8224</v>
      </c>
      <c r="H166" t="s">
        <v>8246</v>
      </c>
      <c r="I166">
        <v>1411150701</v>
      </c>
      <c r="J166">
        <v>1405966701</v>
      </c>
      <c r="K166" t="b">
        <v>0</v>
      </c>
      <c r="L166">
        <v>7</v>
      </c>
      <c r="M166" t="b">
        <v>0</v>
      </c>
      <c r="N166" t="s">
        <v>8268</v>
      </c>
      <c r="O166" s="5">
        <f t="shared" si="8"/>
        <v>0.53333333333333333</v>
      </c>
      <c r="P166" s="7">
        <f t="shared" si="9"/>
        <v>91.428571428571431</v>
      </c>
      <c r="Q166" t="s">
        <v>8310</v>
      </c>
      <c r="R166" t="s">
        <v>8314</v>
      </c>
      <c r="S166" s="12">
        <f t="shared" si="10"/>
        <v>41841.762743055559</v>
      </c>
      <c r="T166" s="12">
        <f t="shared" si="11"/>
        <v>41901.762743055559</v>
      </c>
    </row>
    <row r="167" spans="1:20" ht="30" x14ac:dyDescent="0.25">
      <c r="A167">
        <v>165</v>
      </c>
      <c r="B167" s="3" t="s">
        <v>167</v>
      </c>
      <c r="C167" s="3" t="s">
        <v>4275</v>
      </c>
      <c r="D167">
        <v>17000</v>
      </c>
      <c r="E167">
        <v>0</v>
      </c>
      <c r="F167" t="s">
        <v>8221</v>
      </c>
      <c r="G167" t="s">
        <v>8225</v>
      </c>
      <c r="H167" t="s">
        <v>8247</v>
      </c>
      <c r="I167">
        <v>1452613724</v>
      </c>
      <c r="J167">
        <v>1450021724</v>
      </c>
      <c r="K167" t="b">
        <v>0</v>
      </c>
      <c r="L167">
        <v>0</v>
      </c>
      <c r="M167" t="b">
        <v>0</v>
      </c>
      <c r="N167" t="s">
        <v>8268</v>
      </c>
      <c r="O167" s="5">
        <f t="shared" si="8"/>
        <v>0</v>
      </c>
      <c r="P167" s="7" t="str">
        <f t="shared" si="9"/>
        <v>N/A</v>
      </c>
      <c r="Q167" t="s">
        <v>8310</v>
      </c>
      <c r="R167" t="s">
        <v>8314</v>
      </c>
      <c r="S167" s="12">
        <f t="shared" si="10"/>
        <v>42351.658842592587</v>
      </c>
      <c r="T167" s="12">
        <f t="shared" si="11"/>
        <v>42381.658842592587</v>
      </c>
    </row>
    <row r="168" spans="1:20" ht="45" x14ac:dyDescent="0.25">
      <c r="A168">
        <v>166</v>
      </c>
      <c r="B168" s="3" t="s">
        <v>168</v>
      </c>
      <c r="C168" s="3" t="s">
        <v>4276</v>
      </c>
      <c r="D168">
        <v>5000</v>
      </c>
      <c r="E168">
        <v>3000</v>
      </c>
      <c r="F168" t="s">
        <v>8221</v>
      </c>
      <c r="G168" t="s">
        <v>8224</v>
      </c>
      <c r="H168" t="s">
        <v>8246</v>
      </c>
      <c r="I168">
        <v>1484531362</v>
      </c>
      <c r="J168">
        <v>1481939362</v>
      </c>
      <c r="K168" t="b">
        <v>0</v>
      </c>
      <c r="L168">
        <v>1</v>
      </c>
      <c r="M168" t="b">
        <v>0</v>
      </c>
      <c r="N168" t="s">
        <v>8268</v>
      </c>
      <c r="O168" s="5">
        <f t="shared" si="8"/>
        <v>60</v>
      </c>
      <c r="P168" s="7">
        <f t="shared" si="9"/>
        <v>3000</v>
      </c>
      <c r="Q168" t="s">
        <v>8310</v>
      </c>
      <c r="R168" t="s">
        <v>8314</v>
      </c>
      <c r="S168" s="12">
        <f t="shared" si="10"/>
        <v>42721.075949074075</v>
      </c>
      <c r="T168" s="12">
        <f t="shared" si="11"/>
        <v>42751.075949074075</v>
      </c>
    </row>
    <row r="169" spans="1:20" ht="45" x14ac:dyDescent="0.25">
      <c r="A169">
        <v>167</v>
      </c>
      <c r="B169" s="3" t="s">
        <v>169</v>
      </c>
      <c r="C169" s="3" t="s">
        <v>4277</v>
      </c>
      <c r="D169">
        <v>110000</v>
      </c>
      <c r="E169">
        <v>11</v>
      </c>
      <c r="F169" t="s">
        <v>8221</v>
      </c>
      <c r="G169" t="s">
        <v>8224</v>
      </c>
      <c r="H169" t="s">
        <v>8246</v>
      </c>
      <c r="I169">
        <v>1438726535</v>
      </c>
      <c r="J169">
        <v>1433542535</v>
      </c>
      <c r="K169" t="b">
        <v>0</v>
      </c>
      <c r="L169">
        <v>2</v>
      </c>
      <c r="M169" t="b">
        <v>0</v>
      </c>
      <c r="N169" t="s">
        <v>8268</v>
      </c>
      <c r="O169" s="5">
        <f t="shared" si="8"/>
        <v>0.01</v>
      </c>
      <c r="P169" s="7">
        <f t="shared" si="9"/>
        <v>5.5</v>
      </c>
      <c r="Q169" t="s">
        <v>8310</v>
      </c>
      <c r="R169" t="s">
        <v>8314</v>
      </c>
      <c r="S169" s="12">
        <f t="shared" si="10"/>
        <v>42160.927488425921</v>
      </c>
      <c r="T169" s="12">
        <f t="shared" si="11"/>
        <v>42220.927488425921</v>
      </c>
    </row>
    <row r="170" spans="1:20" ht="60" x14ac:dyDescent="0.25">
      <c r="A170">
        <v>168</v>
      </c>
      <c r="B170" s="3" t="s">
        <v>170</v>
      </c>
      <c r="C170" s="3" t="s">
        <v>4278</v>
      </c>
      <c r="D170">
        <v>8000</v>
      </c>
      <c r="E170">
        <v>325</v>
      </c>
      <c r="F170" t="s">
        <v>8221</v>
      </c>
      <c r="G170" t="s">
        <v>8224</v>
      </c>
      <c r="H170" t="s">
        <v>8246</v>
      </c>
      <c r="I170">
        <v>1426791770</v>
      </c>
      <c r="J170">
        <v>1424203370</v>
      </c>
      <c r="K170" t="b">
        <v>0</v>
      </c>
      <c r="L170">
        <v>3</v>
      </c>
      <c r="M170" t="b">
        <v>0</v>
      </c>
      <c r="N170" t="s">
        <v>8268</v>
      </c>
      <c r="O170" s="5">
        <f t="shared" si="8"/>
        <v>4.0625</v>
      </c>
      <c r="P170" s="7">
        <f t="shared" si="9"/>
        <v>108.33333333333333</v>
      </c>
      <c r="Q170" t="s">
        <v>8310</v>
      </c>
      <c r="R170" t="s">
        <v>8314</v>
      </c>
      <c r="S170" s="12">
        <f t="shared" si="10"/>
        <v>42052.83530092593</v>
      </c>
      <c r="T170" s="12">
        <f t="shared" si="11"/>
        <v>42082.793634259258</v>
      </c>
    </row>
    <row r="171" spans="1:20" ht="60" x14ac:dyDescent="0.25">
      <c r="A171">
        <v>169</v>
      </c>
      <c r="B171" s="3" t="s">
        <v>171</v>
      </c>
      <c r="C171" s="3" t="s">
        <v>4279</v>
      </c>
      <c r="D171">
        <v>2500</v>
      </c>
      <c r="E171">
        <v>560</v>
      </c>
      <c r="F171" t="s">
        <v>8221</v>
      </c>
      <c r="G171" t="s">
        <v>8225</v>
      </c>
      <c r="H171" t="s">
        <v>8247</v>
      </c>
      <c r="I171">
        <v>1413634059</v>
      </c>
      <c r="J171">
        <v>1411042059</v>
      </c>
      <c r="K171" t="b">
        <v>0</v>
      </c>
      <c r="L171">
        <v>10</v>
      </c>
      <c r="M171" t="b">
        <v>0</v>
      </c>
      <c r="N171" t="s">
        <v>8268</v>
      </c>
      <c r="O171" s="5">
        <f t="shared" si="8"/>
        <v>22.400000000000002</v>
      </c>
      <c r="P171" s="7">
        <f t="shared" si="9"/>
        <v>56</v>
      </c>
      <c r="Q171" t="s">
        <v>8310</v>
      </c>
      <c r="R171" t="s">
        <v>8314</v>
      </c>
      <c r="S171" s="12">
        <f t="shared" si="10"/>
        <v>41900.505312499998</v>
      </c>
      <c r="T171" s="12">
        <f t="shared" si="11"/>
        <v>41930.505312499998</v>
      </c>
    </row>
    <row r="172" spans="1:20" ht="60" x14ac:dyDescent="0.25">
      <c r="A172">
        <v>170</v>
      </c>
      <c r="B172" s="3" t="s">
        <v>172</v>
      </c>
      <c r="C172" s="3" t="s">
        <v>4280</v>
      </c>
      <c r="D172">
        <v>10000</v>
      </c>
      <c r="E172">
        <v>325</v>
      </c>
      <c r="F172" t="s">
        <v>8221</v>
      </c>
      <c r="G172" t="s">
        <v>8224</v>
      </c>
      <c r="H172" t="s">
        <v>8246</v>
      </c>
      <c r="I172">
        <v>1440912480</v>
      </c>
      <c r="J172">
        <v>1438385283</v>
      </c>
      <c r="K172" t="b">
        <v>0</v>
      </c>
      <c r="L172">
        <v>10</v>
      </c>
      <c r="M172" t="b">
        <v>0</v>
      </c>
      <c r="N172" t="s">
        <v>8268</v>
      </c>
      <c r="O172" s="5">
        <f t="shared" si="8"/>
        <v>3.25</v>
      </c>
      <c r="P172" s="7">
        <f t="shared" si="9"/>
        <v>32.5</v>
      </c>
      <c r="Q172" t="s">
        <v>8310</v>
      </c>
      <c r="R172" t="s">
        <v>8314</v>
      </c>
      <c r="S172" s="12">
        <f t="shared" si="10"/>
        <v>42216.977812500001</v>
      </c>
      <c r="T172" s="12">
        <f t="shared" si="11"/>
        <v>42246.227777777778</v>
      </c>
    </row>
    <row r="173" spans="1:20" ht="45" x14ac:dyDescent="0.25">
      <c r="A173">
        <v>171</v>
      </c>
      <c r="B173" s="3" t="s">
        <v>173</v>
      </c>
      <c r="C173" s="3" t="s">
        <v>4281</v>
      </c>
      <c r="D173">
        <v>50000</v>
      </c>
      <c r="E173">
        <v>1</v>
      </c>
      <c r="F173" t="s">
        <v>8221</v>
      </c>
      <c r="G173" t="s">
        <v>8224</v>
      </c>
      <c r="H173" t="s">
        <v>8246</v>
      </c>
      <c r="I173">
        <v>1470975614</v>
      </c>
      <c r="J173">
        <v>1465791614</v>
      </c>
      <c r="K173" t="b">
        <v>0</v>
      </c>
      <c r="L173">
        <v>1</v>
      </c>
      <c r="M173" t="b">
        <v>0</v>
      </c>
      <c r="N173" t="s">
        <v>8268</v>
      </c>
      <c r="O173" s="5">
        <f t="shared" si="8"/>
        <v>2E-3</v>
      </c>
      <c r="P173" s="7">
        <f t="shared" si="9"/>
        <v>1</v>
      </c>
      <c r="Q173" t="s">
        <v>8310</v>
      </c>
      <c r="R173" t="s">
        <v>8314</v>
      </c>
      <c r="S173" s="12">
        <f t="shared" si="10"/>
        <v>42534.180717592593</v>
      </c>
      <c r="T173" s="12">
        <f t="shared" si="11"/>
        <v>42594.180717592593</v>
      </c>
    </row>
    <row r="174" spans="1:20" ht="45" x14ac:dyDescent="0.25">
      <c r="A174">
        <v>172</v>
      </c>
      <c r="B174" s="3" t="s">
        <v>174</v>
      </c>
      <c r="C174" s="3" t="s">
        <v>4282</v>
      </c>
      <c r="D174">
        <v>95000</v>
      </c>
      <c r="E174">
        <v>0</v>
      </c>
      <c r="F174" t="s">
        <v>8221</v>
      </c>
      <c r="G174" t="s">
        <v>8224</v>
      </c>
      <c r="H174" t="s">
        <v>8246</v>
      </c>
      <c r="I174">
        <v>1426753723</v>
      </c>
      <c r="J174">
        <v>1423733323</v>
      </c>
      <c r="K174" t="b">
        <v>0</v>
      </c>
      <c r="L174">
        <v>0</v>
      </c>
      <c r="M174" t="b">
        <v>0</v>
      </c>
      <c r="N174" t="s">
        <v>8268</v>
      </c>
      <c r="O174" s="5">
        <f t="shared" si="8"/>
        <v>0</v>
      </c>
      <c r="P174" s="7" t="str">
        <f t="shared" si="9"/>
        <v>N/A</v>
      </c>
      <c r="Q174" t="s">
        <v>8310</v>
      </c>
      <c r="R174" t="s">
        <v>8314</v>
      </c>
      <c r="S174" s="12">
        <f t="shared" si="10"/>
        <v>42047.394942129627</v>
      </c>
      <c r="T174" s="12">
        <f t="shared" si="11"/>
        <v>42082.353275462956</v>
      </c>
    </row>
    <row r="175" spans="1:20" ht="45" x14ac:dyDescent="0.25">
      <c r="A175">
        <v>173</v>
      </c>
      <c r="B175" s="3" t="s">
        <v>175</v>
      </c>
      <c r="C175" s="3" t="s">
        <v>4283</v>
      </c>
      <c r="D175">
        <v>1110</v>
      </c>
      <c r="E175">
        <v>0</v>
      </c>
      <c r="F175" t="s">
        <v>8221</v>
      </c>
      <c r="G175" t="s">
        <v>8225</v>
      </c>
      <c r="H175" t="s">
        <v>8247</v>
      </c>
      <c r="I175">
        <v>1425131108</v>
      </c>
      <c r="J175">
        <v>1422539108</v>
      </c>
      <c r="K175" t="b">
        <v>0</v>
      </c>
      <c r="L175">
        <v>0</v>
      </c>
      <c r="M175" t="b">
        <v>0</v>
      </c>
      <c r="N175" t="s">
        <v>8268</v>
      </c>
      <c r="O175" s="5">
        <f t="shared" si="8"/>
        <v>0</v>
      </c>
      <c r="P175" s="7" t="str">
        <f t="shared" si="9"/>
        <v>N/A</v>
      </c>
      <c r="Q175" t="s">
        <v>8310</v>
      </c>
      <c r="R175" t="s">
        <v>8314</v>
      </c>
      <c r="S175" s="12">
        <f t="shared" si="10"/>
        <v>42033.573009259257</v>
      </c>
      <c r="T175" s="12">
        <f t="shared" si="11"/>
        <v>42063.573009259257</v>
      </c>
    </row>
    <row r="176" spans="1:20" ht="60" x14ac:dyDescent="0.25">
      <c r="A176">
        <v>174</v>
      </c>
      <c r="B176" s="3" t="s">
        <v>176</v>
      </c>
      <c r="C176" s="3" t="s">
        <v>4284</v>
      </c>
      <c r="D176">
        <v>6000</v>
      </c>
      <c r="E176">
        <v>0</v>
      </c>
      <c r="F176" t="s">
        <v>8221</v>
      </c>
      <c r="G176" t="s">
        <v>8233</v>
      </c>
      <c r="H176" t="s">
        <v>8249</v>
      </c>
      <c r="I176">
        <v>1431108776</v>
      </c>
      <c r="J176">
        <v>1425924776</v>
      </c>
      <c r="K176" t="b">
        <v>0</v>
      </c>
      <c r="L176">
        <v>0</v>
      </c>
      <c r="M176" t="b">
        <v>0</v>
      </c>
      <c r="N176" t="s">
        <v>8268</v>
      </c>
      <c r="O176" s="5">
        <f t="shared" si="8"/>
        <v>0</v>
      </c>
      <c r="P176" s="7" t="str">
        <f t="shared" si="9"/>
        <v>N/A</v>
      </c>
      <c r="Q176" t="s">
        <v>8310</v>
      </c>
      <c r="R176" t="s">
        <v>8314</v>
      </c>
      <c r="S176" s="12">
        <f t="shared" si="10"/>
        <v>42072.758981481486</v>
      </c>
      <c r="T176" s="12">
        <f t="shared" si="11"/>
        <v>42132.758981481486</v>
      </c>
    </row>
    <row r="177" spans="1:20" ht="60" x14ac:dyDescent="0.25">
      <c r="A177">
        <v>175</v>
      </c>
      <c r="B177" s="3" t="s">
        <v>177</v>
      </c>
      <c r="C177" s="3" t="s">
        <v>4285</v>
      </c>
      <c r="D177">
        <v>20000</v>
      </c>
      <c r="E177">
        <v>1297</v>
      </c>
      <c r="F177" t="s">
        <v>8221</v>
      </c>
      <c r="G177" t="s">
        <v>8225</v>
      </c>
      <c r="H177" t="s">
        <v>8247</v>
      </c>
      <c r="I177">
        <v>1409337611</v>
      </c>
      <c r="J177">
        <v>1407177611</v>
      </c>
      <c r="K177" t="b">
        <v>0</v>
      </c>
      <c r="L177">
        <v>26</v>
      </c>
      <c r="M177" t="b">
        <v>0</v>
      </c>
      <c r="N177" t="s">
        <v>8268</v>
      </c>
      <c r="O177" s="5">
        <f t="shared" si="8"/>
        <v>6.4850000000000003</v>
      </c>
      <c r="P177" s="7">
        <f t="shared" si="9"/>
        <v>49.884615384615387</v>
      </c>
      <c r="Q177" t="s">
        <v>8310</v>
      </c>
      <c r="R177" t="s">
        <v>8314</v>
      </c>
      <c r="S177" s="12">
        <f t="shared" si="10"/>
        <v>41855.777905092589</v>
      </c>
      <c r="T177" s="12">
        <f t="shared" si="11"/>
        <v>41880.777905092589</v>
      </c>
    </row>
    <row r="178" spans="1:20" ht="60" x14ac:dyDescent="0.25">
      <c r="A178">
        <v>176</v>
      </c>
      <c r="B178" s="3" t="s">
        <v>178</v>
      </c>
      <c r="C178" s="3" t="s">
        <v>4286</v>
      </c>
      <c r="D178">
        <v>1500</v>
      </c>
      <c r="E178">
        <v>0</v>
      </c>
      <c r="F178" t="s">
        <v>8221</v>
      </c>
      <c r="G178" t="s">
        <v>8224</v>
      </c>
      <c r="H178" t="s">
        <v>8246</v>
      </c>
      <c r="I178">
        <v>1438803999</v>
      </c>
      <c r="J178">
        <v>1436211999</v>
      </c>
      <c r="K178" t="b">
        <v>0</v>
      </c>
      <c r="L178">
        <v>0</v>
      </c>
      <c r="M178" t="b">
        <v>0</v>
      </c>
      <c r="N178" t="s">
        <v>8268</v>
      </c>
      <c r="O178" s="5">
        <f t="shared" si="8"/>
        <v>0</v>
      </c>
      <c r="P178" s="7" t="str">
        <f t="shared" si="9"/>
        <v>N/A</v>
      </c>
      <c r="Q178" t="s">
        <v>8310</v>
      </c>
      <c r="R178" t="s">
        <v>8314</v>
      </c>
      <c r="S178" s="12">
        <f t="shared" si="10"/>
        <v>42191.824062500003</v>
      </c>
      <c r="T178" s="12">
        <f t="shared" si="11"/>
        <v>42221.824062500003</v>
      </c>
    </row>
    <row r="179" spans="1:20" ht="30" x14ac:dyDescent="0.25">
      <c r="A179">
        <v>177</v>
      </c>
      <c r="B179" s="3" t="s">
        <v>179</v>
      </c>
      <c r="C179" s="3" t="s">
        <v>4287</v>
      </c>
      <c r="D179">
        <v>450</v>
      </c>
      <c r="E179">
        <v>180</v>
      </c>
      <c r="F179" t="s">
        <v>8221</v>
      </c>
      <c r="G179" t="s">
        <v>8224</v>
      </c>
      <c r="H179" t="s">
        <v>8246</v>
      </c>
      <c r="I179">
        <v>1427155726</v>
      </c>
      <c r="J179">
        <v>1425690526</v>
      </c>
      <c r="K179" t="b">
        <v>0</v>
      </c>
      <c r="L179">
        <v>7</v>
      </c>
      <c r="M179" t="b">
        <v>0</v>
      </c>
      <c r="N179" t="s">
        <v>8268</v>
      </c>
      <c r="O179" s="5">
        <f t="shared" si="8"/>
        <v>40</v>
      </c>
      <c r="P179" s="7">
        <f t="shared" si="9"/>
        <v>25.714285714285715</v>
      </c>
      <c r="Q179" t="s">
        <v>8310</v>
      </c>
      <c r="R179" t="s">
        <v>8314</v>
      </c>
      <c r="S179" s="12">
        <f t="shared" si="10"/>
        <v>42070.047754629632</v>
      </c>
      <c r="T179" s="12">
        <f t="shared" si="11"/>
        <v>42087.00608796296</v>
      </c>
    </row>
    <row r="180" spans="1:20" ht="45" x14ac:dyDescent="0.25">
      <c r="A180">
        <v>178</v>
      </c>
      <c r="B180" s="3" t="s">
        <v>180</v>
      </c>
      <c r="C180" s="3" t="s">
        <v>4288</v>
      </c>
      <c r="D180">
        <v>500000</v>
      </c>
      <c r="E180">
        <v>0</v>
      </c>
      <c r="F180" t="s">
        <v>8221</v>
      </c>
      <c r="G180" t="s">
        <v>8227</v>
      </c>
      <c r="H180" t="s">
        <v>8249</v>
      </c>
      <c r="I180">
        <v>1448582145</v>
      </c>
      <c r="J180">
        <v>1445986545</v>
      </c>
      <c r="K180" t="b">
        <v>0</v>
      </c>
      <c r="L180">
        <v>0</v>
      </c>
      <c r="M180" t="b">
        <v>0</v>
      </c>
      <c r="N180" t="s">
        <v>8268</v>
      </c>
      <c r="O180" s="5">
        <f t="shared" si="8"/>
        <v>0</v>
      </c>
      <c r="P180" s="7" t="str">
        <f t="shared" si="9"/>
        <v>N/A</v>
      </c>
      <c r="Q180" t="s">
        <v>8310</v>
      </c>
      <c r="R180" t="s">
        <v>8314</v>
      </c>
      <c r="S180" s="12">
        <f t="shared" si="10"/>
        <v>42304.955381944441</v>
      </c>
      <c r="T180" s="12">
        <f t="shared" si="11"/>
        <v>42334.997048611112</v>
      </c>
    </row>
    <row r="181" spans="1:20" ht="30" x14ac:dyDescent="0.25">
      <c r="A181">
        <v>179</v>
      </c>
      <c r="B181" s="3" t="s">
        <v>181</v>
      </c>
      <c r="C181" s="3" t="s">
        <v>4289</v>
      </c>
      <c r="D181">
        <v>1000</v>
      </c>
      <c r="E181">
        <v>200</v>
      </c>
      <c r="F181" t="s">
        <v>8221</v>
      </c>
      <c r="G181" t="s">
        <v>8224</v>
      </c>
      <c r="H181" t="s">
        <v>8246</v>
      </c>
      <c r="I181">
        <v>1457056555</v>
      </c>
      <c r="J181">
        <v>1454464555</v>
      </c>
      <c r="K181" t="b">
        <v>0</v>
      </c>
      <c r="L181">
        <v>2</v>
      </c>
      <c r="M181" t="b">
        <v>0</v>
      </c>
      <c r="N181" t="s">
        <v>8268</v>
      </c>
      <c r="O181" s="5">
        <f t="shared" si="8"/>
        <v>20</v>
      </c>
      <c r="P181" s="7">
        <f t="shared" si="9"/>
        <v>100</v>
      </c>
      <c r="Q181" t="s">
        <v>8310</v>
      </c>
      <c r="R181" t="s">
        <v>8314</v>
      </c>
      <c r="S181" s="12">
        <f t="shared" si="10"/>
        <v>42403.080497685187</v>
      </c>
      <c r="T181" s="12">
        <f t="shared" si="11"/>
        <v>42433.080497685187</v>
      </c>
    </row>
    <row r="182" spans="1:20" ht="45" x14ac:dyDescent="0.25">
      <c r="A182">
        <v>180</v>
      </c>
      <c r="B182" s="3" t="s">
        <v>182</v>
      </c>
      <c r="C182" s="3" t="s">
        <v>4290</v>
      </c>
      <c r="D182">
        <v>1200</v>
      </c>
      <c r="E182">
        <v>401</v>
      </c>
      <c r="F182" t="s">
        <v>8221</v>
      </c>
      <c r="G182" t="s">
        <v>8225</v>
      </c>
      <c r="H182" t="s">
        <v>8247</v>
      </c>
      <c r="I182">
        <v>1428951600</v>
      </c>
      <c r="J182">
        <v>1425512843</v>
      </c>
      <c r="K182" t="b">
        <v>0</v>
      </c>
      <c r="L182">
        <v>13</v>
      </c>
      <c r="M182" t="b">
        <v>0</v>
      </c>
      <c r="N182" t="s">
        <v>8268</v>
      </c>
      <c r="O182" s="5">
        <f t="shared" si="8"/>
        <v>33.416666666666664</v>
      </c>
      <c r="P182" s="7">
        <f t="shared" si="9"/>
        <v>30.846153846153847</v>
      </c>
      <c r="Q182" t="s">
        <v>8310</v>
      </c>
      <c r="R182" t="s">
        <v>8314</v>
      </c>
      <c r="S182" s="12">
        <f t="shared" si="10"/>
        <v>42067.991238425922</v>
      </c>
      <c r="T182" s="12">
        <f t="shared" si="11"/>
        <v>42107.791666666672</v>
      </c>
    </row>
    <row r="183" spans="1:20" ht="60" x14ac:dyDescent="0.25">
      <c r="A183">
        <v>181</v>
      </c>
      <c r="B183" s="3" t="s">
        <v>183</v>
      </c>
      <c r="C183" s="3" t="s">
        <v>4291</v>
      </c>
      <c r="D183">
        <v>3423</v>
      </c>
      <c r="E183">
        <v>722</v>
      </c>
      <c r="F183" t="s">
        <v>8221</v>
      </c>
      <c r="G183" t="s">
        <v>8225</v>
      </c>
      <c r="H183" t="s">
        <v>8247</v>
      </c>
      <c r="I183">
        <v>1434995295</v>
      </c>
      <c r="J183">
        <v>1432403295</v>
      </c>
      <c r="K183" t="b">
        <v>0</v>
      </c>
      <c r="L183">
        <v>4</v>
      </c>
      <c r="M183" t="b">
        <v>0</v>
      </c>
      <c r="N183" t="s">
        <v>8268</v>
      </c>
      <c r="O183" s="5">
        <f t="shared" si="8"/>
        <v>21.092608822670172</v>
      </c>
      <c r="P183" s="7">
        <f t="shared" si="9"/>
        <v>180.5</v>
      </c>
      <c r="Q183" t="s">
        <v>8310</v>
      </c>
      <c r="R183" t="s">
        <v>8314</v>
      </c>
      <c r="S183" s="12">
        <f t="shared" si="10"/>
        <v>42147.741840277777</v>
      </c>
      <c r="T183" s="12">
        <f t="shared" si="11"/>
        <v>42177.741840277777</v>
      </c>
    </row>
    <row r="184" spans="1:20" ht="60" x14ac:dyDescent="0.25">
      <c r="A184">
        <v>182</v>
      </c>
      <c r="B184" s="3" t="s">
        <v>184</v>
      </c>
      <c r="C184" s="3" t="s">
        <v>4292</v>
      </c>
      <c r="D184">
        <v>1000</v>
      </c>
      <c r="E184">
        <v>0</v>
      </c>
      <c r="F184" t="s">
        <v>8221</v>
      </c>
      <c r="G184" t="s">
        <v>8224</v>
      </c>
      <c r="H184" t="s">
        <v>8246</v>
      </c>
      <c r="I184">
        <v>1483748232</v>
      </c>
      <c r="J184">
        <v>1481156232</v>
      </c>
      <c r="K184" t="b">
        <v>0</v>
      </c>
      <c r="L184">
        <v>0</v>
      </c>
      <c r="M184" t="b">
        <v>0</v>
      </c>
      <c r="N184" t="s">
        <v>8268</v>
      </c>
      <c r="O184" s="5">
        <f t="shared" si="8"/>
        <v>0</v>
      </c>
      <c r="P184" s="7" t="str">
        <f t="shared" si="9"/>
        <v>N/A</v>
      </c>
      <c r="Q184" t="s">
        <v>8310</v>
      </c>
      <c r="R184" t="s">
        <v>8314</v>
      </c>
      <c r="S184" s="12">
        <f t="shared" si="10"/>
        <v>42712.011944444443</v>
      </c>
      <c r="T184" s="12">
        <f t="shared" si="11"/>
        <v>42742.011944444443</v>
      </c>
    </row>
    <row r="185" spans="1:20" x14ac:dyDescent="0.25">
      <c r="A185">
        <v>183</v>
      </c>
      <c r="B185" s="3" t="s">
        <v>185</v>
      </c>
      <c r="C185" s="3" t="s">
        <v>4293</v>
      </c>
      <c r="D185">
        <v>12500</v>
      </c>
      <c r="E185">
        <v>4482</v>
      </c>
      <c r="F185" t="s">
        <v>8221</v>
      </c>
      <c r="G185" t="s">
        <v>8225</v>
      </c>
      <c r="H185" t="s">
        <v>8247</v>
      </c>
      <c r="I185">
        <v>1417033610</v>
      </c>
      <c r="J185">
        <v>1414438010</v>
      </c>
      <c r="K185" t="b">
        <v>0</v>
      </c>
      <c r="L185">
        <v>12</v>
      </c>
      <c r="M185" t="b">
        <v>0</v>
      </c>
      <c r="N185" t="s">
        <v>8268</v>
      </c>
      <c r="O185" s="5">
        <f t="shared" si="8"/>
        <v>35.856000000000002</v>
      </c>
      <c r="P185" s="7">
        <f t="shared" si="9"/>
        <v>373.5</v>
      </c>
      <c r="Q185" t="s">
        <v>8310</v>
      </c>
      <c r="R185" t="s">
        <v>8314</v>
      </c>
      <c r="S185" s="12">
        <f t="shared" si="10"/>
        <v>41939.810300925928</v>
      </c>
      <c r="T185" s="12">
        <f t="shared" si="11"/>
        <v>41969.851967592593</v>
      </c>
    </row>
    <row r="186" spans="1:20" ht="60" x14ac:dyDescent="0.25">
      <c r="A186">
        <v>184</v>
      </c>
      <c r="B186" s="3" t="s">
        <v>186</v>
      </c>
      <c r="C186" s="3" t="s">
        <v>4294</v>
      </c>
      <c r="D186">
        <v>1500</v>
      </c>
      <c r="E186">
        <v>51</v>
      </c>
      <c r="F186" t="s">
        <v>8221</v>
      </c>
      <c r="G186" t="s">
        <v>8229</v>
      </c>
      <c r="H186" t="s">
        <v>8251</v>
      </c>
      <c r="I186">
        <v>1409543940</v>
      </c>
      <c r="J186">
        <v>1404586762</v>
      </c>
      <c r="K186" t="b">
        <v>0</v>
      </c>
      <c r="L186">
        <v>2</v>
      </c>
      <c r="M186" t="b">
        <v>0</v>
      </c>
      <c r="N186" t="s">
        <v>8268</v>
      </c>
      <c r="O186" s="5">
        <f t="shared" si="8"/>
        <v>3.4000000000000004</v>
      </c>
      <c r="P186" s="7">
        <f t="shared" si="9"/>
        <v>25.5</v>
      </c>
      <c r="Q186" t="s">
        <v>8310</v>
      </c>
      <c r="R186" t="s">
        <v>8314</v>
      </c>
      <c r="S186" s="12">
        <f t="shared" si="10"/>
        <v>41825.791226851856</v>
      </c>
      <c r="T186" s="12">
        <f t="shared" si="11"/>
        <v>41883.165972222225</v>
      </c>
    </row>
    <row r="187" spans="1:20" x14ac:dyDescent="0.25">
      <c r="A187">
        <v>185</v>
      </c>
      <c r="B187" s="3" t="s">
        <v>187</v>
      </c>
      <c r="C187" s="3" t="s">
        <v>4295</v>
      </c>
      <c r="D187">
        <v>40000</v>
      </c>
      <c r="E187">
        <v>2200</v>
      </c>
      <c r="F187" t="s">
        <v>8221</v>
      </c>
      <c r="G187" t="s">
        <v>8234</v>
      </c>
      <c r="H187" t="s">
        <v>8254</v>
      </c>
      <c r="I187">
        <v>1471557139</v>
      </c>
      <c r="J187">
        <v>1468965139</v>
      </c>
      <c r="K187" t="b">
        <v>0</v>
      </c>
      <c r="L187">
        <v>10</v>
      </c>
      <c r="M187" t="b">
        <v>0</v>
      </c>
      <c r="N187" t="s">
        <v>8268</v>
      </c>
      <c r="O187" s="5">
        <f t="shared" si="8"/>
        <v>5.5</v>
      </c>
      <c r="P187" s="7">
        <f t="shared" si="9"/>
        <v>220</v>
      </c>
      <c r="Q187" t="s">
        <v>8310</v>
      </c>
      <c r="R187" t="s">
        <v>8314</v>
      </c>
      <c r="S187" s="12">
        <f t="shared" si="10"/>
        <v>42570.91133101852</v>
      </c>
      <c r="T187" s="12">
        <f t="shared" si="11"/>
        <v>42600.91133101852</v>
      </c>
    </row>
    <row r="188" spans="1:20" ht="60" x14ac:dyDescent="0.25">
      <c r="A188">
        <v>186</v>
      </c>
      <c r="B188" s="3" t="s">
        <v>188</v>
      </c>
      <c r="C188" s="3" t="s">
        <v>4296</v>
      </c>
      <c r="D188">
        <v>5000</v>
      </c>
      <c r="E188">
        <v>0</v>
      </c>
      <c r="F188" t="s">
        <v>8221</v>
      </c>
      <c r="G188" t="s">
        <v>8224</v>
      </c>
      <c r="H188" t="s">
        <v>8246</v>
      </c>
      <c r="I188">
        <v>1488571200</v>
      </c>
      <c r="J188">
        <v>1485977434</v>
      </c>
      <c r="K188" t="b">
        <v>0</v>
      </c>
      <c r="L188">
        <v>0</v>
      </c>
      <c r="M188" t="b">
        <v>0</v>
      </c>
      <c r="N188" t="s">
        <v>8268</v>
      </c>
      <c r="O188" s="5">
        <f t="shared" si="8"/>
        <v>0</v>
      </c>
      <c r="P188" s="7" t="str">
        <f t="shared" si="9"/>
        <v>N/A</v>
      </c>
      <c r="Q188" t="s">
        <v>8310</v>
      </c>
      <c r="R188" t="s">
        <v>8314</v>
      </c>
      <c r="S188" s="12">
        <f t="shared" si="10"/>
        <v>42767.812893518523</v>
      </c>
      <c r="T188" s="12">
        <f t="shared" si="11"/>
        <v>42797.833333333328</v>
      </c>
    </row>
    <row r="189" spans="1:20" ht="45" x14ac:dyDescent="0.25">
      <c r="A189">
        <v>187</v>
      </c>
      <c r="B189" s="3" t="s">
        <v>189</v>
      </c>
      <c r="C189" s="3" t="s">
        <v>4297</v>
      </c>
      <c r="D189">
        <v>5000</v>
      </c>
      <c r="E189">
        <v>800</v>
      </c>
      <c r="F189" t="s">
        <v>8221</v>
      </c>
      <c r="G189" t="s">
        <v>8224</v>
      </c>
      <c r="H189" t="s">
        <v>8246</v>
      </c>
      <c r="I189">
        <v>1437461940</v>
      </c>
      <c r="J189">
        <v>1435383457</v>
      </c>
      <c r="K189" t="b">
        <v>0</v>
      </c>
      <c r="L189">
        <v>5</v>
      </c>
      <c r="M189" t="b">
        <v>0</v>
      </c>
      <c r="N189" t="s">
        <v>8268</v>
      </c>
      <c r="O189" s="5">
        <f t="shared" si="8"/>
        <v>16</v>
      </c>
      <c r="P189" s="7">
        <f t="shared" si="9"/>
        <v>160</v>
      </c>
      <c r="Q189" t="s">
        <v>8310</v>
      </c>
      <c r="R189" t="s">
        <v>8314</v>
      </c>
      <c r="S189" s="12">
        <f t="shared" si="10"/>
        <v>42182.234456018516</v>
      </c>
      <c r="T189" s="12">
        <f t="shared" si="11"/>
        <v>42206.290972222225</v>
      </c>
    </row>
    <row r="190" spans="1:20" ht="60" x14ac:dyDescent="0.25">
      <c r="A190">
        <v>188</v>
      </c>
      <c r="B190" s="3" t="s">
        <v>190</v>
      </c>
      <c r="C190" s="3" t="s">
        <v>4298</v>
      </c>
      <c r="D190">
        <v>1500</v>
      </c>
      <c r="E190">
        <v>0</v>
      </c>
      <c r="F190" t="s">
        <v>8221</v>
      </c>
      <c r="G190" t="s">
        <v>8224</v>
      </c>
      <c r="H190" t="s">
        <v>8246</v>
      </c>
      <c r="I190">
        <v>1409891015</v>
      </c>
      <c r="J190">
        <v>1407299015</v>
      </c>
      <c r="K190" t="b">
        <v>0</v>
      </c>
      <c r="L190">
        <v>0</v>
      </c>
      <c r="M190" t="b">
        <v>0</v>
      </c>
      <c r="N190" t="s">
        <v>8268</v>
      </c>
      <c r="O190" s="5">
        <f t="shared" si="8"/>
        <v>0</v>
      </c>
      <c r="P190" s="7" t="str">
        <f t="shared" si="9"/>
        <v>N/A</v>
      </c>
      <c r="Q190" t="s">
        <v>8310</v>
      </c>
      <c r="R190" t="s">
        <v>8314</v>
      </c>
      <c r="S190" s="12">
        <f t="shared" si="10"/>
        <v>41857.18304398148</v>
      </c>
      <c r="T190" s="12">
        <f t="shared" si="11"/>
        <v>41887.18304398148</v>
      </c>
    </row>
    <row r="191" spans="1:20" ht="60" x14ac:dyDescent="0.25">
      <c r="A191">
        <v>189</v>
      </c>
      <c r="B191" s="3" t="s">
        <v>191</v>
      </c>
      <c r="C191" s="3" t="s">
        <v>4299</v>
      </c>
      <c r="D191">
        <v>500000</v>
      </c>
      <c r="E191">
        <v>345</v>
      </c>
      <c r="F191" t="s">
        <v>8221</v>
      </c>
      <c r="G191" t="s">
        <v>8224</v>
      </c>
      <c r="H191" t="s">
        <v>8246</v>
      </c>
      <c r="I191">
        <v>1472920477</v>
      </c>
      <c r="J191">
        <v>1467736477</v>
      </c>
      <c r="K191" t="b">
        <v>0</v>
      </c>
      <c r="L191">
        <v>5</v>
      </c>
      <c r="M191" t="b">
        <v>0</v>
      </c>
      <c r="N191" t="s">
        <v>8268</v>
      </c>
      <c r="O191" s="5">
        <f t="shared" si="8"/>
        <v>6.8999999999999992E-2</v>
      </c>
      <c r="P191" s="7">
        <f t="shared" si="9"/>
        <v>69</v>
      </c>
      <c r="Q191" t="s">
        <v>8310</v>
      </c>
      <c r="R191" t="s">
        <v>8314</v>
      </c>
      <c r="S191" s="12">
        <f t="shared" si="10"/>
        <v>42556.690706018519</v>
      </c>
      <c r="T191" s="12">
        <f t="shared" si="11"/>
        <v>42616.690706018519</v>
      </c>
    </row>
    <row r="192" spans="1:20" x14ac:dyDescent="0.25">
      <c r="A192">
        <v>190</v>
      </c>
      <c r="B192" s="3" t="s">
        <v>192</v>
      </c>
      <c r="C192" s="3" t="s">
        <v>4300</v>
      </c>
      <c r="D192">
        <v>12000</v>
      </c>
      <c r="E192">
        <v>50</v>
      </c>
      <c r="F192" t="s">
        <v>8221</v>
      </c>
      <c r="G192" t="s">
        <v>8224</v>
      </c>
      <c r="H192" t="s">
        <v>8246</v>
      </c>
      <c r="I192">
        <v>1466091446</v>
      </c>
      <c r="J192">
        <v>1465227446</v>
      </c>
      <c r="K192" t="b">
        <v>0</v>
      </c>
      <c r="L192">
        <v>1</v>
      </c>
      <c r="M192" t="b">
        <v>0</v>
      </c>
      <c r="N192" t="s">
        <v>8268</v>
      </c>
      <c r="O192" s="5">
        <f t="shared" si="8"/>
        <v>0.41666666666666669</v>
      </c>
      <c r="P192" s="7">
        <f t="shared" si="9"/>
        <v>50</v>
      </c>
      <c r="Q192" t="s">
        <v>8310</v>
      </c>
      <c r="R192" t="s">
        <v>8314</v>
      </c>
      <c r="S192" s="12">
        <f t="shared" si="10"/>
        <v>42527.650995370372</v>
      </c>
      <c r="T192" s="12">
        <f t="shared" si="11"/>
        <v>42537.650995370372</v>
      </c>
    </row>
    <row r="193" spans="1:20" ht="45" x14ac:dyDescent="0.25">
      <c r="A193">
        <v>191</v>
      </c>
      <c r="B193" s="3" t="s">
        <v>193</v>
      </c>
      <c r="C193" s="3" t="s">
        <v>4301</v>
      </c>
      <c r="D193">
        <v>5000</v>
      </c>
      <c r="E193">
        <v>250</v>
      </c>
      <c r="F193" t="s">
        <v>8221</v>
      </c>
      <c r="G193" t="s">
        <v>8226</v>
      </c>
      <c r="H193" t="s">
        <v>8248</v>
      </c>
      <c r="I193">
        <v>1443782138</v>
      </c>
      <c r="J193">
        <v>1440326138</v>
      </c>
      <c r="K193" t="b">
        <v>0</v>
      </c>
      <c r="L193">
        <v>3</v>
      </c>
      <c r="M193" t="b">
        <v>0</v>
      </c>
      <c r="N193" t="s">
        <v>8268</v>
      </c>
      <c r="O193" s="5">
        <f t="shared" si="8"/>
        <v>5</v>
      </c>
      <c r="P193" s="7">
        <f t="shared" si="9"/>
        <v>83.333333333333329</v>
      </c>
      <c r="Q193" t="s">
        <v>8310</v>
      </c>
      <c r="R193" t="s">
        <v>8314</v>
      </c>
      <c r="S193" s="12">
        <f t="shared" si="10"/>
        <v>42239.441412037035</v>
      </c>
      <c r="T193" s="12">
        <f t="shared" si="11"/>
        <v>42279.441412037035</v>
      </c>
    </row>
    <row r="194" spans="1:20" ht="60" x14ac:dyDescent="0.25">
      <c r="A194">
        <v>192</v>
      </c>
      <c r="B194" s="3" t="s">
        <v>194</v>
      </c>
      <c r="C194" s="3" t="s">
        <v>4302</v>
      </c>
      <c r="D194">
        <v>1000000</v>
      </c>
      <c r="E194">
        <v>17</v>
      </c>
      <c r="F194" t="s">
        <v>8221</v>
      </c>
      <c r="G194" t="s">
        <v>8224</v>
      </c>
      <c r="H194" t="s">
        <v>8246</v>
      </c>
      <c r="I194">
        <v>1413572432</v>
      </c>
      <c r="J194">
        <v>1410980432</v>
      </c>
      <c r="K194" t="b">
        <v>0</v>
      </c>
      <c r="L194">
        <v>3</v>
      </c>
      <c r="M194" t="b">
        <v>0</v>
      </c>
      <c r="N194" t="s">
        <v>8268</v>
      </c>
      <c r="O194" s="5">
        <f t="shared" si="8"/>
        <v>1.6999999999999999E-3</v>
      </c>
      <c r="P194" s="7">
        <f t="shared" si="9"/>
        <v>5.666666666666667</v>
      </c>
      <c r="Q194" t="s">
        <v>8310</v>
      </c>
      <c r="R194" t="s">
        <v>8314</v>
      </c>
      <c r="S194" s="12">
        <f t="shared" si="10"/>
        <v>41899.792037037041</v>
      </c>
      <c r="T194" s="12">
        <f t="shared" si="11"/>
        <v>41929.792037037041</v>
      </c>
    </row>
    <row r="195" spans="1:20" ht="60" x14ac:dyDescent="0.25">
      <c r="A195">
        <v>193</v>
      </c>
      <c r="B195" s="3" t="s">
        <v>195</v>
      </c>
      <c r="C195" s="3" t="s">
        <v>4303</v>
      </c>
      <c r="D195">
        <v>1000</v>
      </c>
      <c r="E195">
        <v>0</v>
      </c>
      <c r="F195" t="s">
        <v>8221</v>
      </c>
      <c r="G195" t="s">
        <v>8225</v>
      </c>
      <c r="H195" t="s">
        <v>8247</v>
      </c>
      <c r="I195">
        <v>1417217166</v>
      </c>
      <c r="J195">
        <v>1412029566</v>
      </c>
      <c r="K195" t="b">
        <v>0</v>
      </c>
      <c r="L195">
        <v>0</v>
      </c>
      <c r="M195" t="b">
        <v>0</v>
      </c>
      <c r="N195" t="s">
        <v>8268</v>
      </c>
      <c r="O195" s="5">
        <f t="shared" ref="O195:O258" si="12">(E195/D195)*100</f>
        <v>0</v>
      </c>
      <c r="P195" s="7" t="str">
        <f t="shared" ref="P195:P258" si="13">IF(E195&gt;0,E195/L195,"N/A")</f>
        <v>N/A</v>
      </c>
      <c r="Q195" t="s">
        <v>8310</v>
      </c>
      <c r="R195" t="s">
        <v>8314</v>
      </c>
      <c r="S195" s="12">
        <f t="shared" ref="S195:S258" si="14">(((J195/60)/60)/24)+DATE(1970,1,1)</f>
        <v>41911.934791666667</v>
      </c>
      <c r="T195" s="12">
        <f t="shared" ref="T195:T258" si="15">(((I195/60)/60/24)+DATE(1970,1,1))</f>
        <v>41971.976458333331</v>
      </c>
    </row>
    <row r="196" spans="1:20" ht="45" x14ac:dyDescent="0.25">
      <c r="A196">
        <v>194</v>
      </c>
      <c r="B196" s="3" t="s">
        <v>196</v>
      </c>
      <c r="C196" s="3" t="s">
        <v>4304</v>
      </c>
      <c r="D196">
        <v>2500</v>
      </c>
      <c r="E196">
        <v>3</v>
      </c>
      <c r="F196" t="s">
        <v>8221</v>
      </c>
      <c r="G196" t="s">
        <v>8225</v>
      </c>
      <c r="H196" t="s">
        <v>8247</v>
      </c>
      <c r="I196">
        <v>1457308531</v>
      </c>
      <c r="J196">
        <v>1452124531</v>
      </c>
      <c r="K196" t="b">
        <v>0</v>
      </c>
      <c r="L196">
        <v>3</v>
      </c>
      <c r="M196" t="b">
        <v>0</v>
      </c>
      <c r="N196" t="s">
        <v>8268</v>
      </c>
      <c r="O196" s="5">
        <f t="shared" si="12"/>
        <v>0.12</v>
      </c>
      <c r="P196" s="7">
        <f t="shared" si="13"/>
        <v>1</v>
      </c>
      <c r="Q196" t="s">
        <v>8310</v>
      </c>
      <c r="R196" t="s">
        <v>8314</v>
      </c>
      <c r="S196" s="12">
        <f t="shared" si="14"/>
        <v>42375.996886574074</v>
      </c>
      <c r="T196" s="12">
        <f t="shared" si="15"/>
        <v>42435.996886574074</v>
      </c>
    </row>
    <row r="197" spans="1:20" ht="45" x14ac:dyDescent="0.25">
      <c r="A197">
        <v>195</v>
      </c>
      <c r="B197" s="3" t="s">
        <v>197</v>
      </c>
      <c r="C197" s="3" t="s">
        <v>4305</v>
      </c>
      <c r="D197">
        <v>2000000</v>
      </c>
      <c r="E197">
        <v>0</v>
      </c>
      <c r="F197" t="s">
        <v>8221</v>
      </c>
      <c r="G197" t="s">
        <v>8224</v>
      </c>
      <c r="H197" t="s">
        <v>8246</v>
      </c>
      <c r="I197">
        <v>1436544332</v>
      </c>
      <c r="J197">
        <v>1431360332</v>
      </c>
      <c r="K197" t="b">
        <v>0</v>
      </c>
      <c r="L197">
        <v>0</v>
      </c>
      <c r="M197" t="b">
        <v>0</v>
      </c>
      <c r="N197" t="s">
        <v>8268</v>
      </c>
      <c r="O197" s="5">
        <f t="shared" si="12"/>
        <v>0</v>
      </c>
      <c r="P197" s="7" t="str">
        <f t="shared" si="13"/>
        <v>N/A</v>
      </c>
      <c r="Q197" t="s">
        <v>8310</v>
      </c>
      <c r="R197" t="s">
        <v>8314</v>
      </c>
      <c r="S197" s="12">
        <f t="shared" si="14"/>
        <v>42135.67050925926</v>
      </c>
      <c r="T197" s="12">
        <f t="shared" si="15"/>
        <v>42195.67050925926</v>
      </c>
    </row>
    <row r="198" spans="1:20" ht="45" x14ac:dyDescent="0.25">
      <c r="A198">
        <v>196</v>
      </c>
      <c r="B198" s="3" t="s">
        <v>198</v>
      </c>
      <c r="C198" s="3" t="s">
        <v>4306</v>
      </c>
      <c r="D198">
        <v>3500</v>
      </c>
      <c r="E198">
        <v>1465</v>
      </c>
      <c r="F198" t="s">
        <v>8221</v>
      </c>
      <c r="G198" t="s">
        <v>8225</v>
      </c>
      <c r="H198" t="s">
        <v>8247</v>
      </c>
      <c r="I198">
        <v>1444510800</v>
      </c>
      <c r="J198">
        <v>1442062898</v>
      </c>
      <c r="K198" t="b">
        <v>0</v>
      </c>
      <c r="L198">
        <v>19</v>
      </c>
      <c r="M198" t="b">
        <v>0</v>
      </c>
      <c r="N198" t="s">
        <v>8268</v>
      </c>
      <c r="O198" s="5">
        <f t="shared" si="12"/>
        <v>41.857142857142861</v>
      </c>
      <c r="P198" s="7">
        <f t="shared" si="13"/>
        <v>77.10526315789474</v>
      </c>
      <c r="Q198" t="s">
        <v>8310</v>
      </c>
      <c r="R198" t="s">
        <v>8314</v>
      </c>
      <c r="S198" s="12">
        <f t="shared" si="14"/>
        <v>42259.542800925927</v>
      </c>
      <c r="T198" s="12">
        <f t="shared" si="15"/>
        <v>42287.875</v>
      </c>
    </row>
    <row r="199" spans="1:20" ht="60" x14ac:dyDescent="0.25">
      <c r="A199">
        <v>197</v>
      </c>
      <c r="B199" s="3" t="s">
        <v>199</v>
      </c>
      <c r="C199" s="3" t="s">
        <v>4307</v>
      </c>
      <c r="D199">
        <v>2500</v>
      </c>
      <c r="E199">
        <v>262</v>
      </c>
      <c r="F199" t="s">
        <v>8221</v>
      </c>
      <c r="G199" t="s">
        <v>8225</v>
      </c>
      <c r="H199" t="s">
        <v>8247</v>
      </c>
      <c r="I199">
        <v>1487365200</v>
      </c>
      <c r="J199">
        <v>1483734100</v>
      </c>
      <c r="K199" t="b">
        <v>0</v>
      </c>
      <c r="L199">
        <v>8</v>
      </c>
      <c r="M199" t="b">
        <v>0</v>
      </c>
      <c r="N199" t="s">
        <v>8268</v>
      </c>
      <c r="O199" s="5">
        <f t="shared" si="12"/>
        <v>10.48</v>
      </c>
      <c r="P199" s="7">
        <f t="shared" si="13"/>
        <v>32.75</v>
      </c>
      <c r="Q199" t="s">
        <v>8310</v>
      </c>
      <c r="R199" t="s">
        <v>8314</v>
      </c>
      <c r="S199" s="12">
        <f t="shared" si="14"/>
        <v>42741.848379629635</v>
      </c>
      <c r="T199" s="12">
        <f t="shared" si="15"/>
        <v>42783.875</v>
      </c>
    </row>
    <row r="200" spans="1:20" ht="60" x14ac:dyDescent="0.25">
      <c r="A200">
        <v>198</v>
      </c>
      <c r="B200" s="3" t="s">
        <v>200</v>
      </c>
      <c r="C200" s="3" t="s">
        <v>4308</v>
      </c>
      <c r="D200">
        <v>25000</v>
      </c>
      <c r="E200">
        <v>279</v>
      </c>
      <c r="F200" t="s">
        <v>8221</v>
      </c>
      <c r="G200" t="s">
        <v>8224</v>
      </c>
      <c r="H200" t="s">
        <v>8246</v>
      </c>
      <c r="I200">
        <v>1412500322</v>
      </c>
      <c r="J200">
        <v>1409908322</v>
      </c>
      <c r="K200" t="b">
        <v>0</v>
      </c>
      <c r="L200">
        <v>6</v>
      </c>
      <c r="M200" t="b">
        <v>0</v>
      </c>
      <c r="N200" t="s">
        <v>8268</v>
      </c>
      <c r="O200" s="5">
        <f t="shared" si="12"/>
        <v>1.1159999999999999</v>
      </c>
      <c r="P200" s="7">
        <f t="shared" si="13"/>
        <v>46.5</v>
      </c>
      <c r="Q200" t="s">
        <v>8310</v>
      </c>
      <c r="R200" t="s">
        <v>8314</v>
      </c>
      <c r="S200" s="12">
        <f t="shared" si="14"/>
        <v>41887.383356481485</v>
      </c>
      <c r="T200" s="12">
        <f t="shared" si="15"/>
        <v>41917.383356481485</v>
      </c>
    </row>
    <row r="201" spans="1:20" ht="60" x14ac:dyDescent="0.25">
      <c r="A201">
        <v>199</v>
      </c>
      <c r="B201" s="3" t="s">
        <v>201</v>
      </c>
      <c r="C201" s="3" t="s">
        <v>4309</v>
      </c>
      <c r="D201">
        <v>10000</v>
      </c>
      <c r="E201">
        <v>0</v>
      </c>
      <c r="F201" t="s">
        <v>8221</v>
      </c>
      <c r="G201" t="s">
        <v>8224</v>
      </c>
      <c r="H201" t="s">
        <v>8246</v>
      </c>
      <c r="I201">
        <v>1472698702</v>
      </c>
      <c r="J201">
        <v>1470106702</v>
      </c>
      <c r="K201" t="b">
        <v>0</v>
      </c>
      <c r="L201">
        <v>0</v>
      </c>
      <c r="M201" t="b">
        <v>0</v>
      </c>
      <c r="N201" t="s">
        <v>8268</v>
      </c>
      <c r="O201" s="5">
        <f t="shared" si="12"/>
        <v>0</v>
      </c>
      <c r="P201" s="7" t="str">
        <f t="shared" si="13"/>
        <v>N/A</v>
      </c>
      <c r="Q201" t="s">
        <v>8310</v>
      </c>
      <c r="R201" t="s">
        <v>8314</v>
      </c>
      <c r="S201" s="12">
        <f t="shared" si="14"/>
        <v>42584.123865740738</v>
      </c>
      <c r="T201" s="12">
        <f t="shared" si="15"/>
        <v>42614.123865740738</v>
      </c>
    </row>
    <row r="202" spans="1:20" ht="45" x14ac:dyDescent="0.25">
      <c r="A202">
        <v>200</v>
      </c>
      <c r="B202" s="3" t="s">
        <v>202</v>
      </c>
      <c r="C202" s="3" t="s">
        <v>4310</v>
      </c>
      <c r="D202">
        <v>6000</v>
      </c>
      <c r="E202">
        <v>1571.55</v>
      </c>
      <c r="F202" t="s">
        <v>8221</v>
      </c>
      <c r="G202" t="s">
        <v>8224</v>
      </c>
      <c r="H202" t="s">
        <v>8246</v>
      </c>
      <c r="I202">
        <v>1410746403</v>
      </c>
      <c r="J202">
        <v>1408154403</v>
      </c>
      <c r="K202" t="b">
        <v>0</v>
      </c>
      <c r="L202">
        <v>18</v>
      </c>
      <c r="M202" t="b">
        <v>0</v>
      </c>
      <c r="N202" t="s">
        <v>8268</v>
      </c>
      <c r="O202" s="5">
        <f t="shared" si="12"/>
        <v>26.192500000000003</v>
      </c>
      <c r="P202" s="7">
        <f t="shared" si="13"/>
        <v>87.308333333333337</v>
      </c>
      <c r="Q202" t="s">
        <v>8310</v>
      </c>
      <c r="R202" t="s">
        <v>8314</v>
      </c>
      <c r="S202" s="12">
        <f t="shared" si="14"/>
        <v>41867.083368055559</v>
      </c>
      <c r="T202" s="12">
        <f t="shared" si="15"/>
        <v>41897.083368055559</v>
      </c>
    </row>
    <row r="203" spans="1:20" ht="60" x14ac:dyDescent="0.25">
      <c r="A203">
        <v>201</v>
      </c>
      <c r="B203" s="3" t="s">
        <v>203</v>
      </c>
      <c r="C203" s="3" t="s">
        <v>4311</v>
      </c>
      <c r="D203">
        <v>650</v>
      </c>
      <c r="E203">
        <v>380</v>
      </c>
      <c r="F203" t="s">
        <v>8221</v>
      </c>
      <c r="G203" t="s">
        <v>8224</v>
      </c>
      <c r="H203" t="s">
        <v>8246</v>
      </c>
      <c r="I203">
        <v>1423424329</v>
      </c>
      <c r="J203">
        <v>1421696329</v>
      </c>
      <c r="K203" t="b">
        <v>0</v>
      </c>
      <c r="L203">
        <v>7</v>
      </c>
      <c r="M203" t="b">
        <v>0</v>
      </c>
      <c r="N203" t="s">
        <v>8268</v>
      </c>
      <c r="O203" s="5">
        <f t="shared" si="12"/>
        <v>58.461538461538467</v>
      </c>
      <c r="P203" s="7">
        <f t="shared" si="13"/>
        <v>54.285714285714285</v>
      </c>
      <c r="Q203" t="s">
        <v>8310</v>
      </c>
      <c r="R203" t="s">
        <v>8314</v>
      </c>
      <c r="S203" s="12">
        <f t="shared" si="14"/>
        <v>42023.818622685183</v>
      </c>
      <c r="T203" s="12">
        <f t="shared" si="15"/>
        <v>42043.818622685183</v>
      </c>
    </row>
    <row r="204" spans="1:20" x14ac:dyDescent="0.25">
      <c r="A204">
        <v>202</v>
      </c>
      <c r="B204" s="3" t="s">
        <v>204</v>
      </c>
      <c r="C204" s="3" t="s">
        <v>4312</v>
      </c>
      <c r="D204">
        <v>6000</v>
      </c>
      <c r="E204">
        <v>0</v>
      </c>
      <c r="F204" t="s">
        <v>8221</v>
      </c>
      <c r="G204" t="s">
        <v>8224</v>
      </c>
      <c r="H204" t="s">
        <v>8246</v>
      </c>
      <c r="I204">
        <v>1444337940</v>
      </c>
      <c r="J204">
        <v>1441750564</v>
      </c>
      <c r="K204" t="b">
        <v>0</v>
      </c>
      <c r="L204">
        <v>0</v>
      </c>
      <c r="M204" t="b">
        <v>0</v>
      </c>
      <c r="N204" t="s">
        <v>8268</v>
      </c>
      <c r="O204" s="5">
        <f t="shared" si="12"/>
        <v>0</v>
      </c>
      <c r="P204" s="7" t="str">
        <f t="shared" si="13"/>
        <v>N/A</v>
      </c>
      <c r="Q204" t="s">
        <v>8310</v>
      </c>
      <c r="R204" t="s">
        <v>8314</v>
      </c>
      <c r="S204" s="12">
        <f t="shared" si="14"/>
        <v>42255.927824074075</v>
      </c>
      <c r="T204" s="12">
        <f t="shared" si="15"/>
        <v>42285.874305555553</v>
      </c>
    </row>
    <row r="205" spans="1:20" ht="60" x14ac:dyDescent="0.25">
      <c r="A205">
        <v>203</v>
      </c>
      <c r="B205" s="3" t="s">
        <v>205</v>
      </c>
      <c r="C205" s="3" t="s">
        <v>4313</v>
      </c>
      <c r="D205">
        <v>2500</v>
      </c>
      <c r="E205">
        <v>746</v>
      </c>
      <c r="F205" t="s">
        <v>8221</v>
      </c>
      <c r="G205" t="s">
        <v>8225</v>
      </c>
      <c r="H205" t="s">
        <v>8247</v>
      </c>
      <c r="I205">
        <v>1422562864</v>
      </c>
      <c r="J205">
        <v>1417378864</v>
      </c>
      <c r="K205" t="b">
        <v>0</v>
      </c>
      <c r="L205">
        <v>8</v>
      </c>
      <c r="M205" t="b">
        <v>0</v>
      </c>
      <c r="N205" t="s">
        <v>8268</v>
      </c>
      <c r="O205" s="5">
        <f t="shared" si="12"/>
        <v>29.84</v>
      </c>
      <c r="P205" s="7">
        <f t="shared" si="13"/>
        <v>93.25</v>
      </c>
      <c r="Q205" t="s">
        <v>8310</v>
      </c>
      <c r="R205" t="s">
        <v>8314</v>
      </c>
      <c r="S205" s="12">
        <f t="shared" si="14"/>
        <v>41973.847962962958</v>
      </c>
      <c r="T205" s="12">
        <f t="shared" si="15"/>
        <v>42033.847962962958</v>
      </c>
    </row>
    <row r="206" spans="1:20" ht="60" x14ac:dyDescent="0.25">
      <c r="A206">
        <v>204</v>
      </c>
      <c r="B206" s="3" t="s">
        <v>206</v>
      </c>
      <c r="C206" s="3" t="s">
        <v>4314</v>
      </c>
      <c r="D206">
        <v>300000</v>
      </c>
      <c r="E206">
        <v>152165</v>
      </c>
      <c r="F206" t="s">
        <v>8221</v>
      </c>
      <c r="G206" t="s">
        <v>8226</v>
      </c>
      <c r="H206" t="s">
        <v>8248</v>
      </c>
      <c r="I206">
        <v>1470319203</v>
      </c>
      <c r="J206">
        <v>1467727203</v>
      </c>
      <c r="K206" t="b">
        <v>0</v>
      </c>
      <c r="L206">
        <v>1293</v>
      </c>
      <c r="M206" t="b">
        <v>0</v>
      </c>
      <c r="N206" t="s">
        <v>8268</v>
      </c>
      <c r="O206" s="5">
        <f t="shared" si="12"/>
        <v>50.721666666666664</v>
      </c>
      <c r="P206" s="7">
        <f t="shared" si="13"/>
        <v>117.68368136117556</v>
      </c>
      <c r="Q206" t="s">
        <v>8310</v>
      </c>
      <c r="R206" t="s">
        <v>8314</v>
      </c>
      <c r="S206" s="12">
        <f t="shared" si="14"/>
        <v>42556.583368055552</v>
      </c>
      <c r="T206" s="12">
        <f t="shared" si="15"/>
        <v>42586.583368055552</v>
      </c>
    </row>
    <row r="207" spans="1:20" ht="45" x14ac:dyDescent="0.25">
      <c r="A207">
        <v>205</v>
      </c>
      <c r="B207" s="3" t="s">
        <v>207</v>
      </c>
      <c r="C207" s="3" t="s">
        <v>4315</v>
      </c>
      <c r="D207">
        <v>8000</v>
      </c>
      <c r="E207">
        <v>1300</v>
      </c>
      <c r="F207" t="s">
        <v>8221</v>
      </c>
      <c r="G207" t="s">
        <v>8224</v>
      </c>
      <c r="H207" t="s">
        <v>8246</v>
      </c>
      <c r="I207">
        <v>1444144222</v>
      </c>
      <c r="J207">
        <v>1441120222</v>
      </c>
      <c r="K207" t="b">
        <v>0</v>
      </c>
      <c r="L207">
        <v>17</v>
      </c>
      <c r="M207" t="b">
        <v>0</v>
      </c>
      <c r="N207" t="s">
        <v>8268</v>
      </c>
      <c r="O207" s="5">
        <f t="shared" si="12"/>
        <v>16.25</v>
      </c>
      <c r="P207" s="7">
        <f t="shared" si="13"/>
        <v>76.470588235294116</v>
      </c>
      <c r="Q207" t="s">
        <v>8310</v>
      </c>
      <c r="R207" t="s">
        <v>8314</v>
      </c>
      <c r="S207" s="12">
        <f t="shared" si="14"/>
        <v>42248.632199074069</v>
      </c>
      <c r="T207" s="12">
        <f t="shared" si="15"/>
        <v>42283.632199074069</v>
      </c>
    </row>
    <row r="208" spans="1:20" ht="45" x14ac:dyDescent="0.25">
      <c r="A208">
        <v>206</v>
      </c>
      <c r="B208" s="3" t="s">
        <v>208</v>
      </c>
      <c r="C208" s="3" t="s">
        <v>4316</v>
      </c>
      <c r="D208">
        <v>12700</v>
      </c>
      <c r="E208">
        <v>0</v>
      </c>
      <c r="F208" t="s">
        <v>8221</v>
      </c>
      <c r="G208" t="s">
        <v>8224</v>
      </c>
      <c r="H208" t="s">
        <v>8246</v>
      </c>
      <c r="I208">
        <v>1470441983</v>
      </c>
      <c r="J208">
        <v>1468627583</v>
      </c>
      <c r="K208" t="b">
        <v>0</v>
      </c>
      <c r="L208">
        <v>0</v>
      </c>
      <c r="M208" t="b">
        <v>0</v>
      </c>
      <c r="N208" t="s">
        <v>8268</v>
      </c>
      <c r="O208" s="5">
        <f t="shared" si="12"/>
        <v>0</v>
      </c>
      <c r="P208" s="7" t="str">
        <f t="shared" si="13"/>
        <v>N/A</v>
      </c>
      <c r="Q208" t="s">
        <v>8310</v>
      </c>
      <c r="R208" t="s">
        <v>8314</v>
      </c>
      <c r="S208" s="12">
        <f t="shared" si="14"/>
        <v>42567.004432870366</v>
      </c>
      <c r="T208" s="12">
        <f t="shared" si="15"/>
        <v>42588.004432870366</v>
      </c>
    </row>
    <row r="209" spans="1:20" ht="45" x14ac:dyDescent="0.25">
      <c r="A209">
        <v>207</v>
      </c>
      <c r="B209" s="3" t="s">
        <v>209</v>
      </c>
      <c r="C209" s="3" t="s">
        <v>4317</v>
      </c>
      <c r="D209">
        <v>14000</v>
      </c>
      <c r="E209">
        <v>2130</v>
      </c>
      <c r="F209" t="s">
        <v>8221</v>
      </c>
      <c r="G209" t="s">
        <v>8229</v>
      </c>
      <c r="H209" t="s">
        <v>8251</v>
      </c>
      <c r="I209">
        <v>1420346638</v>
      </c>
      <c r="J209">
        <v>1417754638</v>
      </c>
      <c r="K209" t="b">
        <v>0</v>
      </c>
      <c r="L209">
        <v>13</v>
      </c>
      <c r="M209" t="b">
        <v>0</v>
      </c>
      <c r="N209" t="s">
        <v>8268</v>
      </c>
      <c r="O209" s="5">
        <f t="shared" si="12"/>
        <v>15.214285714285714</v>
      </c>
      <c r="P209" s="7">
        <f t="shared" si="13"/>
        <v>163.84615384615384</v>
      </c>
      <c r="Q209" t="s">
        <v>8310</v>
      </c>
      <c r="R209" t="s">
        <v>8314</v>
      </c>
      <c r="S209" s="12">
        <f t="shared" si="14"/>
        <v>41978.197199074071</v>
      </c>
      <c r="T209" s="12">
        <f t="shared" si="15"/>
        <v>42008.197199074071</v>
      </c>
    </row>
    <row r="210" spans="1:20" ht="60" x14ac:dyDescent="0.25">
      <c r="A210">
        <v>208</v>
      </c>
      <c r="B210" s="3" t="s">
        <v>210</v>
      </c>
      <c r="C210" s="3" t="s">
        <v>4318</v>
      </c>
      <c r="D210">
        <v>50000</v>
      </c>
      <c r="E210">
        <v>0</v>
      </c>
      <c r="F210" t="s">
        <v>8221</v>
      </c>
      <c r="G210" t="s">
        <v>8226</v>
      </c>
      <c r="H210" t="s">
        <v>8248</v>
      </c>
      <c r="I210">
        <v>1418719967</v>
      </c>
      <c r="J210">
        <v>1416127967</v>
      </c>
      <c r="K210" t="b">
        <v>0</v>
      </c>
      <c r="L210">
        <v>0</v>
      </c>
      <c r="M210" t="b">
        <v>0</v>
      </c>
      <c r="N210" t="s">
        <v>8268</v>
      </c>
      <c r="O210" s="5">
        <f t="shared" si="12"/>
        <v>0</v>
      </c>
      <c r="P210" s="7" t="str">
        <f t="shared" si="13"/>
        <v>N/A</v>
      </c>
      <c r="Q210" t="s">
        <v>8310</v>
      </c>
      <c r="R210" t="s">
        <v>8314</v>
      </c>
      <c r="S210" s="12">
        <f t="shared" si="14"/>
        <v>41959.369988425926</v>
      </c>
      <c r="T210" s="12">
        <f t="shared" si="15"/>
        <v>41989.369988425926</v>
      </c>
    </row>
    <row r="211" spans="1:20" ht="60" x14ac:dyDescent="0.25">
      <c r="A211">
        <v>209</v>
      </c>
      <c r="B211" s="3" t="s">
        <v>211</v>
      </c>
      <c r="C211" s="3" t="s">
        <v>4319</v>
      </c>
      <c r="D211">
        <v>25000</v>
      </c>
      <c r="E211">
        <v>0</v>
      </c>
      <c r="F211" t="s">
        <v>8221</v>
      </c>
      <c r="G211" t="s">
        <v>8224</v>
      </c>
      <c r="H211" t="s">
        <v>8246</v>
      </c>
      <c r="I211">
        <v>1436566135</v>
      </c>
      <c r="J211">
        <v>1433974135</v>
      </c>
      <c r="K211" t="b">
        <v>0</v>
      </c>
      <c r="L211">
        <v>0</v>
      </c>
      <c r="M211" t="b">
        <v>0</v>
      </c>
      <c r="N211" t="s">
        <v>8268</v>
      </c>
      <c r="O211" s="5">
        <f t="shared" si="12"/>
        <v>0</v>
      </c>
      <c r="P211" s="7" t="str">
        <f t="shared" si="13"/>
        <v>N/A</v>
      </c>
      <c r="Q211" t="s">
        <v>8310</v>
      </c>
      <c r="R211" t="s">
        <v>8314</v>
      </c>
      <c r="S211" s="12">
        <f t="shared" si="14"/>
        <v>42165.922858796301</v>
      </c>
      <c r="T211" s="12">
        <f t="shared" si="15"/>
        <v>42195.922858796301</v>
      </c>
    </row>
    <row r="212" spans="1:20" ht="60" x14ac:dyDescent="0.25">
      <c r="A212">
        <v>210</v>
      </c>
      <c r="B212" s="3" t="s">
        <v>212</v>
      </c>
      <c r="C212" s="3" t="s">
        <v>4320</v>
      </c>
      <c r="D212">
        <v>12000</v>
      </c>
      <c r="E212">
        <v>3030</v>
      </c>
      <c r="F212" t="s">
        <v>8221</v>
      </c>
      <c r="G212" t="s">
        <v>8224</v>
      </c>
      <c r="H212" t="s">
        <v>8246</v>
      </c>
      <c r="I212">
        <v>1443675600</v>
      </c>
      <c r="J212">
        <v>1441157592</v>
      </c>
      <c r="K212" t="b">
        <v>0</v>
      </c>
      <c r="L212">
        <v>33</v>
      </c>
      <c r="M212" t="b">
        <v>0</v>
      </c>
      <c r="N212" t="s">
        <v>8268</v>
      </c>
      <c r="O212" s="5">
        <f t="shared" si="12"/>
        <v>25.25</v>
      </c>
      <c r="P212" s="7">
        <f t="shared" si="13"/>
        <v>91.818181818181813</v>
      </c>
      <c r="Q212" t="s">
        <v>8310</v>
      </c>
      <c r="R212" t="s">
        <v>8314</v>
      </c>
      <c r="S212" s="12">
        <f t="shared" si="14"/>
        <v>42249.064722222218</v>
      </c>
      <c r="T212" s="12">
        <f t="shared" si="15"/>
        <v>42278.208333333328</v>
      </c>
    </row>
    <row r="213" spans="1:20" ht="60" x14ac:dyDescent="0.25">
      <c r="A213">
        <v>211</v>
      </c>
      <c r="B213" s="3" t="s">
        <v>213</v>
      </c>
      <c r="C213" s="3" t="s">
        <v>4321</v>
      </c>
      <c r="D213">
        <v>5000</v>
      </c>
      <c r="E213">
        <v>2230</v>
      </c>
      <c r="F213" t="s">
        <v>8221</v>
      </c>
      <c r="G213" t="s">
        <v>8224</v>
      </c>
      <c r="H213" t="s">
        <v>8246</v>
      </c>
      <c r="I213">
        <v>1442634617</v>
      </c>
      <c r="J213">
        <v>1440042617</v>
      </c>
      <c r="K213" t="b">
        <v>0</v>
      </c>
      <c r="L213">
        <v>12</v>
      </c>
      <c r="M213" t="b">
        <v>0</v>
      </c>
      <c r="N213" t="s">
        <v>8268</v>
      </c>
      <c r="O213" s="5">
        <f t="shared" si="12"/>
        <v>44.6</v>
      </c>
      <c r="P213" s="7">
        <f t="shared" si="13"/>
        <v>185.83333333333334</v>
      </c>
      <c r="Q213" t="s">
        <v>8310</v>
      </c>
      <c r="R213" t="s">
        <v>8314</v>
      </c>
      <c r="S213" s="12">
        <f t="shared" si="14"/>
        <v>42236.159918981488</v>
      </c>
      <c r="T213" s="12">
        <f t="shared" si="15"/>
        <v>42266.159918981488</v>
      </c>
    </row>
    <row r="214" spans="1:20" ht="45" x14ac:dyDescent="0.25">
      <c r="A214">
        <v>212</v>
      </c>
      <c r="B214" s="3" t="s">
        <v>214</v>
      </c>
      <c r="C214" s="3" t="s">
        <v>4322</v>
      </c>
      <c r="D214">
        <v>6300</v>
      </c>
      <c r="E214">
        <v>1</v>
      </c>
      <c r="F214" t="s">
        <v>8221</v>
      </c>
      <c r="G214" t="s">
        <v>8224</v>
      </c>
      <c r="H214" t="s">
        <v>8246</v>
      </c>
      <c r="I214">
        <v>1460837320</v>
      </c>
      <c r="J214">
        <v>1455656920</v>
      </c>
      <c r="K214" t="b">
        <v>0</v>
      </c>
      <c r="L214">
        <v>1</v>
      </c>
      <c r="M214" t="b">
        <v>0</v>
      </c>
      <c r="N214" t="s">
        <v>8268</v>
      </c>
      <c r="O214" s="5">
        <f t="shared" si="12"/>
        <v>1.5873015873015872E-2</v>
      </c>
      <c r="P214" s="7">
        <f t="shared" si="13"/>
        <v>1</v>
      </c>
      <c r="Q214" t="s">
        <v>8310</v>
      </c>
      <c r="R214" t="s">
        <v>8314</v>
      </c>
      <c r="S214" s="12">
        <f t="shared" si="14"/>
        <v>42416.881018518514</v>
      </c>
      <c r="T214" s="12">
        <f t="shared" si="15"/>
        <v>42476.839351851857</v>
      </c>
    </row>
    <row r="215" spans="1:20" ht="45" x14ac:dyDescent="0.25">
      <c r="A215">
        <v>213</v>
      </c>
      <c r="B215" s="3" t="s">
        <v>215</v>
      </c>
      <c r="C215" s="3" t="s">
        <v>4323</v>
      </c>
      <c r="D215">
        <v>50000</v>
      </c>
      <c r="E215">
        <v>20</v>
      </c>
      <c r="F215" t="s">
        <v>8221</v>
      </c>
      <c r="G215" t="s">
        <v>8224</v>
      </c>
      <c r="H215" t="s">
        <v>8246</v>
      </c>
      <c r="I215">
        <v>1439734001</v>
      </c>
      <c r="J215">
        <v>1437142547</v>
      </c>
      <c r="K215" t="b">
        <v>0</v>
      </c>
      <c r="L215">
        <v>1</v>
      </c>
      <c r="M215" t="b">
        <v>0</v>
      </c>
      <c r="N215" t="s">
        <v>8268</v>
      </c>
      <c r="O215" s="5">
        <f t="shared" si="12"/>
        <v>0.04</v>
      </c>
      <c r="P215" s="7">
        <f t="shared" si="13"/>
        <v>20</v>
      </c>
      <c r="Q215" t="s">
        <v>8310</v>
      </c>
      <c r="R215" t="s">
        <v>8314</v>
      </c>
      <c r="S215" s="12">
        <f t="shared" si="14"/>
        <v>42202.594293981485</v>
      </c>
      <c r="T215" s="12">
        <f t="shared" si="15"/>
        <v>42232.587974537033</v>
      </c>
    </row>
    <row r="216" spans="1:20" ht="60" x14ac:dyDescent="0.25">
      <c r="A216">
        <v>214</v>
      </c>
      <c r="B216" s="3" t="s">
        <v>216</v>
      </c>
      <c r="C216" s="3" t="s">
        <v>4324</v>
      </c>
      <c r="D216">
        <v>12500</v>
      </c>
      <c r="E216">
        <v>1</v>
      </c>
      <c r="F216" t="s">
        <v>8221</v>
      </c>
      <c r="G216" t="s">
        <v>8224</v>
      </c>
      <c r="H216" t="s">
        <v>8246</v>
      </c>
      <c r="I216">
        <v>1425655349</v>
      </c>
      <c r="J216">
        <v>1420471349</v>
      </c>
      <c r="K216" t="b">
        <v>0</v>
      </c>
      <c r="L216">
        <v>1</v>
      </c>
      <c r="M216" t="b">
        <v>0</v>
      </c>
      <c r="N216" t="s">
        <v>8268</v>
      </c>
      <c r="O216" s="5">
        <f t="shared" si="12"/>
        <v>8.0000000000000002E-3</v>
      </c>
      <c r="P216" s="7">
        <f t="shared" si="13"/>
        <v>1</v>
      </c>
      <c r="Q216" t="s">
        <v>8310</v>
      </c>
      <c r="R216" t="s">
        <v>8314</v>
      </c>
      <c r="S216" s="12">
        <f t="shared" si="14"/>
        <v>42009.64061342593</v>
      </c>
      <c r="T216" s="12">
        <f t="shared" si="15"/>
        <v>42069.64061342593</v>
      </c>
    </row>
    <row r="217" spans="1:20" ht="60" x14ac:dyDescent="0.25">
      <c r="A217">
        <v>215</v>
      </c>
      <c r="B217" s="3" t="s">
        <v>217</v>
      </c>
      <c r="C217" s="3" t="s">
        <v>4325</v>
      </c>
      <c r="D217">
        <v>4400</v>
      </c>
      <c r="E217">
        <v>10</v>
      </c>
      <c r="F217" t="s">
        <v>8221</v>
      </c>
      <c r="G217" t="s">
        <v>8225</v>
      </c>
      <c r="H217" t="s">
        <v>8247</v>
      </c>
      <c r="I217">
        <v>1455753540</v>
      </c>
      <c r="J217">
        <v>1452058282</v>
      </c>
      <c r="K217" t="b">
        <v>0</v>
      </c>
      <c r="L217">
        <v>1</v>
      </c>
      <c r="M217" t="b">
        <v>0</v>
      </c>
      <c r="N217" t="s">
        <v>8268</v>
      </c>
      <c r="O217" s="5">
        <f t="shared" si="12"/>
        <v>0.22727272727272727</v>
      </c>
      <c r="P217" s="7">
        <f t="shared" si="13"/>
        <v>10</v>
      </c>
      <c r="Q217" t="s">
        <v>8310</v>
      </c>
      <c r="R217" t="s">
        <v>8314</v>
      </c>
      <c r="S217" s="12">
        <f t="shared" si="14"/>
        <v>42375.230115740742</v>
      </c>
      <c r="T217" s="12">
        <f t="shared" si="15"/>
        <v>42417.999305555553</v>
      </c>
    </row>
    <row r="218" spans="1:20" ht="60" x14ac:dyDescent="0.25">
      <c r="A218">
        <v>216</v>
      </c>
      <c r="B218" s="3" t="s">
        <v>218</v>
      </c>
      <c r="C218" s="3" t="s">
        <v>4326</v>
      </c>
      <c r="D218">
        <v>50000</v>
      </c>
      <c r="E218">
        <v>27849.22</v>
      </c>
      <c r="F218" t="s">
        <v>8221</v>
      </c>
      <c r="G218" t="s">
        <v>8224</v>
      </c>
      <c r="H218" t="s">
        <v>8246</v>
      </c>
      <c r="I218">
        <v>1429740037</v>
      </c>
      <c r="J218">
        <v>1425423637</v>
      </c>
      <c r="K218" t="b">
        <v>0</v>
      </c>
      <c r="L218">
        <v>84</v>
      </c>
      <c r="M218" t="b">
        <v>0</v>
      </c>
      <c r="N218" t="s">
        <v>8268</v>
      </c>
      <c r="O218" s="5">
        <f t="shared" si="12"/>
        <v>55.698440000000005</v>
      </c>
      <c r="P218" s="7">
        <f t="shared" si="13"/>
        <v>331.53833333333336</v>
      </c>
      <c r="Q218" t="s">
        <v>8310</v>
      </c>
      <c r="R218" t="s">
        <v>8314</v>
      </c>
      <c r="S218" s="12">
        <f t="shared" si="14"/>
        <v>42066.958761574075</v>
      </c>
      <c r="T218" s="12">
        <f t="shared" si="15"/>
        <v>42116.917094907403</v>
      </c>
    </row>
    <row r="219" spans="1:20" x14ac:dyDescent="0.25">
      <c r="A219">
        <v>217</v>
      </c>
      <c r="B219" s="3" t="s">
        <v>219</v>
      </c>
      <c r="C219" s="3" t="s">
        <v>4327</v>
      </c>
      <c r="D219">
        <v>100000</v>
      </c>
      <c r="E219">
        <v>11943</v>
      </c>
      <c r="F219" t="s">
        <v>8221</v>
      </c>
      <c r="G219" t="s">
        <v>8235</v>
      </c>
      <c r="H219" t="s">
        <v>8255</v>
      </c>
      <c r="I219">
        <v>1419780149</v>
      </c>
      <c r="J219">
        <v>1417101749</v>
      </c>
      <c r="K219" t="b">
        <v>0</v>
      </c>
      <c r="L219">
        <v>38</v>
      </c>
      <c r="M219" t="b">
        <v>0</v>
      </c>
      <c r="N219" t="s">
        <v>8268</v>
      </c>
      <c r="O219" s="5">
        <f t="shared" si="12"/>
        <v>11.943</v>
      </c>
      <c r="P219" s="7">
        <f t="shared" si="13"/>
        <v>314.28947368421052</v>
      </c>
      <c r="Q219" t="s">
        <v>8310</v>
      </c>
      <c r="R219" t="s">
        <v>8314</v>
      </c>
      <c r="S219" s="12">
        <f t="shared" si="14"/>
        <v>41970.64061342593</v>
      </c>
      <c r="T219" s="12">
        <f t="shared" si="15"/>
        <v>42001.64061342593</v>
      </c>
    </row>
    <row r="220" spans="1:20" ht="60" x14ac:dyDescent="0.25">
      <c r="A220">
        <v>218</v>
      </c>
      <c r="B220" s="3" t="s">
        <v>220</v>
      </c>
      <c r="C220" s="3" t="s">
        <v>4328</v>
      </c>
      <c r="D220">
        <v>5000</v>
      </c>
      <c r="E220">
        <v>100</v>
      </c>
      <c r="F220" t="s">
        <v>8221</v>
      </c>
      <c r="G220" t="s">
        <v>8224</v>
      </c>
      <c r="H220" t="s">
        <v>8246</v>
      </c>
      <c r="I220">
        <v>1431702289</v>
      </c>
      <c r="J220">
        <v>1426518289</v>
      </c>
      <c r="K220" t="b">
        <v>0</v>
      </c>
      <c r="L220">
        <v>1</v>
      </c>
      <c r="M220" t="b">
        <v>0</v>
      </c>
      <c r="N220" t="s">
        <v>8268</v>
      </c>
      <c r="O220" s="5">
        <f t="shared" si="12"/>
        <v>2</v>
      </c>
      <c r="P220" s="7">
        <f t="shared" si="13"/>
        <v>100</v>
      </c>
      <c r="Q220" t="s">
        <v>8310</v>
      </c>
      <c r="R220" t="s">
        <v>8314</v>
      </c>
      <c r="S220" s="12">
        <f t="shared" si="14"/>
        <v>42079.628344907411</v>
      </c>
      <c r="T220" s="12">
        <f t="shared" si="15"/>
        <v>42139.628344907411</v>
      </c>
    </row>
    <row r="221" spans="1:20" ht="45" x14ac:dyDescent="0.25">
      <c r="A221">
        <v>219</v>
      </c>
      <c r="B221" s="3" t="s">
        <v>221</v>
      </c>
      <c r="C221" s="3" t="s">
        <v>4329</v>
      </c>
      <c r="D221">
        <v>50000</v>
      </c>
      <c r="E221">
        <v>8815</v>
      </c>
      <c r="F221" t="s">
        <v>8221</v>
      </c>
      <c r="G221" t="s">
        <v>8224</v>
      </c>
      <c r="H221" t="s">
        <v>8246</v>
      </c>
      <c r="I221">
        <v>1459493940</v>
      </c>
      <c r="J221">
        <v>1456732225</v>
      </c>
      <c r="K221" t="b">
        <v>0</v>
      </c>
      <c r="L221">
        <v>76</v>
      </c>
      <c r="M221" t="b">
        <v>0</v>
      </c>
      <c r="N221" t="s">
        <v>8268</v>
      </c>
      <c r="O221" s="5">
        <f t="shared" si="12"/>
        <v>17.630000000000003</v>
      </c>
      <c r="P221" s="7">
        <f t="shared" si="13"/>
        <v>115.98684210526316</v>
      </c>
      <c r="Q221" t="s">
        <v>8310</v>
      </c>
      <c r="R221" t="s">
        <v>8314</v>
      </c>
      <c r="S221" s="12">
        <f t="shared" si="14"/>
        <v>42429.326678240745</v>
      </c>
      <c r="T221" s="12">
        <f t="shared" si="15"/>
        <v>42461.290972222225</v>
      </c>
    </row>
    <row r="222" spans="1:20" ht="45" x14ac:dyDescent="0.25">
      <c r="A222">
        <v>220</v>
      </c>
      <c r="B222" s="3" t="s">
        <v>222</v>
      </c>
      <c r="C222" s="3" t="s">
        <v>4330</v>
      </c>
      <c r="D222">
        <v>50000</v>
      </c>
      <c r="E222">
        <v>360</v>
      </c>
      <c r="F222" t="s">
        <v>8221</v>
      </c>
      <c r="G222" t="s">
        <v>8224</v>
      </c>
      <c r="H222" t="s">
        <v>8246</v>
      </c>
      <c r="I222">
        <v>1440101160</v>
      </c>
      <c r="J222">
        <v>1436542030</v>
      </c>
      <c r="K222" t="b">
        <v>0</v>
      </c>
      <c r="L222">
        <v>3</v>
      </c>
      <c r="M222" t="b">
        <v>0</v>
      </c>
      <c r="N222" t="s">
        <v>8268</v>
      </c>
      <c r="O222" s="5">
        <f t="shared" si="12"/>
        <v>0.72</v>
      </c>
      <c r="P222" s="7">
        <f t="shared" si="13"/>
        <v>120</v>
      </c>
      <c r="Q222" t="s">
        <v>8310</v>
      </c>
      <c r="R222" t="s">
        <v>8314</v>
      </c>
      <c r="S222" s="12">
        <f t="shared" si="14"/>
        <v>42195.643865740742</v>
      </c>
      <c r="T222" s="12">
        <f t="shared" si="15"/>
        <v>42236.837499999994</v>
      </c>
    </row>
    <row r="223" spans="1:20" ht="30" x14ac:dyDescent="0.25">
      <c r="A223">
        <v>221</v>
      </c>
      <c r="B223" s="3" t="s">
        <v>223</v>
      </c>
      <c r="C223" s="3" t="s">
        <v>4331</v>
      </c>
      <c r="D223">
        <v>50000</v>
      </c>
      <c r="E223">
        <v>0</v>
      </c>
      <c r="F223" t="s">
        <v>8221</v>
      </c>
      <c r="G223" t="s">
        <v>8224</v>
      </c>
      <c r="H223" t="s">
        <v>8246</v>
      </c>
      <c r="I223">
        <v>1427569564</v>
      </c>
      <c r="J223">
        <v>1422389164</v>
      </c>
      <c r="K223" t="b">
        <v>0</v>
      </c>
      <c r="L223">
        <v>0</v>
      </c>
      <c r="M223" t="b">
        <v>0</v>
      </c>
      <c r="N223" t="s">
        <v>8268</v>
      </c>
      <c r="O223" s="5">
        <f t="shared" si="12"/>
        <v>0</v>
      </c>
      <c r="P223" s="7" t="str">
        <f t="shared" si="13"/>
        <v>N/A</v>
      </c>
      <c r="Q223" t="s">
        <v>8310</v>
      </c>
      <c r="R223" t="s">
        <v>8314</v>
      </c>
      <c r="S223" s="12">
        <f t="shared" si="14"/>
        <v>42031.837546296301</v>
      </c>
      <c r="T223" s="12">
        <f t="shared" si="15"/>
        <v>42091.79587962963</v>
      </c>
    </row>
    <row r="224" spans="1:20" ht="60" x14ac:dyDescent="0.25">
      <c r="A224">
        <v>222</v>
      </c>
      <c r="B224" s="3" t="s">
        <v>224</v>
      </c>
      <c r="C224" s="3" t="s">
        <v>4332</v>
      </c>
      <c r="D224">
        <v>1000</v>
      </c>
      <c r="E224">
        <v>130</v>
      </c>
      <c r="F224" t="s">
        <v>8221</v>
      </c>
      <c r="G224" t="s">
        <v>8224</v>
      </c>
      <c r="H224" t="s">
        <v>8246</v>
      </c>
      <c r="I224">
        <v>1427423940</v>
      </c>
      <c r="J224">
        <v>1422383318</v>
      </c>
      <c r="K224" t="b">
        <v>0</v>
      </c>
      <c r="L224">
        <v>2</v>
      </c>
      <c r="M224" t="b">
        <v>0</v>
      </c>
      <c r="N224" t="s">
        <v>8268</v>
      </c>
      <c r="O224" s="5">
        <f t="shared" si="12"/>
        <v>13</v>
      </c>
      <c r="P224" s="7">
        <f t="shared" si="13"/>
        <v>65</v>
      </c>
      <c r="Q224" t="s">
        <v>8310</v>
      </c>
      <c r="R224" t="s">
        <v>8314</v>
      </c>
      <c r="S224" s="12">
        <f t="shared" si="14"/>
        <v>42031.769884259258</v>
      </c>
      <c r="T224" s="12">
        <f t="shared" si="15"/>
        <v>42090.110416666663</v>
      </c>
    </row>
    <row r="225" spans="1:20" ht="60" x14ac:dyDescent="0.25">
      <c r="A225">
        <v>223</v>
      </c>
      <c r="B225" s="3" t="s">
        <v>225</v>
      </c>
      <c r="C225" s="3" t="s">
        <v>4333</v>
      </c>
      <c r="D225">
        <v>1500000</v>
      </c>
      <c r="E225">
        <v>0</v>
      </c>
      <c r="F225" t="s">
        <v>8221</v>
      </c>
      <c r="G225" t="s">
        <v>8224</v>
      </c>
      <c r="H225" t="s">
        <v>8246</v>
      </c>
      <c r="I225">
        <v>1463879100</v>
      </c>
      <c r="J225">
        <v>1461287350</v>
      </c>
      <c r="K225" t="b">
        <v>0</v>
      </c>
      <c r="L225">
        <v>0</v>
      </c>
      <c r="M225" t="b">
        <v>0</v>
      </c>
      <c r="N225" t="s">
        <v>8268</v>
      </c>
      <c r="O225" s="5">
        <f t="shared" si="12"/>
        <v>0</v>
      </c>
      <c r="P225" s="7" t="str">
        <f t="shared" si="13"/>
        <v>N/A</v>
      </c>
      <c r="Q225" t="s">
        <v>8310</v>
      </c>
      <c r="R225" t="s">
        <v>8314</v>
      </c>
      <c r="S225" s="12">
        <f t="shared" si="14"/>
        <v>42482.048032407409</v>
      </c>
      <c r="T225" s="12">
        <f t="shared" si="15"/>
        <v>42512.045138888891</v>
      </c>
    </row>
    <row r="226" spans="1:20" ht="60" x14ac:dyDescent="0.25">
      <c r="A226">
        <v>224</v>
      </c>
      <c r="B226" s="3" t="s">
        <v>226</v>
      </c>
      <c r="C226" s="3" t="s">
        <v>4334</v>
      </c>
      <c r="D226">
        <v>6000000</v>
      </c>
      <c r="E226">
        <v>0</v>
      </c>
      <c r="F226" t="s">
        <v>8221</v>
      </c>
      <c r="G226" t="s">
        <v>8226</v>
      </c>
      <c r="H226" t="s">
        <v>8248</v>
      </c>
      <c r="I226">
        <v>1436506726</v>
      </c>
      <c r="J226">
        <v>1431322726</v>
      </c>
      <c r="K226" t="b">
        <v>0</v>
      </c>
      <c r="L226">
        <v>0</v>
      </c>
      <c r="M226" t="b">
        <v>0</v>
      </c>
      <c r="N226" t="s">
        <v>8268</v>
      </c>
      <c r="O226" s="5">
        <f t="shared" si="12"/>
        <v>0</v>
      </c>
      <c r="P226" s="7" t="str">
        <f t="shared" si="13"/>
        <v>N/A</v>
      </c>
      <c r="Q226" t="s">
        <v>8310</v>
      </c>
      <c r="R226" t="s">
        <v>8314</v>
      </c>
      <c r="S226" s="12">
        <f t="shared" si="14"/>
        <v>42135.235254629632</v>
      </c>
      <c r="T226" s="12">
        <f t="shared" si="15"/>
        <v>42195.235254629632</v>
      </c>
    </row>
    <row r="227" spans="1:20" ht="45" x14ac:dyDescent="0.25">
      <c r="A227">
        <v>225</v>
      </c>
      <c r="B227" s="3" t="s">
        <v>227</v>
      </c>
      <c r="C227" s="3" t="s">
        <v>4335</v>
      </c>
      <c r="D227">
        <v>200</v>
      </c>
      <c r="E227">
        <v>0</v>
      </c>
      <c r="F227" t="s">
        <v>8221</v>
      </c>
      <c r="G227" t="s">
        <v>8224</v>
      </c>
      <c r="H227" t="s">
        <v>8246</v>
      </c>
      <c r="I227">
        <v>1460153054</v>
      </c>
      <c r="J227">
        <v>1457564654</v>
      </c>
      <c r="K227" t="b">
        <v>0</v>
      </c>
      <c r="L227">
        <v>0</v>
      </c>
      <c r="M227" t="b">
        <v>0</v>
      </c>
      <c r="N227" t="s">
        <v>8268</v>
      </c>
      <c r="O227" s="5">
        <f t="shared" si="12"/>
        <v>0</v>
      </c>
      <c r="P227" s="7" t="str">
        <f t="shared" si="13"/>
        <v>N/A</v>
      </c>
      <c r="Q227" t="s">
        <v>8310</v>
      </c>
      <c r="R227" t="s">
        <v>8314</v>
      </c>
      <c r="S227" s="12">
        <f t="shared" si="14"/>
        <v>42438.961273148147</v>
      </c>
      <c r="T227" s="12">
        <f t="shared" si="15"/>
        <v>42468.919606481482</v>
      </c>
    </row>
    <row r="228" spans="1:20" ht="45" x14ac:dyDescent="0.25">
      <c r="A228">
        <v>226</v>
      </c>
      <c r="B228" s="3" t="s">
        <v>228</v>
      </c>
      <c r="C228" s="3" t="s">
        <v>4336</v>
      </c>
      <c r="D228">
        <v>29000</v>
      </c>
      <c r="E228">
        <v>250</v>
      </c>
      <c r="F228" t="s">
        <v>8221</v>
      </c>
      <c r="G228" t="s">
        <v>8225</v>
      </c>
      <c r="H228" t="s">
        <v>8247</v>
      </c>
      <c r="I228">
        <v>1433064540</v>
      </c>
      <c r="J228">
        <v>1428854344</v>
      </c>
      <c r="K228" t="b">
        <v>0</v>
      </c>
      <c r="L228">
        <v>2</v>
      </c>
      <c r="M228" t="b">
        <v>0</v>
      </c>
      <c r="N228" t="s">
        <v>8268</v>
      </c>
      <c r="O228" s="5">
        <f t="shared" si="12"/>
        <v>0.86206896551724133</v>
      </c>
      <c r="P228" s="7">
        <f t="shared" si="13"/>
        <v>125</v>
      </c>
      <c r="Q228" t="s">
        <v>8310</v>
      </c>
      <c r="R228" t="s">
        <v>8314</v>
      </c>
      <c r="S228" s="12">
        <f t="shared" si="14"/>
        <v>42106.666018518517</v>
      </c>
      <c r="T228" s="12">
        <f t="shared" si="15"/>
        <v>42155.395138888889</v>
      </c>
    </row>
    <row r="229" spans="1:20" ht="45" x14ac:dyDescent="0.25">
      <c r="A229">
        <v>227</v>
      </c>
      <c r="B229" s="3" t="s">
        <v>229</v>
      </c>
      <c r="C229" s="3" t="s">
        <v>4337</v>
      </c>
      <c r="D229">
        <v>28000</v>
      </c>
      <c r="E229">
        <v>0</v>
      </c>
      <c r="F229" t="s">
        <v>8221</v>
      </c>
      <c r="G229" t="s">
        <v>8224</v>
      </c>
      <c r="H229" t="s">
        <v>8246</v>
      </c>
      <c r="I229">
        <v>1436477241</v>
      </c>
      <c r="J229">
        <v>1433885241</v>
      </c>
      <c r="K229" t="b">
        <v>0</v>
      </c>
      <c r="L229">
        <v>0</v>
      </c>
      <c r="M229" t="b">
        <v>0</v>
      </c>
      <c r="N229" t="s">
        <v>8268</v>
      </c>
      <c r="O229" s="5">
        <f t="shared" si="12"/>
        <v>0</v>
      </c>
      <c r="P229" s="7" t="str">
        <f t="shared" si="13"/>
        <v>N/A</v>
      </c>
      <c r="Q229" t="s">
        <v>8310</v>
      </c>
      <c r="R229" t="s">
        <v>8314</v>
      </c>
      <c r="S229" s="12">
        <f t="shared" si="14"/>
        <v>42164.893993055557</v>
      </c>
      <c r="T229" s="12">
        <f t="shared" si="15"/>
        <v>42194.893993055557</v>
      </c>
    </row>
    <row r="230" spans="1:20" ht="30" x14ac:dyDescent="0.25">
      <c r="A230">
        <v>228</v>
      </c>
      <c r="B230" s="3" t="s">
        <v>230</v>
      </c>
      <c r="C230" s="3" t="s">
        <v>4338</v>
      </c>
      <c r="D230">
        <v>8000</v>
      </c>
      <c r="E230">
        <v>0</v>
      </c>
      <c r="F230" t="s">
        <v>8221</v>
      </c>
      <c r="G230" t="s">
        <v>8225</v>
      </c>
      <c r="H230" t="s">
        <v>8247</v>
      </c>
      <c r="I230">
        <v>1433176105</v>
      </c>
      <c r="J230">
        <v>1427992105</v>
      </c>
      <c r="K230" t="b">
        <v>0</v>
      </c>
      <c r="L230">
        <v>0</v>
      </c>
      <c r="M230" t="b">
        <v>0</v>
      </c>
      <c r="N230" t="s">
        <v>8268</v>
      </c>
      <c r="O230" s="5">
        <f t="shared" si="12"/>
        <v>0</v>
      </c>
      <c r="P230" s="7" t="str">
        <f t="shared" si="13"/>
        <v>N/A</v>
      </c>
      <c r="Q230" t="s">
        <v>8310</v>
      </c>
      <c r="R230" t="s">
        <v>8314</v>
      </c>
      <c r="S230" s="12">
        <f t="shared" si="14"/>
        <v>42096.686400462961</v>
      </c>
      <c r="T230" s="12">
        <f t="shared" si="15"/>
        <v>42156.686400462961</v>
      </c>
    </row>
    <row r="231" spans="1:20" ht="60" x14ac:dyDescent="0.25">
      <c r="A231">
        <v>229</v>
      </c>
      <c r="B231" s="3" t="s">
        <v>231</v>
      </c>
      <c r="C231" s="3" t="s">
        <v>4339</v>
      </c>
      <c r="D231">
        <v>3000</v>
      </c>
      <c r="E231">
        <v>0</v>
      </c>
      <c r="F231" t="s">
        <v>8221</v>
      </c>
      <c r="G231" t="s">
        <v>8236</v>
      </c>
      <c r="H231" t="s">
        <v>8249</v>
      </c>
      <c r="I231">
        <v>1455402297</v>
      </c>
      <c r="J231">
        <v>1452810297</v>
      </c>
      <c r="K231" t="b">
        <v>0</v>
      </c>
      <c r="L231">
        <v>0</v>
      </c>
      <c r="M231" t="b">
        <v>0</v>
      </c>
      <c r="N231" t="s">
        <v>8268</v>
      </c>
      <c r="O231" s="5">
        <f t="shared" si="12"/>
        <v>0</v>
      </c>
      <c r="P231" s="7" t="str">
        <f t="shared" si="13"/>
        <v>N/A</v>
      </c>
      <c r="Q231" t="s">
        <v>8310</v>
      </c>
      <c r="R231" t="s">
        <v>8314</v>
      </c>
      <c r="S231" s="12">
        <f t="shared" si="14"/>
        <v>42383.933993055558</v>
      </c>
      <c r="T231" s="12">
        <f t="shared" si="15"/>
        <v>42413.933993055558</v>
      </c>
    </row>
    <row r="232" spans="1:20" ht="60" x14ac:dyDescent="0.25">
      <c r="A232">
        <v>230</v>
      </c>
      <c r="B232" s="3" t="s">
        <v>232</v>
      </c>
      <c r="C232" s="3" t="s">
        <v>4340</v>
      </c>
      <c r="D232">
        <v>15000</v>
      </c>
      <c r="E232">
        <v>60</v>
      </c>
      <c r="F232" t="s">
        <v>8221</v>
      </c>
      <c r="G232" t="s">
        <v>8224</v>
      </c>
      <c r="H232" t="s">
        <v>8246</v>
      </c>
      <c r="I232">
        <v>1433443151</v>
      </c>
      <c r="J232">
        <v>1430851151</v>
      </c>
      <c r="K232" t="b">
        <v>0</v>
      </c>
      <c r="L232">
        <v>2</v>
      </c>
      <c r="M232" t="b">
        <v>0</v>
      </c>
      <c r="N232" t="s">
        <v>8268</v>
      </c>
      <c r="O232" s="5">
        <f t="shared" si="12"/>
        <v>0.4</v>
      </c>
      <c r="P232" s="7">
        <f t="shared" si="13"/>
        <v>30</v>
      </c>
      <c r="Q232" t="s">
        <v>8310</v>
      </c>
      <c r="R232" t="s">
        <v>8314</v>
      </c>
      <c r="S232" s="12">
        <f t="shared" si="14"/>
        <v>42129.777210648142</v>
      </c>
      <c r="T232" s="12">
        <f t="shared" si="15"/>
        <v>42159.777210648142</v>
      </c>
    </row>
    <row r="233" spans="1:20" ht="60" x14ac:dyDescent="0.25">
      <c r="A233">
        <v>231</v>
      </c>
      <c r="B233" s="3" t="s">
        <v>233</v>
      </c>
      <c r="C233" s="3" t="s">
        <v>4341</v>
      </c>
      <c r="D233">
        <v>1500000</v>
      </c>
      <c r="E233">
        <v>0</v>
      </c>
      <c r="F233" t="s">
        <v>8221</v>
      </c>
      <c r="G233" t="s">
        <v>8224</v>
      </c>
      <c r="H233" t="s">
        <v>8246</v>
      </c>
      <c r="I233">
        <v>1451775651</v>
      </c>
      <c r="J233">
        <v>1449183651</v>
      </c>
      <c r="K233" t="b">
        <v>0</v>
      </c>
      <c r="L233">
        <v>0</v>
      </c>
      <c r="M233" t="b">
        <v>0</v>
      </c>
      <c r="N233" t="s">
        <v>8268</v>
      </c>
      <c r="O233" s="5">
        <f t="shared" si="12"/>
        <v>0</v>
      </c>
      <c r="P233" s="7" t="str">
        <f t="shared" si="13"/>
        <v>N/A</v>
      </c>
      <c r="Q233" t="s">
        <v>8310</v>
      </c>
      <c r="R233" t="s">
        <v>8314</v>
      </c>
      <c r="S233" s="12">
        <f t="shared" si="14"/>
        <v>42341.958923611113</v>
      </c>
      <c r="T233" s="12">
        <f t="shared" si="15"/>
        <v>42371.958923611113</v>
      </c>
    </row>
    <row r="234" spans="1:20" ht="60" x14ac:dyDescent="0.25">
      <c r="A234">
        <v>232</v>
      </c>
      <c r="B234" s="3" t="s">
        <v>234</v>
      </c>
      <c r="C234" s="3" t="s">
        <v>4342</v>
      </c>
      <c r="D234">
        <v>4000</v>
      </c>
      <c r="E234">
        <v>110</v>
      </c>
      <c r="F234" t="s">
        <v>8221</v>
      </c>
      <c r="G234" t="s">
        <v>8225</v>
      </c>
      <c r="H234" t="s">
        <v>8247</v>
      </c>
      <c r="I234">
        <v>1425066546</v>
      </c>
      <c r="J234">
        <v>1422474546</v>
      </c>
      <c r="K234" t="b">
        <v>0</v>
      </c>
      <c r="L234">
        <v>7</v>
      </c>
      <c r="M234" t="b">
        <v>0</v>
      </c>
      <c r="N234" t="s">
        <v>8268</v>
      </c>
      <c r="O234" s="5">
        <f t="shared" si="12"/>
        <v>2.75</v>
      </c>
      <c r="P234" s="7">
        <f t="shared" si="13"/>
        <v>15.714285714285714</v>
      </c>
      <c r="Q234" t="s">
        <v>8310</v>
      </c>
      <c r="R234" t="s">
        <v>8314</v>
      </c>
      <c r="S234" s="12">
        <f t="shared" si="14"/>
        <v>42032.82576388889</v>
      </c>
      <c r="T234" s="12">
        <f t="shared" si="15"/>
        <v>42062.82576388889</v>
      </c>
    </row>
    <row r="235" spans="1:20" ht="45" x14ac:dyDescent="0.25">
      <c r="A235">
        <v>233</v>
      </c>
      <c r="B235" s="3" t="s">
        <v>235</v>
      </c>
      <c r="C235" s="3" t="s">
        <v>4343</v>
      </c>
      <c r="D235">
        <v>350000</v>
      </c>
      <c r="E235">
        <v>0</v>
      </c>
      <c r="F235" t="s">
        <v>8221</v>
      </c>
      <c r="G235" t="s">
        <v>8224</v>
      </c>
      <c r="H235" t="s">
        <v>8246</v>
      </c>
      <c r="I235">
        <v>1475185972</v>
      </c>
      <c r="J235">
        <v>1472593972</v>
      </c>
      <c r="K235" t="b">
        <v>0</v>
      </c>
      <c r="L235">
        <v>0</v>
      </c>
      <c r="M235" t="b">
        <v>0</v>
      </c>
      <c r="N235" t="s">
        <v>8268</v>
      </c>
      <c r="O235" s="5">
        <f t="shared" si="12"/>
        <v>0</v>
      </c>
      <c r="P235" s="7" t="str">
        <f t="shared" si="13"/>
        <v>N/A</v>
      </c>
      <c r="Q235" t="s">
        <v>8310</v>
      </c>
      <c r="R235" t="s">
        <v>8314</v>
      </c>
      <c r="S235" s="12">
        <f t="shared" si="14"/>
        <v>42612.911712962959</v>
      </c>
      <c r="T235" s="12">
        <f t="shared" si="15"/>
        <v>42642.911712962959</v>
      </c>
    </row>
    <row r="236" spans="1:20" ht="60" x14ac:dyDescent="0.25">
      <c r="A236">
        <v>234</v>
      </c>
      <c r="B236" s="3" t="s">
        <v>236</v>
      </c>
      <c r="C236" s="3" t="s">
        <v>4344</v>
      </c>
      <c r="D236">
        <v>1000</v>
      </c>
      <c r="E236">
        <v>401</v>
      </c>
      <c r="F236" t="s">
        <v>8221</v>
      </c>
      <c r="G236" t="s">
        <v>8224</v>
      </c>
      <c r="H236" t="s">
        <v>8246</v>
      </c>
      <c r="I236">
        <v>1434847859</v>
      </c>
      <c r="J236">
        <v>1431391859</v>
      </c>
      <c r="K236" t="b">
        <v>0</v>
      </c>
      <c r="L236">
        <v>5</v>
      </c>
      <c r="M236" t="b">
        <v>0</v>
      </c>
      <c r="N236" t="s">
        <v>8268</v>
      </c>
      <c r="O236" s="5">
        <f t="shared" si="12"/>
        <v>40.1</v>
      </c>
      <c r="P236" s="7">
        <f t="shared" si="13"/>
        <v>80.2</v>
      </c>
      <c r="Q236" t="s">
        <v>8310</v>
      </c>
      <c r="R236" t="s">
        <v>8314</v>
      </c>
      <c r="S236" s="12">
        <f t="shared" si="14"/>
        <v>42136.035405092596</v>
      </c>
      <c r="T236" s="12">
        <f t="shared" si="15"/>
        <v>42176.035405092596</v>
      </c>
    </row>
    <row r="237" spans="1:20" ht="45" x14ac:dyDescent="0.25">
      <c r="A237">
        <v>235</v>
      </c>
      <c r="B237" s="3" t="s">
        <v>237</v>
      </c>
      <c r="C237" s="3" t="s">
        <v>4345</v>
      </c>
      <c r="D237">
        <v>10000</v>
      </c>
      <c r="E237">
        <v>0</v>
      </c>
      <c r="F237" t="s">
        <v>8221</v>
      </c>
      <c r="G237" t="s">
        <v>8224</v>
      </c>
      <c r="H237" t="s">
        <v>8246</v>
      </c>
      <c r="I237">
        <v>1436478497</v>
      </c>
      <c r="J237">
        <v>1433886497</v>
      </c>
      <c r="K237" t="b">
        <v>0</v>
      </c>
      <c r="L237">
        <v>0</v>
      </c>
      <c r="M237" t="b">
        <v>0</v>
      </c>
      <c r="N237" t="s">
        <v>8268</v>
      </c>
      <c r="O237" s="5">
        <f t="shared" si="12"/>
        <v>0</v>
      </c>
      <c r="P237" s="7" t="str">
        <f t="shared" si="13"/>
        <v>N/A</v>
      </c>
      <c r="Q237" t="s">
        <v>8310</v>
      </c>
      <c r="R237" t="s">
        <v>8314</v>
      </c>
      <c r="S237" s="12">
        <f t="shared" si="14"/>
        <v>42164.908530092594</v>
      </c>
      <c r="T237" s="12">
        <f t="shared" si="15"/>
        <v>42194.908530092594</v>
      </c>
    </row>
    <row r="238" spans="1:20" ht="60" x14ac:dyDescent="0.25">
      <c r="A238">
        <v>236</v>
      </c>
      <c r="B238" s="3" t="s">
        <v>238</v>
      </c>
      <c r="C238" s="3" t="s">
        <v>4346</v>
      </c>
      <c r="D238">
        <v>150000</v>
      </c>
      <c r="E238">
        <v>0</v>
      </c>
      <c r="F238" t="s">
        <v>8221</v>
      </c>
      <c r="G238" t="s">
        <v>8224</v>
      </c>
      <c r="H238" t="s">
        <v>8246</v>
      </c>
      <c r="I238">
        <v>1451952000</v>
      </c>
      <c r="J238">
        <v>1447380099</v>
      </c>
      <c r="K238" t="b">
        <v>0</v>
      </c>
      <c r="L238">
        <v>0</v>
      </c>
      <c r="M238" t="b">
        <v>0</v>
      </c>
      <c r="N238" t="s">
        <v>8268</v>
      </c>
      <c r="O238" s="5">
        <f t="shared" si="12"/>
        <v>0</v>
      </c>
      <c r="P238" s="7" t="str">
        <f t="shared" si="13"/>
        <v>N/A</v>
      </c>
      <c r="Q238" t="s">
        <v>8310</v>
      </c>
      <c r="R238" t="s">
        <v>8314</v>
      </c>
      <c r="S238" s="12">
        <f t="shared" si="14"/>
        <v>42321.08447916666</v>
      </c>
      <c r="T238" s="12">
        <f t="shared" si="15"/>
        <v>42374</v>
      </c>
    </row>
    <row r="239" spans="1:20" ht="30" x14ac:dyDescent="0.25">
      <c r="A239">
        <v>237</v>
      </c>
      <c r="B239" s="3" t="s">
        <v>239</v>
      </c>
      <c r="C239" s="3" t="s">
        <v>4347</v>
      </c>
      <c r="D239">
        <v>15000</v>
      </c>
      <c r="E239">
        <v>50</v>
      </c>
      <c r="F239" t="s">
        <v>8221</v>
      </c>
      <c r="G239" t="s">
        <v>8224</v>
      </c>
      <c r="H239" t="s">
        <v>8246</v>
      </c>
      <c r="I239">
        <v>1457445069</v>
      </c>
      <c r="J239">
        <v>1452261069</v>
      </c>
      <c r="K239" t="b">
        <v>0</v>
      </c>
      <c r="L239">
        <v>1</v>
      </c>
      <c r="M239" t="b">
        <v>0</v>
      </c>
      <c r="N239" t="s">
        <v>8268</v>
      </c>
      <c r="O239" s="5">
        <f t="shared" si="12"/>
        <v>0.33333333333333337</v>
      </c>
      <c r="P239" s="7">
        <f t="shared" si="13"/>
        <v>50</v>
      </c>
      <c r="Q239" t="s">
        <v>8310</v>
      </c>
      <c r="R239" t="s">
        <v>8314</v>
      </c>
      <c r="S239" s="12">
        <f t="shared" si="14"/>
        <v>42377.577187499999</v>
      </c>
      <c r="T239" s="12">
        <f t="shared" si="15"/>
        <v>42437.577187499999</v>
      </c>
    </row>
    <row r="240" spans="1:20" ht="60" x14ac:dyDescent="0.25">
      <c r="A240">
        <v>238</v>
      </c>
      <c r="B240" s="3" t="s">
        <v>240</v>
      </c>
      <c r="C240" s="3" t="s">
        <v>4348</v>
      </c>
      <c r="D240">
        <v>26000</v>
      </c>
      <c r="E240">
        <v>0</v>
      </c>
      <c r="F240" t="s">
        <v>8221</v>
      </c>
      <c r="G240" t="s">
        <v>8224</v>
      </c>
      <c r="H240" t="s">
        <v>8246</v>
      </c>
      <c r="I240">
        <v>1483088400</v>
      </c>
      <c r="J240">
        <v>1481324760</v>
      </c>
      <c r="K240" t="b">
        <v>0</v>
      </c>
      <c r="L240">
        <v>0</v>
      </c>
      <c r="M240" t="b">
        <v>0</v>
      </c>
      <c r="N240" t="s">
        <v>8268</v>
      </c>
      <c r="O240" s="5">
        <f t="shared" si="12"/>
        <v>0</v>
      </c>
      <c r="P240" s="7" t="str">
        <f t="shared" si="13"/>
        <v>N/A</v>
      </c>
      <c r="Q240" t="s">
        <v>8310</v>
      </c>
      <c r="R240" t="s">
        <v>8314</v>
      </c>
      <c r="S240" s="12">
        <f t="shared" si="14"/>
        <v>42713.962499999994</v>
      </c>
      <c r="T240" s="12">
        <f t="shared" si="15"/>
        <v>42734.375</v>
      </c>
    </row>
    <row r="241" spans="1:20" ht="45" x14ac:dyDescent="0.25">
      <c r="A241">
        <v>239</v>
      </c>
      <c r="B241" s="3" t="s">
        <v>241</v>
      </c>
      <c r="C241" s="3" t="s">
        <v>4349</v>
      </c>
      <c r="D241">
        <v>1000</v>
      </c>
      <c r="E241">
        <v>250</v>
      </c>
      <c r="F241" t="s">
        <v>8221</v>
      </c>
      <c r="G241" t="s">
        <v>8226</v>
      </c>
      <c r="H241" t="s">
        <v>8248</v>
      </c>
      <c r="I241">
        <v>1446984000</v>
      </c>
      <c r="J241">
        <v>1445308730</v>
      </c>
      <c r="K241" t="b">
        <v>0</v>
      </c>
      <c r="L241">
        <v>5</v>
      </c>
      <c r="M241" t="b">
        <v>0</v>
      </c>
      <c r="N241" t="s">
        <v>8268</v>
      </c>
      <c r="O241" s="5">
        <f t="shared" si="12"/>
        <v>25</v>
      </c>
      <c r="P241" s="7">
        <f t="shared" si="13"/>
        <v>50</v>
      </c>
      <c r="Q241" t="s">
        <v>8310</v>
      </c>
      <c r="R241" t="s">
        <v>8314</v>
      </c>
      <c r="S241" s="12">
        <f t="shared" si="14"/>
        <v>42297.110300925924</v>
      </c>
      <c r="T241" s="12">
        <f t="shared" si="15"/>
        <v>42316.5</v>
      </c>
    </row>
    <row r="242" spans="1:20" ht="60" hidden="1" x14ac:dyDescent="0.25">
      <c r="A242">
        <v>240</v>
      </c>
      <c r="B242" s="3" t="s">
        <v>242</v>
      </c>
      <c r="C242" s="3" t="s">
        <v>4350</v>
      </c>
      <c r="D242">
        <v>15000</v>
      </c>
      <c r="E242">
        <v>16145.12</v>
      </c>
      <c r="F242" t="s">
        <v>8219</v>
      </c>
      <c r="G242" t="s">
        <v>8224</v>
      </c>
      <c r="H242" t="s">
        <v>8246</v>
      </c>
      <c r="I242">
        <v>1367773211</v>
      </c>
      <c r="J242">
        <v>1363885211</v>
      </c>
      <c r="K242" t="b">
        <v>1</v>
      </c>
      <c r="L242">
        <v>137</v>
      </c>
      <c r="M242" t="b">
        <v>1</v>
      </c>
      <c r="N242" t="s">
        <v>8269</v>
      </c>
      <c r="O242" s="5">
        <f t="shared" si="12"/>
        <v>107.63413333333334</v>
      </c>
      <c r="P242" s="7">
        <f t="shared" si="13"/>
        <v>117.84759124087591</v>
      </c>
      <c r="Q242" t="s">
        <v>8310</v>
      </c>
      <c r="R242" t="s">
        <v>8315</v>
      </c>
      <c r="S242" s="12">
        <f t="shared" si="14"/>
        <v>41354.708460648151</v>
      </c>
      <c r="T242" s="12">
        <f t="shared" si="15"/>
        <v>41399.708460648151</v>
      </c>
    </row>
    <row r="243" spans="1:20" ht="60" hidden="1" x14ac:dyDescent="0.25">
      <c r="A243">
        <v>241</v>
      </c>
      <c r="B243" s="3" t="s">
        <v>243</v>
      </c>
      <c r="C243" s="3" t="s">
        <v>4351</v>
      </c>
      <c r="D243">
        <v>36400</v>
      </c>
      <c r="E243">
        <v>41000</v>
      </c>
      <c r="F243" t="s">
        <v>8219</v>
      </c>
      <c r="G243" t="s">
        <v>8224</v>
      </c>
      <c r="H243" t="s">
        <v>8246</v>
      </c>
      <c r="I243">
        <v>1419180304</v>
      </c>
      <c r="J243">
        <v>1415292304</v>
      </c>
      <c r="K243" t="b">
        <v>1</v>
      </c>
      <c r="L243">
        <v>376</v>
      </c>
      <c r="M243" t="b">
        <v>1</v>
      </c>
      <c r="N243" t="s">
        <v>8269</v>
      </c>
      <c r="O243" s="5">
        <f t="shared" si="12"/>
        <v>112.63736263736264</v>
      </c>
      <c r="P243" s="7">
        <f t="shared" si="13"/>
        <v>109.04255319148936</v>
      </c>
      <c r="Q243" t="s">
        <v>8310</v>
      </c>
      <c r="R243" t="s">
        <v>8315</v>
      </c>
      <c r="S243" s="12">
        <f t="shared" si="14"/>
        <v>41949.697962962964</v>
      </c>
      <c r="T243" s="12">
        <f t="shared" si="15"/>
        <v>41994.697962962964</v>
      </c>
    </row>
    <row r="244" spans="1:20" ht="45" hidden="1" x14ac:dyDescent="0.25">
      <c r="A244">
        <v>242</v>
      </c>
      <c r="B244" s="3" t="s">
        <v>244</v>
      </c>
      <c r="C244" s="3" t="s">
        <v>4352</v>
      </c>
      <c r="D244">
        <v>13000</v>
      </c>
      <c r="E244">
        <v>14750</v>
      </c>
      <c r="F244" t="s">
        <v>8219</v>
      </c>
      <c r="G244" t="s">
        <v>8224</v>
      </c>
      <c r="H244" t="s">
        <v>8246</v>
      </c>
      <c r="I244">
        <v>1324381790</v>
      </c>
      <c r="J244">
        <v>1321357790</v>
      </c>
      <c r="K244" t="b">
        <v>1</v>
      </c>
      <c r="L244">
        <v>202</v>
      </c>
      <c r="M244" t="b">
        <v>1</v>
      </c>
      <c r="N244" t="s">
        <v>8269</v>
      </c>
      <c r="O244" s="5">
        <f t="shared" si="12"/>
        <v>113.46153846153845</v>
      </c>
      <c r="P244" s="7">
        <f t="shared" si="13"/>
        <v>73.019801980198025</v>
      </c>
      <c r="Q244" t="s">
        <v>8310</v>
      </c>
      <c r="R244" t="s">
        <v>8315</v>
      </c>
      <c r="S244" s="12">
        <f t="shared" si="14"/>
        <v>40862.492939814816</v>
      </c>
      <c r="T244" s="12">
        <f t="shared" si="15"/>
        <v>40897.492939814816</v>
      </c>
    </row>
    <row r="245" spans="1:20" ht="45" hidden="1" x14ac:dyDescent="0.25">
      <c r="A245">
        <v>243</v>
      </c>
      <c r="B245" s="3" t="s">
        <v>245</v>
      </c>
      <c r="C245" s="3" t="s">
        <v>4353</v>
      </c>
      <c r="D245">
        <v>25000</v>
      </c>
      <c r="E245">
        <v>25648</v>
      </c>
      <c r="F245" t="s">
        <v>8219</v>
      </c>
      <c r="G245" t="s">
        <v>8224</v>
      </c>
      <c r="H245" t="s">
        <v>8246</v>
      </c>
      <c r="I245">
        <v>1393031304</v>
      </c>
      <c r="J245">
        <v>1390439304</v>
      </c>
      <c r="K245" t="b">
        <v>1</v>
      </c>
      <c r="L245">
        <v>328</v>
      </c>
      <c r="M245" t="b">
        <v>1</v>
      </c>
      <c r="N245" t="s">
        <v>8269</v>
      </c>
      <c r="O245" s="5">
        <f t="shared" si="12"/>
        <v>102.592</v>
      </c>
      <c r="P245" s="7">
        <f t="shared" si="13"/>
        <v>78.195121951219505</v>
      </c>
      <c r="Q245" t="s">
        <v>8310</v>
      </c>
      <c r="R245" t="s">
        <v>8315</v>
      </c>
      <c r="S245" s="12">
        <f t="shared" si="14"/>
        <v>41662.047500000001</v>
      </c>
      <c r="T245" s="12">
        <f t="shared" si="15"/>
        <v>41692.047500000001</v>
      </c>
    </row>
    <row r="246" spans="1:20" ht="60" hidden="1" x14ac:dyDescent="0.25">
      <c r="A246">
        <v>244</v>
      </c>
      <c r="B246" s="4">
        <v>39756</v>
      </c>
      <c r="C246" s="3" t="s">
        <v>4354</v>
      </c>
      <c r="D246">
        <v>3500</v>
      </c>
      <c r="E246">
        <v>3981.5</v>
      </c>
      <c r="F246" t="s">
        <v>8219</v>
      </c>
      <c r="G246" t="s">
        <v>8224</v>
      </c>
      <c r="H246" t="s">
        <v>8246</v>
      </c>
      <c r="I246">
        <v>1268723160</v>
      </c>
      <c r="J246">
        <v>1265269559</v>
      </c>
      <c r="K246" t="b">
        <v>1</v>
      </c>
      <c r="L246">
        <v>84</v>
      </c>
      <c r="M246" t="b">
        <v>1</v>
      </c>
      <c r="N246" t="s">
        <v>8269</v>
      </c>
      <c r="O246" s="5">
        <f t="shared" si="12"/>
        <v>113.75714285714287</v>
      </c>
      <c r="P246" s="7">
        <f t="shared" si="13"/>
        <v>47.398809523809526</v>
      </c>
      <c r="Q246" t="s">
        <v>8310</v>
      </c>
      <c r="R246" t="s">
        <v>8315</v>
      </c>
      <c r="S246" s="12">
        <f t="shared" si="14"/>
        <v>40213.323599537034</v>
      </c>
      <c r="T246" s="12">
        <f t="shared" si="15"/>
        <v>40253.29583333333</v>
      </c>
    </row>
    <row r="247" spans="1:20" ht="60" hidden="1" x14ac:dyDescent="0.25">
      <c r="A247">
        <v>245</v>
      </c>
      <c r="B247" s="3" t="s">
        <v>246</v>
      </c>
      <c r="C247" s="3" t="s">
        <v>4355</v>
      </c>
      <c r="D247">
        <v>5000</v>
      </c>
      <c r="E247">
        <v>5186</v>
      </c>
      <c r="F247" t="s">
        <v>8219</v>
      </c>
      <c r="G247" t="s">
        <v>8224</v>
      </c>
      <c r="H247" t="s">
        <v>8246</v>
      </c>
      <c r="I247">
        <v>1345079785</v>
      </c>
      <c r="J247">
        <v>1342487785</v>
      </c>
      <c r="K247" t="b">
        <v>1</v>
      </c>
      <c r="L247">
        <v>96</v>
      </c>
      <c r="M247" t="b">
        <v>1</v>
      </c>
      <c r="N247" t="s">
        <v>8269</v>
      </c>
      <c r="O247" s="5">
        <f t="shared" si="12"/>
        <v>103.71999999999998</v>
      </c>
      <c r="P247" s="7">
        <f t="shared" si="13"/>
        <v>54.020833333333336</v>
      </c>
      <c r="Q247" t="s">
        <v>8310</v>
      </c>
      <c r="R247" t="s">
        <v>8315</v>
      </c>
      <c r="S247" s="12">
        <f t="shared" si="14"/>
        <v>41107.053067129629</v>
      </c>
      <c r="T247" s="12">
        <f t="shared" si="15"/>
        <v>41137.053067129629</v>
      </c>
    </row>
    <row r="248" spans="1:20" ht="45" hidden="1" x14ac:dyDescent="0.25">
      <c r="A248">
        <v>246</v>
      </c>
      <c r="B248" s="3" t="s">
        <v>247</v>
      </c>
      <c r="C248" s="3" t="s">
        <v>4356</v>
      </c>
      <c r="D248">
        <v>5000</v>
      </c>
      <c r="E248">
        <v>15273</v>
      </c>
      <c r="F248" t="s">
        <v>8219</v>
      </c>
      <c r="G248" t="s">
        <v>8224</v>
      </c>
      <c r="H248" t="s">
        <v>8246</v>
      </c>
      <c r="I248">
        <v>1292665405</v>
      </c>
      <c r="J248">
        <v>1288341805</v>
      </c>
      <c r="K248" t="b">
        <v>1</v>
      </c>
      <c r="L248">
        <v>223</v>
      </c>
      <c r="M248" t="b">
        <v>1</v>
      </c>
      <c r="N248" t="s">
        <v>8269</v>
      </c>
      <c r="O248" s="5">
        <f t="shared" si="12"/>
        <v>305.46000000000004</v>
      </c>
      <c r="P248" s="7">
        <f t="shared" si="13"/>
        <v>68.488789237668158</v>
      </c>
      <c r="Q248" t="s">
        <v>8310</v>
      </c>
      <c r="R248" t="s">
        <v>8315</v>
      </c>
      <c r="S248" s="12">
        <f t="shared" si="14"/>
        <v>40480.363483796296</v>
      </c>
      <c r="T248" s="12">
        <f t="shared" si="15"/>
        <v>40530.405150462961</v>
      </c>
    </row>
    <row r="249" spans="1:20" ht="60" hidden="1" x14ac:dyDescent="0.25">
      <c r="A249">
        <v>247</v>
      </c>
      <c r="B249" s="3" t="s">
        <v>248</v>
      </c>
      <c r="C249" s="3" t="s">
        <v>4357</v>
      </c>
      <c r="D249">
        <v>5000</v>
      </c>
      <c r="E249">
        <v>6705</v>
      </c>
      <c r="F249" t="s">
        <v>8219</v>
      </c>
      <c r="G249" t="s">
        <v>8224</v>
      </c>
      <c r="H249" t="s">
        <v>8246</v>
      </c>
      <c r="I249">
        <v>1287200340</v>
      </c>
      <c r="J249">
        <v>1284042614</v>
      </c>
      <c r="K249" t="b">
        <v>1</v>
      </c>
      <c r="L249">
        <v>62</v>
      </c>
      <c r="M249" t="b">
        <v>1</v>
      </c>
      <c r="N249" t="s">
        <v>8269</v>
      </c>
      <c r="O249" s="5">
        <f t="shared" si="12"/>
        <v>134.1</v>
      </c>
      <c r="P249" s="7">
        <f t="shared" si="13"/>
        <v>108.14516129032258</v>
      </c>
      <c r="Q249" t="s">
        <v>8310</v>
      </c>
      <c r="R249" t="s">
        <v>8315</v>
      </c>
      <c r="S249" s="12">
        <f t="shared" si="14"/>
        <v>40430.604328703703</v>
      </c>
      <c r="T249" s="12">
        <f t="shared" si="15"/>
        <v>40467.152083333334</v>
      </c>
    </row>
    <row r="250" spans="1:20" ht="60" hidden="1" x14ac:dyDescent="0.25">
      <c r="A250">
        <v>248</v>
      </c>
      <c r="B250" s="3" t="s">
        <v>249</v>
      </c>
      <c r="C250" s="3" t="s">
        <v>4358</v>
      </c>
      <c r="D250">
        <v>85000</v>
      </c>
      <c r="E250">
        <v>86133</v>
      </c>
      <c r="F250" t="s">
        <v>8219</v>
      </c>
      <c r="G250" t="s">
        <v>8224</v>
      </c>
      <c r="H250" t="s">
        <v>8246</v>
      </c>
      <c r="I250">
        <v>1325961309</v>
      </c>
      <c r="J250">
        <v>1322073309</v>
      </c>
      <c r="K250" t="b">
        <v>1</v>
      </c>
      <c r="L250">
        <v>146</v>
      </c>
      <c r="M250" t="b">
        <v>1</v>
      </c>
      <c r="N250" t="s">
        <v>8269</v>
      </c>
      <c r="O250" s="5">
        <f t="shared" si="12"/>
        <v>101.33294117647058</v>
      </c>
      <c r="P250" s="7">
        <f t="shared" si="13"/>
        <v>589.95205479452056</v>
      </c>
      <c r="Q250" t="s">
        <v>8310</v>
      </c>
      <c r="R250" t="s">
        <v>8315</v>
      </c>
      <c r="S250" s="12">
        <f t="shared" si="14"/>
        <v>40870.774409722224</v>
      </c>
      <c r="T250" s="12">
        <f t="shared" si="15"/>
        <v>40915.774409722224</v>
      </c>
    </row>
    <row r="251" spans="1:20" ht="60" hidden="1" x14ac:dyDescent="0.25">
      <c r="A251">
        <v>249</v>
      </c>
      <c r="B251" s="3" t="s">
        <v>250</v>
      </c>
      <c r="C251" s="3" t="s">
        <v>4359</v>
      </c>
      <c r="D251">
        <v>10000</v>
      </c>
      <c r="E251">
        <v>11292</v>
      </c>
      <c r="F251" t="s">
        <v>8219</v>
      </c>
      <c r="G251" t="s">
        <v>8224</v>
      </c>
      <c r="H251" t="s">
        <v>8246</v>
      </c>
      <c r="I251">
        <v>1282498800</v>
      </c>
      <c r="J251">
        <v>1275603020</v>
      </c>
      <c r="K251" t="b">
        <v>1</v>
      </c>
      <c r="L251">
        <v>235</v>
      </c>
      <c r="M251" t="b">
        <v>1</v>
      </c>
      <c r="N251" t="s">
        <v>8269</v>
      </c>
      <c r="O251" s="5">
        <f t="shared" si="12"/>
        <v>112.92</v>
      </c>
      <c r="P251" s="7">
        <f t="shared" si="13"/>
        <v>48.051063829787232</v>
      </c>
      <c r="Q251" t="s">
        <v>8310</v>
      </c>
      <c r="R251" t="s">
        <v>8315</v>
      </c>
      <c r="S251" s="12">
        <f t="shared" si="14"/>
        <v>40332.923842592594</v>
      </c>
      <c r="T251" s="12">
        <f t="shared" si="15"/>
        <v>40412.736111111109</v>
      </c>
    </row>
    <row r="252" spans="1:20" ht="60" hidden="1" x14ac:dyDescent="0.25">
      <c r="A252">
        <v>250</v>
      </c>
      <c r="B252" s="3" t="s">
        <v>251</v>
      </c>
      <c r="C252" s="3" t="s">
        <v>4360</v>
      </c>
      <c r="D252">
        <v>30000</v>
      </c>
      <c r="E252">
        <v>31675</v>
      </c>
      <c r="F252" t="s">
        <v>8219</v>
      </c>
      <c r="G252" t="s">
        <v>8224</v>
      </c>
      <c r="H252" t="s">
        <v>8246</v>
      </c>
      <c r="I252">
        <v>1370525691</v>
      </c>
      <c r="J252">
        <v>1367933691</v>
      </c>
      <c r="K252" t="b">
        <v>1</v>
      </c>
      <c r="L252">
        <v>437</v>
      </c>
      <c r="M252" t="b">
        <v>1</v>
      </c>
      <c r="N252" t="s">
        <v>8269</v>
      </c>
      <c r="O252" s="5">
        <f t="shared" si="12"/>
        <v>105.58333333333334</v>
      </c>
      <c r="P252" s="7">
        <f t="shared" si="13"/>
        <v>72.482837528604122</v>
      </c>
      <c r="Q252" t="s">
        <v>8310</v>
      </c>
      <c r="R252" t="s">
        <v>8315</v>
      </c>
      <c r="S252" s="12">
        <f t="shared" si="14"/>
        <v>41401.565868055557</v>
      </c>
      <c r="T252" s="12">
        <f t="shared" si="15"/>
        <v>41431.565868055557</v>
      </c>
    </row>
    <row r="253" spans="1:20" ht="45" hidden="1" x14ac:dyDescent="0.25">
      <c r="A253">
        <v>251</v>
      </c>
      <c r="B253" s="3" t="s">
        <v>252</v>
      </c>
      <c r="C253" s="3" t="s">
        <v>4361</v>
      </c>
      <c r="D253">
        <v>3500</v>
      </c>
      <c r="E253">
        <v>4395</v>
      </c>
      <c r="F253" t="s">
        <v>8219</v>
      </c>
      <c r="G253" t="s">
        <v>8224</v>
      </c>
      <c r="H253" t="s">
        <v>8246</v>
      </c>
      <c r="I253">
        <v>1337194800</v>
      </c>
      <c r="J253">
        <v>1334429646</v>
      </c>
      <c r="K253" t="b">
        <v>1</v>
      </c>
      <c r="L253">
        <v>77</v>
      </c>
      <c r="M253" t="b">
        <v>1</v>
      </c>
      <c r="N253" t="s">
        <v>8269</v>
      </c>
      <c r="O253" s="5">
        <f t="shared" si="12"/>
        <v>125.57142857142858</v>
      </c>
      <c r="P253" s="7">
        <f t="shared" si="13"/>
        <v>57.077922077922075</v>
      </c>
      <c r="Q253" t="s">
        <v>8310</v>
      </c>
      <c r="R253" t="s">
        <v>8315</v>
      </c>
      <c r="S253" s="12">
        <f t="shared" si="14"/>
        <v>41013.787569444445</v>
      </c>
      <c r="T253" s="12">
        <f t="shared" si="15"/>
        <v>41045.791666666664</v>
      </c>
    </row>
    <row r="254" spans="1:20" ht="45" hidden="1" x14ac:dyDescent="0.25">
      <c r="A254">
        <v>252</v>
      </c>
      <c r="B254" s="3" t="s">
        <v>253</v>
      </c>
      <c r="C254" s="3" t="s">
        <v>4362</v>
      </c>
      <c r="D254">
        <v>5000</v>
      </c>
      <c r="E254">
        <v>9228</v>
      </c>
      <c r="F254" t="s">
        <v>8219</v>
      </c>
      <c r="G254" t="s">
        <v>8224</v>
      </c>
      <c r="H254" t="s">
        <v>8246</v>
      </c>
      <c r="I254">
        <v>1275364740</v>
      </c>
      <c r="J254">
        <v>1269878058</v>
      </c>
      <c r="K254" t="b">
        <v>1</v>
      </c>
      <c r="L254">
        <v>108</v>
      </c>
      <c r="M254" t="b">
        <v>1</v>
      </c>
      <c r="N254" t="s">
        <v>8269</v>
      </c>
      <c r="O254" s="5">
        <f t="shared" si="12"/>
        <v>184.56</v>
      </c>
      <c r="P254" s="7">
        <f t="shared" si="13"/>
        <v>85.444444444444443</v>
      </c>
      <c r="Q254" t="s">
        <v>8310</v>
      </c>
      <c r="R254" t="s">
        <v>8315</v>
      </c>
      <c r="S254" s="12">
        <f t="shared" si="14"/>
        <v>40266.662708333337</v>
      </c>
      <c r="T254" s="12">
        <f t="shared" si="15"/>
        <v>40330.165972222225</v>
      </c>
    </row>
    <row r="255" spans="1:20" ht="60" hidden="1" x14ac:dyDescent="0.25">
      <c r="A255">
        <v>253</v>
      </c>
      <c r="B255" s="3" t="s">
        <v>254</v>
      </c>
      <c r="C255" s="3" t="s">
        <v>4363</v>
      </c>
      <c r="D255">
        <v>1500</v>
      </c>
      <c r="E255">
        <v>1511</v>
      </c>
      <c r="F255" t="s">
        <v>8219</v>
      </c>
      <c r="G255" t="s">
        <v>8224</v>
      </c>
      <c r="H255" t="s">
        <v>8246</v>
      </c>
      <c r="I255">
        <v>1329320235</v>
      </c>
      <c r="J255">
        <v>1326728235</v>
      </c>
      <c r="K255" t="b">
        <v>1</v>
      </c>
      <c r="L255">
        <v>7</v>
      </c>
      <c r="M255" t="b">
        <v>1</v>
      </c>
      <c r="N255" t="s">
        <v>8269</v>
      </c>
      <c r="O255" s="5">
        <f t="shared" si="12"/>
        <v>100.73333333333335</v>
      </c>
      <c r="P255" s="7">
        <f t="shared" si="13"/>
        <v>215.85714285714286</v>
      </c>
      <c r="Q255" t="s">
        <v>8310</v>
      </c>
      <c r="R255" t="s">
        <v>8315</v>
      </c>
      <c r="S255" s="12">
        <f t="shared" si="14"/>
        <v>40924.650868055556</v>
      </c>
      <c r="T255" s="12">
        <f t="shared" si="15"/>
        <v>40954.650868055556</v>
      </c>
    </row>
    <row r="256" spans="1:20" ht="45" hidden="1" x14ac:dyDescent="0.25">
      <c r="A256">
        <v>254</v>
      </c>
      <c r="B256" s="3" t="s">
        <v>255</v>
      </c>
      <c r="C256" s="3" t="s">
        <v>4364</v>
      </c>
      <c r="D256">
        <v>24000</v>
      </c>
      <c r="E256">
        <v>28067.34</v>
      </c>
      <c r="F256" t="s">
        <v>8219</v>
      </c>
      <c r="G256" t="s">
        <v>8224</v>
      </c>
      <c r="H256" t="s">
        <v>8246</v>
      </c>
      <c r="I256">
        <v>1445047200</v>
      </c>
      <c r="J256">
        <v>1442443910</v>
      </c>
      <c r="K256" t="b">
        <v>1</v>
      </c>
      <c r="L256">
        <v>314</v>
      </c>
      <c r="M256" t="b">
        <v>1</v>
      </c>
      <c r="N256" t="s">
        <v>8269</v>
      </c>
      <c r="O256" s="5">
        <f t="shared" si="12"/>
        <v>116.94725</v>
      </c>
      <c r="P256" s="7">
        <f t="shared" si="13"/>
        <v>89.38643312101911</v>
      </c>
      <c r="Q256" t="s">
        <v>8310</v>
      </c>
      <c r="R256" t="s">
        <v>8315</v>
      </c>
      <c r="S256" s="12">
        <f t="shared" si="14"/>
        <v>42263.952662037031</v>
      </c>
      <c r="T256" s="12">
        <f t="shared" si="15"/>
        <v>42294.083333333328</v>
      </c>
    </row>
    <row r="257" spans="1:20" ht="30" hidden="1" x14ac:dyDescent="0.25">
      <c r="A257">
        <v>255</v>
      </c>
      <c r="B257" s="3" t="s">
        <v>256</v>
      </c>
      <c r="C257" s="3" t="s">
        <v>4365</v>
      </c>
      <c r="D257">
        <v>8000</v>
      </c>
      <c r="E257">
        <v>8538.66</v>
      </c>
      <c r="F257" t="s">
        <v>8219</v>
      </c>
      <c r="G257" t="s">
        <v>8224</v>
      </c>
      <c r="H257" t="s">
        <v>8246</v>
      </c>
      <c r="I257">
        <v>1300275482</v>
      </c>
      <c r="J257">
        <v>1297687082</v>
      </c>
      <c r="K257" t="b">
        <v>1</v>
      </c>
      <c r="L257">
        <v>188</v>
      </c>
      <c r="M257" t="b">
        <v>1</v>
      </c>
      <c r="N257" t="s">
        <v>8269</v>
      </c>
      <c r="O257" s="5">
        <f t="shared" si="12"/>
        <v>106.73325</v>
      </c>
      <c r="P257" s="7">
        <f t="shared" si="13"/>
        <v>45.418404255319146</v>
      </c>
      <c r="Q257" t="s">
        <v>8310</v>
      </c>
      <c r="R257" t="s">
        <v>8315</v>
      </c>
      <c r="S257" s="12">
        <f t="shared" si="14"/>
        <v>40588.526412037041</v>
      </c>
      <c r="T257" s="12">
        <f t="shared" si="15"/>
        <v>40618.48474537037</v>
      </c>
    </row>
    <row r="258" spans="1:20" ht="60" hidden="1" x14ac:dyDescent="0.25">
      <c r="A258">
        <v>256</v>
      </c>
      <c r="B258" s="3" t="s">
        <v>257</v>
      </c>
      <c r="C258" s="3" t="s">
        <v>4366</v>
      </c>
      <c r="D258">
        <v>13000</v>
      </c>
      <c r="E258">
        <v>18083</v>
      </c>
      <c r="F258" t="s">
        <v>8219</v>
      </c>
      <c r="G258" t="s">
        <v>8224</v>
      </c>
      <c r="H258" t="s">
        <v>8246</v>
      </c>
      <c r="I258">
        <v>1363458467</v>
      </c>
      <c r="J258">
        <v>1360866467</v>
      </c>
      <c r="K258" t="b">
        <v>1</v>
      </c>
      <c r="L258">
        <v>275</v>
      </c>
      <c r="M258" t="b">
        <v>1</v>
      </c>
      <c r="N258" t="s">
        <v>8269</v>
      </c>
      <c r="O258" s="5">
        <f t="shared" si="12"/>
        <v>139.1</v>
      </c>
      <c r="P258" s="7">
        <f t="shared" si="13"/>
        <v>65.756363636363631</v>
      </c>
      <c r="Q258" t="s">
        <v>8310</v>
      </c>
      <c r="R258" t="s">
        <v>8315</v>
      </c>
      <c r="S258" s="12">
        <f t="shared" si="14"/>
        <v>41319.769293981481</v>
      </c>
      <c r="T258" s="12">
        <f t="shared" si="15"/>
        <v>41349.769293981481</v>
      </c>
    </row>
    <row r="259" spans="1:20" ht="60" hidden="1" x14ac:dyDescent="0.25">
      <c r="A259">
        <v>257</v>
      </c>
      <c r="B259" s="3" t="s">
        <v>258</v>
      </c>
      <c r="C259" s="3" t="s">
        <v>4367</v>
      </c>
      <c r="D259">
        <v>35000</v>
      </c>
      <c r="E259">
        <v>37354.269999999997</v>
      </c>
      <c r="F259" t="s">
        <v>8219</v>
      </c>
      <c r="G259" t="s">
        <v>8224</v>
      </c>
      <c r="H259" t="s">
        <v>8246</v>
      </c>
      <c r="I259">
        <v>1463670162</v>
      </c>
      <c r="J259">
        <v>1461078162</v>
      </c>
      <c r="K259" t="b">
        <v>1</v>
      </c>
      <c r="L259">
        <v>560</v>
      </c>
      <c r="M259" t="b">
        <v>1</v>
      </c>
      <c r="N259" t="s">
        <v>8269</v>
      </c>
      <c r="O259" s="5">
        <f t="shared" ref="O259:O322" si="16">(E259/D259)*100</f>
        <v>106.72648571428572</v>
      </c>
      <c r="P259" s="7">
        <f t="shared" ref="P259:P322" si="17">IF(E259&gt;0,E259/L259,"N/A")</f>
        <v>66.70405357142856</v>
      </c>
      <c r="Q259" t="s">
        <v>8310</v>
      </c>
      <c r="R259" t="s">
        <v>8315</v>
      </c>
      <c r="S259" s="12">
        <f t="shared" ref="S259:S322" si="18">(((J259/60)/60)/24)+DATE(1970,1,1)</f>
        <v>42479.626875000002</v>
      </c>
      <c r="T259" s="12">
        <f t="shared" ref="T259:T322" si="19">(((I259/60)/60/24)+DATE(1970,1,1))</f>
        <v>42509.626875000002</v>
      </c>
    </row>
    <row r="260" spans="1:20" ht="60" hidden="1" x14ac:dyDescent="0.25">
      <c r="A260">
        <v>258</v>
      </c>
      <c r="B260" s="3" t="s">
        <v>259</v>
      </c>
      <c r="C260" s="3" t="s">
        <v>4368</v>
      </c>
      <c r="D260">
        <v>30000</v>
      </c>
      <c r="E260">
        <v>57342</v>
      </c>
      <c r="F260" t="s">
        <v>8219</v>
      </c>
      <c r="G260" t="s">
        <v>8224</v>
      </c>
      <c r="H260" t="s">
        <v>8246</v>
      </c>
      <c r="I260">
        <v>1308359666</v>
      </c>
      <c r="J260">
        <v>1305767666</v>
      </c>
      <c r="K260" t="b">
        <v>1</v>
      </c>
      <c r="L260">
        <v>688</v>
      </c>
      <c r="M260" t="b">
        <v>1</v>
      </c>
      <c r="N260" t="s">
        <v>8269</v>
      </c>
      <c r="O260" s="5">
        <f t="shared" si="16"/>
        <v>191.14</v>
      </c>
      <c r="P260" s="7">
        <f t="shared" si="17"/>
        <v>83.345930232558146</v>
      </c>
      <c r="Q260" t="s">
        <v>8310</v>
      </c>
      <c r="R260" t="s">
        <v>8315</v>
      </c>
      <c r="S260" s="12">
        <f t="shared" si="18"/>
        <v>40682.051689814813</v>
      </c>
      <c r="T260" s="12">
        <f t="shared" si="19"/>
        <v>40712.051689814813</v>
      </c>
    </row>
    <row r="261" spans="1:20" ht="60" hidden="1" x14ac:dyDescent="0.25">
      <c r="A261">
        <v>259</v>
      </c>
      <c r="B261" s="3" t="s">
        <v>260</v>
      </c>
      <c r="C261" s="3" t="s">
        <v>4369</v>
      </c>
      <c r="D261">
        <v>75000</v>
      </c>
      <c r="E261">
        <v>98953.42</v>
      </c>
      <c r="F261" t="s">
        <v>8219</v>
      </c>
      <c r="G261" t="s">
        <v>8224</v>
      </c>
      <c r="H261" t="s">
        <v>8246</v>
      </c>
      <c r="I261">
        <v>1428514969</v>
      </c>
      <c r="J261">
        <v>1425922969</v>
      </c>
      <c r="K261" t="b">
        <v>1</v>
      </c>
      <c r="L261">
        <v>942</v>
      </c>
      <c r="M261" t="b">
        <v>1</v>
      </c>
      <c r="N261" t="s">
        <v>8269</v>
      </c>
      <c r="O261" s="5">
        <f t="shared" si="16"/>
        <v>131.93789333333334</v>
      </c>
      <c r="P261" s="7">
        <f t="shared" si="17"/>
        <v>105.04609341825902</v>
      </c>
      <c r="Q261" t="s">
        <v>8310</v>
      </c>
      <c r="R261" t="s">
        <v>8315</v>
      </c>
      <c r="S261" s="12">
        <f t="shared" si="18"/>
        <v>42072.738067129627</v>
      </c>
      <c r="T261" s="12">
        <f t="shared" si="19"/>
        <v>42102.738067129627</v>
      </c>
    </row>
    <row r="262" spans="1:20" ht="45" hidden="1" x14ac:dyDescent="0.25">
      <c r="A262">
        <v>260</v>
      </c>
      <c r="B262" s="3" t="s">
        <v>261</v>
      </c>
      <c r="C262" s="3" t="s">
        <v>4370</v>
      </c>
      <c r="D262">
        <v>10000</v>
      </c>
      <c r="E262">
        <v>10640</v>
      </c>
      <c r="F262" t="s">
        <v>8219</v>
      </c>
      <c r="G262" t="s">
        <v>8224</v>
      </c>
      <c r="H262" t="s">
        <v>8246</v>
      </c>
      <c r="I262">
        <v>1279360740</v>
      </c>
      <c r="J262">
        <v>1275415679</v>
      </c>
      <c r="K262" t="b">
        <v>1</v>
      </c>
      <c r="L262">
        <v>88</v>
      </c>
      <c r="M262" t="b">
        <v>1</v>
      </c>
      <c r="N262" t="s">
        <v>8269</v>
      </c>
      <c r="O262" s="5">
        <f t="shared" si="16"/>
        <v>106.4</v>
      </c>
      <c r="P262" s="7">
        <f t="shared" si="17"/>
        <v>120.90909090909091</v>
      </c>
      <c r="Q262" t="s">
        <v>8310</v>
      </c>
      <c r="R262" t="s">
        <v>8315</v>
      </c>
      <c r="S262" s="12">
        <f t="shared" si="18"/>
        <v>40330.755543981482</v>
      </c>
      <c r="T262" s="12">
        <f t="shared" si="19"/>
        <v>40376.415972222225</v>
      </c>
    </row>
    <row r="263" spans="1:20" ht="45" hidden="1" x14ac:dyDescent="0.25">
      <c r="A263">
        <v>261</v>
      </c>
      <c r="B263" s="3" t="s">
        <v>262</v>
      </c>
      <c r="C263" s="3" t="s">
        <v>4371</v>
      </c>
      <c r="D263">
        <v>20000</v>
      </c>
      <c r="E263">
        <v>21480</v>
      </c>
      <c r="F263" t="s">
        <v>8219</v>
      </c>
      <c r="G263" t="s">
        <v>8224</v>
      </c>
      <c r="H263" t="s">
        <v>8246</v>
      </c>
      <c r="I263">
        <v>1339080900</v>
      </c>
      <c r="J263">
        <v>1334783704</v>
      </c>
      <c r="K263" t="b">
        <v>1</v>
      </c>
      <c r="L263">
        <v>220</v>
      </c>
      <c r="M263" t="b">
        <v>1</v>
      </c>
      <c r="N263" t="s">
        <v>8269</v>
      </c>
      <c r="O263" s="5">
        <f t="shared" si="16"/>
        <v>107.4</v>
      </c>
      <c r="P263" s="7">
        <f t="shared" si="17"/>
        <v>97.63636363636364</v>
      </c>
      <c r="Q263" t="s">
        <v>8310</v>
      </c>
      <c r="R263" t="s">
        <v>8315</v>
      </c>
      <c r="S263" s="12">
        <f t="shared" si="18"/>
        <v>41017.885462962964</v>
      </c>
      <c r="T263" s="12">
        <f t="shared" si="19"/>
        <v>41067.621527777781</v>
      </c>
    </row>
    <row r="264" spans="1:20" ht="30" hidden="1" x14ac:dyDescent="0.25">
      <c r="A264">
        <v>262</v>
      </c>
      <c r="B264" s="3" t="s">
        <v>263</v>
      </c>
      <c r="C264" s="3" t="s">
        <v>4372</v>
      </c>
      <c r="D264">
        <v>2500</v>
      </c>
      <c r="E264">
        <v>6000</v>
      </c>
      <c r="F264" t="s">
        <v>8219</v>
      </c>
      <c r="G264" t="s">
        <v>8224</v>
      </c>
      <c r="H264" t="s">
        <v>8246</v>
      </c>
      <c r="I264">
        <v>1298699828</v>
      </c>
      <c r="J264">
        <v>1294811828</v>
      </c>
      <c r="K264" t="b">
        <v>1</v>
      </c>
      <c r="L264">
        <v>145</v>
      </c>
      <c r="M264" t="b">
        <v>1</v>
      </c>
      <c r="N264" t="s">
        <v>8269</v>
      </c>
      <c r="O264" s="5">
        <f t="shared" si="16"/>
        <v>240</v>
      </c>
      <c r="P264" s="7">
        <f t="shared" si="17"/>
        <v>41.379310344827587</v>
      </c>
      <c r="Q264" t="s">
        <v>8310</v>
      </c>
      <c r="R264" t="s">
        <v>8315</v>
      </c>
      <c r="S264" s="12">
        <f t="shared" si="18"/>
        <v>40555.24800925926</v>
      </c>
      <c r="T264" s="12">
        <f t="shared" si="19"/>
        <v>40600.24800925926</v>
      </c>
    </row>
    <row r="265" spans="1:20" ht="60" hidden="1" x14ac:dyDescent="0.25">
      <c r="A265">
        <v>263</v>
      </c>
      <c r="B265" s="3" t="s">
        <v>264</v>
      </c>
      <c r="C265" s="3" t="s">
        <v>4373</v>
      </c>
      <c r="D265">
        <v>25000</v>
      </c>
      <c r="E265">
        <v>29520.27</v>
      </c>
      <c r="F265" t="s">
        <v>8219</v>
      </c>
      <c r="G265" t="s">
        <v>8224</v>
      </c>
      <c r="H265" t="s">
        <v>8246</v>
      </c>
      <c r="I265">
        <v>1348786494</v>
      </c>
      <c r="J265">
        <v>1346194494</v>
      </c>
      <c r="K265" t="b">
        <v>1</v>
      </c>
      <c r="L265">
        <v>963</v>
      </c>
      <c r="M265" t="b">
        <v>1</v>
      </c>
      <c r="N265" t="s">
        <v>8269</v>
      </c>
      <c r="O265" s="5">
        <f t="shared" si="16"/>
        <v>118.08108</v>
      </c>
      <c r="P265" s="7">
        <f t="shared" si="17"/>
        <v>30.654485981308412</v>
      </c>
      <c r="Q265" t="s">
        <v>8310</v>
      </c>
      <c r="R265" t="s">
        <v>8315</v>
      </c>
      <c r="S265" s="12">
        <f t="shared" si="18"/>
        <v>41149.954791666663</v>
      </c>
      <c r="T265" s="12">
        <f t="shared" si="19"/>
        <v>41179.954791666663</v>
      </c>
    </row>
    <row r="266" spans="1:20" ht="60" hidden="1" x14ac:dyDescent="0.25">
      <c r="A266">
        <v>264</v>
      </c>
      <c r="B266" s="3" t="s">
        <v>265</v>
      </c>
      <c r="C266" s="3" t="s">
        <v>4374</v>
      </c>
      <c r="D266">
        <v>5000</v>
      </c>
      <c r="E266">
        <v>5910</v>
      </c>
      <c r="F266" t="s">
        <v>8219</v>
      </c>
      <c r="G266" t="s">
        <v>8224</v>
      </c>
      <c r="H266" t="s">
        <v>8246</v>
      </c>
      <c r="I266">
        <v>1336747995</v>
      </c>
      <c r="J266">
        <v>1334155995</v>
      </c>
      <c r="K266" t="b">
        <v>1</v>
      </c>
      <c r="L266">
        <v>91</v>
      </c>
      <c r="M266" t="b">
        <v>1</v>
      </c>
      <c r="N266" t="s">
        <v>8269</v>
      </c>
      <c r="O266" s="5">
        <f t="shared" si="16"/>
        <v>118.19999999999999</v>
      </c>
      <c r="P266" s="7">
        <f t="shared" si="17"/>
        <v>64.945054945054949</v>
      </c>
      <c r="Q266" t="s">
        <v>8310</v>
      </c>
      <c r="R266" t="s">
        <v>8315</v>
      </c>
      <c r="S266" s="12">
        <f t="shared" si="18"/>
        <v>41010.620312500003</v>
      </c>
      <c r="T266" s="12">
        <f t="shared" si="19"/>
        <v>41040.620312500003</v>
      </c>
    </row>
    <row r="267" spans="1:20" ht="60" hidden="1" x14ac:dyDescent="0.25">
      <c r="A267">
        <v>265</v>
      </c>
      <c r="B267" s="3" t="s">
        <v>266</v>
      </c>
      <c r="C267" s="3" t="s">
        <v>4375</v>
      </c>
      <c r="D267">
        <v>5000</v>
      </c>
      <c r="E267">
        <v>5555</v>
      </c>
      <c r="F267" t="s">
        <v>8219</v>
      </c>
      <c r="G267" t="s">
        <v>8224</v>
      </c>
      <c r="H267" t="s">
        <v>8246</v>
      </c>
      <c r="I267">
        <v>1273522560</v>
      </c>
      <c r="J267">
        <v>1269928430</v>
      </c>
      <c r="K267" t="b">
        <v>1</v>
      </c>
      <c r="L267">
        <v>58</v>
      </c>
      <c r="M267" t="b">
        <v>1</v>
      </c>
      <c r="N267" t="s">
        <v>8269</v>
      </c>
      <c r="O267" s="5">
        <f t="shared" si="16"/>
        <v>111.1</v>
      </c>
      <c r="P267" s="7">
        <f t="shared" si="17"/>
        <v>95.775862068965523</v>
      </c>
      <c r="Q267" t="s">
        <v>8310</v>
      </c>
      <c r="R267" t="s">
        <v>8315</v>
      </c>
      <c r="S267" s="12">
        <f t="shared" si="18"/>
        <v>40267.245717592588</v>
      </c>
      <c r="T267" s="12">
        <f t="shared" si="19"/>
        <v>40308.844444444447</v>
      </c>
    </row>
    <row r="268" spans="1:20" ht="60" hidden="1" x14ac:dyDescent="0.25">
      <c r="A268">
        <v>266</v>
      </c>
      <c r="B268" s="3" t="s">
        <v>267</v>
      </c>
      <c r="C268" s="3" t="s">
        <v>4376</v>
      </c>
      <c r="D268">
        <v>1000</v>
      </c>
      <c r="E268">
        <v>1455</v>
      </c>
      <c r="F268" t="s">
        <v>8219</v>
      </c>
      <c r="G268" t="s">
        <v>8224</v>
      </c>
      <c r="H268" t="s">
        <v>8246</v>
      </c>
      <c r="I268">
        <v>1271994660</v>
      </c>
      <c r="J268">
        <v>1264565507</v>
      </c>
      <c r="K268" t="b">
        <v>1</v>
      </c>
      <c r="L268">
        <v>36</v>
      </c>
      <c r="M268" t="b">
        <v>1</v>
      </c>
      <c r="N268" t="s">
        <v>8269</v>
      </c>
      <c r="O268" s="5">
        <f t="shared" si="16"/>
        <v>145.5</v>
      </c>
      <c r="P268" s="7">
        <f t="shared" si="17"/>
        <v>40.416666666666664</v>
      </c>
      <c r="Q268" t="s">
        <v>8310</v>
      </c>
      <c r="R268" t="s">
        <v>8315</v>
      </c>
      <c r="S268" s="12">
        <f t="shared" si="18"/>
        <v>40205.174849537041</v>
      </c>
      <c r="T268" s="12">
        <f t="shared" si="19"/>
        <v>40291.160416666666</v>
      </c>
    </row>
    <row r="269" spans="1:20" ht="45" hidden="1" x14ac:dyDescent="0.25">
      <c r="A269">
        <v>267</v>
      </c>
      <c r="B269" s="3" t="s">
        <v>268</v>
      </c>
      <c r="C269" s="3" t="s">
        <v>4377</v>
      </c>
      <c r="D269">
        <v>9850</v>
      </c>
      <c r="E269">
        <v>12965.44</v>
      </c>
      <c r="F269" t="s">
        <v>8219</v>
      </c>
      <c r="G269" t="s">
        <v>8225</v>
      </c>
      <c r="H269" t="s">
        <v>8247</v>
      </c>
      <c r="I269">
        <v>1403693499</v>
      </c>
      <c r="J269">
        <v>1401101499</v>
      </c>
      <c r="K269" t="b">
        <v>1</v>
      </c>
      <c r="L269">
        <v>165</v>
      </c>
      <c r="M269" t="b">
        <v>1</v>
      </c>
      <c r="N269" t="s">
        <v>8269</v>
      </c>
      <c r="O269" s="5">
        <f t="shared" si="16"/>
        <v>131.62883248730967</v>
      </c>
      <c r="P269" s="7">
        <f t="shared" si="17"/>
        <v>78.578424242424248</v>
      </c>
      <c r="Q269" t="s">
        <v>8310</v>
      </c>
      <c r="R269" t="s">
        <v>8315</v>
      </c>
      <c r="S269" s="12">
        <f t="shared" si="18"/>
        <v>41785.452534722222</v>
      </c>
      <c r="T269" s="12">
        <f t="shared" si="19"/>
        <v>41815.452534722222</v>
      </c>
    </row>
    <row r="270" spans="1:20" ht="60" hidden="1" x14ac:dyDescent="0.25">
      <c r="A270">
        <v>268</v>
      </c>
      <c r="B270" s="3" t="s">
        <v>269</v>
      </c>
      <c r="C270" s="3" t="s">
        <v>4378</v>
      </c>
      <c r="D270">
        <v>5000</v>
      </c>
      <c r="E270">
        <v>5570</v>
      </c>
      <c r="F270" t="s">
        <v>8219</v>
      </c>
      <c r="G270" t="s">
        <v>8224</v>
      </c>
      <c r="H270" t="s">
        <v>8246</v>
      </c>
      <c r="I270">
        <v>1320640778</v>
      </c>
      <c r="J270">
        <v>1316749178</v>
      </c>
      <c r="K270" t="b">
        <v>1</v>
      </c>
      <c r="L270">
        <v>111</v>
      </c>
      <c r="M270" t="b">
        <v>1</v>
      </c>
      <c r="N270" t="s">
        <v>8269</v>
      </c>
      <c r="O270" s="5">
        <f t="shared" si="16"/>
        <v>111.4</v>
      </c>
      <c r="P270" s="7">
        <f t="shared" si="17"/>
        <v>50.18018018018018</v>
      </c>
      <c r="Q270" t="s">
        <v>8310</v>
      </c>
      <c r="R270" t="s">
        <v>8315</v>
      </c>
      <c r="S270" s="12">
        <f t="shared" si="18"/>
        <v>40809.15252314815</v>
      </c>
      <c r="T270" s="12">
        <f t="shared" si="19"/>
        <v>40854.194189814814</v>
      </c>
    </row>
    <row r="271" spans="1:20" ht="60" hidden="1" x14ac:dyDescent="0.25">
      <c r="A271">
        <v>269</v>
      </c>
      <c r="B271" s="3" t="s">
        <v>270</v>
      </c>
      <c r="C271" s="3" t="s">
        <v>4379</v>
      </c>
      <c r="D271">
        <v>100000</v>
      </c>
      <c r="E271">
        <v>147233.76999999999</v>
      </c>
      <c r="F271" t="s">
        <v>8219</v>
      </c>
      <c r="G271" t="s">
        <v>8226</v>
      </c>
      <c r="H271" t="s">
        <v>8248</v>
      </c>
      <c r="I271">
        <v>1487738622</v>
      </c>
      <c r="J271">
        <v>1485146622</v>
      </c>
      <c r="K271" t="b">
        <v>1</v>
      </c>
      <c r="L271">
        <v>1596</v>
      </c>
      <c r="M271" t="b">
        <v>1</v>
      </c>
      <c r="N271" t="s">
        <v>8269</v>
      </c>
      <c r="O271" s="5">
        <f t="shared" si="16"/>
        <v>147.23376999999999</v>
      </c>
      <c r="P271" s="7">
        <f t="shared" si="17"/>
        <v>92.251735588972423</v>
      </c>
      <c r="Q271" t="s">
        <v>8310</v>
      </c>
      <c r="R271" t="s">
        <v>8315</v>
      </c>
      <c r="S271" s="12">
        <f t="shared" si="18"/>
        <v>42758.197013888886</v>
      </c>
      <c r="T271" s="12">
        <f t="shared" si="19"/>
        <v>42788.197013888886</v>
      </c>
    </row>
    <row r="272" spans="1:20" ht="45" hidden="1" x14ac:dyDescent="0.25">
      <c r="A272">
        <v>270</v>
      </c>
      <c r="B272" s="3" t="s">
        <v>271</v>
      </c>
      <c r="C272" s="3" t="s">
        <v>4380</v>
      </c>
      <c r="D272">
        <v>2300</v>
      </c>
      <c r="E272">
        <v>3510</v>
      </c>
      <c r="F272" t="s">
        <v>8219</v>
      </c>
      <c r="G272" t="s">
        <v>8224</v>
      </c>
      <c r="H272" t="s">
        <v>8246</v>
      </c>
      <c r="I272">
        <v>1306296000</v>
      </c>
      <c r="J272">
        <v>1301950070</v>
      </c>
      <c r="K272" t="b">
        <v>1</v>
      </c>
      <c r="L272">
        <v>61</v>
      </c>
      <c r="M272" t="b">
        <v>1</v>
      </c>
      <c r="N272" t="s">
        <v>8269</v>
      </c>
      <c r="O272" s="5">
        <f t="shared" si="16"/>
        <v>152.60869565217391</v>
      </c>
      <c r="P272" s="7">
        <f t="shared" si="17"/>
        <v>57.540983606557376</v>
      </c>
      <c r="Q272" t="s">
        <v>8310</v>
      </c>
      <c r="R272" t="s">
        <v>8315</v>
      </c>
      <c r="S272" s="12">
        <f t="shared" si="18"/>
        <v>40637.866550925923</v>
      </c>
      <c r="T272" s="12">
        <f t="shared" si="19"/>
        <v>40688.166666666664</v>
      </c>
    </row>
    <row r="273" spans="1:20" ht="60" hidden="1" x14ac:dyDescent="0.25">
      <c r="A273">
        <v>271</v>
      </c>
      <c r="B273" s="3" t="s">
        <v>272</v>
      </c>
      <c r="C273" s="3" t="s">
        <v>4381</v>
      </c>
      <c r="D273">
        <v>30000</v>
      </c>
      <c r="E273">
        <v>31404</v>
      </c>
      <c r="F273" t="s">
        <v>8219</v>
      </c>
      <c r="G273" t="s">
        <v>8224</v>
      </c>
      <c r="H273" t="s">
        <v>8246</v>
      </c>
      <c r="I273">
        <v>1388649600</v>
      </c>
      <c r="J273">
        <v>1386123861</v>
      </c>
      <c r="K273" t="b">
        <v>1</v>
      </c>
      <c r="L273">
        <v>287</v>
      </c>
      <c r="M273" t="b">
        <v>1</v>
      </c>
      <c r="N273" t="s">
        <v>8269</v>
      </c>
      <c r="O273" s="5">
        <f t="shared" si="16"/>
        <v>104.67999999999999</v>
      </c>
      <c r="P273" s="7">
        <f t="shared" si="17"/>
        <v>109.42160278745645</v>
      </c>
      <c r="Q273" t="s">
        <v>8310</v>
      </c>
      <c r="R273" t="s">
        <v>8315</v>
      </c>
      <c r="S273" s="12">
        <f t="shared" si="18"/>
        <v>41612.10024305556</v>
      </c>
      <c r="T273" s="12">
        <f t="shared" si="19"/>
        <v>41641.333333333336</v>
      </c>
    </row>
    <row r="274" spans="1:20" ht="60" hidden="1" x14ac:dyDescent="0.25">
      <c r="A274">
        <v>272</v>
      </c>
      <c r="B274" s="3" t="s">
        <v>273</v>
      </c>
      <c r="C274" s="3" t="s">
        <v>4382</v>
      </c>
      <c r="D274">
        <v>3000</v>
      </c>
      <c r="E274">
        <v>5323.01</v>
      </c>
      <c r="F274" t="s">
        <v>8219</v>
      </c>
      <c r="G274" t="s">
        <v>8224</v>
      </c>
      <c r="H274" t="s">
        <v>8246</v>
      </c>
      <c r="I274">
        <v>1272480540</v>
      </c>
      <c r="J274">
        <v>1267220191</v>
      </c>
      <c r="K274" t="b">
        <v>1</v>
      </c>
      <c r="L274">
        <v>65</v>
      </c>
      <c r="M274" t="b">
        <v>1</v>
      </c>
      <c r="N274" t="s">
        <v>8269</v>
      </c>
      <c r="O274" s="5">
        <f t="shared" si="16"/>
        <v>177.43366666666668</v>
      </c>
      <c r="P274" s="7">
        <f t="shared" si="17"/>
        <v>81.892461538461546</v>
      </c>
      <c r="Q274" t="s">
        <v>8310</v>
      </c>
      <c r="R274" t="s">
        <v>8315</v>
      </c>
      <c r="S274" s="12">
        <f t="shared" si="18"/>
        <v>40235.900358796294</v>
      </c>
      <c r="T274" s="12">
        <f t="shared" si="19"/>
        <v>40296.78402777778</v>
      </c>
    </row>
    <row r="275" spans="1:20" ht="60" hidden="1" x14ac:dyDescent="0.25">
      <c r="A275">
        <v>273</v>
      </c>
      <c r="B275" s="3" t="s">
        <v>274</v>
      </c>
      <c r="C275" s="3" t="s">
        <v>4383</v>
      </c>
      <c r="D275">
        <v>5000</v>
      </c>
      <c r="E275">
        <v>5388.79</v>
      </c>
      <c r="F275" t="s">
        <v>8219</v>
      </c>
      <c r="G275" t="s">
        <v>8224</v>
      </c>
      <c r="H275" t="s">
        <v>8246</v>
      </c>
      <c r="I275">
        <v>1309694266</v>
      </c>
      <c r="J275">
        <v>1307102266</v>
      </c>
      <c r="K275" t="b">
        <v>1</v>
      </c>
      <c r="L275">
        <v>118</v>
      </c>
      <c r="M275" t="b">
        <v>1</v>
      </c>
      <c r="N275" t="s">
        <v>8269</v>
      </c>
      <c r="O275" s="5">
        <f t="shared" si="16"/>
        <v>107.7758</v>
      </c>
      <c r="P275" s="7">
        <f t="shared" si="17"/>
        <v>45.667711864406776</v>
      </c>
      <c r="Q275" t="s">
        <v>8310</v>
      </c>
      <c r="R275" t="s">
        <v>8315</v>
      </c>
      <c r="S275" s="12">
        <f t="shared" si="18"/>
        <v>40697.498449074075</v>
      </c>
      <c r="T275" s="12">
        <f t="shared" si="19"/>
        <v>40727.498449074075</v>
      </c>
    </row>
    <row r="276" spans="1:20" ht="60" hidden="1" x14ac:dyDescent="0.25">
      <c r="A276">
        <v>274</v>
      </c>
      <c r="B276" s="3" t="s">
        <v>275</v>
      </c>
      <c r="C276" s="3" t="s">
        <v>4384</v>
      </c>
      <c r="D276">
        <v>4000</v>
      </c>
      <c r="E276">
        <v>6240</v>
      </c>
      <c r="F276" t="s">
        <v>8219</v>
      </c>
      <c r="G276" t="s">
        <v>8224</v>
      </c>
      <c r="H276" t="s">
        <v>8246</v>
      </c>
      <c r="I276">
        <v>1333609140</v>
      </c>
      <c r="J276">
        <v>1330638829</v>
      </c>
      <c r="K276" t="b">
        <v>1</v>
      </c>
      <c r="L276">
        <v>113</v>
      </c>
      <c r="M276" t="b">
        <v>1</v>
      </c>
      <c r="N276" t="s">
        <v>8269</v>
      </c>
      <c r="O276" s="5">
        <f t="shared" si="16"/>
        <v>156</v>
      </c>
      <c r="P276" s="7">
        <f t="shared" si="17"/>
        <v>55.221238938053098</v>
      </c>
      <c r="Q276" t="s">
        <v>8310</v>
      </c>
      <c r="R276" t="s">
        <v>8315</v>
      </c>
      <c r="S276" s="12">
        <f t="shared" si="18"/>
        <v>40969.912372685183</v>
      </c>
      <c r="T276" s="12">
        <f t="shared" si="19"/>
        <v>41004.290972222225</v>
      </c>
    </row>
    <row r="277" spans="1:20" ht="45" hidden="1" x14ac:dyDescent="0.25">
      <c r="A277">
        <v>275</v>
      </c>
      <c r="B277" s="3" t="s">
        <v>276</v>
      </c>
      <c r="C277" s="3" t="s">
        <v>4385</v>
      </c>
      <c r="D277">
        <v>20000</v>
      </c>
      <c r="E277">
        <v>21679</v>
      </c>
      <c r="F277" t="s">
        <v>8219</v>
      </c>
      <c r="G277" t="s">
        <v>8224</v>
      </c>
      <c r="H277" t="s">
        <v>8246</v>
      </c>
      <c r="I277">
        <v>1352511966</v>
      </c>
      <c r="J277">
        <v>1349916366</v>
      </c>
      <c r="K277" t="b">
        <v>1</v>
      </c>
      <c r="L277">
        <v>332</v>
      </c>
      <c r="M277" t="b">
        <v>1</v>
      </c>
      <c r="N277" t="s">
        <v>8269</v>
      </c>
      <c r="O277" s="5">
        <f t="shared" si="16"/>
        <v>108.395</v>
      </c>
      <c r="P277" s="7">
        <f t="shared" si="17"/>
        <v>65.298192771084331</v>
      </c>
      <c r="Q277" t="s">
        <v>8310</v>
      </c>
      <c r="R277" t="s">
        <v>8315</v>
      </c>
      <c r="S277" s="12">
        <f t="shared" si="18"/>
        <v>41193.032013888893</v>
      </c>
      <c r="T277" s="12">
        <f t="shared" si="19"/>
        <v>41223.073680555557</v>
      </c>
    </row>
    <row r="278" spans="1:20" ht="60" hidden="1" x14ac:dyDescent="0.25">
      <c r="A278">
        <v>276</v>
      </c>
      <c r="B278" s="3" t="s">
        <v>277</v>
      </c>
      <c r="C278" s="3" t="s">
        <v>4386</v>
      </c>
      <c r="D278">
        <v>4000</v>
      </c>
      <c r="E278">
        <v>5904</v>
      </c>
      <c r="F278" t="s">
        <v>8219</v>
      </c>
      <c r="G278" t="s">
        <v>8224</v>
      </c>
      <c r="H278" t="s">
        <v>8246</v>
      </c>
      <c r="I278">
        <v>1335574674</v>
      </c>
      <c r="J278">
        <v>1330394274</v>
      </c>
      <c r="K278" t="b">
        <v>1</v>
      </c>
      <c r="L278">
        <v>62</v>
      </c>
      <c r="M278" t="b">
        <v>1</v>
      </c>
      <c r="N278" t="s">
        <v>8269</v>
      </c>
      <c r="O278" s="5">
        <f t="shared" si="16"/>
        <v>147.6</v>
      </c>
      <c r="P278" s="7">
        <f t="shared" si="17"/>
        <v>95.225806451612897</v>
      </c>
      <c r="Q278" t="s">
        <v>8310</v>
      </c>
      <c r="R278" t="s">
        <v>8315</v>
      </c>
      <c r="S278" s="12">
        <f t="shared" si="18"/>
        <v>40967.081874999996</v>
      </c>
      <c r="T278" s="12">
        <f t="shared" si="19"/>
        <v>41027.040208333332</v>
      </c>
    </row>
    <row r="279" spans="1:20" ht="60" hidden="1" x14ac:dyDescent="0.25">
      <c r="A279">
        <v>277</v>
      </c>
      <c r="B279" s="3" t="s">
        <v>278</v>
      </c>
      <c r="C279" s="3" t="s">
        <v>4387</v>
      </c>
      <c r="D279">
        <v>65000</v>
      </c>
      <c r="E279">
        <v>71748</v>
      </c>
      <c r="F279" t="s">
        <v>8219</v>
      </c>
      <c r="G279" t="s">
        <v>8224</v>
      </c>
      <c r="H279" t="s">
        <v>8246</v>
      </c>
      <c r="I279">
        <v>1432416219</v>
      </c>
      <c r="J279">
        <v>1429824219</v>
      </c>
      <c r="K279" t="b">
        <v>1</v>
      </c>
      <c r="L279">
        <v>951</v>
      </c>
      <c r="M279" t="b">
        <v>1</v>
      </c>
      <c r="N279" t="s">
        <v>8269</v>
      </c>
      <c r="O279" s="5">
        <f t="shared" si="16"/>
        <v>110.38153846153847</v>
      </c>
      <c r="P279" s="7">
        <f t="shared" si="17"/>
        <v>75.444794952681391</v>
      </c>
      <c r="Q279" t="s">
        <v>8310</v>
      </c>
      <c r="R279" t="s">
        <v>8315</v>
      </c>
      <c r="S279" s="12">
        <f t="shared" si="18"/>
        <v>42117.891423611116</v>
      </c>
      <c r="T279" s="12">
        <f t="shared" si="19"/>
        <v>42147.891423611116</v>
      </c>
    </row>
    <row r="280" spans="1:20" ht="45" hidden="1" x14ac:dyDescent="0.25">
      <c r="A280">
        <v>278</v>
      </c>
      <c r="B280" s="3" t="s">
        <v>279</v>
      </c>
      <c r="C280" s="3" t="s">
        <v>4388</v>
      </c>
      <c r="D280">
        <v>27000</v>
      </c>
      <c r="E280">
        <v>40594</v>
      </c>
      <c r="F280" t="s">
        <v>8219</v>
      </c>
      <c r="G280" t="s">
        <v>8224</v>
      </c>
      <c r="H280" t="s">
        <v>8246</v>
      </c>
      <c r="I280">
        <v>1350003539</v>
      </c>
      <c r="J280">
        <v>1347411539</v>
      </c>
      <c r="K280" t="b">
        <v>1</v>
      </c>
      <c r="L280">
        <v>415</v>
      </c>
      <c r="M280" t="b">
        <v>1</v>
      </c>
      <c r="N280" t="s">
        <v>8269</v>
      </c>
      <c r="O280" s="5">
        <f t="shared" si="16"/>
        <v>150.34814814814814</v>
      </c>
      <c r="P280" s="7">
        <f t="shared" si="17"/>
        <v>97.816867469879512</v>
      </c>
      <c r="Q280" t="s">
        <v>8310</v>
      </c>
      <c r="R280" t="s">
        <v>8315</v>
      </c>
      <c r="S280" s="12">
        <f t="shared" si="18"/>
        <v>41164.040960648148</v>
      </c>
      <c r="T280" s="12">
        <f t="shared" si="19"/>
        <v>41194.040960648148</v>
      </c>
    </row>
    <row r="281" spans="1:20" ht="60" hidden="1" x14ac:dyDescent="0.25">
      <c r="A281">
        <v>279</v>
      </c>
      <c r="B281" s="3" t="s">
        <v>280</v>
      </c>
      <c r="C281" s="3" t="s">
        <v>4389</v>
      </c>
      <c r="D281">
        <v>17000</v>
      </c>
      <c r="E281">
        <v>26744.11</v>
      </c>
      <c r="F281" t="s">
        <v>8219</v>
      </c>
      <c r="G281" t="s">
        <v>8224</v>
      </c>
      <c r="H281" t="s">
        <v>8246</v>
      </c>
      <c r="I281">
        <v>1488160860</v>
      </c>
      <c r="J281">
        <v>1485237096</v>
      </c>
      <c r="K281" t="b">
        <v>1</v>
      </c>
      <c r="L281">
        <v>305</v>
      </c>
      <c r="M281" t="b">
        <v>1</v>
      </c>
      <c r="N281" t="s">
        <v>8269</v>
      </c>
      <c r="O281" s="5">
        <f t="shared" si="16"/>
        <v>157.31829411764707</v>
      </c>
      <c r="P281" s="7">
        <f t="shared" si="17"/>
        <v>87.685606557377056</v>
      </c>
      <c r="Q281" t="s">
        <v>8310</v>
      </c>
      <c r="R281" t="s">
        <v>8315</v>
      </c>
      <c r="S281" s="12">
        <f t="shared" si="18"/>
        <v>42759.244166666671</v>
      </c>
      <c r="T281" s="12">
        <f t="shared" si="19"/>
        <v>42793.084027777775</v>
      </c>
    </row>
    <row r="282" spans="1:20" ht="60" hidden="1" x14ac:dyDescent="0.25">
      <c r="A282">
        <v>280</v>
      </c>
      <c r="B282" s="3" t="s">
        <v>281</v>
      </c>
      <c r="C282" s="3" t="s">
        <v>4390</v>
      </c>
      <c r="D282">
        <v>75000</v>
      </c>
      <c r="E282">
        <v>117108</v>
      </c>
      <c r="F282" t="s">
        <v>8219</v>
      </c>
      <c r="G282" t="s">
        <v>8224</v>
      </c>
      <c r="H282" t="s">
        <v>8246</v>
      </c>
      <c r="I282">
        <v>1401459035</v>
      </c>
      <c r="J282">
        <v>1397571035</v>
      </c>
      <c r="K282" t="b">
        <v>1</v>
      </c>
      <c r="L282">
        <v>2139</v>
      </c>
      <c r="M282" t="b">
        <v>1</v>
      </c>
      <c r="N282" t="s">
        <v>8269</v>
      </c>
      <c r="O282" s="5">
        <f t="shared" si="16"/>
        <v>156.14400000000001</v>
      </c>
      <c r="P282" s="7">
        <f t="shared" si="17"/>
        <v>54.748948106591868</v>
      </c>
      <c r="Q282" t="s">
        <v>8310</v>
      </c>
      <c r="R282" t="s">
        <v>8315</v>
      </c>
      <c r="S282" s="12">
        <f t="shared" si="18"/>
        <v>41744.590682870366</v>
      </c>
      <c r="T282" s="12">
        <f t="shared" si="19"/>
        <v>41789.590682870366</v>
      </c>
    </row>
    <row r="283" spans="1:20" ht="60" hidden="1" x14ac:dyDescent="0.25">
      <c r="A283">
        <v>281</v>
      </c>
      <c r="B283" s="3" t="s">
        <v>282</v>
      </c>
      <c r="C283" s="3" t="s">
        <v>4391</v>
      </c>
      <c r="D283">
        <v>5500</v>
      </c>
      <c r="E283">
        <v>6632.32</v>
      </c>
      <c r="F283" t="s">
        <v>8219</v>
      </c>
      <c r="G283" t="s">
        <v>8224</v>
      </c>
      <c r="H283" t="s">
        <v>8246</v>
      </c>
      <c r="I283">
        <v>1249932360</v>
      </c>
      <c r="J283">
        <v>1242532513</v>
      </c>
      <c r="K283" t="b">
        <v>1</v>
      </c>
      <c r="L283">
        <v>79</v>
      </c>
      <c r="M283" t="b">
        <v>1</v>
      </c>
      <c r="N283" t="s">
        <v>8269</v>
      </c>
      <c r="O283" s="5">
        <f t="shared" si="16"/>
        <v>120.58763636363636</v>
      </c>
      <c r="P283" s="7">
        <f t="shared" si="17"/>
        <v>83.953417721518989</v>
      </c>
      <c r="Q283" t="s">
        <v>8310</v>
      </c>
      <c r="R283" t="s">
        <v>8315</v>
      </c>
      <c r="S283" s="12">
        <f t="shared" si="18"/>
        <v>39950.163344907407</v>
      </c>
      <c r="T283" s="12">
        <f t="shared" si="19"/>
        <v>40035.80972222222</v>
      </c>
    </row>
    <row r="284" spans="1:20" ht="45" hidden="1" x14ac:dyDescent="0.25">
      <c r="A284">
        <v>282</v>
      </c>
      <c r="B284" s="3" t="s">
        <v>283</v>
      </c>
      <c r="C284" s="3" t="s">
        <v>4392</v>
      </c>
      <c r="D284">
        <v>45000</v>
      </c>
      <c r="E284">
        <v>45535</v>
      </c>
      <c r="F284" t="s">
        <v>8219</v>
      </c>
      <c r="G284" t="s">
        <v>8224</v>
      </c>
      <c r="H284" t="s">
        <v>8246</v>
      </c>
      <c r="I284">
        <v>1266876000</v>
      </c>
      <c r="J284">
        <v>1263679492</v>
      </c>
      <c r="K284" t="b">
        <v>1</v>
      </c>
      <c r="L284">
        <v>179</v>
      </c>
      <c r="M284" t="b">
        <v>1</v>
      </c>
      <c r="N284" t="s">
        <v>8269</v>
      </c>
      <c r="O284" s="5">
        <f t="shared" si="16"/>
        <v>101.18888888888888</v>
      </c>
      <c r="P284" s="7">
        <f t="shared" si="17"/>
        <v>254.38547486033519</v>
      </c>
      <c r="Q284" t="s">
        <v>8310</v>
      </c>
      <c r="R284" t="s">
        <v>8315</v>
      </c>
      <c r="S284" s="12">
        <f t="shared" si="18"/>
        <v>40194.920046296298</v>
      </c>
      <c r="T284" s="12">
        <f t="shared" si="19"/>
        <v>40231.916666666664</v>
      </c>
    </row>
    <row r="285" spans="1:20" ht="30" hidden="1" x14ac:dyDescent="0.25">
      <c r="A285">
        <v>283</v>
      </c>
      <c r="B285" s="3" t="s">
        <v>284</v>
      </c>
      <c r="C285" s="3" t="s">
        <v>4393</v>
      </c>
      <c r="D285">
        <v>18000</v>
      </c>
      <c r="E285">
        <v>20569.05</v>
      </c>
      <c r="F285" t="s">
        <v>8219</v>
      </c>
      <c r="G285" t="s">
        <v>8224</v>
      </c>
      <c r="H285" t="s">
        <v>8246</v>
      </c>
      <c r="I285">
        <v>1306904340</v>
      </c>
      <c r="J285">
        <v>1305219744</v>
      </c>
      <c r="K285" t="b">
        <v>1</v>
      </c>
      <c r="L285">
        <v>202</v>
      </c>
      <c r="M285" t="b">
        <v>1</v>
      </c>
      <c r="N285" t="s">
        <v>8269</v>
      </c>
      <c r="O285" s="5">
        <f t="shared" si="16"/>
        <v>114.27249999999999</v>
      </c>
      <c r="P285" s="7">
        <f t="shared" si="17"/>
        <v>101.8269801980198</v>
      </c>
      <c r="Q285" t="s">
        <v>8310</v>
      </c>
      <c r="R285" t="s">
        <v>8315</v>
      </c>
      <c r="S285" s="12">
        <f t="shared" si="18"/>
        <v>40675.71</v>
      </c>
      <c r="T285" s="12">
        <f t="shared" si="19"/>
        <v>40695.207638888889</v>
      </c>
    </row>
    <row r="286" spans="1:20" ht="60" hidden="1" x14ac:dyDescent="0.25">
      <c r="A286">
        <v>284</v>
      </c>
      <c r="B286" s="3" t="s">
        <v>285</v>
      </c>
      <c r="C286" s="3" t="s">
        <v>4394</v>
      </c>
      <c r="D286">
        <v>40000</v>
      </c>
      <c r="E286">
        <v>41850.46</v>
      </c>
      <c r="F286" t="s">
        <v>8219</v>
      </c>
      <c r="G286" t="s">
        <v>8224</v>
      </c>
      <c r="H286" t="s">
        <v>8246</v>
      </c>
      <c r="I286">
        <v>1327167780</v>
      </c>
      <c r="J286">
        <v>1325007780</v>
      </c>
      <c r="K286" t="b">
        <v>1</v>
      </c>
      <c r="L286">
        <v>760</v>
      </c>
      <c r="M286" t="b">
        <v>1</v>
      </c>
      <c r="N286" t="s">
        <v>8269</v>
      </c>
      <c r="O286" s="5">
        <f t="shared" si="16"/>
        <v>104.62615</v>
      </c>
      <c r="P286" s="7">
        <f t="shared" si="17"/>
        <v>55.066394736842106</v>
      </c>
      <c r="Q286" t="s">
        <v>8310</v>
      </c>
      <c r="R286" t="s">
        <v>8315</v>
      </c>
      <c r="S286" s="12">
        <f t="shared" si="18"/>
        <v>40904.738194444442</v>
      </c>
      <c r="T286" s="12">
        <f t="shared" si="19"/>
        <v>40929.738194444442</v>
      </c>
    </row>
    <row r="287" spans="1:20" ht="45" hidden="1" x14ac:dyDescent="0.25">
      <c r="A287">
        <v>285</v>
      </c>
      <c r="B287" s="3" t="s">
        <v>286</v>
      </c>
      <c r="C287" s="3" t="s">
        <v>4395</v>
      </c>
      <c r="D287">
        <v>14000</v>
      </c>
      <c r="E287">
        <v>32035.51</v>
      </c>
      <c r="F287" t="s">
        <v>8219</v>
      </c>
      <c r="G287" t="s">
        <v>8224</v>
      </c>
      <c r="H287" t="s">
        <v>8246</v>
      </c>
      <c r="I287">
        <v>1379614128</v>
      </c>
      <c r="J287">
        <v>1377022128</v>
      </c>
      <c r="K287" t="b">
        <v>1</v>
      </c>
      <c r="L287">
        <v>563</v>
      </c>
      <c r="M287" t="b">
        <v>1</v>
      </c>
      <c r="N287" t="s">
        <v>8269</v>
      </c>
      <c r="O287" s="5">
        <f t="shared" si="16"/>
        <v>228.82507142857142</v>
      </c>
      <c r="P287" s="7">
        <f t="shared" si="17"/>
        <v>56.901438721136763</v>
      </c>
      <c r="Q287" t="s">
        <v>8310</v>
      </c>
      <c r="R287" t="s">
        <v>8315</v>
      </c>
      <c r="S287" s="12">
        <f t="shared" si="18"/>
        <v>41506.756111111114</v>
      </c>
      <c r="T287" s="12">
        <f t="shared" si="19"/>
        <v>41536.756111111114</v>
      </c>
    </row>
    <row r="288" spans="1:20" ht="60" hidden="1" x14ac:dyDescent="0.25">
      <c r="A288">
        <v>286</v>
      </c>
      <c r="B288" s="3" t="s">
        <v>287</v>
      </c>
      <c r="C288" s="3" t="s">
        <v>4396</v>
      </c>
      <c r="D288">
        <v>15000</v>
      </c>
      <c r="E288">
        <v>16373</v>
      </c>
      <c r="F288" t="s">
        <v>8219</v>
      </c>
      <c r="G288" t="s">
        <v>8224</v>
      </c>
      <c r="H288" t="s">
        <v>8246</v>
      </c>
      <c r="I288">
        <v>1364236524</v>
      </c>
      <c r="J288">
        <v>1360352124</v>
      </c>
      <c r="K288" t="b">
        <v>1</v>
      </c>
      <c r="L288">
        <v>135</v>
      </c>
      <c r="M288" t="b">
        <v>1</v>
      </c>
      <c r="N288" t="s">
        <v>8269</v>
      </c>
      <c r="O288" s="5">
        <f t="shared" si="16"/>
        <v>109.15333333333332</v>
      </c>
      <c r="P288" s="7">
        <f t="shared" si="17"/>
        <v>121.28148148148148</v>
      </c>
      <c r="Q288" t="s">
        <v>8310</v>
      </c>
      <c r="R288" t="s">
        <v>8315</v>
      </c>
      <c r="S288" s="12">
        <f t="shared" si="18"/>
        <v>41313.816249999996</v>
      </c>
      <c r="T288" s="12">
        <f t="shared" si="19"/>
        <v>41358.774583333332</v>
      </c>
    </row>
    <row r="289" spans="1:20" ht="30" hidden="1" x14ac:dyDescent="0.25">
      <c r="A289">
        <v>287</v>
      </c>
      <c r="B289" s="3" t="s">
        <v>288</v>
      </c>
      <c r="C289" s="3" t="s">
        <v>4397</v>
      </c>
      <c r="D289">
        <v>15000</v>
      </c>
      <c r="E289">
        <v>26445</v>
      </c>
      <c r="F289" t="s">
        <v>8219</v>
      </c>
      <c r="G289" t="s">
        <v>8224</v>
      </c>
      <c r="H289" t="s">
        <v>8246</v>
      </c>
      <c r="I289">
        <v>1351828800</v>
      </c>
      <c r="J289">
        <v>1349160018</v>
      </c>
      <c r="K289" t="b">
        <v>1</v>
      </c>
      <c r="L289">
        <v>290</v>
      </c>
      <c r="M289" t="b">
        <v>1</v>
      </c>
      <c r="N289" t="s">
        <v>8269</v>
      </c>
      <c r="O289" s="5">
        <f t="shared" si="16"/>
        <v>176.29999999999998</v>
      </c>
      <c r="P289" s="7">
        <f t="shared" si="17"/>
        <v>91.189655172413794</v>
      </c>
      <c r="Q289" t="s">
        <v>8310</v>
      </c>
      <c r="R289" t="s">
        <v>8315</v>
      </c>
      <c r="S289" s="12">
        <f t="shared" si="18"/>
        <v>41184.277986111112</v>
      </c>
      <c r="T289" s="12">
        <f t="shared" si="19"/>
        <v>41215.166666666664</v>
      </c>
    </row>
    <row r="290" spans="1:20" ht="60" hidden="1" x14ac:dyDescent="0.25">
      <c r="A290">
        <v>288</v>
      </c>
      <c r="B290" s="3" t="s">
        <v>289</v>
      </c>
      <c r="C290" s="3" t="s">
        <v>4398</v>
      </c>
      <c r="D290">
        <v>50000</v>
      </c>
      <c r="E290">
        <v>51605.31</v>
      </c>
      <c r="F290" t="s">
        <v>8219</v>
      </c>
      <c r="G290" t="s">
        <v>8224</v>
      </c>
      <c r="H290" t="s">
        <v>8246</v>
      </c>
      <c r="I290">
        <v>1340683393</v>
      </c>
      <c r="J290">
        <v>1337659393</v>
      </c>
      <c r="K290" t="b">
        <v>1</v>
      </c>
      <c r="L290">
        <v>447</v>
      </c>
      <c r="M290" t="b">
        <v>1</v>
      </c>
      <c r="N290" t="s">
        <v>8269</v>
      </c>
      <c r="O290" s="5">
        <f t="shared" si="16"/>
        <v>103.21061999999999</v>
      </c>
      <c r="P290" s="7">
        <f t="shared" si="17"/>
        <v>115.44812080536913</v>
      </c>
      <c r="Q290" t="s">
        <v>8310</v>
      </c>
      <c r="R290" t="s">
        <v>8315</v>
      </c>
      <c r="S290" s="12">
        <f t="shared" si="18"/>
        <v>41051.168900462959</v>
      </c>
      <c r="T290" s="12">
        <f t="shared" si="19"/>
        <v>41086.168900462959</v>
      </c>
    </row>
    <row r="291" spans="1:20" ht="60" hidden="1" x14ac:dyDescent="0.25">
      <c r="A291">
        <v>289</v>
      </c>
      <c r="B291" s="3" t="s">
        <v>290</v>
      </c>
      <c r="C291" s="3" t="s">
        <v>4399</v>
      </c>
      <c r="D291">
        <v>15000</v>
      </c>
      <c r="E291">
        <v>15723</v>
      </c>
      <c r="F291" t="s">
        <v>8219</v>
      </c>
      <c r="G291" t="s">
        <v>8225</v>
      </c>
      <c r="H291" t="s">
        <v>8247</v>
      </c>
      <c r="I291">
        <v>1383389834</v>
      </c>
      <c r="J291">
        <v>1380797834</v>
      </c>
      <c r="K291" t="b">
        <v>1</v>
      </c>
      <c r="L291">
        <v>232</v>
      </c>
      <c r="M291" t="b">
        <v>1</v>
      </c>
      <c r="N291" t="s">
        <v>8269</v>
      </c>
      <c r="O291" s="5">
        <f t="shared" si="16"/>
        <v>104.82000000000001</v>
      </c>
      <c r="P291" s="7">
        <f t="shared" si="17"/>
        <v>67.771551724137936</v>
      </c>
      <c r="Q291" t="s">
        <v>8310</v>
      </c>
      <c r="R291" t="s">
        <v>8315</v>
      </c>
      <c r="S291" s="12">
        <f t="shared" si="18"/>
        <v>41550.456412037034</v>
      </c>
      <c r="T291" s="12">
        <f t="shared" si="19"/>
        <v>41580.456412037034</v>
      </c>
    </row>
    <row r="292" spans="1:20" ht="45" hidden="1" x14ac:dyDescent="0.25">
      <c r="A292">
        <v>290</v>
      </c>
      <c r="B292" s="3" t="s">
        <v>291</v>
      </c>
      <c r="C292" s="3" t="s">
        <v>4400</v>
      </c>
      <c r="D292">
        <v>4500</v>
      </c>
      <c r="E292">
        <v>4800.8</v>
      </c>
      <c r="F292" t="s">
        <v>8219</v>
      </c>
      <c r="G292" t="s">
        <v>8224</v>
      </c>
      <c r="H292" t="s">
        <v>8246</v>
      </c>
      <c r="I292">
        <v>1296633540</v>
      </c>
      <c r="J292">
        <v>1292316697</v>
      </c>
      <c r="K292" t="b">
        <v>1</v>
      </c>
      <c r="L292">
        <v>168</v>
      </c>
      <c r="M292" t="b">
        <v>1</v>
      </c>
      <c r="N292" t="s">
        <v>8269</v>
      </c>
      <c r="O292" s="5">
        <f t="shared" si="16"/>
        <v>106.68444444444445</v>
      </c>
      <c r="P292" s="7">
        <f t="shared" si="17"/>
        <v>28.576190476190476</v>
      </c>
      <c r="Q292" t="s">
        <v>8310</v>
      </c>
      <c r="R292" t="s">
        <v>8315</v>
      </c>
      <c r="S292" s="12">
        <f t="shared" si="18"/>
        <v>40526.36917824074</v>
      </c>
      <c r="T292" s="12">
        <f t="shared" si="19"/>
        <v>40576.332638888889</v>
      </c>
    </row>
    <row r="293" spans="1:20" ht="45" hidden="1" x14ac:dyDescent="0.25">
      <c r="A293">
        <v>291</v>
      </c>
      <c r="B293" s="3" t="s">
        <v>292</v>
      </c>
      <c r="C293" s="3" t="s">
        <v>4401</v>
      </c>
      <c r="D293">
        <v>5000</v>
      </c>
      <c r="E293">
        <v>6001</v>
      </c>
      <c r="F293" t="s">
        <v>8219</v>
      </c>
      <c r="G293" t="s">
        <v>8224</v>
      </c>
      <c r="H293" t="s">
        <v>8246</v>
      </c>
      <c r="I293">
        <v>1367366460</v>
      </c>
      <c r="J293">
        <v>1365791246</v>
      </c>
      <c r="K293" t="b">
        <v>1</v>
      </c>
      <c r="L293">
        <v>128</v>
      </c>
      <c r="M293" t="b">
        <v>1</v>
      </c>
      <c r="N293" t="s">
        <v>8269</v>
      </c>
      <c r="O293" s="5">
        <f t="shared" si="16"/>
        <v>120.02</v>
      </c>
      <c r="P293" s="7">
        <f t="shared" si="17"/>
        <v>46.8828125</v>
      </c>
      <c r="Q293" t="s">
        <v>8310</v>
      </c>
      <c r="R293" t="s">
        <v>8315</v>
      </c>
      <c r="S293" s="12">
        <f t="shared" si="18"/>
        <v>41376.769050925926</v>
      </c>
      <c r="T293" s="12">
        <f t="shared" si="19"/>
        <v>41395.000694444447</v>
      </c>
    </row>
    <row r="294" spans="1:20" ht="60" hidden="1" x14ac:dyDescent="0.25">
      <c r="A294">
        <v>292</v>
      </c>
      <c r="B294" s="3" t="s">
        <v>293</v>
      </c>
      <c r="C294" s="3" t="s">
        <v>4402</v>
      </c>
      <c r="D294">
        <v>75000</v>
      </c>
      <c r="E294">
        <v>76130.2</v>
      </c>
      <c r="F294" t="s">
        <v>8219</v>
      </c>
      <c r="G294" t="s">
        <v>8224</v>
      </c>
      <c r="H294" t="s">
        <v>8246</v>
      </c>
      <c r="I294">
        <v>1319860740</v>
      </c>
      <c r="J294">
        <v>1317064599</v>
      </c>
      <c r="K294" t="b">
        <v>1</v>
      </c>
      <c r="L294">
        <v>493</v>
      </c>
      <c r="M294" t="b">
        <v>1</v>
      </c>
      <c r="N294" t="s">
        <v>8269</v>
      </c>
      <c r="O294" s="5">
        <f t="shared" si="16"/>
        <v>101.50693333333334</v>
      </c>
      <c r="P294" s="7">
        <f t="shared" si="17"/>
        <v>154.42231237322514</v>
      </c>
      <c r="Q294" t="s">
        <v>8310</v>
      </c>
      <c r="R294" t="s">
        <v>8315</v>
      </c>
      <c r="S294" s="12">
        <f t="shared" si="18"/>
        <v>40812.803229166668</v>
      </c>
      <c r="T294" s="12">
        <f t="shared" si="19"/>
        <v>40845.165972222225</v>
      </c>
    </row>
    <row r="295" spans="1:20" ht="60" hidden="1" x14ac:dyDescent="0.25">
      <c r="A295">
        <v>293</v>
      </c>
      <c r="B295" s="3" t="s">
        <v>294</v>
      </c>
      <c r="C295" s="3" t="s">
        <v>4403</v>
      </c>
      <c r="D295">
        <v>26000</v>
      </c>
      <c r="E295">
        <v>26360</v>
      </c>
      <c r="F295" t="s">
        <v>8219</v>
      </c>
      <c r="G295" t="s">
        <v>8224</v>
      </c>
      <c r="H295" t="s">
        <v>8246</v>
      </c>
      <c r="I295">
        <v>1398009714</v>
      </c>
      <c r="J295">
        <v>1395417714</v>
      </c>
      <c r="K295" t="b">
        <v>1</v>
      </c>
      <c r="L295">
        <v>131</v>
      </c>
      <c r="M295" t="b">
        <v>1</v>
      </c>
      <c r="N295" t="s">
        <v>8269</v>
      </c>
      <c r="O295" s="5">
        <f t="shared" si="16"/>
        <v>101.38461538461539</v>
      </c>
      <c r="P295" s="7">
        <f t="shared" si="17"/>
        <v>201.22137404580153</v>
      </c>
      <c r="Q295" t="s">
        <v>8310</v>
      </c>
      <c r="R295" t="s">
        <v>8315</v>
      </c>
      <c r="S295" s="12">
        <f t="shared" si="18"/>
        <v>41719.667986111112</v>
      </c>
      <c r="T295" s="12">
        <f t="shared" si="19"/>
        <v>41749.667986111112</v>
      </c>
    </row>
    <row r="296" spans="1:20" ht="90" hidden="1" x14ac:dyDescent="0.25">
      <c r="A296">
        <v>294</v>
      </c>
      <c r="B296" s="3" t="s">
        <v>295</v>
      </c>
      <c r="C296" s="3" t="s">
        <v>4404</v>
      </c>
      <c r="D296">
        <v>5000</v>
      </c>
      <c r="E296">
        <v>5000</v>
      </c>
      <c r="F296" t="s">
        <v>8219</v>
      </c>
      <c r="G296" t="s">
        <v>8224</v>
      </c>
      <c r="H296" t="s">
        <v>8246</v>
      </c>
      <c r="I296">
        <v>1279555200</v>
      </c>
      <c r="J296">
        <v>1276480894</v>
      </c>
      <c r="K296" t="b">
        <v>1</v>
      </c>
      <c r="L296">
        <v>50</v>
      </c>
      <c r="M296" t="b">
        <v>1</v>
      </c>
      <c r="N296" t="s">
        <v>8269</v>
      </c>
      <c r="O296" s="5">
        <f t="shared" si="16"/>
        <v>100</v>
      </c>
      <c r="P296" s="7">
        <f t="shared" si="17"/>
        <v>100</v>
      </c>
      <c r="Q296" t="s">
        <v>8310</v>
      </c>
      <c r="R296" t="s">
        <v>8315</v>
      </c>
      <c r="S296" s="12">
        <f t="shared" si="18"/>
        <v>40343.084421296298</v>
      </c>
      <c r="T296" s="12">
        <f t="shared" si="19"/>
        <v>40378.666666666664</v>
      </c>
    </row>
    <row r="297" spans="1:20" ht="60" hidden="1" x14ac:dyDescent="0.25">
      <c r="A297">
        <v>295</v>
      </c>
      <c r="B297" s="3" t="s">
        <v>296</v>
      </c>
      <c r="C297" s="3" t="s">
        <v>4405</v>
      </c>
      <c r="D297">
        <v>50000</v>
      </c>
      <c r="E297">
        <v>66554.559999999998</v>
      </c>
      <c r="F297" t="s">
        <v>8219</v>
      </c>
      <c r="G297" t="s">
        <v>8224</v>
      </c>
      <c r="H297" t="s">
        <v>8246</v>
      </c>
      <c r="I297">
        <v>1383264000</v>
      </c>
      <c r="J297">
        <v>1378080409</v>
      </c>
      <c r="K297" t="b">
        <v>1</v>
      </c>
      <c r="L297">
        <v>665</v>
      </c>
      <c r="M297" t="b">
        <v>1</v>
      </c>
      <c r="N297" t="s">
        <v>8269</v>
      </c>
      <c r="O297" s="5">
        <f t="shared" si="16"/>
        <v>133.10911999999999</v>
      </c>
      <c r="P297" s="7">
        <f t="shared" si="17"/>
        <v>100.08204511278196</v>
      </c>
      <c r="Q297" t="s">
        <v>8310</v>
      </c>
      <c r="R297" t="s">
        <v>8315</v>
      </c>
      <c r="S297" s="12">
        <f t="shared" si="18"/>
        <v>41519.004733796297</v>
      </c>
      <c r="T297" s="12">
        <f t="shared" si="19"/>
        <v>41579</v>
      </c>
    </row>
    <row r="298" spans="1:20" ht="45" hidden="1" x14ac:dyDescent="0.25">
      <c r="A298">
        <v>296</v>
      </c>
      <c r="B298" s="3" t="s">
        <v>297</v>
      </c>
      <c r="C298" s="3" t="s">
        <v>4406</v>
      </c>
      <c r="D298">
        <v>25000</v>
      </c>
      <c r="E298">
        <v>29681.55</v>
      </c>
      <c r="F298" t="s">
        <v>8219</v>
      </c>
      <c r="G298" t="s">
        <v>8224</v>
      </c>
      <c r="H298" t="s">
        <v>8246</v>
      </c>
      <c r="I298">
        <v>1347017083</v>
      </c>
      <c r="J298">
        <v>1344857083</v>
      </c>
      <c r="K298" t="b">
        <v>1</v>
      </c>
      <c r="L298">
        <v>129</v>
      </c>
      <c r="M298" t="b">
        <v>1</v>
      </c>
      <c r="N298" t="s">
        <v>8269</v>
      </c>
      <c r="O298" s="5">
        <f t="shared" si="16"/>
        <v>118.72620000000001</v>
      </c>
      <c r="P298" s="7">
        <f t="shared" si="17"/>
        <v>230.08953488372092</v>
      </c>
      <c r="Q298" t="s">
        <v>8310</v>
      </c>
      <c r="R298" t="s">
        <v>8315</v>
      </c>
      <c r="S298" s="12">
        <f t="shared" si="18"/>
        <v>41134.475497685184</v>
      </c>
      <c r="T298" s="12">
        <f t="shared" si="19"/>
        <v>41159.475497685184</v>
      </c>
    </row>
    <row r="299" spans="1:20" ht="60" hidden="1" x14ac:dyDescent="0.25">
      <c r="A299">
        <v>297</v>
      </c>
      <c r="B299" s="3" t="s">
        <v>298</v>
      </c>
      <c r="C299" s="3" t="s">
        <v>4407</v>
      </c>
      <c r="D299">
        <v>20000</v>
      </c>
      <c r="E299">
        <v>20128</v>
      </c>
      <c r="F299" t="s">
        <v>8219</v>
      </c>
      <c r="G299" t="s">
        <v>8224</v>
      </c>
      <c r="H299" t="s">
        <v>8246</v>
      </c>
      <c r="I299">
        <v>1430452740</v>
      </c>
      <c r="J299">
        <v>1427390901</v>
      </c>
      <c r="K299" t="b">
        <v>1</v>
      </c>
      <c r="L299">
        <v>142</v>
      </c>
      <c r="M299" t="b">
        <v>1</v>
      </c>
      <c r="N299" t="s">
        <v>8269</v>
      </c>
      <c r="O299" s="5">
        <f t="shared" si="16"/>
        <v>100.64</v>
      </c>
      <c r="P299" s="7">
        <f t="shared" si="17"/>
        <v>141.74647887323943</v>
      </c>
      <c r="Q299" t="s">
        <v>8310</v>
      </c>
      <c r="R299" t="s">
        <v>8315</v>
      </c>
      <c r="S299" s="12">
        <f t="shared" si="18"/>
        <v>42089.72802083334</v>
      </c>
      <c r="T299" s="12">
        <f t="shared" si="19"/>
        <v>42125.165972222225</v>
      </c>
    </row>
    <row r="300" spans="1:20" ht="30" hidden="1" x14ac:dyDescent="0.25">
      <c r="A300">
        <v>298</v>
      </c>
      <c r="B300" s="3" t="s">
        <v>299</v>
      </c>
      <c r="C300" s="3" t="s">
        <v>4408</v>
      </c>
      <c r="D300">
        <v>126000</v>
      </c>
      <c r="E300">
        <v>137254.84</v>
      </c>
      <c r="F300" t="s">
        <v>8219</v>
      </c>
      <c r="G300" t="s">
        <v>8224</v>
      </c>
      <c r="H300" t="s">
        <v>8246</v>
      </c>
      <c r="I300">
        <v>1399669200</v>
      </c>
      <c r="J300">
        <v>1394536048</v>
      </c>
      <c r="K300" t="b">
        <v>1</v>
      </c>
      <c r="L300">
        <v>2436</v>
      </c>
      <c r="M300" t="b">
        <v>1</v>
      </c>
      <c r="N300" t="s">
        <v>8269</v>
      </c>
      <c r="O300" s="5">
        <f t="shared" si="16"/>
        <v>108.93241269841269</v>
      </c>
      <c r="P300" s="7">
        <f t="shared" si="17"/>
        <v>56.344351395730705</v>
      </c>
      <c r="Q300" t="s">
        <v>8310</v>
      </c>
      <c r="R300" t="s">
        <v>8315</v>
      </c>
      <c r="S300" s="12">
        <f t="shared" si="18"/>
        <v>41709.463518518518</v>
      </c>
      <c r="T300" s="12">
        <f t="shared" si="19"/>
        <v>41768.875</v>
      </c>
    </row>
    <row r="301" spans="1:20" ht="60" hidden="1" x14ac:dyDescent="0.25">
      <c r="A301">
        <v>299</v>
      </c>
      <c r="B301" s="3" t="s">
        <v>300</v>
      </c>
      <c r="C301" s="3" t="s">
        <v>4409</v>
      </c>
      <c r="D301">
        <v>10000</v>
      </c>
      <c r="E301">
        <v>17895.25</v>
      </c>
      <c r="F301" t="s">
        <v>8219</v>
      </c>
      <c r="G301" t="s">
        <v>8224</v>
      </c>
      <c r="H301" t="s">
        <v>8246</v>
      </c>
      <c r="I301">
        <v>1289975060</v>
      </c>
      <c r="J301">
        <v>1287379460</v>
      </c>
      <c r="K301" t="b">
        <v>1</v>
      </c>
      <c r="L301">
        <v>244</v>
      </c>
      <c r="M301" t="b">
        <v>1</v>
      </c>
      <c r="N301" t="s">
        <v>8269</v>
      </c>
      <c r="O301" s="5">
        <f t="shared" si="16"/>
        <v>178.95250000000001</v>
      </c>
      <c r="P301" s="7">
        <f t="shared" si="17"/>
        <v>73.341188524590166</v>
      </c>
      <c r="Q301" t="s">
        <v>8310</v>
      </c>
      <c r="R301" t="s">
        <v>8315</v>
      </c>
      <c r="S301" s="12">
        <f t="shared" si="18"/>
        <v>40469.225231481483</v>
      </c>
      <c r="T301" s="12">
        <f t="shared" si="19"/>
        <v>40499.266898148147</v>
      </c>
    </row>
    <row r="302" spans="1:20" ht="60" hidden="1" x14ac:dyDescent="0.25">
      <c r="A302">
        <v>300</v>
      </c>
      <c r="B302" s="3" t="s">
        <v>301</v>
      </c>
      <c r="C302" s="3" t="s">
        <v>4410</v>
      </c>
      <c r="D302">
        <v>25000</v>
      </c>
      <c r="E302">
        <v>25430.66</v>
      </c>
      <c r="F302" t="s">
        <v>8219</v>
      </c>
      <c r="G302" t="s">
        <v>8224</v>
      </c>
      <c r="H302" t="s">
        <v>8246</v>
      </c>
      <c r="I302">
        <v>1303686138</v>
      </c>
      <c r="J302">
        <v>1301007738</v>
      </c>
      <c r="K302" t="b">
        <v>1</v>
      </c>
      <c r="L302">
        <v>298</v>
      </c>
      <c r="M302" t="b">
        <v>1</v>
      </c>
      <c r="N302" t="s">
        <v>8269</v>
      </c>
      <c r="O302" s="5">
        <f t="shared" si="16"/>
        <v>101.72264</v>
      </c>
      <c r="P302" s="7">
        <f t="shared" si="17"/>
        <v>85.337785234899329</v>
      </c>
      <c r="Q302" t="s">
        <v>8310</v>
      </c>
      <c r="R302" t="s">
        <v>8315</v>
      </c>
      <c r="S302" s="12">
        <f t="shared" si="18"/>
        <v>40626.959930555553</v>
      </c>
      <c r="T302" s="12">
        <f t="shared" si="19"/>
        <v>40657.959930555553</v>
      </c>
    </row>
    <row r="303" spans="1:20" ht="45" hidden="1" x14ac:dyDescent="0.25">
      <c r="A303">
        <v>301</v>
      </c>
      <c r="B303" s="3" t="s">
        <v>302</v>
      </c>
      <c r="C303" s="3" t="s">
        <v>4411</v>
      </c>
      <c r="D303">
        <v>13000</v>
      </c>
      <c r="E303">
        <v>15435.55</v>
      </c>
      <c r="F303" t="s">
        <v>8219</v>
      </c>
      <c r="G303" t="s">
        <v>8224</v>
      </c>
      <c r="H303" t="s">
        <v>8246</v>
      </c>
      <c r="I303">
        <v>1363711335</v>
      </c>
      <c r="J303">
        <v>1360258935</v>
      </c>
      <c r="K303" t="b">
        <v>1</v>
      </c>
      <c r="L303">
        <v>251</v>
      </c>
      <c r="M303" t="b">
        <v>1</v>
      </c>
      <c r="N303" t="s">
        <v>8269</v>
      </c>
      <c r="O303" s="5">
        <f t="shared" si="16"/>
        <v>118.73499999999999</v>
      </c>
      <c r="P303" s="7">
        <f t="shared" si="17"/>
        <v>61.496215139442228</v>
      </c>
      <c r="Q303" t="s">
        <v>8310</v>
      </c>
      <c r="R303" t="s">
        <v>8315</v>
      </c>
      <c r="S303" s="12">
        <f t="shared" si="18"/>
        <v>41312.737673611111</v>
      </c>
      <c r="T303" s="12">
        <f t="shared" si="19"/>
        <v>41352.696006944447</v>
      </c>
    </row>
    <row r="304" spans="1:20" ht="60" hidden="1" x14ac:dyDescent="0.25">
      <c r="A304">
        <v>302</v>
      </c>
      <c r="B304" s="3" t="s">
        <v>303</v>
      </c>
      <c r="C304" s="3" t="s">
        <v>4412</v>
      </c>
      <c r="D304">
        <v>10000</v>
      </c>
      <c r="E304">
        <v>10046</v>
      </c>
      <c r="F304" t="s">
        <v>8219</v>
      </c>
      <c r="G304" t="s">
        <v>8224</v>
      </c>
      <c r="H304" t="s">
        <v>8246</v>
      </c>
      <c r="I304">
        <v>1330115638</v>
      </c>
      <c r="J304">
        <v>1327523638</v>
      </c>
      <c r="K304" t="b">
        <v>1</v>
      </c>
      <c r="L304">
        <v>108</v>
      </c>
      <c r="M304" t="b">
        <v>1</v>
      </c>
      <c r="N304" t="s">
        <v>8269</v>
      </c>
      <c r="O304" s="5">
        <f t="shared" si="16"/>
        <v>100.46</v>
      </c>
      <c r="P304" s="7">
        <f t="shared" si="17"/>
        <v>93.018518518518519</v>
      </c>
      <c r="Q304" t="s">
        <v>8310</v>
      </c>
      <c r="R304" t="s">
        <v>8315</v>
      </c>
      <c r="S304" s="12">
        <f t="shared" si="18"/>
        <v>40933.856921296298</v>
      </c>
      <c r="T304" s="12">
        <f t="shared" si="19"/>
        <v>40963.856921296298</v>
      </c>
    </row>
    <row r="305" spans="1:20" ht="45" hidden="1" x14ac:dyDescent="0.25">
      <c r="A305">
        <v>303</v>
      </c>
      <c r="B305" s="3" t="s">
        <v>304</v>
      </c>
      <c r="C305" s="3" t="s">
        <v>4413</v>
      </c>
      <c r="D305">
        <v>3000</v>
      </c>
      <c r="E305">
        <v>4124</v>
      </c>
      <c r="F305" t="s">
        <v>8219</v>
      </c>
      <c r="G305" t="s">
        <v>8224</v>
      </c>
      <c r="H305" t="s">
        <v>8246</v>
      </c>
      <c r="I305">
        <v>1338601346</v>
      </c>
      <c r="J305">
        <v>1336009346</v>
      </c>
      <c r="K305" t="b">
        <v>1</v>
      </c>
      <c r="L305">
        <v>82</v>
      </c>
      <c r="M305" t="b">
        <v>1</v>
      </c>
      <c r="N305" t="s">
        <v>8269</v>
      </c>
      <c r="O305" s="5">
        <f t="shared" si="16"/>
        <v>137.46666666666667</v>
      </c>
      <c r="P305" s="7">
        <f t="shared" si="17"/>
        <v>50.292682926829265</v>
      </c>
      <c r="Q305" t="s">
        <v>8310</v>
      </c>
      <c r="R305" t="s">
        <v>8315</v>
      </c>
      <c r="S305" s="12">
        <f t="shared" si="18"/>
        <v>41032.071134259262</v>
      </c>
      <c r="T305" s="12">
        <f t="shared" si="19"/>
        <v>41062.071134259262</v>
      </c>
    </row>
    <row r="306" spans="1:20" ht="30" hidden="1" x14ac:dyDescent="0.25">
      <c r="A306">
        <v>304</v>
      </c>
      <c r="B306" s="3" t="s">
        <v>305</v>
      </c>
      <c r="C306" s="3" t="s">
        <v>4414</v>
      </c>
      <c r="D306">
        <v>3400</v>
      </c>
      <c r="E306">
        <v>7876</v>
      </c>
      <c r="F306" t="s">
        <v>8219</v>
      </c>
      <c r="G306" t="s">
        <v>8224</v>
      </c>
      <c r="H306" t="s">
        <v>8246</v>
      </c>
      <c r="I306">
        <v>1346464800</v>
      </c>
      <c r="J306">
        <v>1343096197</v>
      </c>
      <c r="K306" t="b">
        <v>1</v>
      </c>
      <c r="L306">
        <v>74</v>
      </c>
      <c r="M306" t="b">
        <v>1</v>
      </c>
      <c r="N306" t="s">
        <v>8269</v>
      </c>
      <c r="O306" s="5">
        <f t="shared" si="16"/>
        <v>231.64705882352939</v>
      </c>
      <c r="P306" s="7">
        <f t="shared" si="17"/>
        <v>106.43243243243244</v>
      </c>
      <c r="Q306" t="s">
        <v>8310</v>
      </c>
      <c r="R306" t="s">
        <v>8315</v>
      </c>
      <c r="S306" s="12">
        <f t="shared" si="18"/>
        <v>41114.094872685186</v>
      </c>
      <c r="T306" s="12">
        <f t="shared" si="19"/>
        <v>41153.083333333336</v>
      </c>
    </row>
    <row r="307" spans="1:20" ht="45" hidden="1" x14ac:dyDescent="0.25">
      <c r="A307">
        <v>305</v>
      </c>
      <c r="B307" s="3" t="s">
        <v>306</v>
      </c>
      <c r="C307" s="3" t="s">
        <v>4415</v>
      </c>
      <c r="D307">
        <v>7500</v>
      </c>
      <c r="E307">
        <v>9775</v>
      </c>
      <c r="F307" t="s">
        <v>8219</v>
      </c>
      <c r="G307" t="s">
        <v>8224</v>
      </c>
      <c r="H307" t="s">
        <v>8246</v>
      </c>
      <c r="I307">
        <v>1331392049</v>
      </c>
      <c r="J307">
        <v>1328800049</v>
      </c>
      <c r="K307" t="b">
        <v>1</v>
      </c>
      <c r="L307">
        <v>189</v>
      </c>
      <c r="M307" t="b">
        <v>1</v>
      </c>
      <c r="N307" t="s">
        <v>8269</v>
      </c>
      <c r="O307" s="5">
        <f t="shared" si="16"/>
        <v>130.33333333333331</v>
      </c>
      <c r="P307" s="7">
        <f t="shared" si="17"/>
        <v>51.719576719576722</v>
      </c>
      <c r="Q307" t="s">
        <v>8310</v>
      </c>
      <c r="R307" t="s">
        <v>8315</v>
      </c>
      <c r="S307" s="12">
        <f t="shared" si="18"/>
        <v>40948.630196759259</v>
      </c>
      <c r="T307" s="12">
        <f t="shared" si="19"/>
        <v>40978.630196759259</v>
      </c>
    </row>
    <row r="308" spans="1:20" ht="30" hidden="1" x14ac:dyDescent="0.25">
      <c r="A308">
        <v>306</v>
      </c>
      <c r="B308" s="3" t="s">
        <v>307</v>
      </c>
      <c r="C308" s="3" t="s">
        <v>4416</v>
      </c>
      <c r="D308">
        <v>1000</v>
      </c>
      <c r="E308">
        <v>2929</v>
      </c>
      <c r="F308" t="s">
        <v>8219</v>
      </c>
      <c r="G308" t="s">
        <v>8224</v>
      </c>
      <c r="H308" t="s">
        <v>8246</v>
      </c>
      <c r="I308">
        <v>1363806333</v>
      </c>
      <c r="J308">
        <v>1362081933</v>
      </c>
      <c r="K308" t="b">
        <v>1</v>
      </c>
      <c r="L308">
        <v>80</v>
      </c>
      <c r="M308" t="b">
        <v>1</v>
      </c>
      <c r="N308" t="s">
        <v>8269</v>
      </c>
      <c r="O308" s="5">
        <f t="shared" si="16"/>
        <v>292.89999999999998</v>
      </c>
      <c r="P308" s="7">
        <f t="shared" si="17"/>
        <v>36.612499999999997</v>
      </c>
      <c r="Q308" t="s">
        <v>8310</v>
      </c>
      <c r="R308" t="s">
        <v>8315</v>
      </c>
      <c r="S308" s="12">
        <f t="shared" si="18"/>
        <v>41333.837187500001</v>
      </c>
      <c r="T308" s="12">
        <f t="shared" si="19"/>
        <v>41353.795520833337</v>
      </c>
    </row>
    <row r="309" spans="1:20" hidden="1" x14ac:dyDescent="0.25">
      <c r="A309">
        <v>307</v>
      </c>
      <c r="B309" s="3" t="s">
        <v>308</v>
      </c>
      <c r="C309" s="3" t="s">
        <v>4417</v>
      </c>
      <c r="D309">
        <v>22000</v>
      </c>
      <c r="E309">
        <v>24490</v>
      </c>
      <c r="F309" t="s">
        <v>8219</v>
      </c>
      <c r="G309" t="s">
        <v>8224</v>
      </c>
      <c r="H309" t="s">
        <v>8246</v>
      </c>
      <c r="I309">
        <v>1360276801</v>
      </c>
      <c r="J309">
        <v>1357684801</v>
      </c>
      <c r="K309" t="b">
        <v>1</v>
      </c>
      <c r="L309">
        <v>576</v>
      </c>
      <c r="M309" t="b">
        <v>1</v>
      </c>
      <c r="N309" t="s">
        <v>8269</v>
      </c>
      <c r="O309" s="5">
        <f t="shared" si="16"/>
        <v>111.31818181818183</v>
      </c>
      <c r="P309" s="7">
        <f t="shared" si="17"/>
        <v>42.517361111111114</v>
      </c>
      <c r="Q309" t="s">
        <v>8310</v>
      </c>
      <c r="R309" t="s">
        <v>8315</v>
      </c>
      <c r="S309" s="12">
        <f t="shared" si="18"/>
        <v>41282.944456018515</v>
      </c>
      <c r="T309" s="12">
        <f t="shared" si="19"/>
        <v>41312.944456018515</v>
      </c>
    </row>
    <row r="310" spans="1:20" ht="60" hidden="1" x14ac:dyDescent="0.25">
      <c r="A310">
        <v>308</v>
      </c>
      <c r="B310" s="3" t="s">
        <v>309</v>
      </c>
      <c r="C310" s="3" t="s">
        <v>4418</v>
      </c>
      <c r="D310">
        <v>12000</v>
      </c>
      <c r="E310">
        <v>12668</v>
      </c>
      <c r="F310" t="s">
        <v>8219</v>
      </c>
      <c r="G310" t="s">
        <v>8224</v>
      </c>
      <c r="H310" t="s">
        <v>8246</v>
      </c>
      <c r="I310">
        <v>1299775210</v>
      </c>
      <c r="J310">
        <v>1295887210</v>
      </c>
      <c r="K310" t="b">
        <v>1</v>
      </c>
      <c r="L310">
        <v>202</v>
      </c>
      <c r="M310" t="b">
        <v>1</v>
      </c>
      <c r="N310" t="s">
        <v>8269</v>
      </c>
      <c r="O310" s="5">
        <f t="shared" si="16"/>
        <v>105.56666666666668</v>
      </c>
      <c r="P310" s="7">
        <f t="shared" si="17"/>
        <v>62.712871287128714</v>
      </c>
      <c r="Q310" t="s">
        <v>8310</v>
      </c>
      <c r="R310" t="s">
        <v>8315</v>
      </c>
      <c r="S310" s="12">
        <f t="shared" si="18"/>
        <v>40567.694560185184</v>
      </c>
      <c r="T310" s="12">
        <f t="shared" si="19"/>
        <v>40612.694560185184</v>
      </c>
    </row>
    <row r="311" spans="1:20" ht="60" hidden="1" x14ac:dyDescent="0.25">
      <c r="A311">
        <v>309</v>
      </c>
      <c r="B311" s="3" t="s">
        <v>310</v>
      </c>
      <c r="C311" s="3" t="s">
        <v>4419</v>
      </c>
      <c r="D311">
        <v>18000</v>
      </c>
      <c r="E311">
        <v>21410</v>
      </c>
      <c r="F311" t="s">
        <v>8219</v>
      </c>
      <c r="G311" t="s">
        <v>8224</v>
      </c>
      <c r="H311" t="s">
        <v>8246</v>
      </c>
      <c r="I311">
        <v>1346695334</v>
      </c>
      <c r="J311">
        <v>1344880934</v>
      </c>
      <c r="K311" t="b">
        <v>1</v>
      </c>
      <c r="L311">
        <v>238</v>
      </c>
      <c r="M311" t="b">
        <v>1</v>
      </c>
      <c r="N311" t="s">
        <v>8269</v>
      </c>
      <c r="O311" s="5">
        <f t="shared" si="16"/>
        <v>118.94444444444446</v>
      </c>
      <c r="P311" s="7">
        <f t="shared" si="17"/>
        <v>89.957983193277315</v>
      </c>
      <c r="Q311" t="s">
        <v>8310</v>
      </c>
      <c r="R311" t="s">
        <v>8315</v>
      </c>
      <c r="S311" s="12">
        <f t="shared" si="18"/>
        <v>41134.751550925925</v>
      </c>
      <c r="T311" s="12">
        <f t="shared" si="19"/>
        <v>41155.751550925925</v>
      </c>
    </row>
    <row r="312" spans="1:20" ht="45" hidden="1" x14ac:dyDescent="0.25">
      <c r="A312">
        <v>310</v>
      </c>
      <c r="B312" s="3" t="s">
        <v>311</v>
      </c>
      <c r="C312" s="3" t="s">
        <v>4420</v>
      </c>
      <c r="D312">
        <v>1000</v>
      </c>
      <c r="E312">
        <v>1041.29</v>
      </c>
      <c r="F312" t="s">
        <v>8219</v>
      </c>
      <c r="G312" t="s">
        <v>8224</v>
      </c>
      <c r="H312" t="s">
        <v>8246</v>
      </c>
      <c r="I312">
        <v>1319076000</v>
      </c>
      <c r="J312">
        <v>1317788623</v>
      </c>
      <c r="K312" t="b">
        <v>1</v>
      </c>
      <c r="L312">
        <v>36</v>
      </c>
      <c r="M312" t="b">
        <v>1</v>
      </c>
      <c r="N312" t="s">
        <v>8269</v>
      </c>
      <c r="O312" s="5">
        <f t="shared" si="16"/>
        <v>104.129</v>
      </c>
      <c r="P312" s="7">
        <f t="shared" si="17"/>
        <v>28.924722222222222</v>
      </c>
      <c r="Q312" t="s">
        <v>8310</v>
      </c>
      <c r="R312" t="s">
        <v>8315</v>
      </c>
      <c r="S312" s="12">
        <f t="shared" si="18"/>
        <v>40821.183136574073</v>
      </c>
      <c r="T312" s="12">
        <f t="shared" si="19"/>
        <v>40836.083333333336</v>
      </c>
    </row>
    <row r="313" spans="1:20" ht="45" hidden="1" x14ac:dyDescent="0.25">
      <c r="A313">
        <v>311</v>
      </c>
      <c r="B313" s="3" t="s">
        <v>312</v>
      </c>
      <c r="C313" s="3" t="s">
        <v>4421</v>
      </c>
      <c r="D313">
        <v>20000</v>
      </c>
      <c r="E313">
        <v>20820.330000000002</v>
      </c>
      <c r="F313" t="s">
        <v>8219</v>
      </c>
      <c r="G313" t="s">
        <v>8224</v>
      </c>
      <c r="H313" t="s">
        <v>8246</v>
      </c>
      <c r="I313">
        <v>1325404740</v>
      </c>
      <c r="J313">
        <v>1321852592</v>
      </c>
      <c r="K313" t="b">
        <v>1</v>
      </c>
      <c r="L313">
        <v>150</v>
      </c>
      <c r="M313" t="b">
        <v>1</v>
      </c>
      <c r="N313" t="s">
        <v>8269</v>
      </c>
      <c r="O313" s="5">
        <f t="shared" si="16"/>
        <v>104.10165000000001</v>
      </c>
      <c r="P313" s="7">
        <f t="shared" si="17"/>
        <v>138.8022</v>
      </c>
      <c r="Q313" t="s">
        <v>8310</v>
      </c>
      <c r="R313" t="s">
        <v>8315</v>
      </c>
      <c r="S313" s="12">
        <f t="shared" si="18"/>
        <v>40868.219814814816</v>
      </c>
      <c r="T313" s="12">
        <f t="shared" si="19"/>
        <v>40909.332638888889</v>
      </c>
    </row>
    <row r="314" spans="1:20" ht="60" hidden="1" x14ac:dyDescent="0.25">
      <c r="A314">
        <v>312</v>
      </c>
      <c r="B314" s="3" t="s">
        <v>313</v>
      </c>
      <c r="C314" s="3" t="s">
        <v>4422</v>
      </c>
      <c r="D314">
        <v>8000</v>
      </c>
      <c r="E314">
        <v>8950</v>
      </c>
      <c r="F314" t="s">
        <v>8219</v>
      </c>
      <c r="G314" t="s">
        <v>8224</v>
      </c>
      <c r="H314" t="s">
        <v>8246</v>
      </c>
      <c r="I314">
        <v>1365973432</v>
      </c>
      <c r="J314">
        <v>1363381432</v>
      </c>
      <c r="K314" t="b">
        <v>1</v>
      </c>
      <c r="L314">
        <v>146</v>
      </c>
      <c r="M314" t="b">
        <v>1</v>
      </c>
      <c r="N314" t="s">
        <v>8269</v>
      </c>
      <c r="O314" s="5">
        <f t="shared" si="16"/>
        <v>111.87499999999999</v>
      </c>
      <c r="P314" s="7">
        <f t="shared" si="17"/>
        <v>61.301369863013697</v>
      </c>
      <c r="Q314" t="s">
        <v>8310</v>
      </c>
      <c r="R314" t="s">
        <v>8315</v>
      </c>
      <c r="S314" s="12">
        <f t="shared" si="18"/>
        <v>41348.877685185187</v>
      </c>
      <c r="T314" s="12">
        <f t="shared" si="19"/>
        <v>41378.877685185187</v>
      </c>
    </row>
    <row r="315" spans="1:20" ht="60" hidden="1" x14ac:dyDescent="0.25">
      <c r="A315">
        <v>313</v>
      </c>
      <c r="B315" s="3" t="s">
        <v>314</v>
      </c>
      <c r="C315" s="3" t="s">
        <v>4423</v>
      </c>
      <c r="D315">
        <v>17000</v>
      </c>
      <c r="E315">
        <v>17805</v>
      </c>
      <c r="F315" t="s">
        <v>8219</v>
      </c>
      <c r="G315" t="s">
        <v>8224</v>
      </c>
      <c r="H315" t="s">
        <v>8246</v>
      </c>
      <c r="I315">
        <v>1281542340</v>
      </c>
      <c r="J315">
        <v>1277702894</v>
      </c>
      <c r="K315" t="b">
        <v>1</v>
      </c>
      <c r="L315">
        <v>222</v>
      </c>
      <c r="M315" t="b">
        <v>1</v>
      </c>
      <c r="N315" t="s">
        <v>8269</v>
      </c>
      <c r="O315" s="5">
        <f t="shared" si="16"/>
        <v>104.73529411764706</v>
      </c>
      <c r="P315" s="7">
        <f t="shared" si="17"/>
        <v>80.202702702702709</v>
      </c>
      <c r="Q315" t="s">
        <v>8310</v>
      </c>
      <c r="R315" t="s">
        <v>8315</v>
      </c>
      <c r="S315" s="12">
        <f t="shared" si="18"/>
        <v>40357.227939814817</v>
      </c>
      <c r="T315" s="12">
        <f t="shared" si="19"/>
        <v>40401.665972222225</v>
      </c>
    </row>
    <row r="316" spans="1:20" ht="60" hidden="1" x14ac:dyDescent="0.25">
      <c r="A316">
        <v>314</v>
      </c>
      <c r="B316" s="3" t="s">
        <v>315</v>
      </c>
      <c r="C316" s="3" t="s">
        <v>4424</v>
      </c>
      <c r="D316">
        <v>1000</v>
      </c>
      <c r="E316">
        <v>3851.5</v>
      </c>
      <c r="F316" t="s">
        <v>8219</v>
      </c>
      <c r="G316" t="s">
        <v>8224</v>
      </c>
      <c r="H316" t="s">
        <v>8246</v>
      </c>
      <c r="I316">
        <v>1362167988</v>
      </c>
      <c r="J316">
        <v>1359575988</v>
      </c>
      <c r="K316" t="b">
        <v>1</v>
      </c>
      <c r="L316">
        <v>120</v>
      </c>
      <c r="M316" t="b">
        <v>1</v>
      </c>
      <c r="N316" t="s">
        <v>8269</v>
      </c>
      <c r="O316" s="5">
        <f t="shared" si="16"/>
        <v>385.15000000000003</v>
      </c>
      <c r="P316" s="7">
        <f t="shared" si="17"/>
        <v>32.095833333333331</v>
      </c>
      <c r="Q316" t="s">
        <v>8310</v>
      </c>
      <c r="R316" t="s">
        <v>8315</v>
      </c>
      <c r="S316" s="12">
        <f t="shared" si="18"/>
        <v>41304.833194444444</v>
      </c>
      <c r="T316" s="12">
        <f t="shared" si="19"/>
        <v>41334.833194444444</v>
      </c>
    </row>
    <row r="317" spans="1:20" ht="45" hidden="1" x14ac:dyDescent="0.25">
      <c r="A317">
        <v>315</v>
      </c>
      <c r="B317" s="3" t="s">
        <v>316</v>
      </c>
      <c r="C317" s="3" t="s">
        <v>4425</v>
      </c>
      <c r="D317">
        <v>25000</v>
      </c>
      <c r="E317">
        <v>25312</v>
      </c>
      <c r="F317" t="s">
        <v>8219</v>
      </c>
      <c r="G317" t="s">
        <v>8224</v>
      </c>
      <c r="H317" t="s">
        <v>8246</v>
      </c>
      <c r="I317">
        <v>1345660334</v>
      </c>
      <c r="J317">
        <v>1343068334</v>
      </c>
      <c r="K317" t="b">
        <v>1</v>
      </c>
      <c r="L317">
        <v>126</v>
      </c>
      <c r="M317" t="b">
        <v>1</v>
      </c>
      <c r="N317" t="s">
        <v>8269</v>
      </c>
      <c r="O317" s="5">
        <f t="shared" si="16"/>
        <v>101.248</v>
      </c>
      <c r="P317" s="7">
        <f t="shared" si="17"/>
        <v>200.88888888888889</v>
      </c>
      <c r="Q317" t="s">
        <v>8310</v>
      </c>
      <c r="R317" t="s">
        <v>8315</v>
      </c>
      <c r="S317" s="12">
        <f t="shared" si="18"/>
        <v>41113.77238425926</v>
      </c>
      <c r="T317" s="12">
        <f t="shared" si="19"/>
        <v>41143.77238425926</v>
      </c>
    </row>
    <row r="318" spans="1:20" ht="45" hidden="1" x14ac:dyDescent="0.25">
      <c r="A318">
        <v>316</v>
      </c>
      <c r="B318" s="3" t="s">
        <v>317</v>
      </c>
      <c r="C318" s="3" t="s">
        <v>4426</v>
      </c>
      <c r="D318">
        <v>15000</v>
      </c>
      <c r="E318">
        <v>17066</v>
      </c>
      <c r="F318" t="s">
        <v>8219</v>
      </c>
      <c r="G318" t="s">
        <v>8229</v>
      </c>
      <c r="H318" t="s">
        <v>8251</v>
      </c>
      <c r="I318">
        <v>1418273940</v>
      </c>
      <c r="J318">
        <v>1415398197</v>
      </c>
      <c r="K318" t="b">
        <v>1</v>
      </c>
      <c r="L318">
        <v>158</v>
      </c>
      <c r="M318" t="b">
        <v>1</v>
      </c>
      <c r="N318" t="s">
        <v>8269</v>
      </c>
      <c r="O318" s="5">
        <f t="shared" si="16"/>
        <v>113.77333333333333</v>
      </c>
      <c r="P318" s="7">
        <f t="shared" si="17"/>
        <v>108.01265822784811</v>
      </c>
      <c r="Q318" t="s">
        <v>8310</v>
      </c>
      <c r="R318" t="s">
        <v>8315</v>
      </c>
      <c r="S318" s="12">
        <f t="shared" si="18"/>
        <v>41950.923576388886</v>
      </c>
      <c r="T318" s="12">
        <f t="shared" si="19"/>
        <v>41984.207638888889</v>
      </c>
    </row>
    <row r="319" spans="1:20" ht="45" hidden="1" x14ac:dyDescent="0.25">
      <c r="A319">
        <v>317</v>
      </c>
      <c r="B319" s="3" t="s">
        <v>318</v>
      </c>
      <c r="C319" s="3" t="s">
        <v>4427</v>
      </c>
      <c r="D319">
        <v>30000</v>
      </c>
      <c r="E319">
        <v>30241</v>
      </c>
      <c r="F319" t="s">
        <v>8219</v>
      </c>
      <c r="G319" t="s">
        <v>8224</v>
      </c>
      <c r="H319" t="s">
        <v>8246</v>
      </c>
      <c r="I319">
        <v>1386778483</v>
      </c>
      <c r="J319">
        <v>1384186483</v>
      </c>
      <c r="K319" t="b">
        <v>1</v>
      </c>
      <c r="L319">
        <v>316</v>
      </c>
      <c r="M319" t="b">
        <v>1</v>
      </c>
      <c r="N319" t="s">
        <v>8269</v>
      </c>
      <c r="O319" s="5">
        <f t="shared" si="16"/>
        <v>100.80333333333333</v>
      </c>
      <c r="P319" s="7">
        <f t="shared" si="17"/>
        <v>95.699367088607602</v>
      </c>
      <c r="Q319" t="s">
        <v>8310</v>
      </c>
      <c r="R319" t="s">
        <v>8315</v>
      </c>
      <c r="S319" s="12">
        <f t="shared" si="18"/>
        <v>41589.676886574074</v>
      </c>
      <c r="T319" s="12">
        <f t="shared" si="19"/>
        <v>41619.676886574074</v>
      </c>
    </row>
    <row r="320" spans="1:20" ht="45" hidden="1" x14ac:dyDescent="0.25">
      <c r="A320">
        <v>318</v>
      </c>
      <c r="B320" s="3" t="s">
        <v>319</v>
      </c>
      <c r="C320" s="3" t="s">
        <v>4428</v>
      </c>
      <c r="D320">
        <v>5000</v>
      </c>
      <c r="E320">
        <v>14166</v>
      </c>
      <c r="F320" t="s">
        <v>8219</v>
      </c>
      <c r="G320" t="s">
        <v>8224</v>
      </c>
      <c r="H320" t="s">
        <v>8246</v>
      </c>
      <c r="I320">
        <v>1364342151</v>
      </c>
      <c r="J320">
        <v>1361753751</v>
      </c>
      <c r="K320" t="b">
        <v>1</v>
      </c>
      <c r="L320">
        <v>284</v>
      </c>
      <c r="M320" t="b">
        <v>1</v>
      </c>
      <c r="N320" t="s">
        <v>8269</v>
      </c>
      <c r="O320" s="5">
        <f t="shared" si="16"/>
        <v>283.32</v>
      </c>
      <c r="P320" s="7">
        <f t="shared" si="17"/>
        <v>49.880281690140848</v>
      </c>
      <c r="Q320" t="s">
        <v>8310</v>
      </c>
      <c r="R320" t="s">
        <v>8315</v>
      </c>
      <c r="S320" s="12">
        <f t="shared" si="18"/>
        <v>41330.038784722223</v>
      </c>
      <c r="T320" s="12">
        <f t="shared" si="19"/>
        <v>41359.997118055559</v>
      </c>
    </row>
    <row r="321" spans="1:20" ht="60" hidden="1" x14ac:dyDescent="0.25">
      <c r="A321">
        <v>319</v>
      </c>
      <c r="B321" s="3" t="s">
        <v>320</v>
      </c>
      <c r="C321" s="3" t="s">
        <v>4429</v>
      </c>
      <c r="D321">
        <v>5000</v>
      </c>
      <c r="E321">
        <v>5634</v>
      </c>
      <c r="F321" t="s">
        <v>8219</v>
      </c>
      <c r="G321" t="s">
        <v>8224</v>
      </c>
      <c r="H321" t="s">
        <v>8246</v>
      </c>
      <c r="I321">
        <v>1265097540</v>
      </c>
      <c r="J321">
        <v>1257538029</v>
      </c>
      <c r="K321" t="b">
        <v>1</v>
      </c>
      <c r="L321">
        <v>51</v>
      </c>
      <c r="M321" t="b">
        <v>1</v>
      </c>
      <c r="N321" t="s">
        <v>8269</v>
      </c>
      <c r="O321" s="5">
        <f t="shared" si="16"/>
        <v>112.68</v>
      </c>
      <c r="P321" s="7">
        <f t="shared" si="17"/>
        <v>110.47058823529412</v>
      </c>
      <c r="Q321" t="s">
        <v>8310</v>
      </c>
      <c r="R321" t="s">
        <v>8315</v>
      </c>
      <c r="S321" s="12">
        <f t="shared" si="18"/>
        <v>40123.83829861111</v>
      </c>
      <c r="T321" s="12">
        <f t="shared" si="19"/>
        <v>40211.332638888889</v>
      </c>
    </row>
    <row r="322" spans="1:20" ht="60" hidden="1" x14ac:dyDescent="0.25">
      <c r="A322">
        <v>320</v>
      </c>
      <c r="B322" s="3" t="s">
        <v>321</v>
      </c>
      <c r="C322" s="3" t="s">
        <v>4430</v>
      </c>
      <c r="D322">
        <v>20000</v>
      </c>
      <c r="E322">
        <v>21316</v>
      </c>
      <c r="F322" t="s">
        <v>8219</v>
      </c>
      <c r="G322" t="s">
        <v>8225</v>
      </c>
      <c r="H322" t="s">
        <v>8247</v>
      </c>
      <c r="I322">
        <v>1450825200</v>
      </c>
      <c r="J322">
        <v>1448284433</v>
      </c>
      <c r="K322" t="b">
        <v>1</v>
      </c>
      <c r="L322">
        <v>158</v>
      </c>
      <c r="M322" t="b">
        <v>1</v>
      </c>
      <c r="N322" t="s">
        <v>8269</v>
      </c>
      <c r="O322" s="5">
        <f t="shared" si="16"/>
        <v>106.58000000000001</v>
      </c>
      <c r="P322" s="7">
        <f t="shared" si="17"/>
        <v>134.91139240506328</v>
      </c>
      <c r="Q322" t="s">
        <v>8310</v>
      </c>
      <c r="R322" t="s">
        <v>8315</v>
      </c>
      <c r="S322" s="12">
        <f t="shared" si="18"/>
        <v>42331.551307870366</v>
      </c>
      <c r="T322" s="12">
        <f t="shared" si="19"/>
        <v>42360.958333333328</v>
      </c>
    </row>
    <row r="323" spans="1:20" ht="45" hidden="1" x14ac:dyDescent="0.25">
      <c r="A323">
        <v>321</v>
      </c>
      <c r="B323" s="3" t="s">
        <v>322</v>
      </c>
      <c r="C323" s="3" t="s">
        <v>4431</v>
      </c>
      <c r="D323">
        <v>35000</v>
      </c>
      <c r="E323">
        <v>35932</v>
      </c>
      <c r="F323" t="s">
        <v>8219</v>
      </c>
      <c r="G323" t="s">
        <v>8236</v>
      </c>
      <c r="H323" t="s">
        <v>8249</v>
      </c>
      <c r="I323">
        <v>1478605386</v>
      </c>
      <c r="J323">
        <v>1475577786</v>
      </c>
      <c r="K323" t="b">
        <v>1</v>
      </c>
      <c r="L323">
        <v>337</v>
      </c>
      <c r="M323" t="b">
        <v>1</v>
      </c>
      <c r="N323" t="s">
        <v>8269</v>
      </c>
      <c r="O323" s="5">
        <f t="shared" ref="O323:O386" si="20">(E323/D323)*100</f>
        <v>102.66285714285715</v>
      </c>
      <c r="P323" s="7">
        <f t="shared" ref="P323:P386" si="21">IF(E323&gt;0,E323/L323,"N/A")</f>
        <v>106.62314540059347</v>
      </c>
      <c r="Q323" t="s">
        <v>8310</v>
      </c>
      <c r="R323" t="s">
        <v>8315</v>
      </c>
      <c r="S323" s="12">
        <f t="shared" ref="S323:S386" si="22">(((J323/60)/60)/24)+DATE(1970,1,1)</f>
        <v>42647.446597222224</v>
      </c>
      <c r="T323" s="12">
        <f t="shared" ref="T323:T386" si="23">(((I323/60)/60/24)+DATE(1970,1,1))</f>
        <v>42682.488263888896</v>
      </c>
    </row>
    <row r="324" spans="1:20" ht="45" hidden="1" x14ac:dyDescent="0.25">
      <c r="A324">
        <v>322</v>
      </c>
      <c r="B324" s="3" t="s">
        <v>323</v>
      </c>
      <c r="C324" s="3" t="s">
        <v>4432</v>
      </c>
      <c r="D324">
        <v>25000</v>
      </c>
      <c r="E324">
        <v>26978</v>
      </c>
      <c r="F324" t="s">
        <v>8219</v>
      </c>
      <c r="G324" t="s">
        <v>8224</v>
      </c>
      <c r="H324" t="s">
        <v>8246</v>
      </c>
      <c r="I324">
        <v>1463146848</v>
      </c>
      <c r="J324">
        <v>1460554848</v>
      </c>
      <c r="K324" t="b">
        <v>1</v>
      </c>
      <c r="L324">
        <v>186</v>
      </c>
      <c r="M324" t="b">
        <v>1</v>
      </c>
      <c r="N324" t="s">
        <v>8269</v>
      </c>
      <c r="O324" s="5">
        <f t="shared" si="20"/>
        <v>107.91200000000001</v>
      </c>
      <c r="P324" s="7">
        <f t="shared" si="21"/>
        <v>145.04301075268816</v>
      </c>
      <c r="Q324" t="s">
        <v>8310</v>
      </c>
      <c r="R324" t="s">
        <v>8315</v>
      </c>
      <c r="S324" s="12">
        <f t="shared" si="22"/>
        <v>42473.57</v>
      </c>
      <c r="T324" s="12">
        <f t="shared" si="23"/>
        <v>42503.57</v>
      </c>
    </row>
    <row r="325" spans="1:20" ht="60" hidden="1" x14ac:dyDescent="0.25">
      <c r="A325">
        <v>323</v>
      </c>
      <c r="B325" s="3" t="s">
        <v>324</v>
      </c>
      <c r="C325" s="3" t="s">
        <v>4433</v>
      </c>
      <c r="D325">
        <v>5400</v>
      </c>
      <c r="E325">
        <v>6646</v>
      </c>
      <c r="F325" t="s">
        <v>8219</v>
      </c>
      <c r="G325" t="s">
        <v>8224</v>
      </c>
      <c r="H325" t="s">
        <v>8246</v>
      </c>
      <c r="I325">
        <v>1482307140</v>
      </c>
      <c r="J325">
        <v>1479886966</v>
      </c>
      <c r="K325" t="b">
        <v>1</v>
      </c>
      <c r="L325">
        <v>58</v>
      </c>
      <c r="M325" t="b">
        <v>1</v>
      </c>
      <c r="N325" t="s">
        <v>8269</v>
      </c>
      <c r="O325" s="5">
        <f t="shared" si="20"/>
        <v>123.07407407407408</v>
      </c>
      <c r="P325" s="7">
        <f t="shared" si="21"/>
        <v>114.58620689655173</v>
      </c>
      <c r="Q325" t="s">
        <v>8310</v>
      </c>
      <c r="R325" t="s">
        <v>8315</v>
      </c>
      <c r="S325" s="12">
        <f t="shared" si="22"/>
        <v>42697.32136574074</v>
      </c>
      <c r="T325" s="12">
        <f t="shared" si="23"/>
        <v>42725.332638888889</v>
      </c>
    </row>
    <row r="326" spans="1:20" ht="45" hidden="1" x14ac:dyDescent="0.25">
      <c r="A326">
        <v>324</v>
      </c>
      <c r="B326" s="3" t="s">
        <v>325</v>
      </c>
      <c r="C326" s="3" t="s">
        <v>4434</v>
      </c>
      <c r="D326">
        <v>8500</v>
      </c>
      <c r="E326">
        <v>8636</v>
      </c>
      <c r="F326" t="s">
        <v>8219</v>
      </c>
      <c r="G326" t="s">
        <v>8224</v>
      </c>
      <c r="H326" t="s">
        <v>8246</v>
      </c>
      <c r="I326">
        <v>1438441308</v>
      </c>
      <c r="J326">
        <v>1435590108</v>
      </c>
      <c r="K326" t="b">
        <v>1</v>
      </c>
      <c r="L326">
        <v>82</v>
      </c>
      <c r="M326" t="b">
        <v>1</v>
      </c>
      <c r="N326" t="s">
        <v>8269</v>
      </c>
      <c r="O326" s="5">
        <f t="shared" si="20"/>
        <v>101.6</v>
      </c>
      <c r="P326" s="7">
        <f t="shared" si="21"/>
        <v>105.3170731707317</v>
      </c>
      <c r="Q326" t="s">
        <v>8310</v>
      </c>
      <c r="R326" t="s">
        <v>8315</v>
      </c>
      <c r="S326" s="12">
        <f t="shared" si="22"/>
        <v>42184.626250000001</v>
      </c>
      <c r="T326" s="12">
        <f t="shared" si="23"/>
        <v>42217.626250000001</v>
      </c>
    </row>
    <row r="327" spans="1:20" ht="45" hidden="1" x14ac:dyDescent="0.25">
      <c r="A327">
        <v>325</v>
      </c>
      <c r="B327" s="3" t="s">
        <v>326</v>
      </c>
      <c r="C327" s="3" t="s">
        <v>4435</v>
      </c>
      <c r="D327">
        <v>50000</v>
      </c>
      <c r="E327">
        <v>52198</v>
      </c>
      <c r="F327" t="s">
        <v>8219</v>
      </c>
      <c r="G327" t="s">
        <v>8224</v>
      </c>
      <c r="H327" t="s">
        <v>8246</v>
      </c>
      <c r="I327">
        <v>1482208233</v>
      </c>
      <c r="J327">
        <v>1479184233</v>
      </c>
      <c r="K327" t="b">
        <v>1</v>
      </c>
      <c r="L327">
        <v>736</v>
      </c>
      <c r="M327" t="b">
        <v>1</v>
      </c>
      <c r="N327" t="s">
        <v>8269</v>
      </c>
      <c r="O327" s="5">
        <f t="shared" si="20"/>
        <v>104.396</v>
      </c>
      <c r="P327" s="7">
        <f t="shared" si="21"/>
        <v>70.921195652173907</v>
      </c>
      <c r="Q327" t="s">
        <v>8310</v>
      </c>
      <c r="R327" t="s">
        <v>8315</v>
      </c>
      <c r="S327" s="12">
        <f t="shared" si="22"/>
        <v>42689.187881944439</v>
      </c>
      <c r="T327" s="12">
        <f t="shared" si="23"/>
        <v>42724.187881944439</v>
      </c>
    </row>
    <row r="328" spans="1:20" ht="45" hidden="1" x14ac:dyDescent="0.25">
      <c r="A328">
        <v>326</v>
      </c>
      <c r="B328" s="3" t="s">
        <v>327</v>
      </c>
      <c r="C328" s="3" t="s">
        <v>4436</v>
      </c>
      <c r="D328">
        <v>150000</v>
      </c>
      <c r="E328">
        <v>169394.6</v>
      </c>
      <c r="F328" t="s">
        <v>8219</v>
      </c>
      <c r="G328" t="s">
        <v>8224</v>
      </c>
      <c r="H328" t="s">
        <v>8246</v>
      </c>
      <c r="I328">
        <v>1489532220</v>
      </c>
      <c r="J328">
        <v>1486625606</v>
      </c>
      <c r="K328" t="b">
        <v>1</v>
      </c>
      <c r="L328">
        <v>1151</v>
      </c>
      <c r="M328" t="b">
        <v>1</v>
      </c>
      <c r="N328" t="s">
        <v>8269</v>
      </c>
      <c r="O328" s="5">
        <f t="shared" si="20"/>
        <v>112.92973333333333</v>
      </c>
      <c r="P328" s="7">
        <f t="shared" si="21"/>
        <v>147.17167680278018</v>
      </c>
      <c r="Q328" t="s">
        <v>8310</v>
      </c>
      <c r="R328" t="s">
        <v>8315</v>
      </c>
      <c r="S328" s="12">
        <f t="shared" si="22"/>
        <v>42775.314884259264</v>
      </c>
      <c r="T328" s="12">
        <f t="shared" si="23"/>
        <v>42808.956250000003</v>
      </c>
    </row>
    <row r="329" spans="1:20" ht="60" hidden="1" x14ac:dyDescent="0.25">
      <c r="A329">
        <v>327</v>
      </c>
      <c r="B329" s="3" t="s">
        <v>328</v>
      </c>
      <c r="C329" s="3" t="s">
        <v>4437</v>
      </c>
      <c r="D329">
        <v>4000</v>
      </c>
      <c r="E329">
        <v>5456</v>
      </c>
      <c r="F329" t="s">
        <v>8219</v>
      </c>
      <c r="G329" t="s">
        <v>8224</v>
      </c>
      <c r="H329" t="s">
        <v>8246</v>
      </c>
      <c r="I329">
        <v>1427011200</v>
      </c>
      <c r="J329">
        <v>1424669929</v>
      </c>
      <c r="K329" t="b">
        <v>1</v>
      </c>
      <c r="L329">
        <v>34</v>
      </c>
      <c r="M329" t="b">
        <v>1</v>
      </c>
      <c r="N329" t="s">
        <v>8269</v>
      </c>
      <c r="O329" s="5">
        <f t="shared" si="20"/>
        <v>136.4</v>
      </c>
      <c r="P329" s="7">
        <f t="shared" si="21"/>
        <v>160.47058823529412</v>
      </c>
      <c r="Q329" t="s">
        <v>8310</v>
      </c>
      <c r="R329" t="s">
        <v>8315</v>
      </c>
      <c r="S329" s="12">
        <f t="shared" si="22"/>
        <v>42058.235289351855</v>
      </c>
      <c r="T329" s="12">
        <f t="shared" si="23"/>
        <v>42085.333333333328</v>
      </c>
    </row>
    <row r="330" spans="1:20" ht="45" hidden="1" x14ac:dyDescent="0.25">
      <c r="A330">
        <v>328</v>
      </c>
      <c r="B330" s="3" t="s">
        <v>329</v>
      </c>
      <c r="C330" s="3" t="s">
        <v>4438</v>
      </c>
      <c r="D330">
        <v>75000</v>
      </c>
      <c r="E330">
        <v>77710.8</v>
      </c>
      <c r="F330" t="s">
        <v>8219</v>
      </c>
      <c r="G330" t="s">
        <v>8224</v>
      </c>
      <c r="H330" t="s">
        <v>8246</v>
      </c>
      <c r="I330">
        <v>1446350400</v>
      </c>
      <c r="J330">
        <v>1443739388</v>
      </c>
      <c r="K330" t="b">
        <v>1</v>
      </c>
      <c r="L330">
        <v>498</v>
      </c>
      <c r="M330" t="b">
        <v>1</v>
      </c>
      <c r="N330" t="s">
        <v>8269</v>
      </c>
      <c r="O330" s="5">
        <f t="shared" si="20"/>
        <v>103.61439999999999</v>
      </c>
      <c r="P330" s="7">
        <f t="shared" si="21"/>
        <v>156.04578313253012</v>
      </c>
      <c r="Q330" t="s">
        <v>8310</v>
      </c>
      <c r="R330" t="s">
        <v>8315</v>
      </c>
      <c r="S330" s="12">
        <f t="shared" si="22"/>
        <v>42278.946620370371</v>
      </c>
      <c r="T330" s="12">
        <f t="shared" si="23"/>
        <v>42309.166666666672</v>
      </c>
    </row>
    <row r="331" spans="1:20" ht="45" hidden="1" x14ac:dyDescent="0.25">
      <c r="A331">
        <v>329</v>
      </c>
      <c r="B331" s="3" t="s">
        <v>330</v>
      </c>
      <c r="C331" s="3" t="s">
        <v>4439</v>
      </c>
      <c r="D331">
        <v>10000</v>
      </c>
      <c r="E331">
        <v>10550</v>
      </c>
      <c r="F331" t="s">
        <v>8219</v>
      </c>
      <c r="G331" t="s">
        <v>8224</v>
      </c>
      <c r="H331" t="s">
        <v>8246</v>
      </c>
      <c r="I331">
        <v>1446868800</v>
      </c>
      <c r="J331">
        <v>1444821127</v>
      </c>
      <c r="K331" t="b">
        <v>1</v>
      </c>
      <c r="L331">
        <v>167</v>
      </c>
      <c r="M331" t="b">
        <v>1</v>
      </c>
      <c r="N331" t="s">
        <v>8269</v>
      </c>
      <c r="O331" s="5">
        <f t="shared" si="20"/>
        <v>105.5</v>
      </c>
      <c r="P331" s="7">
        <f t="shared" si="21"/>
        <v>63.17365269461078</v>
      </c>
      <c r="Q331" t="s">
        <v>8310</v>
      </c>
      <c r="R331" t="s">
        <v>8315</v>
      </c>
      <c r="S331" s="12">
        <f t="shared" si="22"/>
        <v>42291.46674768519</v>
      </c>
      <c r="T331" s="12">
        <f t="shared" si="23"/>
        <v>42315.166666666672</v>
      </c>
    </row>
    <row r="332" spans="1:20" ht="60" hidden="1" x14ac:dyDescent="0.25">
      <c r="A332">
        <v>330</v>
      </c>
      <c r="B332" s="3" t="s">
        <v>331</v>
      </c>
      <c r="C332" s="3" t="s">
        <v>4440</v>
      </c>
      <c r="D332">
        <v>35000</v>
      </c>
      <c r="E332">
        <v>35640</v>
      </c>
      <c r="F332" t="s">
        <v>8219</v>
      </c>
      <c r="G332" t="s">
        <v>8224</v>
      </c>
      <c r="H332" t="s">
        <v>8246</v>
      </c>
      <c r="I332">
        <v>1368763140</v>
      </c>
      <c r="J332">
        <v>1366028563</v>
      </c>
      <c r="K332" t="b">
        <v>1</v>
      </c>
      <c r="L332">
        <v>340</v>
      </c>
      <c r="M332" t="b">
        <v>1</v>
      </c>
      <c r="N332" t="s">
        <v>8269</v>
      </c>
      <c r="O332" s="5">
        <f t="shared" si="20"/>
        <v>101.82857142857142</v>
      </c>
      <c r="P332" s="7">
        <f t="shared" si="21"/>
        <v>104.82352941176471</v>
      </c>
      <c r="Q332" t="s">
        <v>8310</v>
      </c>
      <c r="R332" t="s">
        <v>8315</v>
      </c>
      <c r="S332" s="12">
        <f t="shared" si="22"/>
        <v>41379.515775462962</v>
      </c>
      <c r="T332" s="12">
        <f t="shared" si="23"/>
        <v>41411.165972222225</v>
      </c>
    </row>
    <row r="333" spans="1:20" ht="45" hidden="1" x14ac:dyDescent="0.25">
      <c r="A333">
        <v>331</v>
      </c>
      <c r="B333" s="3" t="s">
        <v>332</v>
      </c>
      <c r="C333" s="3" t="s">
        <v>4441</v>
      </c>
      <c r="D333">
        <v>40000</v>
      </c>
      <c r="E333">
        <v>42642</v>
      </c>
      <c r="F333" t="s">
        <v>8219</v>
      </c>
      <c r="G333" t="s">
        <v>8224</v>
      </c>
      <c r="H333" t="s">
        <v>8246</v>
      </c>
      <c r="I333">
        <v>1466171834</v>
      </c>
      <c r="J333">
        <v>1463493434</v>
      </c>
      <c r="K333" t="b">
        <v>1</v>
      </c>
      <c r="L333">
        <v>438</v>
      </c>
      <c r="M333" t="b">
        <v>1</v>
      </c>
      <c r="N333" t="s">
        <v>8269</v>
      </c>
      <c r="O333" s="5">
        <f t="shared" si="20"/>
        <v>106.60499999999999</v>
      </c>
      <c r="P333" s="7">
        <f t="shared" si="21"/>
        <v>97.356164383561648</v>
      </c>
      <c r="Q333" t="s">
        <v>8310</v>
      </c>
      <c r="R333" t="s">
        <v>8315</v>
      </c>
      <c r="S333" s="12">
        <f t="shared" si="22"/>
        <v>42507.581412037034</v>
      </c>
      <c r="T333" s="12">
        <f t="shared" si="23"/>
        <v>42538.581412037034</v>
      </c>
    </row>
    <row r="334" spans="1:20" ht="60" hidden="1" x14ac:dyDescent="0.25">
      <c r="A334">
        <v>332</v>
      </c>
      <c r="B334" s="3" t="s">
        <v>333</v>
      </c>
      <c r="C334" s="3" t="s">
        <v>4442</v>
      </c>
      <c r="D334">
        <v>100000</v>
      </c>
      <c r="E334">
        <v>113015</v>
      </c>
      <c r="F334" t="s">
        <v>8219</v>
      </c>
      <c r="G334" t="s">
        <v>8224</v>
      </c>
      <c r="H334" t="s">
        <v>8246</v>
      </c>
      <c r="I334">
        <v>1446019200</v>
      </c>
      <c r="J334">
        <v>1442420377</v>
      </c>
      <c r="K334" t="b">
        <v>1</v>
      </c>
      <c r="L334">
        <v>555</v>
      </c>
      <c r="M334" t="b">
        <v>1</v>
      </c>
      <c r="N334" t="s">
        <v>8269</v>
      </c>
      <c r="O334" s="5">
        <f t="shared" si="20"/>
        <v>113.015</v>
      </c>
      <c r="P334" s="7">
        <f t="shared" si="21"/>
        <v>203.63063063063063</v>
      </c>
      <c r="Q334" t="s">
        <v>8310</v>
      </c>
      <c r="R334" t="s">
        <v>8315</v>
      </c>
      <c r="S334" s="12">
        <f t="shared" si="22"/>
        <v>42263.680289351847</v>
      </c>
      <c r="T334" s="12">
        <f t="shared" si="23"/>
        <v>42305.333333333328</v>
      </c>
    </row>
    <row r="335" spans="1:20" ht="60" hidden="1" x14ac:dyDescent="0.25">
      <c r="A335">
        <v>333</v>
      </c>
      <c r="B335" s="3" t="s">
        <v>334</v>
      </c>
      <c r="C335" s="3" t="s">
        <v>4443</v>
      </c>
      <c r="D335">
        <v>40000</v>
      </c>
      <c r="E335">
        <v>50091</v>
      </c>
      <c r="F335" t="s">
        <v>8219</v>
      </c>
      <c r="G335" t="s">
        <v>8224</v>
      </c>
      <c r="H335" t="s">
        <v>8246</v>
      </c>
      <c r="I335">
        <v>1460038591</v>
      </c>
      <c r="J335">
        <v>1457450191</v>
      </c>
      <c r="K335" t="b">
        <v>1</v>
      </c>
      <c r="L335">
        <v>266</v>
      </c>
      <c r="M335" t="b">
        <v>1</v>
      </c>
      <c r="N335" t="s">
        <v>8269</v>
      </c>
      <c r="O335" s="5">
        <f t="shared" si="20"/>
        <v>125.22750000000001</v>
      </c>
      <c r="P335" s="7">
        <f t="shared" si="21"/>
        <v>188.31203007518798</v>
      </c>
      <c r="Q335" t="s">
        <v>8310</v>
      </c>
      <c r="R335" t="s">
        <v>8315</v>
      </c>
      <c r="S335" s="12">
        <f t="shared" si="22"/>
        <v>42437.636469907404</v>
      </c>
      <c r="T335" s="12">
        <f t="shared" si="23"/>
        <v>42467.59480324074</v>
      </c>
    </row>
    <row r="336" spans="1:20" ht="60" hidden="1" x14ac:dyDescent="0.25">
      <c r="A336">
        <v>334</v>
      </c>
      <c r="B336" s="3" t="s">
        <v>335</v>
      </c>
      <c r="C336" s="3" t="s">
        <v>4444</v>
      </c>
      <c r="D336">
        <v>10000</v>
      </c>
      <c r="E336">
        <v>10119</v>
      </c>
      <c r="F336" t="s">
        <v>8219</v>
      </c>
      <c r="G336" t="s">
        <v>8224</v>
      </c>
      <c r="H336" t="s">
        <v>8246</v>
      </c>
      <c r="I336">
        <v>1431716400</v>
      </c>
      <c r="J336">
        <v>1428423757</v>
      </c>
      <c r="K336" t="b">
        <v>1</v>
      </c>
      <c r="L336">
        <v>69</v>
      </c>
      <c r="M336" t="b">
        <v>1</v>
      </c>
      <c r="N336" t="s">
        <v>8269</v>
      </c>
      <c r="O336" s="5">
        <f t="shared" si="20"/>
        <v>101.19</v>
      </c>
      <c r="P336" s="7">
        <f t="shared" si="21"/>
        <v>146.65217391304347</v>
      </c>
      <c r="Q336" t="s">
        <v>8310</v>
      </c>
      <c r="R336" t="s">
        <v>8315</v>
      </c>
      <c r="S336" s="12">
        <f t="shared" si="22"/>
        <v>42101.682372685187</v>
      </c>
      <c r="T336" s="12">
        <f t="shared" si="23"/>
        <v>42139.791666666672</v>
      </c>
    </row>
    <row r="337" spans="1:20" ht="60" hidden="1" x14ac:dyDescent="0.25">
      <c r="A337">
        <v>335</v>
      </c>
      <c r="B337" s="3" t="s">
        <v>336</v>
      </c>
      <c r="C337" s="3" t="s">
        <v>4445</v>
      </c>
      <c r="D337">
        <v>8500</v>
      </c>
      <c r="E337">
        <v>8735</v>
      </c>
      <c r="F337" t="s">
        <v>8219</v>
      </c>
      <c r="G337" t="s">
        <v>8224</v>
      </c>
      <c r="H337" t="s">
        <v>8246</v>
      </c>
      <c r="I337">
        <v>1431122400</v>
      </c>
      <c r="J337">
        <v>1428428515</v>
      </c>
      <c r="K337" t="b">
        <v>1</v>
      </c>
      <c r="L337">
        <v>80</v>
      </c>
      <c r="M337" t="b">
        <v>1</v>
      </c>
      <c r="N337" t="s">
        <v>8269</v>
      </c>
      <c r="O337" s="5">
        <f t="shared" si="20"/>
        <v>102.76470588235294</v>
      </c>
      <c r="P337" s="7">
        <f t="shared" si="21"/>
        <v>109.1875</v>
      </c>
      <c r="Q337" t="s">
        <v>8310</v>
      </c>
      <c r="R337" t="s">
        <v>8315</v>
      </c>
      <c r="S337" s="12">
        <f t="shared" si="22"/>
        <v>42101.737442129626</v>
      </c>
      <c r="T337" s="12">
        <f t="shared" si="23"/>
        <v>42132.916666666672</v>
      </c>
    </row>
    <row r="338" spans="1:20" ht="45" hidden="1" x14ac:dyDescent="0.25">
      <c r="A338">
        <v>336</v>
      </c>
      <c r="B338" s="3" t="s">
        <v>337</v>
      </c>
      <c r="C338" s="3" t="s">
        <v>4446</v>
      </c>
      <c r="D338">
        <v>25000</v>
      </c>
      <c r="E338">
        <v>29209.78</v>
      </c>
      <c r="F338" t="s">
        <v>8219</v>
      </c>
      <c r="G338" t="s">
        <v>8224</v>
      </c>
      <c r="H338" t="s">
        <v>8246</v>
      </c>
      <c r="I338">
        <v>1447427918</v>
      </c>
      <c r="J338">
        <v>1444832318</v>
      </c>
      <c r="K338" t="b">
        <v>1</v>
      </c>
      <c r="L338">
        <v>493</v>
      </c>
      <c r="M338" t="b">
        <v>1</v>
      </c>
      <c r="N338" t="s">
        <v>8269</v>
      </c>
      <c r="O338" s="5">
        <f t="shared" si="20"/>
        <v>116.83911999999998</v>
      </c>
      <c r="P338" s="7">
        <f t="shared" si="21"/>
        <v>59.249046653144013</v>
      </c>
      <c r="Q338" t="s">
        <v>8310</v>
      </c>
      <c r="R338" t="s">
        <v>8315</v>
      </c>
      <c r="S338" s="12">
        <f t="shared" si="22"/>
        <v>42291.596273148149</v>
      </c>
      <c r="T338" s="12">
        <f t="shared" si="23"/>
        <v>42321.637939814813</v>
      </c>
    </row>
    <row r="339" spans="1:20" ht="60" hidden="1" x14ac:dyDescent="0.25">
      <c r="A339">
        <v>337</v>
      </c>
      <c r="B339" s="3" t="s">
        <v>338</v>
      </c>
      <c r="C339" s="3" t="s">
        <v>4447</v>
      </c>
      <c r="D339">
        <v>3000</v>
      </c>
      <c r="E339">
        <v>3035.05</v>
      </c>
      <c r="F339" t="s">
        <v>8219</v>
      </c>
      <c r="G339" t="s">
        <v>8224</v>
      </c>
      <c r="H339" t="s">
        <v>8246</v>
      </c>
      <c r="I339">
        <v>1426298708</v>
      </c>
      <c r="J339">
        <v>1423710308</v>
      </c>
      <c r="K339" t="b">
        <v>1</v>
      </c>
      <c r="L339">
        <v>31</v>
      </c>
      <c r="M339" t="b">
        <v>1</v>
      </c>
      <c r="N339" t="s">
        <v>8269</v>
      </c>
      <c r="O339" s="5">
        <f t="shared" si="20"/>
        <v>101.16833333333335</v>
      </c>
      <c r="P339" s="7">
        <f t="shared" si="21"/>
        <v>97.904838709677421</v>
      </c>
      <c r="Q339" t="s">
        <v>8310</v>
      </c>
      <c r="R339" t="s">
        <v>8315</v>
      </c>
      <c r="S339" s="12">
        <f t="shared" si="22"/>
        <v>42047.128564814819</v>
      </c>
      <c r="T339" s="12">
        <f t="shared" si="23"/>
        <v>42077.086898148147</v>
      </c>
    </row>
    <row r="340" spans="1:20" ht="60" hidden="1" x14ac:dyDescent="0.25">
      <c r="A340">
        <v>338</v>
      </c>
      <c r="B340" s="3" t="s">
        <v>339</v>
      </c>
      <c r="C340" s="3" t="s">
        <v>4448</v>
      </c>
      <c r="D340">
        <v>15000</v>
      </c>
      <c r="E340">
        <v>16520.04</v>
      </c>
      <c r="F340" t="s">
        <v>8219</v>
      </c>
      <c r="G340" t="s">
        <v>8224</v>
      </c>
      <c r="H340" t="s">
        <v>8246</v>
      </c>
      <c r="I340">
        <v>1472864400</v>
      </c>
      <c r="J340">
        <v>1468001290</v>
      </c>
      <c r="K340" t="b">
        <v>1</v>
      </c>
      <c r="L340">
        <v>236</v>
      </c>
      <c r="M340" t="b">
        <v>1</v>
      </c>
      <c r="N340" t="s">
        <v>8269</v>
      </c>
      <c r="O340" s="5">
        <f t="shared" si="20"/>
        <v>110.13360000000002</v>
      </c>
      <c r="P340" s="7">
        <f t="shared" si="21"/>
        <v>70.000169491525426</v>
      </c>
      <c r="Q340" t="s">
        <v>8310</v>
      </c>
      <c r="R340" t="s">
        <v>8315</v>
      </c>
      <c r="S340" s="12">
        <f t="shared" si="22"/>
        <v>42559.755671296298</v>
      </c>
      <c r="T340" s="12">
        <f t="shared" si="23"/>
        <v>42616.041666666672</v>
      </c>
    </row>
    <row r="341" spans="1:20" ht="45" hidden="1" x14ac:dyDescent="0.25">
      <c r="A341">
        <v>339</v>
      </c>
      <c r="B341" s="3" t="s">
        <v>340</v>
      </c>
      <c r="C341" s="3" t="s">
        <v>4449</v>
      </c>
      <c r="D341">
        <v>6000</v>
      </c>
      <c r="E341">
        <v>6485</v>
      </c>
      <c r="F341" t="s">
        <v>8219</v>
      </c>
      <c r="G341" t="s">
        <v>8224</v>
      </c>
      <c r="H341" t="s">
        <v>8246</v>
      </c>
      <c r="I341">
        <v>1430331268</v>
      </c>
      <c r="J341">
        <v>1427739268</v>
      </c>
      <c r="K341" t="b">
        <v>1</v>
      </c>
      <c r="L341">
        <v>89</v>
      </c>
      <c r="M341" t="b">
        <v>1</v>
      </c>
      <c r="N341" t="s">
        <v>8269</v>
      </c>
      <c r="O341" s="5">
        <f t="shared" si="20"/>
        <v>108.08333333333333</v>
      </c>
      <c r="P341" s="7">
        <f t="shared" si="21"/>
        <v>72.865168539325836</v>
      </c>
      <c r="Q341" t="s">
        <v>8310</v>
      </c>
      <c r="R341" t="s">
        <v>8315</v>
      </c>
      <c r="S341" s="12">
        <f t="shared" si="22"/>
        <v>42093.760046296295</v>
      </c>
      <c r="T341" s="12">
        <f t="shared" si="23"/>
        <v>42123.760046296295</v>
      </c>
    </row>
    <row r="342" spans="1:20" ht="45" hidden="1" x14ac:dyDescent="0.25">
      <c r="A342">
        <v>340</v>
      </c>
      <c r="B342" s="3" t="s">
        <v>341</v>
      </c>
      <c r="C342" s="3" t="s">
        <v>4450</v>
      </c>
      <c r="D342">
        <v>35000</v>
      </c>
      <c r="E342">
        <v>43758</v>
      </c>
      <c r="F342" t="s">
        <v>8219</v>
      </c>
      <c r="G342" t="s">
        <v>8224</v>
      </c>
      <c r="H342" t="s">
        <v>8246</v>
      </c>
      <c r="I342">
        <v>1489006800</v>
      </c>
      <c r="J342">
        <v>1486397007</v>
      </c>
      <c r="K342" t="b">
        <v>1</v>
      </c>
      <c r="L342">
        <v>299</v>
      </c>
      <c r="M342" t="b">
        <v>1</v>
      </c>
      <c r="N342" t="s">
        <v>8269</v>
      </c>
      <c r="O342" s="5">
        <f t="shared" si="20"/>
        <v>125.02285714285715</v>
      </c>
      <c r="P342" s="7">
        <f t="shared" si="21"/>
        <v>146.34782608695653</v>
      </c>
      <c r="Q342" t="s">
        <v>8310</v>
      </c>
      <c r="R342" t="s">
        <v>8315</v>
      </c>
      <c r="S342" s="12">
        <f t="shared" si="22"/>
        <v>42772.669062500005</v>
      </c>
      <c r="T342" s="12">
        <f t="shared" si="23"/>
        <v>42802.875</v>
      </c>
    </row>
    <row r="343" spans="1:20" ht="60" hidden="1" x14ac:dyDescent="0.25">
      <c r="A343">
        <v>341</v>
      </c>
      <c r="B343" s="3" t="s">
        <v>342</v>
      </c>
      <c r="C343" s="3" t="s">
        <v>4451</v>
      </c>
      <c r="D343">
        <v>3500</v>
      </c>
      <c r="E343">
        <v>3735</v>
      </c>
      <c r="F343" t="s">
        <v>8219</v>
      </c>
      <c r="G343" t="s">
        <v>8224</v>
      </c>
      <c r="H343" t="s">
        <v>8246</v>
      </c>
      <c r="I343">
        <v>1412135940</v>
      </c>
      <c r="J343">
        <v>1410555998</v>
      </c>
      <c r="K343" t="b">
        <v>1</v>
      </c>
      <c r="L343">
        <v>55</v>
      </c>
      <c r="M343" t="b">
        <v>1</v>
      </c>
      <c r="N343" t="s">
        <v>8269</v>
      </c>
      <c r="O343" s="5">
        <f t="shared" si="20"/>
        <v>106.71428571428572</v>
      </c>
      <c r="P343" s="7">
        <f t="shared" si="21"/>
        <v>67.909090909090907</v>
      </c>
      <c r="Q343" t="s">
        <v>8310</v>
      </c>
      <c r="R343" t="s">
        <v>8315</v>
      </c>
      <c r="S343" s="12">
        <f t="shared" si="22"/>
        <v>41894.879606481481</v>
      </c>
      <c r="T343" s="12">
        <f t="shared" si="23"/>
        <v>41913.165972222225</v>
      </c>
    </row>
    <row r="344" spans="1:20" ht="30" hidden="1" x14ac:dyDescent="0.25">
      <c r="A344">
        <v>342</v>
      </c>
      <c r="B344" s="3" t="s">
        <v>343</v>
      </c>
      <c r="C344" s="3" t="s">
        <v>4452</v>
      </c>
      <c r="D344">
        <v>55000</v>
      </c>
      <c r="E344">
        <v>55201.52</v>
      </c>
      <c r="F344" t="s">
        <v>8219</v>
      </c>
      <c r="G344" t="s">
        <v>8224</v>
      </c>
      <c r="H344" t="s">
        <v>8246</v>
      </c>
      <c r="I344">
        <v>1461955465</v>
      </c>
      <c r="J344">
        <v>1459363465</v>
      </c>
      <c r="K344" t="b">
        <v>1</v>
      </c>
      <c r="L344">
        <v>325</v>
      </c>
      <c r="M344" t="b">
        <v>1</v>
      </c>
      <c r="N344" t="s">
        <v>8269</v>
      </c>
      <c r="O344" s="5">
        <f t="shared" si="20"/>
        <v>100.36639999999998</v>
      </c>
      <c r="P344" s="7">
        <f t="shared" si="21"/>
        <v>169.85083076923075</v>
      </c>
      <c r="Q344" t="s">
        <v>8310</v>
      </c>
      <c r="R344" t="s">
        <v>8315</v>
      </c>
      <c r="S344" s="12">
        <f t="shared" si="22"/>
        <v>42459.780844907407</v>
      </c>
      <c r="T344" s="12">
        <f t="shared" si="23"/>
        <v>42489.780844907407</v>
      </c>
    </row>
    <row r="345" spans="1:20" ht="60" hidden="1" x14ac:dyDescent="0.25">
      <c r="A345">
        <v>343</v>
      </c>
      <c r="B345" s="3" t="s">
        <v>344</v>
      </c>
      <c r="C345" s="3" t="s">
        <v>4453</v>
      </c>
      <c r="D345">
        <v>30000</v>
      </c>
      <c r="E345">
        <v>30608.59</v>
      </c>
      <c r="F345" t="s">
        <v>8219</v>
      </c>
      <c r="G345" t="s">
        <v>8224</v>
      </c>
      <c r="H345" t="s">
        <v>8246</v>
      </c>
      <c r="I345">
        <v>1415934000</v>
      </c>
      <c r="J345">
        <v>1413308545</v>
      </c>
      <c r="K345" t="b">
        <v>1</v>
      </c>
      <c r="L345">
        <v>524</v>
      </c>
      <c r="M345" t="b">
        <v>1</v>
      </c>
      <c r="N345" t="s">
        <v>8269</v>
      </c>
      <c r="O345" s="5">
        <f t="shared" si="20"/>
        <v>102.02863333333335</v>
      </c>
      <c r="P345" s="7">
        <f t="shared" si="21"/>
        <v>58.413339694656486</v>
      </c>
      <c r="Q345" t="s">
        <v>8310</v>
      </c>
      <c r="R345" t="s">
        <v>8315</v>
      </c>
      <c r="S345" s="12">
        <f t="shared" si="22"/>
        <v>41926.73778935185</v>
      </c>
      <c r="T345" s="12">
        <f t="shared" si="23"/>
        <v>41957.125</v>
      </c>
    </row>
    <row r="346" spans="1:20" ht="60" hidden="1" x14ac:dyDescent="0.25">
      <c r="A346">
        <v>344</v>
      </c>
      <c r="B346" s="3" t="s">
        <v>345</v>
      </c>
      <c r="C346" s="3" t="s">
        <v>4454</v>
      </c>
      <c r="D346">
        <v>33500</v>
      </c>
      <c r="E346">
        <v>34198</v>
      </c>
      <c r="F346" t="s">
        <v>8219</v>
      </c>
      <c r="G346" t="s">
        <v>8224</v>
      </c>
      <c r="H346" t="s">
        <v>8246</v>
      </c>
      <c r="I346">
        <v>1433125200</v>
      </c>
      <c r="J346">
        <v>1429312694</v>
      </c>
      <c r="K346" t="b">
        <v>1</v>
      </c>
      <c r="L346">
        <v>285</v>
      </c>
      <c r="M346" t="b">
        <v>1</v>
      </c>
      <c r="N346" t="s">
        <v>8269</v>
      </c>
      <c r="O346" s="5">
        <f t="shared" si="20"/>
        <v>102.08358208955224</v>
      </c>
      <c r="P346" s="7">
        <f t="shared" si="21"/>
        <v>119.99298245614035</v>
      </c>
      <c r="Q346" t="s">
        <v>8310</v>
      </c>
      <c r="R346" t="s">
        <v>8315</v>
      </c>
      <c r="S346" s="12">
        <f t="shared" si="22"/>
        <v>42111.970995370371</v>
      </c>
      <c r="T346" s="12">
        <f t="shared" si="23"/>
        <v>42156.097222222219</v>
      </c>
    </row>
    <row r="347" spans="1:20" ht="45" hidden="1" x14ac:dyDescent="0.25">
      <c r="A347">
        <v>345</v>
      </c>
      <c r="B347" s="3" t="s">
        <v>346</v>
      </c>
      <c r="C347" s="3" t="s">
        <v>4455</v>
      </c>
      <c r="D347">
        <v>14500</v>
      </c>
      <c r="E347">
        <v>17875</v>
      </c>
      <c r="F347" t="s">
        <v>8219</v>
      </c>
      <c r="G347" t="s">
        <v>8224</v>
      </c>
      <c r="H347" t="s">
        <v>8246</v>
      </c>
      <c r="I347">
        <v>1432161590</v>
      </c>
      <c r="J347">
        <v>1429569590</v>
      </c>
      <c r="K347" t="b">
        <v>1</v>
      </c>
      <c r="L347">
        <v>179</v>
      </c>
      <c r="M347" t="b">
        <v>1</v>
      </c>
      <c r="N347" t="s">
        <v>8269</v>
      </c>
      <c r="O347" s="5">
        <f t="shared" si="20"/>
        <v>123.27586206896552</v>
      </c>
      <c r="P347" s="7">
        <f t="shared" si="21"/>
        <v>99.860335195530723</v>
      </c>
      <c r="Q347" t="s">
        <v>8310</v>
      </c>
      <c r="R347" t="s">
        <v>8315</v>
      </c>
      <c r="S347" s="12">
        <f t="shared" si="22"/>
        <v>42114.944328703699</v>
      </c>
      <c r="T347" s="12">
        <f t="shared" si="23"/>
        <v>42144.944328703699</v>
      </c>
    </row>
    <row r="348" spans="1:20" ht="60" hidden="1" x14ac:dyDescent="0.25">
      <c r="A348">
        <v>346</v>
      </c>
      <c r="B348" s="3" t="s">
        <v>347</v>
      </c>
      <c r="C348" s="3" t="s">
        <v>4456</v>
      </c>
      <c r="D348">
        <v>10000</v>
      </c>
      <c r="E348">
        <v>17028.88</v>
      </c>
      <c r="F348" t="s">
        <v>8219</v>
      </c>
      <c r="G348" t="s">
        <v>8224</v>
      </c>
      <c r="H348" t="s">
        <v>8246</v>
      </c>
      <c r="I348">
        <v>1444824021</v>
      </c>
      <c r="J348">
        <v>1442232021</v>
      </c>
      <c r="K348" t="b">
        <v>1</v>
      </c>
      <c r="L348">
        <v>188</v>
      </c>
      <c r="M348" t="b">
        <v>1</v>
      </c>
      <c r="N348" t="s">
        <v>8269</v>
      </c>
      <c r="O348" s="5">
        <f t="shared" si="20"/>
        <v>170.28880000000001</v>
      </c>
      <c r="P348" s="7">
        <f t="shared" si="21"/>
        <v>90.579148936170213</v>
      </c>
      <c r="Q348" t="s">
        <v>8310</v>
      </c>
      <c r="R348" t="s">
        <v>8315</v>
      </c>
      <c r="S348" s="12">
        <f t="shared" si="22"/>
        <v>42261.500243055561</v>
      </c>
      <c r="T348" s="12">
        <f t="shared" si="23"/>
        <v>42291.500243055561</v>
      </c>
    </row>
    <row r="349" spans="1:20" ht="60" hidden="1" x14ac:dyDescent="0.25">
      <c r="A349">
        <v>347</v>
      </c>
      <c r="B349" s="3" t="s">
        <v>348</v>
      </c>
      <c r="C349" s="3" t="s">
        <v>4457</v>
      </c>
      <c r="D349">
        <v>40000</v>
      </c>
      <c r="E349">
        <v>44636.2</v>
      </c>
      <c r="F349" t="s">
        <v>8219</v>
      </c>
      <c r="G349" t="s">
        <v>8224</v>
      </c>
      <c r="H349" t="s">
        <v>8246</v>
      </c>
      <c r="I349">
        <v>1447505609</v>
      </c>
      <c r="J349">
        <v>1444910009</v>
      </c>
      <c r="K349" t="b">
        <v>1</v>
      </c>
      <c r="L349">
        <v>379</v>
      </c>
      <c r="M349" t="b">
        <v>1</v>
      </c>
      <c r="N349" t="s">
        <v>8269</v>
      </c>
      <c r="O349" s="5">
        <f t="shared" si="20"/>
        <v>111.59049999999999</v>
      </c>
      <c r="P349" s="7">
        <f t="shared" si="21"/>
        <v>117.77361477572559</v>
      </c>
      <c r="Q349" t="s">
        <v>8310</v>
      </c>
      <c r="R349" t="s">
        <v>8315</v>
      </c>
      <c r="S349" s="12">
        <f t="shared" si="22"/>
        <v>42292.495474537034</v>
      </c>
      <c r="T349" s="12">
        <f t="shared" si="23"/>
        <v>42322.537141203706</v>
      </c>
    </row>
    <row r="350" spans="1:20" ht="60" hidden="1" x14ac:dyDescent="0.25">
      <c r="A350">
        <v>348</v>
      </c>
      <c r="B350" s="3" t="s">
        <v>349</v>
      </c>
      <c r="C350" s="3" t="s">
        <v>4458</v>
      </c>
      <c r="D350">
        <v>10000</v>
      </c>
      <c r="E350">
        <v>10300</v>
      </c>
      <c r="F350" t="s">
        <v>8219</v>
      </c>
      <c r="G350" t="s">
        <v>8224</v>
      </c>
      <c r="H350" t="s">
        <v>8246</v>
      </c>
      <c r="I350">
        <v>1440165916</v>
      </c>
      <c r="J350">
        <v>1437573916</v>
      </c>
      <c r="K350" t="b">
        <v>1</v>
      </c>
      <c r="L350">
        <v>119</v>
      </c>
      <c r="M350" t="b">
        <v>1</v>
      </c>
      <c r="N350" t="s">
        <v>8269</v>
      </c>
      <c r="O350" s="5">
        <f t="shared" si="20"/>
        <v>103</v>
      </c>
      <c r="P350" s="7">
        <f t="shared" si="21"/>
        <v>86.554621848739501</v>
      </c>
      <c r="Q350" t="s">
        <v>8310</v>
      </c>
      <c r="R350" t="s">
        <v>8315</v>
      </c>
      <c r="S350" s="12">
        <f t="shared" si="22"/>
        <v>42207.58699074074</v>
      </c>
      <c r="T350" s="12">
        <f t="shared" si="23"/>
        <v>42237.58699074074</v>
      </c>
    </row>
    <row r="351" spans="1:20" ht="45" hidden="1" x14ac:dyDescent="0.25">
      <c r="A351">
        <v>349</v>
      </c>
      <c r="B351" s="3" t="s">
        <v>350</v>
      </c>
      <c r="C351" s="3" t="s">
        <v>4459</v>
      </c>
      <c r="D351">
        <v>11260</v>
      </c>
      <c r="E351">
        <v>12007.18</v>
      </c>
      <c r="F351" t="s">
        <v>8219</v>
      </c>
      <c r="G351" t="s">
        <v>8224</v>
      </c>
      <c r="H351" t="s">
        <v>8246</v>
      </c>
      <c r="I351">
        <v>1487937508</v>
      </c>
      <c r="J351">
        <v>1485345508</v>
      </c>
      <c r="K351" t="b">
        <v>1</v>
      </c>
      <c r="L351">
        <v>167</v>
      </c>
      <c r="M351" t="b">
        <v>1</v>
      </c>
      <c r="N351" t="s">
        <v>8269</v>
      </c>
      <c r="O351" s="5">
        <f t="shared" si="20"/>
        <v>106.63570159857905</v>
      </c>
      <c r="P351" s="7">
        <f t="shared" si="21"/>
        <v>71.899281437125751</v>
      </c>
      <c r="Q351" t="s">
        <v>8310</v>
      </c>
      <c r="R351" t="s">
        <v>8315</v>
      </c>
      <c r="S351" s="12">
        <f t="shared" si="22"/>
        <v>42760.498935185184</v>
      </c>
      <c r="T351" s="12">
        <f t="shared" si="23"/>
        <v>42790.498935185184</v>
      </c>
    </row>
    <row r="352" spans="1:20" ht="45" hidden="1" x14ac:dyDescent="0.25">
      <c r="A352">
        <v>350</v>
      </c>
      <c r="B352" s="3" t="s">
        <v>351</v>
      </c>
      <c r="C352" s="3" t="s">
        <v>4460</v>
      </c>
      <c r="D352">
        <v>25000</v>
      </c>
      <c r="E352">
        <v>28690</v>
      </c>
      <c r="F352" t="s">
        <v>8219</v>
      </c>
      <c r="G352" t="s">
        <v>8224</v>
      </c>
      <c r="H352" t="s">
        <v>8246</v>
      </c>
      <c r="I352">
        <v>1473566340</v>
      </c>
      <c r="J352">
        <v>1470274509</v>
      </c>
      <c r="K352" t="b">
        <v>1</v>
      </c>
      <c r="L352">
        <v>221</v>
      </c>
      <c r="M352" t="b">
        <v>1</v>
      </c>
      <c r="N352" t="s">
        <v>8269</v>
      </c>
      <c r="O352" s="5">
        <f t="shared" si="20"/>
        <v>114.75999999999999</v>
      </c>
      <c r="P352" s="7">
        <f t="shared" si="21"/>
        <v>129.81900452488688</v>
      </c>
      <c r="Q352" t="s">
        <v>8310</v>
      </c>
      <c r="R352" t="s">
        <v>8315</v>
      </c>
      <c r="S352" s="12">
        <f t="shared" si="22"/>
        <v>42586.066076388888</v>
      </c>
      <c r="T352" s="12">
        <f t="shared" si="23"/>
        <v>42624.165972222225</v>
      </c>
    </row>
    <row r="353" spans="1:20" ht="60" hidden="1" x14ac:dyDescent="0.25">
      <c r="A353">
        <v>351</v>
      </c>
      <c r="B353" s="3" t="s">
        <v>352</v>
      </c>
      <c r="C353" s="3" t="s">
        <v>4461</v>
      </c>
      <c r="D353">
        <v>34000</v>
      </c>
      <c r="E353">
        <v>43296</v>
      </c>
      <c r="F353" t="s">
        <v>8219</v>
      </c>
      <c r="G353" t="s">
        <v>8227</v>
      </c>
      <c r="H353" t="s">
        <v>8249</v>
      </c>
      <c r="I353">
        <v>1460066954</v>
      </c>
      <c r="J353">
        <v>1456614554</v>
      </c>
      <c r="K353" t="b">
        <v>1</v>
      </c>
      <c r="L353">
        <v>964</v>
      </c>
      <c r="M353" t="b">
        <v>1</v>
      </c>
      <c r="N353" t="s">
        <v>8269</v>
      </c>
      <c r="O353" s="5">
        <f t="shared" si="20"/>
        <v>127.34117647058822</v>
      </c>
      <c r="P353" s="7">
        <f t="shared" si="21"/>
        <v>44.912863070539416</v>
      </c>
      <c r="Q353" t="s">
        <v>8310</v>
      </c>
      <c r="R353" t="s">
        <v>8315</v>
      </c>
      <c r="S353" s="12">
        <f t="shared" si="22"/>
        <v>42427.964745370366</v>
      </c>
      <c r="T353" s="12">
        <f t="shared" si="23"/>
        <v>42467.923078703709</v>
      </c>
    </row>
    <row r="354" spans="1:20" ht="60" hidden="1" x14ac:dyDescent="0.25">
      <c r="A354">
        <v>352</v>
      </c>
      <c r="B354" s="3" t="s">
        <v>353</v>
      </c>
      <c r="C354" s="3" t="s">
        <v>4462</v>
      </c>
      <c r="D354">
        <v>10000</v>
      </c>
      <c r="E354">
        <v>11656</v>
      </c>
      <c r="F354" t="s">
        <v>8219</v>
      </c>
      <c r="G354" t="s">
        <v>8224</v>
      </c>
      <c r="H354" t="s">
        <v>8246</v>
      </c>
      <c r="I354">
        <v>1412740868</v>
      </c>
      <c r="J354">
        <v>1410148868</v>
      </c>
      <c r="K354" t="b">
        <v>1</v>
      </c>
      <c r="L354">
        <v>286</v>
      </c>
      <c r="M354" t="b">
        <v>1</v>
      </c>
      <c r="N354" t="s">
        <v>8269</v>
      </c>
      <c r="O354" s="5">
        <f t="shared" si="20"/>
        <v>116.56</v>
      </c>
      <c r="P354" s="7">
        <f t="shared" si="21"/>
        <v>40.755244755244753</v>
      </c>
      <c r="Q354" t="s">
        <v>8310</v>
      </c>
      <c r="R354" t="s">
        <v>8315</v>
      </c>
      <c r="S354" s="12">
        <f t="shared" si="22"/>
        <v>41890.167453703703</v>
      </c>
      <c r="T354" s="12">
        <f t="shared" si="23"/>
        <v>41920.167453703703</v>
      </c>
    </row>
    <row r="355" spans="1:20" ht="60" hidden="1" x14ac:dyDescent="0.25">
      <c r="A355">
        <v>353</v>
      </c>
      <c r="B355" s="3" t="s">
        <v>354</v>
      </c>
      <c r="C355" s="3" t="s">
        <v>4463</v>
      </c>
      <c r="D355">
        <v>58425</v>
      </c>
      <c r="E355">
        <v>63460.18</v>
      </c>
      <c r="F355" t="s">
        <v>8219</v>
      </c>
      <c r="G355" t="s">
        <v>8224</v>
      </c>
      <c r="H355" t="s">
        <v>8246</v>
      </c>
      <c r="I355">
        <v>1447963219</v>
      </c>
      <c r="J355">
        <v>1445367619</v>
      </c>
      <c r="K355" t="b">
        <v>1</v>
      </c>
      <c r="L355">
        <v>613</v>
      </c>
      <c r="M355" t="b">
        <v>1</v>
      </c>
      <c r="N355" t="s">
        <v>8269</v>
      </c>
      <c r="O355" s="5">
        <f t="shared" si="20"/>
        <v>108.61819426615318</v>
      </c>
      <c r="P355" s="7">
        <f t="shared" si="21"/>
        <v>103.52394779771615</v>
      </c>
      <c r="Q355" t="s">
        <v>8310</v>
      </c>
      <c r="R355" t="s">
        <v>8315</v>
      </c>
      <c r="S355" s="12">
        <f t="shared" si="22"/>
        <v>42297.791886574079</v>
      </c>
      <c r="T355" s="12">
        <f t="shared" si="23"/>
        <v>42327.833553240736</v>
      </c>
    </row>
    <row r="356" spans="1:20" ht="60" hidden="1" x14ac:dyDescent="0.25">
      <c r="A356">
        <v>354</v>
      </c>
      <c r="B356" s="3" t="s">
        <v>355</v>
      </c>
      <c r="C356" s="3" t="s">
        <v>4464</v>
      </c>
      <c r="D356">
        <v>3500</v>
      </c>
      <c r="E356">
        <v>3638</v>
      </c>
      <c r="F356" t="s">
        <v>8219</v>
      </c>
      <c r="G356" t="s">
        <v>8224</v>
      </c>
      <c r="H356" t="s">
        <v>8246</v>
      </c>
      <c r="I356">
        <v>1460141521</v>
      </c>
      <c r="J356">
        <v>1457553121</v>
      </c>
      <c r="K356" t="b">
        <v>1</v>
      </c>
      <c r="L356">
        <v>29</v>
      </c>
      <c r="M356" t="b">
        <v>1</v>
      </c>
      <c r="N356" t="s">
        <v>8269</v>
      </c>
      <c r="O356" s="5">
        <f t="shared" si="20"/>
        <v>103.94285714285714</v>
      </c>
      <c r="P356" s="7">
        <f t="shared" si="21"/>
        <v>125.44827586206897</v>
      </c>
      <c r="Q356" t="s">
        <v>8310</v>
      </c>
      <c r="R356" t="s">
        <v>8315</v>
      </c>
      <c r="S356" s="12">
        <f t="shared" si="22"/>
        <v>42438.827789351853</v>
      </c>
      <c r="T356" s="12">
        <f t="shared" si="23"/>
        <v>42468.786122685182</v>
      </c>
    </row>
    <row r="357" spans="1:20" ht="45" hidden="1" x14ac:dyDescent="0.25">
      <c r="A357">
        <v>355</v>
      </c>
      <c r="B357" s="3" t="s">
        <v>356</v>
      </c>
      <c r="C357" s="3" t="s">
        <v>4465</v>
      </c>
      <c r="D357">
        <v>35000</v>
      </c>
      <c r="E357">
        <v>40690</v>
      </c>
      <c r="F357" t="s">
        <v>8219</v>
      </c>
      <c r="G357" t="s">
        <v>8224</v>
      </c>
      <c r="H357" t="s">
        <v>8246</v>
      </c>
      <c r="I357">
        <v>1417420994</v>
      </c>
      <c r="J357">
        <v>1414738994</v>
      </c>
      <c r="K357" t="b">
        <v>1</v>
      </c>
      <c r="L357">
        <v>165</v>
      </c>
      <c r="M357" t="b">
        <v>1</v>
      </c>
      <c r="N357" t="s">
        <v>8269</v>
      </c>
      <c r="O357" s="5">
        <f t="shared" si="20"/>
        <v>116.25714285714285</v>
      </c>
      <c r="P357" s="7">
        <f t="shared" si="21"/>
        <v>246.60606060606059</v>
      </c>
      <c r="Q357" t="s">
        <v>8310</v>
      </c>
      <c r="R357" t="s">
        <v>8315</v>
      </c>
      <c r="S357" s="12">
        <f t="shared" si="22"/>
        <v>41943.293912037036</v>
      </c>
      <c r="T357" s="12">
        <f t="shared" si="23"/>
        <v>41974.3355787037</v>
      </c>
    </row>
    <row r="358" spans="1:20" ht="45" hidden="1" x14ac:dyDescent="0.25">
      <c r="A358">
        <v>356</v>
      </c>
      <c r="B358" s="3" t="s">
        <v>357</v>
      </c>
      <c r="C358" s="3" t="s">
        <v>4466</v>
      </c>
      <c r="D358">
        <v>7500</v>
      </c>
      <c r="E358">
        <v>7701.93</v>
      </c>
      <c r="F358" t="s">
        <v>8219</v>
      </c>
      <c r="G358" t="s">
        <v>8224</v>
      </c>
      <c r="H358" t="s">
        <v>8246</v>
      </c>
      <c r="I358">
        <v>1458152193</v>
      </c>
      <c r="J358">
        <v>1455563793</v>
      </c>
      <c r="K358" t="b">
        <v>1</v>
      </c>
      <c r="L358">
        <v>97</v>
      </c>
      <c r="M358" t="b">
        <v>1</v>
      </c>
      <c r="N358" t="s">
        <v>8269</v>
      </c>
      <c r="O358" s="5">
        <f t="shared" si="20"/>
        <v>102.69239999999999</v>
      </c>
      <c r="P358" s="7">
        <f t="shared" si="21"/>
        <v>79.401340206185566</v>
      </c>
      <c r="Q358" t="s">
        <v>8310</v>
      </c>
      <c r="R358" t="s">
        <v>8315</v>
      </c>
      <c r="S358" s="12">
        <f t="shared" si="22"/>
        <v>42415.803159722222</v>
      </c>
      <c r="T358" s="12">
        <f t="shared" si="23"/>
        <v>42445.761493055557</v>
      </c>
    </row>
    <row r="359" spans="1:20" ht="60" hidden="1" x14ac:dyDescent="0.25">
      <c r="A359">
        <v>357</v>
      </c>
      <c r="B359" s="3" t="s">
        <v>358</v>
      </c>
      <c r="C359" s="3" t="s">
        <v>4467</v>
      </c>
      <c r="D359">
        <v>15000</v>
      </c>
      <c r="E359">
        <v>26100</v>
      </c>
      <c r="F359" t="s">
        <v>8219</v>
      </c>
      <c r="G359" t="s">
        <v>8224</v>
      </c>
      <c r="H359" t="s">
        <v>8246</v>
      </c>
      <c r="I359">
        <v>1429852797</v>
      </c>
      <c r="J359">
        <v>1426396797</v>
      </c>
      <c r="K359" t="b">
        <v>1</v>
      </c>
      <c r="L359">
        <v>303</v>
      </c>
      <c r="M359" t="b">
        <v>1</v>
      </c>
      <c r="N359" t="s">
        <v>8269</v>
      </c>
      <c r="O359" s="5">
        <f t="shared" si="20"/>
        <v>174</v>
      </c>
      <c r="P359" s="7">
        <f t="shared" si="21"/>
        <v>86.138613861386133</v>
      </c>
      <c r="Q359" t="s">
        <v>8310</v>
      </c>
      <c r="R359" t="s">
        <v>8315</v>
      </c>
      <c r="S359" s="12">
        <f t="shared" si="22"/>
        <v>42078.222187499996</v>
      </c>
      <c r="T359" s="12">
        <f t="shared" si="23"/>
        <v>42118.222187499996</v>
      </c>
    </row>
    <row r="360" spans="1:20" ht="45" hidden="1" x14ac:dyDescent="0.25">
      <c r="A360">
        <v>358</v>
      </c>
      <c r="B360" s="3" t="s">
        <v>359</v>
      </c>
      <c r="C360" s="3" t="s">
        <v>4468</v>
      </c>
      <c r="D360">
        <v>50000</v>
      </c>
      <c r="E360">
        <v>51544</v>
      </c>
      <c r="F360" t="s">
        <v>8219</v>
      </c>
      <c r="G360" t="s">
        <v>8224</v>
      </c>
      <c r="H360" t="s">
        <v>8246</v>
      </c>
      <c r="I360">
        <v>1466002800</v>
      </c>
      <c r="J360">
        <v>1463517521</v>
      </c>
      <c r="K360" t="b">
        <v>1</v>
      </c>
      <c r="L360">
        <v>267</v>
      </c>
      <c r="M360" t="b">
        <v>1</v>
      </c>
      <c r="N360" t="s">
        <v>8269</v>
      </c>
      <c r="O360" s="5">
        <f t="shared" si="20"/>
        <v>103.08800000000001</v>
      </c>
      <c r="P360" s="7">
        <f t="shared" si="21"/>
        <v>193.04868913857678</v>
      </c>
      <c r="Q360" t="s">
        <v>8310</v>
      </c>
      <c r="R360" t="s">
        <v>8315</v>
      </c>
      <c r="S360" s="12">
        <f t="shared" si="22"/>
        <v>42507.860196759255</v>
      </c>
      <c r="T360" s="12">
        <f t="shared" si="23"/>
        <v>42536.625</v>
      </c>
    </row>
    <row r="361" spans="1:20" ht="45" hidden="1" x14ac:dyDescent="0.25">
      <c r="A361">
        <v>359</v>
      </c>
      <c r="B361" s="3" t="s">
        <v>360</v>
      </c>
      <c r="C361" s="3" t="s">
        <v>4469</v>
      </c>
      <c r="D361">
        <v>24200</v>
      </c>
      <c r="E361">
        <v>25375</v>
      </c>
      <c r="F361" t="s">
        <v>8219</v>
      </c>
      <c r="G361" t="s">
        <v>8224</v>
      </c>
      <c r="H361" t="s">
        <v>8246</v>
      </c>
      <c r="I361">
        <v>1415941920</v>
      </c>
      <c r="J361">
        <v>1414028490</v>
      </c>
      <c r="K361" t="b">
        <v>1</v>
      </c>
      <c r="L361">
        <v>302</v>
      </c>
      <c r="M361" t="b">
        <v>1</v>
      </c>
      <c r="N361" t="s">
        <v>8269</v>
      </c>
      <c r="O361" s="5">
        <f t="shared" si="20"/>
        <v>104.85537190082646</v>
      </c>
      <c r="P361" s="7">
        <f t="shared" si="21"/>
        <v>84.023178807947019</v>
      </c>
      <c r="Q361" t="s">
        <v>8310</v>
      </c>
      <c r="R361" t="s">
        <v>8315</v>
      </c>
      <c r="S361" s="12">
        <f t="shared" si="22"/>
        <v>41935.070486111108</v>
      </c>
      <c r="T361" s="12">
        <f t="shared" si="23"/>
        <v>41957.216666666667</v>
      </c>
    </row>
    <row r="362" spans="1:20" ht="60" hidden="1" x14ac:dyDescent="0.25">
      <c r="A362">
        <v>360</v>
      </c>
      <c r="B362" s="3" t="s">
        <v>361</v>
      </c>
      <c r="C362" s="3" t="s">
        <v>4470</v>
      </c>
      <c r="D362">
        <v>12000</v>
      </c>
      <c r="E362">
        <v>12165</v>
      </c>
      <c r="F362" t="s">
        <v>8219</v>
      </c>
      <c r="G362" t="s">
        <v>8224</v>
      </c>
      <c r="H362" t="s">
        <v>8246</v>
      </c>
      <c r="I362">
        <v>1437621060</v>
      </c>
      <c r="J362">
        <v>1433799180</v>
      </c>
      <c r="K362" t="b">
        <v>0</v>
      </c>
      <c r="L362">
        <v>87</v>
      </c>
      <c r="M362" t="b">
        <v>1</v>
      </c>
      <c r="N362" t="s">
        <v>8269</v>
      </c>
      <c r="O362" s="5">
        <f t="shared" si="20"/>
        <v>101.375</v>
      </c>
      <c r="P362" s="7">
        <f t="shared" si="21"/>
        <v>139.82758620689654</v>
      </c>
      <c r="Q362" t="s">
        <v>8310</v>
      </c>
      <c r="R362" t="s">
        <v>8315</v>
      </c>
      <c r="S362" s="12">
        <f t="shared" si="22"/>
        <v>42163.897916666669</v>
      </c>
      <c r="T362" s="12">
        <f t="shared" si="23"/>
        <v>42208.132638888885</v>
      </c>
    </row>
    <row r="363" spans="1:20" ht="60" hidden="1" x14ac:dyDescent="0.25">
      <c r="A363">
        <v>361</v>
      </c>
      <c r="B363" s="3" t="s">
        <v>362</v>
      </c>
      <c r="C363" s="3" t="s">
        <v>4471</v>
      </c>
      <c r="D363">
        <v>35000</v>
      </c>
      <c r="E363">
        <v>38876.949999999997</v>
      </c>
      <c r="F363" t="s">
        <v>8219</v>
      </c>
      <c r="G363" t="s">
        <v>8224</v>
      </c>
      <c r="H363" t="s">
        <v>8246</v>
      </c>
      <c r="I363">
        <v>1416704506</v>
      </c>
      <c r="J363">
        <v>1414108906</v>
      </c>
      <c r="K363" t="b">
        <v>0</v>
      </c>
      <c r="L363">
        <v>354</v>
      </c>
      <c r="M363" t="b">
        <v>1</v>
      </c>
      <c r="N363" t="s">
        <v>8269</v>
      </c>
      <c r="O363" s="5">
        <f t="shared" si="20"/>
        <v>111.07699999999998</v>
      </c>
      <c r="P363" s="7">
        <f t="shared" si="21"/>
        <v>109.82189265536722</v>
      </c>
      <c r="Q363" t="s">
        <v>8310</v>
      </c>
      <c r="R363" t="s">
        <v>8315</v>
      </c>
      <c r="S363" s="12">
        <f t="shared" si="22"/>
        <v>41936.001226851848</v>
      </c>
      <c r="T363" s="12">
        <f t="shared" si="23"/>
        <v>41966.042893518519</v>
      </c>
    </row>
    <row r="364" spans="1:20" ht="60" hidden="1" x14ac:dyDescent="0.25">
      <c r="A364">
        <v>362</v>
      </c>
      <c r="B364" s="3" t="s">
        <v>363</v>
      </c>
      <c r="C364" s="3" t="s">
        <v>4472</v>
      </c>
      <c r="D364">
        <v>9665</v>
      </c>
      <c r="E364">
        <v>12000</v>
      </c>
      <c r="F364" t="s">
        <v>8219</v>
      </c>
      <c r="G364" t="s">
        <v>8224</v>
      </c>
      <c r="H364" t="s">
        <v>8246</v>
      </c>
      <c r="I364">
        <v>1407456000</v>
      </c>
      <c r="J364">
        <v>1405573391</v>
      </c>
      <c r="K364" t="b">
        <v>0</v>
      </c>
      <c r="L364">
        <v>86</v>
      </c>
      <c r="M364" t="b">
        <v>1</v>
      </c>
      <c r="N364" t="s">
        <v>8269</v>
      </c>
      <c r="O364" s="5">
        <f t="shared" si="20"/>
        <v>124.15933781686496</v>
      </c>
      <c r="P364" s="7">
        <f t="shared" si="21"/>
        <v>139.53488372093022</v>
      </c>
      <c r="Q364" t="s">
        <v>8310</v>
      </c>
      <c r="R364" t="s">
        <v>8315</v>
      </c>
      <c r="S364" s="12">
        <f t="shared" si="22"/>
        <v>41837.210543981484</v>
      </c>
      <c r="T364" s="12">
        <f t="shared" si="23"/>
        <v>41859</v>
      </c>
    </row>
    <row r="365" spans="1:20" ht="60" hidden="1" x14ac:dyDescent="0.25">
      <c r="A365">
        <v>363</v>
      </c>
      <c r="B365" s="3" t="s">
        <v>364</v>
      </c>
      <c r="C365" s="3" t="s">
        <v>4473</v>
      </c>
      <c r="D365">
        <v>8925</v>
      </c>
      <c r="E365">
        <v>9044</v>
      </c>
      <c r="F365" t="s">
        <v>8219</v>
      </c>
      <c r="G365" t="s">
        <v>8224</v>
      </c>
      <c r="H365" t="s">
        <v>8246</v>
      </c>
      <c r="I365">
        <v>1272828120</v>
      </c>
      <c r="J365">
        <v>1268934736</v>
      </c>
      <c r="K365" t="b">
        <v>0</v>
      </c>
      <c r="L365">
        <v>26</v>
      </c>
      <c r="M365" t="b">
        <v>1</v>
      </c>
      <c r="N365" t="s">
        <v>8269</v>
      </c>
      <c r="O365" s="5">
        <f t="shared" si="20"/>
        <v>101.33333333333334</v>
      </c>
      <c r="P365" s="7">
        <f t="shared" si="21"/>
        <v>347.84615384615387</v>
      </c>
      <c r="Q365" t="s">
        <v>8310</v>
      </c>
      <c r="R365" t="s">
        <v>8315</v>
      </c>
      <c r="S365" s="12">
        <f t="shared" si="22"/>
        <v>40255.744629629626</v>
      </c>
      <c r="T365" s="12">
        <f t="shared" si="23"/>
        <v>40300.806944444441</v>
      </c>
    </row>
    <row r="366" spans="1:20" ht="60" hidden="1" x14ac:dyDescent="0.25">
      <c r="A366">
        <v>364</v>
      </c>
      <c r="B366" s="3" t="s">
        <v>365</v>
      </c>
      <c r="C366" s="3" t="s">
        <v>4474</v>
      </c>
      <c r="D366">
        <v>7000</v>
      </c>
      <c r="E366">
        <v>7711.3</v>
      </c>
      <c r="F366" t="s">
        <v>8219</v>
      </c>
      <c r="G366" t="s">
        <v>8224</v>
      </c>
      <c r="H366" t="s">
        <v>8246</v>
      </c>
      <c r="I366">
        <v>1403323140</v>
      </c>
      <c r="J366">
        <v>1400704672</v>
      </c>
      <c r="K366" t="b">
        <v>0</v>
      </c>
      <c r="L366">
        <v>113</v>
      </c>
      <c r="M366" t="b">
        <v>1</v>
      </c>
      <c r="N366" t="s">
        <v>8269</v>
      </c>
      <c r="O366" s="5">
        <f t="shared" si="20"/>
        <v>110.16142857142856</v>
      </c>
      <c r="P366" s="7">
        <f t="shared" si="21"/>
        <v>68.24159292035398</v>
      </c>
      <c r="Q366" t="s">
        <v>8310</v>
      </c>
      <c r="R366" t="s">
        <v>8315</v>
      </c>
      <c r="S366" s="12">
        <f t="shared" si="22"/>
        <v>41780.859629629631</v>
      </c>
      <c r="T366" s="12">
        <f t="shared" si="23"/>
        <v>41811.165972222225</v>
      </c>
    </row>
    <row r="367" spans="1:20" ht="45" hidden="1" x14ac:dyDescent="0.25">
      <c r="A367">
        <v>365</v>
      </c>
      <c r="B367" s="3" t="s">
        <v>366</v>
      </c>
      <c r="C367" s="3" t="s">
        <v>4475</v>
      </c>
      <c r="D367">
        <v>15000</v>
      </c>
      <c r="E367">
        <v>15596</v>
      </c>
      <c r="F367" t="s">
        <v>8219</v>
      </c>
      <c r="G367" t="s">
        <v>8225</v>
      </c>
      <c r="H367" t="s">
        <v>8247</v>
      </c>
      <c r="I367">
        <v>1393597999</v>
      </c>
      <c r="J367">
        <v>1391005999</v>
      </c>
      <c r="K367" t="b">
        <v>0</v>
      </c>
      <c r="L367">
        <v>65</v>
      </c>
      <c r="M367" t="b">
        <v>1</v>
      </c>
      <c r="N367" t="s">
        <v>8269</v>
      </c>
      <c r="O367" s="5">
        <f t="shared" si="20"/>
        <v>103.97333333333334</v>
      </c>
      <c r="P367" s="7">
        <f t="shared" si="21"/>
        <v>239.93846153846152</v>
      </c>
      <c r="Q367" t="s">
        <v>8310</v>
      </c>
      <c r="R367" t="s">
        <v>8315</v>
      </c>
      <c r="S367" s="12">
        <f t="shared" si="22"/>
        <v>41668.606469907405</v>
      </c>
      <c r="T367" s="12">
        <f t="shared" si="23"/>
        <v>41698.606469907405</v>
      </c>
    </row>
    <row r="368" spans="1:20" ht="45" hidden="1" x14ac:dyDescent="0.25">
      <c r="A368">
        <v>366</v>
      </c>
      <c r="B368" s="3" t="s">
        <v>367</v>
      </c>
      <c r="C368" s="3" t="s">
        <v>4476</v>
      </c>
      <c r="D368">
        <v>38000</v>
      </c>
      <c r="E368">
        <v>38500</v>
      </c>
      <c r="F368" t="s">
        <v>8219</v>
      </c>
      <c r="G368" t="s">
        <v>8224</v>
      </c>
      <c r="H368" t="s">
        <v>8246</v>
      </c>
      <c r="I368">
        <v>1337540518</v>
      </c>
      <c r="J368">
        <v>1334948518</v>
      </c>
      <c r="K368" t="b">
        <v>0</v>
      </c>
      <c r="L368">
        <v>134</v>
      </c>
      <c r="M368" t="b">
        <v>1</v>
      </c>
      <c r="N368" t="s">
        <v>8269</v>
      </c>
      <c r="O368" s="5">
        <f t="shared" si="20"/>
        <v>101.31578947368421</v>
      </c>
      <c r="P368" s="7">
        <f t="shared" si="21"/>
        <v>287.31343283582089</v>
      </c>
      <c r="Q368" t="s">
        <v>8310</v>
      </c>
      <c r="R368" t="s">
        <v>8315</v>
      </c>
      <c r="S368" s="12">
        <f t="shared" si="22"/>
        <v>41019.793032407404</v>
      </c>
      <c r="T368" s="12">
        <f t="shared" si="23"/>
        <v>41049.793032407404</v>
      </c>
    </row>
    <row r="369" spans="1:20" ht="60" hidden="1" x14ac:dyDescent="0.25">
      <c r="A369">
        <v>367</v>
      </c>
      <c r="B369" s="3" t="s">
        <v>368</v>
      </c>
      <c r="C369" s="3" t="s">
        <v>4477</v>
      </c>
      <c r="D369">
        <v>10000</v>
      </c>
      <c r="E369">
        <v>10335.01</v>
      </c>
      <c r="F369" t="s">
        <v>8219</v>
      </c>
      <c r="G369" t="s">
        <v>8224</v>
      </c>
      <c r="H369" t="s">
        <v>8246</v>
      </c>
      <c r="I369">
        <v>1367384340</v>
      </c>
      <c r="J369">
        <v>1363960278</v>
      </c>
      <c r="K369" t="b">
        <v>0</v>
      </c>
      <c r="L369">
        <v>119</v>
      </c>
      <c r="M369" t="b">
        <v>1</v>
      </c>
      <c r="N369" t="s">
        <v>8269</v>
      </c>
      <c r="O369" s="5">
        <f t="shared" si="20"/>
        <v>103.3501</v>
      </c>
      <c r="P369" s="7">
        <f t="shared" si="21"/>
        <v>86.84882352941176</v>
      </c>
      <c r="Q369" t="s">
        <v>8310</v>
      </c>
      <c r="R369" t="s">
        <v>8315</v>
      </c>
      <c r="S369" s="12">
        <f t="shared" si="22"/>
        <v>41355.577291666668</v>
      </c>
      <c r="T369" s="12">
        <f t="shared" si="23"/>
        <v>41395.207638888889</v>
      </c>
    </row>
    <row r="370" spans="1:20" ht="60" hidden="1" x14ac:dyDescent="0.25">
      <c r="A370">
        <v>368</v>
      </c>
      <c r="B370" s="3" t="s">
        <v>369</v>
      </c>
      <c r="C370" s="3" t="s">
        <v>4478</v>
      </c>
      <c r="D370">
        <v>12500</v>
      </c>
      <c r="E370">
        <v>13014</v>
      </c>
      <c r="F370" t="s">
        <v>8219</v>
      </c>
      <c r="G370" t="s">
        <v>8224</v>
      </c>
      <c r="H370" t="s">
        <v>8246</v>
      </c>
      <c r="I370">
        <v>1426426322</v>
      </c>
      <c r="J370">
        <v>1423405922</v>
      </c>
      <c r="K370" t="b">
        <v>0</v>
      </c>
      <c r="L370">
        <v>159</v>
      </c>
      <c r="M370" t="b">
        <v>1</v>
      </c>
      <c r="N370" t="s">
        <v>8269</v>
      </c>
      <c r="O370" s="5">
        <f t="shared" si="20"/>
        <v>104.11200000000001</v>
      </c>
      <c r="P370" s="7">
        <f t="shared" si="21"/>
        <v>81.84905660377359</v>
      </c>
      <c r="Q370" t="s">
        <v>8310</v>
      </c>
      <c r="R370" t="s">
        <v>8315</v>
      </c>
      <c r="S370" s="12">
        <f t="shared" si="22"/>
        <v>42043.605578703704</v>
      </c>
      <c r="T370" s="12">
        <f t="shared" si="23"/>
        <v>42078.563912037032</v>
      </c>
    </row>
    <row r="371" spans="1:20" ht="60" hidden="1" x14ac:dyDescent="0.25">
      <c r="A371">
        <v>369</v>
      </c>
      <c r="B371" s="3" t="s">
        <v>370</v>
      </c>
      <c r="C371" s="3" t="s">
        <v>4479</v>
      </c>
      <c r="D371">
        <v>6500</v>
      </c>
      <c r="E371">
        <v>7160.12</v>
      </c>
      <c r="F371" t="s">
        <v>8219</v>
      </c>
      <c r="G371" t="s">
        <v>8224</v>
      </c>
      <c r="H371" t="s">
        <v>8246</v>
      </c>
      <c r="I371">
        <v>1326633269</v>
      </c>
      <c r="J371">
        <v>1324041269</v>
      </c>
      <c r="K371" t="b">
        <v>0</v>
      </c>
      <c r="L371">
        <v>167</v>
      </c>
      <c r="M371" t="b">
        <v>1</v>
      </c>
      <c r="N371" t="s">
        <v>8269</v>
      </c>
      <c r="O371" s="5">
        <f t="shared" si="20"/>
        <v>110.15569230769231</v>
      </c>
      <c r="P371" s="7">
        <f t="shared" si="21"/>
        <v>42.874970059880241</v>
      </c>
      <c r="Q371" t="s">
        <v>8310</v>
      </c>
      <c r="R371" t="s">
        <v>8315</v>
      </c>
      <c r="S371" s="12">
        <f t="shared" si="22"/>
        <v>40893.551724537036</v>
      </c>
      <c r="T371" s="12">
        <f t="shared" si="23"/>
        <v>40923.551724537036</v>
      </c>
    </row>
    <row r="372" spans="1:20" ht="60" hidden="1" x14ac:dyDescent="0.25">
      <c r="A372">
        <v>370</v>
      </c>
      <c r="B372" s="3" t="s">
        <v>371</v>
      </c>
      <c r="C372" s="3" t="s">
        <v>4480</v>
      </c>
      <c r="D372">
        <v>25000</v>
      </c>
      <c r="E372">
        <v>30505</v>
      </c>
      <c r="F372" t="s">
        <v>8219</v>
      </c>
      <c r="G372" t="s">
        <v>8224</v>
      </c>
      <c r="H372" t="s">
        <v>8246</v>
      </c>
      <c r="I372">
        <v>1483729500</v>
      </c>
      <c r="J372">
        <v>1481137500</v>
      </c>
      <c r="K372" t="b">
        <v>0</v>
      </c>
      <c r="L372">
        <v>43</v>
      </c>
      <c r="M372" t="b">
        <v>1</v>
      </c>
      <c r="N372" t="s">
        <v>8269</v>
      </c>
      <c r="O372" s="5">
        <f t="shared" si="20"/>
        <v>122.02</v>
      </c>
      <c r="P372" s="7">
        <f t="shared" si="21"/>
        <v>709.41860465116281</v>
      </c>
      <c r="Q372" t="s">
        <v>8310</v>
      </c>
      <c r="R372" t="s">
        <v>8315</v>
      </c>
      <c r="S372" s="12">
        <f t="shared" si="22"/>
        <v>42711.795138888891</v>
      </c>
      <c r="T372" s="12">
        <f t="shared" si="23"/>
        <v>42741.795138888891</v>
      </c>
    </row>
    <row r="373" spans="1:20" ht="60" hidden="1" x14ac:dyDescent="0.25">
      <c r="A373">
        <v>371</v>
      </c>
      <c r="B373" s="3" t="s">
        <v>372</v>
      </c>
      <c r="C373" s="3" t="s">
        <v>4481</v>
      </c>
      <c r="D373">
        <v>150000</v>
      </c>
      <c r="E373">
        <v>171253</v>
      </c>
      <c r="F373" t="s">
        <v>8219</v>
      </c>
      <c r="G373" t="s">
        <v>8224</v>
      </c>
      <c r="H373" t="s">
        <v>8246</v>
      </c>
      <c r="I373">
        <v>1359743139</v>
      </c>
      <c r="J373">
        <v>1355855139</v>
      </c>
      <c r="K373" t="b">
        <v>0</v>
      </c>
      <c r="L373">
        <v>1062</v>
      </c>
      <c r="M373" t="b">
        <v>1</v>
      </c>
      <c r="N373" t="s">
        <v>8269</v>
      </c>
      <c r="O373" s="5">
        <f t="shared" si="20"/>
        <v>114.16866666666667</v>
      </c>
      <c r="P373" s="7">
        <f t="shared" si="21"/>
        <v>161.25517890772127</v>
      </c>
      <c r="Q373" t="s">
        <v>8310</v>
      </c>
      <c r="R373" t="s">
        <v>8315</v>
      </c>
      <c r="S373" s="12">
        <f t="shared" si="22"/>
        <v>41261.767812500002</v>
      </c>
      <c r="T373" s="12">
        <f t="shared" si="23"/>
        <v>41306.767812500002</v>
      </c>
    </row>
    <row r="374" spans="1:20" ht="30" hidden="1" x14ac:dyDescent="0.25">
      <c r="A374">
        <v>372</v>
      </c>
      <c r="B374" s="3" t="s">
        <v>373</v>
      </c>
      <c r="C374" s="3" t="s">
        <v>4482</v>
      </c>
      <c r="D374">
        <v>300</v>
      </c>
      <c r="E374">
        <v>376</v>
      </c>
      <c r="F374" t="s">
        <v>8219</v>
      </c>
      <c r="G374" t="s">
        <v>8225</v>
      </c>
      <c r="H374" t="s">
        <v>8247</v>
      </c>
      <c r="I374">
        <v>1459872000</v>
      </c>
      <c r="J374">
        <v>1456408244</v>
      </c>
      <c r="K374" t="b">
        <v>0</v>
      </c>
      <c r="L374">
        <v>9</v>
      </c>
      <c r="M374" t="b">
        <v>1</v>
      </c>
      <c r="N374" t="s">
        <v>8269</v>
      </c>
      <c r="O374" s="5">
        <f t="shared" si="20"/>
        <v>125.33333333333334</v>
      </c>
      <c r="P374" s="7">
        <f t="shared" si="21"/>
        <v>41.777777777777779</v>
      </c>
      <c r="Q374" t="s">
        <v>8310</v>
      </c>
      <c r="R374" t="s">
        <v>8315</v>
      </c>
      <c r="S374" s="12">
        <f t="shared" si="22"/>
        <v>42425.576898148152</v>
      </c>
      <c r="T374" s="12">
        <f t="shared" si="23"/>
        <v>42465.666666666672</v>
      </c>
    </row>
    <row r="375" spans="1:20" ht="45" hidden="1" x14ac:dyDescent="0.25">
      <c r="A375">
        <v>373</v>
      </c>
      <c r="B375" s="3" t="s">
        <v>374</v>
      </c>
      <c r="C375" s="3" t="s">
        <v>4483</v>
      </c>
      <c r="D375">
        <v>7500</v>
      </c>
      <c r="E375">
        <v>8000</v>
      </c>
      <c r="F375" t="s">
        <v>8219</v>
      </c>
      <c r="G375" t="s">
        <v>8224</v>
      </c>
      <c r="H375" t="s">
        <v>8246</v>
      </c>
      <c r="I375">
        <v>1342648398</v>
      </c>
      <c r="J375">
        <v>1340056398</v>
      </c>
      <c r="K375" t="b">
        <v>0</v>
      </c>
      <c r="L375">
        <v>89</v>
      </c>
      <c r="M375" t="b">
        <v>1</v>
      </c>
      <c r="N375" t="s">
        <v>8269</v>
      </c>
      <c r="O375" s="5">
        <f t="shared" si="20"/>
        <v>106.66666666666667</v>
      </c>
      <c r="P375" s="7">
        <f t="shared" si="21"/>
        <v>89.887640449438209</v>
      </c>
      <c r="Q375" t="s">
        <v>8310</v>
      </c>
      <c r="R375" t="s">
        <v>8315</v>
      </c>
      <c r="S375" s="12">
        <f t="shared" si="22"/>
        <v>41078.91201388889</v>
      </c>
      <c r="T375" s="12">
        <f t="shared" si="23"/>
        <v>41108.91201388889</v>
      </c>
    </row>
    <row r="376" spans="1:20" ht="60" hidden="1" x14ac:dyDescent="0.25">
      <c r="A376">
        <v>374</v>
      </c>
      <c r="B376" s="3" t="s">
        <v>375</v>
      </c>
      <c r="C376" s="3" t="s">
        <v>4484</v>
      </c>
      <c r="D376">
        <v>6000</v>
      </c>
      <c r="E376">
        <v>7839</v>
      </c>
      <c r="F376" t="s">
        <v>8219</v>
      </c>
      <c r="G376" t="s">
        <v>8224</v>
      </c>
      <c r="H376" t="s">
        <v>8246</v>
      </c>
      <c r="I376">
        <v>1316208031</v>
      </c>
      <c r="J376">
        <v>1312320031</v>
      </c>
      <c r="K376" t="b">
        <v>0</v>
      </c>
      <c r="L376">
        <v>174</v>
      </c>
      <c r="M376" t="b">
        <v>1</v>
      </c>
      <c r="N376" t="s">
        <v>8269</v>
      </c>
      <c r="O376" s="5">
        <f t="shared" si="20"/>
        <v>130.65</v>
      </c>
      <c r="P376" s="7">
        <f t="shared" si="21"/>
        <v>45.051724137931032</v>
      </c>
      <c r="Q376" t="s">
        <v>8310</v>
      </c>
      <c r="R376" t="s">
        <v>8315</v>
      </c>
      <c r="S376" s="12">
        <f t="shared" si="22"/>
        <v>40757.889247685183</v>
      </c>
      <c r="T376" s="12">
        <f t="shared" si="23"/>
        <v>40802.889247685183</v>
      </c>
    </row>
    <row r="377" spans="1:20" ht="60" hidden="1" x14ac:dyDescent="0.25">
      <c r="A377">
        <v>375</v>
      </c>
      <c r="B377" s="3" t="s">
        <v>376</v>
      </c>
      <c r="C377" s="3" t="s">
        <v>4485</v>
      </c>
      <c r="D377">
        <v>500</v>
      </c>
      <c r="E377">
        <v>600</v>
      </c>
      <c r="F377" t="s">
        <v>8219</v>
      </c>
      <c r="G377" t="s">
        <v>8224</v>
      </c>
      <c r="H377" t="s">
        <v>8246</v>
      </c>
      <c r="I377">
        <v>1393694280</v>
      </c>
      <c r="J377">
        <v>1390088311</v>
      </c>
      <c r="K377" t="b">
        <v>0</v>
      </c>
      <c r="L377">
        <v>14</v>
      </c>
      <c r="M377" t="b">
        <v>1</v>
      </c>
      <c r="N377" t="s">
        <v>8269</v>
      </c>
      <c r="O377" s="5">
        <f t="shared" si="20"/>
        <v>120</v>
      </c>
      <c r="P377" s="7">
        <f t="shared" si="21"/>
        <v>42.857142857142854</v>
      </c>
      <c r="Q377" t="s">
        <v>8310</v>
      </c>
      <c r="R377" t="s">
        <v>8315</v>
      </c>
      <c r="S377" s="12">
        <f t="shared" si="22"/>
        <v>41657.985081018516</v>
      </c>
      <c r="T377" s="12">
        <f t="shared" si="23"/>
        <v>41699.720833333333</v>
      </c>
    </row>
    <row r="378" spans="1:20" ht="60" hidden="1" x14ac:dyDescent="0.25">
      <c r="A378">
        <v>376</v>
      </c>
      <c r="B378" s="3" t="s">
        <v>377</v>
      </c>
      <c r="C378" s="3" t="s">
        <v>4486</v>
      </c>
      <c r="D378">
        <v>2450</v>
      </c>
      <c r="E378">
        <v>2596</v>
      </c>
      <c r="F378" t="s">
        <v>8219</v>
      </c>
      <c r="G378" t="s">
        <v>8225</v>
      </c>
      <c r="H378" t="s">
        <v>8247</v>
      </c>
      <c r="I378">
        <v>1472122316</v>
      </c>
      <c r="J378">
        <v>1469443916</v>
      </c>
      <c r="K378" t="b">
        <v>0</v>
      </c>
      <c r="L378">
        <v>48</v>
      </c>
      <c r="M378" t="b">
        <v>1</v>
      </c>
      <c r="N378" t="s">
        <v>8269</v>
      </c>
      <c r="O378" s="5">
        <f t="shared" si="20"/>
        <v>105.9591836734694</v>
      </c>
      <c r="P378" s="7">
        <f t="shared" si="21"/>
        <v>54.083333333333336</v>
      </c>
      <c r="Q378" t="s">
        <v>8310</v>
      </c>
      <c r="R378" t="s">
        <v>8315</v>
      </c>
      <c r="S378" s="12">
        <f t="shared" si="22"/>
        <v>42576.452731481477</v>
      </c>
      <c r="T378" s="12">
        <f t="shared" si="23"/>
        <v>42607.452731481477</v>
      </c>
    </row>
    <row r="379" spans="1:20" ht="45" hidden="1" x14ac:dyDescent="0.25">
      <c r="A379">
        <v>377</v>
      </c>
      <c r="B379" s="3" t="s">
        <v>378</v>
      </c>
      <c r="C379" s="3" t="s">
        <v>4487</v>
      </c>
      <c r="D379">
        <v>12000</v>
      </c>
      <c r="E379">
        <v>13728</v>
      </c>
      <c r="F379" t="s">
        <v>8219</v>
      </c>
      <c r="G379" t="s">
        <v>8224</v>
      </c>
      <c r="H379" t="s">
        <v>8246</v>
      </c>
      <c r="I379">
        <v>1447484460</v>
      </c>
      <c r="J379">
        <v>1444888868</v>
      </c>
      <c r="K379" t="b">
        <v>0</v>
      </c>
      <c r="L379">
        <v>133</v>
      </c>
      <c r="M379" t="b">
        <v>1</v>
      </c>
      <c r="N379" t="s">
        <v>8269</v>
      </c>
      <c r="O379" s="5">
        <f t="shared" si="20"/>
        <v>114.39999999999999</v>
      </c>
      <c r="P379" s="7">
        <f t="shared" si="21"/>
        <v>103.21804511278195</v>
      </c>
      <c r="Q379" t="s">
        <v>8310</v>
      </c>
      <c r="R379" t="s">
        <v>8315</v>
      </c>
      <c r="S379" s="12">
        <f t="shared" si="22"/>
        <v>42292.250787037032</v>
      </c>
      <c r="T379" s="12">
        <f t="shared" si="23"/>
        <v>42322.292361111111</v>
      </c>
    </row>
    <row r="380" spans="1:20" ht="60" hidden="1" x14ac:dyDescent="0.25">
      <c r="A380">
        <v>378</v>
      </c>
      <c r="B380" s="3" t="s">
        <v>379</v>
      </c>
      <c r="C380" s="3" t="s">
        <v>4488</v>
      </c>
      <c r="D380">
        <v>3000</v>
      </c>
      <c r="E380">
        <v>3353</v>
      </c>
      <c r="F380" t="s">
        <v>8219</v>
      </c>
      <c r="G380" t="s">
        <v>8229</v>
      </c>
      <c r="H380" t="s">
        <v>8251</v>
      </c>
      <c r="I380">
        <v>1453765920</v>
      </c>
      <c r="J380">
        <v>1451655808</v>
      </c>
      <c r="K380" t="b">
        <v>0</v>
      </c>
      <c r="L380">
        <v>83</v>
      </c>
      <c r="M380" t="b">
        <v>1</v>
      </c>
      <c r="N380" t="s">
        <v>8269</v>
      </c>
      <c r="O380" s="5">
        <f t="shared" si="20"/>
        <v>111.76666666666665</v>
      </c>
      <c r="P380" s="7">
        <f t="shared" si="21"/>
        <v>40.397590361445786</v>
      </c>
      <c r="Q380" t="s">
        <v>8310</v>
      </c>
      <c r="R380" t="s">
        <v>8315</v>
      </c>
      <c r="S380" s="12">
        <f t="shared" si="22"/>
        <v>42370.571851851855</v>
      </c>
      <c r="T380" s="12">
        <f t="shared" si="23"/>
        <v>42394.994444444441</v>
      </c>
    </row>
    <row r="381" spans="1:20" ht="60" hidden="1" x14ac:dyDescent="0.25">
      <c r="A381">
        <v>379</v>
      </c>
      <c r="B381" s="3" t="s">
        <v>380</v>
      </c>
      <c r="C381" s="3" t="s">
        <v>4489</v>
      </c>
      <c r="D381">
        <v>15000</v>
      </c>
      <c r="E381">
        <v>17412</v>
      </c>
      <c r="F381" t="s">
        <v>8219</v>
      </c>
      <c r="G381" t="s">
        <v>8224</v>
      </c>
      <c r="H381" t="s">
        <v>8246</v>
      </c>
      <c r="I381">
        <v>1336062672</v>
      </c>
      <c r="J381">
        <v>1332174672</v>
      </c>
      <c r="K381" t="b">
        <v>0</v>
      </c>
      <c r="L381">
        <v>149</v>
      </c>
      <c r="M381" t="b">
        <v>1</v>
      </c>
      <c r="N381" t="s">
        <v>8269</v>
      </c>
      <c r="O381" s="5">
        <f t="shared" si="20"/>
        <v>116.08000000000001</v>
      </c>
      <c r="P381" s="7">
        <f t="shared" si="21"/>
        <v>116.85906040268456</v>
      </c>
      <c r="Q381" t="s">
        <v>8310</v>
      </c>
      <c r="R381" t="s">
        <v>8315</v>
      </c>
      <c r="S381" s="12">
        <f t="shared" si="22"/>
        <v>40987.688333333332</v>
      </c>
      <c r="T381" s="12">
        <f t="shared" si="23"/>
        <v>41032.688333333332</v>
      </c>
    </row>
    <row r="382" spans="1:20" ht="60" hidden="1" x14ac:dyDescent="0.25">
      <c r="A382">
        <v>380</v>
      </c>
      <c r="B382" s="3" t="s">
        <v>381</v>
      </c>
      <c r="C382" s="3" t="s">
        <v>4490</v>
      </c>
      <c r="D382">
        <v>4000</v>
      </c>
      <c r="E382">
        <v>5660</v>
      </c>
      <c r="F382" t="s">
        <v>8219</v>
      </c>
      <c r="G382" t="s">
        <v>8224</v>
      </c>
      <c r="H382" t="s">
        <v>8246</v>
      </c>
      <c r="I382">
        <v>1453569392</v>
      </c>
      <c r="J382">
        <v>1451409392</v>
      </c>
      <c r="K382" t="b">
        <v>0</v>
      </c>
      <c r="L382">
        <v>49</v>
      </c>
      <c r="M382" t="b">
        <v>1</v>
      </c>
      <c r="N382" t="s">
        <v>8269</v>
      </c>
      <c r="O382" s="5">
        <f t="shared" si="20"/>
        <v>141.5</v>
      </c>
      <c r="P382" s="7">
        <f t="shared" si="21"/>
        <v>115.51020408163265</v>
      </c>
      <c r="Q382" t="s">
        <v>8310</v>
      </c>
      <c r="R382" t="s">
        <v>8315</v>
      </c>
      <c r="S382" s="12">
        <f t="shared" si="22"/>
        <v>42367.719814814816</v>
      </c>
      <c r="T382" s="12">
        <f t="shared" si="23"/>
        <v>42392.719814814816</v>
      </c>
    </row>
    <row r="383" spans="1:20" ht="45" hidden="1" x14ac:dyDescent="0.25">
      <c r="A383">
        <v>381</v>
      </c>
      <c r="B383" s="3" t="s">
        <v>382</v>
      </c>
      <c r="C383" s="3" t="s">
        <v>4491</v>
      </c>
      <c r="D383">
        <v>25000</v>
      </c>
      <c r="E383">
        <v>26182.5</v>
      </c>
      <c r="F383" t="s">
        <v>8219</v>
      </c>
      <c r="G383" t="s">
        <v>8224</v>
      </c>
      <c r="H383" t="s">
        <v>8246</v>
      </c>
      <c r="I383">
        <v>1343624400</v>
      </c>
      <c r="J383">
        <v>1340642717</v>
      </c>
      <c r="K383" t="b">
        <v>0</v>
      </c>
      <c r="L383">
        <v>251</v>
      </c>
      <c r="M383" t="b">
        <v>1</v>
      </c>
      <c r="N383" t="s">
        <v>8269</v>
      </c>
      <c r="O383" s="5">
        <f t="shared" si="20"/>
        <v>104.72999999999999</v>
      </c>
      <c r="P383" s="7">
        <f t="shared" si="21"/>
        <v>104.31274900398407</v>
      </c>
      <c r="Q383" t="s">
        <v>8310</v>
      </c>
      <c r="R383" t="s">
        <v>8315</v>
      </c>
      <c r="S383" s="12">
        <f t="shared" si="22"/>
        <v>41085.698113425926</v>
      </c>
      <c r="T383" s="12">
        <f t="shared" si="23"/>
        <v>41120.208333333336</v>
      </c>
    </row>
    <row r="384" spans="1:20" ht="60" hidden="1" x14ac:dyDescent="0.25">
      <c r="A384">
        <v>382</v>
      </c>
      <c r="B384" s="3" t="s">
        <v>383</v>
      </c>
      <c r="C384" s="3" t="s">
        <v>4492</v>
      </c>
      <c r="D384">
        <v>600</v>
      </c>
      <c r="E384">
        <v>1535</v>
      </c>
      <c r="F384" t="s">
        <v>8219</v>
      </c>
      <c r="G384" t="s">
        <v>8224</v>
      </c>
      <c r="H384" t="s">
        <v>8246</v>
      </c>
      <c r="I384">
        <v>1346950900</v>
      </c>
      <c r="J384">
        <v>1345741300</v>
      </c>
      <c r="K384" t="b">
        <v>0</v>
      </c>
      <c r="L384">
        <v>22</v>
      </c>
      <c r="M384" t="b">
        <v>1</v>
      </c>
      <c r="N384" t="s">
        <v>8269</v>
      </c>
      <c r="O384" s="5">
        <f t="shared" si="20"/>
        <v>255.83333333333331</v>
      </c>
      <c r="P384" s="7">
        <f t="shared" si="21"/>
        <v>69.772727272727266</v>
      </c>
      <c r="Q384" t="s">
        <v>8310</v>
      </c>
      <c r="R384" t="s">
        <v>8315</v>
      </c>
      <c r="S384" s="12">
        <f t="shared" si="22"/>
        <v>41144.709490740745</v>
      </c>
      <c r="T384" s="12">
        <f t="shared" si="23"/>
        <v>41158.709490740745</v>
      </c>
    </row>
    <row r="385" spans="1:20" ht="60" hidden="1" x14ac:dyDescent="0.25">
      <c r="A385">
        <v>383</v>
      </c>
      <c r="B385" s="3" t="s">
        <v>384</v>
      </c>
      <c r="C385" s="3" t="s">
        <v>4493</v>
      </c>
      <c r="D385">
        <v>999</v>
      </c>
      <c r="E385">
        <v>2065</v>
      </c>
      <c r="F385" t="s">
        <v>8219</v>
      </c>
      <c r="G385" t="s">
        <v>8224</v>
      </c>
      <c r="H385" t="s">
        <v>8246</v>
      </c>
      <c r="I385">
        <v>1400467759</v>
      </c>
      <c r="J385">
        <v>1398480559</v>
      </c>
      <c r="K385" t="b">
        <v>0</v>
      </c>
      <c r="L385">
        <v>48</v>
      </c>
      <c r="M385" t="b">
        <v>1</v>
      </c>
      <c r="N385" t="s">
        <v>8269</v>
      </c>
      <c r="O385" s="5">
        <f t="shared" si="20"/>
        <v>206.70670670670671</v>
      </c>
      <c r="P385" s="7">
        <f t="shared" si="21"/>
        <v>43.020833333333336</v>
      </c>
      <c r="Q385" t="s">
        <v>8310</v>
      </c>
      <c r="R385" t="s">
        <v>8315</v>
      </c>
      <c r="S385" s="12">
        <f t="shared" si="22"/>
        <v>41755.117581018516</v>
      </c>
      <c r="T385" s="12">
        <f t="shared" si="23"/>
        <v>41778.117581018516</v>
      </c>
    </row>
    <row r="386" spans="1:20" ht="60" hidden="1" x14ac:dyDescent="0.25">
      <c r="A386">
        <v>384</v>
      </c>
      <c r="B386" s="3" t="s">
        <v>385</v>
      </c>
      <c r="C386" s="3" t="s">
        <v>4494</v>
      </c>
      <c r="D386">
        <v>20000</v>
      </c>
      <c r="E386">
        <v>22421</v>
      </c>
      <c r="F386" t="s">
        <v>8219</v>
      </c>
      <c r="G386" t="s">
        <v>8224</v>
      </c>
      <c r="H386" t="s">
        <v>8246</v>
      </c>
      <c r="I386">
        <v>1420569947</v>
      </c>
      <c r="J386">
        <v>1417977947</v>
      </c>
      <c r="K386" t="b">
        <v>0</v>
      </c>
      <c r="L386">
        <v>383</v>
      </c>
      <c r="M386" t="b">
        <v>1</v>
      </c>
      <c r="N386" t="s">
        <v>8269</v>
      </c>
      <c r="O386" s="5">
        <f t="shared" si="20"/>
        <v>112.105</v>
      </c>
      <c r="P386" s="7">
        <f t="shared" si="21"/>
        <v>58.540469973890339</v>
      </c>
      <c r="Q386" t="s">
        <v>8310</v>
      </c>
      <c r="R386" t="s">
        <v>8315</v>
      </c>
      <c r="S386" s="12">
        <f t="shared" si="22"/>
        <v>41980.781793981485</v>
      </c>
      <c r="T386" s="12">
        <f t="shared" si="23"/>
        <v>42010.781793981485</v>
      </c>
    </row>
    <row r="387" spans="1:20" ht="60" hidden="1" x14ac:dyDescent="0.25">
      <c r="A387">
        <v>385</v>
      </c>
      <c r="B387" s="3" t="s">
        <v>386</v>
      </c>
      <c r="C387" s="3" t="s">
        <v>4495</v>
      </c>
      <c r="D387">
        <v>25000</v>
      </c>
      <c r="E387">
        <v>26495.5</v>
      </c>
      <c r="F387" t="s">
        <v>8219</v>
      </c>
      <c r="G387" t="s">
        <v>8224</v>
      </c>
      <c r="H387" t="s">
        <v>8246</v>
      </c>
      <c r="I387">
        <v>1416582101</v>
      </c>
      <c r="J387">
        <v>1413986501</v>
      </c>
      <c r="K387" t="b">
        <v>0</v>
      </c>
      <c r="L387">
        <v>237</v>
      </c>
      <c r="M387" t="b">
        <v>1</v>
      </c>
      <c r="N387" t="s">
        <v>8269</v>
      </c>
      <c r="O387" s="5">
        <f t="shared" ref="O387:O450" si="24">(E387/D387)*100</f>
        <v>105.982</v>
      </c>
      <c r="P387" s="7">
        <f t="shared" ref="P387:P450" si="25">IF(E387&gt;0,E387/L387,"N/A")</f>
        <v>111.79535864978902</v>
      </c>
      <c r="Q387" t="s">
        <v>8310</v>
      </c>
      <c r="R387" t="s">
        <v>8315</v>
      </c>
      <c r="S387" s="12">
        <f t="shared" ref="S387:S450" si="26">(((J387/60)/60)/24)+DATE(1970,1,1)</f>
        <v>41934.584502314814</v>
      </c>
      <c r="T387" s="12">
        <f t="shared" ref="T387:T450" si="27">(((I387/60)/60/24)+DATE(1970,1,1))</f>
        <v>41964.626168981486</v>
      </c>
    </row>
    <row r="388" spans="1:20" ht="60" hidden="1" x14ac:dyDescent="0.25">
      <c r="A388">
        <v>386</v>
      </c>
      <c r="B388" s="3" t="s">
        <v>387</v>
      </c>
      <c r="C388" s="3" t="s">
        <v>4496</v>
      </c>
      <c r="D388">
        <v>600</v>
      </c>
      <c r="E388">
        <v>601</v>
      </c>
      <c r="F388" t="s">
        <v>8219</v>
      </c>
      <c r="G388" t="s">
        <v>8224</v>
      </c>
      <c r="H388" t="s">
        <v>8246</v>
      </c>
      <c r="I388">
        <v>1439246991</v>
      </c>
      <c r="J388">
        <v>1437950991</v>
      </c>
      <c r="K388" t="b">
        <v>0</v>
      </c>
      <c r="L388">
        <v>13</v>
      </c>
      <c r="M388" t="b">
        <v>1</v>
      </c>
      <c r="N388" t="s">
        <v>8269</v>
      </c>
      <c r="O388" s="5">
        <f t="shared" si="24"/>
        <v>100.16666666666667</v>
      </c>
      <c r="P388" s="7">
        <f t="shared" si="25"/>
        <v>46.230769230769234</v>
      </c>
      <c r="Q388" t="s">
        <v>8310</v>
      </c>
      <c r="R388" t="s">
        <v>8315</v>
      </c>
      <c r="S388" s="12">
        <f t="shared" si="26"/>
        <v>42211.951284722221</v>
      </c>
      <c r="T388" s="12">
        <f t="shared" si="27"/>
        <v>42226.951284722221</v>
      </c>
    </row>
    <row r="389" spans="1:20" ht="60" hidden="1" x14ac:dyDescent="0.25">
      <c r="A389">
        <v>387</v>
      </c>
      <c r="B389" s="3" t="s">
        <v>388</v>
      </c>
      <c r="C389" s="3" t="s">
        <v>4497</v>
      </c>
      <c r="D389">
        <v>38000</v>
      </c>
      <c r="E389">
        <v>81316</v>
      </c>
      <c r="F389" t="s">
        <v>8219</v>
      </c>
      <c r="G389" t="s">
        <v>8224</v>
      </c>
      <c r="H389" t="s">
        <v>8246</v>
      </c>
      <c r="I389">
        <v>1439618400</v>
      </c>
      <c r="J389">
        <v>1436976858</v>
      </c>
      <c r="K389" t="b">
        <v>0</v>
      </c>
      <c r="L389">
        <v>562</v>
      </c>
      <c r="M389" t="b">
        <v>1</v>
      </c>
      <c r="N389" t="s">
        <v>8269</v>
      </c>
      <c r="O389" s="5">
        <f t="shared" si="24"/>
        <v>213.98947368421051</v>
      </c>
      <c r="P389" s="7">
        <f t="shared" si="25"/>
        <v>144.69039145907473</v>
      </c>
      <c r="Q389" t="s">
        <v>8310</v>
      </c>
      <c r="R389" t="s">
        <v>8315</v>
      </c>
      <c r="S389" s="12">
        <f t="shared" si="26"/>
        <v>42200.67659722222</v>
      </c>
      <c r="T389" s="12">
        <f t="shared" si="27"/>
        <v>42231.25</v>
      </c>
    </row>
    <row r="390" spans="1:20" ht="45" hidden="1" x14ac:dyDescent="0.25">
      <c r="A390">
        <v>388</v>
      </c>
      <c r="B390" s="3" t="s">
        <v>389</v>
      </c>
      <c r="C390" s="3" t="s">
        <v>4498</v>
      </c>
      <c r="D390">
        <v>5000</v>
      </c>
      <c r="E390">
        <v>6308</v>
      </c>
      <c r="F390" t="s">
        <v>8219</v>
      </c>
      <c r="G390" t="s">
        <v>8224</v>
      </c>
      <c r="H390" t="s">
        <v>8246</v>
      </c>
      <c r="I390">
        <v>1469670580</v>
      </c>
      <c r="J390">
        <v>1467078580</v>
      </c>
      <c r="K390" t="b">
        <v>0</v>
      </c>
      <c r="L390">
        <v>71</v>
      </c>
      <c r="M390" t="b">
        <v>1</v>
      </c>
      <c r="N390" t="s">
        <v>8269</v>
      </c>
      <c r="O390" s="5">
        <f t="shared" si="24"/>
        <v>126.16000000000001</v>
      </c>
      <c r="P390" s="7">
        <f t="shared" si="25"/>
        <v>88.845070422535215</v>
      </c>
      <c r="Q390" t="s">
        <v>8310</v>
      </c>
      <c r="R390" t="s">
        <v>8315</v>
      </c>
      <c r="S390" s="12">
        <f t="shared" si="26"/>
        <v>42549.076157407413</v>
      </c>
      <c r="T390" s="12">
        <f t="shared" si="27"/>
        <v>42579.076157407413</v>
      </c>
    </row>
    <row r="391" spans="1:20" ht="60" hidden="1" x14ac:dyDescent="0.25">
      <c r="A391">
        <v>389</v>
      </c>
      <c r="B391" s="3" t="s">
        <v>390</v>
      </c>
      <c r="C391" s="3" t="s">
        <v>4499</v>
      </c>
      <c r="D391">
        <v>68000</v>
      </c>
      <c r="E391">
        <v>123444.12</v>
      </c>
      <c r="F391" t="s">
        <v>8219</v>
      </c>
      <c r="G391" t="s">
        <v>8224</v>
      </c>
      <c r="H391" t="s">
        <v>8246</v>
      </c>
      <c r="I391">
        <v>1394233140</v>
      </c>
      <c r="J391">
        <v>1391477450</v>
      </c>
      <c r="K391" t="b">
        <v>0</v>
      </c>
      <c r="L391">
        <v>1510</v>
      </c>
      <c r="M391" t="b">
        <v>1</v>
      </c>
      <c r="N391" t="s">
        <v>8269</v>
      </c>
      <c r="O391" s="5">
        <f t="shared" si="24"/>
        <v>181.53547058823528</v>
      </c>
      <c r="P391" s="7">
        <f t="shared" si="25"/>
        <v>81.75107284768211</v>
      </c>
      <c r="Q391" t="s">
        <v>8310</v>
      </c>
      <c r="R391" t="s">
        <v>8315</v>
      </c>
      <c r="S391" s="12">
        <f t="shared" si="26"/>
        <v>41674.063078703701</v>
      </c>
      <c r="T391" s="12">
        <f t="shared" si="27"/>
        <v>41705.957638888889</v>
      </c>
    </row>
    <row r="392" spans="1:20" ht="45" hidden="1" x14ac:dyDescent="0.25">
      <c r="A392">
        <v>390</v>
      </c>
      <c r="B392" s="3" t="s">
        <v>391</v>
      </c>
      <c r="C392" s="3" t="s">
        <v>4500</v>
      </c>
      <c r="D392">
        <v>1000</v>
      </c>
      <c r="E392">
        <v>1000</v>
      </c>
      <c r="F392" t="s">
        <v>8219</v>
      </c>
      <c r="G392" t="s">
        <v>8224</v>
      </c>
      <c r="H392" t="s">
        <v>8246</v>
      </c>
      <c r="I392">
        <v>1431046372</v>
      </c>
      <c r="J392">
        <v>1429318372</v>
      </c>
      <c r="K392" t="b">
        <v>0</v>
      </c>
      <c r="L392">
        <v>14</v>
      </c>
      <c r="M392" t="b">
        <v>1</v>
      </c>
      <c r="N392" t="s">
        <v>8269</v>
      </c>
      <c r="O392" s="5">
        <f t="shared" si="24"/>
        <v>100</v>
      </c>
      <c r="P392" s="7">
        <f t="shared" si="25"/>
        <v>71.428571428571431</v>
      </c>
      <c r="Q392" t="s">
        <v>8310</v>
      </c>
      <c r="R392" t="s">
        <v>8315</v>
      </c>
      <c r="S392" s="12">
        <f t="shared" si="26"/>
        <v>42112.036712962959</v>
      </c>
      <c r="T392" s="12">
        <f t="shared" si="27"/>
        <v>42132.036712962959</v>
      </c>
    </row>
    <row r="393" spans="1:20" ht="45" hidden="1" x14ac:dyDescent="0.25">
      <c r="A393">
        <v>391</v>
      </c>
      <c r="B393" s="3" t="s">
        <v>392</v>
      </c>
      <c r="C393" s="3" t="s">
        <v>4501</v>
      </c>
      <c r="D393">
        <v>20000</v>
      </c>
      <c r="E393">
        <v>20122</v>
      </c>
      <c r="F393" t="s">
        <v>8219</v>
      </c>
      <c r="G393" t="s">
        <v>8224</v>
      </c>
      <c r="H393" t="s">
        <v>8246</v>
      </c>
      <c r="I393">
        <v>1324169940</v>
      </c>
      <c r="J393">
        <v>1321578051</v>
      </c>
      <c r="K393" t="b">
        <v>0</v>
      </c>
      <c r="L393">
        <v>193</v>
      </c>
      <c r="M393" t="b">
        <v>1</v>
      </c>
      <c r="N393" t="s">
        <v>8269</v>
      </c>
      <c r="O393" s="5">
        <f t="shared" si="24"/>
        <v>100.61</v>
      </c>
      <c r="P393" s="7">
        <f t="shared" si="25"/>
        <v>104.25906735751295</v>
      </c>
      <c r="Q393" t="s">
        <v>8310</v>
      </c>
      <c r="R393" t="s">
        <v>8315</v>
      </c>
      <c r="S393" s="12">
        <f t="shared" si="26"/>
        <v>40865.042256944449</v>
      </c>
      <c r="T393" s="12">
        <f t="shared" si="27"/>
        <v>40895.040972222225</v>
      </c>
    </row>
    <row r="394" spans="1:20" ht="60" hidden="1" x14ac:dyDescent="0.25">
      <c r="A394">
        <v>392</v>
      </c>
      <c r="B394" s="3" t="s">
        <v>393</v>
      </c>
      <c r="C394" s="3" t="s">
        <v>4502</v>
      </c>
      <c r="D394">
        <v>18500</v>
      </c>
      <c r="E394">
        <v>18667</v>
      </c>
      <c r="F394" t="s">
        <v>8219</v>
      </c>
      <c r="G394" t="s">
        <v>8224</v>
      </c>
      <c r="H394" t="s">
        <v>8246</v>
      </c>
      <c r="I394">
        <v>1315450800</v>
      </c>
      <c r="J394">
        <v>1312823571</v>
      </c>
      <c r="K394" t="b">
        <v>0</v>
      </c>
      <c r="L394">
        <v>206</v>
      </c>
      <c r="M394" t="b">
        <v>1</v>
      </c>
      <c r="N394" t="s">
        <v>8269</v>
      </c>
      <c r="O394" s="5">
        <f t="shared" si="24"/>
        <v>100.9027027027027</v>
      </c>
      <c r="P394" s="7">
        <f t="shared" si="25"/>
        <v>90.616504854368927</v>
      </c>
      <c r="Q394" t="s">
        <v>8310</v>
      </c>
      <c r="R394" t="s">
        <v>8315</v>
      </c>
      <c r="S394" s="12">
        <f t="shared" si="26"/>
        <v>40763.717256944445</v>
      </c>
      <c r="T394" s="12">
        <f t="shared" si="27"/>
        <v>40794.125</v>
      </c>
    </row>
    <row r="395" spans="1:20" ht="45" hidden="1" x14ac:dyDescent="0.25">
      <c r="A395">
        <v>393</v>
      </c>
      <c r="B395" s="3" t="s">
        <v>394</v>
      </c>
      <c r="C395" s="3" t="s">
        <v>4503</v>
      </c>
      <c r="D395">
        <v>50000</v>
      </c>
      <c r="E395">
        <v>55223</v>
      </c>
      <c r="F395" t="s">
        <v>8219</v>
      </c>
      <c r="G395" t="s">
        <v>8224</v>
      </c>
      <c r="H395" t="s">
        <v>8246</v>
      </c>
      <c r="I395">
        <v>1381424452</v>
      </c>
      <c r="J395">
        <v>1378746052</v>
      </c>
      <c r="K395" t="b">
        <v>0</v>
      </c>
      <c r="L395">
        <v>351</v>
      </c>
      <c r="M395" t="b">
        <v>1</v>
      </c>
      <c r="N395" t="s">
        <v>8269</v>
      </c>
      <c r="O395" s="5">
        <f t="shared" si="24"/>
        <v>110.446</v>
      </c>
      <c r="P395" s="7">
        <f t="shared" si="25"/>
        <v>157.33048433048432</v>
      </c>
      <c r="Q395" t="s">
        <v>8310</v>
      </c>
      <c r="R395" t="s">
        <v>8315</v>
      </c>
      <c r="S395" s="12">
        <f t="shared" si="26"/>
        <v>41526.708935185183</v>
      </c>
      <c r="T395" s="12">
        <f t="shared" si="27"/>
        <v>41557.708935185183</v>
      </c>
    </row>
    <row r="396" spans="1:20" ht="60" hidden="1" x14ac:dyDescent="0.25">
      <c r="A396">
        <v>394</v>
      </c>
      <c r="B396" s="3" t="s">
        <v>395</v>
      </c>
      <c r="C396" s="3" t="s">
        <v>4504</v>
      </c>
      <c r="D396">
        <v>4700</v>
      </c>
      <c r="E396">
        <v>5259</v>
      </c>
      <c r="F396" t="s">
        <v>8219</v>
      </c>
      <c r="G396" t="s">
        <v>8227</v>
      </c>
      <c r="H396" t="s">
        <v>8249</v>
      </c>
      <c r="I396">
        <v>1460918282</v>
      </c>
      <c r="J396">
        <v>1455737882</v>
      </c>
      <c r="K396" t="b">
        <v>0</v>
      </c>
      <c r="L396">
        <v>50</v>
      </c>
      <c r="M396" t="b">
        <v>1</v>
      </c>
      <c r="N396" t="s">
        <v>8269</v>
      </c>
      <c r="O396" s="5">
        <f t="shared" si="24"/>
        <v>111.8936170212766</v>
      </c>
      <c r="P396" s="7">
        <f t="shared" si="25"/>
        <v>105.18</v>
      </c>
      <c r="Q396" t="s">
        <v>8310</v>
      </c>
      <c r="R396" t="s">
        <v>8315</v>
      </c>
      <c r="S396" s="12">
        <f t="shared" si="26"/>
        <v>42417.818078703705</v>
      </c>
      <c r="T396" s="12">
        <f t="shared" si="27"/>
        <v>42477.776412037041</v>
      </c>
    </row>
    <row r="397" spans="1:20" ht="45" hidden="1" x14ac:dyDescent="0.25">
      <c r="A397">
        <v>395</v>
      </c>
      <c r="B397" s="3" t="s">
        <v>396</v>
      </c>
      <c r="C397" s="3" t="s">
        <v>4505</v>
      </c>
      <c r="D397">
        <v>10000</v>
      </c>
      <c r="E397">
        <v>10804.45</v>
      </c>
      <c r="F397" t="s">
        <v>8219</v>
      </c>
      <c r="G397" t="s">
        <v>8224</v>
      </c>
      <c r="H397" t="s">
        <v>8246</v>
      </c>
      <c r="I397">
        <v>1335562320</v>
      </c>
      <c r="J397">
        <v>1332452960</v>
      </c>
      <c r="K397" t="b">
        <v>0</v>
      </c>
      <c r="L397">
        <v>184</v>
      </c>
      <c r="M397" t="b">
        <v>1</v>
      </c>
      <c r="N397" t="s">
        <v>8269</v>
      </c>
      <c r="O397" s="5">
        <f t="shared" si="24"/>
        <v>108.04450000000001</v>
      </c>
      <c r="P397" s="7">
        <f t="shared" si="25"/>
        <v>58.719836956521746</v>
      </c>
      <c r="Q397" t="s">
        <v>8310</v>
      </c>
      <c r="R397" t="s">
        <v>8315</v>
      </c>
      <c r="S397" s="12">
        <f t="shared" si="26"/>
        <v>40990.909259259257</v>
      </c>
      <c r="T397" s="12">
        <f t="shared" si="27"/>
        <v>41026.897222222222</v>
      </c>
    </row>
    <row r="398" spans="1:20" ht="45" hidden="1" x14ac:dyDescent="0.25">
      <c r="A398">
        <v>396</v>
      </c>
      <c r="B398" s="3" t="s">
        <v>397</v>
      </c>
      <c r="C398" s="3" t="s">
        <v>4506</v>
      </c>
      <c r="D398">
        <v>15000</v>
      </c>
      <c r="E398">
        <v>16000</v>
      </c>
      <c r="F398" t="s">
        <v>8219</v>
      </c>
      <c r="G398" t="s">
        <v>8224</v>
      </c>
      <c r="H398" t="s">
        <v>8246</v>
      </c>
      <c r="I398">
        <v>1341668006</v>
      </c>
      <c r="J398">
        <v>1340372006</v>
      </c>
      <c r="K398" t="b">
        <v>0</v>
      </c>
      <c r="L398">
        <v>196</v>
      </c>
      <c r="M398" t="b">
        <v>1</v>
      </c>
      <c r="N398" t="s">
        <v>8269</v>
      </c>
      <c r="O398" s="5">
        <f t="shared" si="24"/>
        <v>106.66666666666667</v>
      </c>
      <c r="P398" s="7">
        <f t="shared" si="25"/>
        <v>81.632653061224488</v>
      </c>
      <c r="Q398" t="s">
        <v>8310</v>
      </c>
      <c r="R398" t="s">
        <v>8315</v>
      </c>
      <c r="S398" s="12">
        <f t="shared" si="26"/>
        <v>41082.564884259256</v>
      </c>
      <c r="T398" s="12">
        <f t="shared" si="27"/>
        <v>41097.564884259256</v>
      </c>
    </row>
    <row r="399" spans="1:20" ht="60" hidden="1" x14ac:dyDescent="0.25">
      <c r="A399">
        <v>397</v>
      </c>
      <c r="B399" s="3" t="s">
        <v>398</v>
      </c>
      <c r="C399" s="3" t="s">
        <v>4507</v>
      </c>
      <c r="D399">
        <v>12444</v>
      </c>
      <c r="E399">
        <v>12929.35</v>
      </c>
      <c r="F399" t="s">
        <v>8219</v>
      </c>
      <c r="G399" t="s">
        <v>8224</v>
      </c>
      <c r="H399" t="s">
        <v>8246</v>
      </c>
      <c r="I399">
        <v>1283312640</v>
      </c>
      <c r="J399">
        <v>1279651084</v>
      </c>
      <c r="K399" t="b">
        <v>0</v>
      </c>
      <c r="L399">
        <v>229</v>
      </c>
      <c r="M399" t="b">
        <v>1</v>
      </c>
      <c r="N399" t="s">
        <v>8269</v>
      </c>
      <c r="O399" s="5">
        <f t="shared" si="24"/>
        <v>103.90027322404372</v>
      </c>
      <c r="P399" s="7">
        <f t="shared" si="25"/>
        <v>56.460043668122275</v>
      </c>
      <c r="Q399" t="s">
        <v>8310</v>
      </c>
      <c r="R399" t="s">
        <v>8315</v>
      </c>
      <c r="S399" s="12">
        <f t="shared" si="26"/>
        <v>40379.776435185187</v>
      </c>
      <c r="T399" s="12">
        <f t="shared" si="27"/>
        <v>40422.155555555553</v>
      </c>
    </row>
    <row r="400" spans="1:20" ht="45" hidden="1" x14ac:dyDescent="0.25">
      <c r="A400">
        <v>398</v>
      </c>
      <c r="B400" s="3" t="s">
        <v>399</v>
      </c>
      <c r="C400" s="3" t="s">
        <v>4508</v>
      </c>
      <c r="D400">
        <v>7500</v>
      </c>
      <c r="E400">
        <v>9387</v>
      </c>
      <c r="F400" t="s">
        <v>8219</v>
      </c>
      <c r="G400" t="s">
        <v>8224</v>
      </c>
      <c r="H400" t="s">
        <v>8246</v>
      </c>
      <c r="I400">
        <v>1430334126</v>
      </c>
      <c r="J400">
        <v>1426446126</v>
      </c>
      <c r="K400" t="b">
        <v>0</v>
      </c>
      <c r="L400">
        <v>67</v>
      </c>
      <c r="M400" t="b">
        <v>1</v>
      </c>
      <c r="N400" t="s">
        <v>8269</v>
      </c>
      <c r="O400" s="5">
        <f t="shared" si="24"/>
        <v>125.16000000000001</v>
      </c>
      <c r="P400" s="7">
        <f t="shared" si="25"/>
        <v>140.1044776119403</v>
      </c>
      <c r="Q400" t="s">
        <v>8310</v>
      </c>
      <c r="R400" t="s">
        <v>8315</v>
      </c>
      <c r="S400" s="12">
        <f t="shared" si="26"/>
        <v>42078.793124999997</v>
      </c>
      <c r="T400" s="12">
        <f t="shared" si="27"/>
        <v>42123.793124999997</v>
      </c>
    </row>
    <row r="401" spans="1:20" ht="60" hidden="1" x14ac:dyDescent="0.25">
      <c r="A401">
        <v>399</v>
      </c>
      <c r="B401" s="3" t="s">
        <v>400</v>
      </c>
      <c r="C401" s="3" t="s">
        <v>4509</v>
      </c>
      <c r="D401">
        <v>20000</v>
      </c>
      <c r="E401">
        <v>21361</v>
      </c>
      <c r="F401" t="s">
        <v>8219</v>
      </c>
      <c r="G401" t="s">
        <v>8225</v>
      </c>
      <c r="H401" t="s">
        <v>8247</v>
      </c>
      <c r="I401">
        <v>1481716800</v>
      </c>
      <c r="J401">
        <v>1479070867</v>
      </c>
      <c r="K401" t="b">
        <v>0</v>
      </c>
      <c r="L401">
        <v>95</v>
      </c>
      <c r="M401" t="b">
        <v>1</v>
      </c>
      <c r="N401" t="s">
        <v>8269</v>
      </c>
      <c r="O401" s="5">
        <f t="shared" si="24"/>
        <v>106.80499999999999</v>
      </c>
      <c r="P401" s="7">
        <f t="shared" si="25"/>
        <v>224.85263157894738</v>
      </c>
      <c r="Q401" t="s">
        <v>8310</v>
      </c>
      <c r="R401" t="s">
        <v>8315</v>
      </c>
      <c r="S401" s="12">
        <f t="shared" si="26"/>
        <v>42687.875775462962</v>
      </c>
      <c r="T401" s="12">
        <f t="shared" si="27"/>
        <v>42718.5</v>
      </c>
    </row>
    <row r="402" spans="1:20" ht="45" hidden="1" x14ac:dyDescent="0.25">
      <c r="A402">
        <v>400</v>
      </c>
      <c r="B402" s="3" t="s">
        <v>401</v>
      </c>
      <c r="C402" s="3" t="s">
        <v>4510</v>
      </c>
      <c r="D402">
        <v>10000</v>
      </c>
      <c r="E402">
        <v>11230.25</v>
      </c>
      <c r="F402" t="s">
        <v>8219</v>
      </c>
      <c r="G402" t="s">
        <v>8224</v>
      </c>
      <c r="H402" t="s">
        <v>8246</v>
      </c>
      <c r="I402">
        <v>1400297400</v>
      </c>
      <c r="J402">
        <v>1397661347</v>
      </c>
      <c r="K402" t="b">
        <v>0</v>
      </c>
      <c r="L402">
        <v>62</v>
      </c>
      <c r="M402" t="b">
        <v>1</v>
      </c>
      <c r="N402" t="s">
        <v>8269</v>
      </c>
      <c r="O402" s="5">
        <f t="shared" si="24"/>
        <v>112.30249999999999</v>
      </c>
      <c r="P402" s="7">
        <f t="shared" si="25"/>
        <v>181.13306451612902</v>
      </c>
      <c r="Q402" t="s">
        <v>8310</v>
      </c>
      <c r="R402" t="s">
        <v>8315</v>
      </c>
      <c r="S402" s="12">
        <f t="shared" si="26"/>
        <v>41745.635960648149</v>
      </c>
      <c r="T402" s="12">
        <f t="shared" si="27"/>
        <v>41776.145833333336</v>
      </c>
    </row>
    <row r="403" spans="1:20" ht="60" hidden="1" x14ac:dyDescent="0.25">
      <c r="A403">
        <v>401</v>
      </c>
      <c r="B403" s="3" t="s">
        <v>402</v>
      </c>
      <c r="C403" s="3" t="s">
        <v>4511</v>
      </c>
      <c r="D403">
        <v>50000</v>
      </c>
      <c r="E403">
        <v>51906</v>
      </c>
      <c r="F403" t="s">
        <v>8219</v>
      </c>
      <c r="G403" t="s">
        <v>8224</v>
      </c>
      <c r="H403" t="s">
        <v>8246</v>
      </c>
      <c r="I403">
        <v>1312747970</v>
      </c>
      <c r="J403">
        <v>1310155970</v>
      </c>
      <c r="K403" t="b">
        <v>0</v>
      </c>
      <c r="L403">
        <v>73</v>
      </c>
      <c r="M403" t="b">
        <v>1</v>
      </c>
      <c r="N403" t="s">
        <v>8269</v>
      </c>
      <c r="O403" s="5">
        <f t="shared" si="24"/>
        <v>103.812</v>
      </c>
      <c r="P403" s="7">
        <f t="shared" si="25"/>
        <v>711.04109589041093</v>
      </c>
      <c r="Q403" t="s">
        <v>8310</v>
      </c>
      <c r="R403" t="s">
        <v>8315</v>
      </c>
      <c r="S403" s="12">
        <f t="shared" si="26"/>
        <v>40732.842245370368</v>
      </c>
      <c r="T403" s="12">
        <f t="shared" si="27"/>
        <v>40762.842245370368</v>
      </c>
    </row>
    <row r="404" spans="1:20" ht="60" hidden="1" x14ac:dyDescent="0.25">
      <c r="A404">
        <v>402</v>
      </c>
      <c r="B404" s="3" t="s">
        <v>403</v>
      </c>
      <c r="C404" s="3" t="s">
        <v>4512</v>
      </c>
      <c r="D404">
        <v>2000</v>
      </c>
      <c r="E404">
        <v>2833</v>
      </c>
      <c r="F404" t="s">
        <v>8219</v>
      </c>
      <c r="G404" t="s">
        <v>8224</v>
      </c>
      <c r="H404" t="s">
        <v>8246</v>
      </c>
      <c r="I404">
        <v>1446731817</v>
      </c>
      <c r="J404">
        <v>1444913817</v>
      </c>
      <c r="K404" t="b">
        <v>0</v>
      </c>
      <c r="L404">
        <v>43</v>
      </c>
      <c r="M404" t="b">
        <v>1</v>
      </c>
      <c r="N404" t="s">
        <v>8269</v>
      </c>
      <c r="O404" s="5">
        <f t="shared" si="24"/>
        <v>141.65</v>
      </c>
      <c r="P404" s="7">
        <f t="shared" si="25"/>
        <v>65.883720930232556</v>
      </c>
      <c r="Q404" t="s">
        <v>8310</v>
      </c>
      <c r="R404" t="s">
        <v>8315</v>
      </c>
      <c r="S404" s="12">
        <f t="shared" si="26"/>
        <v>42292.539548611108</v>
      </c>
      <c r="T404" s="12">
        <f t="shared" si="27"/>
        <v>42313.58121527778</v>
      </c>
    </row>
    <row r="405" spans="1:20" ht="45" hidden="1" x14ac:dyDescent="0.25">
      <c r="A405">
        <v>403</v>
      </c>
      <c r="B405" s="3" t="s">
        <v>404</v>
      </c>
      <c r="C405" s="3" t="s">
        <v>4513</v>
      </c>
      <c r="D405">
        <v>5000</v>
      </c>
      <c r="E405">
        <v>5263</v>
      </c>
      <c r="F405" t="s">
        <v>8219</v>
      </c>
      <c r="G405" t="s">
        <v>8224</v>
      </c>
      <c r="H405" t="s">
        <v>8246</v>
      </c>
      <c r="I405">
        <v>1312960080</v>
      </c>
      <c r="J405">
        <v>1308900441</v>
      </c>
      <c r="K405" t="b">
        <v>0</v>
      </c>
      <c r="L405">
        <v>70</v>
      </c>
      <c r="M405" t="b">
        <v>1</v>
      </c>
      <c r="N405" t="s">
        <v>8269</v>
      </c>
      <c r="O405" s="5">
        <f t="shared" si="24"/>
        <v>105.25999999999999</v>
      </c>
      <c r="P405" s="7">
        <f t="shared" si="25"/>
        <v>75.185714285714283</v>
      </c>
      <c r="Q405" t="s">
        <v>8310</v>
      </c>
      <c r="R405" t="s">
        <v>8315</v>
      </c>
      <c r="S405" s="12">
        <f t="shared" si="26"/>
        <v>40718.310659722221</v>
      </c>
      <c r="T405" s="12">
        <f t="shared" si="27"/>
        <v>40765.297222222223</v>
      </c>
    </row>
    <row r="406" spans="1:20" ht="45" hidden="1" x14ac:dyDescent="0.25">
      <c r="A406">
        <v>404</v>
      </c>
      <c r="B406" s="3" t="s">
        <v>405</v>
      </c>
      <c r="C406" s="3" t="s">
        <v>4514</v>
      </c>
      <c r="D406">
        <v>35000</v>
      </c>
      <c r="E406">
        <v>36082</v>
      </c>
      <c r="F406" t="s">
        <v>8219</v>
      </c>
      <c r="G406" t="s">
        <v>8224</v>
      </c>
      <c r="H406" t="s">
        <v>8246</v>
      </c>
      <c r="I406">
        <v>1391641440</v>
      </c>
      <c r="J406">
        <v>1389107062</v>
      </c>
      <c r="K406" t="b">
        <v>0</v>
      </c>
      <c r="L406">
        <v>271</v>
      </c>
      <c r="M406" t="b">
        <v>1</v>
      </c>
      <c r="N406" t="s">
        <v>8269</v>
      </c>
      <c r="O406" s="5">
        <f t="shared" si="24"/>
        <v>103.09142857142857</v>
      </c>
      <c r="P406" s="7">
        <f t="shared" si="25"/>
        <v>133.14391143911439</v>
      </c>
      <c r="Q406" t="s">
        <v>8310</v>
      </c>
      <c r="R406" t="s">
        <v>8315</v>
      </c>
      <c r="S406" s="12">
        <f t="shared" si="26"/>
        <v>41646.628032407411</v>
      </c>
      <c r="T406" s="12">
        <f t="shared" si="27"/>
        <v>41675.961111111108</v>
      </c>
    </row>
    <row r="407" spans="1:20" ht="45" hidden="1" x14ac:dyDescent="0.25">
      <c r="A407">
        <v>405</v>
      </c>
      <c r="B407" s="3" t="s">
        <v>406</v>
      </c>
      <c r="C407" s="3" t="s">
        <v>4515</v>
      </c>
      <c r="D407">
        <v>2820</v>
      </c>
      <c r="E407">
        <v>3036</v>
      </c>
      <c r="F407" t="s">
        <v>8219</v>
      </c>
      <c r="G407" t="s">
        <v>8224</v>
      </c>
      <c r="H407" t="s">
        <v>8246</v>
      </c>
      <c r="I407">
        <v>1394071339</v>
      </c>
      <c r="J407">
        <v>1391479339</v>
      </c>
      <c r="K407" t="b">
        <v>0</v>
      </c>
      <c r="L407">
        <v>55</v>
      </c>
      <c r="M407" t="b">
        <v>1</v>
      </c>
      <c r="N407" t="s">
        <v>8269</v>
      </c>
      <c r="O407" s="5">
        <f t="shared" si="24"/>
        <v>107.65957446808511</v>
      </c>
      <c r="P407" s="7">
        <f t="shared" si="25"/>
        <v>55.2</v>
      </c>
      <c r="Q407" t="s">
        <v>8310</v>
      </c>
      <c r="R407" t="s">
        <v>8315</v>
      </c>
      <c r="S407" s="12">
        <f t="shared" si="26"/>
        <v>41674.08494212963</v>
      </c>
      <c r="T407" s="12">
        <f t="shared" si="27"/>
        <v>41704.08494212963</v>
      </c>
    </row>
    <row r="408" spans="1:20" ht="60" hidden="1" x14ac:dyDescent="0.25">
      <c r="A408">
        <v>406</v>
      </c>
      <c r="B408" s="3" t="s">
        <v>407</v>
      </c>
      <c r="C408" s="3" t="s">
        <v>4516</v>
      </c>
      <c r="D408">
        <v>2800</v>
      </c>
      <c r="E408">
        <v>3015.73</v>
      </c>
      <c r="F408" t="s">
        <v>8219</v>
      </c>
      <c r="G408" t="s">
        <v>8224</v>
      </c>
      <c r="H408" t="s">
        <v>8246</v>
      </c>
      <c r="I408">
        <v>1304920740</v>
      </c>
      <c r="J408">
        <v>1301975637</v>
      </c>
      <c r="K408" t="b">
        <v>0</v>
      </c>
      <c r="L408">
        <v>35</v>
      </c>
      <c r="M408" t="b">
        <v>1</v>
      </c>
      <c r="N408" t="s">
        <v>8269</v>
      </c>
      <c r="O408" s="5">
        <f t="shared" si="24"/>
        <v>107.70464285714286</v>
      </c>
      <c r="P408" s="7">
        <f t="shared" si="25"/>
        <v>86.163714285714292</v>
      </c>
      <c r="Q408" t="s">
        <v>8310</v>
      </c>
      <c r="R408" t="s">
        <v>8315</v>
      </c>
      <c r="S408" s="12">
        <f t="shared" si="26"/>
        <v>40638.162465277775</v>
      </c>
      <c r="T408" s="12">
        <f t="shared" si="27"/>
        <v>40672.249305555553</v>
      </c>
    </row>
    <row r="409" spans="1:20" ht="45" hidden="1" x14ac:dyDescent="0.25">
      <c r="A409">
        <v>407</v>
      </c>
      <c r="B409" s="3" t="s">
        <v>408</v>
      </c>
      <c r="C409" s="3" t="s">
        <v>4517</v>
      </c>
      <c r="D409">
        <v>2000</v>
      </c>
      <c r="E409">
        <v>2031</v>
      </c>
      <c r="F409" t="s">
        <v>8219</v>
      </c>
      <c r="G409" t="s">
        <v>8224</v>
      </c>
      <c r="H409" t="s">
        <v>8246</v>
      </c>
      <c r="I409">
        <v>1321739650</v>
      </c>
      <c r="J409">
        <v>1316552050</v>
      </c>
      <c r="K409" t="b">
        <v>0</v>
      </c>
      <c r="L409">
        <v>22</v>
      </c>
      <c r="M409" t="b">
        <v>1</v>
      </c>
      <c r="N409" t="s">
        <v>8269</v>
      </c>
      <c r="O409" s="5">
        <f t="shared" si="24"/>
        <v>101.55000000000001</v>
      </c>
      <c r="P409" s="7">
        <f t="shared" si="25"/>
        <v>92.318181818181813</v>
      </c>
      <c r="Q409" t="s">
        <v>8310</v>
      </c>
      <c r="R409" t="s">
        <v>8315</v>
      </c>
      <c r="S409" s="12">
        <f t="shared" si="26"/>
        <v>40806.870949074073</v>
      </c>
      <c r="T409" s="12">
        <f t="shared" si="27"/>
        <v>40866.912615740745</v>
      </c>
    </row>
    <row r="410" spans="1:20" ht="45" hidden="1" x14ac:dyDescent="0.25">
      <c r="A410">
        <v>408</v>
      </c>
      <c r="B410" s="3" t="s">
        <v>409</v>
      </c>
      <c r="C410" s="3" t="s">
        <v>4518</v>
      </c>
      <c r="D410">
        <v>6000</v>
      </c>
      <c r="E410">
        <v>6086.26</v>
      </c>
      <c r="F410" t="s">
        <v>8219</v>
      </c>
      <c r="G410" t="s">
        <v>8224</v>
      </c>
      <c r="H410" t="s">
        <v>8246</v>
      </c>
      <c r="I410">
        <v>1383676790</v>
      </c>
      <c r="J410">
        <v>1380217190</v>
      </c>
      <c r="K410" t="b">
        <v>0</v>
      </c>
      <c r="L410">
        <v>38</v>
      </c>
      <c r="M410" t="b">
        <v>1</v>
      </c>
      <c r="N410" t="s">
        <v>8269</v>
      </c>
      <c r="O410" s="5">
        <f t="shared" si="24"/>
        <v>101.43766666666667</v>
      </c>
      <c r="P410" s="7">
        <f t="shared" si="25"/>
        <v>160.16473684210527</v>
      </c>
      <c r="Q410" t="s">
        <v>8310</v>
      </c>
      <c r="R410" t="s">
        <v>8315</v>
      </c>
      <c r="S410" s="12">
        <f t="shared" si="26"/>
        <v>41543.735995370371</v>
      </c>
      <c r="T410" s="12">
        <f t="shared" si="27"/>
        <v>41583.777662037035</v>
      </c>
    </row>
    <row r="411" spans="1:20" ht="45" hidden="1" x14ac:dyDescent="0.25">
      <c r="A411">
        <v>409</v>
      </c>
      <c r="B411" s="3" t="s">
        <v>410</v>
      </c>
      <c r="C411" s="3" t="s">
        <v>4519</v>
      </c>
      <c r="D411">
        <v>500</v>
      </c>
      <c r="E411">
        <v>684</v>
      </c>
      <c r="F411" t="s">
        <v>8219</v>
      </c>
      <c r="G411" t="s">
        <v>8225</v>
      </c>
      <c r="H411" t="s">
        <v>8247</v>
      </c>
      <c r="I411">
        <v>1469220144</v>
      </c>
      <c r="J411">
        <v>1466628144</v>
      </c>
      <c r="K411" t="b">
        <v>0</v>
      </c>
      <c r="L411">
        <v>15</v>
      </c>
      <c r="M411" t="b">
        <v>1</v>
      </c>
      <c r="N411" t="s">
        <v>8269</v>
      </c>
      <c r="O411" s="5">
        <f t="shared" si="24"/>
        <v>136.80000000000001</v>
      </c>
      <c r="P411" s="7">
        <f t="shared" si="25"/>
        <v>45.6</v>
      </c>
      <c r="Q411" t="s">
        <v>8310</v>
      </c>
      <c r="R411" t="s">
        <v>8315</v>
      </c>
      <c r="S411" s="12">
        <f t="shared" si="26"/>
        <v>42543.862777777773</v>
      </c>
      <c r="T411" s="12">
        <f t="shared" si="27"/>
        <v>42573.862777777773</v>
      </c>
    </row>
    <row r="412" spans="1:20" ht="45" hidden="1" x14ac:dyDescent="0.25">
      <c r="A412">
        <v>410</v>
      </c>
      <c r="B412" s="3" t="s">
        <v>411</v>
      </c>
      <c r="C412" s="3" t="s">
        <v>4520</v>
      </c>
      <c r="D412">
        <v>1000</v>
      </c>
      <c r="E412">
        <v>1283</v>
      </c>
      <c r="F412" t="s">
        <v>8219</v>
      </c>
      <c r="G412" t="s">
        <v>8229</v>
      </c>
      <c r="H412" t="s">
        <v>8251</v>
      </c>
      <c r="I412">
        <v>1434670397</v>
      </c>
      <c r="J412">
        <v>1429486397</v>
      </c>
      <c r="K412" t="b">
        <v>0</v>
      </c>
      <c r="L412">
        <v>7</v>
      </c>
      <c r="M412" t="b">
        <v>1</v>
      </c>
      <c r="N412" t="s">
        <v>8269</v>
      </c>
      <c r="O412" s="5">
        <f t="shared" si="24"/>
        <v>128.29999999999998</v>
      </c>
      <c r="P412" s="7">
        <f t="shared" si="25"/>
        <v>183.28571428571428</v>
      </c>
      <c r="Q412" t="s">
        <v>8310</v>
      </c>
      <c r="R412" t="s">
        <v>8315</v>
      </c>
      <c r="S412" s="12">
        <f t="shared" si="26"/>
        <v>42113.981446759266</v>
      </c>
      <c r="T412" s="12">
        <f t="shared" si="27"/>
        <v>42173.981446759266</v>
      </c>
    </row>
    <row r="413" spans="1:20" ht="60" hidden="1" x14ac:dyDescent="0.25">
      <c r="A413">
        <v>411</v>
      </c>
      <c r="B413" s="3" t="s">
        <v>412</v>
      </c>
      <c r="C413" s="3" t="s">
        <v>4521</v>
      </c>
      <c r="D413">
        <v>30000</v>
      </c>
      <c r="E413">
        <v>30315</v>
      </c>
      <c r="F413" t="s">
        <v>8219</v>
      </c>
      <c r="G413" t="s">
        <v>8224</v>
      </c>
      <c r="H413" t="s">
        <v>8246</v>
      </c>
      <c r="I413">
        <v>1387688400</v>
      </c>
      <c r="J413">
        <v>1384920804</v>
      </c>
      <c r="K413" t="b">
        <v>0</v>
      </c>
      <c r="L413">
        <v>241</v>
      </c>
      <c r="M413" t="b">
        <v>1</v>
      </c>
      <c r="N413" t="s">
        <v>8269</v>
      </c>
      <c r="O413" s="5">
        <f t="shared" si="24"/>
        <v>101.05</v>
      </c>
      <c r="P413" s="7">
        <f t="shared" si="25"/>
        <v>125.78838174273859</v>
      </c>
      <c r="Q413" t="s">
        <v>8310</v>
      </c>
      <c r="R413" t="s">
        <v>8315</v>
      </c>
      <c r="S413" s="12">
        <f t="shared" si="26"/>
        <v>41598.17597222222</v>
      </c>
      <c r="T413" s="12">
        <f t="shared" si="27"/>
        <v>41630.208333333336</v>
      </c>
    </row>
    <row r="414" spans="1:20" ht="60" hidden="1" x14ac:dyDescent="0.25">
      <c r="A414">
        <v>412</v>
      </c>
      <c r="B414" s="3" t="s">
        <v>413</v>
      </c>
      <c r="C414" s="3" t="s">
        <v>4522</v>
      </c>
      <c r="D414">
        <v>2500</v>
      </c>
      <c r="E414">
        <v>3171</v>
      </c>
      <c r="F414" t="s">
        <v>8219</v>
      </c>
      <c r="G414" t="s">
        <v>8224</v>
      </c>
      <c r="H414" t="s">
        <v>8246</v>
      </c>
      <c r="I414">
        <v>1343238578</v>
      </c>
      <c r="J414">
        <v>1341856178</v>
      </c>
      <c r="K414" t="b">
        <v>0</v>
      </c>
      <c r="L414">
        <v>55</v>
      </c>
      <c r="M414" t="b">
        <v>1</v>
      </c>
      <c r="N414" t="s">
        <v>8269</v>
      </c>
      <c r="O414" s="5">
        <f t="shared" si="24"/>
        <v>126.84</v>
      </c>
      <c r="P414" s="7">
        <f t="shared" si="25"/>
        <v>57.654545454545456</v>
      </c>
      <c r="Q414" t="s">
        <v>8310</v>
      </c>
      <c r="R414" t="s">
        <v>8315</v>
      </c>
      <c r="S414" s="12">
        <f t="shared" si="26"/>
        <v>41099.742800925924</v>
      </c>
      <c r="T414" s="12">
        <f t="shared" si="27"/>
        <v>41115.742800925924</v>
      </c>
    </row>
    <row r="415" spans="1:20" ht="45" hidden="1" x14ac:dyDescent="0.25">
      <c r="A415">
        <v>413</v>
      </c>
      <c r="B415" s="3" t="s">
        <v>414</v>
      </c>
      <c r="C415" s="3" t="s">
        <v>4523</v>
      </c>
      <c r="D415">
        <v>12800</v>
      </c>
      <c r="E415">
        <v>13451</v>
      </c>
      <c r="F415" t="s">
        <v>8219</v>
      </c>
      <c r="G415" t="s">
        <v>8224</v>
      </c>
      <c r="H415" t="s">
        <v>8246</v>
      </c>
      <c r="I415">
        <v>1342731811</v>
      </c>
      <c r="J415">
        <v>1340139811</v>
      </c>
      <c r="K415" t="b">
        <v>0</v>
      </c>
      <c r="L415">
        <v>171</v>
      </c>
      <c r="M415" t="b">
        <v>1</v>
      </c>
      <c r="N415" t="s">
        <v>8269</v>
      </c>
      <c r="O415" s="5">
        <f t="shared" si="24"/>
        <v>105.0859375</v>
      </c>
      <c r="P415" s="7">
        <f t="shared" si="25"/>
        <v>78.660818713450297</v>
      </c>
      <c r="Q415" t="s">
        <v>8310</v>
      </c>
      <c r="R415" t="s">
        <v>8315</v>
      </c>
      <c r="S415" s="12">
        <f t="shared" si="26"/>
        <v>41079.877442129626</v>
      </c>
      <c r="T415" s="12">
        <f t="shared" si="27"/>
        <v>41109.877442129626</v>
      </c>
    </row>
    <row r="416" spans="1:20" ht="60" hidden="1" x14ac:dyDescent="0.25">
      <c r="A416">
        <v>414</v>
      </c>
      <c r="B416" s="3" t="s">
        <v>415</v>
      </c>
      <c r="C416" s="3" t="s">
        <v>4524</v>
      </c>
      <c r="D416">
        <v>18500</v>
      </c>
      <c r="E416">
        <v>19028</v>
      </c>
      <c r="F416" t="s">
        <v>8219</v>
      </c>
      <c r="G416" t="s">
        <v>8224</v>
      </c>
      <c r="H416" t="s">
        <v>8246</v>
      </c>
      <c r="I416">
        <v>1381541465</v>
      </c>
      <c r="J416">
        <v>1378949465</v>
      </c>
      <c r="K416" t="b">
        <v>0</v>
      </c>
      <c r="L416">
        <v>208</v>
      </c>
      <c r="M416" t="b">
        <v>1</v>
      </c>
      <c r="N416" t="s">
        <v>8269</v>
      </c>
      <c r="O416" s="5">
        <f t="shared" si="24"/>
        <v>102.85405405405406</v>
      </c>
      <c r="P416" s="7">
        <f t="shared" si="25"/>
        <v>91.480769230769226</v>
      </c>
      <c r="Q416" t="s">
        <v>8310</v>
      </c>
      <c r="R416" t="s">
        <v>8315</v>
      </c>
      <c r="S416" s="12">
        <f t="shared" si="26"/>
        <v>41529.063252314816</v>
      </c>
      <c r="T416" s="12">
        <f t="shared" si="27"/>
        <v>41559.063252314816</v>
      </c>
    </row>
    <row r="417" spans="1:20" ht="60" hidden="1" x14ac:dyDescent="0.25">
      <c r="A417">
        <v>415</v>
      </c>
      <c r="B417" s="3" t="s">
        <v>416</v>
      </c>
      <c r="C417" s="3" t="s">
        <v>4525</v>
      </c>
      <c r="D417">
        <v>1400</v>
      </c>
      <c r="E417">
        <v>1430.06</v>
      </c>
      <c r="F417" t="s">
        <v>8219</v>
      </c>
      <c r="G417" t="s">
        <v>8229</v>
      </c>
      <c r="H417" t="s">
        <v>8251</v>
      </c>
      <c r="I417">
        <v>1413547200</v>
      </c>
      <c r="J417">
        <v>1411417602</v>
      </c>
      <c r="K417" t="b">
        <v>0</v>
      </c>
      <c r="L417">
        <v>21</v>
      </c>
      <c r="M417" t="b">
        <v>1</v>
      </c>
      <c r="N417" t="s">
        <v>8269</v>
      </c>
      <c r="O417" s="5">
        <f t="shared" si="24"/>
        <v>102.14714285714285</v>
      </c>
      <c r="P417" s="7">
        <f t="shared" si="25"/>
        <v>68.09809523809524</v>
      </c>
      <c r="Q417" t="s">
        <v>8310</v>
      </c>
      <c r="R417" t="s">
        <v>8315</v>
      </c>
      <c r="S417" s="12">
        <f t="shared" si="26"/>
        <v>41904.851875</v>
      </c>
      <c r="T417" s="12">
        <f t="shared" si="27"/>
        <v>41929.5</v>
      </c>
    </row>
    <row r="418" spans="1:20" ht="45" hidden="1" x14ac:dyDescent="0.25">
      <c r="A418">
        <v>416</v>
      </c>
      <c r="B418" s="3" t="s">
        <v>417</v>
      </c>
      <c r="C418" s="3" t="s">
        <v>4526</v>
      </c>
      <c r="D418">
        <v>1000</v>
      </c>
      <c r="E418">
        <v>1202.17</v>
      </c>
      <c r="F418" t="s">
        <v>8219</v>
      </c>
      <c r="G418" t="s">
        <v>8224</v>
      </c>
      <c r="H418" t="s">
        <v>8246</v>
      </c>
      <c r="I418">
        <v>1391851831</v>
      </c>
      <c r="J418">
        <v>1389259831</v>
      </c>
      <c r="K418" t="b">
        <v>0</v>
      </c>
      <c r="L418">
        <v>25</v>
      </c>
      <c r="M418" t="b">
        <v>1</v>
      </c>
      <c r="N418" t="s">
        <v>8269</v>
      </c>
      <c r="O418" s="5">
        <f t="shared" si="24"/>
        <v>120.21700000000001</v>
      </c>
      <c r="P418" s="7">
        <f t="shared" si="25"/>
        <v>48.086800000000004</v>
      </c>
      <c r="Q418" t="s">
        <v>8310</v>
      </c>
      <c r="R418" t="s">
        <v>8315</v>
      </c>
      <c r="S418" s="12">
        <f t="shared" si="26"/>
        <v>41648.396192129629</v>
      </c>
      <c r="T418" s="12">
        <f t="shared" si="27"/>
        <v>41678.396192129629</v>
      </c>
    </row>
    <row r="419" spans="1:20" ht="60" hidden="1" x14ac:dyDescent="0.25">
      <c r="A419">
        <v>417</v>
      </c>
      <c r="B419" s="3" t="s">
        <v>418</v>
      </c>
      <c r="C419" s="3" t="s">
        <v>4527</v>
      </c>
      <c r="D419">
        <v>10500</v>
      </c>
      <c r="E419">
        <v>10526</v>
      </c>
      <c r="F419" t="s">
        <v>8219</v>
      </c>
      <c r="G419" t="s">
        <v>8224</v>
      </c>
      <c r="H419" t="s">
        <v>8246</v>
      </c>
      <c r="I419">
        <v>1365395580</v>
      </c>
      <c r="J419">
        <v>1364426260</v>
      </c>
      <c r="K419" t="b">
        <v>0</v>
      </c>
      <c r="L419">
        <v>52</v>
      </c>
      <c r="M419" t="b">
        <v>1</v>
      </c>
      <c r="N419" t="s">
        <v>8269</v>
      </c>
      <c r="O419" s="5">
        <f t="shared" si="24"/>
        <v>100.24761904761905</v>
      </c>
      <c r="P419" s="7">
        <f t="shared" si="25"/>
        <v>202.42307692307693</v>
      </c>
      <c r="Q419" t="s">
        <v>8310</v>
      </c>
      <c r="R419" t="s">
        <v>8315</v>
      </c>
      <c r="S419" s="12">
        <f t="shared" si="26"/>
        <v>41360.970601851855</v>
      </c>
      <c r="T419" s="12">
        <f t="shared" si="27"/>
        <v>41372.189583333333</v>
      </c>
    </row>
    <row r="420" spans="1:20" ht="60" hidden="1" x14ac:dyDescent="0.25">
      <c r="A420">
        <v>418</v>
      </c>
      <c r="B420" s="3" t="s">
        <v>419</v>
      </c>
      <c r="C420" s="3" t="s">
        <v>4528</v>
      </c>
      <c r="D420">
        <v>22400</v>
      </c>
      <c r="E420">
        <v>22542</v>
      </c>
      <c r="F420" t="s">
        <v>8219</v>
      </c>
      <c r="G420" t="s">
        <v>8224</v>
      </c>
      <c r="H420" t="s">
        <v>8246</v>
      </c>
      <c r="I420">
        <v>1437633997</v>
      </c>
      <c r="J420">
        <v>1435041997</v>
      </c>
      <c r="K420" t="b">
        <v>0</v>
      </c>
      <c r="L420">
        <v>104</v>
      </c>
      <c r="M420" t="b">
        <v>1</v>
      </c>
      <c r="N420" t="s">
        <v>8269</v>
      </c>
      <c r="O420" s="5">
        <f t="shared" si="24"/>
        <v>100.63392857142857</v>
      </c>
      <c r="P420" s="7">
        <f t="shared" si="25"/>
        <v>216.75</v>
      </c>
      <c r="Q420" t="s">
        <v>8310</v>
      </c>
      <c r="R420" t="s">
        <v>8315</v>
      </c>
      <c r="S420" s="12">
        <f t="shared" si="26"/>
        <v>42178.282372685186</v>
      </c>
      <c r="T420" s="12">
        <f t="shared" si="27"/>
        <v>42208.282372685186</v>
      </c>
    </row>
    <row r="421" spans="1:20" ht="45" hidden="1" x14ac:dyDescent="0.25">
      <c r="A421">
        <v>419</v>
      </c>
      <c r="B421" s="3" t="s">
        <v>420</v>
      </c>
      <c r="C421" s="3" t="s">
        <v>4529</v>
      </c>
      <c r="D421">
        <v>8000</v>
      </c>
      <c r="E421">
        <v>8035</v>
      </c>
      <c r="F421" t="s">
        <v>8219</v>
      </c>
      <c r="G421" t="s">
        <v>8224</v>
      </c>
      <c r="H421" t="s">
        <v>8246</v>
      </c>
      <c r="I421">
        <v>1372536787</v>
      </c>
      <c r="J421">
        <v>1367352787</v>
      </c>
      <c r="K421" t="b">
        <v>0</v>
      </c>
      <c r="L421">
        <v>73</v>
      </c>
      <c r="M421" t="b">
        <v>1</v>
      </c>
      <c r="N421" t="s">
        <v>8269</v>
      </c>
      <c r="O421" s="5">
        <f t="shared" si="24"/>
        <v>100.4375</v>
      </c>
      <c r="P421" s="7">
        <f t="shared" si="25"/>
        <v>110.06849315068493</v>
      </c>
      <c r="Q421" t="s">
        <v>8310</v>
      </c>
      <c r="R421" t="s">
        <v>8315</v>
      </c>
      <c r="S421" s="12">
        <f t="shared" si="26"/>
        <v>41394.842442129629</v>
      </c>
      <c r="T421" s="12">
        <f t="shared" si="27"/>
        <v>41454.842442129629</v>
      </c>
    </row>
    <row r="422" spans="1:20" ht="60" x14ac:dyDescent="0.25">
      <c r="A422">
        <v>420</v>
      </c>
      <c r="B422" s="3" t="s">
        <v>421</v>
      </c>
      <c r="C422" s="3" t="s">
        <v>4530</v>
      </c>
      <c r="D422">
        <v>3300</v>
      </c>
      <c r="E422">
        <v>14.5</v>
      </c>
      <c r="F422" t="s">
        <v>8221</v>
      </c>
      <c r="G422" t="s">
        <v>8224</v>
      </c>
      <c r="H422" t="s">
        <v>8246</v>
      </c>
      <c r="I422">
        <v>1394772031</v>
      </c>
      <c r="J422">
        <v>1392183631</v>
      </c>
      <c r="K422" t="b">
        <v>0</v>
      </c>
      <c r="L422">
        <v>3</v>
      </c>
      <c r="M422" t="b">
        <v>0</v>
      </c>
      <c r="N422" t="s">
        <v>8270</v>
      </c>
      <c r="O422" s="5">
        <f t="shared" si="24"/>
        <v>0.43939393939393934</v>
      </c>
      <c r="P422" s="7">
        <f t="shared" si="25"/>
        <v>4.833333333333333</v>
      </c>
      <c r="Q422" t="s">
        <v>8310</v>
      </c>
      <c r="R422" t="s">
        <v>8316</v>
      </c>
      <c r="S422" s="12">
        <f t="shared" si="26"/>
        <v>41682.23646990741</v>
      </c>
      <c r="T422" s="12">
        <f t="shared" si="27"/>
        <v>41712.194803240738</v>
      </c>
    </row>
    <row r="423" spans="1:20" ht="60" x14ac:dyDescent="0.25">
      <c r="A423">
        <v>421</v>
      </c>
      <c r="B423" s="3" t="s">
        <v>422</v>
      </c>
      <c r="C423" s="3" t="s">
        <v>4531</v>
      </c>
      <c r="D423">
        <v>15000</v>
      </c>
      <c r="E423">
        <v>301</v>
      </c>
      <c r="F423" t="s">
        <v>8221</v>
      </c>
      <c r="G423" t="s">
        <v>8224</v>
      </c>
      <c r="H423" t="s">
        <v>8246</v>
      </c>
      <c r="I423">
        <v>1440157656</v>
      </c>
      <c r="J423">
        <v>1434973656</v>
      </c>
      <c r="K423" t="b">
        <v>0</v>
      </c>
      <c r="L423">
        <v>6</v>
      </c>
      <c r="M423" t="b">
        <v>0</v>
      </c>
      <c r="N423" t="s">
        <v>8270</v>
      </c>
      <c r="O423" s="5">
        <f t="shared" si="24"/>
        <v>2.0066666666666668</v>
      </c>
      <c r="P423" s="7">
        <f t="shared" si="25"/>
        <v>50.166666666666664</v>
      </c>
      <c r="Q423" t="s">
        <v>8310</v>
      </c>
      <c r="R423" t="s">
        <v>8316</v>
      </c>
      <c r="S423" s="12">
        <f t="shared" si="26"/>
        <v>42177.491388888884</v>
      </c>
      <c r="T423" s="12">
        <f t="shared" si="27"/>
        <v>42237.491388888884</v>
      </c>
    </row>
    <row r="424" spans="1:20" ht="60" x14ac:dyDescent="0.25">
      <c r="A424">
        <v>422</v>
      </c>
      <c r="B424" s="3" t="s">
        <v>423</v>
      </c>
      <c r="C424" s="3" t="s">
        <v>4532</v>
      </c>
      <c r="D424">
        <v>40000</v>
      </c>
      <c r="E424">
        <v>430</v>
      </c>
      <c r="F424" t="s">
        <v>8221</v>
      </c>
      <c r="G424" t="s">
        <v>8224</v>
      </c>
      <c r="H424" t="s">
        <v>8246</v>
      </c>
      <c r="I424">
        <v>1410416097</v>
      </c>
      <c r="J424">
        <v>1407824097</v>
      </c>
      <c r="K424" t="b">
        <v>0</v>
      </c>
      <c r="L424">
        <v>12</v>
      </c>
      <c r="M424" t="b">
        <v>0</v>
      </c>
      <c r="N424" t="s">
        <v>8270</v>
      </c>
      <c r="O424" s="5">
        <f t="shared" si="24"/>
        <v>1.075</v>
      </c>
      <c r="P424" s="7">
        <f t="shared" si="25"/>
        <v>35.833333333333336</v>
      </c>
      <c r="Q424" t="s">
        <v>8310</v>
      </c>
      <c r="R424" t="s">
        <v>8316</v>
      </c>
      <c r="S424" s="12">
        <f t="shared" si="26"/>
        <v>41863.260381944441</v>
      </c>
      <c r="T424" s="12">
        <f t="shared" si="27"/>
        <v>41893.260381944441</v>
      </c>
    </row>
    <row r="425" spans="1:20" ht="45" x14ac:dyDescent="0.25">
      <c r="A425">
        <v>423</v>
      </c>
      <c r="B425" s="3" t="s">
        <v>424</v>
      </c>
      <c r="C425" s="3" t="s">
        <v>4533</v>
      </c>
      <c r="D425">
        <v>20000</v>
      </c>
      <c r="E425">
        <v>153</v>
      </c>
      <c r="F425" t="s">
        <v>8221</v>
      </c>
      <c r="G425" t="s">
        <v>8224</v>
      </c>
      <c r="H425" t="s">
        <v>8246</v>
      </c>
      <c r="I425">
        <v>1370470430</v>
      </c>
      <c r="J425">
        <v>1367878430</v>
      </c>
      <c r="K425" t="b">
        <v>0</v>
      </c>
      <c r="L425">
        <v>13</v>
      </c>
      <c r="M425" t="b">
        <v>0</v>
      </c>
      <c r="N425" t="s">
        <v>8270</v>
      </c>
      <c r="O425" s="5">
        <f t="shared" si="24"/>
        <v>0.76500000000000001</v>
      </c>
      <c r="P425" s="7">
        <f t="shared" si="25"/>
        <v>11.76923076923077</v>
      </c>
      <c r="Q425" t="s">
        <v>8310</v>
      </c>
      <c r="R425" t="s">
        <v>8316</v>
      </c>
      <c r="S425" s="12">
        <f t="shared" si="26"/>
        <v>41400.92627314815</v>
      </c>
      <c r="T425" s="12">
        <f t="shared" si="27"/>
        <v>41430.92627314815</v>
      </c>
    </row>
    <row r="426" spans="1:20" ht="45" x14ac:dyDescent="0.25">
      <c r="A426">
        <v>424</v>
      </c>
      <c r="B426" s="3" t="s">
        <v>425</v>
      </c>
      <c r="C426" s="3" t="s">
        <v>4534</v>
      </c>
      <c r="D426">
        <v>3000</v>
      </c>
      <c r="E426">
        <v>203.9</v>
      </c>
      <c r="F426" t="s">
        <v>8221</v>
      </c>
      <c r="G426" t="s">
        <v>8224</v>
      </c>
      <c r="H426" t="s">
        <v>8246</v>
      </c>
      <c r="I426">
        <v>1332748899</v>
      </c>
      <c r="J426">
        <v>1327568499</v>
      </c>
      <c r="K426" t="b">
        <v>0</v>
      </c>
      <c r="L426">
        <v>5</v>
      </c>
      <c r="M426" t="b">
        <v>0</v>
      </c>
      <c r="N426" t="s">
        <v>8270</v>
      </c>
      <c r="O426" s="5">
        <f t="shared" si="24"/>
        <v>6.7966666666666677</v>
      </c>
      <c r="P426" s="7">
        <f t="shared" si="25"/>
        <v>40.78</v>
      </c>
      <c r="Q426" t="s">
        <v>8310</v>
      </c>
      <c r="R426" t="s">
        <v>8316</v>
      </c>
      <c r="S426" s="12">
        <f t="shared" si="26"/>
        <v>40934.376145833332</v>
      </c>
      <c r="T426" s="12">
        <f t="shared" si="27"/>
        <v>40994.334479166668</v>
      </c>
    </row>
    <row r="427" spans="1:20" ht="60" x14ac:dyDescent="0.25">
      <c r="A427">
        <v>425</v>
      </c>
      <c r="B427" s="3" t="s">
        <v>426</v>
      </c>
      <c r="C427" s="3" t="s">
        <v>4535</v>
      </c>
      <c r="D427">
        <v>50000</v>
      </c>
      <c r="E427">
        <v>6</v>
      </c>
      <c r="F427" t="s">
        <v>8221</v>
      </c>
      <c r="G427" t="s">
        <v>8224</v>
      </c>
      <c r="H427" t="s">
        <v>8246</v>
      </c>
      <c r="I427">
        <v>1448660404</v>
      </c>
      <c r="J427">
        <v>1443472804</v>
      </c>
      <c r="K427" t="b">
        <v>0</v>
      </c>
      <c r="L427">
        <v>2</v>
      </c>
      <c r="M427" t="b">
        <v>0</v>
      </c>
      <c r="N427" t="s">
        <v>8270</v>
      </c>
      <c r="O427" s="5">
        <f t="shared" si="24"/>
        <v>1.2E-2</v>
      </c>
      <c r="P427" s="7">
        <f t="shared" si="25"/>
        <v>3</v>
      </c>
      <c r="Q427" t="s">
        <v>8310</v>
      </c>
      <c r="R427" t="s">
        <v>8316</v>
      </c>
      <c r="S427" s="12">
        <f t="shared" si="26"/>
        <v>42275.861157407402</v>
      </c>
      <c r="T427" s="12">
        <f t="shared" si="27"/>
        <v>42335.902824074074</v>
      </c>
    </row>
    <row r="428" spans="1:20" ht="60" x14ac:dyDescent="0.25">
      <c r="A428">
        <v>426</v>
      </c>
      <c r="B428" s="3" t="s">
        <v>427</v>
      </c>
      <c r="C428" s="3" t="s">
        <v>4536</v>
      </c>
      <c r="D428">
        <v>10000</v>
      </c>
      <c r="E428">
        <v>133</v>
      </c>
      <c r="F428" t="s">
        <v>8221</v>
      </c>
      <c r="G428" t="s">
        <v>8224</v>
      </c>
      <c r="H428" t="s">
        <v>8246</v>
      </c>
      <c r="I428">
        <v>1456851914</v>
      </c>
      <c r="J428">
        <v>1454259914</v>
      </c>
      <c r="K428" t="b">
        <v>0</v>
      </c>
      <c r="L428">
        <v>8</v>
      </c>
      <c r="M428" t="b">
        <v>0</v>
      </c>
      <c r="N428" t="s">
        <v>8270</v>
      </c>
      <c r="O428" s="5">
        <f t="shared" si="24"/>
        <v>1.3299999999999998</v>
      </c>
      <c r="P428" s="7">
        <f t="shared" si="25"/>
        <v>16.625</v>
      </c>
      <c r="Q428" t="s">
        <v>8310</v>
      </c>
      <c r="R428" t="s">
        <v>8316</v>
      </c>
      <c r="S428" s="12">
        <f t="shared" si="26"/>
        <v>42400.711967592593</v>
      </c>
      <c r="T428" s="12">
        <f t="shared" si="27"/>
        <v>42430.711967592593</v>
      </c>
    </row>
    <row r="429" spans="1:20" ht="60" x14ac:dyDescent="0.25">
      <c r="A429">
        <v>427</v>
      </c>
      <c r="B429" s="3" t="s">
        <v>428</v>
      </c>
      <c r="C429" s="3" t="s">
        <v>4537</v>
      </c>
      <c r="D429">
        <v>6500</v>
      </c>
      <c r="E429">
        <v>0</v>
      </c>
      <c r="F429" t="s">
        <v>8221</v>
      </c>
      <c r="G429" t="s">
        <v>8224</v>
      </c>
      <c r="H429" t="s">
        <v>8246</v>
      </c>
      <c r="I429">
        <v>1445540340</v>
      </c>
      <c r="J429">
        <v>1444340940</v>
      </c>
      <c r="K429" t="b">
        <v>0</v>
      </c>
      <c r="L429">
        <v>0</v>
      </c>
      <c r="M429" t="b">
        <v>0</v>
      </c>
      <c r="N429" t="s">
        <v>8270</v>
      </c>
      <c r="O429" s="5">
        <f t="shared" si="24"/>
        <v>0</v>
      </c>
      <c r="P429" s="7" t="str">
        <f t="shared" si="25"/>
        <v>N/A</v>
      </c>
      <c r="Q429" t="s">
        <v>8310</v>
      </c>
      <c r="R429" t="s">
        <v>8316</v>
      </c>
      <c r="S429" s="12">
        <f t="shared" si="26"/>
        <v>42285.909027777772</v>
      </c>
      <c r="T429" s="12">
        <f t="shared" si="27"/>
        <v>42299.790972222225</v>
      </c>
    </row>
    <row r="430" spans="1:20" ht="30" x14ac:dyDescent="0.25">
      <c r="A430">
        <v>428</v>
      </c>
      <c r="B430" s="3" t="s">
        <v>429</v>
      </c>
      <c r="C430" s="3" t="s">
        <v>4538</v>
      </c>
      <c r="D430">
        <v>12000</v>
      </c>
      <c r="E430">
        <v>676</v>
      </c>
      <c r="F430" t="s">
        <v>8221</v>
      </c>
      <c r="G430" t="s">
        <v>8224</v>
      </c>
      <c r="H430" t="s">
        <v>8246</v>
      </c>
      <c r="I430">
        <v>1402956000</v>
      </c>
      <c r="J430">
        <v>1400523845</v>
      </c>
      <c r="K430" t="b">
        <v>0</v>
      </c>
      <c r="L430">
        <v>13</v>
      </c>
      <c r="M430" t="b">
        <v>0</v>
      </c>
      <c r="N430" t="s">
        <v>8270</v>
      </c>
      <c r="O430" s="5">
        <f t="shared" si="24"/>
        <v>5.6333333333333329</v>
      </c>
      <c r="P430" s="7">
        <f t="shared" si="25"/>
        <v>52</v>
      </c>
      <c r="Q430" t="s">
        <v>8310</v>
      </c>
      <c r="R430" t="s">
        <v>8316</v>
      </c>
      <c r="S430" s="12">
        <f t="shared" si="26"/>
        <v>41778.766724537039</v>
      </c>
      <c r="T430" s="12">
        <f t="shared" si="27"/>
        <v>41806.916666666664</v>
      </c>
    </row>
    <row r="431" spans="1:20" ht="60" x14ac:dyDescent="0.25">
      <c r="A431">
        <v>429</v>
      </c>
      <c r="B431" s="3" t="s">
        <v>430</v>
      </c>
      <c r="C431" s="3" t="s">
        <v>4539</v>
      </c>
      <c r="D431">
        <v>5000</v>
      </c>
      <c r="E431">
        <v>0</v>
      </c>
      <c r="F431" t="s">
        <v>8221</v>
      </c>
      <c r="G431" t="s">
        <v>8224</v>
      </c>
      <c r="H431" t="s">
        <v>8246</v>
      </c>
      <c r="I431">
        <v>1259297940</v>
      </c>
      <c r="J431">
        <v>1252964282</v>
      </c>
      <c r="K431" t="b">
        <v>0</v>
      </c>
      <c r="L431">
        <v>0</v>
      </c>
      <c r="M431" t="b">
        <v>0</v>
      </c>
      <c r="N431" t="s">
        <v>8270</v>
      </c>
      <c r="O431" s="5">
        <f t="shared" si="24"/>
        <v>0</v>
      </c>
      <c r="P431" s="7" t="str">
        <f t="shared" si="25"/>
        <v>N/A</v>
      </c>
      <c r="Q431" t="s">
        <v>8310</v>
      </c>
      <c r="R431" t="s">
        <v>8316</v>
      </c>
      <c r="S431" s="12">
        <f t="shared" si="26"/>
        <v>40070.901412037041</v>
      </c>
      <c r="T431" s="12">
        <f t="shared" si="27"/>
        <v>40144.207638888889</v>
      </c>
    </row>
    <row r="432" spans="1:20" ht="45" x14ac:dyDescent="0.25">
      <c r="A432">
        <v>430</v>
      </c>
      <c r="B432" s="3" t="s">
        <v>431</v>
      </c>
      <c r="C432" s="3" t="s">
        <v>4540</v>
      </c>
      <c r="D432">
        <v>1000</v>
      </c>
      <c r="E432">
        <v>24</v>
      </c>
      <c r="F432" t="s">
        <v>8221</v>
      </c>
      <c r="G432" t="s">
        <v>8224</v>
      </c>
      <c r="H432" t="s">
        <v>8246</v>
      </c>
      <c r="I432">
        <v>1378866867</v>
      </c>
      <c r="J432">
        <v>1377570867</v>
      </c>
      <c r="K432" t="b">
        <v>0</v>
      </c>
      <c r="L432">
        <v>5</v>
      </c>
      <c r="M432" t="b">
        <v>0</v>
      </c>
      <c r="N432" t="s">
        <v>8270</v>
      </c>
      <c r="O432" s="5">
        <f t="shared" si="24"/>
        <v>2.4</v>
      </c>
      <c r="P432" s="7">
        <f t="shared" si="25"/>
        <v>4.8</v>
      </c>
      <c r="Q432" t="s">
        <v>8310</v>
      </c>
      <c r="R432" t="s">
        <v>8316</v>
      </c>
      <c r="S432" s="12">
        <f t="shared" si="26"/>
        <v>41513.107256944444</v>
      </c>
      <c r="T432" s="12">
        <f t="shared" si="27"/>
        <v>41528.107256944444</v>
      </c>
    </row>
    <row r="433" spans="1:20" ht="45" x14ac:dyDescent="0.25">
      <c r="A433">
        <v>431</v>
      </c>
      <c r="B433" s="3" t="s">
        <v>432</v>
      </c>
      <c r="C433" s="3" t="s">
        <v>4541</v>
      </c>
      <c r="D433">
        <v>3000</v>
      </c>
      <c r="E433">
        <v>415</v>
      </c>
      <c r="F433" t="s">
        <v>8221</v>
      </c>
      <c r="G433" t="s">
        <v>8225</v>
      </c>
      <c r="H433" t="s">
        <v>8247</v>
      </c>
      <c r="I433">
        <v>1467752083</v>
      </c>
      <c r="J433">
        <v>1465160083</v>
      </c>
      <c r="K433" t="b">
        <v>0</v>
      </c>
      <c r="L433">
        <v>8</v>
      </c>
      <c r="M433" t="b">
        <v>0</v>
      </c>
      <c r="N433" t="s">
        <v>8270</v>
      </c>
      <c r="O433" s="5">
        <f t="shared" si="24"/>
        <v>13.833333333333334</v>
      </c>
      <c r="P433" s="7">
        <f t="shared" si="25"/>
        <v>51.875</v>
      </c>
      <c r="Q433" t="s">
        <v>8310</v>
      </c>
      <c r="R433" t="s">
        <v>8316</v>
      </c>
      <c r="S433" s="12">
        <f t="shared" si="26"/>
        <v>42526.871331018512</v>
      </c>
      <c r="T433" s="12">
        <f t="shared" si="27"/>
        <v>42556.871331018512</v>
      </c>
    </row>
    <row r="434" spans="1:20" ht="60" x14ac:dyDescent="0.25">
      <c r="A434">
        <v>432</v>
      </c>
      <c r="B434" s="3" t="s">
        <v>433</v>
      </c>
      <c r="C434" s="3" t="s">
        <v>4542</v>
      </c>
      <c r="D434">
        <v>6000</v>
      </c>
      <c r="E434">
        <v>570</v>
      </c>
      <c r="F434" t="s">
        <v>8221</v>
      </c>
      <c r="G434" t="s">
        <v>8224</v>
      </c>
      <c r="H434" t="s">
        <v>8246</v>
      </c>
      <c r="I434">
        <v>1445448381</v>
      </c>
      <c r="J434">
        <v>1440264381</v>
      </c>
      <c r="K434" t="b">
        <v>0</v>
      </c>
      <c r="L434">
        <v>8</v>
      </c>
      <c r="M434" t="b">
        <v>0</v>
      </c>
      <c r="N434" t="s">
        <v>8270</v>
      </c>
      <c r="O434" s="5">
        <f t="shared" si="24"/>
        <v>9.5</v>
      </c>
      <c r="P434" s="7">
        <f t="shared" si="25"/>
        <v>71.25</v>
      </c>
      <c r="Q434" t="s">
        <v>8310</v>
      </c>
      <c r="R434" t="s">
        <v>8316</v>
      </c>
      <c r="S434" s="12">
        <f t="shared" si="26"/>
        <v>42238.726631944446</v>
      </c>
      <c r="T434" s="12">
        <f t="shared" si="27"/>
        <v>42298.726631944446</v>
      </c>
    </row>
    <row r="435" spans="1:20" ht="60" x14ac:dyDescent="0.25">
      <c r="A435">
        <v>433</v>
      </c>
      <c r="B435" s="3" t="s">
        <v>434</v>
      </c>
      <c r="C435" s="3" t="s">
        <v>4543</v>
      </c>
      <c r="D435">
        <v>3000</v>
      </c>
      <c r="E435">
        <v>0</v>
      </c>
      <c r="F435" t="s">
        <v>8221</v>
      </c>
      <c r="G435" t="s">
        <v>8224</v>
      </c>
      <c r="H435" t="s">
        <v>8246</v>
      </c>
      <c r="I435">
        <v>1444576022</v>
      </c>
      <c r="J435">
        <v>1439392022</v>
      </c>
      <c r="K435" t="b">
        <v>0</v>
      </c>
      <c r="L435">
        <v>0</v>
      </c>
      <c r="M435" t="b">
        <v>0</v>
      </c>
      <c r="N435" t="s">
        <v>8270</v>
      </c>
      <c r="O435" s="5">
        <f t="shared" si="24"/>
        <v>0</v>
      </c>
      <c r="P435" s="7" t="str">
        <f t="shared" si="25"/>
        <v>N/A</v>
      </c>
      <c r="Q435" t="s">
        <v>8310</v>
      </c>
      <c r="R435" t="s">
        <v>8316</v>
      </c>
      <c r="S435" s="12">
        <f t="shared" si="26"/>
        <v>42228.629884259266</v>
      </c>
      <c r="T435" s="12">
        <f t="shared" si="27"/>
        <v>42288.629884259266</v>
      </c>
    </row>
    <row r="436" spans="1:20" ht="60" x14ac:dyDescent="0.25">
      <c r="A436">
        <v>434</v>
      </c>
      <c r="B436" s="3" t="s">
        <v>435</v>
      </c>
      <c r="C436" s="3" t="s">
        <v>4544</v>
      </c>
      <c r="D436">
        <v>2500</v>
      </c>
      <c r="E436">
        <v>125</v>
      </c>
      <c r="F436" t="s">
        <v>8221</v>
      </c>
      <c r="G436" t="s">
        <v>8224</v>
      </c>
      <c r="H436" t="s">
        <v>8246</v>
      </c>
      <c r="I436">
        <v>1385931702</v>
      </c>
      <c r="J436">
        <v>1383076902</v>
      </c>
      <c r="K436" t="b">
        <v>0</v>
      </c>
      <c r="L436">
        <v>2</v>
      </c>
      <c r="M436" t="b">
        <v>0</v>
      </c>
      <c r="N436" t="s">
        <v>8270</v>
      </c>
      <c r="O436" s="5">
        <f t="shared" si="24"/>
        <v>5</v>
      </c>
      <c r="P436" s="7">
        <f t="shared" si="25"/>
        <v>62.5</v>
      </c>
      <c r="Q436" t="s">
        <v>8310</v>
      </c>
      <c r="R436" t="s">
        <v>8316</v>
      </c>
      <c r="S436" s="12">
        <f t="shared" si="26"/>
        <v>41576.834513888891</v>
      </c>
      <c r="T436" s="12">
        <f t="shared" si="27"/>
        <v>41609.876180555555</v>
      </c>
    </row>
    <row r="437" spans="1:20" ht="60" x14ac:dyDescent="0.25">
      <c r="A437">
        <v>435</v>
      </c>
      <c r="B437" s="3" t="s">
        <v>436</v>
      </c>
      <c r="C437" s="3" t="s">
        <v>4545</v>
      </c>
      <c r="D437">
        <v>110000</v>
      </c>
      <c r="E437">
        <v>3</v>
      </c>
      <c r="F437" t="s">
        <v>8221</v>
      </c>
      <c r="G437" t="s">
        <v>8224</v>
      </c>
      <c r="H437" t="s">
        <v>8246</v>
      </c>
      <c r="I437">
        <v>1379094980</v>
      </c>
      <c r="J437">
        <v>1376502980</v>
      </c>
      <c r="K437" t="b">
        <v>0</v>
      </c>
      <c r="L437">
        <v>3</v>
      </c>
      <c r="M437" t="b">
        <v>0</v>
      </c>
      <c r="N437" t="s">
        <v>8270</v>
      </c>
      <c r="O437" s="5">
        <f t="shared" si="24"/>
        <v>2.7272727272727275E-3</v>
      </c>
      <c r="P437" s="7">
        <f t="shared" si="25"/>
        <v>1</v>
      </c>
      <c r="Q437" t="s">
        <v>8310</v>
      </c>
      <c r="R437" t="s">
        <v>8316</v>
      </c>
      <c r="S437" s="12">
        <f t="shared" si="26"/>
        <v>41500.747453703705</v>
      </c>
      <c r="T437" s="12">
        <f t="shared" si="27"/>
        <v>41530.747453703705</v>
      </c>
    </row>
    <row r="438" spans="1:20" ht="45" x14ac:dyDescent="0.25">
      <c r="A438">
        <v>436</v>
      </c>
      <c r="B438" s="3" t="s">
        <v>437</v>
      </c>
      <c r="C438" s="3" t="s">
        <v>4546</v>
      </c>
      <c r="D438">
        <v>1000</v>
      </c>
      <c r="E438">
        <v>0</v>
      </c>
      <c r="F438" t="s">
        <v>8221</v>
      </c>
      <c r="G438" t="s">
        <v>8224</v>
      </c>
      <c r="H438" t="s">
        <v>8246</v>
      </c>
      <c r="I438">
        <v>1375260113</v>
      </c>
      <c r="J438">
        <v>1372668113</v>
      </c>
      <c r="K438" t="b">
        <v>0</v>
      </c>
      <c r="L438">
        <v>0</v>
      </c>
      <c r="M438" t="b">
        <v>0</v>
      </c>
      <c r="N438" t="s">
        <v>8270</v>
      </c>
      <c r="O438" s="5">
        <f t="shared" si="24"/>
        <v>0</v>
      </c>
      <c r="P438" s="7" t="str">
        <f t="shared" si="25"/>
        <v>N/A</v>
      </c>
      <c r="Q438" t="s">
        <v>8310</v>
      </c>
      <c r="R438" t="s">
        <v>8316</v>
      </c>
      <c r="S438" s="12">
        <f t="shared" si="26"/>
        <v>41456.36241898148</v>
      </c>
      <c r="T438" s="12">
        <f t="shared" si="27"/>
        <v>41486.36241898148</v>
      </c>
    </row>
    <row r="439" spans="1:20" ht="45" x14ac:dyDescent="0.25">
      <c r="A439">
        <v>437</v>
      </c>
      <c r="B439" s="3" t="s">
        <v>438</v>
      </c>
      <c r="C439" s="3" t="s">
        <v>4547</v>
      </c>
      <c r="D439">
        <v>7000</v>
      </c>
      <c r="E439">
        <v>0</v>
      </c>
      <c r="F439" t="s">
        <v>8221</v>
      </c>
      <c r="G439" t="s">
        <v>8229</v>
      </c>
      <c r="H439" t="s">
        <v>8251</v>
      </c>
      <c r="I439">
        <v>1475912326</v>
      </c>
      <c r="J439">
        <v>1470728326</v>
      </c>
      <c r="K439" t="b">
        <v>0</v>
      </c>
      <c r="L439">
        <v>0</v>
      </c>
      <c r="M439" t="b">
        <v>0</v>
      </c>
      <c r="N439" t="s">
        <v>8270</v>
      </c>
      <c r="O439" s="5">
        <f t="shared" si="24"/>
        <v>0</v>
      </c>
      <c r="P439" s="7" t="str">
        <f t="shared" si="25"/>
        <v>N/A</v>
      </c>
      <c r="Q439" t="s">
        <v>8310</v>
      </c>
      <c r="R439" t="s">
        <v>8316</v>
      </c>
      <c r="S439" s="12">
        <f t="shared" si="26"/>
        <v>42591.31858796296</v>
      </c>
      <c r="T439" s="12">
        <f t="shared" si="27"/>
        <v>42651.31858796296</v>
      </c>
    </row>
    <row r="440" spans="1:20" ht="45" x14ac:dyDescent="0.25">
      <c r="A440">
        <v>438</v>
      </c>
      <c r="B440" s="3" t="s">
        <v>439</v>
      </c>
      <c r="C440" s="3" t="s">
        <v>4548</v>
      </c>
      <c r="D440">
        <v>20000</v>
      </c>
      <c r="E440">
        <v>1876</v>
      </c>
      <c r="F440" t="s">
        <v>8221</v>
      </c>
      <c r="G440" t="s">
        <v>8224</v>
      </c>
      <c r="H440" t="s">
        <v>8246</v>
      </c>
      <c r="I440">
        <v>1447830958</v>
      </c>
      <c r="J440">
        <v>1445235358</v>
      </c>
      <c r="K440" t="b">
        <v>0</v>
      </c>
      <c r="L440">
        <v>11</v>
      </c>
      <c r="M440" t="b">
        <v>0</v>
      </c>
      <c r="N440" t="s">
        <v>8270</v>
      </c>
      <c r="O440" s="5">
        <f t="shared" si="24"/>
        <v>9.379999999999999</v>
      </c>
      <c r="P440" s="7">
        <f t="shared" si="25"/>
        <v>170.54545454545453</v>
      </c>
      <c r="Q440" t="s">
        <v>8310</v>
      </c>
      <c r="R440" t="s">
        <v>8316</v>
      </c>
      <c r="S440" s="12">
        <f t="shared" si="26"/>
        <v>42296.261087962965</v>
      </c>
      <c r="T440" s="12">
        <f t="shared" si="27"/>
        <v>42326.302754629629</v>
      </c>
    </row>
    <row r="441" spans="1:20" ht="60" x14ac:dyDescent="0.25">
      <c r="A441">
        <v>439</v>
      </c>
      <c r="B441" s="3" t="s">
        <v>440</v>
      </c>
      <c r="C441" s="3" t="s">
        <v>4549</v>
      </c>
      <c r="D441">
        <v>450</v>
      </c>
      <c r="E441">
        <v>0</v>
      </c>
      <c r="F441" t="s">
        <v>8221</v>
      </c>
      <c r="G441" t="s">
        <v>8224</v>
      </c>
      <c r="H441" t="s">
        <v>8246</v>
      </c>
      <c r="I441">
        <v>1413569818</v>
      </c>
      <c r="J441">
        <v>1412705818</v>
      </c>
      <c r="K441" t="b">
        <v>0</v>
      </c>
      <c r="L441">
        <v>0</v>
      </c>
      <c r="M441" t="b">
        <v>0</v>
      </c>
      <c r="N441" t="s">
        <v>8270</v>
      </c>
      <c r="O441" s="5">
        <f t="shared" si="24"/>
        <v>0</v>
      </c>
      <c r="P441" s="7" t="str">
        <f t="shared" si="25"/>
        <v>N/A</v>
      </c>
      <c r="Q441" t="s">
        <v>8310</v>
      </c>
      <c r="R441" t="s">
        <v>8316</v>
      </c>
      <c r="S441" s="12">
        <f t="shared" si="26"/>
        <v>41919.761782407404</v>
      </c>
      <c r="T441" s="12">
        <f t="shared" si="27"/>
        <v>41929.761782407404</v>
      </c>
    </row>
    <row r="442" spans="1:20" ht="45" x14ac:dyDescent="0.25">
      <c r="A442">
        <v>440</v>
      </c>
      <c r="B442" s="3" t="s">
        <v>441</v>
      </c>
      <c r="C442" s="3" t="s">
        <v>4550</v>
      </c>
      <c r="D442">
        <v>5000</v>
      </c>
      <c r="E442">
        <v>5</v>
      </c>
      <c r="F442" t="s">
        <v>8221</v>
      </c>
      <c r="G442" t="s">
        <v>8224</v>
      </c>
      <c r="H442" t="s">
        <v>8246</v>
      </c>
      <c r="I442">
        <v>1458859153</v>
      </c>
      <c r="J442">
        <v>1456270753</v>
      </c>
      <c r="K442" t="b">
        <v>0</v>
      </c>
      <c r="L442">
        <v>1</v>
      </c>
      <c r="M442" t="b">
        <v>0</v>
      </c>
      <c r="N442" t="s">
        <v>8270</v>
      </c>
      <c r="O442" s="5">
        <f t="shared" si="24"/>
        <v>0.1</v>
      </c>
      <c r="P442" s="7">
        <f t="shared" si="25"/>
        <v>5</v>
      </c>
      <c r="Q442" t="s">
        <v>8310</v>
      </c>
      <c r="R442" t="s">
        <v>8316</v>
      </c>
      <c r="S442" s="12">
        <f t="shared" si="26"/>
        <v>42423.985567129625</v>
      </c>
      <c r="T442" s="12">
        <f t="shared" si="27"/>
        <v>42453.943900462968</v>
      </c>
    </row>
    <row r="443" spans="1:20" ht="60" x14ac:dyDescent="0.25">
      <c r="A443">
        <v>441</v>
      </c>
      <c r="B443" s="3" t="s">
        <v>442</v>
      </c>
      <c r="C443" s="3" t="s">
        <v>4551</v>
      </c>
      <c r="D443">
        <v>400</v>
      </c>
      <c r="E443">
        <v>0</v>
      </c>
      <c r="F443" t="s">
        <v>8221</v>
      </c>
      <c r="G443" t="s">
        <v>8225</v>
      </c>
      <c r="H443" t="s">
        <v>8247</v>
      </c>
      <c r="I443">
        <v>1383418996</v>
      </c>
      <c r="J443">
        <v>1380826996</v>
      </c>
      <c r="K443" t="b">
        <v>0</v>
      </c>
      <c r="L443">
        <v>0</v>
      </c>
      <c r="M443" t="b">
        <v>0</v>
      </c>
      <c r="N443" t="s">
        <v>8270</v>
      </c>
      <c r="O443" s="5">
        <f t="shared" si="24"/>
        <v>0</v>
      </c>
      <c r="P443" s="7" t="str">
        <f t="shared" si="25"/>
        <v>N/A</v>
      </c>
      <c r="Q443" t="s">
        <v>8310</v>
      </c>
      <c r="R443" t="s">
        <v>8316</v>
      </c>
      <c r="S443" s="12">
        <f t="shared" si="26"/>
        <v>41550.793935185182</v>
      </c>
      <c r="T443" s="12">
        <f t="shared" si="27"/>
        <v>41580.793935185182</v>
      </c>
    </row>
    <row r="444" spans="1:20" x14ac:dyDescent="0.25">
      <c r="A444">
        <v>442</v>
      </c>
      <c r="B444" s="3" t="s">
        <v>443</v>
      </c>
      <c r="C444" s="3" t="s">
        <v>4552</v>
      </c>
      <c r="D444">
        <v>17000</v>
      </c>
      <c r="E444">
        <v>6691</v>
      </c>
      <c r="F444" t="s">
        <v>8221</v>
      </c>
      <c r="G444" t="s">
        <v>8224</v>
      </c>
      <c r="H444" t="s">
        <v>8246</v>
      </c>
      <c r="I444">
        <v>1424380783</v>
      </c>
      <c r="J444">
        <v>1421788783</v>
      </c>
      <c r="K444" t="b">
        <v>0</v>
      </c>
      <c r="L444">
        <v>17</v>
      </c>
      <c r="M444" t="b">
        <v>0</v>
      </c>
      <c r="N444" t="s">
        <v>8270</v>
      </c>
      <c r="O444" s="5">
        <f t="shared" si="24"/>
        <v>39.358823529411765</v>
      </c>
      <c r="P444" s="7">
        <f t="shared" si="25"/>
        <v>393.58823529411762</v>
      </c>
      <c r="Q444" t="s">
        <v>8310</v>
      </c>
      <c r="R444" t="s">
        <v>8316</v>
      </c>
      <c r="S444" s="12">
        <f t="shared" si="26"/>
        <v>42024.888692129629</v>
      </c>
      <c r="T444" s="12">
        <f t="shared" si="27"/>
        <v>42054.888692129629</v>
      </c>
    </row>
    <row r="445" spans="1:20" ht="45" x14ac:dyDescent="0.25">
      <c r="A445">
        <v>443</v>
      </c>
      <c r="B445" s="3" t="s">
        <v>444</v>
      </c>
      <c r="C445" s="3" t="s">
        <v>4553</v>
      </c>
      <c r="D445">
        <v>10000</v>
      </c>
      <c r="E445">
        <v>10</v>
      </c>
      <c r="F445" t="s">
        <v>8221</v>
      </c>
      <c r="G445" t="s">
        <v>8229</v>
      </c>
      <c r="H445" t="s">
        <v>8251</v>
      </c>
      <c r="I445">
        <v>1391991701</v>
      </c>
      <c r="J445">
        <v>1389399701</v>
      </c>
      <c r="K445" t="b">
        <v>0</v>
      </c>
      <c r="L445">
        <v>2</v>
      </c>
      <c r="M445" t="b">
        <v>0</v>
      </c>
      <c r="N445" t="s">
        <v>8270</v>
      </c>
      <c r="O445" s="5">
        <f t="shared" si="24"/>
        <v>0.1</v>
      </c>
      <c r="P445" s="7">
        <f t="shared" si="25"/>
        <v>5</v>
      </c>
      <c r="Q445" t="s">
        <v>8310</v>
      </c>
      <c r="R445" t="s">
        <v>8316</v>
      </c>
      <c r="S445" s="12">
        <f t="shared" si="26"/>
        <v>41650.015057870369</v>
      </c>
      <c r="T445" s="12">
        <f t="shared" si="27"/>
        <v>41680.015057870369</v>
      </c>
    </row>
    <row r="446" spans="1:20" ht="45" x14ac:dyDescent="0.25">
      <c r="A446">
        <v>444</v>
      </c>
      <c r="B446" s="3" t="s">
        <v>445</v>
      </c>
      <c r="C446" s="3" t="s">
        <v>4554</v>
      </c>
      <c r="D446">
        <v>1000</v>
      </c>
      <c r="E446">
        <v>50</v>
      </c>
      <c r="F446" t="s">
        <v>8221</v>
      </c>
      <c r="G446" t="s">
        <v>8224</v>
      </c>
      <c r="H446" t="s">
        <v>8246</v>
      </c>
      <c r="I446">
        <v>1329342361</v>
      </c>
      <c r="J446">
        <v>1324158361</v>
      </c>
      <c r="K446" t="b">
        <v>0</v>
      </c>
      <c r="L446">
        <v>1</v>
      </c>
      <c r="M446" t="b">
        <v>0</v>
      </c>
      <c r="N446" t="s">
        <v>8270</v>
      </c>
      <c r="O446" s="5">
        <f t="shared" si="24"/>
        <v>5</v>
      </c>
      <c r="P446" s="7">
        <f t="shared" si="25"/>
        <v>50</v>
      </c>
      <c r="Q446" t="s">
        <v>8310</v>
      </c>
      <c r="R446" t="s">
        <v>8316</v>
      </c>
      <c r="S446" s="12">
        <f t="shared" si="26"/>
        <v>40894.906956018516</v>
      </c>
      <c r="T446" s="12">
        <f t="shared" si="27"/>
        <v>40954.906956018516</v>
      </c>
    </row>
    <row r="447" spans="1:20" ht="45" x14ac:dyDescent="0.25">
      <c r="A447">
        <v>445</v>
      </c>
      <c r="B447" s="3" t="s">
        <v>446</v>
      </c>
      <c r="C447" s="3" t="s">
        <v>4555</v>
      </c>
      <c r="D447">
        <v>60000</v>
      </c>
      <c r="E447">
        <v>2</v>
      </c>
      <c r="F447" t="s">
        <v>8221</v>
      </c>
      <c r="G447" t="s">
        <v>8224</v>
      </c>
      <c r="H447" t="s">
        <v>8246</v>
      </c>
      <c r="I447">
        <v>1432195375</v>
      </c>
      <c r="J447">
        <v>1430899375</v>
      </c>
      <c r="K447" t="b">
        <v>0</v>
      </c>
      <c r="L447">
        <v>2</v>
      </c>
      <c r="M447" t="b">
        <v>0</v>
      </c>
      <c r="N447" t="s">
        <v>8270</v>
      </c>
      <c r="O447" s="5">
        <f t="shared" si="24"/>
        <v>3.3333333333333335E-3</v>
      </c>
      <c r="P447" s="7">
        <f t="shared" si="25"/>
        <v>1</v>
      </c>
      <c r="Q447" t="s">
        <v>8310</v>
      </c>
      <c r="R447" t="s">
        <v>8316</v>
      </c>
      <c r="S447" s="12">
        <f t="shared" si="26"/>
        <v>42130.335358796292</v>
      </c>
      <c r="T447" s="12">
        <f t="shared" si="27"/>
        <v>42145.335358796292</v>
      </c>
    </row>
    <row r="448" spans="1:20" ht="60" x14ac:dyDescent="0.25">
      <c r="A448">
        <v>446</v>
      </c>
      <c r="B448" s="3" t="s">
        <v>447</v>
      </c>
      <c r="C448" s="3" t="s">
        <v>4556</v>
      </c>
      <c r="D448">
        <v>10500</v>
      </c>
      <c r="E448">
        <v>766</v>
      </c>
      <c r="F448" t="s">
        <v>8221</v>
      </c>
      <c r="G448" t="s">
        <v>8224</v>
      </c>
      <c r="H448" t="s">
        <v>8246</v>
      </c>
      <c r="I448">
        <v>1425434420</v>
      </c>
      <c r="J448">
        <v>1422842420</v>
      </c>
      <c r="K448" t="b">
        <v>0</v>
      </c>
      <c r="L448">
        <v>16</v>
      </c>
      <c r="M448" t="b">
        <v>0</v>
      </c>
      <c r="N448" t="s">
        <v>8270</v>
      </c>
      <c r="O448" s="5">
        <f t="shared" si="24"/>
        <v>7.2952380952380951</v>
      </c>
      <c r="P448" s="7">
        <f t="shared" si="25"/>
        <v>47.875</v>
      </c>
      <c r="Q448" t="s">
        <v>8310</v>
      </c>
      <c r="R448" t="s">
        <v>8316</v>
      </c>
      <c r="S448" s="12">
        <f t="shared" si="26"/>
        <v>42037.083564814813</v>
      </c>
      <c r="T448" s="12">
        <f t="shared" si="27"/>
        <v>42067.083564814813</v>
      </c>
    </row>
    <row r="449" spans="1:20" ht="60" x14ac:dyDescent="0.25">
      <c r="A449">
        <v>447</v>
      </c>
      <c r="B449" s="3" t="s">
        <v>448</v>
      </c>
      <c r="C449" s="3" t="s">
        <v>4557</v>
      </c>
      <c r="D449">
        <v>30000</v>
      </c>
      <c r="E449">
        <v>5</v>
      </c>
      <c r="F449" t="s">
        <v>8221</v>
      </c>
      <c r="G449" t="s">
        <v>8225</v>
      </c>
      <c r="H449" t="s">
        <v>8247</v>
      </c>
      <c r="I449">
        <v>1364041163</v>
      </c>
      <c r="J449">
        <v>1361884763</v>
      </c>
      <c r="K449" t="b">
        <v>0</v>
      </c>
      <c r="L449">
        <v>1</v>
      </c>
      <c r="M449" t="b">
        <v>0</v>
      </c>
      <c r="N449" t="s">
        <v>8270</v>
      </c>
      <c r="O449" s="5">
        <f t="shared" si="24"/>
        <v>1.6666666666666666E-2</v>
      </c>
      <c r="P449" s="7">
        <f t="shared" si="25"/>
        <v>5</v>
      </c>
      <c r="Q449" t="s">
        <v>8310</v>
      </c>
      <c r="R449" t="s">
        <v>8316</v>
      </c>
      <c r="S449" s="12">
        <f t="shared" si="26"/>
        <v>41331.555127314816</v>
      </c>
      <c r="T449" s="12">
        <f t="shared" si="27"/>
        <v>41356.513460648144</v>
      </c>
    </row>
    <row r="450" spans="1:20" ht="60" x14ac:dyDescent="0.25">
      <c r="A450">
        <v>448</v>
      </c>
      <c r="B450" s="3" t="s">
        <v>449</v>
      </c>
      <c r="C450" s="3" t="s">
        <v>4558</v>
      </c>
      <c r="D450">
        <v>2500</v>
      </c>
      <c r="E450">
        <v>82.01</v>
      </c>
      <c r="F450" t="s">
        <v>8221</v>
      </c>
      <c r="G450" t="s">
        <v>8224</v>
      </c>
      <c r="H450" t="s">
        <v>8246</v>
      </c>
      <c r="I450">
        <v>1400091095</v>
      </c>
      <c r="J450">
        <v>1398363095</v>
      </c>
      <c r="K450" t="b">
        <v>0</v>
      </c>
      <c r="L450">
        <v>4</v>
      </c>
      <c r="M450" t="b">
        <v>0</v>
      </c>
      <c r="N450" t="s">
        <v>8270</v>
      </c>
      <c r="O450" s="5">
        <f t="shared" si="24"/>
        <v>3.2804000000000002</v>
      </c>
      <c r="P450" s="7">
        <f t="shared" si="25"/>
        <v>20.502500000000001</v>
      </c>
      <c r="Q450" t="s">
        <v>8310</v>
      </c>
      <c r="R450" t="s">
        <v>8316</v>
      </c>
      <c r="S450" s="12">
        <f t="shared" si="26"/>
        <v>41753.758043981477</v>
      </c>
      <c r="T450" s="12">
        <f t="shared" si="27"/>
        <v>41773.758043981477</v>
      </c>
    </row>
    <row r="451" spans="1:20" ht="60" x14ac:dyDescent="0.25">
      <c r="A451">
        <v>449</v>
      </c>
      <c r="B451" s="3" t="s">
        <v>450</v>
      </c>
      <c r="C451" s="3" t="s">
        <v>4559</v>
      </c>
      <c r="D451">
        <v>2000</v>
      </c>
      <c r="E451">
        <v>45</v>
      </c>
      <c r="F451" t="s">
        <v>8221</v>
      </c>
      <c r="G451" t="s">
        <v>8225</v>
      </c>
      <c r="H451" t="s">
        <v>8247</v>
      </c>
      <c r="I451">
        <v>1382017085</v>
      </c>
      <c r="J451">
        <v>1379425085</v>
      </c>
      <c r="K451" t="b">
        <v>0</v>
      </c>
      <c r="L451">
        <v>5</v>
      </c>
      <c r="M451" t="b">
        <v>0</v>
      </c>
      <c r="N451" t="s">
        <v>8270</v>
      </c>
      <c r="O451" s="5">
        <f t="shared" ref="O451:O514" si="28">(E451/D451)*100</f>
        <v>2.25</v>
      </c>
      <c r="P451" s="7">
        <f t="shared" ref="P451:P514" si="29">IF(E451&gt;0,E451/L451,"N/A")</f>
        <v>9</v>
      </c>
      <c r="Q451" t="s">
        <v>8310</v>
      </c>
      <c r="R451" t="s">
        <v>8316</v>
      </c>
      <c r="S451" s="12">
        <f t="shared" ref="S451:S514" si="30">(((J451/60)/60)/24)+DATE(1970,1,1)</f>
        <v>41534.568113425928</v>
      </c>
      <c r="T451" s="12">
        <f t="shared" ref="T451:T514" si="31">(((I451/60)/60/24)+DATE(1970,1,1))</f>
        <v>41564.568113425928</v>
      </c>
    </row>
    <row r="452" spans="1:20" ht="60" x14ac:dyDescent="0.25">
      <c r="A452">
        <v>450</v>
      </c>
      <c r="B452" s="3" t="s">
        <v>451</v>
      </c>
      <c r="C452" s="3" t="s">
        <v>4560</v>
      </c>
      <c r="D452">
        <v>50000</v>
      </c>
      <c r="E452">
        <v>396</v>
      </c>
      <c r="F452" t="s">
        <v>8221</v>
      </c>
      <c r="G452" t="s">
        <v>8224</v>
      </c>
      <c r="H452" t="s">
        <v>8246</v>
      </c>
      <c r="I452">
        <v>1392417800</v>
      </c>
      <c r="J452">
        <v>1389825800</v>
      </c>
      <c r="K452" t="b">
        <v>0</v>
      </c>
      <c r="L452">
        <v>7</v>
      </c>
      <c r="M452" t="b">
        <v>0</v>
      </c>
      <c r="N452" t="s">
        <v>8270</v>
      </c>
      <c r="O452" s="5">
        <f t="shared" si="28"/>
        <v>0.79200000000000004</v>
      </c>
      <c r="P452" s="7">
        <f t="shared" si="29"/>
        <v>56.571428571428569</v>
      </c>
      <c r="Q452" t="s">
        <v>8310</v>
      </c>
      <c r="R452" t="s">
        <v>8316</v>
      </c>
      <c r="S452" s="12">
        <f t="shared" si="30"/>
        <v>41654.946759259255</v>
      </c>
      <c r="T452" s="12">
        <f t="shared" si="31"/>
        <v>41684.946759259255</v>
      </c>
    </row>
    <row r="453" spans="1:20" ht="60" x14ac:dyDescent="0.25">
      <c r="A453">
        <v>451</v>
      </c>
      <c r="B453" s="3" t="s">
        <v>452</v>
      </c>
      <c r="C453" s="3" t="s">
        <v>4561</v>
      </c>
      <c r="D453">
        <v>20000</v>
      </c>
      <c r="E453">
        <v>0</v>
      </c>
      <c r="F453" t="s">
        <v>8221</v>
      </c>
      <c r="G453" t="s">
        <v>8224</v>
      </c>
      <c r="H453" t="s">
        <v>8246</v>
      </c>
      <c r="I453">
        <v>1390669791</v>
      </c>
      <c r="J453">
        <v>1388077791</v>
      </c>
      <c r="K453" t="b">
        <v>0</v>
      </c>
      <c r="L453">
        <v>0</v>
      </c>
      <c r="M453" t="b">
        <v>0</v>
      </c>
      <c r="N453" t="s">
        <v>8270</v>
      </c>
      <c r="O453" s="5">
        <f t="shared" si="28"/>
        <v>0</v>
      </c>
      <c r="P453" s="7" t="str">
        <f t="shared" si="29"/>
        <v>N/A</v>
      </c>
      <c r="Q453" t="s">
        <v>8310</v>
      </c>
      <c r="R453" t="s">
        <v>8316</v>
      </c>
      <c r="S453" s="12">
        <f t="shared" si="30"/>
        <v>41634.715173611112</v>
      </c>
      <c r="T453" s="12">
        <f t="shared" si="31"/>
        <v>41664.715173611112</v>
      </c>
    </row>
    <row r="454" spans="1:20" ht="45" x14ac:dyDescent="0.25">
      <c r="A454">
        <v>452</v>
      </c>
      <c r="B454" s="3" t="s">
        <v>453</v>
      </c>
      <c r="C454" s="3" t="s">
        <v>4562</v>
      </c>
      <c r="D454">
        <v>750</v>
      </c>
      <c r="E454">
        <v>480</v>
      </c>
      <c r="F454" t="s">
        <v>8221</v>
      </c>
      <c r="G454" t="s">
        <v>8224</v>
      </c>
      <c r="H454" t="s">
        <v>8246</v>
      </c>
      <c r="I454">
        <v>1431536015</v>
      </c>
      <c r="J454">
        <v>1428944015</v>
      </c>
      <c r="K454" t="b">
        <v>0</v>
      </c>
      <c r="L454">
        <v>12</v>
      </c>
      <c r="M454" t="b">
        <v>0</v>
      </c>
      <c r="N454" t="s">
        <v>8270</v>
      </c>
      <c r="O454" s="5">
        <f t="shared" si="28"/>
        <v>64</v>
      </c>
      <c r="P454" s="7">
        <f t="shared" si="29"/>
        <v>40</v>
      </c>
      <c r="Q454" t="s">
        <v>8310</v>
      </c>
      <c r="R454" t="s">
        <v>8316</v>
      </c>
      <c r="S454" s="12">
        <f t="shared" si="30"/>
        <v>42107.703877314809</v>
      </c>
      <c r="T454" s="12">
        <f t="shared" si="31"/>
        <v>42137.703877314809</v>
      </c>
    </row>
    <row r="455" spans="1:20" ht="60" x14ac:dyDescent="0.25">
      <c r="A455">
        <v>453</v>
      </c>
      <c r="B455" s="3" t="s">
        <v>454</v>
      </c>
      <c r="C455" s="3" t="s">
        <v>4563</v>
      </c>
      <c r="D455">
        <v>94875</v>
      </c>
      <c r="E455">
        <v>26</v>
      </c>
      <c r="F455" t="s">
        <v>8221</v>
      </c>
      <c r="G455" t="s">
        <v>8224</v>
      </c>
      <c r="H455" t="s">
        <v>8246</v>
      </c>
      <c r="I455">
        <v>1424375279</v>
      </c>
      <c r="J455">
        <v>1422992879</v>
      </c>
      <c r="K455" t="b">
        <v>0</v>
      </c>
      <c r="L455">
        <v>2</v>
      </c>
      <c r="M455" t="b">
        <v>0</v>
      </c>
      <c r="N455" t="s">
        <v>8270</v>
      </c>
      <c r="O455" s="5">
        <f t="shared" si="28"/>
        <v>2.7404479578392621E-2</v>
      </c>
      <c r="P455" s="7">
        <f t="shared" si="29"/>
        <v>13</v>
      </c>
      <c r="Q455" t="s">
        <v>8310</v>
      </c>
      <c r="R455" t="s">
        <v>8316</v>
      </c>
      <c r="S455" s="12">
        <f t="shared" si="30"/>
        <v>42038.824988425928</v>
      </c>
      <c r="T455" s="12">
        <f t="shared" si="31"/>
        <v>42054.824988425928</v>
      </c>
    </row>
    <row r="456" spans="1:20" ht="45" x14ac:dyDescent="0.25">
      <c r="A456">
        <v>454</v>
      </c>
      <c r="B456" s="3" t="s">
        <v>455</v>
      </c>
      <c r="C456" s="3" t="s">
        <v>4564</v>
      </c>
      <c r="D456">
        <v>10000</v>
      </c>
      <c r="E456">
        <v>82</v>
      </c>
      <c r="F456" t="s">
        <v>8221</v>
      </c>
      <c r="G456" t="s">
        <v>8224</v>
      </c>
      <c r="H456" t="s">
        <v>8246</v>
      </c>
      <c r="I456">
        <v>1417007640</v>
      </c>
      <c r="J456">
        <v>1414343571</v>
      </c>
      <c r="K456" t="b">
        <v>0</v>
      </c>
      <c r="L456">
        <v>5</v>
      </c>
      <c r="M456" t="b">
        <v>0</v>
      </c>
      <c r="N456" t="s">
        <v>8270</v>
      </c>
      <c r="O456" s="5">
        <f t="shared" si="28"/>
        <v>0.82000000000000006</v>
      </c>
      <c r="P456" s="7">
        <f t="shared" si="29"/>
        <v>16.399999999999999</v>
      </c>
      <c r="Q456" t="s">
        <v>8310</v>
      </c>
      <c r="R456" t="s">
        <v>8316</v>
      </c>
      <c r="S456" s="12">
        <f t="shared" si="30"/>
        <v>41938.717256944445</v>
      </c>
      <c r="T456" s="12">
        <f t="shared" si="31"/>
        <v>41969.551388888889</v>
      </c>
    </row>
    <row r="457" spans="1:20" ht="60" x14ac:dyDescent="0.25">
      <c r="A457">
        <v>455</v>
      </c>
      <c r="B457" s="3" t="s">
        <v>456</v>
      </c>
      <c r="C457" s="3" t="s">
        <v>4565</v>
      </c>
      <c r="D457">
        <v>65000</v>
      </c>
      <c r="E457">
        <v>45</v>
      </c>
      <c r="F457" t="s">
        <v>8221</v>
      </c>
      <c r="G457" t="s">
        <v>8224</v>
      </c>
      <c r="H457" t="s">
        <v>8246</v>
      </c>
      <c r="I457">
        <v>1334622660</v>
      </c>
      <c r="J457">
        <v>1330733022</v>
      </c>
      <c r="K457" t="b">
        <v>0</v>
      </c>
      <c r="L457">
        <v>2</v>
      </c>
      <c r="M457" t="b">
        <v>0</v>
      </c>
      <c r="N457" t="s">
        <v>8270</v>
      </c>
      <c r="O457" s="5">
        <f t="shared" si="28"/>
        <v>6.9230769230769221E-2</v>
      </c>
      <c r="P457" s="7">
        <f t="shared" si="29"/>
        <v>22.5</v>
      </c>
      <c r="Q457" t="s">
        <v>8310</v>
      </c>
      <c r="R457" t="s">
        <v>8316</v>
      </c>
      <c r="S457" s="12">
        <f t="shared" si="30"/>
        <v>40971.002569444441</v>
      </c>
      <c r="T457" s="12">
        <f t="shared" si="31"/>
        <v>41016.021527777775</v>
      </c>
    </row>
    <row r="458" spans="1:20" ht="60" x14ac:dyDescent="0.25">
      <c r="A458">
        <v>456</v>
      </c>
      <c r="B458" s="3" t="s">
        <v>457</v>
      </c>
      <c r="C458" s="3" t="s">
        <v>4566</v>
      </c>
      <c r="D458">
        <v>8888</v>
      </c>
      <c r="E458">
        <v>61</v>
      </c>
      <c r="F458" t="s">
        <v>8221</v>
      </c>
      <c r="G458" t="s">
        <v>8224</v>
      </c>
      <c r="H458" t="s">
        <v>8246</v>
      </c>
      <c r="I458">
        <v>1382414340</v>
      </c>
      <c r="J458">
        <v>1380559201</v>
      </c>
      <c r="K458" t="b">
        <v>0</v>
      </c>
      <c r="L458">
        <v>3</v>
      </c>
      <c r="M458" t="b">
        <v>0</v>
      </c>
      <c r="N458" t="s">
        <v>8270</v>
      </c>
      <c r="O458" s="5">
        <f t="shared" si="28"/>
        <v>0.68631863186318631</v>
      </c>
      <c r="P458" s="7">
        <f t="shared" si="29"/>
        <v>20.333333333333332</v>
      </c>
      <c r="Q458" t="s">
        <v>8310</v>
      </c>
      <c r="R458" t="s">
        <v>8316</v>
      </c>
      <c r="S458" s="12">
        <f t="shared" si="30"/>
        <v>41547.694456018515</v>
      </c>
      <c r="T458" s="12">
        <f t="shared" si="31"/>
        <v>41569.165972222225</v>
      </c>
    </row>
    <row r="459" spans="1:20" ht="60" x14ac:dyDescent="0.25">
      <c r="A459">
        <v>457</v>
      </c>
      <c r="B459" s="3" t="s">
        <v>458</v>
      </c>
      <c r="C459" s="3" t="s">
        <v>4567</v>
      </c>
      <c r="D459">
        <v>20000</v>
      </c>
      <c r="E459">
        <v>0</v>
      </c>
      <c r="F459" t="s">
        <v>8221</v>
      </c>
      <c r="G459" t="s">
        <v>8229</v>
      </c>
      <c r="H459" t="s">
        <v>8251</v>
      </c>
      <c r="I459">
        <v>1408213512</v>
      </c>
      <c r="J459">
        <v>1405621512</v>
      </c>
      <c r="K459" t="b">
        <v>0</v>
      </c>
      <c r="L459">
        <v>0</v>
      </c>
      <c r="M459" t="b">
        <v>0</v>
      </c>
      <c r="N459" t="s">
        <v>8270</v>
      </c>
      <c r="O459" s="5">
        <f t="shared" si="28"/>
        <v>0</v>
      </c>
      <c r="P459" s="7" t="str">
        <f t="shared" si="29"/>
        <v>N/A</v>
      </c>
      <c r="Q459" t="s">
        <v>8310</v>
      </c>
      <c r="R459" t="s">
        <v>8316</v>
      </c>
      <c r="S459" s="12">
        <f t="shared" si="30"/>
        <v>41837.767500000002</v>
      </c>
      <c r="T459" s="12">
        <f t="shared" si="31"/>
        <v>41867.767500000002</v>
      </c>
    </row>
    <row r="460" spans="1:20" ht="45" x14ac:dyDescent="0.25">
      <c r="A460">
        <v>458</v>
      </c>
      <c r="B460" s="3" t="s">
        <v>459</v>
      </c>
      <c r="C460" s="3" t="s">
        <v>4568</v>
      </c>
      <c r="D460">
        <v>10000</v>
      </c>
      <c r="E460">
        <v>821</v>
      </c>
      <c r="F460" t="s">
        <v>8221</v>
      </c>
      <c r="G460" t="s">
        <v>8225</v>
      </c>
      <c r="H460" t="s">
        <v>8247</v>
      </c>
      <c r="I460">
        <v>1368550060</v>
      </c>
      <c r="J460">
        <v>1365958060</v>
      </c>
      <c r="K460" t="b">
        <v>0</v>
      </c>
      <c r="L460">
        <v>49</v>
      </c>
      <c r="M460" t="b">
        <v>0</v>
      </c>
      <c r="N460" t="s">
        <v>8270</v>
      </c>
      <c r="O460" s="5">
        <f t="shared" si="28"/>
        <v>8.2100000000000009</v>
      </c>
      <c r="P460" s="7">
        <f t="shared" si="29"/>
        <v>16.755102040816325</v>
      </c>
      <c r="Q460" t="s">
        <v>8310</v>
      </c>
      <c r="R460" t="s">
        <v>8316</v>
      </c>
      <c r="S460" s="12">
        <f t="shared" si="30"/>
        <v>41378.69976851852</v>
      </c>
      <c r="T460" s="12">
        <f t="shared" si="31"/>
        <v>41408.69976851852</v>
      </c>
    </row>
    <row r="461" spans="1:20" ht="60" x14ac:dyDescent="0.25">
      <c r="A461">
        <v>459</v>
      </c>
      <c r="B461" s="3" t="s">
        <v>460</v>
      </c>
      <c r="C461" s="3" t="s">
        <v>4569</v>
      </c>
      <c r="D461">
        <v>39000</v>
      </c>
      <c r="E461">
        <v>25</v>
      </c>
      <c r="F461" t="s">
        <v>8221</v>
      </c>
      <c r="G461" t="s">
        <v>8224</v>
      </c>
      <c r="H461" t="s">
        <v>8246</v>
      </c>
      <c r="I461">
        <v>1321201327</v>
      </c>
      <c r="J461">
        <v>1316013727</v>
      </c>
      <c r="K461" t="b">
        <v>0</v>
      </c>
      <c r="L461">
        <v>1</v>
      </c>
      <c r="M461" t="b">
        <v>0</v>
      </c>
      <c r="N461" t="s">
        <v>8270</v>
      </c>
      <c r="O461" s="5">
        <f t="shared" si="28"/>
        <v>6.4102564102564097E-2</v>
      </c>
      <c r="P461" s="7">
        <f t="shared" si="29"/>
        <v>25</v>
      </c>
      <c r="Q461" t="s">
        <v>8310</v>
      </c>
      <c r="R461" t="s">
        <v>8316</v>
      </c>
      <c r="S461" s="12">
        <f t="shared" si="30"/>
        <v>40800.6403587963</v>
      </c>
      <c r="T461" s="12">
        <f t="shared" si="31"/>
        <v>40860.682025462964</v>
      </c>
    </row>
    <row r="462" spans="1:20" ht="30" x14ac:dyDescent="0.25">
      <c r="A462">
        <v>460</v>
      </c>
      <c r="B462" s="3" t="s">
        <v>461</v>
      </c>
      <c r="C462" s="3" t="s">
        <v>4570</v>
      </c>
      <c r="D462">
        <v>8500</v>
      </c>
      <c r="E462">
        <v>25</v>
      </c>
      <c r="F462" t="s">
        <v>8221</v>
      </c>
      <c r="G462" t="s">
        <v>8224</v>
      </c>
      <c r="H462" t="s">
        <v>8246</v>
      </c>
      <c r="I462">
        <v>1401595200</v>
      </c>
      <c r="J462">
        <v>1398862875</v>
      </c>
      <c r="K462" t="b">
        <v>0</v>
      </c>
      <c r="L462">
        <v>2</v>
      </c>
      <c r="M462" t="b">
        <v>0</v>
      </c>
      <c r="N462" t="s">
        <v>8270</v>
      </c>
      <c r="O462" s="5">
        <f t="shared" si="28"/>
        <v>0.29411764705882354</v>
      </c>
      <c r="P462" s="7">
        <f t="shared" si="29"/>
        <v>12.5</v>
      </c>
      <c r="Q462" t="s">
        <v>8310</v>
      </c>
      <c r="R462" t="s">
        <v>8316</v>
      </c>
      <c r="S462" s="12">
        <f t="shared" si="30"/>
        <v>41759.542534722219</v>
      </c>
      <c r="T462" s="12">
        <f t="shared" si="31"/>
        <v>41791.166666666664</v>
      </c>
    </row>
    <row r="463" spans="1:20" ht="60" x14ac:dyDescent="0.25">
      <c r="A463">
        <v>461</v>
      </c>
      <c r="B463" s="3" t="s">
        <v>462</v>
      </c>
      <c r="C463" s="3" t="s">
        <v>4571</v>
      </c>
      <c r="D463">
        <v>550</v>
      </c>
      <c r="E463">
        <v>0</v>
      </c>
      <c r="F463" t="s">
        <v>8221</v>
      </c>
      <c r="G463" t="s">
        <v>8225</v>
      </c>
      <c r="H463" t="s">
        <v>8247</v>
      </c>
      <c r="I463">
        <v>1370204367</v>
      </c>
      <c r="J463">
        <v>1368476367</v>
      </c>
      <c r="K463" t="b">
        <v>0</v>
      </c>
      <c r="L463">
        <v>0</v>
      </c>
      <c r="M463" t="b">
        <v>0</v>
      </c>
      <c r="N463" t="s">
        <v>8270</v>
      </c>
      <c r="O463" s="5">
        <f t="shared" si="28"/>
        <v>0</v>
      </c>
      <c r="P463" s="7" t="str">
        <f t="shared" si="29"/>
        <v>N/A</v>
      </c>
      <c r="Q463" t="s">
        <v>8310</v>
      </c>
      <c r="R463" t="s">
        <v>8316</v>
      </c>
      <c r="S463" s="12">
        <f t="shared" si="30"/>
        <v>41407.84684027778</v>
      </c>
      <c r="T463" s="12">
        <f t="shared" si="31"/>
        <v>41427.84684027778</v>
      </c>
    </row>
    <row r="464" spans="1:20" ht="60" x14ac:dyDescent="0.25">
      <c r="A464">
        <v>462</v>
      </c>
      <c r="B464" s="3" t="s">
        <v>463</v>
      </c>
      <c r="C464" s="3" t="s">
        <v>4572</v>
      </c>
      <c r="D464">
        <v>100000</v>
      </c>
      <c r="E464">
        <v>0</v>
      </c>
      <c r="F464" t="s">
        <v>8221</v>
      </c>
      <c r="G464" t="s">
        <v>8224</v>
      </c>
      <c r="H464" t="s">
        <v>8246</v>
      </c>
      <c r="I464">
        <v>1312945341</v>
      </c>
      <c r="J464">
        <v>1307761341</v>
      </c>
      <c r="K464" t="b">
        <v>0</v>
      </c>
      <c r="L464">
        <v>0</v>
      </c>
      <c r="M464" t="b">
        <v>0</v>
      </c>
      <c r="N464" t="s">
        <v>8270</v>
      </c>
      <c r="O464" s="5">
        <f t="shared" si="28"/>
        <v>0</v>
      </c>
      <c r="P464" s="7" t="str">
        <f t="shared" si="29"/>
        <v>N/A</v>
      </c>
      <c r="Q464" t="s">
        <v>8310</v>
      </c>
      <c r="R464" t="s">
        <v>8316</v>
      </c>
      <c r="S464" s="12">
        <f t="shared" si="30"/>
        <v>40705.126631944448</v>
      </c>
      <c r="T464" s="12">
        <f t="shared" si="31"/>
        <v>40765.126631944448</v>
      </c>
    </row>
    <row r="465" spans="1:20" ht="45" x14ac:dyDescent="0.25">
      <c r="A465">
        <v>463</v>
      </c>
      <c r="B465" s="3" t="s">
        <v>464</v>
      </c>
      <c r="C465" s="3" t="s">
        <v>4573</v>
      </c>
      <c r="D465">
        <v>55000</v>
      </c>
      <c r="E465">
        <v>1250</v>
      </c>
      <c r="F465" t="s">
        <v>8221</v>
      </c>
      <c r="G465" t="s">
        <v>8224</v>
      </c>
      <c r="H465" t="s">
        <v>8246</v>
      </c>
      <c r="I465">
        <v>1316883753</v>
      </c>
      <c r="J465">
        <v>1311699753</v>
      </c>
      <c r="K465" t="b">
        <v>0</v>
      </c>
      <c r="L465">
        <v>11</v>
      </c>
      <c r="M465" t="b">
        <v>0</v>
      </c>
      <c r="N465" t="s">
        <v>8270</v>
      </c>
      <c r="O465" s="5">
        <f t="shared" si="28"/>
        <v>2.2727272727272729</v>
      </c>
      <c r="P465" s="7">
        <f t="shared" si="29"/>
        <v>113.63636363636364</v>
      </c>
      <c r="Q465" t="s">
        <v>8310</v>
      </c>
      <c r="R465" t="s">
        <v>8316</v>
      </c>
      <c r="S465" s="12">
        <f t="shared" si="30"/>
        <v>40750.710104166668</v>
      </c>
      <c r="T465" s="12">
        <f t="shared" si="31"/>
        <v>40810.710104166668</v>
      </c>
    </row>
    <row r="466" spans="1:20" ht="45" x14ac:dyDescent="0.25">
      <c r="A466">
        <v>464</v>
      </c>
      <c r="B466" s="3" t="s">
        <v>465</v>
      </c>
      <c r="C466" s="3" t="s">
        <v>4574</v>
      </c>
      <c r="D466">
        <v>1010</v>
      </c>
      <c r="E466">
        <v>1</v>
      </c>
      <c r="F466" t="s">
        <v>8221</v>
      </c>
      <c r="G466" t="s">
        <v>8236</v>
      </c>
      <c r="H466" t="s">
        <v>8249</v>
      </c>
      <c r="I466">
        <v>1463602935</v>
      </c>
      <c r="J466">
        <v>1461874935</v>
      </c>
      <c r="K466" t="b">
        <v>0</v>
      </c>
      <c r="L466">
        <v>1</v>
      </c>
      <c r="M466" t="b">
        <v>0</v>
      </c>
      <c r="N466" t="s">
        <v>8270</v>
      </c>
      <c r="O466" s="5">
        <f t="shared" si="28"/>
        <v>9.9009900990099015E-2</v>
      </c>
      <c r="P466" s="7">
        <f t="shared" si="29"/>
        <v>1</v>
      </c>
      <c r="Q466" t="s">
        <v>8310</v>
      </c>
      <c r="R466" t="s">
        <v>8316</v>
      </c>
      <c r="S466" s="12">
        <f t="shared" si="30"/>
        <v>42488.848784722228</v>
      </c>
      <c r="T466" s="12">
        <f t="shared" si="31"/>
        <v>42508.848784722228</v>
      </c>
    </row>
    <row r="467" spans="1:20" ht="30" x14ac:dyDescent="0.25">
      <c r="A467">
        <v>465</v>
      </c>
      <c r="B467" s="3" t="s">
        <v>466</v>
      </c>
      <c r="C467" s="3" t="s">
        <v>4575</v>
      </c>
      <c r="D467">
        <v>512</v>
      </c>
      <c r="E467">
        <v>138</v>
      </c>
      <c r="F467" t="s">
        <v>8221</v>
      </c>
      <c r="G467" t="s">
        <v>8224</v>
      </c>
      <c r="H467" t="s">
        <v>8246</v>
      </c>
      <c r="I467">
        <v>1403837574</v>
      </c>
      <c r="J467">
        <v>1402455174</v>
      </c>
      <c r="K467" t="b">
        <v>0</v>
      </c>
      <c r="L467">
        <v>8</v>
      </c>
      <c r="M467" t="b">
        <v>0</v>
      </c>
      <c r="N467" t="s">
        <v>8270</v>
      </c>
      <c r="O467" s="5">
        <f t="shared" si="28"/>
        <v>26.953125</v>
      </c>
      <c r="P467" s="7">
        <f t="shared" si="29"/>
        <v>17.25</v>
      </c>
      <c r="Q467" t="s">
        <v>8310</v>
      </c>
      <c r="R467" t="s">
        <v>8316</v>
      </c>
      <c r="S467" s="12">
        <f t="shared" si="30"/>
        <v>41801.120069444441</v>
      </c>
      <c r="T467" s="12">
        <f t="shared" si="31"/>
        <v>41817.120069444441</v>
      </c>
    </row>
    <row r="468" spans="1:20" ht="45" x14ac:dyDescent="0.25">
      <c r="A468">
        <v>466</v>
      </c>
      <c r="B468" s="3" t="s">
        <v>467</v>
      </c>
      <c r="C468" s="3" t="s">
        <v>4576</v>
      </c>
      <c r="D468">
        <v>10000</v>
      </c>
      <c r="E468">
        <v>76</v>
      </c>
      <c r="F468" t="s">
        <v>8221</v>
      </c>
      <c r="G468" t="s">
        <v>8224</v>
      </c>
      <c r="H468" t="s">
        <v>8246</v>
      </c>
      <c r="I468">
        <v>1347057464</v>
      </c>
      <c r="J468">
        <v>1344465464</v>
      </c>
      <c r="K468" t="b">
        <v>0</v>
      </c>
      <c r="L468">
        <v>5</v>
      </c>
      <c r="M468" t="b">
        <v>0</v>
      </c>
      <c r="N468" t="s">
        <v>8270</v>
      </c>
      <c r="O468" s="5">
        <f t="shared" si="28"/>
        <v>0.76</v>
      </c>
      <c r="P468" s="7">
        <f t="shared" si="29"/>
        <v>15.2</v>
      </c>
      <c r="Q468" t="s">
        <v>8310</v>
      </c>
      <c r="R468" t="s">
        <v>8316</v>
      </c>
      <c r="S468" s="12">
        <f t="shared" si="30"/>
        <v>41129.942870370374</v>
      </c>
      <c r="T468" s="12">
        <f t="shared" si="31"/>
        <v>41159.942870370374</v>
      </c>
    </row>
    <row r="469" spans="1:20" ht="60" x14ac:dyDescent="0.25">
      <c r="A469">
        <v>467</v>
      </c>
      <c r="B469" s="3" t="s">
        <v>468</v>
      </c>
      <c r="C469" s="3" t="s">
        <v>4577</v>
      </c>
      <c r="D469">
        <v>20000</v>
      </c>
      <c r="E469">
        <v>4315</v>
      </c>
      <c r="F469" t="s">
        <v>8221</v>
      </c>
      <c r="G469" t="s">
        <v>8224</v>
      </c>
      <c r="H469" t="s">
        <v>8246</v>
      </c>
      <c r="I469">
        <v>1348849134</v>
      </c>
      <c r="J469">
        <v>1344961134</v>
      </c>
      <c r="K469" t="b">
        <v>0</v>
      </c>
      <c r="L469">
        <v>39</v>
      </c>
      <c r="M469" t="b">
        <v>0</v>
      </c>
      <c r="N469" t="s">
        <v>8270</v>
      </c>
      <c r="O469" s="5">
        <f t="shared" si="28"/>
        <v>21.574999999999999</v>
      </c>
      <c r="P469" s="7">
        <f t="shared" si="29"/>
        <v>110.64102564102564</v>
      </c>
      <c r="Q469" t="s">
        <v>8310</v>
      </c>
      <c r="R469" t="s">
        <v>8316</v>
      </c>
      <c r="S469" s="12">
        <f t="shared" si="30"/>
        <v>41135.679791666669</v>
      </c>
      <c r="T469" s="12">
        <f t="shared" si="31"/>
        <v>41180.679791666669</v>
      </c>
    </row>
    <row r="470" spans="1:20" ht="60" x14ac:dyDescent="0.25">
      <c r="A470">
        <v>468</v>
      </c>
      <c r="B470" s="3" t="s">
        <v>469</v>
      </c>
      <c r="C470" s="3" t="s">
        <v>4578</v>
      </c>
      <c r="D470">
        <v>7500</v>
      </c>
      <c r="E470">
        <v>0</v>
      </c>
      <c r="F470" t="s">
        <v>8221</v>
      </c>
      <c r="G470" t="s">
        <v>8224</v>
      </c>
      <c r="H470" t="s">
        <v>8246</v>
      </c>
      <c r="I470">
        <v>1341978665</v>
      </c>
      <c r="J470">
        <v>1336795283</v>
      </c>
      <c r="K470" t="b">
        <v>0</v>
      </c>
      <c r="L470">
        <v>0</v>
      </c>
      <c r="M470" t="b">
        <v>0</v>
      </c>
      <c r="N470" t="s">
        <v>8270</v>
      </c>
      <c r="O470" s="5">
        <f t="shared" si="28"/>
        <v>0</v>
      </c>
      <c r="P470" s="7" t="str">
        <f t="shared" si="29"/>
        <v>N/A</v>
      </c>
      <c r="Q470" t="s">
        <v>8310</v>
      </c>
      <c r="R470" t="s">
        <v>8316</v>
      </c>
      <c r="S470" s="12">
        <f t="shared" si="30"/>
        <v>41041.167627314811</v>
      </c>
      <c r="T470" s="12">
        <f t="shared" si="31"/>
        <v>41101.160474537035</v>
      </c>
    </row>
    <row r="471" spans="1:20" ht="30" x14ac:dyDescent="0.25">
      <c r="A471">
        <v>469</v>
      </c>
      <c r="B471" s="3" t="s">
        <v>470</v>
      </c>
      <c r="C471" s="3" t="s">
        <v>4579</v>
      </c>
      <c r="D471">
        <v>6000</v>
      </c>
      <c r="E471">
        <v>0</v>
      </c>
      <c r="F471" t="s">
        <v>8221</v>
      </c>
      <c r="G471" t="s">
        <v>8225</v>
      </c>
      <c r="H471" t="s">
        <v>8247</v>
      </c>
      <c r="I471">
        <v>1409960724</v>
      </c>
      <c r="J471">
        <v>1404776724</v>
      </c>
      <c r="K471" t="b">
        <v>0</v>
      </c>
      <c r="L471">
        <v>0</v>
      </c>
      <c r="M471" t="b">
        <v>0</v>
      </c>
      <c r="N471" t="s">
        <v>8270</v>
      </c>
      <c r="O471" s="5">
        <f t="shared" si="28"/>
        <v>0</v>
      </c>
      <c r="P471" s="7" t="str">
        <f t="shared" si="29"/>
        <v>N/A</v>
      </c>
      <c r="Q471" t="s">
        <v>8310</v>
      </c>
      <c r="R471" t="s">
        <v>8316</v>
      </c>
      <c r="S471" s="12">
        <f t="shared" si="30"/>
        <v>41827.989861111113</v>
      </c>
      <c r="T471" s="12">
        <f t="shared" si="31"/>
        <v>41887.989861111113</v>
      </c>
    </row>
    <row r="472" spans="1:20" ht="60" x14ac:dyDescent="0.25">
      <c r="A472">
        <v>470</v>
      </c>
      <c r="B472" s="3" t="s">
        <v>471</v>
      </c>
      <c r="C472" s="3" t="s">
        <v>4580</v>
      </c>
      <c r="D472">
        <v>5000</v>
      </c>
      <c r="E472">
        <v>51</v>
      </c>
      <c r="F472" t="s">
        <v>8221</v>
      </c>
      <c r="G472" t="s">
        <v>8224</v>
      </c>
      <c r="H472" t="s">
        <v>8246</v>
      </c>
      <c r="I472">
        <v>1389844800</v>
      </c>
      <c r="J472">
        <v>1385524889</v>
      </c>
      <c r="K472" t="b">
        <v>0</v>
      </c>
      <c r="L472">
        <v>2</v>
      </c>
      <c r="M472" t="b">
        <v>0</v>
      </c>
      <c r="N472" t="s">
        <v>8270</v>
      </c>
      <c r="O472" s="5">
        <f t="shared" si="28"/>
        <v>1.02</v>
      </c>
      <c r="P472" s="7">
        <f t="shared" si="29"/>
        <v>25.5</v>
      </c>
      <c r="Q472" t="s">
        <v>8310</v>
      </c>
      <c r="R472" t="s">
        <v>8316</v>
      </c>
      <c r="S472" s="12">
        <f t="shared" si="30"/>
        <v>41605.167696759258</v>
      </c>
      <c r="T472" s="12">
        <f t="shared" si="31"/>
        <v>41655.166666666664</v>
      </c>
    </row>
    <row r="473" spans="1:20" ht="60" x14ac:dyDescent="0.25">
      <c r="A473">
        <v>471</v>
      </c>
      <c r="B473" s="3" t="s">
        <v>472</v>
      </c>
      <c r="C473" s="3" t="s">
        <v>4581</v>
      </c>
      <c r="D473">
        <v>55000</v>
      </c>
      <c r="E473">
        <v>6541</v>
      </c>
      <c r="F473" t="s">
        <v>8221</v>
      </c>
      <c r="G473" t="s">
        <v>8224</v>
      </c>
      <c r="H473" t="s">
        <v>8246</v>
      </c>
      <c r="I473">
        <v>1397924379</v>
      </c>
      <c r="J473">
        <v>1394039979</v>
      </c>
      <c r="K473" t="b">
        <v>0</v>
      </c>
      <c r="L473">
        <v>170</v>
      </c>
      <c r="M473" t="b">
        <v>0</v>
      </c>
      <c r="N473" t="s">
        <v>8270</v>
      </c>
      <c r="O473" s="5">
        <f t="shared" si="28"/>
        <v>11.892727272727273</v>
      </c>
      <c r="P473" s="7">
        <f t="shared" si="29"/>
        <v>38.476470588235294</v>
      </c>
      <c r="Q473" t="s">
        <v>8310</v>
      </c>
      <c r="R473" t="s">
        <v>8316</v>
      </c>
      <c r="S473" s="12">
        <f t="shared" si="30"/>
        <v>41703.721979166665</v>
      </c>
      <c r="T473" s="12">
        <f t="shared" si="31"/>
        <v>41748.680312500001</v>
      </c>
    </row>
    <row r="474" spans="1:20" ht="60" x14ac:dyDescent="0.25">
      <c r="A474">
        <v>472</v>
      </c>
      <c r="B474" s="3" t="s">
        <v>473</v>
      </c>
      <c r="C474" s="3" t="s">
        <v>4582</v>
      </c>
      <c r="D474">
        <v>800</v>
      </c>
      <c r="E474">
        <v>141</v>
      </c>
      <c r="F474" t="s">
        <v>8221</v>
      </c>
      <c r="G474" t="s">
        <v>8224</v>
      </c>
      <c r="H474" t="s">
        <v>8246</v>
      </c>
      <c r="I474">
        <v>1408831718</v>
      </c>
      <c r="J474">
        <v>1406239718</v>
      </c>
      <c r="K474" t="b">
        <v>0</v>
      </c>
      <c r="L474">
        <v>5</v>
      </c>
      <c r="M474" t="b">
        <v>0</v>
      </c>
      <c r="N474" t="s">
        <v>8270</v>
      </c>
      <c r="O474" s="5">
        <f t="shared" si="28"/>
        <v>17.625</v>
      </c>
      <c r="P474" s="7">
        <f t="shared" si="29"/>
        <v>28.2</v>
      </c>
      <c r="Q474" t="s">
        <v>8310</v>
      </c>
      <c r="R474" t="s">
        <v>8316</v>
      </c>
      <c r="S474" s="12">
        <f t="shared" si="30"/>
        <v>41844.922662037039</v>
      </c>
      <c r="T474" s="12">
        <f t="shared" si="31"/>
        <v>41874.922662037039</v>
      </c>
    </row>
    <row r="475" spans="1:20" ht="45" x14ac:dyDescent="0.25">
      <c r="A475">
        <v>473</v>
      </c>
      <c r="B475" s="3" t="s">
        <v>474</v>
      </c>
      <c r="C475" s="3" t="s">
        <v>4583</v>
      </c>
      <c r="D475">
        <v>30000</v>
      </c>
      <c r="E475">
        <v>861</v>
      </c>
      <c r="F475" t="s">
        <v>8221</v>
      </c>
      <c r="G475" t="s">
        <v>8224</v>
      </c>
      <c r="H475" t="s">
        <v>8246</v>
      </c>
      <c r="I475">
        <v>1410972319</v>
      </c>
      <c r="J475">
        <v>1408380319</v>
      </c>
      <c r="K475" t="b">
        <v>0</v>
      </c>
      <c r="L475">
        <v>14</v>
      </c>
      <c r="M475" t="b">
        <v>0</v>
      </c>
      <c r="N475" t="s">
        <v>8270</v>
      </c>
      <c r="O475" s="5">
        <f t="shared" si="28"/>
        <v>2.87</v>
      </c>
      <c r="P475" s="7">
        <f t="shared" si="29"/>
        <v>61.5</v>
      </c>
      <c r="Q475" t="s">
        <v>8310</v>
      </c>
      <c r="R475" t="s">
        <v>8316</v>
      </c>
      <c r="S475" s="12">
        <f t="shared" si="30"/>
        <v>41869.698136574072</v>
      </c>
      <c r="T475" s="12">
        <f t="shared" si="31"/>
        <v>41899.698136574072</v>
      </c>
    </row>
    <row r="476" spans="1:20" ht="45" x14ac:dyDescent="0.25">
      <c r="A476">
        <v>474</v>
      </c>
      <c r="B476" s="3" t="s">
        <v>475</v>
      </c>
      <c r="C476" s="3" t="s">
        <v>4584</v>
      </c>
      <c r="D476">
        <v>3300</v>
      </c>
      <c r="E476">
        <v>1</v>
      </c>
      <c r="F476" t="s">
        <v>8221</v>
      </c>
      <c r="G476" t="s">
        <v>8224</v>
      </c>
      <c r="H476" t="s">
        <v>8246</v>
      </c>
      <c r="I476">
        <v>1487318029</v>
      </c>
      <c r="J476">
        <v>1484726029</v>
      </c>
      <c r="K476" t="b">
        <v>0</v>
      </c>
      <c r="L476">
        <v>1</v>
      </c>
      <c r="M476" t="b">
        <v>0</v>
      </c>
      <c r="N476" t="s">
        <v>8270</v>
      </c>
      <c r="O476" s="5">
        <f t="shared" si="28"/>
        <v>3.0303030303030304E-2</v>
      </c>
      <c r="P476" s="7">
        <f t="shared" si="29"/>
        <v>1</v>
      </c>
      <c r="Q476" t="s">
        <v>8310</v>
      </c>
      <c r="R476" t="s">
        <v>8316</v>
      </c>
      <c r="S476" s="12">
        <f t="shared" si="30"/>
        <v>42753.329039351855</v>
      </c>
      <c r="T476" s="12">
        <f t="shared" si="31"/>
        <v>42783.329039351855</v>
      </c>
    </row>
    <row r="477" spans="1:20" ht="60" x14ac:dyDescent="0.25">
      <c r="A477">
        <v>475</v>
      </c>
      <c r="B477" s="3" t="s">
        <v>476</v>
      </c>
      <c r="C477" s="3" t="s">
        <v>4585</v>
      </c>
      <c r="D477">
        <v>2000</v>
      </c>
      <c r="E477">
        <v>0</v>
      </c>
      <c r="F477" t="s">
        <v>8221</v>
      </c>
      <c r="G477" t="s">
        <v>8224</v>
      </c>
      <c r="H477" t="s">
        <v>8246</v>
      </c>
      <c r="I477">
        <v>1430877843</v>
      </c>
      <c r="J477">
        <v>1428285843</v>
      </c>
      <c r="K477" t="b">
        <v>0</v>
      </c>
      <c r="L477">
        <v>0</v>
      </c>
      <c r="M477" t="b">
        <v>0</v>
      </c>
      <c r="N477" t="s">
        <v>8270</v>
      </c>
      <c r="O477" s="5">
        <f t="shared" si="28"/>
        <v>0</v>
      </c>
      <c r="P477" s="7" t="str">
        <f t="shared" si="29"/>
        <v>N/A</v>
      </c>
      <c r="Q477" t="s">
        <v>8310</v>
      </c>
      <c r="R477" t="s">
        <v>8316</v>
      </c>
      <c r="S477" s="12">
        <f t="shared" si="30"/>
        <v>42100.086145833338</v>
      </c>
      <c r="T477" s="12">
        <f t="shared" si="31"/>
        <v>42130.086145833338</v>
      </c>
    </row>
    <row r="478" spans="1:20" ht="30" x14ac:dyDescent="0.25">
      <c r="A478">
        <v>476</v>
      </c>
      <c r="B478" s="3" t="s">
        <v>477</v>
      </c>
      <c r="C478" s="3" t="s">
        <v>4586</v>
      </c>
      <c r="D478">
        <v>220000</v>
      </c>
      <c r="E478">
        <v>4906.59</v>
      </c>
      <c r="F478" t="s">
        <v>8221</v>
      </c>
      <c r="G478" t="s">
        <v>8224</v>
      </c>
      <c r="H478" t="s">
        <v>8246</v>
      </c>
      <c r="I478">
        <v>1401767940</v>
      </c>
      <c r="J478">
        <v>1398727441</v>
      </c>
      <c r="K478" t="b">
        <v>0</v>
      </c>
      <c r="L478">
        <v>124</v>
      </c>
      <c r="M478" t="b">
        <v>0</v>
      </c>
      <c r="N478" t="s">
        <v>8270</v>
      </c>
      <c r="O478" s="5">
        <f t="shared" si="28"/>
        <v>2.230268181818182</v>
      </c>
      <c r="P478" s="7">
        <f t="shared" si="29"/>
        <v>39.569274193548388</v>
      </c>
      <c r="Q478" t="s">
        <v>8310</v>
      </c>
      <c r="R478" t="s">
        <v>8316</v>
      </c>
      <c r="S478" s="12">
        <f t="shared" si="30"/>
        <v>41757.975011574075</v>
      </c>
      <c r="T478" s="12">
        <f t="shared" si="31"/>
        <v>41793.165972222225</v>
      </c>
    </row>
    <row r="479" spans="1:20" ht="60" x14ac:dyDescent="0.25">
      <c r="A479">
        <v>477</v>
      </c>
      <c r="B479" s="3" t="s">
        <v>478</v>
      </c>
      <c r="C479" s="3" t="s">
        <v>4587</v>
      </c>
      <c r="D479">
        <v>1500</v>
      </c>
      <c r="E479">
        <v>0</v>
      </c>
      <c r="F479" t="s">
        <v>8221</v>
      </c>
      <c r="G479" t="s">
        <v>8224</v>
      </c>
      <c r="H479" t="s">
        <v>8246</v>
      </c>
      <c r="I479">
        <v>1337371334</v>
      </c>
      <c r="J479">
        <v>1332187334</v>
      </c>
      <c r="K479" t="b">
        <v>0</v>
      </c>
      <c r="L479">
        <v>0</v>
      </c>
      <c r="M479" t="b">
        <v>0</v>
      </c>
      <c r="N479" t="s">
        <v>8270</v>
      </c>
      <c r="O479" s="5">
        <f t="shared" si="28"/>
        <v>0</v>
      </c>
      <c r="P479" s="7" t="str">
        <f t="shared" si="29"/>
        <v>N/A</v>
      </c>
      <c r="Q479" t="s">
        <v>8310</v>
      </c>
      <c r="R479" t="s">
        <v>8316</v>
      </c>
      <c r="S479" s="12">
        <f t="shared" si="30"/>
        <v>40987.83488425926</v>
      </c>
      <c r="T479" s="12">
        <f t="shared" si="31"/>
        <v>41047.83488425926</v>
      </c>
    </row>
    <row r="480" spans="1:20" ht="45" x14ac:dyDescent="0.25">
      <c r="A480">
        <v>478</v>
      </c>
      <c r="B480" s="3" t="s">
        <v>479</v>
      </c>
      <c r="C480" s="3" t="s">
        <v>4588</v>
      </c>
      <c r="D480">
        <v>10000</v>
      </c>
      <c r="E480">
        <v>0</v>
      </c>
      <c r="F480" t="s">
        <v>8221</v>
      </c>
      <c r="G480" t="s">
        <v>8224</v>
      </c>
      <c r="H480" t="s">
        <v>8246</v>
      </c>
      <c r="I480">
        <v>1427921509</v>
      </c>
      <c r="J480">
        <v>1425333109</v>
      </c>
      <c r="K480" t="b">
        <v>0</v>
      </c>
      <c r="L480">
        <v>0</v>
      </c>
      <c r="M480" t="b">
        <v>0</v>
      </c>
      <c r="N480" t="s">
        <v>8270</v>
      </c>
      <c r="O480" s="5">
        <f t="shared" si="28"/>
        <v>0</v>
      </c>
      <c r="P480" s="7" t="str">
        <f t="shared" si="29"/>
        <v>N/A</v>
      </c>
      <c r="Q480" t="s">
        <v>8310</v>
      </c>
      <c r="R480" t="s">
        <v>8316</v>
      </c>
      <c r="S480" s="12">
        <f t="shared" si="30"/>
        <v>42065.910983796297</v>
      </c>
      <c r="T480" s="12">
        <f t="shared" si="31"/>
        <v>42095.869317129633</v>
      </c>
    </row>
    <row r="481" spans="1:20" ht="45" x14ac:dyDescent="0.25">
      <c r="A481">
        <v>479</v>
      </c>
      <c r="B481" s="3" t="s">
        <v>480</v>
      </c>
      <c r="C481" s="3" t="s">
        <v>4589</v>
      </c>
      <c r="D481">
        <v>15000</v>
      </c>
      <c r="E481">
        <v>4884</v>
      </c>
      <c r="F481" t="s">
        <v>8221</v>
      </c>
      <c r="G481" t="s">
        <v>8224</v>
      </c>
      <c r="H481" t="s">
        <v>8246</v>
      </c>
      <c r="I481">
        <v>1416566835</v>
      </c>
      <c r="J481">
        <v>1411379235</v>
      </c>
      <c r="K481" t="b">
        <v>0</v>
      </c>
      <c r="L481">
        <v>55</v>
      </c>
      <c r="M481" t="b">
        <v>0</v>
      </c>
      <c r="N481" t="s">
        <v>8270</v>
      </c>
      <c r="O481" s="5">
        <f t="shared" si="28"/>
        <v>32.56</v>
      </c>
      <c r="P481" s="7">
        <f t="shared" si="29"/>
        <v>88.8</v>
      </c>
      <c r="Q481" t="s">
        <v>8310</v>
      </c>
      <c r="R481" t="s">
        <v>8316</v>
      </c>
      <c r="S481" s="12">
        <f t="shared" si="30"/>
        <v>41904.407812500001</v>
      </c>
      <c r="T481" s="12">
        <f t="shared" si="31"/>
        <v>41964.449479166666</v>
      </c>
    </row>
    <row r="482" spans="1:20" ht="60" x14ac:dyDescent="0.25">
      <c r="A482">
        <v>480</v>
      </c>
      <c r="B482" s="3" t="s">
        <v>481</v>
      </c>
      <c r="C482" s="3" t="s">
        <v>4590</v>
      </c>
      <c r="D482">
        <v>40000</v>
      </c>
      <c r="E482">
        <v>7764</v>
      </c>
      <c r="F482" t="s">
        <v>8221</v>
      </c>
      <c r="G482" t="s">
        <v>8224</v>
      </c>
      <c r="H482" t="s">
        <v>8246</v>
      </c>
      <c r="I482">
        <v>1376049615</v>
      </c>
      <c r="J482">
        <v>1373457615</v>
      </c>
      <c r="K482" t="b">
        <v>0</v>
      </c>
      <c r="L482">
        <v>140</v>
      </c>
      <c r="M482" t="b">
        <v>0</v>
      </c>
      <c r="N482" t="s">
        <v>8270</v>
      </c>
      <c r="O482" s="5">
        <f t="shared" si="28"/>
        <v>19.41</v>
      </c>
      <c r="P482" s="7">
        <f t="shared" si="29"/>
        <v>55.457142857142856</v>
      </c>
      <c r="Q482" t="s">
        <v>8310</v>
      </c>
      <c r="R482" t="s">
        <v>8316</v>
      </c>
      <c r="S482" s="12">
        <f t="shared" si="30"/>
        <v>41465.500173611108</v>
      </c>
      <c r="T482" s="12">
        <f t="shared" si="31"/>
        <v>41495.500173611108</v>
      </c>
    </row>
    <row r="483" spans="1:20" ht="60" x14ac:dyDescent="0.25">
      <c r="A483">
        <v>481</v>
      </c>
      <c r="B483" s="3" t="s">
        <v>482</v>
      </c>
      <c r="C483" s="3" t="s">
        <v>4591</v>
      </c>
      <c r="D483">
        <v>30000</v>
      </c>
      <c r="E483">
        <v>1830</v>
      </c>
      <c r="F483" t="s">
        <v>8221</v>
      </c>
      <c r="G483" t="s">
        <v>8224</v>
      </c>
      <c r="H483" t="s">
        <v>8246</v>
      </c>
      <c r="I483">
        <v>1349885289</v>
      </c>
      <c r="J483">
        <v>1347293289</v>
      </c>
      <c r="K483" t="b">
        <v>0</v>
      </c>
      <c r="L483">
        <v>21</v>
      </c>
      <c r="M483" t="b">
        <v>0</v>
      </c>
      <c r="N483" t="s">
        <v>8270</v>
      </c>
      <c r="O483" s="5">
        <f t="shared" si="28"/>
        <v>6.1</v>
      </c>
      <c r="P483" s="7">
        <f t="shared" si="29"/>
        <v>87.142857142857139</v>
      </c>
      <c r="Q483" t="s">
        <v>8310</v>
      </c>
      <c r="R483" t="s">
        <v>8316</v>
      </c>
      <c r="S483" s="12">
        <f t="shared" si="30"/>
        <v>41162.672326388885</v>
      </c>
      <c r="T483" s="12">
        <f t="shared" si="31"/>
        <v>41192.672326388885</v>
      </c>
    </row>
    <row r="484" spans="1:20" ht="45" x14ac:dyDescent="0.25">
      <c r="A484">
        <v>482</v>
      </c>
      <c r="B484" s="3" t="s">
        <v>483</v>
      </c>
      <c r="C484" s="3" t="s">
        <v>4592</v>
      </c>
      <c r="D484">
        <v>10000</v>
      </c>
      <c r="E484">
        <v>10</v>
      </c>
      <c r="F484" t="s">
        <v>8221</v>
      </c>
      <c r="G484" t="s">
        <v>8224</v>
      </c>
      <c r="H484" t="s">
        <v>8246</v>
      </c>
      <c r="I484">
        <v>1460644440</v>
      </c>
      <c r="J484">
        <v>1458336690</v>
      </c>
      <c r="K484" t="b">
        <v>0</v>
      </c>
      <c r="L484">
        <v>1</v>
      </c>
      <c r="M484" t="b">
        <v>0</v>
      </c>
      <c r="N484" t="s">
        <v>8270</v>
      </c>
      <c r="O484" s="5">
        <f t="shared" si="28"/>
        <v>0.1</v>
      </c>
      <c r="P484" s="7">
        <f t="shared" si="29"/>
        <v>10</v>
      </c>
      <c r="Q484" t="s">
        <v>8310</v>
      </c>
      <c r="R484" t="s">
        <v>8316</v>
      </c>
      <c r="S484" s="12">
        <f t="shared" si="30"/>
        <v>42447.896875000006</v>
      </c>
      <c r="T484" s="12">
        <f t="shared" si="31"/>
        <v>42474.606944444444</v>
      </c>
    </row>
    <row r="485" spans="1:20" ht="60" x14ac:dyDescent="0.25">
      <c r="A485">
        <v>483</v>
      </c>
      <c r="B485" s="3" t="s">
        <v>484</v>
      </c>
      <c r="C485" s="3" t="s">
        <v>4593</v>
      </c>
      <c r="D485">
        <v>15000</v>
      </c>
      <c r="E485">
        <v>7530</v>
      </c>
      <c r="F485" t="s">
        <v>8221</v>
      </c>
      <c r="G485" t="s">
        <v>8225</v>
      </c>
      <c r="H485" t="s">
        <v>8247</v>
      </c>
      <c r="I485">
        <v>1359434672</v>
      </c>
      <c r="J485">
        <v>1354250672</v>
      </c>
      <c r="K485" t="b">
        <v>0</v>
      </c>
      <c r="L485">
        <v>147</v>
      </c>
      <c r="M485" t="b">
        <v>0</v>
      </c>
      <c r="N485" t="s">
        <v>8270</v>
      </c>
      <c r="O485" s="5">
        <f t="shared" si="28"/>
        <v>50.2</v>
      </c>
      <c r="P485" s="7">
        <f t="shared" si="29"/>
        <v>51.224489795918366</v>
      </c>
      <c r="Q485" t="s">
        <v>8310</v>
      </c>
      <c r="R485" t="s">
        <v>8316</v>
      </c>
      <c r="S485" s="12">
        <f t="shared" si="30"/>
        <v>41243.197592592594</v>
      </c>
      <c r="T485" s="12">
        <f t="shared" si="31"/>
        <v>41303.197592592594</v>
      </c>
    </row>
    <row r="486" spans="1:20" ht="60" x14ac:dyDescent="0.25">
      <c r="A486">
        <v>484</v>
      </c>
      <c r="B486" s="3" t="s">
        <v>485</v>
      </c>
      <c r="C486" s="3" t="s">
        <v>4594</v>
      </c>
      <c r="D486">
        <v>80000</v>
      </c>
      <c r="E486">
        <v>149</v>
      </c>
      <c r="F486" t="s">
        <v>8221</v>
      </c>
      <c r="G486" t="s">
        <v>8225</v>
      </c>
      <c r="H486" t="s">
        <v>8247</v>
      </c>
      <c r="I486">
        <v>1446766372</v>
      </c>
      <c r="J486">
        <v>1443220372</v>
      </c>
      <c r="K486" t="b">
        <v>0</v>
      </c>
      <c r="L486">
        <v>11</v>
      </c>
      <c r="M486" t="b">
        <v>0</v>
      </c>
      <c r="N486" t="s">
        <v>8270</v>
      </c>
      <c r="O486" s="5">
        <f t="shared" si="28"/>
        <v>0.18625</v>
      </c>
      <c r="P486" s="7">
        <f t="shared" si="29"/>
        <v>13.545454545454545</v>
      </c>
      <c r="Q486" t="s">
        <v>8310</v>
      </c>
      <c r="R486" t="s">
        <v>8316</v>
      </c>
      <c r="S486" s="12">
        <f t="shared" si="30"/>
        <v>42272.93949074074</v>
      </c>
      <c r="T486" s="12">
        <f t="shared" si="31"/>
        <v>42313.981157407412</v>
      </c>
    </row>
    <row r="487" spans="1:20" ht="45" x14ac:dyDescent="0.25">
      <c r="A487">
        <v>485</v>
      </c>
      <c r="B487" s="3" t="s">
        <v>486</v>
      </c>
      <c r="C487" s="3" t="s">
        <v>4595</v>
      </c>
      <c r="D487">
        <v>37956</v>
      </c>
      <c r="E487">
        <v>8315.01</v>
      </c>
      <c r="F487" t="s">
        <v>8221</v>
      </c>
      <c r="G487" t="s">
        <v>8225</v>
      </c>
      <c r="H487" t="s">
        <v>8247</v>
      </c>
      <c r="I487">
        <v>1368792499</v>
      </c>
      <c r="J487">
        <v>1366200499</v>
      </c>
      <c r="K487" t="b">
        <v>0</v>
      </c>
      <c r="L487">
        <v>125</v>
      </c>
      <c r="M487" t="b">
        <v>0</v>
      </c>
      <c r="N487" t="s">
        <v>8270</v>
      </c>
      <c r="O487" s="5">
        <f t="shared" si="28"/>
        <v>21.906971229845084</v>
      </c>
      <c r="P487" s="7">
        <f t="shared" si="29"/>
        <v>66.520080000000007</v>
      </c>
      <c r="Q487" t="s">
        <v>8310</v>
      </c>
      <c r="R487" t="s">
        <v>8316</v>
      </c>
      <c r="S487" s="12">
        <f t="shared" si="30"/>
        <v>41381.50577546296</v>
      </c>
      <c r="T487" s="12">
        <f t="shared" si="31"/>
        <v>41411.50577546296</v>
      </c>
    </row>
    <row r="488" spans="1:20" ht="60" x14ac:dyDescent="0.25">
      <c r="A488">
        <v>486</v>
      </c>
      <c r="B488" s="3" t="s">
        <v>487</v>
      </c>
      <c r="C488" s="3" t="s">
        <v>4596</v>
      </c>
      <c r="D488">
        <v>550000</v>
      </c>
      <c r="E488">
        <v>50</v>
      </c>
      <c r="F488" t="s">
        <v>8221</v>
      </c>
      <c r="G488" t="s">
        <v>8226</v>
      </c>
      <c r="H488" t="s">
        <v>8248</v>
      </c>
      <c r="I488">
        <v>1401662239</v>
      </c>
      <c r="J488">
        <v>1399070239</v>
      </c>
      <c r="K488" t="b">
        <v>0</v>
      </c>
      <c r="L488">
        <v>1</v>
      </c>
      <c r="M488" t="b">
        <v>0</v>
      </c>
      <c r="N488" t="s">
        <v>8270</v>
      </c>
      <c r="O488" s="5">
        <f t="shared" si="28"/>
        <v>9.0909090909090905E-3</v>
      </c>
      <c r="P488" s="7">
        <f t="shared" si="29"/>
        <v>50</v>
      </c>
      <c r="Q488" t="s">
        <v>8310</v>
      </c>
      <c r="R488" t="s">
        <v>8316</v>
      </c>
      <c r="S488" s="12">
        <f t="shared" si="30"/>
        <v>41761.94258101852</v>
      </c>
      <c r="T488" s="12">
        <f t="shared" si="31"/>
        <v>41791.94258101852</v>
      </c>
    </row>
    <row r="489" spans="1:20" ht="60" x14ac:dyDescent="0.25">
      <c r="A489">
        <v>487</v>
      </c>
      <c r="B489" s="3" t="s">
        <v>488</v>
      </c>
      <c r="C489" s="3" t="s">
        <v>4597</v>
      </c>
      <c r="D489">
        <v>50000</v>
      </c>
      <c r="E489">
        <v>0</v>
      </c>
      <c r="F489" t="s">
        <v>8221</v>
      </c>
      <c r="G489" t="s">
        <v>8229</v>
      </c>
      <c r="H489" t="s">
        <v>8251</v>
      </c>
      <c r="I489">
        <v>1482678994</v>
      </c>
      <c r="J489">
        <v>1477491394</v>
      </c>
      <c r="K489" t="b">
        <v>0</v>
      </c>
      <c r="L489">
        <v>0</v>
      </c>
      <c r="M489" t="b">
        <v>0</v>
      </c>
      <c r="N489" t="s">
        <v>8270</v>
      </c>
      <c r="O489" s="5">
        <f t="shared" si="28"/>
        <v>0</v>
      </c>
      <c r="P489" s="7" t="str">
        <f t="shared" si="29"/>
        <v>N/A</v>
      </c>
      <c r="Q489" t="s">
        <v>8310</v>
      </c>
      <c r="R489" t="s">
        <v>8316</v>
      </c>
      <c r="S489" s="12">
        <f t="shared" si="30"/>
        <v>42669.594837962963</v>
      </c>
      <c r="T489" s="12">
        <f t="shared" si="31"/>
        <v>42729.636504629627</v>
      </c>
    </row>
    <row r="490" spans="1:20" ht="45" x14ac:dyDescent="0.25">
      <c r="A490">
        <v>488</v>
      </c>
      <c r="B490" s="3" t="s">
        <v>489</v>
      </c>
      <c r="C490" s="3" t="s">
        <v>4598</v>
      </c>
      <c r="D490">
        <v>12000</v>
      </c>
      <c r="E490">
        <v>0</v>
      </c>
      <c r="F490" t="s">
        <v>8221</v>
      </c>
      <c r="G490" t="s">
        <v>8224</v>
      </c>
      <c r="H490" t="s">
        <v>8246</v>
      </c>
      <c r="I490">
        <v>1483924700</v>
      </c>
      <c r="J490">
        <v>1481332700</v>
      </c>
      <c r="K490" t="b">
        <v>0</v>
      </c>
      <c r="L490">
        <v>0</v>
      </c>
      <c r="M490" t="b">
        <v>0</v>
      </c>
      <c r="N490" t="s">
        <v>8270</v>
      </c>
      <c r="O490" s="5">
        <f t="shared" si="28"/>
        <v>0</v>
      </c>
      <c r="P490" s="7" t="str">
        <f t="shared" si="29"/>
        <v>N/A</v>
      </c>
      <c r="Q490" t="s">
        <v>8310</v>
      </c>
      <c r="R490" t="s">
        <v>8316</v>
      </c>
      <c r="S490" s="12">
        <f t="shared" si="30"/>
        <v>42714.054398148146</v>
      </c>
      <c r="T490" s="12">
        <f t="shared" si="31"/>
        <v>42744.054398148146</v>
      </c>
    </row>
    <row r="491" spans="1:20" ht="45" x14ac:dyDescent="0.25">
      <c r="A491">
        <v>489</v>
      </c>
      <c r="B491" s="3" t="s">
        <v>490</v>
      </c>
      <c r="C491" s="3" t="s">
        <v>4599</v>
      </c>
      <c r="D491">
        <v>74997</v>
      </c>
      <c r="E491">
        <v>215</v>
      </c>
      <c r="F491" t="s">
        <v>8221</v>
      </c>
      <c r="G491" t="s">
        <v>8224</v>
      </c>
      <c r="H491" t="s">
        <v>8246</v>
      </c>
      <c r="I491">
        <v>1325763180</v>
      </c>
      <c r="J491">
        <v>1323084816</v>
      </c>
      <c r="K491" t="b">
        <v>0</v>
      </c>
      <c r="L491">
        <v>3</v>
      </c>
      <c r="M491" t="b">
        <v>0</v>
      </c>
      <c r="N491" t="s">
        <v>8270</v>
      </c>
      <c r="O491" s="5">
        <f t="shared" si="28"/>
        <v>0.28667813379201834</v>
      </c>
      <c r="P491" s="7">
        <f t="shared" si="29"/>
        <v>71.666666666666671</v>
      </c>
      <c r="Q491" t="s">
        <v>8310</v>
      </c>
      <c r="R491" t="s">
        <v>8316</v>
      </c>
      <c r="S491" s="12">
        <f t="shared" si="30"/>
        <v>40882.481666666667</v>
      </c>
      <c r="T491" s="12">
        <f t="shared" si="31"/>
        <v>40913.481249999997</v>
      </c>
    </row>
    <row r="492" spans="1:20" x14ac:dyDescent="0.25">
      <c r="A492">
        <v>490</v>
      </c>
      <c r="B492" s="3" t="s">
        <v>491</v>
      </c>
      <c r="C492" s="3" t="s">
        <v>4600</v>
      </c>
      <c r="D492">
        <v>1000</v>
      </c>
      <c r="E492">
        <v>0</v>
      </c>
      <c r="F492" t="s">
        <v>8221</v>
      </c>
      <c r="G492" t="s">
        <v>8224</v>
      </c>
      <c r="H492" t="s">
        <v>8246</v>
      </c>
      <c r="I492">
        <v>1345677285</v>
      </c>
      <c r="J492">
        <v>1343085285</v>
      </c>
      <c r="K492" t="b">
        <v>0</v>
      </c>
      <c r="L492">
        <v>0</v>
      </c>
      <c r="M492" t="b">
        <v>0</v>
      </c>
      <c r="N492" t="s">
        <v>8270</v>
      </c>
      <c r="O492" s="5">
        <f t="shared" si="28"/>
        <v>0</v>
      </c>
      <c r="P492" s="7" t="str">
        <f t="shared" si="29"/>
        <v>N/A</v>
      </c>
      <c r="Q492" t="s">
        <v>8310</v>
      </c>
      <c r="R492" t="s">
        <v>8316</v>
      </c>
      <c r="S492" s="12">
        <f t="shared" si="30"/>
        <v>41113.968576388892</v>
      </c>
      <c r="T492" s="12">
        <f t="shared" si="31"/>
        <v>41143.968576388892</v>
      </c>
    </row>
    <row r="493" spans="1:20" ht="45" x14ac:dyDescent="0.25">
      <c r="A493">
        <v>491</v>
      </c>
      <c r="B493" s="3" t="s">
        <v>492</v>
      </c>
      <c r="C493" s="3" t="s">
        <v>4601</v>
      </c>
      <c r="D493">
        <v>10000</v>
      </c>
      <c r="E493">
        <v>0</v>
      </c>
      <c r="F493" t="s">
        <v>8221</v>
      </c>
      <c r="G493" t="s">
        <v>8224</v>
      </c>
      <c r="H493" t="s">
        <v>8246</v>
      </c>
      <c r="I493">
        <v>1453937699</v>
      </c>
      <c r="J493">
        <v>1451345699</v>
      </c>
      <c r="K493" t="b">
        <v>0</v>
      </c>
      <c r="L493">
        <v>0</v>
      </c>
      <c r="M493" t="b">
        <v>0</v>
      </c>
      <c r="N493" t="s">
        <v>8270</v>
      </c>
      <c r="O493" s="5">
        <f t="shared" si="28"/>
        <v>0</v>
      </c>
      <c r="P493" s="7" t="str">
        <f t="shared" si="29"/>
        <v>N/A</v>
      </c>
      <c r="Q493" t="s">
        <v>8310</v>
      </c>
      <c r="R493" t="s">
        <v>8316</v>
      </c>
      <c r="S493" s="12">
        <f t="shared" si="30"/>
        <v>42366.982627314821</v>
      </c>
      <c r="T493" s="12">
        <f t="shared" si="31"/>
        <v>42396.982627314821</v>
      </c>
    </row>
    <row r="494" spans="1:20" ht="60" x14ac:dyDescent="0.25">
      <c r="A494">
        <v>492</v>
      </c>
      <c r="B494" s="3" t="s">
        <v>493</v>
      </c>
      <c r="C494" s="3" t="s">
        <v>4602</v>
      </c>
      <c r="D494">
        <v>10000000</v>
      </c>
      <c r="E494">
        <v>0</v>
      </c>
      <c r="F494" t="s">
        <v>8221</v>
      </c>
      <c r="G494" t="s">
        <v>8235</v>
      </c>
      <c r="H494" t="s">
        <v>8255</v>
      </c>
      <c r="I494">
        <v>1476319830</v>
      </c>
      <c r="J494">
        <v>1471135830</v>
      </c>
      <c r="K494" t="b">
        <v>0</v>
      </c>
      <c r="L494">
        <v>0</v>
      </c>
      <c r="M494" t="b">
        <v>0</v>
      </c>
      <c r="N494" t="s">
        <v>8270</v>
      </c>
      <c r="O494" s="5">
        <f t="shared" si="28"/>
        <v>0</v>
      </c>
      <c r="P494" s="7" t="str">
        <f t="shared" si="29"/>
        <v>N/A</v>
      </c>
      <c r="Q494" t="s">
        <v>8310</v>
      </c>
      <c r="R494" t="s">
        <v>8316</v>
      </c>
      <c r="S494" s="12">
        <f t="shared" si="30"/>
        <v>42596.03506944445</v>
      </c>
      <c r="T494" s="12">
        <f t="shared" si="31"/>
        <v>42656.03506944445</v>
      </c>
    </row>
    <row r="495" spans="1:20" ht="45" x14ac:dyDescent="0.25">
      <c r="A495">
        <v>493</v>
      </c>
      <c r="B495" s="3" t="s">
        <v>494</v>
      </c>
      <c r="C495" s="3" t="s">
        <v>4603</v>
      </c>
      <c r="D495">
        <v>30000</v>
      </c>
      <c r="E495">
        <v>0</v>
      </c>
      <c r="F495" t="s">
        <v>8221</v>
      </c>
      <c r="G495" t="s">
        <v>8225</v>
      </c>
      <c r="H495" t="s">
        <v>8247</v>
      </c>
      <c r="I495">
        <v>1432142738</v>
      </c>
      <c r="J495">
        <v>1429550738</v>
      </c>
      <c r="K495" t="b">
        <v>0</v>
      </c>
      <c r="L495">
        <v>0</v>
      </c>
      <c r="M495" t="b">
        <v>0</v>
      </c>
      <c r="N495" t="s">
        <v>8270</v>
      </c>
      <c r="O495" s="5">
        <f t="shared" si="28"/>
        <v>0</v>
      </c>
      <c r="P495" s="7" t="str">
        <f t="shared" si="29"/>
        <v>N/A</v>
      </c>
      <c r="Q495" t="s">
        <v>8310</v>
      </c>
      <c r="R495" t="s">
        <v>8316</v>
      </c>
      <c r="S495" s="12">
        <f t="shared" si="30"/>
        <v>42114.726134259254</v>
      </c>
      <c r="T495" s="12">
        <f t="shared" si="31"/>
        <v>42144.726134259254</v>
      </c>
    </row>
    <row r="496" spans="1:20" ht="60" x14ac:dyDescent="0.25">
      <c r="A496">
        <v>494</v>
      </c>
      <c r="B496" s="3" t="s">
        <v>495</v>
      </c>
      <c r="C496" s="3" t="s">
        <v>4604</v>
      </c>
      <c r="D496">
        <v>20000</v>
      </c>
      <c r="E496">
        <v>31</v>
      </c>
      <c r="F496" t="s">
        <v>8221</v>
      </c>
      <c r="G496" t="s">
        <v>8224</v>
      </c>
      <c r="H496" t="s">
        <v>8246</v>
      </c>
      <c r="I496">
        <v>1404356400</v>
      </c>
      <c r="J496">
        <v>1402343765</v>
      </c>
      <c r="K496" t="b">
        <v>0</v>
      </c>
      <c r="L496">
        <v>3</v>
      </c>
      <c r="M496" t="b">
        <v>0</v>
      </c>
      <c r="N496" t="s">
        <v>8270</v>
      </c>
      <c r="O496" s="5">
        <f t="shared" si="28"/>
        <v>0.155</v>
      </c>
      <c r="P496" s="7">
        <f t="shared" si="29"/>
        <v>10.333333333333334</v>
      </c>
      <c r="Q496" t="s">
        <v>8310</v>
      </c>
      <c r="R496" t="s">
        <v>8316</v>
      </c>
      <c r="S496" s="12">
        <f t="shared" si="30"/>
        <v>41799.830613425926</v>
      </c>
      <c r="T496" s="12">
        <f t="shared" si="31"/>
        <v>41823.125</v>
      </c>
    </row>
    <row r="497" spans="1:20" ht="45" x14ac:dyDescent="0.25">
      <c r="A497">
        <v>495</v>
      </c>
      <c r="B497" s="3" t="s">
        <v>496</v>
      </c>
      <c r="C497" s="3" t="s">
        <v>4605</v>
      </c>
      <c r="D497">
        <v>7000</v>
      </c>
      <c r="E497">
        <v>0</v>
      </c>
      <c r="F497" t="s">
        <v>8221</v>
      </c>
      <c r="G497" t="s">
        <v>8224</v>
      </c>
      <c r="H497" t="s">
        <v>8246</v>
      </c>
      <c r="I497">
        <v>1437076305</v>
      </c>
      <c r="J497">
        <v>1434484305</v>
      </c>
      <c r="K497" t="b">
        <v>0</v>
      </c>
      <c r="L497">
        <v>0</v>
      </c>
      <c r="M497" t="b">
        <v>0</v>
      </c>
      <c r="N497" t="s">
        <v>8270</v>
      </c>
      <c r="O497" s="5">
        <f t="shared" si="28"/>
        <v>0</v>
      </c>
      <c r="P497" s="7" t="str">
        <f t="shared" si="29"/>
        <v>N/A</v>
      </c>
      <c r="Q497" t="s">
        <v>8310</v>
      </c>
      <c r="R497" t="s">
        <v>8316</v>
      </c>
      <c r="S497" s="12">
        <f t="shared" si="30"/>
        <v>42171.827604166669</v>
      </c>
      <c r="T497" s="12">
        <f t="shared" si="31"/>
        <v>42201.827604166669</v>
      </c>
    </row>
    <row r="498" spans="1:20" ht="45" x14ac:dyDescent="0.25">
      <c r="A498">
        <v>496</v>
      </c>
      <c r="B498" s="3" t="s">
        <v>497</v>
      </c>
      <c r="C498" s="3" t="s">
        <v>4606</v>
      </c>
      <c r="D498">
        <v>60000</v>
      </c>
      <c r="E498">
        <v>1</v>
      </c>
      <c r="F498" t="s">
        <v>8221</v>
      </c>
      <c r="G498" t="s">
        <v>8224</v>
      </c>
      <c r="H498" t="s">
        <v>8246</v>
      </c>
      <c r="I498">
        <v>1392070874</v>
      </c>
      <c r="J498">
        <v>1386886874</v>
      </c>
      <c r="K498" t="b">
        <v>0</v>
      </c>
      <c r="L498">
        <v>1</v>
      </c>
      <c r="M498" t="b">
        <v>0</v>
      </c>
      <c r="N498" t="s">
        <v>8270</v>
      </c>
      <c r="O498" s="5">
        <f t="shared" si="28"/>
        <v>1.6666666666666668E-3</v>
      </c>
      <c r="P498" s="7">
        <f t="shared" si="29"/>
        <v>1</v>
      </c>
      <c r="Q498" t="s">
        <v>8310</v>
      </c>
      <c r="R498" t="s">
        <v>8316</v>
      </c>
      <c r="S498" s="12">
        <f t="shared" si="30"/>
        <v>41620.93141203704</v>
      </c>
      <c r="T498" s="12">
        <f t="shared" si="31"/>
        <v>41680.93141203704</v>
      </c>
    </row>
    <row r="499" spans="1:20" x14ac:dyDescent="0.25">
      <c r="A499">
        <v>497</v>
      </c>
      <c r="B499" s="3" t="s">
        <v>498</v>
      </c>
      <c r="C499" s="3" t="s">
        <v>4607</v>
      </c>
      <c r="D499">
        <v>4480</v>
      </c>
      <c r="E499">
        <v>30</v>
      </c>
      <c r="F499" t="s">
        <v>8221</v>
      </c>
      <c r="G499" t="s">
        <v>8224</v>
      </c>
      <c r="H499" t="s">
        <v>8246</v>
      </c>
      <c r="I499">
        <v>1419483600</v>
      </c>
      <c r="J499">
        <v>1414889665</v>
      </c>
      <c r="K499" t="b">
        <v>0</v>
      </c>
      <c r="L499">
        <v>3</v>
      </c>
      <c r="M499" t="b">
        <v>0</v>
      </c>
      <c r="N499" t="s">
        <v>8270</v>
      </c>
      <c r="O499" s="5">
        <f t="shared" si="28"/>
        <v>0.6696428571428571</v>
      </c>
      <c r="P499" s="7">
        <f t="shared" si="29"/>
        <v>10</v>
      </c>
      <c r="Q499" t="s">
        <v>8310</v>
      </c>
      <c r="R499" t="s">
        <v>8316</v>
      </c>
      <c r="S499" s="12">
        <f t="shared" si="30"/>
        <v>41945.037789351853</v>
      </c>
      <c r="T499" s="12">
        <f t="shared" si="31"/>
        <v>41998.208333333328</v>
      </c>
    </row>
    <row r="500" spans="1:20" ht="45" x14ac:dyDescent="0.25">
      <c r="A500">
        <v>498</v>
      </c>
      <c r="B500" s="3" t="s">
        <v>499</v>
      </c>
      <c r="C500" s="3" t="s">
        <v>4608</v>
      </c>
      <c r="D500">
        <v>65108</v>
      </c>
      <c r="E500">
        <v>2994</v>
      </c>
      <c r="F500" t="s">
        <v>8221</v>
      </c>
      <c r="G500" t="s">
        <v>8224</v>
      </c>
      <c r="H500" t="s">
        <v>8246</v>
      </c>
      <c r="I500">
        <v>1324664249</v>
      </c>
      <c r="J500">
        <v>1321035449</v>
      </c>
      <c r="K500" t="b">
        <v>0</v>
      </c>
      <c r="L500">
        <v>22</v>
      </c>
      <c r="M500" t="b">
        <v>0</v>
      </c>
      <c r="N500" t="s">
        <v>8270</v>
      </c>
      <c r="O500" s="5">
        <f t="shared" si="28"/>
        <v>4.5985132395404564</v>
      </c>
      <c r="P500" s="7">
        <f t="shared" si="29"/>
        <v>136.09090909090909</v>
      </c>
      <c r="Q500" t="s">
        <v>8310</v>
      </c>
      <c r="R500" t="s">
        <v>8316</v>
      </c>
      <c r="S500" s="12">
        <f t="shared" si="30"/>
        <v>40858.762141203704</v>
      </c>
      <c r="T500" s="12">
        <f t="shared" si="31"/>
        <v>40900.762141203704</v>
      </c>
    </row>
    <row r="501" spans="1:20" ht="60" x14ac:dyDescent="0.25">
      <c r="A501">
        <v>499</v>
      </c>
      <c r="B501" s="3" t="s">
        <v>500</v>
      </c>
      <c r="C501" s="3" t="s">
        <v>4609</v>
      </c>
      <c r="D501">
        <v>20000</v>
      </c>
      <c r="E501">
        <v>1910</v>
      </c>
      <c r="F501" t="s">
        <v>8221</v>
      </c>
      <c r="G501" t="s">
        <v>8224</v>
      </c>
      <c r="H501" t="s">
        <v>8246</v>
      </c>
      <c r="I501">
        <v>1255381140</v>
      </c>
      <c r="J501">
        <v>1250630968</v>
      </c>
      <c r="K501" t="b">
        <v>0</v>
      </c>
      <c r="L501">
        <v>26</v>
      </c>
      <c r="M501" t="b">
        <v>0</v>
      </c>
      <c r="N501" t="s">
        <v>8270</v>
      </c>
      <c r="O501" s="5">
        <f t="shared" si="28"/>
        <v>9.5500000000000007</v>
      </c>
      <c r="P501" s="7">
        <f t="shared" si="29"/>
        <v>73.461538461538467</v>
      </c>
      <c r="Q501" t="s">
        <v>8310</v>
      </c>
      <c r="R501" t="s">
        <v>8316</v>
      </c>
      <c r="S501" s="12">
        <f t="shared" si="30"/>
        <v>40043.895462962959</v>
      </c>
      <c r="T501" s="12">
        <f t="shared" si="31"/>
        <v>40098.874305555553</v>
      </c>
    </row>
    <row r="502" spans="1:20" ht="60" x14ac:dyDescent="0.25">
      <c r="A502">
        <v>500</v>
      </c>
      <c r="B502" s="3" t="s">
        <v>501</v>
      </c>
      <c r="C502" s="3" t="s">
        <v>4610</v>
      </c>
      <c r="D502">
        <v>6500</v>
      </c>
      <c r="E502">
        <v>215</v>
      </c>
      <c r="F502" t="s">
        <v>8221</v>
      </c>
      <c r="G502" t="s">
        <v>8224</v>
      </c>
      <c r="H502" t="s">
        <v>8246</v>
      </c>
      <c r="I502">
        <v>1273356960</v>
      </c>
      <c r="J502">
        <v>1268255751</v>
      </c>
      <c r="K502" t="b">
        <v>0</v>
      </c>
      <c r="L502">
        <v>4</v>
      </c>
      <c r="M502" t="b">
        <v>0</v>
      </c>
      <c r="N502" t="s">
        <v>8270</v>
      </c>
      <c r="O502" s="5">
        <f t="shared" si="28"/>
        <v>3.3076923076923079</v>
      </c>
      <c r="P502" s="7">
        <f t="shared" si="29"/>
        <v>53.75</v>
      </c>
      <c r="Q502" t="s">
        <v>8310</v>
      </c>
      <c r="R502" t="s">
        <v>8316</v>
      </c>
      <c r="S502" s="12">
        <f t="shared" si="30"/>
        <v>40247.886006944449</v>
      </c>
      <c r="T502" s="12">
        <f t="shared" si="31"/>
        <v>40306.927777777775</v>
      </c>
    </row>
    <row r="503" spans="1:20" ht="60" x14ac:dyDescent="0.25">
      <c r="A503">
        <v>501</v>
      </c>
      <c r="B503" s="3" t="s">
        <v>502</v>
      </c>
      <c r="C503" s="3" t="s">
        <v>4611</v>
      </c>
      <c r="D503">
        <v>10000</v>
      </c>
      <c r="E503">
        <v>0</v>
      </c>
      <c r="F503" t="s">
        <v>8221</v>
      </c>
      <c r="G503" t="s">
        <v>8224</v>
      </c>
      <c r="H503" t="s">
        <v>8246</v>
      </c>
      <c r="I503">
        <v>1310189851</v>
      </c>
      <c r="J503">
        <v>1307597851</v>
      </c>
      <c r="K503" t="b">
        <v>0</v>
      </c>
      <c r="L503">
        <v>0</v>
      </c>
      <c r="M503" t="b">
        <v>0</v>
      </c>
      <c r="N503" t="s">
        <v>8270</v>
      </c>
      <c r="O503" s="5">
        <f t="shared" si="28"/>
        <v>0</v>
      </c>
      <c r="P503" s="7" t="str">
        <f t="shared" si="29"/>
        <v>N/A</v>
      </c>
      <c r="Q503" t="s">
        <v>8310</v>
      </c>
      <c r="R503" t="s">
        <v>8316</v>
      </c>
      <c r="S503" s="12">
        <f t="shared" si="30"/>
        <v>40703.234386574077</v>
      </c>
      <c r="T503" s="12">
        <f t="shared" si="31"/>
        <v>40733.234386574077</v>
      </c>
    </row>
    <row r="504" spans="1:20" ht="60" x14ac:dyDescent="0.25">
      <c r="A504">
        <v>502</v>
      </c>
      <c r="B504" s="3" t="s">
        <v>503</v>
      </c>
      <c r="C504" s="3" t="s">
        <v>4612</v>
      </c>
      <c r="D504">
        <v>20000</v>
      </c>
      <c r="E504">
        <v>230</v>
      </c>
      <c r="F504" t="s">
        <v>8221</v>
      </c>
      <c r="G504" t="s">
        <v>8224</v>
      </c>
      <c r="H504" t="s">
        <v>8246</v>
      </c>
      <c r="I504">
        <v>1332073025</v>
      </c>
      <c r="J504">
        <v>1329484625</v>
      </c>
      <c r="K504" t="b">
        <v>0</v>
      </c>
      <c r="L504">
        <v>4</v>
      </c>
      <c r="M504" t="b">
        <v>0</v>
      </c>
      <c r="N504" t="s">
        <v>8270</v>
      </c>
      <c r="O504" s="5">
        <f t="shared" si="28"/>
        <v>1.1499999999999999</v>
      </c>
      <c r="P504" s="7">
        <f t="shared" si="29"/>
        <v>57.5</v>
      </c>
      <c r="Q504" t="s">
        <v>8310</v>
      </c>
      <c r="R504" t="s">
        <v>8316</v>
      </c>
      <c r="S504" s="12">
        <f t="shared" si="30"/>
        <v>40956.553530092591</v>
      </c>
      <c r="T504" s="12">
        <f t="shared" si="31"/>
        <v>40986.511863425927</v>
      </c>
    </row>
    <row r="505" spans="1:20" ht="60" x14ac:dyDescent="0.25">
      <c r="A505">
        <v>503</v>
      </c>
      <c r="B505" s="3" t="s">
        <v>504</v>
      </c>
      <c r="C505" s="3" t="s">
        <v>4613</v>
      </c>
      <c r="D505">
        <v>6500</v>
      </c>
      <c r="E505">
        <v>114</v>
      </c>
      <c r="F505" t="s">
        <v>8221</v>
      </c>
      <c r="G505" t="s">
        <v>8225</v>
      </c>
      <c r="H505" t="s">
        <v>8247</v>
      </c>
      <c r="I505">
        <v>1421498303</v>
      </c>
      <c r="J505">
        <v>1418906303</v>
      </c>
      <c r="K505" t="b">
        <v>0</v>
      </c>
      <c r="L505">
        <v>9</v>
      </c>
      <c r="M505" t="b">
        <v>0</v>
      </c>
      <c r="N505" t="s">
        <v>8270</v>
      </c>
      <c r="O505" s="5">
        <f t="shared" si="28"/>
        <v>1.7538461538461538</v>
      </c>
      <c r="P505" s="7">
        <f t="shared" si="29"/>
        <v>12.666666666666666</v>
      </c>
      <c r="Q505" t="s">
        <v>8310</v>
      </c>
      <c r="R505" t="s">
        <v>8316</v>
      </c>
      <c r="S505" s="12">
        <f t="shared" si="30"/>
        <v>41991.526655092588</v>
      </c>
      <c r="T505" s="12">
        <f t="shared" si="31"/>
        <v>42021.526655092588</v>
      </c>
    </row>
    <row r="506" spans="1:20" ht="60" x14ac:dyDescent="0.25">
      <c r="A506">
        <v>504</v>
      </c>
      <c r="B506" s="3" t="s">
        <v>505</v>
      </c>
      <c r="C506" s="3" t="s">
        <v>4614</v>
      </c>
      <c r="D506">
        <v>24500</v>
      </c>
      <c r="E506">
        <v>335</v>
      </c>
      <c r="F506" t="s">
        <v>8221</v>
      </c>
      <c r="G506" t="s">
        <v>8224</v>
      </c>
      <c r="H506" t="s">
        <v>8246</v>
      </c>
      <c r="I506">
        <v>1334097387</v>
      </c>
      <c r="J506">
        <v>1328916987</v>
      </c>
      <c r="K506" t="b">
        <v>0</v>
      </c>
      <c r="L506">
        <v>5</v>
      </c>
      <c r="M506" t="b">
        <v>0</v>
      </c>
      <c r="N506" t="s">
        <v>8270</v>
      </c>
      <c r="O506" s="5">
        <f t="shared" si="28"/>
        <v>1.3673469387755102</v>
      </c>
      <c r="P506" s="7">
        <f t="shared" si="29"/>
        <v>67</v>
      </c>
      <c r="Q506" t="s">
        <v>8310</v>
      </c>
      <c r="R506" t="s">
        <v>8316</v>
      </c>
      <c r="S506" s="12">
        <f t="shared" si="30"/>
        <v>40949.98364583333</v>
      </c>
      <c r="T506" s="12">
        <f t="shared" si="31"/>
        <v>41009.941979166666</v>
      </c>
    </row>
    <row r="507" spans="1:20" ht="45" x14ac:dyDescent="0.25">
      <c r="A507">
        <v>505</v>
      </c>
      <c r="B507" s="3" t="s">
        <v>506</v>
      </c>
      <c r="C507" s="3" t="s">
        <v>4615</v>
      </c>
      <c r="D507">
        <v>12000</v>
      </c>
      <c r="E507">
        <v>52</v>
      </c>
      <c r="F507" t="s">
        <v>8221</v>
      </c>
      <c r="G507" t="s">
        <v>8224</v>
      </c>
      <c r="H507" t="s">
        <v>8246</v>
      </c>
      <c r="I507">
        <v>1451010086</v>
      </c>
      <c r="J507">
        <v>1447122086</v>
      </c>
      <c r="K507" t="b">
        <v>0</v>
      </c>
      <c r="L507">
        <v>14</v>
      </c>
      <c r="M507" t="b">
        <v>0</v>
      </c>
      <c r="N507" t="s">
        <v>8270</v>
      </c>
      <c r="O507" s="5">
        <f t="shared" si="28"/>
        <v>0.43333333333333329</v>
      </c>
      <c r="P507" s="7">
        <f t="shared" si="29"/>
        <v>3.7142857142857144</v>
      </c>
      <c r="Q507" t="s">
        <v>8310</v>
      </c>
      <c r="R507" t="s">
        <v>8316</v>
      </c>
      <c r="S507" s="12">
        <f t="shared" si="30"/>
        <v>42318.098217592589</v>
      </c>
      <c r="T507" s="12">
        <f t="shared" si="31"/>
        <v>42363.098217592589</v>
      </c>
    </row>
    <row r="508" spans="1:20" ht="45" x14ac:dyDescent="0.25">
      <c r="A508">
        <v>506</v>
      </c>
      <c r="B508" s="3" t="s">
        <v>507</v>
      </c>
      <c r="C508" s="3" t="s">
        <v>4616</v>
      </c>
      <c r="D508">
        <v>200000</v>
      </c>
      <c r="E508">
        <v>250</v>
      </c>
      <c r="F508" t="s">
        <v>8221</v>
      </c>
      <c r="G508" t="s">
        <v>8224</v>
      </c>
      <c r="H508" t="s">
        <v>8246</v>
      </c>
      <c r="I508">
        <v>1376140520</v>
      </c>
      <c r="J508">
        <v>1373548520</v>
      </c>
      <c r="K508" t="b">
        <v>0</v>
      </c>
      <c r="L508">
        <v>1</v>
      </c>
      <c r="M508" t="b">
        <v>0</v>
      </c>
      <c r="N508" t="s">
        <v>8270</v>
      </c>
      <c r="O508" s="5">
        <f t="shared" si="28"/>
        <v>0.125</v>
      </c>
      <c r="P508" s="7">
        <f t="shared" si="29"/>
        <v>250</v>
      </c>
      <c r="Q508" t="s">
        <v>8310</v>
      </c>
      <c r="R508" t="s">
        <v>8316</v>
      </c>
      <c r="S508" s="12">
        <f t="shared" si="30"/>
        <v>41466.552314814813</v>
      </c>
      <c r="T508" s="12">
        <f t="shared" si="31"/>
        <v>41496.552314814813</v>
      </c>
    </row>
    <row r="509" spans="1:20" ht="60" x14ac:dyDescent="0.25">
      <c r="A509">
        <v>507</v>
      </c>
      <c r="B509" s="3" t="s">
        <v>508</v>
      </c>
      <c r="C509" s="3" t="s">
        <v>4617</v>
      </c>
      <c r="D509">
        <v>20000</v>
      </c>
      <c r="E509">
        <v>640</v>
      </c>
      <c r="F509" t="s">
        <v>8221</v>
      </c>
      <c r="G509" t="s">
        <v>8224</v>
      </c>
      <c r="H509" t="s">
        <v>8246</v>
      </c>
      <c r="I509">
        <v>1350687657</v>
      </c>
      <c r="J509">
        <v>1346799657</v>
      </c>
      <c r="K509" t="b">
        <v>0</v>
      </c>
      <c r="L509">
        <v>10</v>
      </c>
      <c r="M509" t="b">
        <v>0</v>
      </c>
      <c r="N509" t="s">
        <v>8270</v>
      </c>
      <c r="O509" s="5">
        <f t="shared" si="28"/>
        <v>3.2</v>
      </c>
      <c r="P509" s="7">
        <f t="shared" si="29"/>
        <v>64</v>
      </c>
      <c r="Q509" t="s">
        <v>8310</v>
      </c>
      <c r="R509" t="s">
        <v>8316</v>
      </c>
      <c r="S509" s="12">
        <f t="shared" si="30"/>
        <v>41156.958993055552</v>
      </c>
      <c r="T509" s="12">
        <f t="shared" si="31"/>
        <v>41201.958993055552</v>
      </c>
    </row>
    <row r="510" spans="1:20" ht="60" x14ac:dyDescent="0.25">
      <c r="A510">
        <v>508</v>
      </c>
      <c r="B510" s="3" t="s">
        <v>509</v>
      </c>
      <c r="C510" s="3" t="s">
        <v>4618</v>
      </c>
      <c r="D510">
        <v>50000</v>
      </c>
      <c r="E510">
        <v>400</v>
      </c>
      <c r="F510" t="s">
        <v>8221</v>
      </c>
      <c r="G510" t="s">
        <v>8224</v>
      </c>
      <c r="H510" t="s">
        <v>8246</v>
      </c>
      <c r="I510">
        <v>1337955240</v>
      </c>
      <c r="J510">
        <v>1332808501</v>
      </c>
      <c r="K510" t="b">
        <v>0</v>
      </c>
      <c r="L510">
        <v>3</v>
      </c>
      <c r="M510" t="b">
        <v>0</v>
      </c>
      <c r="N510" t="s">
        <v>8270</v>
      </c>
      <c r="O510" s="5">
        <f t="shared" si="28"/>
        <v>0.8</v>
      </c>
      <c r="P510" s="7">
        <f t="shared" si="29"/>
        <v>133.33333333333334</v>
      </c>
      <c r="Q510" t="s">
        <v>8310</v>
      </c>
      <c r="R510" t="s">
        <v>8316</v>
      </c>
      <c r="S510" s="12">
        <f t="shared" si="30"/>
        <v>40995.024317129632</v>
      </c>
      <c r="T510" s="12">
        <f t="shared" si="31"/>
        <v>41054.593055555553</v>
      </c>
    </row>
    <row r="511" spans="1:20" ht="45" x14ac:dyDescent="0.25">
      <c r="A511">
        <v>509</v>
      </c>
      <c r="B511" s="3" t="s">
        <v>510</v>
      </c>
      <c r="C511" s="3" t="s">
        <v>4619</v>
      </c>
      <c r="D511">
        <v>5000</v>
      </c>
      <c r="E511">
        <v>10</v>
      </c>
      <c r="F511" t="s">
        <v>8221</v>
      </c>
      <c r="G511" t="s">
        <v>8225</v>
      </c>
      <c r="H511" t="s">
        <v>8247</v>
      </c>
      <c r="I511">
        <v>1435504170</v>
      </c>
      <c r="J511">
        <v>1432912170</v>
      </c>
      <c r="K511" t="b">
        <v>0</v>
      </c>
      <c r="L511">
        <v>1</v>
      </c>
      <c r="M511" t="b">
        <v>0</v>
      </c>
      <c r="N511" t="s">
        <v>8270</v>
      </c>
      <c r="O511" s="5">
        <f t="shared" si="28"/>
        <v>0.2</v>
      </c>
      <c r="P511" s="7">
        <f t="shared" si="29"/>
        <v>10</v>
      </c>
      <c r="Q511" t="s">
        <v>8310</v>
      </c>
      <c r="R511" t="s">
        <v>8316</v>
      </c>
      <c r="S511" s="12">
        <f t="shared" si="30"/>
        <v>42153.631597222222</v>
      </c>
      <c r="T511" s="12">
        <f t="shared" si="31"/>
        <v>42183.631597222222</v>
      </c>
    </row>
    <row r="512" spans="1:20" ht="45" x14ac:dyDescent="0.25">
      <c r="A512">
        <v>510</v>
      </c>
      <c r="B512" s="3" t="s">
        <v>511</v>
      </c>
      <c r="C512" s="3" t="s">
        <v>4620</v>
      </c>
      <c r="D512">
        <v>14000</v>
      </c>
      <c r="E512">
        <v>0</v>
      </c>
      <c r="F512" t="s">
        <v>8221</v>
      </c>
      <c r="G512" t="s">
        <v>8224</v>
      </c>
      <c r="H512" t="s">
        <v>8246</v>
      </c>
      <c r="I512">
        <v>1456805639</v>
      </c>
      <c r="J512">
        <v>1454213639</v>
      </c>
      <c r="K512" t="b">
        <v>0</v>
      </c>
      <c r="L512">
        <v>0</v>
      </c>
      <c r="M512" t="b">
        <v>0</v>
      </c>
      <c r="N512" t="s">
        <v>8270</v>
      </c>
      <c r="O512" s="5">
        <f t="shared" si="28"/>
        <v>0</v>
      </c>
      <c r="P512" s="7" t="str">
        <f t="shared" si="29"/>
        <v>N/A</v>
      </c>
      <c r="Q512" t="s">
        <v>8310</v>
      </c>
      <c r="R512" t="s">
        <v>8316</v>
      </c>
      <c r="S512" s="12">
        <f t="shared" si="30"/>
        <v>42400.176377314812</v>
      </c>
      <c r="T512" s="12">
        <f t="shared" si="31"/>
        <v>42430.176377314812</v>
      </c>
    </row>
    <row r="513" spans="1:20" ht="45" x14ac:dyDescent="0.25">
      <c r="A513">
        <v>511</v>
      </c>
      <c r="B513" s="3" t="s">
        <v>512</v>
      </c>
      <c r="C513" s="3" t="s">
        <v>4621</v>
      </c>
      <c r="D513">
        <v>5000</v>
      </c>
      <c r="E513">
        <v>150</v>
      </c>
      <c r="F513" t="s">
        <v>8221</v>
      </c>
      <c r="G513" t="s">
        <v>8224</v>
      </c>
      <c r="H513" t="s">
        <v>8246</v>
      </c>
      <c r="I513">
        <v>1365228982</v>
      </c>
      <c r="J513">
        <v>1362640582</v>
      </c>
      <c r="K513" t="b">
        <v>0</v>
      </c>
      <c r="L513">
        <v>5</v>
      </c>
      <c r="M513" t="b">
        <v>0</v>
      </c>
      <c r="N513" t="s">
        <v>8270</v>
      </c>
      <c r="O513" s="5">
        <f t="shared" si="28"/>
        <v>3</v>
      </c>
      <c r="P513" s="7">
        <f t="shared" si="29"/>
        <v>30</v>
      </c>
      <c r="Q513" t="s">
        <v>8310</v>
      </c>
      <c r="R513" t="s">
        <v>8316</v>
      </c>
      <c r="S513" s="12">
        <f t="shared" si="30"/>
        <v>41340.303032407406</v>
      </c>
      <c r="T513" s="12">
        <f t="shared" si="31"/>
        <v>41370.261365740742</v>
      </c>
    </row>
    <row r="514" spans="1:20" ht="60" x14ac:dyDescent="0.25">
      <c r="A514">
        <v>512</v>
      </c>
      <c r="B514" s="3" t="s">
        <v>513</v>
      </c>
      <c r="C514" s="3" t="s">
        <v>4622</v>
      </c>
      <c r="D514">
        <v>8000</v>
      </c>
      <c r="E514">
        <v>11</v>
      </c>
      <c r="F514" t="s">
        <v>8221</v>
      </c>
      <c r="G514" t="s">
        <v>8224</v>
      </c>
      <c r="H514" t="s">
        <v>8246</v>
      </c>
      <c r="I514">
        <v>1479667727</v>
      </c>
      <c r="J514">
        <v>1475776127</v>
      </c>
      <c r="K514" t="b">
        <v>0</v>
      </c>
      <c r="L514">
        <v>2</v>
      </c>
      <c r="M514" t="b">
        <v>0</v>
      </c>
      <c r="N514" t="s">
        <v>8270</v>
      </c>
      <c r="O514" s="5">
        <f t="shared" si="28"/>
        <v>0.13749999999999998</v>
      </c>
      <c r="P514" s="7">
        <f t="shared" si="29"/>
        <v>5.5</v>
      </c>
      <c r="Q514" t="s">
        <v>8310</v>
      </c>
      <c r="R514" t="s">
        <v>8316</v>
      </c>
      <c r="S514" s="12">
        <f t="shared" si="30"/>
        <v>42649.742210648154</v>
      </c>
      <c r="T514" s="12">
        <f t="shared" si="31"/>
        <v>42694.783877314811</v>
      </c>
    </row>
    <row r="515" spans="1:20" ht="45" x14ac:dyDescent="0.25">
      <c r="A515">
        <v>513</v>
      </c>
      <c r="B515" s="3" t="s">
        <v>514</v>
      </c>
      <c r="C515" s="3" t="s">
        <v>4623</v>
      </c>
      <c r="D515">
        <v>50000</v>
      </c>
      <c r="E515">
        <v>6962</v>
      </c>
      <c r="F515" t="s">
        <v>8221</v>
      </c>
      <c r="G515" t="s">
        <v>8224</v>
      </c>
      <c r="H515" t="s">
        <v>8246</v>
      </c>
      <c r="I515">
        <v>1471244400</v>
      </c>
      <c r="J515">
        <v>1467387705</v>
      </c>
      <c r="K515" t="b">
        <v>0</v>
      </c>
      <c r="L515">
        <v>68</v>
      </c>
      <c r="M515" t="b">
        <v>0</v>
      </c>
      <c r="N515" t="s">
        <v>8270</v>
      </c>
      <c r="O515" s="5">
        <f t="shared" ref="O515:O578" si="32">(E515/D515)*100</f>
        <v>13.923999999999999</v>
      </c>
      <c r="P515" s="7">
        <f t="shared" ref="P515:P578" si="33">IF(E515&gt;0,E515/L515,"N/A")</f>
        <v>102.38235294117646</v>
      </c>
      <c r="Q515" t="s">
        <v>8310</v>
      </c>
      <c r="R515" t="s">
        <v>8316</v>
      </c>
      <c r="S515" s="12">
        <f t="shared" ref="S515:S578" si="34">(((J515/60)/60)/24)+DATE(1970,1,1)</f>
        <v>42552.653993055559</v>
      </c>
      <c r="T515" s="12">
        <f t="shared" ref="T515:T578" si="35">(((I515/60)/60/24)+DATE(1970,1,1))</f>
        <v>42597.291666666672</v>
      </c>
    </row>
    <row r="516" spans="1:20" ht="45" x14ac:dyDescent="0.25">
      <c r="A516">
        <v>514</v>
      </c>
      <c r="B516" s="3" t="s">
        <v>515</v>
      </c>
      <c r="C516" s="3" t="s">
        <v>4624</v>
      </c>
      <c r="D516">
        <v>1500</v>
      </c>
      <c r="E516">
        <v>50</v>
      </c>
      <c r="F516" t="s">
        <v>8221</v>
      </c>
      <c r="G516" t="s">
        <v>8229</v>
      </c>
      <c r="H516" t="s">
        <v>8251</v>
      </c>
      <c r="I516">
        <v>1407595447</v>
      </c>
      <c r="J516">
        <v>1405003447</v>
      </c>
      <c r="K516" t="b">
        <v>0</v>
      </c>
      <c r="L516">
        <v>3</v>
      </c>
      <c r="M516" t="b">
        <v>0</v>
      </c>
      <c r="N516" t="s">
        <v>8270</v>
      </c>
      <c r="O516" s="5">
        <f t="shared" si="32"/>
        <v>3.3333333333333335</v>
      </c>
      <c r="P516" s="7">
        <f t="shared" si="33"/>
        <v>16.666666666666668</v>
      </c>
      <c r="Q516" t="s">
        <v>8310</v>
      </c>
      <c r="R516" t="s">
        <v>8316</v>
      </c>
      <c r="S516" s="12">
        <f t="shared" si="34"/>
        <v>41830.613969907405</v>
      </c>
      <c r="T516" s="12">
        <f t="shared" si="35"/>
        <v>41860.613969907405</v>
      </c>
    </row>
    <row r="517" spans="1:20" ht="45" x14ac:dyDescent="0.25">
      <c r="A517">
        <v>515</v>
      </c>
      <c r="B517" s="3" t="s">
        <v>516</v>
      </c>
      <c r="C517" s="3" t="s">
        <v>4625</v>
      </c>
      <c r="D517">
        <v>97000</v>
      </c>
      <c r="E517">
        <v>24651</v>
      </c>
      <c r="F517" t="s">
        <v>8221</v>
      </c>
      <c r="G517" t="s">
        <v>8224</v>
      </c>
      <c r="H517" t="s">
        <v>8246</v>
      </c>
      <c r="I517">
        <v>1451389601</v>
      </c>
      <c r="J517">
        <v>1447933601</v>
      </c>
      <c r="K517" t="b">
        <v>0</v>
      </c>
      <c r="L517">
        <v>34</v>
      </c>
      <c r="M517" t="b">
        <v>0</v>
      </c>
      <c r="N517" t="s">
        <v>8270</v>
      </c>
      <c r="O517" s="5">
        <f t="shared" si="32"/>
        <v>25.41340206185567</v>
      </c>
      <c r="P517" s="7">
        <f t="shared" si="33"/>
        <v>725.02941176470586</v>
      </c>
      <c r="Q517" t="s">
        <v>8310</v>
      </c>
      <c r="R517" t="s">
        <v>8316</v>
      </c>
      <c r="S517" s="12">
        <f t="shared" si="34"/>
        <v>42327.490752314814</v>
      </c>
      <c r="T517" s="12">
        <f t="shared" si="35"/>
        <v>42367.490752314814</v>
      </c>
    </row>
    <row r="518" spans="1:20" ht="30" x14ac:dyDescent="0.25">
      <c r="A518">
        <v>516</v>
      </c>
      <c r="B518" s="3" t="s">
        <v>517</v>
      </c>
      <c r="C518" s="3" t="s">
        <v>4626</v>
      </c>
      <c r="D518">
        <v>5000</v>
      </c>
      <c r="E518">
        <v>0</v>
      </c>
      <c r="F518" t="s">
        <v>8221</v>
      </c>
      <c r="G518" t="s">
        <v>8225</v>
      </c>
      <c r="H518" t="s">
        <v>8247</v>
      </c>
      <c r="I518">
        <v>1432752080</v>
      </c>
      <c r="J518">
        <v>1427568080</v>
      </c>
      <c r="K518" t="b">
        <v>0</v>
      </c>
      <c r="L518">
        <v>0</v>
      </c>
      <c r="M518" t="b">
        <v>0</v>
      </c>
      <c r="N518" t="s">
        <v>8270</v>
      </c>
      <c r="O518" s="5">
        <f t="shared" si="32"/>
        <v>0</v>
      </c>
      <c r="P518" s="7" t="str">
        <f t="shared" si="33"/>
        <v>N/A</v>
      </c>
      <c r="Q518" t="s">
        <v>8310</v>
      </c>
      <c r="R518" t="s">
        <v>8316</v>
      </c>
      <c r="S518" s="12">
        <f t="shared" si="34"/>
        <v>42091.778703703705</v>
      </c>
      <c r="T518" s="12">
        <f t="shared" si="35"/>
        <v>42151.778703703705</v>
      </c>
    </row>
    <row r="519" spans="1:20" ht="60" x14ac:dyDescent="0.25">
      <c r="A519">
        <v>517</v>
      </c>
      <c r="B519" s="3" t="s">
        <v>518</v>
      </c>
      <c r="C519" s="3" t="s">
        <v>4627</v>
      </c>
      <c r="D519">
        <v>15000</v>
      </c>
      <c r="E519">
        <v>205</v>
      </c>
      <c r="F519" t="s">
        <v>8221</v>
      </c>
      <c r="G519" t="s">
        <v>8224</v>
      </c>
      <c r="H519" t="s">
        <v>8246</v>
      </c>
      <c r="I519">
        <v>1486046761</v>
      </c>
      <c r="J519">
        <v>1483454761</v>
      </c>
      <c r="K519" t="b">
        <v>0</v>
      </c>
      <c r="L519">
        <v>3</v>
      </c>
      <c r="M519" t="b">
        <v>0</v>
      </c>
      <c r="N519" t="s">
        <v>8270</v>
      </c>
      <c r="O519" s="5">
        <f t="shared" si="32"/>
        <v>1.3666666666666667</v>
      </c>
      <c r="P519" s="7">
        <f t="shared" si="33"/>
        <v>68.333333333333329</v>
      </c>
      <c r="Q519" t="s">
        <v>8310</v>
      </c>
      <c r="R519" t="s">
        <v>8316</v>
      </c>
      <c r="S519" s="12">
        <f t="shared" si="34"/>
        <v>42738.615289351852</v>
      </c>
      <c r="T519" s="12">
        <f t="shared" si="35"/>
        <v>42768.615289351852</v>
      </c>
    </row>
    <row r="520" spans="1:20" ht="60" x14ac:dyDescent="0.25">
      <c r="A520">
        <v>518</v>
      </c>
      <c r="B520" s="3" t="s">
        <v>519</v>
      </c>
      <c r="C520" s="3" t="s">
        <v>4628</v>
      </c>
      <c r="D520">
        <v>7175</v>
      </c>
      <c r="E520">
        <v>0</v>
      </c>
      <c r="F520" t="s">
        <v>8221</v>
      </c>
      <c r="G520" t="s">
        <v>8224</v>
      </c>
      <c r="H520" t="s">
        <v>8246</v>
      </c>
      <c r="I520">
        <v>1441550760</v>
      </c>
      <c r="J520">
        <v>1438958824</v>
      </c>
      <c r="K520" t="b">
        <v>0</v>
      </c>
      <c r="L520">
        <v>0</v>
      </c>
      <c r="M520" t="b">
        <v>0</v>
      </c>
      <c r="N520" t="s">
        <v>8270</v>
      </c>
      <c r="O520" s="5">
        <f t="shared" si="32"/>
        <v>0</v>
      </c>
      <c r="P520" s="7" t="str">
        <f t="shared" si="33"/>
        <v>N/A</v>
      </c>
      <c r="Q520" t="s">
        <v>8310</v>
      </c>
      <c r="R520" t="s">
        <v>8316</v>
      </c>
      <c r="S520" s="12">
        <f t="shared" si="34"/>
        <v>42223.616018518514</v>
      </c>
      <c r="T520" s="12">
        <f t="shared" si="35"/>
        <v>42253.615277777775</v>
      </c>
    </row>
    <row r="521" spans="1:20" ht="45" x14ac:dyDescent="0.25">
      <c r="A521">
        <v>519</v>
      </c>
      <c r="B521" s="3" t="s">
        <v>520</v>
      </c>
      <c r="C521" s="3" t="s">
        <v>4629</v>
      </c>
      <c r="D521">
        <v>12001</v>
      </c>
      <c r="E521">
        <v>2746</v>
      </c>
      <c r="F521" t="s">
        <v>8221</v>
      </c>
      <c r="G521" t="s">
        <v>8224</v>
      </c>
      <c r="H521" t="s">
        <v>8246</v>
      </c>
      <c r="I521">
        <v>1354699421</v>
      </c>
      <c r="J521">
        <v>1352107421</v>
      </c>
      <c r="K521" t="b">
        <v>0</v>
      </c>
      <c r="L521">
        <v>70</v>
      </c>
      <c r="M521" t="b">
        <v>0</v>
      </c>
      <c r="N521" t="s">
        <v>8270</v>
      </c>
      <c r="O521" s="5">
        <f t="shared" si="32"/>
        <v>22.881426547787683</v>
      </c>
      <c r="P521" s="7">
        <f t="shared" si="33"/>
        <v>39.228571428571428</v>
      </c>
      <c r="Q521" t="s">
        <v>8310</v>
      </c>
      <c r="R521" t="s">
        <v>8316</v>
      </c>
      <c r="S521" s="12">
        <f t="shared" si="34"/>
        <v>41218.391446759262</v>
      </c>
      <c r="T521" s="12">
        <f t="shared" si="35"/>
        <v>41248.391446759262</v>
      </c>
    </row>
    <row r="522" spans="1:20" ht="60" hidden="1" x14ac:dyDescent="0.25">
      <c r="A522">
        <v>520</v>
      </c>
      <c r="B522" s="3" t="s">
        <v>521</v>
      </c>
      <c r="C522" s="3" t="s">
        <v>4630</v>
      </c>
      <c r="D522">
        <v>5000</v>
      </c>
      <c r="E522">
        <v>5105</v>
      </c>
      <c r="F522" t="s">
        <v>8219</v>
      </c>
      <c r="G522" t="s">
        <v>8225</v>
      </c>
      <c r="H522" t="s">
        <v>8247</v>
      </c>
      <c r="I522">
        <v>1449766261</v>
      </c>
      <c r="J522">
        <v>1447174261</v>
      </c>
      <c r="K522" t="b">
        <v>0</v>
      </c>
      <c r="L522">
        <v>34</v>
      </c>
      <c r="M522" t="b">
        <v>1</v>
      </c>
      <c r="N522" t="s">
        <v>8271</v>
      </c>
      <c r="O522" s="5">
        <f t="shared" si="32"/>
        <v>102.1</v>
      </c>
      <c r="P522" s="7">
        <f t="shared" si="33"/>
        <v>150.14705882352942</v>
      </c>
      <c r="Q522" t="s">
        <v>8317</v>
      </c>
      <c r="R522" t="s">
        <v>8318</v>
      </c>
      <c r="S522" s="12">
        <f t="shared" si="34"/>
        <v>42318.702094907407</v>
      </c>
      <c r="T522" s="12">
        <f t="shared" si="35"/>
        <v>42348.702094907407</v>
      </c>
    </row>
    <row r="523" spans="1:20" ht="60" hidden="1" x14ac:dyDescent="0.25">
      <c r="A523">
        <v>521</v>
      </c>
      <c r="B523" s="3" t="s">
        <v>522</v>
      </c>
      <c r="C523" s="3" t="s">
        <v>4631</v>
      </c>
      <c r="D523">
        <v>5000</v>
      </c>
      <c r="E523">
        <v>5232</v>
      </c>
      <c r="F523" t="s">
        <v>8219</v>
      </c>
      <c r="G523" t="s">
        <v>8224</v>
      </c>
      <c r="H523" t="s">
        <v>8246</v>
      </c>
      <c r="I523">
        <v>1477976340</v>
      </c>
      <c r="J523">
        <v>1475460819</v>
      </c>
      <c r="K523" t="b">
        <v>0</v>
      </c>
      <c r="L523">
        <v>56</v>
      </c>
      <c r="M523" t="b">
        <v>1</v>
      </c>
      <c r="N523" t="s">
        <v>8271</v>
      </c>
      <c r="O523" s="5">
        <f t="shared" si="32"/>
        <v>104.64</v>
      </c>
      <c r="P523" s="7">
        <f t="shared" si="33"/>
        <v>93.428571428571431</v>
      </c>
      <c r="Q523" t="s">
        <v>8317</v>
      </c>
      <c r="R523" t="s">
        <v>8318</v>
      </c>
      <c r="S523" s="12">
        <f t="shared" si="34"/>
        <v>42646.092812499999</v>
      </c>
      <c r="T523" s="12">
        <f t="shared" si="35"/>
        <v>42675.207638888889</v>
      </c>
    </row>
    <row r="524" spans="1:20" ht="45" hidden="1" x14ac:dyDescent="0.25">
      <c r="A524">
        <v>522</v>
      </c>
      <c r="B524" s="3" t="s">
        <v>523</v>
      </c>
      <c r="C524" s="3" t="s">
        <v>4632</v>
      </c>
      <c r="D524">
        <v>3000</v>
      </c>
      <c r="E524">
        <v>3440</v>
      </c>
      <c r="F524" t="s">
        <v>8219</v>
      </c>
      <c r="G524" t="s">
        <v>8224</v>
      </c>
      <c r="H524" t="s">
        <v>8246</v>
      </c>
      <c r="I524">
        <v>1458518325</v>
      </c>
      <c r="J524">
        <v>1456793925</v>
      </c>
      <c r="K524" t="b">
        <v>0</v>
      </c>
      <c r="L524">
        <v>31</v>
      </c>
      <c r="M524" t="b">
        <v>1</v>
      </c>
      <c r="N524" t="s">
        <v>8271</v>
      </c>
      <c r="O524" s="5">
        <f t="shared" si="32"/>
        <v>114.66666666666667</v>
      </c>
      <c r="P524" s="7">
        <f t="shared" si="33"/>
        <v>110.96774193548387</v>
      </c>
      <c r="Q524" t="s">
        <v>8317</v>
      </c>
      <c r="R524" t="s">
        <v>8318</v>
      </c>
      <c r="S524" s="12">
        <f t="shared" si="34"/>
        <v>42430.040798611109</v>
      </c>
      <c r="T524" s="12">
        <f t="shared" si="35"/>
        <v>42449.999131944445</v>
      </c>
    </row>
    <row r="525" spans="1:20" ht="60" hidden="1" x14ac:dyDescent="0.25">
      <c r="A525">
        <v>523</v>
      </c>
      <c r="B525" s="3" t="s">
        <v>524</v>
      </c>
      <c r="C525" s="3" t="s">
        <v>4633</v>
      </c>
      <c r="D525">
        <v>5000</v>
      </c>
      <c r="E525">
        <v>6030</v>
      </c>
      <c r="F525" t="s">
        <v>8219</v>
      </c>
      <c r="G525" t="s">
        <v>8224</v>
      </c>
      <c r="H525" t="s">
        <v>8246</v>
      </c>
      <c r="I525">
        <v>1442805076</v>
      </c>
      <c r="J525">
        <v>1440213076</v>
      </c>
      <c r="K525" t="b">
        <v>0</v>
      </c>
      <c r="L525">
        <v>84</v>
      </c>
      <c r="M525" t="b">
        <v>1</v>
      </c>
      <c r="N525" t="s">
        <v>8271</v>
      </c>
      <c r="O525" s="5">
        <f t="shared" si="32"/>
        <v>120.6</v>
      </c>
      <c r="P525" s="7">
        <f t="shared" si="33"/>
        <v>71.785714285714292</v>
      </c>
      <c r="Q525" t="s">
        <v>8317</v>
      </c>
      <c r="R525" t="s">
        <v>8318</v>
      </c>
      <c r="S525" s="12">
        <f t="shared" si="34"/>
        <v>42238.13282407407</v>
      </c>
      <c r="T525" s="12">
        <f t="shared" si="35"/>
        <v>42268.13282407407</v>
      </c>
    </row>
    <row r="526" spans="1:20" ht="60" hidden="1" x14ac:dyDescent="0.25">
      <c r="A526">
        <v>524</v>
      </c>
      <c r="B526" s="3" t="s">
        <v>525</v>
      </c>
      <c r="C526" s="3" t="s">
        <v>4634</v>
      </c>
      <c r="D526">
        <v>3500</v>
      </c>
      <c r="E526">
        <v>3803.55</v>
      </c>
      <c r="F526" t="s">
        <v>8219</v>
      </c>
      <c r="G526" t="s">
        <v>8225</v>
      </c>
      <c r="H526" t="s">
        <v>8247</v>
      </c>
      <c r="I526">
        <v>1464801169</v>
      </c>
      <c r="J526">
        <v>1462209169</v>
      </c>
      <c r="K526" t="b">
        <v>0</v>
      </c>
      <c r="L526">
        <v>130</v>
      </c>
      <c r="M526" t="b">
        <v>1</v>
      </c>
      <c r="N526" t="s">
        <v>8271</v>
      </c>
      <c r="O526" s="5">
        <f t="shared" si="32"/>
        <v>108.67285714285715</v>
      </c>
      <c r="P526" s="7">
        <f t="shared" si="33"/>
        <v>29.258076923076924</v>
      </c>
      <c r="Q526" t="s">
        <v>8317</v>
      </c>
      <c r="R526" t="s">
        <v>8318</v>
      </c>
      <c r="S526" s="12">
        <f t="shared" si="34"/>
        <v>42492.717233796298</v>
      </c>
      <c r="T526" s="12">
        <f t="shared" si="35"/>
        <v>42522.717233796298</v>
      </c>
    </row>
    <row r="527" spans="1:20" ht="60" hidden="1" x14ac:dyDescent="0.25">
      <c r="A527">
        <v>525</v>
      </c>
      <c r="B527" s="3" t="s">
        <v>526</v>
      </c>
      <c r="C527" s="3" t="s">
        <v>4635</v>
      </c>
      <c r="D527">
        <v>12000</v>
      </c>
      <c r="E527">
        <v>12000</v>
      </c>
      <c r="F527" t="s">
        <v>8219</v>
      </c>
      <c r="G527" t="s">
        <v>8224</v>
      </c>
      <c r="H527" t="s">
        <v>8246</v>
      </c>
      <c r="I527">
        <v>1410601041</v>
      </c>
      <c r="J527">
        <v>1406713041</v>
      </c>
      <c r="K527" t="b">
        <v>0</v>
      </c>
      <c r="L527">
        <v>12</v>
      </c>
      <c r="M527" t="b">
        <v>1</v>
      </c>
      <c r="N527" t="s">
        <v>8271</v>
      </c>
      <c r="O527" s="5">
        <f t="shared" si="32"/>
        <v>100</v>
      </c>
      <c r="P527" s="7">
        <f t="shared" si="33"/>
        <v>1000</v>
      </c>
      <c r="Q527" t="s">
        <v>8317</v>
      </c>
      <c r="R527" t="s">
        <v>8318</v>
      </c>
      <c r="S527" s="12">
        <f t="shared" si="34"/>
        <v>41850.400937500002</v>
      </c>
      <c r="T527" s="12">
        <f t="shared" si="35"/>
        <v>41895.400937500002</v>
      </c>
    </row>
    <row r="528" spans="1:20" ht="45" hidden="1" x14ac:dyDescent="0.25">
      <c r="A528">
        <v>526</v>
      </c>
      <c r="B528" s="3" t="s">
        <v>527</v>
      </c>
      <c r="C528" s="3" t="s">
        <v>4636</v>
      </c>
      <c r="D528">
        <v>1500</v>
      </c>
      <c r="E528">
        <v>1710</v>
      </c>
      <c r="F528" t="s">
        <v>8219</v>
      </c>
      <c r="G528" t="s">
        <v>8225</v>
      </c>
      <c r="H528" t="s">
        <v>8247</v>
      </c>
      <c r="I528">
        <v>1438966800</v>
      </c>
      <c r="J528">
        <v>1436278344</v>
      </c>
      <c r="K528" t="b">
        <v>0</v>
      </c>
      <c r="L528">
        <v>23</v>
      </c>
      <c r="M528" t="b">
        <v>1</v>
      </c>
      <c r="N528" t="s">
        <v>8271</v>
      </c>
      <c r="O528" s="5">
        <f t="shared" si="32"/>
        <v>113.99999999999999</v>
      </c>
      <c r="P528" s="7">
        <f t="shared" si="33"/>
        <v>74.347826086956516</v>
      </c>
      <c r="Q528" t="s">
        <v>8317</v>
      </c>
      <c r="R528" t="s">
        <v>8318</v>
      </c>
      <c r="S528" s="12">
        <f t="shared" si="34"/>
        <v>42192.591944444444</v>
      </c>
      <c r="T528" s="12">
        <f t="shared" si="35"/>
        <v>42223.708333333328</v>
      </c>
    </row>
    <row r="529" spans="1:20" ht="60" hidden="1" x14ac:dyDescent="0.25">
      <c r="A529">
        <v>527</v>
      </c>
      <c r="B529" s="3" t="s">
        <v>528</v>
      </c>
      <c r="C529" s="3" t="s">
        <v>4637</v>
      </c>
      <c r="D529">
        <v>10000</v>
      </c>
      <c r="E529">
        <v>10085</v>
      </c>
      <c r="F529" t="s">
        <v>8219</v>
      </c>
      <c r="G529" t="s">
        <v>8224</v>
      </c>
      <c r="H529" t="s">
        <v>8246</v>
      </c>
      <c r="I529">
        <v>1487347500</v>
      </c>
      <c r="J529">
        <v>1484715366</v>
      </c>
      <c r="K529" t="b">
        <v>0</v>
      </c>
      <c r="L529">
        <v>158</v>
      </c>
      <c r="M529" t="b">
        <v>1</v>
      </c>
      <c r="N529" t="s">
        <v>8271</v>
      </c>
      <c r="O529" s="5">
        <f t="shared" si="32"/>
        <v>100.85</v>
      </c>
      <c r="P529" s="7">
        <f t="shared" si="33"/>
        <v>63.829113924050631</v>
      </c>
      <c r="Q529" t="s">
        <v>8317</v>
      </c>
      <c r="R529" t="s">
        <v>8318</v>
      </c>
      <c r="S529" s="12">
        <f t="shared" si="34"/>
        <v>42753.205625000002</v>
      </c>
      <c r="T529" s="12">
        <f t="shared" si="35"/>
        <v>42783.670138888891</v>
      </c>
    </row>
    <row r="530" spans="1:20" ht="30" hidden="1" x14ac:dyDescent="0.25">
      <c r="A530">
        <v>528</v>
      </c>
      <c r="B530" s="3" t="s">
        <v>529</v>
      </c>
      <c r="C530" s="3" t="s">
        <v>4638</v>
      </c>
      <c r="D530">
        <v>1150</v>
      </c>
      <c r="E530">
        <v>1330</v>
      </c>
      <c r="F530" t="s">
        <v>8219</v>
      </c>
      <c r="G530" t="s">
        <v>8224</v>
      </c>
      <c r="H530" t="s">
        <v>8246</v>
      </c>
      <c r="I530">
        <v>1434921600</v>
      </c>
      <c r="J530">
        <v>1433109907</v>
      </c>
      <c r="K530" t="b">
        <v>0</v>
      </c>
      <c r="L530">
        <v>30</v>
      </c>
      <c r="M530" t="b">
        <v>1</v>
      </c>
      <c r="N530" t="s">
        <v>8271</v>
      </c>
      <c r="O530" s="5">
        <f t="shared" si="32"/>
        <v>115.65217391304347</v>
      </c>
      <c r="P530" s="7">
        <f t="shared" si="33"/>
        <v>44.333333333333336</v>
      </c>
      <c r="Q530" t="s">
        <v>8317</v>
      </c>
      <c r="R530" t="s">
        <v>8318</v>
      </c>
      <c r="S530" s="12">
        <f t="shared" si="34"/>
        <v>42155.920219907406</v>
      </c>
      <c r="T530" s="12">
        <f t="shared" si="35"/>
        <v>42176.888888888891</v>
      </c>
    </row>
    <row r="531" spans="1:20" ht="60" hidden="1" x14ac:dyDescent="0.25">
      <c r="A531">
        <v>529</v>
      </c>
      <c r="B531" s="3" t="s">
        <v>530</v>
      </c>
      <c r="C531" s="3" t="s">
        <v>4639</v>
      </c>
      <c r="D531">
        <v>1200</v>
      </c>
      <c r="E531">
        <v>1565</v>
      </c>
      <c r="F531" t="s">
        <v>8219</v>
      </c>
      <c r="G531" t="s">
        <v>8229</v>
      </c>
      <c r="H531" t="s">
        <v>8251</v>
      </c>
      <c r="I531">
        <v>1484110800</v>
      </c>
      <c r="J531">
        <v>1482281094</v>
      </c>
      <c r="K531" t="b">
        <v>0</v>
      </c>
      <c r="L531">
        <v>18</v>
      </c>
      <c r="M531" t="b">
        <v>1</v>
      </c>
      <c r="N531" t="s">
        <v>8271</v>
      </c>
      <c r="O531" s="5">
        <f t="shared" si="32"/>
        <v>130.41666666666666</v>
      </c>
      <c r="P531" s="7">
        <f t="shared" si="33"/>
        <v>86.944444444444443</v>
      </c>
      <c r="Q531" t="s">
        <v>8317</v>
      </c>
      <c r="R531" t="s">
        <v>8318</v>
      </c>
      <c r="S531" s="12">
        <f t="shared" si="34"/>
        <v>42725.031180555554</v>
      </c>
      <c r="T531" s="12">
        <f t="shared" si="35"/>
        <v>42746.208333333328</v>
      </c>
    </row>
    <row r="532" spans="1:20" ht="60" hidden="1" x14ac:dyDescent="0.25">
      <c r="A532">
        <v>530</v>
      </c>
      <c r="B532" s="3" t="s">
        <v>531</v>
      </c>
      <c r="C532" s="3" t="s">
        <v>4640</v>
      </c>
      <c r="D532">
        <v>3405</v>
      </c>
      <c r="E532">
        <v>3670</v>
      </c>
      <c r="F532" t="s">
        <v>8219</v>
      </c>
      <c r="G532" t="s">
        <v>8224</v>
      </c>
      <c r="H532" t="s">
        <v>8246</v>
      </c>
      <c r="I532">
        <v>1435111200</v>
      </c>
      <c r="J532">
        <v>1433254268</v>
      </c>
      <c r="K532" t="b">
        <v>0</v>
      </c>
      <c r="L532">
        <v>29</v>
      </c>
      <c r="M532" t="b">
        <v>1</v>
      </c>
      <c r="N532" t="s">
        <v>8271</v>
      </c>
      <c r="O532" s="5">
        <f t="shared" si="32"/>
        <v>107.78267254038178</v>
      </c>
      <c r="P532" s="7">
        <f t="shared" si="33"/>
        <v>126.55172413793103</v>
      </c>
      <c r="Q532" t="s">
        <v>8317</v>
      </c>
      <c r="R532" t="s">
        <v>8318</v>
      </c>
      <c r="S532" s="12">
        <f t="shared" si="34"/>
        <v>42157.591064814813</v>
      </c>
      <c r="T532" s="12">
        <f t="shared" si="35"/>
        <v>42179.083333333328</v>
      </c>
    </row>
    <row r="533" spans="1:20" ht="60" hidden="1" x14ac:dyDescent="0.25">
      <c r="A533">
        <v>531</v>
      </c>
      <c r="B533" s="3" t="s">
        <v>532</v>
      </c>
      <c r="C533" s="3" t="s">
        <v>4641</v>
      </c>
      <c r="D533">
        <v>4000</v>
      </c>
      <c r="E533">
        <v>4000</v>
      </c>
      <c r="F533" t="s">
        <v>8219</v>
      </c>
      <c r="G533" t="s">
        <v>8224</v>
      </c>
      <c r="H533" t="s">
        <v>8246</v>
      </c>
      <c r="I533">
        <v>1481957940</v>
      </c>
      <c r="J533">
        <v>1478050429</v>
      </c>
      <c r="K533" t="b">
        <v>0</v>
      </c>
      <c r="L533">
        <v>31</v>
      </c>
      <c r="M533" t="b">
        <v>1</v>
      </c>
      <c r="N533" t="s">
        <v>8271</v>
      </c>
      <c r="O533" s="5">
        <f t="shared" si="32"/>
        <v>100</v>
      </c>
      <c r="P533" s="7">
        <f t="shared" si="33"/>
        <v>129.03225806451613</v>
      </c>
      <c r="Q533" t="s">
        <v>8317</v>
      </c>
      <c r="R533" t="s">
        <v>8318</v>
      </c>
      <c r="S533" s="12">
        <f t="shared" si="34"/>
        <v>42676.065150462964</v>
      </c>
      <c r="T533" s="12">
        <f t="shared" si="35"/>
        <v>42721.290972222225</v>
      </c>
    </row>
    <row r="534" spans="1:20" ht="60" hidden="1" x14ac:dyDescent="0.25">
      <c r="A534">
        <v>532</v>
      </c>
      <c r="B534" s="3" t="s">
        <v>533</v>
      </c>
      <c r="C534" s="3" t="s">
        <v>4642</v>
      </c>
      <c r="D534">
        <v>10000</v>
      </c>
      <c r="E534">
        <v>12325</v>
      </c>
      <c r="F534" t="s">
        <v>8219</v>
      </c>
      <c r="G534" t="s">
        <v>8224</v>
      </c>
      <c r="H534" t="s">
        <v>8246</v>
      </c>
      <c r="I534">
        <v>1463098208</v>
      </c>
      <c r="J534">
        <v>1460506208</v>
      </c>
      <c r="K534" t="b">
        <v>0</v>
      </c>
      <c r="L534">
        <v>173</v>
      </c>
      <c r="M534" t="b">
        <v>1</v>
      </c>
      <c r="N534" t="s">
        <v>8271</v>
      </c>
      <c r="O534" s="5">
        <f t="shared" si="32"/>
        <v>123.25</v>
      </c>
      <c r="P534" s="7">
        <f t="shared" si="33"/>
        <v>71.242774566473983</v>
      </c>
      <c r="Q534" t="s">
        <v>8317</v>
      </c>
      <c r="R534" t="s">
        <v>8318</v>
      </c>
      <c r="S534" s="12">
        <f t="shared" si="34"/>
        <v>42473.007037037038</v>
      </c>
      <c r="T534" s="12">
        <f t="shared" si="35"/>
        <v>42503.007037037038</v>
      </c>
    </row>
    <row r="535" spans="1:20" ht="60" hidden="1" x14ac:dyDescent="0.25">
      <c r="A535">
        <v>533</v>
      </c>
      <c r="B535" s="3" t="s">
        <v>534</v>
      </c>
      <c r="C535" s="3" t="s">
        <v>4643</v>
      </c>
      <c r="D535">
        <v>2000</v>
      </c>
      <c r="E535">
        <v>2004</v>
      </c>
      <c r="F535" t="s">
        <v>8219</v>
      </c>
      <c r="G535" t="s">
        <v>8225</v>
      </c>
      <c r="H535" t="s">
        <v>8247</v>
      </c>
      <c r="I535">
        <v>1463394365</v>
      </c>
      <c r="J535">
        <v>1461320765</v>
      </c>
      <c r="K535" t="b">
        <v>0</v>
      </c>
      <c r="L535">
        <v>17</v>
      </c>
      <c r="M535" t="b">
        <v>1</v>
      </c>
      <c r="N535" t="s">
        <v>8271</v>
      </c>
      <c r="O535" s="5">
        <f t="shared" si="32"/>
        <v>100.2</v>
      </c>
      <c r="P535" s="7">
        <f t="shared" si="33"/>
        <v>117.88235294117646</v>
      </c>
      <c r="Q535" t="s">
        <v>8317</v>
      </c>
      <c r="R535" t="s">
        <v>8318</v>
      </c>
      <c r="S535" s="12">
        <f t="shared" si="34"/>
        <v>42482.43478009259</v>
      </c>
      <c r="T535" s="12">
        <f t="shared" si="35"/>
        <v>42506.43478009259</v>
      </c>
    </row>
    <row r="536" spans="1:20" ht="60" hidden="1" x14ac:dyDescent="0.25">
      <c r="A536">
        <v>534</v>
      </c>
      <c r="B536" s="3" t="s">
        <v>535</v>
      </c>
      <c r="C536" s="3" t="s">
        <v>4644</v>
      </c>
      <c r="D536">
        <v>15000</v>
      </c>
      <c r="E536">
        <v>15700</v>
      </c>
      <c r="F536" t="s">
        <v>8219</v>
      </c>
      <c r="G536" t="s">
        <v>8234</v>
      </c>
      <c r="H536" t="s">
        <v>8254</v>
      </c>
      <c r="I536">
        <v>1446418800</v>
      </c>
      <c r="J536">
        <v>1443036470</v>
      </c>
      <c r="K536" t="b">
        <v>0</v>
      </c>
      <c r="L536">
        <v>48</v>
      </c>
      <c r="M536" t="b">
        <v>1</v>
      </c>
      <c r="N536" t="s">
        <v>8271</v>
      </c>
      <c r="O536" s="5">
        <f t="shared" si="32"/>
        <v>104.66666666666666</v>
      </c>
      <c r="P536" s="7">
        <f t="shared" si="33"/>
        <v>327.08333333333331</v>
      </c>
      <c r="Q536" t="s">
        <v>8317</v>
      </c>
      <c r="R536" t="s">
        <v>8318</v>
      </c>
      <c r="S536" s="12">
        <f t="shared" si="34"/>
        <v>42270.810995370368</v>
      </c>
      <c r="T536" s="12">
        <f t="shared" si="35"/>
        <v>42309.958333333328</v>
      </c>
    </row>
    <row r="537" spans="1:20" ht="45" hidden="1" x14ac:dyDescent="0.25">
      <c r="A537">
        <v>535</v>
      </c>
      <c r="B537" s="3" t="s">
        <v>536</v>
      </c>
      <c r="C537" s="3" t="s">
        <v>4645</v>
      </c>
      <c r="D537">
        <v>2000</v>
      </c>
      <c r="E537">
        <v>2050</v>
      </c>
      <c r="F537" t="s">
        <v>8219</v>
      </c>
      <c r="G537" t="s">
        <v>8225</v>
      </c>
      <c r="H537" t="s">
        <v>8247</v>
      </c>
      <c r="I537">
        <v>1483707905</v>
      </c>
      <c r="J537">
        <v>1481115905</v>
      </c>
      <c r="K537" t="b">
        <v>0</v>
      </c>
      <c r="L537">
        <v>59</v>
      </c>
      <c r="M537" t="b">
        <v>1</v>
      </c>
      <c r="N537" t="s">
        <v>8271</v>
      </c>
      <c r="O537" s="5">
        <f t="shared" si="32"/>
        <v>102.49999999999999</v>
      </c>
      <c r="P537" s="7">
        <f t="shared" si="33"/>
        <v>34.745762711864408</v>
      </c>
      <c r="Q537" t="s">
        <v>8317</v>
      </c>
      <c r="R537" t="s">
        <v>8318</v>
      </c>
      <c r="S537" s="12">
        <f t="shared" si="34"/>
        <v>42711.545196759253</v>
      </c>
      <c r="T537" s="12">
        <f t="shared" si="35"/>
        <v>42741.545196759253</v>
      </c>
    </row>
    <row r="538" spans="1:20" ht="60" hidden="1" x14ac:dyDescent="0.25">
      <c r="A538">
        <v>536</v>
      </c>
      <c r="B538" s="3" t="s">
        <v>537</v>
      </c>
      <c r="C538" s="3" t="s">
        <v>4646</v>
      </c>
      <c r="D538">
        <v>3300</v>
      </c>
      <c r="E538">
        <v>3902.5</v>
      </c>
      <c r="F538" t="s">
        <v>8219</v>
      </c>
      <c r="G538" t="s">
        <v>8225</v>
      </c>
      <c r="H538" t="s">
        <v>8247</v>
      </c>
      <c r="I538">
        <v>1438624800</v>
      </c>
      <c r="J538">
        <v>1435133807</v>
      </c>
      <c r="K538" t="b">
        <v>0</v>
      </c>
      <c r="L538">
        <v>39</v>
      </c>
      <c r="M538" t="b">
        <v>1</v>
      </c>
      <c r="N538" t="s">
        <v>8271</v>
      </c>
      <c r="O538" s="5">
        <f t="shared" si="32"/>
        <v>118.25757575757576</v>
      </c>
      <c r="P538" s="7">
        <f t="shared" si="33"/>
        <v>100.06410256410257</v>
      </c>
      <c r="Q538" t="s">
        <v>8317</v>
      </c>
      <c r="R538" t="s">
        <v>8318</v>
      </c>
      <c r="S538" s="12">
        <f t="shared" si="34"/>
        <v>42179.344988425932</v>
      </c>
      <c r="T538" s="12">
        <f t="shared" si="35"/>
        <v>42219.75</v>
      </c>
    </row>
    <row r="539" spans="1:20" ht="60" hidden="1" x14ac:dyDescent="0.25">
      <c r="A539">
        <v>537</v>
      </c>
      <c r="B539" s="3" t="s">
        <v>538</v>
      </c>
      <c r="C539" s="3" t="s">
        <v>4647</v>
      </c>
      <c r="D539">
        <v>2000</v>
      </c>
      <c r="E539">
        <v>2410</v>
      </c>
      <c r="F539" t="s">
        <v>8219</v>
      </c>
      <c r="G539" t="s">
        <v>8224</v>
      </c>
      <c r="H539" t="s">
        <v>8246</v>
      </c>
      <c r="I539">
        <v>1446665191</v>
      </c>
      <c r="J539">
        <v>1444069591</v>
      </c>
      <c r="K539" t="b">
        <v>0</v>
      </c>
      <c r="L539">
        <v>59</v>
      </c>
      <c r="M539" t="b">
        <v>1</v>
      </c>
      <c r="N539" t="s">
        <v>8271</v>
      </c>
      <c r="O539" s="5">
        <f t="shared" si="32"/>
        <v>120.5</v>
      </c>
      <c r="P539" s="7">
        <f t="shared" si="33"/>
        <v>40.847457627118644</v>
      </c>
      <c r="Q539" t="s">
        <v>8317</v>
      </c>
      <c r="R539" t="s">
        <v>8318</v>
      </c>
      <c r="S539" s="12">
        <f t="shared" si="34"/>
        <v>42282.768414351856</v>
      </c>
      <c r="T539" s="12">
        <f t="shared" si="35"/>
        <v>42312.810081018513</v>
      </c>
    </row>
    <row r="540" spans="1:20" ht="60" hidden="1" x14ac:dyDescent="0.25">
      <c r="A540">
        <v>538</v>
      </c>
      <c r="B540" s="3" t="s">
        <v>539</v>
      </c>
      <c r="C540" s="3" t="s">
        <v>4648</v>
      </c>
      <c r="D540">
        <v>5000</v>
      </c>
      <c r="E540">
        <v>15121</v>
      </c>
      <c r="F540" t="s">
        <v>8219</v>
      </c>
      <c r="G540" t="s">
        <v>8224</v>
      </c>
      <c r="H540" t="s">
        <v>8246</v>
      </c>
      <c r="I540">
        <v>1463166263</v>
      </c>
      <c r="J540">
        <v>1460574263</v>
      </c>
      <c r="K540" t="b">
        <v>0</v>
      </c>
      <c r="L540">
        <v>60</v>
      </c>
      <c r="M540" t="b">
        <v>1</v>
      </c>
      <c r="N540" t="s">
        <v>8271</v>
      </c>
      <c r="O540" s="5">
        <f t="shared" si="32"/>
        <v>302.42</v>
      </c>
      <c r="P540" s="7">
        <f t="shared" si="33"/>
        <v>252.01666666666668</v>
      </c>
      <c r="Q540" t="s">
        <v>8317</v>
      </c>
      <c r="R540" t="s">
        <v>8318</v>
      </c>
      <c r="S540" s="12">
        <f t="shared" si="34"/>
        <v>42473.794710648144</v>
      </c>
      <c r="T540" s="12">
        <f t="shared" si="35"/>
        <v>42503.794710648144</v>
      </c>
    </row>
    <row r="541" spans="1:20" ht="45" hidden="1" x14ac:dyDescent="0.25">
      <c r="A541">
        <v>539</v>
      </c>
      <c r="B541" s="3" t="s">
        <v>540</v>
      </c>
      <c r="C541" s="3" t="s">
        <v>4649</v>
      </c>
      <c r="D541">
        <v>500</v>
      </c>
      <c r="E541">
        <v>503.22</v>
      </c>
      <c r="F541" t="s">
        <v>8219</v>
      </c>
      <c r="G541" t="s">
        <v>8225</v>
      </c>
      <c r="H541" t="s">
        <v>8247</v>
      </c>
      <c r="I541">
        <v>1467681107</v>
      </c>
      <c r="J541">
        <v>1465866707</v>
      </c>
      <c r="K541" t="b">
        <v>0</v>
      </c>
      <c r="L541">
        <v>20</v>
      </c>
      <c r="M541" t="b">
        <v>1</v>
      </c>
      <c r="N541" t="s">
        <v>8271</v>
      </c>
      <c r="O541" s="5">
        <f t="shared" si="32"/>
        <v>100.64400000000001</v>
      </c>
      <c r="P541" s="7">
        <f t="shared" si="33"/>
        <v>25.161000000000001</v>
      </c>
      <c r="Q541" t="s">
        <v>8317</v>
      </c>
      <c r="R541" t="s">
        <v>8318</v>
      </c>
      <c r="S541" s="12">
        <f t="shared" si="34"/>
        <v>42535.049849537041</v>
      </c>
      <c r="T541" s="12">
        <f t="shared" si="35"/>
        <v>42556.049849537041</v>
      </c>
    </row>
    <row r="542" spans="1:20" ht="60" x14ac:dyDescent="0.25">
      <c r="A542">
        <v>540</v>
      </c>
      <c r="B542" s="3" t="s">
        <v>541</v>
      </c>
      <c r="C542" s="3" t="s">
        <v>4650</v>
      </c>
      <c r="D542">
        <v>15000</v>
      </c>
      <c r="E542">
        <v>1</v>
      </c>
      <c r="F542" t="s">
        <v>8221</v>
      </c>
      <c r="G542" t="s">
        <v>8224</v>
      </c>
      <c r="H542" t="s">
        <v>8246</v>
      </c>
      <c r="I542">
        <v>1423078606</v>
      </c>
      <c r="J542">
        <v>1420486606</v>
      </c>
      <c r="K542" t="b">
        <v>0</v>
      </c>
      <c r="L542">
        <v>1</v>
      </c>
      <c r="M542" t="b">
        <v>0</v>
      </c>
      <c r="N542" t="s">
        <v>8272</v>
      </c>
      <c r="O542" s="5">
        <f t="shared" si="32"/>
        <v>6.6666666666666671E-3</v>
      </c>
      <c r="P542" s="7">
        <f t="shared" si="33"/>
        <v>1</v>
      </c>
      <c r="Q542" t="s">
        <v>8319</v>
      </c>
      <c r="R542" t="s">
        <v>8320</v>
      </c>
      <c r="S542" s="12">
        <f t="shared" si="34"/>
        <v>42009.817199074074</v>
      </c>
      <c r="T542" s="12">
        <f t="shared" si="35"/>
        <v>42039.817199074074</v>
      </c>
    </row>
    <row r="543" spans="1:20" ht="45" x14ac:dyDescent="0.25">
      <c r="A543">
        <v>541</v>
      </c>
      <c r="B543" s="3" t="s">
        <v>542</v>
      </c>
      <c r="C543" s="3" t="s">
        <v>4651</v>
      </c>
      <c r="D543">
        <v>4500</v>
      </c>
      <c r="E543">
        <v>25</v>
      </c>
      <c r="F543" t="s">
        <v>8221</v>
      </c>
      <c r="G543" t="s">
        <v>8224</v>
      </c>
      <c r="H543" t="s">
        <v>8246</v>
      </c>
      <c r="I543">
        <v>1446080834</v>
      </c>
      <c r="J543">
        <v>1443488834</v>
      </c>
      <c r="K543" t="b">
        <v>0</v>
      </c>
      <c r="L543">
        <v>1</v>
      </c>
      <c r="M543" t="b">
        <v>0</v>
      </c>
      <c r="N543" t="s">
        <v>8272</v>
      </c>
      <c r="O543" s="5">
        <f t="shared" si="32"/>
        <v>0.55555555555555558</v>
      </c>
      <c r="P543" s="7">
        <f t="shared" si="33"/>
        <v>25</v>
      </c>
      <c r="Q543" t="s">
        <v>8319</v>
      </c>
      <c r="R543" t="s">
        <v>8320</v>
      </c>
      <c r="S543" s="12">
        <f t="shared" si="34"/>
        <v>42276.046689814815</v>
      </c>
      <c r="T543" s="12">
        <f t="shared" si="35"/>
        <v>42306.046689814815</v>
      </c>
    </row>
    <row r="544" spans="1:20" ht="45" x14ac:dyDescent="0.25">
      <c r="A544">
        <v>542</v>
      </c>
      <c r="B544" s="3" t="s">
        <v>543</v>
      </c>
      <c r="C544" s="3" t="s">
        <v>4652</v>
      </c>
      <c r="D544">
        <v>250000</v>
      </c>
      <c r="E544">
        <v>1</v>
      </c>
      <c r="F544" t="s">
        <v>8221</v>
      </c>
      <c r="G544" t="s">
        <v>8224</v>
      </c>
      <c r="H544" t="s">
        <v>8246</v>
      </c>
      <c r="I544">
        <v>1462293716</v>
      </c>
      <c r="J544">
        <v>1457113316</v>
      </c>
      <c r="K544" t="b">
        <v>0</v>
      </c>
      <c r="L544">
        <v>1</v>
      </c>
      <c r="M544" t="b">
        <v>0</v>
      </c>
      <c r="N544" t="s">
        <v>8272</v>
      </c>
      <c r="O544" s="5">
        <f t="shared" si="32"/>
        <v>3.9999999999999996E-4</v>
      </c>
      <c r="P544" s="7">
        <f t="shared" si="33"/>
        <v>1</v>
      </c>
      <c r="Q544" t="s">
        <v>8319</v>
      </c>
      <c r="R544" t="s">
        <v>8320</v>
      </c>
      <c r="S544" s="12">
        <f t="shared" si="34"/>
        <v>42433.737453703703</v>
      </c>
      <c r="T544" s="12">
        <f t="shared" si="35"/>
        <v>42493.695787037039</v>
      </c>
    </row>
    <row r="545" spans="1:20" ht="60" x14ac:dyDescent="0.25">
      <c r="A545">
        <v>543</v>
      </c>
      <c r="B545" s="3" t="s">
        <v>544</v>
      </c>
      <c r="C545" s="3" t="s">
        <v>4653</v>
      </c>
      <c r="D545">
        <v>22000</v>
      </c>
      <c r="E545">
        <v>70</v>
      </c>
      <c r="F545" t="s">
        <v>8221</v>
      </c>
      <c r="G545" t="s">
        <v>8226</v>
      </c>
      <c r="H545" t="s">
        <v>8248</v>
      </c>
      <c r="I545">
        <v>1414807962</v>
      </c>
      <c r="J545">
        <v>1412215962</v>
      </c>
      <c r="K545" t="b">
        <v>0</v>
      </c>
      <c r="L545">
        <v>2</v>
      </c>
      <c r="M545" t="b">
        <v>0</v>
      </c>
      <c r="N545" t="s">
        <v>8272</v>
      </c>
      <c r="O545" s="5">
        <f t="shared" si="32"/>
        <v>0.31818181818181818</v>
      </c>
      <c r="P545" s="7">
        <f t="shared" si="33"/>
        <v>35</v>
      </c>
      <c r="Q545" t="s">
        <v>8319</v>
      </c>
      <c r="R545" t="s">
        <v>8320</v>
      </c>
      <c r="S545" s="12">
        <f t="shared" si="34"/>
        <v>41914.092152777775</v>
      </c>
      <c r="T545" s="12">
        <f t="shared" si="35"/>
        <v>41944.092152777775</v>
      </c>
    </row>
    <row r="546" spans="1:20" ht="60" x14ac:dyDescent="0.25">
      <c r="A546">
        <v>544</v>
      </c>
      <c r="B546" s="3" t="s">
        <v>545</v>
      </c>
      <c r="C546" s="3" t="s">
        <v>4654</v>
      </c>
      <c r="D546">
        <v>500</v>
      </c>
      <c r="E546">
        <v>6</v>
      </c>
      <c r="F546" t="s">
        <v>8221</v>
      </c>
      <c r="G546" t="s">
        <v>8224</v>
      </c>
      <c r="H546" t="s">
        <v>8246</v>
      </c>
      <c r="I546">
        <v>1467647160</v>
      </c>
      <c r="J546">
        <v>1465055160</v>
      </c>
      <c r="K546" t="b">
        <v>0</v>
      </c>
      <c r="L546">
        <v>2</v>
      </c>
      <c r="M546" t="b">
        <v>0</v>
      </c>
      <c r="N546" t="s">
        <v>8272</v>
      </c>
      <c r="O546" s="5">
        <f t="shared" si="32"/>
        <v>1.2</v>
      </c>
      <c r="P546" s="7">
        <f t="shared" si="33"/>
        <v>3</v>
      </c>
      <c r="Q546" t="s">
        <v>8319</v>
      </c>
      <c r="R546" t="s">
        <v>8320</v>
      </c>
      <c r="S546" s="12">
        <f t="shared" si="34"/>
        <v>42525.656944444447</v>
      </c>
      <c r="T546" s="12">
        <f t="shared" si="35"/>
        <v>42555.656944444447</v>
      </c>
    </row>
    <row r="547" spans="1:20" ht="60" x14ac:dyDescent="0.25">
      <c r="A547">
        <v>545</v>
      </c>
      <c r="B547" s="3" t="s">
        <v>546</v>
      </c>
      <c r="C547" s="3" t="s">
        <v>4655</v>
      </c>
      <c r="D547">
        <v>50000</v>
      </c>
      <c r="E547">
        <v>13692</v>
      </c>
      <c r="F547" t="s">
        <v>8221</v>
      </c>
      <c r="G547" t="s">
        <v>8230</v>
      </c>
      <c r="H547" t="s">
        <v>8249</v>
      </c>
      <c r="I547">
        <v>1447600389</v>
      </c>
      <c r="J547">
        <v>1444140789</v>
      </c>
      <c r="K547" t="b">
        <v>0</v>
      </c>
      <c r="L547">
        <v>34</v>
      </c>
      <c r="M547" t="b">
        <v>0</v>
      </c>
      <c r="N547" t="s">
        <v>8272</v>
      </c>
      <c r="O547" s="5">
        <f t="shared" si="32"/>
        <v>27.383999999999997</v>
      </c>
      <c r="P547" s="7">
        <f t="shared" si="33"/>
        <v>402.70588235294116</v>
      </c>
      <c r="Q547" t="s">
        <v>8319</v>
      </c>
      <c r="R547" t="s">
        <v>8320</v>
      </c>
      <c r="S547" s="12">
        <f t="shared" si="34"/>
        <v>42283.592465277776</v>
      </c>
      <c r="T547" s="12">
        <f t="shared" si="35"/>
        <v>42323.634131944447</v>
      </c>
    </row>
    <row r="548" spans="1:20" ht="60" x14ac:dyDescent="0.25">
      <c r="A548">
        <v>546</v>
      </c>
      <c r="B548" s="3" t="s">
        <v>547</v>
      </c>
      <c r="C548" s="3" t="s">
        <v>4656</v>
      </c>
      <c r="D548">
        <v>60000</v>
      </c>
      <c r="E548">
        <v>52</v>
      </c>
      <c r="F548" t="s">
        <v>8221</v>
      </c>
      <c r="G548" t="s">
        <v>8224</v>
      </c>
      <c r="H548" t="s">
        <v>8246</v>
      </c>
      <c r="I548">
        <v>1445097715</v>
      </c>
      <c r="J548">
        <v>1441209715</v>
      </c>
      <c r="K548" t="b">
        <v>0</v>
      </c>
      <c r="L548">
        <v>2</v>
      </c>
      <c r="M548" t="b">
        <v>0</v>
      </c>
      <c r="N548" t="s">
        <v>8272</v>
      </c>
      <c r="O548" s="5">
        <f t="shared" si="32"/>
        <v>8.666666666666667E-2</v>
      </c>
      <c r="P548" s="7">
        <f t="shared" si="33"/>
        <v>26</v>
      </c>
      <c r="Q548" t="s">
        <v>8319</v>
      </c>
      <c r="R548" t="s">
        <v>8320</v>
      </c>
      <c r="S548" s="12">
        <f t="shared" si="34"/>
        <v>42249.667997685188</v>
      </c>
      <c r="T548" s="12">
        <f t="shared" si="35"/>
        <v>42294.667997685188</v>
      </c>
    </row>
    <row r="549" spans="1:20" ht="60" x14ac:dyDescent="0.25">
      <c r="A549">
        <v>547</v>
      </c>
      <c r="B549" s="3" t="s">
        <v>548</v>
      </c>
      <c r="C549" s="3" t="s">
        <v>4657</v>
      </c>
      <c r="D549">
        <v>7500</v>
      </c>
      <c r="E549">
        <v>0</v>
      </c>
      <c r="F549" t="s">
        <v>8221</v>
      </c>
      <c r="G549" t="s">
        <v>8225</v>
      </c>
      <c r="H549" t="s">
        <v>8247</v>
      </c>
      <c r="I549">
        <v>1455122564</v>
      </c>
      <c r="J549">
        <v>1452530564</v>
      </c>
      <c r="K549" t="b">
        <v>0</v>
      </c>
      <c r="L549">
        <v>0</v>
      </c>
      <c r="M549" t="b">
        <v>0</v>
      </c>
      <c r="N549" t="s">
        <v>8272</v>
      </c>
      <c r="O549" s="5">
        <f t="shared" si="32"/>
        <v>0</v>
      </c>
      <c r="P549" s="7" t="str">
        <f t="shared" si="33"/>
        <v>N/A</v>
      </c>
      <c r="Q549" t="s">
        <v>8319</v>
      </c>
      <c r="R549" t="s">
        <v>8320</v>
      </c>
      <c r="S549" s="12">
        <f t="shared" si="34"/>
        <v>42380.696342592593</v>
      </c>
      <c r="T549" s="12">
        <f t="shared" si="35"/>
        <v>42410.696342592593</v>
      </c>
    </row>
    <row r="550" spans="1:20" ht="45" x14ac:dyDescent="0.25">
      <c r="A550">
        <v>548</v>
      </c>
      <c r="B550" s="3" t="s">
        <v>549</v>
      </c>
      <c r="C550" s="3" t="s">
        <v>4658</v>
      </c>
      <c r="D550">
        <v>10000</v>
      </c>
      <c r="E550">
        <v>9</v>
      </c>
      <c r="F550" t="s">
        <v>8221</v>
      </c>
      <c r="G550" t="s">
        <v>8225</v>
      </c>
      <c r="H550" t="s">
        <v>8247</v>
      </c>
      <c r="I550">
        <v>1446154848</v>
      </c>
      <c r="J550">
        <v>1443562848</v>
      </c>
      <c r="K550" t="b">
        <v>0</v>
      </c>
      <c r="L550">
        <v>1</v>
      </c>
      <c r="M550" t="b">
        <v>0</v>
      </c>
      <c r="N550" t="s">
        <v>8272</v>
      </c>
      <c r="O550" s="5">
        <f t="shared" si="32"/>
        <v>0.09</v>
      </c>
      <c r="P550" s="7">
        <f t="shared" si="33"/>
        <v>9</v>
      </c>
      <c r="Q550" t="s">
        <v>8319</v>
      </c>
      <c r="R550" t="s">
        <v>8320</v>
      </c>
      <c r="S550" s="12">
        <f t="shared" si="34"/>
        <v>42276.903333333335</v>
      </c>
      <c r="T550" s="12">
        <f t="shared" si="35"/>
        <v>42306.903333333335</v>
      </c>
    </row>
    <row r="551" spans="1:20" ht="60" x14ac:dyDescent="0.25">
      <c r="A551">
        <v>549</v>
      </c>
      <c r="B551" s="3" t="s">
        <v>550</v>
      </c>
      <c r="C551" s="3" t="s">
        <v>4659</v>
      </c>
      <c r="D551">
        <v>2500</v>
      </c>
      <c r="E551">
        <v>68</v>
      </c>
      <c r="F551" t="s">
        <v>8221</v>
      </c>
      <c r="G551" t="s">
        <v>8225</v>
      </c>
      <c r="H551" t="s">
        <v>8247</v>
      </c>
      <c r="I551">
        <v>1436368622</v>
      </c>
      <c r="J551">
        <v>1433776622</v>
      </c>
      <c r="K551" t="b">
        <v>0</v>
      </c>
      <c r="L551">
        <v>8</v>
      </c>
      <c r="M551" t="b">
        <v>0</v>
      </c>
      <c r="N551" t="s">
        <v>8272</v>
      </c>
      <c r="O551" s="5">
        <f t="shared" si="32"/>
        <v>2.7199999999999998</v>
      </c>
      <c r="P551" s="7">
        <f t="shared" si="33"/>
        <v>8.5</v>
      </c>
      <c r="Q551" t="s">
        <v>8319</v>
      </c>
      <c r="R551" t="s">
        <v>8320</v>
      </c>
      <c r="S551" s="12">
        <f t="shared" si="34"/>
        <v>42163.636828703704</v>
      </c>
      <c r="T551" s="12">
        <f t="shared" si="35"/>
        <v>42193.636828703704</v>
      </c>
    </row>
    <row r="552" spans="1:20" ht="60" x14ac:dyDescent="0.25">
      <c r="A552">
        <v>550</v>
      </c>
      <c r="B552" s="3" t="s">
        <v>551</v>
      </c>
      <c r="C552" s="3" t="s">
        <v>4660</v>
      </c>
      <c r="D552">
        <v>5000</v>
      </c>
      <c r="E552">
        <v>35</v>
      </c>
      <c r="F552" t="s">
        <v>8221</v>
      </c>
      <c r="G552" t="s">
        <v>8229</v>
      </c>
      <c r="H552" t="s">
        <v>8251</v>
      </c>
      <c r="I552">
        <v>1485838800</v>
      </c>
      <c r="J552">
        <v>1484756245</v>
      </c>
      <c r="K552" t="b">
        <v>0</v>
      </c>
      <c r="L552">
        <v>4</v>
      </c>
      <c r="M552" t="b">
        <v>0</v>
      </c>
      <c r="N552" t="s">
        <v>8272</v>
      </c>
      <c r="O552" s="5">
        <f t="shared" si="32"/>
        <v>0.70000000000000007</v>
      </c>
      <c r="P552" s="7">
        <f t="shared" si="33"/>
        <v>8.75</v>
      </c>
      <c r="Q552" t="s">
        <v>8319</v>
      </c>
      <c r="R552" t="s">
        <v>8320</v>
      </c>
      <c r="S552" s="12">
        <f t="shared" si="34"/>
        <v>42753.678761574076</v>
      </c>
      <c r="T552" s="12">
        <f t="shared" si="35"/>
        <v>42766.208333333328</v>
      </c>
    </row>
    <row r="553" spans="1:20" ht="60" x14ac:dyDescent="0.25">
      <c r="A553">
        <v>551</v>
      </c>
      <c r="B553" s="3" t="s">
        <v>552</v>
      </c>
      <c r="C553" s="3" t="s">
        <v>4661</v>
      </c>
      <c r="D553">
        <v>75000</v>
      </c>
      <c r="E553">
        <v>3781</v>
      </c>
      <c r="F553" t="s">
        <v>8221</v>
      </c>
      <c r="G553" t="s">
        <v>8224</v>
      </c>
      <c r="H553" t="s">
        <v>8246</v>
      </c>
      <c r="I553">
        <v>1438451580</v>
      </c>
      <c r="J553">
        <v>1434609424</v>
      </c>
      <c r="K553" t="b">
        <v>0</v>
      </c>
      <c r="L553">
        <v>28</v>
      </c>
      <c r="M553" t="b">
        <v>0</v>
      </c>
      <c r="N553" t="s">
        <v>8272</v>
      </c>
      <c r="O553" s="5">
        <f t="shared" si="32"/>
        <v>5.0413333333333332</v>
      </c>
      <c r="P553" s="7">
        <f t="shared" si="33"/>
        <v>135.03571428571428</v>
      </c>
      <c r="Q553" t="s">
        <v>8319</v>
      </c>
      <c r="R553" t="s">
        <v>8320</v>
      </c>
      <c r="S553" s="12">
        <f t="shared" si="34"/>
        <v>42173.275740740741</v>
      </c>
      <c r="T553" s="12">
        <f t="shared" si="35"/>
        <v>42217.745138888888</v>
      </c>
    </row>
    <row r="554" spans="1:20" ht="45" x14ac:dyDescent="0.25">
      <c r="A554">
        <v>552</v>
      </c>
      <c r="B554" s="3" t="s">
        <v>553</v>
      </c>
      <c r="C554" s="3" t="s">
        <v>4662</v>
      </c>
      <c r="D554">
        <v>45000</v>
      </c>
      <c r="E554">
        <v>0</v>
      </c>
      <c r="F554" t="s">
        <v>8221</v>
      </c>
      <c r="G554" t="s">
        <v>8229</v>
      </c>
      <c r="H554" t="s">
        <v>8251</v>
      </c>
      <c r="I554">
        <v>1452350896</v>
      </c>
      <c r="J554">
        <v>1447166896</v>
      </c>
      <c r="K554" t="b">
        <v>0</v>
      </c>
      <c r="L554">
        <v>0</v>
      </c>
      <c r="M554" t="b">
        <v>0</v>
      </c>
      <c r="N554" t="s">
        <v>8272</v>
      </c>
      <c r="O554" s="5">
        <f t="shared" si="32"/>
        <v>0</v>
      </c>
      <c r="P554" s="7" t="str">
        <f t="shared" si="33"/>
        <v>N/A</v>
      </c>
      <c r="Q554" t="s">
        <v>8319</v>
      </c>
      <c r="R554" t="s">
        <v>8320</v>
      </c>
      <c r="S554" s="12">
        <f t="shared" si="34"/>
        <v>42318.616851851853</v>
      </c>
      <c r="T554" s="12">
        <f t="shared" si="35"/>
        <v>42378.616851851853</v>
      </c>
    </row>
    <row r="555" spans="1:20" ht="45" x14ac:dyDescent="0.25">
      <c r="A555">
        <v>553</v>
      </c>
      <c r="B555" s="3" t="s">
        <v>554</v>
      </c>
      <c r="C555" s="3" t="s">
        <v>4663</v>
      </c>
      <c r="D555">
        <v>25000</v>
      </c>
      <c r="E555">
        <v>123</v>
      </c>
      <c r="F555" t="s">
        <v>8221</v>
      </c>
      <c r="G555" t="s">
        <v>8224</v>
      </c>
      <c r="H555" t="s">
        <v>8246</v>
      </c>
      <c r="I555">
        <v>1415988991</v>
      </c>
      <c r="J555">
        <v>1413393391</v>
      </c>
      <c r="K555" t="b">
        <v>0</v>
      </c>
      <c r="L555">
        <v>6</v>
      </c>
      <c r="M555" t="b">
        <v>0</v>
      </c>
      <c r="N555" t="s">
        <v>8272</v>
      </c>
      <c r="O555" s="5">
        <f t="shared" si="32"/>
        <v>0.49199999999999999</v>
      </c>
      <c r="P555" s="7">
        <f t="shared" si="33"/>
        <v>20.5</v>
      </c>
      <c r="Q555" t="s">
        <v>8319</v>
      </c>
      <c r="R555" t="s">
        <v>8320</v>
      </c>
      <c r="S555" s="12">
        <f t="shared" si="34"/>
        <v>41927.71980324074</v>
      </c>
      <c r="T555" s="12">
        <f t="shared" si="35"/>
        <v>41957.761469907404</v>
      </c>
    </row>
    <row r="556" spans="1:20" ht="60" x14ac:dyDescent="0.25">
      <c r="A556">
        <v>554</v>
      </c>
      <c r="B556" s="3" t="s">
        <v>555</v>
      </c>
      <c r="C556" s="3" t="s">
        <v>4664</v>
      </c>
      <c r="D556">
        <v>3870</v>
      </c>
      <c r="E556">
        <v>1416</v>
      </c>
      <c r="F556" t="s">
        <v>8221</v>
      </c>
      <c r="G556" t="s">
        <v>8224</v>
      </c>
      <c r="H556" t="s">
        <v>8246</v>
      </c>
      <c r="I556">
        <v>1413735972</v>
      </c>
      <c r="J556">
        <v>1411143972</v>
      </c>
      <c r="K556" t="b">
        <v>0</v>
      </c>
      <c r="L556">
        <v>22</v>
      </c>
      <c r="M556" t="b">
        <v>0</v>
      </c>
      <c r="N556" t="s">
        <v>8272</v>
      </c>
      <c r="O556" s="5">
        <f t="shared" si="32"/>
        <v>36.589147286821706</v>
      </c>
      <c r="P556" s="7">
        <f t="shared" si="33"/>
        <v>64.36363636363636</v>
      </c>
      <c r="Q556" t="s">
        <v>8319</v>
      </c>
      <c r="R556" t="s">
        <v>8320</v>
      </c>
      <c r="S556" s="12">
        <f t="shared" si="34"/>
        <v>41901.684861111113</v>
      </c>
      <c r="T556" s="12">
        <f t="shared" si="35"/>
        <v>41931.684861111113</v>
      </c>
    </row>
    <row r="557" spans="1:20" ht="60" x14ac:dyDescent="0.25">
      <c r="A557">
        <v>555</v>
      </c>
      <c r="B557" s="3" t="s">
        <v>556</v>
      </c>
      <c r="C557" s="3" t="s">
        <v>4665</v>
      </c>
      <c r="D557">
        <v>7500</v>
      </c>
      <c r="E557">
        <v>0</v>
      </c>
      <c r="F557" t="s">
        <v>8221</v>
      </c>
      <c r="G557" t="s">
        <v>8225</v>
      </c>
      <c r="H557" t="s">
        <v>8247</v>
      </c>
      <c r="I557">
        <v>1465720143</v>
      </c>
      <c r="J557">
        <v>1463128143</v>
      </c>
      <c r="K557" t="b">
        <v>0</v>
      </c>
      <c r="L557">
        <v>0</v>
      </c>
      <c r="M557" t="b">
        <v>0</v>
      </c>
      <c r="N557" t="s">
        <v>8272</v>
      </c>
      <c r="O557" s="5">
        <f t="shared" si="32"/>
        <v>0</v>
      </c>
      <c r="P557" s="7" t="str">
        <f t="shared" si="33"/>
        <v>N/A</v>
      </c>
      <c r="Q557" t="s">
        <v>8319</v>
      </c>
      <c r="R557" t="s">
        <v>8320</v>
      </c>
      <c r="S557" s="12">
        <f t="shared" si="34"/>
        <v>42503.353506944448</v>
      </c>
      <c r="T557" s="12">
        <f t="shared" si="35"/>
        <v>42533.353506944448</v>
      </c>
    </row>
    <row r="558" spans="1:20" ht="30" x14ac:dyDescent="0.25">
      <c r="A558">
        <v>556</v>
      </c>
      <c r="B558" s="3" t="s">
        <v>557</v>
      </c>
      <c r="C558" s="3" t="s">
        <v>4666</v>
      </c>
      <c r="D558">
        <v>8000</v>
      </c>
      <c r="E558">
        <v>200</v>
      </c>
      <c r="F558" t="s">
        <v>8221</v>
      </c>
      <c r="G558" t="s">
        <v>8224</v>
      </c>
      <c r="H558" t="s">
        <v>8246</v>
      </c>
      <c r="I558">
        <v>1452112717</v>
      </c>
      <c r="J558">
        <v>1449520717</v>
      </c>
      <c r="K558" t="b">
        <v>0</v>
      </c>
      <c r="L558">
        <v>1</v>
      </c>
      <c r="M558" t="b">
        <v>0</v>
      </c>
      <c r="N558" t="s">
        <v>8272</v>
      </c>
      <c r="O558" s="5">
        <f t="shared" si="32"/>
        <v>2.5</v>
      </c>
      <c r="P558" s="7">
        <f t="shared" si="33"/>
        <v>200</v>
      </c>
      <c r="Q558" t="s">
        <v>8319</v>
      </c>
      <c r="R558" t="s">
        <v>8320</v>
      </c>
      <c r="S558" s="12">
        <f t="shared" si="34"/>
        <v>42345.860150462962</v>
      </c>
      <c r="T558" s="12">
        <f t="shared" si="35"/>
        <v>42375.860150462962</v>
      </c>
    </row>
    <row r="559" spans="1:20" ht="60" x14ac:dyDescent="0.25">
      <c r="A559">
        <v>557</v>
      </c>
      <c r="B559" s="3" t="s">
        <v>558</v>
      </c>
      <c r="C559" s="3" t="s">
        <v>4667</v>
      </c>
      <c r="D559">
        <v>150000</v>
      </c>
      <c r="E559">
        <v>1366</v>
      </c>
      <c r="F559" t="s">
        <v>8221</v>
      </c>
      <c r="G559" t="s">
        <v>8236</v>
      </c>
      <c r="H559" t="s">
        <v>8249</v>
      </c>
      <c r="I559">
        <v>1480721803</v>
      </c>
      <c r="J559">
        <v>1478126203</v>
      </c>
      <c r="K559" t="b">
        <v>0</v>
      </c>
      <c r="L559">
        <v>20</v>
      </c>
      <c r="M559" t="b">
        <v>0</v>
      </c>
      <c r="N559" t="s">
        <v>8272</v>
      </c>
      <c r="O559" s="5">
        <f t="shared" si="32"/>
        <v>0.91066666666666674</v>
      </c>
      <c r="P559" s="7">
        <f t="shared" si="33"/>
        <v>68.3</v>
      </c>
      <c r="Q559" t="s">
        <v>8319</v>
      </c>
      <c r="R559" t="s">
        <v>8320</v>
      </c>
      <c r="S559" s="12">
        <f t="shared" si="34"/>
        <v>42676.942164351851</v>
      </c>
      <c r="T559" s="12">
        <f t="shared" si="35"/>
        <v>42706.983831018515</v>
      </c>
    </row>
    <row r="560" spans="1:20" ht="60" x14ac:dyDescent="0.25">
      <c r="A560">
        <v>558</v>
      </c>
      <c r="B560" s="3" t="s">
        <v>559</v>
      </c>
      <c r="C560" s="3" t="s">
        <v>4668</v>
      </c>
      <c r="D560">
        <v>750</v>
      </c>
      <c r="E560">
        <v>0</v>
      </c>
      <c r="F560" t="s">
        <v>8221</v>
      </c>
      <c r="G560" t="s">
        <v>8224</v>
      </c>
      <c r="H560" t="s">
        <v>8246</v>
      </c>
      <c r="I560">
        <v>1427227905</v>
      </c>
      <c r="J560">
        <v>1424639505</v>
      </c>
      <c r="K560" t="b">
        <v>0</v>
      </c>
      <c r="L560">
        <v>0</v>
      </c>
      <c r="M560" t="b">
        <v>0</v>
      </c>
      <c r="N560" t="s">
        <v>8272</v>
      </c>
      <c r="O560" s="5">
        <f t="shared" si="32"/>
        <v>0</v>
      </c>
      <c r="P560" s="7" t="str">
        <f t="shared" si="33"/>
        <v>N/A</v>
      </c>
      <c r="Q560" t="s">
        <v>8319</v>
      </c>
      <c r="R560" t="s">
        <v>8320</v>
      </c>
      <c r="S560" s="12">
        <f t="shared" si="34"/>
        <v>42057.883159722223</v>
      </c>
      <c r="T560" s="12">
        <f t="shared" si="35"/>
        <v>42087.841493055559</v>
      </c>
    </row>
    <row r="561" spans="1:20" ht="60" x14ac:dyDescent="0.25">
      <c r="A561">
        <v>559</v>
      </c>
      <c r="B561" s="3" t="s">
        <v>560</v>
      </c>
      <c r="C561" s="3" t="s">
        <v>4669</v>
      </c>
      <c r="D561">
        <v>240000</v>
      </c>
      <c r="E561">
        <v>50</v>
      </c>
      <c r="F561" t="s">
        <v>8221</v>
      </c>
      <c r="G561" t="s">
        <v>8224</v>
      </c>
      <c r="H561" t="s">
        <v>8246</v>
      </c>
      <c r="I561">
        <v>1449989260</v>
      </c>
      <c r="J561">
        <v>1447397260</v>
      </c>
      <c r="K561" t="b">
        <v>0</v>
      </c>
      <c r="L561">
        <v>1</v>
      </c>
      <c r="M561" t="b">
        <v>0</v>
      </c>
      <c r="N561" t="s">
        <v>8272</v>
      </c>
      <c r="O561" s="5">
        <f t="shared" si="32"/>
        <v>2.0833333333333336E-2</v>
      </c>
      <c r="P561" s="7">
        <f t="shared" si="33"/>
        <v>50</v>
      </c>
      <c r="Q561" t="s">
        <v>8319</v>
      </c>
      <c r="R561" t="s">
        <v>8320</v>
      </c>
      <c r="S561" s="12">
        <f t="shared" si="34"/>
        <v>42321.283101851848</v>
      </c>
      <c r="T561" s="12">
        <f t="shared" si="35"/>
        <v>42351.283101851848</v>
      </c>
    </row>
    <row r="562" spans="1:20" ht="45" x14ac:dyDescent="0.25">
      <c r="A562">
        <v>560</v>
      </c>
      <c r="B562" s="3" t="s">
        <v>561</v>
      </c>
      <c r="C562" s="3" t="s">
        <v>4670</v>
      </c>
      <c r="D562">
        <v>100000</v>
      </c>
      <c r="E562">
        <v>12</v>
      </c>
      <c r="F562" t="s">
        <v>8221</v>
      </c>
      <c r="G562" t="s">
        <v>8229</v>
      </c>
      <c r="H562" t="s">
        <v>8251</v>
      </c>
      <c r="I562">
        <v>1418841045</v>
      </c>
      <c r="J562">
        <v>1416249045</v>
      </c>
      <c r="K562" t="b">
        <v>0</v>
      </c>
      <c r="L562">
        <v>3</v>
      </c>
      <c r="M562" t="b">
        <v>0</v>
      </c>
      <c r="N562" t="s">
        <v>8272</v>
      </c>
      <c r="O562" s="5">
        <f t="shared" si="32"/>
        <v>1.2E-2</v>
      </c>
      <c r="P562" s="7">
        <f t="shared" si="33"/>
        <v>4</v>
      </c>
      <c r="Q562" t="s">
        <v>8319</v>
      </c>
      <c r="R562" t="s">
        <v>8320</v>
      </c>
      <c r="S562" s="12">
        <f t="shared" si="34"/>
        <v>41960.771354166667</v>
      </c>
      <c r="T562" s="12">
        <f t="shared" si="35"/>
        <v>41990.771354166667</v>
      </c>
    </row>
    <row r="563" spans="1:20" ht="60" x14ac:dyDescent="0.25">
      <c r="A563">
        <v>561</v>
      </c>
      <c r="B563" s="3" t="s">
        <v>562</v>
      </c>
      <c r="C563" s="3" t="s">
        <v>4671</v>
      </c>
      <c r="D563">
        <v>15000</v>
      </c>
      <c r="E563">
        <v>55</v>
      </c>
      <c r="F563" t="s">
        <v>8221</v>
      </c>
      <c r="G563" t="s">
        <v>8224</v>
      </c>
      <c r="H563" t="s">
        <v>8246</v>
      </c>
      <c r="I563">
        <v>1445874513</v>
      </c>
      <c r="J563">
        <v>1442850513</v>
      </c>
      <c r="K563" t="b">
        <v>0</v>
      </c>
      <c r="L563">
        <v>2</v>
      </c>
      <c r="M563" t="b">
        <v>0</v>
      </c>
      <c r="N563" t="s">
        <v>8272</v>
      </c>
      <c r="O563" s="5">
        <f t="shared" si="32"/>
        <v>0.36666666666666664</v>
      </c>
      <c r="P563" s="7">
        <f t="shared" si="33"/>
        <v>27.5</v>
      </c>
      <c r="Q563" t="s">
        <v>8319</v>
      </c>
      <c r="R563" t="s">
        <v>8320</v>
      </c>
      <c r="S563" s="12">
        <f t="shared" si="34"/>
        <v>42268.658715277779</v>
      </c>
      <c r="T563" s="12">
        <f t="shared" si="35"/>
        <v>42303.658715277779</v>
      </c>
    </row>
    <row r="564" spans="1:20" ht="60" x14ac:dyDescent="0.25">
      <c r="A564">
        <v>562</v>
      </c>
      <c r="B564" s="3" t="s">
        <v>563</v>
      </c>
      <c r="C564" s="3" t="s">
        <v>4672</v>
      </c>
      <c r="D564">
        <v>50000</v>
      </c>
      <c r="E564">
        <v>0</v>
      </c>
      <c r="F564" t="s">
        <v>8221</v>
      </c>
      <c r="G564" t="s">
        <v>8233</v>
      </c>
      <c r="H564" t="s">
        <v>8249</v>
      </c>
      <c r="I564">
        <v>1482052815</v>
      </c>
      <c r="J564">
        <v>1479460815</v>
      </c>
      <c r="K564" t="b">
        <v>0</v>
      </c>
      <c r="L564">
        <v>0</v>
      </c>
      <c r="M564" t="b">
        <v>0</v>
      </c>
      <c r="N564" t="s">
        <v>8272</v>
      </c>
      <c r="O564" s="5">
        <f t="shared" si="32"/>
        <v>0</v>
      </c>
      <c r="P564" s="7" t="str">
        <f t="shared" si="33"/>
        <v>N/A</v>
      </c>
      <c r="Q564" t="s">
        <v>8319</v>
      </c>
      <c r="R564" t="s">
        <v>8320</v>
      </c>
      <c r="S564" s="12">
        <f t="shared" si="34"/>
        <v>42692.389062500006</v>
      </c>
      <c r="T564" s="12">
        <f t="shared" si="35"/>
        <v>42722.389062500006</v>
      </c>
    </row>
    <row r="565" spans="1:20" ht="60" x14ac:dyDescent="0.25">
      <c r="A565">
        <v>563</v>
      </c>
      <c r="B565" s="3" t="s">
        <v>564</v>
      </c>
      <c r="C565" s="3" t="s">
        <v>4673</v>
      </c>
      <c r="D565">
        <v>75000</v>
      </c>
      <c r="E565">
        <v>68</v>
      </c>
      <c r="F565" t="s">
        <v>8221</v>
      </c>
      <c r="G565" t="s">
        <v>8226</v>
      </c>
      <c r="H565" t="s">
        <v>8248</v>
      </c>
      <c r="I565">
        <v>1424137247</v>
      </c>
      <c r="J565">
        <v>1421545247</v>
      </c>
      <c r="K565" t="b">
        <v>0</v>
      </c>
      <c r="L565">
        <v>2</v>
      </c>
      <c r="M565" t="b">
        <v>0</v>
      </c>
      <c r="N565" t="s">
        <v>8272</v>
      </c>
      <c r="O565" s="5">
        <f t="shared" si="32"/>
        <v>9.0666666666666659E-2</v>
      </c>
      <c r="P565" s="7">
        <f t="shared" si="33"/>
        <v>34</v>
      </c>
      <c r="Q565" t="s">
        <v>8319</v>
      </c>
      <c r="R565" t="s">
        <v>8320</v>
      </c>
      <c r="S565" s="12">
        <f t="shared" si="34"/>
        <v>42022.069988425923</v>
      </c>
      <c r="T565" s="12">
        <f t="shared" si="35"/>
        <v>42052.069988425923</v>
      </c>
    </row>
    <row r="566" spans="1:20" ht="60" x14ac:dyDescent="0.25">
      <c r="A566">
        <v>564</v>
      </c>
      <c r="B566" s="3" t="s">
        <v>565</v>
      </c>
      <c r="C566" s="3" t="s">
        <v>4674</v>
      </c>
      <c r="D566">
        <v>18000</v>
      </c>
      <c r="E566">
        <v>1</v>
      </c>
      <c r="F566" t="s">
        <v>8221</v>
      </c>
      <c r="G566" t="s">
        <v>8230</v>
      </c>
      <c r="H566" t="s">
        <v>8249</v>
      </c>
      <c r="I566">
        <v>1457822275</v>
      </c>
      <c r="J566">
        <v>1455230275</v>
      </c>
      <c r="K566" t="b">
        <v>0</v>
      </c>
      <c r="L566">
        <v>1</v>
      </c>
      <c r="M566" t="b">
        <v>0</v>
      </c>
      <c r="N566" t="s">
        <v>8272</v>
      </c>
      <c r="O566" s="5">
        <f t="shared" si="32"/>
        <v>5.5555555555555558E-3</v>
      </c>
      <c r="P566" s="7">
        <f t="shared" si="33"/>
        <v>1</v>
      </c>
      <c r="Q566" t="s">
        <v>8319</v>
      </c>
      <c r="R566" t="s">
        <v>8320</v>
      </c>
      <c r="S566" s="12">
        <f t="shared" si="34"/>
        <v>42411.942997685182</v>
      </c>
      <c r="T566" s="12">
        <f t="shared" si="35"/>
        <v>42441.942997685182</v>
      </c>
    </row>
    <row r="567" spans="1:20" ht="60" x14ac:dyDescent="0.25">
      <c r="A567">
        <v>565</v>
      </c>
      <c r="B567" s="3" t="s">
        <v>566</v>
      </c>
      <c r="C567" s="3" t="s">
        <v>4675</v>
      </c>
      <c r="D567">
        <v>25000</v>
      </c>
      <c r="E567">
        <v>0</v>
      </c>
      <c r="F567" t="s">
        <v>8221</v>
      </c>
      <c r="G567" t="s">
        <v>8225</v>
      </c>
      <c r="H567" t="s">
        <v>8247</v>
      </c>
      <c r="I567">
        <v>1436554249</v>
      </c>
      <c r="J567">
        <v>1433962249</v>
      </c>
      <c r="K567" t="b">
        <v>0</v>
      </c>
      <c r="L567">
        <v>0</v>
      </c>
      <c r="M567" t="b">
        <v>0</v>
      </c>
      <c r="N567" t="s">
        <v>8272</v>
      </c>
      <c r="O567" s="5">
        <f t="shared" si="32"/>
        <v>0</v>
      </c>
      <c r="P567" s="7" t="str">
        <f t="shared" si="33"/>
        <v>N/A</v>
      </c>
      <c r="Q567" t="s">
        <v>8319</v>
      </c>
      <c r="R567" t="s">
        <v>8320</v>
      </c>
      <c r="S567" s="12">
        <f t="shared" si="34"/>
        <v>42165.785289351858</v>
      </c>
      <c r="T567" s="12">
        <f t="shared" si="35"/>
        <v>42195.785289351858</v>
      </c>
    </row>
    <row r="568" spans="1:20" ht="60" x14ac:dyDescent="0.25">
      <c r="A568">
        <v>566</v>
      </c>
      <c r="B568" s="3" t="s">
        <v>567</v>
      </c>
      <c r="C568" s="3" t="s">
        <v>4676</v>
      </c>
      <c r="D568">
        <v>5000</v>
      </c>
      <c r="E568">
        <v>1</v>
      </c>
      <c r="F568" t="s">
        <v>8221</v>
      </c>
      <c r="G568" t="s">
        <v>8224</v>
      </c>
      <c r="H568" t="s">
        <v>8246</v>
      </c>
      <c r="I568">
        <v>1468513533</v>
      </c>
      <c r="J568">
        <v>1465921533</v>
      </c>
      <c r="K568" t="b">
        <v>0</v>
      </c>
      <c r="L568">
        <v>1</v>
      </c>
      <c r="M568" t="b">
        <v>0</v>
      </c>
      <c r="N568" t="s">
        <v>8272</v>
      </c>
      <c r="O568" s="5">
        <f t="shared" si="32"/>
        <v>0.02</v>
      </c>
      <c r="P568" s="7">
        <f t="shared" si="33"/>
        <v>1</v>
      </c>
      <c r="Q568" t="s">
        <v>8319</v>
      </c>
      <c r="R568" t="s">
        <v>8320</v>
      </c>
      <c r="S568" s="12">
        <f t="shared" si="34"/>
        <v>42535.68440972222</v>
      </c>
      <c r="T568" s="12">
        <f t="shared" si="35"/>
        <v>42565.68440972222</v>
      </c>
    </row>
    <row r="569" spans="1:20" ht="60" x14ac:dyDescent="0.25">
      <c r="A569">
        <v>567</v>
      </c>
      <c r="B569" s="3" t="s">
        <v>568</v>
      </c>
      <c r="C569" s="3" t="s">
        <v>4677</v>
      </c>
      <c r="D569">
        <v>10000</v>
      </c>
      <c r="E569">
        <v>0</v>
      </c>
      <c r="F569" t="s">
        <v>8221</v>
      </c>
      <c r="G569" t="s">
        <v>8224</v>
      </c>
      <c r="H569" t="s">
        <v>8246</v>
      </c>
      <c r="I569">
        <v>1420143194</v>
      </c>
      <c r="J569">
        <v>1417551194</v>
      </c>
      <c r="K569" t="b">
        <v>0</v>
      </c>
      <c r="L569">
        <v>0</v>
      </c>
      <c r="M569" t="b">
        <v>0</v>
      </c>
      <c r="N569" t="s">
        <v>8272</v>
      </c>
      <c r="O569" s="5">
        <f t="shared" si="32"/>
        <v>0</v>
      </c>
      <c r="P569" s="7" t="str">
        <f t="shared" si="33"/>
        <v>N/A</v>
      </c>
      <c r="Q569" t="s">
        <v>8319</v>
      </c>
      <c r="R569" t="s">
        <v>8320</v>
      </c>
      <c r="S569" s="12">
        <f t="shared" si="34"/>
        <v>41975.842523148152</v>
      </c>
      <c r="T569" s="12">
        <f t="shared" si="35"/>
        <v>42005.842523148152</v>
      </c>
    </row>
    <row r="570" spans="1:20" ht="75" x14ac:dyDescent="0.25">
      <c r="A570">
        <v>568</v>
      </c>
      <c r="B570" s="3" t="s">
        <v>569</v>
      </c>
      <c r="C570" s="3" t="s">
        <v>4678</v>
      </c>
      <c r="D570">
        <v>24500</v>
      </c>
      <c r="E570">
        <v>245</v>
      </c>
      <c r="F570" t="s">
        <v>8221</v>
      </c>
      <c r="G570" t="s">
        <v>8228</v>
      </c>
      <c r="H570" t="s">
        <v>8250</v>
      </c>
      <c r="I570">
        <v>1452942000</v>
      </c>
      <c r="J570">
        <v>1449785223</v>
      </c>
      <c r="K570" t="b">
        <v>0</v>
      </c>
      <c r="L570">
        <v>5</v>
      </c>
      <c r="M570" t="b">
        <v>0</v>
      </c>
      <c r="N570" t="s">
        <v>8272</v>
      </c>
      <c r="O570" s="5">
        <f t="shared" si="32"/>
        <v>1</v>
      </c>
      <c r="P570" s="7">
        <f t="shared" si="33"/>
        <v>49</v>
      </c>
      <c r="Q570" t="s">
        <v>8319</v>
      </c>
      <c r="R570" t="s">
        <v>8320</v>
      </c>
      <c r="S570" s="12">
        <f t="shared" si="34"/>
        <v>42348.9215625</v>
      </c>
      <c r="T570" s="12">
        <f t="shared" si="35"/>
        <v>42385.458333333328</v>
      </c>
    </row>
    <row r="571" spans="1:20" ht="45" x14ac:dyDescent="0.25">
      <c r="A571">
        <v>569</v>
      </c>
      <c r="B571" s="3" t="s">
        <v>570</v>
      </c>
      <c r="C571" s="3" t="s">
        <v>4679</v>
      </c>
      <c r="D571">
        <v>2500</v>
      </c>
      <c r="E571">
        <v>20</v>
      </c>
      <c r="F571" t="s">
        <v>8221</v>
      </c>
      <c r="G571" t="s">
        <v>8229</v>
      </c>
      <c r="H571" t="s">
        <v>8251</v>
      </c>
      <c r="I571">
        <v>1451679612</v>
      </c>
      <c r="J571">
        <v>1449087612</v>
      </c>
      <c r="K571" t="b">
        <v>0</v>
      </c>
      <c r="L571">
        <v>1</v>
      </c>
      <c r="M571" t="b">
        <v>0</v>
      </c>
      <c r="N571" t="s">
        <v>8272</v>
      </c>
      <c r="O571" s="5">
        <f t="shared" si="32"/>
        <v>0.8</v>
      </c>
      <c r="P571" s="7">
        <f t="shared" si="33"/>
        <v>20</v>
      </c>
      <c r="Q571" t="s">
        <v>8319</v>
      </c>
      <c r="R571" t="s">
        <v>8320</v>
      </c>
      <c r="S571" s="12">
        <f t="shared" si="34"/>
        <v>42340.847361111111</v>
      </c>
      <c r="T571" s="12">
        <f t="shared" si="35"/>
        <v>42370.847361111111</v>
      </c>
    </row>
    <row r="572" spans="1:20" ht="30" x14ac:dyDescent="0.25">
      <c r="A572">
        <v>570</v>
      </c>
      <c r="B572" s="3" t="s">
        <v>571</v>
      </c>
      <c r="C572" s="3" t="s">
        <v>4680</v>
      </c>
      <c r="D572">
        <v>85000</v>
      </c>
      <c r="E572">
        <v>142</v>
      </c>
      <c r="F572" t="s">
        <v>8221</v>
      </c>
      <c r="G572" t="s">
        <v>8224</v>
      </c>
      <c r="H572" t="s">
        <v>8246</v>
      </c>
      <c r="I572">
        <v>1455822569</v>
      </c>
      <c r="J572">
        <v>1453230569</v>
      </c>
      <c r="K572" t="b">
        <v>0</v>
      </c>
      <c r="L572">
        <v>1</v>
      </c>
      <c r="M572" t="b">
        <v>0</v>
      </c>
      <c r="N572" t="s">
        <v>8272</v>
      </c>
      <c r="O572" s="5">
        <f t="shared" si="32"/>
        <v>0.16705882352941176</v>
      </c>
      <c r="P572" s="7">
        <f t="shared" si="33"/>
        <v>142</v>
      </c>
      <c r="Q572" t="s">
        <v>8319</v>
      </c>
      <c r="R572" t="s">
        <v>8320</v>
      </c>
      <c r="S572" s="12">
        <f t="shared" si="34"/>
        <v>42388.798252314817</v>
      </c>
      <c r="T572" s="12">
        <f t="shared" si="35"/>
        <v>42418.798252314817</v>
      </c>
    </row>
    <row r="573" spans="1:20" ht="60" x14ac:dyDescent="0.25">
      <c r="A573">
        <v>571</v>
      </c>
      <c r="B573" s="3" t="s">
        <v>572</v>
      </c>
      <c r="C573" s="3" t="s">
        <v>4681</v>
      </c>
      <c r="D573">
        <v>25000</v>
      </c>
      <c r="E573">
        <v>106</v>
      </c>
      <c r="F573" t="s">
        <v>8221</v>
      </c>
      <c r="G573" t="s">
        <v>8224</v>
      </c>
      <c r="H573" t="s">
        <v>8246</v>
      </c>
      <c r="I573">
        <v>1437969540</v>
      </c>
      <c r="J573">
        <v>1436297723</v>
      </c>
      <c r="K573" t="b">
        <v>0</v>
      </c>
      <c r="L573">
        <v>2</v>
      </c>
      <c r="M573" t="b">
        <v>0</v>
      </c>
      <c r="N573" t="s">
        <v>8272</v>
      </c>
      <c r="O573" s="5">
        <f t="shared" si="32"/>
        <v>0.42399999999999999</v>
      </c>
      <c r="P573" s="7">
        <f t="shared" si="33"/>
        <v>53</v>
      </c>
      <c r="Q573" t="s">
        <v>8319</v>
      </c>
      <c r="R573" t="s">
        <v>8320</v>
      </c>
      <c r="S573" s="12">
        <f t="shared" si="34"/>
        <v>42192.816238425927</v>
      </c>
      <c r="T573" s="12">
        <f t="shared" si="35"/>
        <v>42212.165972222225</v>
      </c>
    </row>
    <row r="574" spans="1:20" ht="60" x14ac:dyDescent="0.25">
      <c r="A574">
        <v>572</v>
      </c>
      <c r="B574" s="3" t="s">
        <v>573</v>
      </c>
      <c r="C574" s="3" t="s">
        <v>4682</v>
      </c>
      <c r="D574">
        <v>2500</v>
      </c>
      <c r="E574">
        <v>0</v>
      </c>
      <c r="F574" t="s">
        <v>8221</v>
      </c>
      <c r="G574" t="s">
        <v>8224</v>
      </c>
      <c r="H574" t="s">
        <v>8246</v>
      </c>
      <c r="I574">
        <v>1446660688</v>
      </c>
      <c r="J574">
        <v>1444065088</v>
      </c>
      <c r="K574" t="b">
        <v>0</v>
      </c>
      <c r="L574">
        <v>0</v>
      </c>
      <c r="M574" t="b">
        <v>0</v>
      </c>
      <c r="N574" t="s">
        <v>8272</v>
      </c>
      <c r="O574" s="5">
        <f t="shared" si="32"/>
        <v>0</v>
      </c>
      <c r="P574" s="7" t="str">
        <f t="shared" si="33"/>
        <v>N/A</v>
      </c>
      <c r="Q574" t="s">
        <v>8319</v>
      </c>
      <c r="R574" t="s">
        <v>8320</v>
      </c>
      <c r="S574" s="12">
        <f t="shared" si="34"/>
        <v>42282.71629629629</v>
      </c>
      <c r="T574" s="12">
        <f t="shared" si="35"/>
        <v>42312.757962962962</v>
      </c>
    </row>
    <row r="575" spans="1:20" ht="60" x14ac:dyDescent="0.25">
      <c r="A575">
        <v>573</v>
      </c>
      <c r="B575" s="3" t="s">
        <v>574</v>
      </c>
      <c r="C575" s="3" t="s">
        <v>4683</v>
      </c>
      <c r="D575">
        <v>88888</v>
      </c>
      <c r="E575">
        <v>346</v>
      </c>
      <c r="F575" t="s">
        <v>8221</v>
      </c>
      <c r="G575" t="s">
        <v>8224</v>
      </c>
      <c r="H575" t="s">
        <v>8246</v>
      </c>
      <c r="I575">
        <v>1421543520</v>
      </c>
      <c r="J575">
        <v>1416445931</v>
      </c>
      <c r="K575" t="b">
        <v>0</v>
      </c>
      <c r="L575">
        <v>9</v>
      </c>
      <c r="M575" t="b">
        <v>0</v>
      </c>
      <c r="N575" t="s">
        <v>8272</v>
      </c>
      <c r="O575" s="5">
        <f t="shared" si="32"/>
        <v>0.38925389253892539</v>
      </c>
      <c r="P575" s="7">
        <f t="shared" si="33"/>
        <v>38.444444444444443</v>
      </c>
      <c r="Q575" t="s">
        <v>8319</v>
      </c>
      <c r="R575" t="s">
        <v>8320</v>
      </c>
      <c r="S575" s="12">
        <f t="shared" si="34"/>
        <v>41963.050127314811</v>
      </c>
      <c r="T575" s="12">
        <f t="shared" si="35"/>
        <v>42022.05</v>
      </c>
    </row>
    <row r="576" spans="1:20" ht="60" x14ac:dyDescent="0.25">
      <c r="A576">
        <v>574</v>
      </c>
      <c r="B576" s="3" t="s">
        <v>575</v>
      </c>
      <c r="C576" s="3" t="s">
        <v>4684</v>
      </c>
      <c r="D576">
        <v>11180</v>
      </c>
      <c r="E576">
        <v>80</v>
      </c>
      <c r="F576" t="s">
        <v>8221</v>
      </c>
      <c r="G576" t="s">
        <v>8225</v>
      </c>
      <c r="H576" t="s">
        <v>8247</v>
      </c>
      <c r="I576">
        <v>1476873507</v>
      </c>
      <c r="J576">
        <v>1474281507</v>
      </c>
      <c r="K576" t="b">
        <v>0</v>
      </c>
      <c r="L576">
        <v>4</v>
      </c>
      <c r="M576" t="b">
        <v>0</v>
      </c>
      <c r="N576" t="s">
        <v>8272</v>
      </c>
      <c r="O576" s="5">
        <f t="shared" si="32"/>
        <v>0.7155635062611807</v>
      </c>
      <c r="P576" s="7">
        <f t="shared" si="33"/>
        <v>20</v>
      </c>
      <c r="Q576" t="s">
        <v>8319</v>
      </c>
      <c r="R576" t="s">
        <v>8320</v>
      </c>
      <c r="S576" s="12">
        <f t="shared" si="34"/>
        <v>42632.443368055552</v>
      </c>
      <c r="T576" s="12">
        <f t="shared" si="35"/>
        <v>42662.443368055552</v>
      </c>
    </row>
    <row r="577" spans="1:20" ht="60" x14ac:dyDescent="0.25">
      <c r="A577">
        <v>575</v>
      </c>
      <c r="B577" s="3" t="s">
        <v>576</v>
      </c>
      <c r="C577" s="3" t="s">
        <v>4685</v>
      </c>
      <c r="D577">
        <v>60000</v>
      </c>
      <c r="E577">
        <v>259</v>
      </c>
      <c r="F577" t="s">
        <v>8221</v>
      </c>
      <c r="G577" t="s">
        <v>8236</v>
      </c>
      <c r="H577" t="s">
        <v>8249</v>
      </c>
      <c r="I577">
        <v>1434213443</v>
      </c>
      <c r="J577">
        <v>1431621443</v>
      </c>
      <c r="K577" t="b">
        <v>0</v>
      </c>
      <c r="L577">
        <v>4</v>
      </c>
      <c r="M577" t="b">
        <v>0</v>
      </c>
      <c r="N577" t="s">
        <v>8272</v>
      </c>
      <c r="O577" s="5">
        <f t="shared" si="32"/>
        <v>0.43166666666666664</v>
      </c>
      <c r="P577" s="7">
        <f t="shared" si="33"/>
        <v>64.75</v>
      </c>
      <c r="Q577" t="s">
        <v>8319</v>
      </c>
      <c r="R577" t="s">
        <v>8320</v>
      </c>
      <c r="S577" s="12">
        <f t="shared" si="34"/>
        <v>42138.692627314813</v>
      </c>
      <c r="T577" s="12">
        <f t="shared" si="35"/>
        <v>42168.692627314813</v>
      </c>
    </row>
    <row r="578" spans="1:20" ht="45" x14ac:dyDescent="0.25">
      <c r="A578">
        <v>576</v>
      </c>
      <c r="B578" s="3" t="s">
        <v>577</v>
      </c>
      <c r="C578" s="3" t="s">
        <v>4686</v>
      </c>
      <c r="D578">
        <v>80000</v>
      </c>
      <c r="E578">
        <v>1</v>
      </c>
      <c r="F578" t="s">
        <v>8221</v>
      </c>
      <c r="G578" t="s">
        <v>8224</v>
      </c>
      <c r="H578" t="s">
        <v>8246</v>
      </c>
      <c r="I578">
        <v>1427537952</v>
      </c>
      <c r="J578">
        <v>1422357552</v>
      </c>
      <c r="K578" t="b">
        <v>0</v>
      </c>
      <c r="L578">
        <v>1</v>
      </c>
      <c r="M578" t="b">
        <v>0</v>
      </c>
      <c r="N578" t="s">
        <v>8272</v>
      </c>
      <c r="O578" s="5">
        <f t="shared" si="32"/>
        <v>1.25E-3</v>
      </c>
      <c r="P578" s="7">
        <f t="shared" si="33"/>
        <v>1</v>
      </c>
      <c r="Q578" t="s">
        <v>8319</v>
      </c>
      <c r="R578" t="s">
        <v>8320</v>
      </c>
      <c r="S578" s="12">
        <f t="shared" si="34"/>
        <v>42031.471666666665</v>
      </c>
      <c r="T578" s="12">
        <f t="shared" si="35"/>
        <v>42091.43</v>
      </c>
    </row>
    <row r="579" spans="1:20" ht="60" x14ac:dyDescent="0.25">
      <c r="A579">
        <v>577</v>
      </c>
      <c r="B579" s="3" t="s">
        <v>578</v>
      </c>
      <c r="C579" s="3" t="s">
        <v>4687</v>
      </c>
      <c r="D579">
        <v>5000</v>
      </c>
      <c r="E579">
        <v>10</v>
      </c>
      <c r="F579" t="s">
        <v>8221</v>
      </c>
      <c r="G579" t="s">
        <v>8224</v>
      </c>
      <c r="H579" t="s">
        <v>8246</v>
      </c>
      <c r="I579">
        <v>1463753302</v>
      </c>
      <c r="J579">
        <v>1458569302</v>
      </c>
      <c r="K579" t="b">
        <v>0</v>
      </c>
      <c r="L579">
        <v>1</v>
      </c>
      <c r="M579" t="b">
        <v>0</v>
      </c>
      <c r="N579" t="s">
        <v>8272</v>
      </c>
      <c r="O579" s="5">
        <f t="shared" ref="O579:O642" si="36">(E579/D579)*100</f>
        <v>0.2</v>
      </c>
      <c r="P579" s="7">
        <f t="shared" ref="P579:P642" si="37">IF(E579&gt;0,E579/L579,"N/A")</f>
        <v>10</v>
      </c>
      <c r="Q579" t="s">
        <v>8319</v>
      </c>
      <c r="R579" t="s">
        <v>8320</v>
      </c>
      <c r="S579" s="12">
        <f t="shared" ref="S579:S642" si="38">(((J579/60)/60)/24)+DATE(1970,1,1)</f>
        <v>42450.589143518519</v>
      </c>
      <c r="T579" s="12">
        <f t="shared" ref="T579:T642" si="39">(((I579/60)/60/24)+DATE(1970,1,1))</f>
        <v>42510.589143518519</v>
      </c>
    </row>
    <row r="580" spans="1:20" ht="30" x14ac:dyDescent="0.25">
      <c r="A580">
        <v>578</v>
      </c>
      <c r="B580" s="3" t="s">
        <v>579</v>
      </c>
      <c r="C580" s="3" t="s">
        <v>4688</v>
      </c>
      <c r="D580">
        <v>125000</v>
      </c>
      <c r="E580">
        <v>14</v>
      </c>
      <c r="F580" t="s">
        <v>8221</v>
      </c>
      <c r="G580" t="s">
        <v>8225</v>
      </c>
      <c r="H580" t="s">
        <v>8247</v>
      </c>
      <c r="I580">
        <v>1441633993</v>
      </c>
      <c r="J580">
        <v>1439560393</v>
      </c>
      <c r="K580" t="b">
        <v>0</v>
      </c>
      <c r="L580">
        <v>7</v>
      </c>
      <c r="M580" t="b">
        <v>0</v>
      </c>
      <c r="N580" t="s">
        <v>8272</v>
      </c>
      <c r="O580" s="5">
        <f t="shared" si="36"/>
        <v>1.12E-2</v>
      </c>
      <c r="P580" s="7">
        <f t="shared" si="37"/>
        <v>2</v>
      </c>
      <c r="Q580" t="s">
        <v>8319</v>
      </c>
      <c r="R580" t="s">
        <v>8320</v>
      </c>
      <c r="S580" s="12">
        <f t="shared" si="38"/>
        <v>42230.578622685185</v>
      </c>
      <c r="T580" s="12">
        <f t="shared" si="39"/>
        <v>42254.578622685185</v>
      </c>
    </row>
    <row r="581" spans="1:20" ht="45" x14ac:dyDescent="0.25">
      <c r="A581">
        <v>579</v>
      </c>
      <c r="B581" s="3" t="s">
        <v>580</v>
      </c>
      <c r="C581" s="3" t="s">
        <v>4689</v>
      </c>
      <c r="D581">
        <v>12000</v>
      </c>
      <c r="E581">
        <v>175</v>
      </c>
      <c r="F581" t="s">
        <v>8221</v>
      </c>
      <c r="G581" t="s">
        <v>8224</v>
      </c>
      <c r="H581" t="s">
        <v>8246</v>
      </c>
      <c r="I581">
        <v>1419539223</v>
      </c>
      <c r="J581">
        <v>1416947223</v>
      </c>
      <c r="K581" t="b">
        <v>0</v>
      </c>
      <c r="L581">
        <v>5</v>
      </c>
      <c r="M581" t="b">
        <v>0</v>
      </c>
      <c r="N581" t="s">
        <v>8272</v>
      </c>
      <c r="O581" s="5">
        <f t="shared" si="36"/>
        <v>1.4583333333333333</v>
      </c>
      <c r="P581" s="7">
        <f t="shared" si="37"/>
        <v>35</v>
      </c>
      <c r="Q581" t="s">
        <v>8319</v>
      </c>
      <c r="R581" t="s">
        <v>8320</v>
      </c>
      <c r="S581" s="12">
        <f t="shared" si="38"/>
        <v>41968.852118055554</v>
      </c>
      <c r="T581" s="12">
        <f t="shared" si="39"/>
        <v>41998.852118055554</v>
      </c>
    </row>
    <row r="582" spans="1:20" ht="60" x14ac:dyDescent="0.25">
      <c r="A582">
        <v>580</v>
      </c>
      <c r="B582" s="3" t="s">
        <v>581</v>
      </c>
      <c r="C582" s="3" t="s">
        <v>4690</v>
      </c>
      <c r="D582">
        <v>3000</v>
      </c>
      <c r="E582">
        <v>1</v>
      </c>
      <c r="F582" t="s">
        <v>8221</v>
      </c>
      <c r="G582" t="s">
        <v>8224</v>
      </c>
      <c r="H582" t="s">
        <v>8246</v>
      </c>
      <c r="I582">
        <v>1474580867</v>
      </c>
      <c r="J582">
        <v>1471988867</v>
      </c>
      <c r="K582" t="b">
        <v>0</v>
      </c>
      <c r="L582">
        <v>1</v>
      </c>
      <c r="M582" t="b">
        <v>0</v>
      </c>
      <c r="N582" t="s">
        <v>8272</v>
      </c>
      <c r="O582" s="5">
        <f t="shared" si="36"/>
        <v>3.3333333333333333E-2</v>
      </c>
      <c r="P582" s="7">
        <f t="shared" si="37"/>
        <v>1</v>
      </c>
      <c r="Q582" t="s">
        <v>8319</v>
      </c>
      <c r="R582" t="s">
        <v>8320</v>
      </c>
      <c r="S582" s="12">
        <f t="shared" si="38"/>
        <v>42605.908182870371</v>
      </c>
      <c r="T582" s="12">
        <f t="shared" si="39"/>
        <v>42635.908182870371</v>
      </c>
    </row>
    <row r="583" spans="1:20" ht="60" x14ac:dyDescent="0.25">
      <c r="A583">
        <v>581</v>
      </c>
      <c r="B583" s="3" t="s">
        <v>582</v>
      </c>
      <c r="C583" s="3" t="s">
        <v>4691</v>
      </c>
      <c r="D583">
        <v>400</v>
      </c>
      <c r="E583">
        <v>0</v>
      </c>
      <c r="F583" t="s">
        <v>8221</v>
      </c>
      <c r="G583" t="s">
        <v>8224</v>
      </c>
      <c r="H583" t="s">
        <v>8246</v>
      </c>
      <c r="I583">
        <v>1438474704</v>
      </c>
      <c r="J583">
        <v>1435882704</v>
      </c>
      <c r="K583" t="b">
        <v>0</v>
      </c>
      <c r="L583">
        <v>0</v>
      </c>
      <c r="M583" t="b">
        <v>0</v>
      </c>
      <c r="N583" t="s">
        <v>8272</v>
      </c>
      <c r="O583" s="5">
        <f t="shared" si="36"/>
        <v>0</v>
      </c>
      <c r="P583" s="7" t="str">
        <f t="shared" si="37"/>
        <v>N/A</v>
      </c>
      <c r="Q583" t="s">
        <v>8319</v>
      </c>
      <c r="R583" t="s">
        <v>8320</v>
      </c>
      <c r="S583" s="12">
        <f t="shared" si="38"/>
        <v>42188.012777777782</v>
      </c>
      <c r="T583" s="12">
        <f t="shared" si="39"/>
        <v>42218.012777777782</v>
      </c>
    </row>
    <row r="584" spans="1:20" ht="60" x14ac:dyDescent="0.25">
      <c r="A584">
        <v>582</v>
      </c>
      <c r="B584" s="3" t="s">
        <v>583</v>
      </c>
      <c r="C584" s="3" t="s">
        <v>4692</v>
      </c>
      <c r="D584">
        <v>100000</v>
      </c>
      <c r="E584">
        <v>0</v>
      </c>
      <c r="F584" t="s">
        <v>8221</v>
      </c>
      <c r="G584" t="s">
        <v>8224</v>
      </c>
      <c r="H584" t="s">
        <v>8246</v>
      </c>
      <c r="I584">
        <v>1426442400</v>
      </c>
      <c r="J584">
        <v>1424454319</v>
      </c>
      <c r="K584" t="b">
        <v>0</v>
      </c>
      <c r="L584">
        <v>0</v>
      </c>
      <c r="M584" t="b">
        <v>0</v>
      </c>
      <c r="N584" t="s">
        <v>8272</v>
      </c>
      <c r="O584" s="5">
        <f t="shared" si="36"/>
        <v>0</v>
      </c>
      <c r="P584" s="7" t="str">
        <f t="shared" si="37"/>
        <v>N/A</v>
      </c>
      <c r="Q584" t="s">
        <v>8319</v>
      </c>
      <c r="R584" t="s">
        <v>8320</v>
      </c>
      <c r="S584" s="12">
        <f t="shared" si="38"/>
        <v>42055.739803240736</v>
      </c>
      <c r="T584" s="12">
        <f t="shared" si="39"/>
        <v>42078.75</v>
      </c>
    </row>
    <row r="585" spans="1:20" ht="45" x14ac:dyDescent="0.25">
      <c r="A585">
        <v>583</v>
      </c>
      <c r="B585" s="3" t="s">
        <v>584</v>
      </c>
      <c r="C585" s="3" t="s">
        <v>4693</v>
      </c>
      <c r="D585">
        <v>9000</v>
      </c>
      <c r="E585">
        <v>1</v>
      </c>
      <c r="F585" t="s">
        <v>8221</v>
      </c>
      <c r="G585" t="s">
        <v>8224</v>
      </c>
      <c r="H585" t="s">
        <v>8246</v>
      </c>
      <c r="I585">
        <v>1426800687</v>
      </c>
      <c r="J585">
        <v>1424212287</v>
      </c>
      <c r="K585" t="b">
        <v>0</v>
      </c>
      <c r="L585">
        <v>1</v>
      </c>
      <c r="M585" t="b">
        <v>0</v>
      </c>
      <c r="N585" t="s">
        <v>8272</v>
      </c>
      <c r="O585" s="5">
        <f t="shared" si="36"/>
        <v>1.1111111111111112E-2</v>
      </c>
      <c r="P585" s="7">
        <f t="shared" si="37"/>
        <v>1</v>
      </c>
      <c r="Q585" t="s">
        <v>8319</v>
      </c>
      <c r="R585" t="s">
        <v>8320</v>
      </c>
      <c r="S585" s="12">
        <f t="shared" si="38"/>
        <v>42052.93850694444</v>
      </c>
      <c r="T585" s="12">
        <f t="shared" si="39"/>
        <v>42082.896840277783</v>
      </c>
    </row>
    <row r="586" spans="1:20" ht="45" x14ac:dyDescent="0.25">
      <c r="A586">
        <v>584</v>
      </c>
      <c r="B586" s="3" t="s">
        <v>585</v>
      </c>
      <c r="C586" s="3" t="s">
        <v>4694</v>
      </c>
      <c r="D586">
        <v>1000</v>
      </c>
      <c r="E586">
        <v>10</v>
      </c>
      <c r="F586" t="s">
        <v>8221</v>
      </c>
      <c r="G586" t="s">
        <v>8224</v>
      </c>
      <c r="H586" t="s">
        <v>8246</v>
      </c>
      <c r="I586">
        <v>1426522316</v>
      </c>
      <c r="J586">
        <v>1423933916</v>
      </c>
      <c r="K586" t="b">
        <v>0</v>
      </c>
      <c r="L586">
        <v>2</v>
      </c>
      <c r="M586" t="b">
        <v>0</v>
      </c>
      <c r="N586" t="s">
        <v>8272</v>
      </c>
      <c r="O586" s="5">
        <f t="shared" si="36"/>
        <v>1</v>
      </c>
      <c r="P586" s="7">
        <f t="shared" si="37"/>
        <v>5</v>
      </c>
      <c r="Q586" t="s">
        <v>8319</v>
      </c>
      <c r="R586" t="s">
        <v>8320</v>
      </c>
      <c r="S586" s="12">
        <f t="shared" si="38"/>
        <v>42049.716620370367</v>
      </c>
      <c r="T586" s="12">
        <f t="shared" si="39"/>
        <v>42079.674953703703</v>
      </c>
    </row>
    <row r="587" spans="1:20" ht="45" x14ac:dyDescent="0.25">
      <c r="A587">
        <v>585</v>
      </c>
      <c r="B587" s="3" t="s">
        <v>586</v>
      </c>
      <c r="C587" s="3" t="s">
        <v>4695</v>
      </c>
      <c r="D587">
        <v>9000</v>
      </c>
      <c r="E587">
        <v>0</v>
      </c>
      <c r="F587" t="s">
        <v>8221</v>
      </c>
      <c r="G587" t="s">
        <v>8225</v>
      </c>
      <c r="H587" t="s">
        <v>8247</v>
      </c>
      <c r="I587">
        <v>1448928000</v>
      </c>
      <c r="J587">
        <v>1444123377</v>
      </c>
      <c r="K587" t="b">
        <v>0</v>
      </c>
      <c r="L587">
        <v>0</v>
      </c>
      <c r="M587" t="b">
        <v>0</v>
      </c>
      <c r="N587" t="s">
        <v>8272</v>
      </c>
      <c r="O587" s="5">
        <f t="shared" si="36"/>
        <v>0</v>
      </c>
      <c r="P587" s="7" t="str">
        <f t="shared" si="37"/>
        <v>N/A</v>
      </c>
      <c r="Q587" t="s">
        <v>8319</v>
      </c>
      <c r="R587" t="s">
        <v>8320</v>
      </c>
      <c r="S587" s="12">
        <f t="shared" si="38"/>
        <v>42283.3909375</v>
      </c>
      <c r="T587" s="12">
        <f t="shared" si="39"/>
        <v>42339</v>
      </c>
    </row>
    <row r="588" spans="1:20" ht="45" x14ac:dyDescent="0.25">
      <c r="A588">
        <v>586</v>
      </c>
      <c r="B588" s="3" t="s">
        <v>587</v>
      </c>
      <c r="C588" s="3" t="s">
        <v>4696</v>
      </c>
      <c r="D588">
        <v>10000</v>
      </c>
      <c r="E588">
        <v>56</v>
      </c>
      <c r="F588" t="s">
        <v>8221</v>
      </c>
      <c r="G588" t="s">
        <v>8224</v>
      </c>
      <c r="H588" t="s">
        <v>8246</v>
      </c>
      <c r="I588">
        <v>1424032207</v>
      </c>
      <c r="J588">
        <v>1421440207</v>
      </c>
      <c r="K588" t="b">
        <v>0</v>
      </c>
      <c r="L588">
        <v>4</v>
      </c>
      <c r="M588" t="b">
        <v>0</v>
      </c>
      <c r="N588" t="s">
        <v>8272</v>
      </c>
      <c r="O588" s="5">
        <f t="shared" si="36"/>
        <v>0.55999999999999994</v>
      </c>
      <c r="P588" s="7">
        <f t="shared" si="37"/>
        <v>14</v>
      </c>
      <c r="Q588" t="s">
        <v>8319</v>
      </c>
      <c r="R588" t="s">
        <v>8320</v>
      </c>
      <c r="S588" s="12">
        <f t="shared" si="38"/>
        <v>42020.854247685187</v>
      </c>
      <c r="T588" s="12">
        <f t="shared" si="39"/>
        <v>42050.854247685187</v>
      </c>
    </row>
    <row r="589" spans="1:20" ht="75" x14ac:dyDescent="0.25">
      <c r="A589">
        <v>587</v>
      </c>
      <c r="B589" s="3" t="s">
        <v>588</v>
      </c>
      <c r="C589" s="3" t="s">
        <v>4697</v>
      </c>
      <c r="D589">
        <v>30000</v>
      </c>
      <c r="E589">
        <v>2725</v>
      </c>
      <c r="F589" t="s">
        <v>8221</v>
      </c>
      <c r="G589" t="s">
        <v>8229</v>
      </c>
      <c r="H589" t="s">
        <v>8251</v>
      </c>
      <c r="I589">
        <v>1429207833</v>
      </c>
      <c r="J589">
        <v>1426615833</v>
      </c>
      <c r="K589" t="b">
        <v>0</v>
      </c>
      <c r="L589">
        <v>7</v>
      </c>
      <c r="M589" t="b">
        <v>0</v>
      </c>
      <c r="N589" t="s">
        <v>8272</v>
      </c>
      <c r="O589" s="5">
        <f t="shared" si="36"/>
        <v>9.0833333333333339</v>
      </c>
      <c r="P589" s="7">
        <f t="shared" si="37"/>
        <v>389.28571428571428</v>
      </c>
      <c r="Q589" t="s">
        <v>8319</v>
      </c>
      <c r="R589" t="s">
        <v>8320</v>
      </c>
      <c r="S589" s="12">
        <f t="shared" si="38"/>
        <v>42080.757326388892</v>
      </c>
      <c r="T589" s="12">
        <f t="shared" si="39"/>
        <v>42110.757326388892</v>
      </c>
    </row>
    <row r="590" spans="1:20" ht="60" x14ac:dyDescent="0.25">
      <c r="A590">
        <v>588</v>
      </c>
      <c r="B590" s="3" t="s">
        <v>589</v>
      </c>
      <c r="C590" s="3" t="s">
        <v>4698</v>
      </c>
      <c r="D590">
        <v>9000</v>
      </c>
      <c r="E590">
        <v>301</v>
      </c>
      <c r="F590" t="s">
        <v>8221</v>
      </c>
      <c r="G590" t="s">
        <v>8237</v>
      </c>
      <c r="H590" t="s">
        <v>8249</v>
      </c>
      <c r="I590">
        <v>1479410886</v>
      </c>
      <c r="J590">
        <v>1474223286</v>
      </c>
      <c r="K590" t="b">
        <v>0</v>
      </c>
      <c r="L590">
        <v>2</v>
      </c>
      <c r="M590" t="b">
        <v>0</v>
      </c>
      <c r="N590" t="s">
        <v>8272</v>
      </c>
      <c r="O590" s="5">
        <f t="shared" si="36"/>
        <v>3.3444444444444441</v>
      </c>
      <c r="P590" s="7">
        <f t="shared" si="37"/>
        <v>150.5</v>
      </c>
      <c r="Q590" t="s">
        <v>8319</v>
      </c>
      <c r="R590" t="s">
        <v>8320</v>
      </c>
      <c r="S590" s="12">
        <f t="shared" si="38"/>
        <v>42631.769513888896</v>
      </c>
      <c r="T590" s="12">
        <f t="shared" si="39"/>
        <v>42691.811180555553</v>
      </c>
    </row>
    <row r="591" spans="1:20" x14ac:dyDescent="0.25">
      <c r="A591">
        <v>589</v>
      </c>
      <c r="B591" s="3" t="s">
        <v>590</v>
      </c>
      <c r="C591" s="3" t="s">
        <v>4699</v>
      </c>
      <c r="D591">
        <v>7500</v>
      </c>
      <c r="E591">
        <v>1</v>
      </c>
      <c r="F591" t="s">
        <v>8221</v>
      </c>
      <c r="G591" t="s">
        <v>8224</v>
      </c>
      <c r="H591" t="s">
        <v>8246</v>
      </c>
      <c r="I591">
        <v>1436366699</v>
      </c>
      <c r="J591">
        <v>1435070699</v>
      </c>
      <c r="K591" t="b">
        <v>0</v>
      </c>
      <c r="L591">
        <v>1</v>
      </c>
      <c r="M591" t="b">
        <v>0</v>
      </c>
      <c r="N591" t="s">
        <v>8272</v>
      </c>
      <c r="O591" s="5">
        <f t="shared" si="36"/>
        <v>1.3333333333333334E-2</v>
      </c>
      <c r="P591" s="7">
        <f t="shared" si="37"/>
        <v>1</v>
      </c>
      <c r="Q591" t="s">
        <v>8319</v>
      </c>
      <c r="R591" t="s">
        <v>8320</v>
      </c>
      <c r="S591" s="12">
        <f t="shared" si="38"/>
        <v>42178.614571759259</v>
      </c>
      <c r="T591" s="12">
        <f t="shared" si="39"/>
        <v>42193.614571759259</v>
      </c>
    </row>
    <row r="592" spans="1:20" ht="60" x14ac:dyDescent="0.25">
      <c r="A592">
        <v>590</v>
      </c>
      <c r="B592" s="3" t="s">
        <v>591</v>
      </c>
      <c r="C592" s="3" t="s">
        <v>4700</v>
      </c>
      <c r="D592">
        <v>5000</v>
      </c>
      <c r="E592">
        <v>223</v>
      </c>
      <c r="F592" t="s">
        <v>8221</v>
      </c>
      <c r="G592" t="s">
        <v>8225</v>
      </c>
      <c r="H592" t="s">
        <v>8247</v>
      </c>
      <c r="I592">
        <v>1454936460</v>
      </c>
      <c r="J592">
        <v>1452259131</v>
      </c>
      <c r="K592" t="b">
        <v>0</v>
      </c>
      <c r="L592">
        <v>9</v>
      </c>
      <c r="M592" t="b">
        <v>0</v>
      </c>
      <c r="N592" t="s">
        <v>8272</v>
      </c>
      <c r="O592" s="5">
        <f t="shared" si="36"/>
        <v>4.46</v>
      </c>
      <c r="P592" s="7">
        <f t="shared" si="37"/>
        <v>24.777777777777779</v>
      </c>
      <c r="Q592" t="s">
        <v>8319</v>
      </c>
      <c r="R592" t="s">
        <v>8320</v>
      </c>
      <c r="S592" s="12">
        <f t="shared" si="38"/>
        <v>42377.554756944446</v>
      </c>
      <c r="T592" s="12">
        <f t="shared" si="39"/>
        <v>42408.542361111111</v>
      </c>
    </row>
    <row r="593" spans="1:20" ht="45" x14ac:dyDescent="0.25">
      <c r="A593">
        <v>591</v>
      </c>
      <c r="B593" s="3" t="s">
        <v>592</v>
      </c>
      <c r="C593" s="3" t="s">
        <v>4701</v>
      </c>
      <c r="D593">
        <v>100000</v>
      </c>
      <c r="E593">
        <v>61</v>
      </c>
      <c r="F593" t="s">
        <v>8221</v>
      </c>
      <c r="G593" t="s">
        <v>8224</v>
      </c>
      <c r="H593" t="s">
        <v>8246</v>
      </c>
      <c r="I593">
        <v>1437570130</v>
      </c>
      <c r="J593">
        <v>1434978130</v>
      </c>
      <c r="K593" t="b">
        <v>0</v>
      </c>
      <c r="L593">
        <v>2</v>
      </c>
      <c r="M593" t="b">
        <v>0</v>
      </c>
      <c r="N593" t="s">
        <v>8272</v>
      </c>
      <c r="O593" s="5">
        <f t="shared" si="36"/>
        <v>6.0999999999999999E-2</v>
      </c>
      <c r="P593" s="7">
        <f t="shared" si="37"/>
        <v>30.5</v>
      </c>
      <c r="Q593" t="s">
        <v>8319</v>
      </c>
      <c r="R593" t="s">
        <v>8320</v>
      </c>
      <c r="S593" s="12">
        <f t="shared" si="38"/>
        <v>42177.543171296296</v>
      </c>
      <c r="T593" s="12">
        <f t="shared" si="39"/>
        <v>42207.543171296296</v>
      </c>
    </row>
    <row r="594" spans="1:20" ht="60" x14ac:dyDescent="0.25">
      <c r="A594">
        <v>592</v>
      </c>
      <c r="B594" s="3" t="s">
        <v>593</v>
      </c>
      <c r="C594" s="3" t="s">
        <v>4702</v>
      </c>
      <c r="D594">
        <v>7500</v>
      </c>
      <c r="E594">
        <v>250</v>
      </c>
      <c r="F594" t="s">
        <v>8221</v>
      </c>
      <c r="G594" t="s">
        <v>8224</v>
      </c>
      <c r="H594" t="s">
        <v>8246</v>
      </c>
      <c r="I594">
        <v>1417584860</v>
      </c>
      <c r="J594">
        <v>1414992860</v>
      </c>
      <c r="K594" t="b">
        <v>0</v>
      </c>
      <c r="L594">
        <v>1</v>
      </c>
      <c r="M594" t="b">
        <v>0</v>
      </c>
      <c r="N594" t="s">
        <v>8272</v>
      </c>
      <c r="O594" s="5">
        <f t="shared" si="36"/>
        <v>3.3333333333333335</v>
      </c>
      <c r="P594" s="7">
        <f t="shared" si="37"/>
        <v>250</v>
      </c>
      <c r="Q594" t="s">
        <v>8319</v>
      </c>
      <c r="R594" t="s">
        <v>8320</v>
      </c>
      <c r="S594" s="12">
        <f t="shared" si="38"/>
        <v>41946.232175925928</v>
      </c>
      <c r="T594" s="12">
        <f t="shared" si="39"/>
        <v>41976.232175925921</v>
      </c>
    </row>
    <row r="595" spans="1:20" ht="60" x14ac:dyDescent="0.25">
      <c r="A595">
        <v>593</v>
      </c>
      <c r="B595" s="3" t="s">
        <v>594</v>
      </c>
      <c r="C595" s="3" t="s">
        <v>4703</v>
      </c>
      <c r="D595">
        <v>500</v>
      </c>
      <c r="E595">
        <v>115</v>
      </c>
      <c r="F595" t="s">
        <v>8221</v>
      </c>
      <c r="G595" t="s">
        <v>8225</v>
      </c>
      <c r="H595" t="s">
        <v>8247</v>
      </c>
      <c r="I595">
        <v>1428333345</v>
      </c>
      <c r="J595">
        <v>1425744945</v>
      </c>
      <c r="K595" t="b">
        <v>0</v>
      </c>
      <c r="L595">
        <v>7</v>
      </c>
      <c r="M595" t="b">
        <v>0</v>
      </c>
      <c r="N595" t="s">
        <v>8272</v>
      </c>
      <c r="O595" s="5">
        <f t="shared" si="36"/>
        <v>23</v>
      </c>
      <c r="P595" s="7">
        <f t="shared" si="37"/>
        <v>16.428571428571427</v>
      </c>
      <c r="Q595" t="s">
        <v>8319</v>
      </c>
      <c r="R595" t="s">
        <v>8320</v>
      </c>
      <c r="S595" s="12">
        <f t="shared" si="38"/>
        <v>42070.677604166667</v>
      </c>
      <c r="T595" s="12">
        <f t="shared" si="39"/>
        <v>42100.635937500003</v>
      </c>
    </row>
    <row r="596" spans="1:20" ht="30" x14ac:dyDescent="0.25">
      <c r="A596">
        <v>594</v>
      </c>
      <c r="B596" s="3" t="s">
        <v>595</v>
      </c>
      <c r="C596" s="3" t="s">
        <v>4704</v>
      </c>
      <c r="D596">
        <v>25000</v>
      </c>
      <c r="E596">
        <v>26</v>
      </c>
      <c r="F596" t="s">
        <v>8221</v>
      </c>
      <c r="G596" t="s">
        <v>8224</v>
      </c>
      <c r="H596" t="s">
        <v>8246</v>
      </c>
      <c r="I596">
        <v>1460832206</v>
      </c>
      <c r="J596">
        <v>1458240206</v>
      </c>
      <c r="K596" t="b">
        <v>0</v>
      </c>
      <c r="L596">
        <v>2</v>
      </c>
      <c r="M596" t="b">
        <v>0</v>
      </c>
      <c r="N596" t="s">
        <v>8272</v>
      </c>
      <c r="O596" s="5">
        <f t="shared" si="36"/>
        <v>0.104</v>
      </c>
      <c r="P596" s="7">
        <f t="shared" si="37"/>
        <v>13</v>
      </c>
      <c r="Q596" t="s">
        <v>8319</v>
      </c>
      <c r="R596" t="s">
        <v>8320</v>
      </c>
      <c r="S596" s="12">
        <f t="shared" si="38"/>
        <v>42446.780162037037</v>
      </c>
      <c r="T596" s="12">
        <f t="shared" si="39"/>
        <v>42476.780162037037</v>
      </c>
    </row>
    <row r="597" spans="1:20" ht="60" x14ac:dyDescent="0.25">
      <c r="A597">
        <v>595</v>
      </c>
      <c r="B597" s="3" t="s">
        <v>596</v>
      </c>
      <c r="C597" s="3" t="s">
        <v>4705</v>
      </c>
      <c r="D597">
        <v>100000</v>
      </c>
      <c r="E597">
        <v>426</v>
      </c>
      <c r="F597" t="s">
        <v>8221</v>
      </c>
      <c r="G597" t="s">
        <v>8224</v>
      </c>
      <c r="H597" t="s">
        <v>8246</v>
      </c>
      <c r="I597">
        <v>1430703638</v>
      </c>
      <c r="J597">
        <v>1426815638</v>
      </c>
      <c r="K597" t="b">
        <v>0</v>
      </c>
      <c r="L597">
        <v>8</v>
      </c>
      <c r="M597" t="b">
        <v>0</v>
      </c>
      <c r="N597" t="s">
        <v>8272</v>
      </c>
      <c r="O597" s="5">
        <f t="shared" si="36"/>
        <v>0.42599999999999999</v>
      </c>
      <c r="P597" s="7">
        <f t="shared" si="37"/>
        <v>53.25</v>
      </c>
      <c r="Q597" t="s">
        <v>8319</v>
      </c>
      <c r="R597" t="s">
        <v>8320</v>
      </c>
      <c r="S597" s="12">
        <f t="shared" si="38"/>
        <v>42083.069884259254</v>
      </c>
      <c r="T597" s="12">
        <f t="shared" si="39"/>
        <v>42128.069884259254</v>
      </c>
    </row>
    <row r="598" spans="1:20" ht="45" x14ac:dyDescent="0.25">
      <c r="A598">
        <v>596</v>
      </c>
      <c r="B598" s="3" t="s">
        <v>597</v>
      </c>
      <c r="C598" s="3" t="s">
        <v>4706</v>
      </c>
      <c r="D598">
        <v>20000</v>
      </c>
      <c r="E598">
        <v>6</v>
      </c>
      <c r="F598" t="s">
        <v>8221</v>
      </c>
      <c r="G598" t="s">
        <v>8224</v>
      </c>
      <c r="H598" t="s">
        <v>8246</v>
      </c>
      <c r="I598">
        <v>1478122292</v>
      </c>
      <c r="J598">
        <v>1475530292</v>
      </c>
      <c r="K598" t="b">
        <v>0</v>
      </c>
      <c r="L598">
        <v>2</v>
      </c>
      <c r="M598" t="b">
        <v>0</v>
      </c>
      <c r="N598" t="s">
        <v>8272</v>
      </c>
      <c r="O598" s="5">
        <f t="shared" si="36"/>
        <v>0.03</v>
      </c>
      <c r="P598" s="7">
        <f t="shared" si="37"/>
        <v>3</v>
      </c>
      <c r="Q598" t="s">
        <v>8319</v>
      </c>
      <c r="R598" t="s">
        <v>8320</v>
      </c>
      <c r="S598" s="12">
        <f t="shared" si="38"/>
        <v>42646.896898148145</v>
      </c>
      <c r="T598" s="12">
        <f t="shared" si="39"/>
        <v>42676.896898148145</v>
      </c>
    </row>
    <row r="599" spans="1:20" ht="45" x14ac:dyDescent="0.25">
      <c r="A599">
        <v>597</v>
      </c>
      <c r="B599" s="3" t="s">
        <v>598</v>
      </c>
      <c r="C599" s="3" t="s">
        <v>4707</v>
      </c>
      <c r="D599">
        <v>7500</v>
      </c>
      <c r="E599">
        <v>20</v>
      </c>
      <c r="F599" t="s">
        <v>8221</v>
      </c>
      <c r="G599" t="s">
        <v>8224</v>
      </c>
      <c r="H599" t="s">
        <v>8246</v>
      </c>
      <c r="I599">
        <v>1469980800</v>
      </c>
      <c r="J599">
        <v>1466787335</v>
      </c>
      <c r="K599" t="b">
        <v>0</v>
      </c>
      <c r="L599">
        <v>2</v>
      </c>
      <c r="M599" t="b">
        <v>0</v>
      </c>
      <c r="N599" t="s">
        <v>8272</v>
      </c>
      <c r="O599" s="5">
        <f t="shared" si="36"/>
        <v>0.26666666666666666</v>
      </c>
      <c r="P599" s="7">
        <f t="shared" si="37"/>
        <v>10</v>
      </c>
      <c r="Q599" t="s">
        <v>8319</v>
      </c>
      <c r="R599" t="s">
        <v>8320</v>
      </c>
      <c r="S599" s="12">
        <f t="shared" si="38"/>
        <v>42545.705266203702</v>
      </c>
      <c r="T599" s="12">
        <f t="shared" si="39"/>
        <v>42582.666666666672</v>
      </c>
    </row>
    <row r="600" spans="1:20" ht="30" x14ac:dyDescent="0.25">
      <c r="A600">
        <v>598</v>
      </c>
      <c r="B600" s="3" t="s">
        <v>599</v>
      </c>
      <c r="C600" s="3" t="s">
        <v>4708</v>
      </c>
      <c r="D600">
        <v>2500</v>
      </c>
      <c r="E600">
        <v>850</v>
      </c>
      <c r="F600" t="s">
        <v>8221</v>
      </c>
      <c r="G600" t="s">
        <v>8224</v>
      </c>
      <c r="H600" t="s">
        <v>8246</v>
      </c>
      <c r="I600">
        <v>1417737781</v>
      </c>
      <c r="J600">
        <v>1415145781</v>
      </c>
      <c r="K600" t="b">
        <v>0</v>
      </c>
      <c r="L600">
        <v>7</v>
      </c>
      <c r="M600" t="b">
        <v>0</v>
      </c>
      <c r="N600" t="s">
        <v>8272</v>
      </c>
      <c r="O600" s="5">
        <f t="shared" si="36"/>
        <v>34</v>
      </c>
      <c r="P600" s="7">
        <f t="shared" si="37"/>
        <v>121.42857142857143</v>
      </c>
      <c r="Q600" t="s">
        <v>8319</v>
      </c>
      <c r="R600" t="s">
        <v>8320</v>
      </c>
      <c r="S600" s="12">
        <f t="shared" si="38"/>
        <v>41948.00209490741</v>
      </c>
      <c r="T600" s="12">
        <f t="shared" si="39"/>
        <v>41978.00209490741</v>
      </c>
    </row>
    <row r="601" spans="1:20" ht="60" x14ac:dyDescent="0.25">
      <c r="A601">
        <v>599</v>
      </c>
      <c r="B601" s="3" t="s">
        <v>600</v>
      </c>
      <c r="C601" s="3" t="s">
        <v>4709</v>
      </c>
      <c r="D601">
        <v>50000</v>
      </c>
      <c r="E601">
        <v>31</v>
      </c>
      <c r="F601" t="s">
        <v>8221</v>
      </c>
      <c r="G601" t="s">
        <v>8224</v>
      </c>
      <c r="H601" t="s">
        <v>8246</v>
      </c>
      <c r="I601">
        <v>1425827760</v>
      </c>
      <c r="J601">
        <v>1423769402</v>
      </c>
      <c r="K601" t="b">
        <v>0</v>
      </c>
      <c r="L601">
        <v>2</v>
      </c>
      <c r="M601" t="b">
        <v>0</v>
      </c>
      <c r="N601" t="s">
        <v>8272</v>
      </c>
      <c r="O601" s="5">
        <f t="shared" si="36"/>
        <v>6.2E-2</v>
      </c>
      <c r="P601" s="7">
        <f t="shared" si="37"/>
        <v>15.5</v>
      </c>
      <c r="Q601" t="s">
        <v>8319</v>
      </c>
      <c r="R601" t="s">
        <v>8320</v>
      </c>
      <c r="S601" s="12">
        <f t="shared" si="38"/>
        <v>42047.812523148154</v>
      </c>
      <c r="T601" s="12">
        <f t="shared" si="39"/>
        <v>42071.636111111111</v>
      </c>
    </row>
    <row r="602" spans="1:20" ht="30" hidden="1" x14ac:dyDescent="0.25">
      <c r="A602">
        <v>600</v>
      </c>
      <c r="B602" s="3" t="s">
        <v>601</v>
      </c>
      <c r="C602" s="3" t="s">
        <v>4710</v>
      </c>
      <c r="D602">
        <v>5000</v>
      </c>
      <c r="E602">
        <v>100</v>
      </c>
      <c r="F602" t="s">
        <v>8220</v>
      </c>
      <c r="G602" t="s">
        <v>8224</v>
      </c>
      <c r="H602" t="s">
        <v>8246</v>
      </c>
      <c r="I602">
        <v>1431198562</v>
      </c>
      <c r="J602">
        <v>1426014562</v>
      </c>
      <c r="K602" t="b">
        <v>0</v>
      </c>
      <c r="L602">
        <v>1</v>
      </c>
      <c r="M602" t="b">
        <v>0</v>
      </c>
      <c r="N602" t="s">
        <v>8272</v>
      </c>
      <c r="O602" s="5">
        <f t="shared" si="36"/>
        <v>2</v>
      </c>
      <c r="P602" s="7">
        <f t="shared" si="37"/>
        <v>100</v>
      </c>
      <c r="Q602" t="s">
        <v>8319</v>
      </c>
      <c r="R602" t="s">
        <v>8320</v>
      </c>
      <c r="S602" s="12">
        <f t="shared" si="38"/>
        <v>42073.798171296294</v>
      </c>
      <c r="T602" s="12">
        <f t="shared" si="39"/>
        <v>42133.798171296294</v>
      </c>
    </row>
    <row r="603" spans="1:20" ht="60" hidden="1" x14ac:dyDescent="0.25">
      <c r="A603">
        <v>601</v>
      </c>
      <c r="B603" s="3" t="s">
        <v>602</v>
      </c>
      <c r="C603" s="3" t="s">
        <v>4711</v>
      </c>
      <c r="D603">
        <v>10000</v>
      </c>
      <c r="E603">
        <v>140</v>
      </c>
      <c r="F603" t="s">
        <v>8220</v>
      </c>
      <c r="G603" t="s">
        <v>8229</v>
      </c>
      <c r="H603" t="s">
        <v>8251</v>
      </c>
      <c r="I603">
        <v>1419626139</v>
      </c>
      <c r="J603">
        <v>1417034139</v>
      </c>
      <c r="K603" t="b">
        <v>0</v>
      </c>
      <c r="L603">
        <v>6</v>
      </c>
      <c r="M603" t="b">
        <v>0</v>
      </c>
      <c r="N603" t="s">
        <v>8272</v>
      </c>
      <c r="O603" s="5">
        <f t="shared" si="36"/>
        <v>1.4000000000000001</v>
      </c>
      <c r="P603" s="7">
        <f t="shared" si="37"/>
        <v>23.333333333333332</v>
      </c>
      <c r="Q603" t="s">
        <v>8319</v>
      </c>
      <c r="R603" t="s">
        <v>8320</v>
      </c>
      <c r="S603" s="12">
        <f t="shared" si="38"/>
        <v>41969.858090277776</v>
      </c>
      <c r="T603" s="12">
        <f t="shared" si="39"/>
        <v>41999.858090277776</v>
      </c>
    </row>
    <row r="604" spans="1:20" ht="45" hidden="1" x14ac:dyDescent="0.25">
      <c r="A604">
        <v>602</v>
      </c>
      <c r="B604" s="3" t="s">
        <v>603</v>
      </c>
      <c r="C604" s="3" t="s">
        <v>4712</v>
      </c>
      <c r="D604">
        <v>70000</v>
      </c>
      <c r="E604">
        <v>0</v>
      </c>
      <c r="F604" t="s">
        <v>8220</v>
      </c>
      <c r="G604" t="s">
        <v>8224</v>
      </c>
      <c r="H604" t="s">
        <v>8246</v>
      </c>
      <c r="I604">
        <v>1434654215</v>
      </c>
      <c r="J604">
        <v>1432062215</v>
      </c>
      <c r="K604" t="b">
        <v>0</v>
      </c>
      <c r="L604">
        <v>0</v>
      </c>
      <c r="M604" t="b">
        <v>0</v>
      </c>
      <c r="N604" t="s">
        <v>8272</v>
      </c>
      <c r="O604" s="5">
        <f t="shared" si="36"/>
        <v>0</v>
      </c>
      <c r="P604" s="7" t="str">
        <f t="shared" si="37"/>
        <v>N/A</v>
      </c>
      <c r="Q604" t="s">
        <v>8319</v>
      </c>
      <c r="R604" t="s">
        <v>8320</v>
      </c>
      <c r="S604" s="12">
        <f t="shared" si="38"/>
        <v>42143.79415509259</v>
      </c>
      <c r="T604" s="12">
        <f t="shared" si="39"/>
        <v>42173.79415509259</v>
      </c>
    </row>
    <row r="605" spans="1:20" ht="45" hidden="1" x14ac:dyDescent="0.25">
      <c r="A605">
        <v>603</v>
      </c>
      <c r="B605" s="3" t="s">
        <v>604</v>
      </c>
      <c r="C605" s="3" t="s">
        <v>4713</v>
      </c>
      <c r="D605">
        <v>15000</v>
      </c>
      <c r="E605">
        <v>590.02</v>
      </c>
      <c r="F605" t="s">
        <v>8220</v>
      </c>
      <c r="G605" t="s">
        <v>8224</v>
      </c>
      <c r="H605" t="s">
        <v>8246</v>
      </c>
      <c r="I605">
        <v>1408029623</v>
      </c>
      <c r="J605">
        <v>1405437623</v>
      </c>
      <c r="K605" t="b">
        <v>0</v>
      </c>
      <c r="L605">
        <v>13</v>
      </c>
      <c r="M605" t="b">
        <v>0</v>
      </c>
      <c r="N605" t="s">
        <v>8272</v>
      </c>
      <c r="O605" s="5">
        <f t="shared" si="36"/>
        <v>3.9334666666666664</v>
      </c>
      <c r="P605" s="7">
        <f t="shared" si="37"/>
        <v>45.386153846153846</v>
      </c>
      <c r="Q605" t="s">
        <v>8319</v>
      </c>
      <c r="R605" t="s">
        <v>8320</v>
      </c>
      <c r="S605" s="12">
        <f t="shared" si="38"/>
        <v>41835.639155092591</v>
      </c>
      <c r="T605" s="12">
        <f t="shared" si="39"/>
        <v>41865.639155092591</v>
      </c>
    </row>
    <row r="606" spans="1:20" ht="60" hidden="1" x14ac:dyDescent="0.25">
      <c r="A606">
        <v>604</v>
      </c>
      <c r="B606" s="3" t="s">
        <v>605</v>
      </c>
      <c r="C606" s="3" t="s">
        <v>4714</v>
      </c>
      <c r="D606">
        <v>1500</v>
      </c>
      <c r="E606">
        <v>0</v>
      </c>
      <c r="F606" t="s">
        <v>8220</v>
      </c>
      <c r="G606" t="s">
        <v>8224</v>
      </c>
      <c r="H606" t="s">
        <v>8246</v>
      </c>
      <c r="I606">
        <v>1409187056</v>
      </c>
      <c r="J606">
        <v>1406595056</v>
      </c>
      <c r="K606" t="b">
        <v>0</v>
      </c>
      <c r="L606">
        <v>0</v>
      </c>
      <c r="M606" t="b">
        <v>0</v>
      </c>
      <c r="N606" t="s">
        <v>8272</v>
      </c>
      <c r="O606" s="5">
        <f t="shared" si="36"/>
        <v>0</v>
      </c>
      <c r="P606" s="7" t="str">
        <f t="shared" si="37"/>
        <v>N/A</v>
      </c>
      <c r="Q606" t="s">
        <v>8319</v>
      </c>
      <c r="R606" t="s">
        <v>8320</v>
      </c>
      <c r="S606" s="12">
        <f t="shared" si="38"/>
        <v>41849.035370370373</v>
      </c>
      <c r="T606" s="12">
        <f t="shared" si="39"/>
        <v>41879.035370370373</v>
      </c>
    </row>
    <row r="607" spans="1:20" ht="30" hidden="1" x14ac:dyDescent="0.25">
      <c r="A607">
        <v>605</v>
      </c>
      <c r="B607" s="3" t="s">
        <v>606</v>
      </c>
      <c r="C607" s="3" t="s">
        <v>4715</v>
      </c>
      <c r="D607">
        <v>5000</v>
      </c>
      <c r="E607">
        <v>131</v>
      </c>
      <c r="F607" t="s">
        <v>8220</v>
      </c>
      <c r="G607" t="s">
        <v>8224</v>
      </c>
      <c r="H607" t="s">
        <v>8246</v>
      </c>
      <c r="I607">
        <v>1440318908</v>
      </c>
      <c r="J607">
        <v>1436430908</v>
      </c>
      <c r="K607" t="b">
        <v>0</v>
      </c>
      <c r="L607">
        <v>8</v>
      </c>
      <c r="M607" t="b">
        <v>0</v>
      </c>
      <c r="N607" t="s">
        <v>8272</v>
      </c>
      <c r="O607" s="5">
        <f t="shared" si="36"/>
        <v>2.62</v>
      </c>
      <c r="P607" s="7">
        <f t="shared" si="37"/>
        <v>16.375</v>
      </c>
      <c r="Q607" t="s">
        <v>8319</v>
      </c>
      <c r="R607" t="s">
        <v>8320</v>
      </c>
      <c r="S607" s="12">
        <f t="shared" si="38"/>
        <v>42194.357731481476</v>
      </c>
      <c r="T607" s="12">
        <f t="shared" si="39"/>
        <v>42239.357731481476</v>
      </c>
    </row>
    <row r="608" spans="1:20" ht="60" hidden="1" x14ac:dyDescent="0.25">
      <c r="A608">
        <v>606</v>
      </c>
      <c r="B608" s="3" t="s">
        <v>607</v>
      </c>
      <c r="C608" s="3" t="s">
        <v>4716</v>
      </c>
      <c r="D608">
        <v>5000</v>
      </c>
      <c r="E608">
        <v>10</v>
      </c>
      <c r="F608" t="s">
        <v>8220</v>
      </c>
      <c r="G608" t="s">
        <v>8233</v>
      </c>
      <c r="H608" t="s">
        <v>8249</v>
      </c>
      <c r="I608">
        <v>1432479600</v>
      </c>
      <c r="J608">
        <v>1428507409</v>
      </c>
      <c r="K608" t="b">
        <v>0</v>
      </c>
      <c r="L608">
        <v>1</v>
      </c>
      <c r="M608" t="b">
        <v>0</v>
      </c>
      <c r="N608" t="s">
        <v>8272</v>
      </c>
      <c r="O608" s="5">
        <f t="shared" si="36"/>
        <v>0.2</v>
      </c>
      <c r="P608" s="7">
        <f t="shared" si="37"/>
        <v>10</v>
      </c>
      <c r="Q608" t="s">
        <v>8319</v>
      </c>
      <c r="R608" t="s">
        <v>8320</v>
      </c>
      <c r="S608" s="12">
        <f t="shared" si="38"/>
        <v>42102.650567129633</v>
      </c>
      <c r="T608" s="12">
        <f t="shared" si="39"/>
        <v>42148.625</v>
      </c>
    </row>
    <row r="609" spans="1:20" ht="60" hidden="1" x14ac:dyDescent="0.25">
      <c r="A609">
        <v>607</v>
      </c>
      <c r="B609" s="3" t="s">
        <v>608</v>
      </c>
      <c r="C609" s="3" t="s">
        <v>4717</v>
      </c>
      <c r="D609">
        <v>250</v>
      </c>
      <c r="E609">
        <v>0</v>
      </c>
      <c r="F609" t="s">
        <v>8220</v>
      </c>
      <c r="G609" t="s">
        <v>8224</v>
      </c>
      <c r="H609" t="s">
        <v>8246</v>
      </c>
      <c r="I609">
        <v>1448225336</v>
      </c>
      <c r="J609">
        <v>1445629736</v>
      </c>
      <c r="K609" t="b">
        <v>0</v>
      </c>
      <c r="L609">
        <v>0</v>
      </c>
      <c r="M609" t="b">
        <v>0</v>
      </c>
      <c r="N609" t="s">
        <v>8272</v>
      </c>
      <c r="O609" s="5">
        <f t="shared" si="36"/>
        <v>0</v>
      </c>
      <c r="P609" s="7" t="str">
        <f t="shared" si="37"/>
        <v>N/A</v>
      </c>
      <c r="Q609" t="s">
        <v>8319</v>
      </c>
      <c r="R609" t="s">
        <v>8320</v>
      </c>
      <c r="S609" s="12">
        <f t="shared" si="38"/>
        <v>42300.825648148151</v>
      </c>
      <c r="T609" s="12">
        <f t="shared" si="39"/>
        <v>42330.867314814815</v>
      </c>
    </row>
    <row r="610" spans="1:20" ht="60" hidden="1" x14ac:dyDescent="0.25">
      <c r="A610">
        <v>608</v>
      </c>
      <c r="B610" s="3" t="s">
        <v>609</v>
      </c>
      <c r="C610" s="3" t="s">
        <v>4718</v>
      </c>
      <c r="D610">
        <v>150000</v>
      </c>
      <c r="E610">
        <v>1461</v>
      </c>
      <c r="F610" t="s">
        <v>8220</v>
      </c>
      <c r="G610" t="s">
        <v>8224</v>
      </c>
      <c r="H610" t="s">
        <v>8246</v>
      </c>
      <c r="I610">
        <v>1434405980</v>
      </c>
      <c r="J610">
        <v>1431813980</v>
      </c>
      <c r="K610" t="b">
        <v>0</v>
      </c>
      <c r="L610">
        <v>5</v>
      </c>
      <c r="M610" t="b">
        <v>0</v>
      </c>
      <c r="N610" t="s">
        <v>8272</v>
      </c>
      <c r="O610" s="5">
        <f t="shared" si="36"/>
        <v>0.97400000000000009</v>
      </c>
      <c r="P610" s="7">
        <f t="shared" si="37"/>
        <v>292.2</v>
      </c>
      <c r="Q610" t="s">
        <v>8319</v>
      </c>
      <c r="R610" t="s">
        <v>8320</v>
      </c>
      <c r="S610" s="12">
        <f t="shared" si="38"/>
        <v>42140.921064814815</v>
      </c>
      <c r="T610" s="12">
        <f t="shared" si="39"/>
        <v>42170.921064814815</v>
      </c>
    </row>
    <row r="611" spans="1:20" ht="60" hidden="1" x14ac:dyDescent="0.25">
      <c r="A611">
        <v>609</v>
      </c>
      <c r="B611" s="3" t="s">
        <v>610</v>
      </c>
      <c r="C611" s="3" t="s">
        <v>4719</v>
      </c>
      <c r="D611">
        <v>780</v>
      </c>
      <c r="E611">
        <v>5</v>
      </c>
      <c r="F611" t="s">
        <v>8220</v>
      </c>
      <c r="G611" t="s">
        <v>8225</v>
      </c>
      <c r="H611" t="s">
        <v>8247</v>
      </c>
      <c r="I611">
        <v>1448761744</v>
      </c>
      <c r="J611">
        <v>1446166144</v>
      </c>
      <c r="K611" t="b">
        <v>0</v>
      </c>
      <c r="L611">
        <v>1</v>
      </c>
      <c r="M611" t="b">
        <v>0</v>
      </c>
      <c r="N611" t="s">
        <v>8272</v>
      </c>
      <c r="O611" s="5">
        <f t="shared" si="36"/>
        <v>0.64102564102564097</v>
      </c>
      <c r="P611" s="7">
        <f t="shared" si="37"/>
        <v>5</v>
      </c>
      <c r="Q611" t="s">
        <v>8319</v>
      </c>
      <c r="R611" t="s">
        <v>8320</v>
      </c>
      <c r="S611" s="12">
        <f t="shared" si="38"/>
        <v>42307.034074074079</v>
      </c>
      <c r="T611" s="12">
        <f t="shared" si="39"/>
        <v>42337.075740740736</v>
      </c>
    </row>
    <row r="612" spans="1:20" ht="45" hidden="1" x14ac:dyDescent="0.25">
      <c r="A612">
        <v>610</v>
      </c>
      <c r="B612" s="3" t="s">
        <v>611</v>
      </c>
      <c r="C612" s="3" t="s">
        <v>4720</v>
      </c>
      <c r="D612">
        <v>13803</v>
      </c>
      <c r="E612">
        <v>0</v>
      </c>
      <c r="F612" t="s">
        <v>8220</v>
      </c>
      <c r="G612" t="s">
        <v>8224</v>
      </c>
      <c r="H612" t="s">
        <v>8246</v>
      </c>
      <c r="I612">
        <v>1429732586</v>
      </c>
      <c r="J612">
        <v>1427140586</v>
      </c>
      <c r="K612" t="b">
        <v>0</v>
      </c>
      <c r="L612">
        <v>0</v>
      </c>
      <c r="M612" t="b">
        <v>0</v>
      </c>
      <c r="N612" t="s">
        <v>8272</v>
      </c>
      <c r="O612" s="5">
        <f t="shared" si="36"/>
        <v>0</v>
      </c>
      <c r="P612" s="7" t="str">
        <f t="shared" si="37"/>
        <v>N/A</v>
      </c>
      <c r="Q612" t="s">
        <v>8319</v>
      </c>
      <c r="R612" t="s">
        <v>8320</v>
      </c>
      <c r="S612" s="12">
        <f t="shared" si="38"/>
        <v>42086.83085648148</v>
      </c>
      <c r="T612" s="12">
        <f t="shared" si="39"/>
        <v>42116.83085648148</v>
      </c>
    </row>
    <row r="613" spans="1:20" ht="60" hidden="1" x14ac:dyDescent="0.25">
      <c r="A613">
        <v>611</v>
      </c>
      <c r="B613" s="3" t="s">
        <v>612</v>
      </c>
      <c r="C613" s="3" t="s">
        <v>4721</v>
      </c>
      <c r="D613">
        <v>80000</v>
      </c>
      <c r="E613">
        <v>0</v>
      </c>
      <c r="F613" t="s">
        <v>8220</v>
      </c>
      <c r="G613" t="s">
        <v>8230</v>
      </c>
      <c r="H613" t="s">
        <v>8249</v>
      </c>
      <c r="I613">
        <v>1453210037</v>
      </c>
      <c r="J613">
        <v>1448026037</v>
      </c>
      <c r="K613" t="b">
        <v>0</v>
      </c>
      <c r="L613">
        <v>0</v>
      </c>
      <c r="M613" t="b">
        <v>0</v>
      </c>
      <c r="N613" t="s">
        <v>8272</v>
      </c>
      <c r="O613" s="5">
        <f t="shared" si="36"/>
        <v>0</v>
      </c>
      <c r="P613" s="7" t="str">
        <f t="shared" si="37"/>
        <v>N/A</v>
      </c>
      <c r="Q613" t="s">
        <v>8319</v>
      </c>
      <c r="R613" t="s">
        <v>8320</v>
      </c>
      <c r="S613" s="12">
        <f t="shared" si="38"/>
        <v>42328.560613425929</v>
      </c>
      <c r="T613" s="12">
        <f t="shared" si="39"/>
        <v>42388.560613425929</v>
      </c>
    </row>
    <row r="614" spans="1:20" ht="30" hidden="1" x14ac:dyDescent="0.25">
      <c r="A614">
        <v>612</v>
      </c>
      <c r="B614" s="3" t="s">
        <v>613</v>
      </c>
      <c r="C614" s="3" t="s">
        <v>4722</v>
      </c>
      <c r="D614">
        <v>10000</v>
      </c>
      <c r="E614">
        <v>0</v>
      </c>
      <c r="F614" t="s">
        <v>8220</v>
      </c>
      <c r="G614" t="s">
        <v>8237</v>
      </c>
      <c r="H614" t="s">
        <v>8249</v>
      </c>
      <c r="I614">
        <v>1472777146</v>
      </c>
      <c r="J614">
        <v>1470185146</v>
      </c>
      <c r="K614" t="b">
        <v>0</v>
      </c>
      <c r="L614">
        <v>0</v>
      </c>
      <c r="M614" t="b">
        <v>0</v>
      </c>
      <c r="N614" t="s">
        <v>8272</v>
      </c>
      <c r="O614" s="5">
        <f t="shared" si="36"/>
        <v>0</v>
      </c>
      <c r="P614" s="7" t="str">
        <f t="shared" si="37"/>
        <v>N/A</v>
      </c>
      <c r="Q614" t="s">
        <v>8319</v>
      </c>
      <c r="R614" t="s">
        <v>8320</v>
      </c>
      <c r="S614" s="12">
        <f t="shared" si="38"/>
        <v>42585.031782407401</v>
      </c>
      <c r="T614" s="12">
        <f t="shared" si="39"/>
        <v>42615.031782407401</v>
      </c>
    </row>
    <row r="615" spans="1:20" ht="60" hidden="1" x14ac:dyDescent="0.25">
      <c r="A615">
        <v>613</v>
      </c>
      <c r="B615" s="3" t="s">
        <v>614</v>
      </c>
      <c r="C615" s="3" t="s">
        <v>4723</v>
      </c>
      <c r="D615">
        <v>60000</v>
      </c>
      <c r="E615">
        <v>12818</v>
      </c>
      <c r="F615" t="s">
        <v>8220</v>
      </c>
      <c r="G615" t="s">
        <v>8224</v>
      </c>
      <c r="H615" t="s">
        <v>8246</v>
      </c>
      <c r="I615">
        <v>1443675540</v>
      </c>
      <c r="J615">
        <v>1441022120</v>
      </c>
      <c r="K615" t="b">
        <v>0</v>
      </c>
      <c r="L615">
        <v>121</v>
      </c>
      <c r="M615" t="b">
        <v>0</v>
      </c>
      <c r="N615" t="s">
        <v>8272</v>
      </c>
      <c r="O615" s="5">
        <f t="shared" si="36"/>
        <v>21.363333333333333</v>
      </c>
      <c r="P615" s="7">
        <f t="shared" si="37"/>
        <v>105.93388429752066</v>
      </c>
      <c r="Q615" t="s">
        <v>8319</v>
      </c>
      <c r="R615" t="s">
        <v>8320</v>
      </c>
      <c r="S615" s="12">
        <f t="shared" si="38"/>
        <v>42247.496759259258</v>
      </c>
      <c r="T615" s="12">
        <f t="shared" si="39"/>
        <v>42278.207638888889</v>
      </c>
    </row>
    <row r="616" spans="1:20" ht="45" hidden="1" x14ac:dyDescent="0.25">
      <c r="A616">
        <v>614</v>
      </c>
      <c r="B616" s="3" t="s">
        <v>615</v>
      </c>
      <c r="C616" s="3" t="s">
        <v>4724</v>
      </c>
      <c r="D616">
        <v>10000</v>
      </c>
      <c r="E616">
        <v>0</v>
      </c>
      <c r="F616" t="s">
        <v>8220</v>
      </c>
      <c r="G616" t="s">
        <v>8224</v>
      </c>
      <c r="H616" t="s">
        <v>8246</v>
      </c>
      <c r="I616">
        <v>1466731740</v>
      </c>
      <c r="J616">
        <v>1464139740</v>
      </c>
      <c r="K616" t="b">
        <v>0</v>
      </c>
      <c r="L616">
        <v>0</v>
      </c>
      <c r="M616" t="b">
        <v>0</v>
      </c>
      <c r="N616" t="s">
        <v>8272</v>
      </c>
      <c r="O616" s="5">
        <f t="shared" si="36"/>
        <v>0</v>
      </c>
      <c r="P616" s="7" t="str">
        <f t="shared" si="37"/>
        <v>N/A</v>
      </c>
      <c r="Q616" t="s">
        <v>8319</v>
      </c>
      <c r="R616" t="s">
        <v>8320</v>
      </c>
      <c r="S616" s="12">
        <f t="shared" si="38"/>
        <v>42515.061805555553</v>
      </c>
      <c r="T616" s="12">
        <f t="shared" si="39"/>
        <v>42545.061805555553</v>
      </c>
    </row>
    <row r="617" spans="1:20" ht="45" hidden="1" x14ac:dyDescent="0.25">
      <c r="A617">
        <v>615</v>
      </c>
      <c r="B617" s="3" t="s">
        <v>616</v>
      </c>
      <c r="C617" s="3" t="s">
        <v>4725</v>
      </c>
      <c r="D617">
        <v>515</v>
      </c>
      <c r="E617">
        <v>0</v>
      </c>
      <c r="F617" t="s">
        <v>8220</v>
      </c>
      <c r="G617" t="s">
        <v>8228</v>
      </c>
      <c r="H617" t="s">
        <v>8250</v>
      </c>
      <c r="I617">
        <v>1443149759</v>
      </c>
      <c r="J617">
        <v>1440557759</v>
      </c>
      <c r="K617" t="b">
        <v>0</v>
      </c>
      <c r="L617">
        <v>0</v>
      </c>
      <c r="M617" t="b">
        <v>0</v>
      </c>
      <c r="N617" t="s">
        <v>8272</v>
      </c>
      <c r="O617" s="5">
        <f t="shared" si="36"/>
        <v>0</v>
      </c>
      <c r="P617" s="7" t="str">
        <f t="shared" si="37"/>
        <v>N/A</v>
      </c>
      <c r="Q617" t="s">
        <v>8319</v>
      </c>
      <c r="R617" t="s">
        <v>8320</v>
      </c>
      <c r="S617" s="12">
        <f t="shared" si="38"/>
        <v>42242.122210648144</v>
      </c>
      <c r="T617" s="12">
        <f t="shared" si="39"/>
        <v>42272.122210648144</v>
      </c>
    </row>
    <row r="618" spans="1:20" ht="60" hidden="1" x14ac:dyDescent="0.25">
      <c r="A618">
        <v>616</v>
      </c>
      <c r="B618" s="3" t="s">
        <v>617</v>
      </c>
      <c r="C618" s="3" t="s">
        <v>4726</v>
      </c>
      <c r="D618">
        <v>5000</v>
      </c>
      <c r="E618">
        <v>0</v>
      </c>
      <c r="F618" t="s">
        <v>8220</v>
      </c>
      <c r="G618" t="s">
        <v>8230</v>
      </c>
      <c r="H618" t="s">
        <v>8249</v>
      </c>
      <c r="I618">
        <v>1488013307</v>
      </c>
      <c r="J618">
        <v>1485421307</v>
      </c>
      <c r="K618" t="b">
        <v>0</v>
      </c>
      <c r="L618">
        <v>0</v>
      </c>
      <c r="M618" t="b">
        <v>0</v>
      </c>
      <c r="N618" t="s">
        <v>8272</v>
      </c>
      <c r="O618" s="5">
        <f t="shared" si="36"/>
        <v>0</v>
      </c>
      <c r="P618" s="7" t="str">
        <f t="shared" si="37"/>
        <v>N/A</v>
      </c>
      <c r="Q618" t="s">
        <v>8319</v>
      </c>
      <c r="R618" t="s">
        <v>8320</v>
      </c>
      <c r="S618" s="12">
        <f t="shared" si="38"/>
        <v>42761.376238425932</v>
      </c>
      <c r="T618" s="12">
        <f t="shared" si="39"/>
        <v>42791.376238425932</v>
      </c>
    </row>
    <row r="619" spans="1:20" ht="60" hidden="1" x14ac:dyDescent="0.25">
      <c r="A619">
        <v>617</v>
      </c>
      <c r="B619" s="3" t="s">
        <v>618</v>
      </c>
      <c r="C619" s="3" t="s">
        <v>4727</v>
      </c>
      <c r="D619">
        <v>2000</v>
      </c>
      <c r="E619">
        <v>60</v>
      </c>
      <c r="F619" t="s">
        <v>8220</v>
      </c>
      <c r="G619" t="s">
        <v>8225</v>
      </c>
      <c r="H619" t="s">
        <v>8247</v>
      </c>
      <c r="I619">
        <v>1431072843</v>
      </c>
      <c r="J619">
        <v>1427184843</v>
      </c>
      <c r="K619" t="b">
        <v>0</v>
      </c>
      <c r="L619">
        <v>3</v>
      </c>
      <c r="M619" t="b">
        <v>0</v>
      </c>
      <c r="N619" t="s">
        <v>8272</v>
      </c>
      <c r="O619" s="5">
        <f t="shared" si="36"/>
        <v>3</v>
      </c>
      <c r="P619" s="7">
        <f t="shared" si="37"/>
        <v>20</v>
      </c>
      <c r="Q619" t="s">
        <v>8319</v>
      </c>
      <c r="R619" t="s">
        <v>8320</v>
      </c>
      <c r="S619" s="12">
        <f t="shared" si="38"/>
        <v>42087.343090277776</v>
      </c>
      <c r="T619" s="12">
        <f t="shared" si="39"/>
        <v>42132.343090277776</v>
      </c>
    </row>
    <row r="620" spans="1:20" ht="60" hidden="1" x14ac:dyDescent="0.25">
      <c r="A620">
        <v>618</v>
      </c>
      <c r="B620" s="3" t="s">
        <v>619</v>
      </c>
      <c r="C620" s="3" t="s">
        <v>4728</v>
      </c>
      <c r="D620">
        <v>400</v>
      </c>
      <c r="E620">
        <v>0</v>
      </c>
      <c r="F620" t="s">
        <v>8220</v>
      </c>
      <c r="G620" t="s">
        <v>8224</v>
      </c>
      <c r="H620" t="s">
        <v>8246</v>
      </c>
      <c r="I620">
        <v>1449689203</v>
      </c>
      <c r="J620">
        <v>1447097203</v>
      </c>
      <c r="K620" t="b">
        <v>0</v>
      </c>
      <c r="L620">
        <v>0</v>
      </c>
      <c r="M620" t="b">
        <v>0</v>
      </c>
      <c r="N620" t="s">
        <v>8272</v>
      </c>
      <c r="O620" s="5">
        <f t="shared" si="36"/>
        <v>0</v>
      </c>
      <c r="P620" s="7" t="str">
        <f t="shared" si="37"/>
        <v>N/A</v>
      </c>
      <c r="Q620" t="s">
        <v>8319</v>
      </c>
      <c r="R620" t="s">
        <v>8320</v>
      </c>
      <c r="S620" s="12">
        <f t="shared" si="38"/>
        <v>42317.810219907406</v>
      </c>
      <c r="T620" s="12">
        <f t="shared" si="39"/>
        <v>42347.810219907406</v>
      </c>
    </row>
    <row r="621" spans="1:20" ht="30" hidden="1" x14ac:dyDescent="0.25">
      <c r="A621">
        <v>619</v>
      </c>
      <c r="B621" s="3" t="s">
        <v>620</v>
      </c>
      <c r="C621" s="3" t="s">
        <v>4729</v>
      </c>
      <c r="D621">
        <v>2500000</v>
      </c>
      <c r="E621">
        <v>1</v>
      </c>
      <c r="F621" t="s">
        <v>8220</v>
      </c>
      <c r="G621" t="s">
        <v>8224</v>
      </c>
      <c r="H621" t="s">
        <v>8246</v>
      </c>
      <c r="I621">
        <v>1416933390</v>
      </c>
      <c r="J621">
        <v>1411745790</v>
      </c>
      <c r="K621" t="b">
        <v>0</v>
      </c>
      <c r="L621">
        <v>1</v>
      </c>
      <c r="M621" t="b">
        <v>0</v>
      </c>
      <c r="N621" t="s">
        <v>8272</v>
      </c>
      <c r="O621" s="5">
        <f t="shared" si="36"/>
        <v>3.9999999999999996E-5</v>
      </c>
      <c r="P621" s="7">
        <f t="shared" si="37"/>
        <v>1</v>
      </c>
      <c r="Q621" t="s">
        <v>8319</v>
      </c>
      <c r="R621" t="s">
        <v>8320</v>
      </c>
      <c r="S621" s="12">
        <f t="shared" si="38"/>
        <v>41908.650347222225</v>
      </c>
      <c r="T621" s="12">
        <f t="shared" si="39"/>
        <v>41968.692013888889</v>
      </c>
    </row>
    <row r="622" spans="1:20" ht="45" hidden="1" x14ac:dyDescent="0.25">
      <c r="A622">
        <v>620</v>
      </c>
      <c r="B622" s="3" t="s">
        <v>621</v>
      </c>
      <c r="C622" s="3" t="s">
        <v>4730</v>
      </c>
      <c r="D622">
        <v>30000</v>
      </c>
      <c r="E622">
        <v>300</v>
      </c>
      <c r="F622" t="s">
        <v>8220</v>
      </c>
      <c r="G622" t="s">
        <v>8229</v>
      </c>
      <c r="H622" t="s">
        <v>8251</v>
      </c>
      <c r="I622">
        <v>1408986738</v>
      </c>
      <c r="J622">
        <v>1405098738</v>
      </c>
      <c r="K622" t="b">
        <v>0</v>
      </c>
      <c r="L622">
        <v>1</v>
      </c>
      <c r="M622" t="b">
        <v>0</v>
      </c>
      <c r="N622" t="s">
        <v>8272</v>
      </c>
      <c r="O622" s="5">
        <f t="shared" si="36"/>
        <v>1</v>
      </c>
      <c r="P622" s="7">
        <f t="shared" si="37"/>
        <v>300</v>
      </c>
      <c r="Q622" t="s">
        <v>8319</v>
      </c>
      <c r="R622" t="s">
        <v>8320</v>
      </c>
      <c r="S622" s="12">
        <f t="shared" si="38"/>
        <v>41831.716874999998</v>
      </c>
      <c r="T622" s="12">
        <f t="shared" si="39"/>
        <v>41876.716874999998</v>
      </c>
    </row>
    <row r="623" spans="1:20" ht="60" hidden="1" x14ac:dyDescent="0.25">
      <c r="A623">
        <v>621</v>
      </c>
      <c r="B623" s="3" t="s">
        <v>622</v>
      </c>
      <c r="C623" s="3" t="s">
        <v>4731</v>
      </c>
      <c r="D623">
        <v>25000</v>
      </c>
      <c r="E623">
        <v>261</v>
      </c>
      <c r="F623" t="s">
        <v>8220</v>
      </c>
      <c r="G623" t="s">
        <v>8224</v>
      </c>
      <c r="H623" t="s">
        <v>8246</v>
      </c>
      <c r="I623">
        <v>1467934937</v>
      </c>
      <c r="J623">
        <v>1465342937</v>
      </c>
      <c r="K623" t="b">
        <v>0</v>
      </c>
      <c r="L623">
        <v>3</v>
      </c>
      <c r="M623" t="b">
        <v>0</v>
      </c>
      <c r="N623" t="s">
        <v>8272</v>
      </c>
      <c r="O623" s="5">
        <f t="shared" si="36"/>
        <v>1.044</v>
      </c>
      <c r="P623" s="7">
        <f t="shared" si="37"/>
        <v>87</v>
      </c>
      <c r="Q623" t="s">
        <v>8319</v>
      </c>
      <c r="R623" t="s">
        <v>8320</v>
      </c>
      <c r="S623" s="12">
        <f t="shared" si="38"/>
        <v>42528.987696759257</v>
      </c>
      <c r="T623" s="12">
        <f t="shared" si="39"/>
        <v>42558.987696759257</v>
      </c>
    </row>
    <row r="624" spans="1:20" ht="60" hidden="1" x14ac:dyDescent="0.25">
      <c r="A624">
        <v>622</v>
      </c>
      <c r="B624" s="3" t="s">
        <v>623</v>
      </c>
      <c r="C624" s="3" t="s">
        <v>4732</v>
      </c>
      <c r="D624">
        <v>6000</v>
      </c>
      <c r="E624">
        <v>341</v>
      </c>
      <c r="F624" t="s">
        <v>8220</v>
      </c>
      <c r="G624" t="s">
        <v>8224</v>
      </c>
      <c r="H624" t="s">
        <v>8246</v>
      </c>
      <c r="I624">
        <v>1467398138</v>
      </c>
      <c r="J624">
        <v>1465670138</v>
      </c>
      <c r="K624" t="b">
        <v>0</v>
      </c>
      <c r="L624">
        <v>9</v>
      </c>
      <c r="M624" t="b">
        <v>0</v>
      </c>
      <c r="N624" t="s">
        <v>8272</v>
      </c>
      <c r="O624" s="5">
        <f t="shared" si="36"/>
        <v>5.6833333333333336</v>
      </c>
      <c r="P624" s="7">
        <f t="shared" si="37"/>
        <v>37.888888888888886</v>
      </c>
      <c r="Q624" t="s">
        <v>8319</v>
      </c>
      <c r="R624" t="s">
        <v>8320</v>
      </c>
      <c r="S624" s="12">
        <f t="shared" si="38"/>
        <v>42532.774745370371</v>
      </c>
      <c r="T624" s="12">
        <f t="shared" si="39"/>
        <v>42552.774745370371</v>
      </c>
    </row>
    <row r="625" spans="1:20" ht="60" hidden="1" x14ac:dyDescent="0.25">
      <c r="A625">
        <v>623</v>
      </c>
      <c r="B625" s="3" t="s">
        <v>624</v>
      </c>
      <c r="C625" s="3" t="s">
        <v>4733</v>
      </c>
      <c r="D625">
        <v>75000</v>
      </c>
      <c r="E625">
        <v>0</v>
      </c>
      <c r="F625" t="s">
        <v>8220</v>
      </c>
      <c r="G625" t="s">
        <v>8226</v>
      </c>
      <c r="H625" t="s">
        <v>8248</v>
      </c>
      <c r="I625">
        <v>1432771997</v>
      </c>
      <c r="J625">
        <v>1430179997</v>
      </c>
      <c r="K625" t="b">
        <v>0</v>
      </c>
      <c r="L625">
        <v>0</v>
      </c>
      <c r="M625" t="b">
        <v>0</v>
      </c>
      <c r="N625" t="s">
        <v>8272</v>
      </c>
      <c r="O625" s="5">
        <f t="shared" si="36"/>
        <v>0</v>
      </c>
      <c r="P625" s="7" t="str">
        <f t="shared" si="37"/>
        <v>N/A</v>
      </c>
      <c r="Q625" t="s">
        <v>8319</v>
      </c>
      <c r="R625" t="s">
        <v>8320</v>
      </c>
      <c r="S625" s="12">
        <f t="shared" si="38"/>
        <v>42122.009224537032</v>
      </c>
      <c r="T625" s="12">
        <f t="shared" si="39"/>
        <v>42152.009224537032</v>
      </c>
    </row>
    <row r="626" spans="1:20" ht="45" hidden="1" x14ac:dyDescent="0.25">
      <c r="A626">
        <v>624</v>
      </c>
      <c r="B626" s="3" t="s">
        <v>625</v>
      </c>
      <c r="C626" s="3" t="s">
        <v>4734</v>
      </c>
      <c r="D626">
        <v>5000</v>
      </c>
      <c r="E626">
        <v>0</v>
      </c>
      <c r="F626" t="s">
        <v>8220</v>
      </c>
      <c r="G626" t="s">
        <v>8224</v>
      </c>
      <c r="H626" t="s">
        <v>8246</v>
      </c>
      <c r="I626">
        <v>1431647041</v>
      </c>
      <c r="J626">
        <v>1429055041</v>
      </c>
      <c r="K626" t="b">
        <v>0</v>
      </c>
      <c r="L626">
        <v>0</v>
      </c>
      <c r="M626" t="b">
        <v>0</v>
      </c>
      <c r="N626" t="s">
        <v>8272</v>
      </c>
      <c r="O626" s="5">
        <f t="shared" si="36"/>
        <v>0</v>
      </c>
      <c r="P626" s="7" t="str">
        <f t="shared" si="37"/>
        <v>N/A</v>
      </c>
      <c r="Q626" t="s">
        <v>8319</v>
      </c>
      <c r="R626" t="s">
        <v>8320</v>
      </c>
      <c r="S626" s="12">
        <f t="shared" si="38"/>
        <v>42108.988900462966</v>
      </c>
      <c r="T626" s="12">
        <f t="shared" si="39"/>
        <v>42138.988900462966</v>
      </c>
    </row>
    <row r="627" spans="1:20" ht="60" hidden="1" x14ac:dyDescent="0.25">
      <c r="A627">
        <v>625</v>
      </c>
      <c r="B627" s="3" t="s">
        <v>626</v>
      </c>
      <c r="C627" s="3" t="s">
        <v>4735</v>
      </c>
      <c r="D627">
        <v>25000</v>
      </c>
      <c r="E627">
        <v>0</v>
      </c>
      <c r="F627" t="s">
        <v>8220</v>
      </c>
      <c r="G627" t="s">
        <v>8229</v>
      </c>
      <c r="H627" t="s">
        <v>8251</v>
      </c>
      <c r="I627">
        <v>1490560177</v>
      </c>
      <c r="J627">
        <v>1487971777</v>
      </c>
      <c r="K627" t="b">
        <v>0</v>
      </c>
      <c r="L627">
        <v>0</v>
      </c>
      <c r="M627" t="b">
        <v>0</v>
      </c>
      <c r="N627" t="s">
        <v>8272</v>
      </c>
      <c r="O627" s="5">
        <f t="shared" si="36"/>
        <v>0</v>
      </c>
      <c r="P627" s="7" t="str">
        <f t="shared" si="37"/>
        <v>N/A</v>
      </c>
      <c r="Q627" t="s">
        <v>8319</v>
      </c>
      <c r="R627" t="s">
        <v>8320</v>
      </c>
      <c r="S627" s="12">
        <f t="shared" si="38"/>
        <v>42790.895567129628</v>
      </c>
      <c r="T627" s="12">
        <f t="shared" si="39"/>
        <v>42820.853900462964</v>
      </c>
    </row>
    <row r="628" spans="1:20" ht="60" hidden="1" x14ac:dyDescent="0.25">
      <c r="A628">
        <v>626</v>
      </c>
      <c r="B628" s="3" t="s">
        <v>627</v>
      </c>
      <c r="C628" s="3" t="s">
        <v>4736</v>
      </c>
      <c r="D628">
        <v>25000</v>
      </c>
      <c r="E628">
        <v>4345</v>
      </c>
      <c r="F628" t="s">
        <v>8220</v>
      </c>
      <c r="G628" t="s">
        <v>8224</v>
      </c>
      <c r="H628" t="s">
        <v>8246</v>
      </c>
      <c r="I628">
        <v>1439644920</v>
      </c>
      <c r="J628">
        <v>1436793939</v>
      </c>
      <c r="K628" t="b">
        <v>0</v>
      </c>
      <c r="L628">
        <v>39</v>
      </c>
      <c r="M628" t="b">
        <v>0</v>
      </c>
      <c r="N628" t="s">
        <v>8272</v>
      </c>
      <c r="O628" s="5">
        <f t="shared" si="36"/>
        <v>17.380000000000003</v>
      </c>
      <c r="P628" s="7">
        <f t="shared" si="37"/>
        <v>111.41025641025641</v>
      </c>
      <c r="Q628" t="s">
        <v>8319</v>
      </c>
      <c r="R628" t="s">
        <v>8320</v>
      </c>
      <c r="S628" s="12">
        <f t="shared" si="38"/>
        <v>42198.559479166666</v>
      </c>
      <c r="T628" s="12">
        <f t="shared" si="39"/>
        <v>42231.556944444441</v>
      </c>
    </row>
    <row r="629" spans="1:20" ht="60" hidden="1" x14ac:dyDescent="0.25">
      <c r="A629">
        <v>627</v>
      </c>
      <c r="B629" s="3" t="s">
        <v>628</v>
      </c>
      <c r="C629" s="3" t="s">
        <v>4737</v>
      </c>
      <c r="D629">
        <v>450000</v>
      </c>
      <c r="E629">
        <v>90</v>
      </c>
      <c r="F629" t="s">
        <v>8220</v>
      </c>
      <c r="G629" t="s">
        <v>8235</v>
      </c>
      <c r="H629" t="s">
        <v>8255</v>
      </c>
      <c r="I629">
        <v>1457996400</v>
      </c>
      <c r="J629">
        <v>1452842511</v>
      </c>
      <c r="K629" t="b">
        <v>0</v>
      </c>
      <c r="L629">
        <v>1</v>
      </c>
      <c r="M629" t="b">
        <v>0</v>
      </c>
      <c r="N629" t="s">
        <v>8272</v>
      </c>
      <c r="O629" s="5">
        <f t="shared" si="36"/>
        <v>0.02</v>
      </c>
      <c r="P629" s="7">
        <f t="shared" si="37"/>
        <v>90</v>
      </c>
      <c r="Q629" t="s">
        <v>8319</v>
      </c>
      <c r="R629" t="s">
        <v>8320</v>
      </c>
      <c r="S629" s="12">
        <f t="shared" si="38"/>
        <v>42384.306840277779</v>
      </c>
      <c r="T629" s="12">
        <f t="shared" si="39"/>
        <v>42443.958333333328</v>
      </c>
    </row>
    <row r="630" spans="1:20" ht="45" hidden="1" x14ac:dyDescent="0.25">
      <c r="A630">
        <v>628</v>
      </c>
      <c r="B630" s="3" t="s">
        <v>629</v>
      </c>
      <c r="C630" s="3" t="s">
        <v>4738</v>
      </c>
      <c r="D630">
        <v>5000</v>
      </c>
      <c r="E630">
        <v>0</v>
      </c>
      <c r="F630" t="s">
        <v>8220</v>
      </c>
      <c r="G630" t="s">
        <v>8224</v>
      </c>
      <c r="H630" t="s">
        <v>8246</v>
      </c>
      <c r="I630">
        <v>1405269457</v>
      </c>
      <c r="J630">
        <v>1402677457</v>
      </c>
      <c r="K630" t="b">
        <v>0</v>
      </c>
      <c r="L630">
        <v>0</v>
      </c>
      <c r="M630" t="b">
        <v>0</v>
      </c>
      <c r="N630" t="s">
        <v>8272</v>
      </c>
      <c r="O630" s="5">
        <f t="shared" si="36"/>
        <v>0</v>
      </c>
      <c r="P630" s="7" t="str">
        <f t="shared" si="37"/>
        <v>N/A</v>
      </c>
      <c r="Q630" t="s">
        <v>8319</v>
      </c>
      <c r="R630" t="s">
        <v>8320</v>
      </c>
      <c r="S630" s="12">
        <f t="shared" si="38"/>
        <v>41803.692789351851</v>
      </c>
      <c r="T630" s="12">
        <f t="shared" si="39"/>
        <v>41833.692789351851</v>
      </c>
    </row>
    <row r="631" spans="1:20" ht="60" hidden="1" x14ac:dyDescent="0.25">
      <c r="A631">
        <v>629</v>
      </c>
      <c r="B631" s="3" t="s">
        <v>630</v>
      </c>
      <c r="C631" s="3" t="s">
        <v>4739</v>
      </c>
      <c r="D631">
        <v>200000</v>
      </c>
      <c r="E631">
        <v>350</v>
      </c>
      <c r="F631" t="s">
        <v>8220</v>
      </c>
      <c r="G631" t="s">
        <v>8226</v>
      </c>
      <c r="H631" t="s">
        <v>8248</v>
      </c>
      <c r="I631">
        <v>1463239108</v>
      </c>
      <c r="J631">
        <v>1460647108</v>
      </c>
      <c r="K631" t="b">
        <v>0</v>
      </c>
      <c r="L631">
        <v>3</v>
      </c>
      <c r="M631" t="b">
        <v>0</v>
      </c>
      <c r="N631" t="s">
        <v>8272</v>
      </c>
      <c r="O631" s="5">
        <f t="shared" si="36"/>
        <v>0.17500000000000002</v>
      </c>
      <c r="P631" s="7">
        <f t="shared" si="37"/>
        <v>116.66666666666667</v>
      </c>
      <c r="Q631" t="s">
        <v>8319</v>
      </c>
      <c r="R631" t="s">
        <v>8320</v>
      </c>
      <c r="S631" s="12">
        <f t="shared" si="38"/>
        <v>42474.637824074074</v>
      </c>
      <c r="T631" s="12">
        <f t="shared" si="39"/>
        <v>42504.637824074074</v>
      </c>
    </row>
    <row r="632" spans="1:20" ht="60" hidden="1" x14ac:dyDescent="0.25">
      <c r="A632">
        <v>630</v>
      </c>
      <c r="B632" s="3" t="s">
        <v>631</v>
      </c>
      <c r="C632" s="3" t="s">
        <v>4740</v>
      </c>
      <c r="D632">
        <v>11999</v>
      </c>
      <c r="E632">
        <v>10</v>
      </c>
      <c r="F632" t="s">
        <v>8220</v>
      </c>
      <c r="G632" t="s">
        <v>8224</v>
      </c>
      <c r="H632" t="s">
        <v>8246</v>
      </c>
      <c r="I632">
        <v>1441516200</v>
      </c>
      <c r="J632">
        <v>1438959121</v>
      </c>
      <c r="K632" t="b">
        <v>0</v>
      </c>
      <c r="L632">
        <v>1</v>
      </c>
      <c r="M632" t="b">
        <v>0</v>
      </c>
      <c r="N632" t="s">
        <v>8272</v>
      </c>
      <c r="O632" s="5">
        <f t="shared" si="36"/>
        <v>8.3340278356529712E-2</v>
      </c>
      <c r="P632" s="7">
        <f t="shared" si="37"/>
        <v>10</v>
      </c>
      <c r="Q632" t="s">
        <v>8319</v>
      </c>
      <c r="R632" t="s">
        <v>8320</v>
      </c>
      <c r="S632" s="12">
        <f t="shared" si="38"/>
        <v>42223.619456018518</v>
      </c>
      <c r="T632" s="12">
        <f t="shared" si="39"/>
        <v>42253.215277777781</v>
      </c>
    </row>
    <row r="633" spans="1:20" ht="45" hidden="1" x14ac:dyDescent="0.25">
      <c r="A633">
        <v>631</v>
      </c>
      <c r="B633" s="3" t="s">
        <v>632</v>
      </c>
      <c r="C633" s="3" t="s">
        <v>4741</v>
      </c>
      <c r="D633">
        <v>50000</v>
      </c>
      <c r="E633">
        <v>690</v>
      </c>
      <c r="F633" t="s">
        <v>8220</v>
      </c>
      <c r="G633" t="s">
        <v>8229</v>
      </c>
      <c r="H633" t="s">
        <v>8251</v>
      </c>
      <c r="I633">
        <v>1464460329</v>
      </c>
      <c r="J633">
        <v>1461954729</v>
      </c>
      <c r="K633" t="b">
        <v>0</v>
      </c>
      <c r="L633">
        <v>9</v>
      </c>
      <c r="M633" t="b">
        <v>0</v>
      </c>
      <c r="N633" t="s">
        <v>8272</v>
      </c>
      <c r="O633" s="5">
        <f t="shared" si="36"/>
        <v>1.38</v>
      </c>
      <c r="P633" s="7">
        <f t="shared" si="37"/>
        <v>76.666666666666671</v>
      </c>
      <c r="Q633" t="s">
        <v>8319</v>
      </c>
      <c r="R633" t="s">
        <v>8320</v>
      </c>
      <c r="S633" s="12">
        <f t="shared" si="38"/>
        <v>42489.772326388891</v>
      </c>
      <c r="T633" s="12">
        <f t="shared" si="39"/>
        <v>42518.772326388891</v>
      </c>
    </row>
    <row r="634" spans="1:20" ht="45" hidden="1" x14ac:dyDescent="0.25">
      <c r="A634">
        <v>632</v>
      </c>
      <c r="B634" s="3" t="s">
        <v>633</v>
      </c>
      <c r="C634" s="3" t="s">
        <v>4742</v>
      </c>
      <c r="D634">
        <v>20000</v>
      </c>
      <c r="E634">
        <v>0</v>
      </c>
      <c r="F634" t="s">
        <v>8220</v>
      </c>
      <c r="G634" t="s">
        <v>8233</v>
      </c>
      <c r="H634" t="s">
        <v>8249</v>
      </c>
      <c r="I634">
        <v>1448470165</v>
      </c>
      <c r="J634">
        <v>1445874565</v>
      </c>
      <c r="K634" t="b">
        <v>0</v>
      </c>
      <c r="L634">
        <v>0</v>
      </c>
      <c r="M634" t="b">
        <v>0</v>
      </c>
      <c r="N634" t="s">
        <v>8272</v>
      </c>
      <c r="O634" s="5">
        <f t="shared" si="36"/>
        <v>0</v>
      </c>
      <c r="P634" s="7" t="str">
        <f t="shared" si="37"/>
        <v>N/A</v>
      </c>
      <c r="Q634" t="s">
        <v>8319</v>
      </c>
      <c r="R634" t="s">
        <v>8320</v>
      </c>
      <c r="S634" s="12">
        <f t="shared" si="38"/>
        <v>42303.659317129626</v>
      </c>
      <c r="T634" s="12">
        <f t="shared" si="39"/>
        <v>42333.700983796298</v>
      </c>
    </row>
    <row r="635" spans="1:20" ht="45" hidden="1" x14ac:dyDescent="0.25">
      <c r="A635">
        <v>633</v>
      </c>
      <c r="B635" s="3" t="s">
        <v>634</v>
      </c>
      <c r="C635" s="3" t="s">
        <v>4743</v>
      </c>
      <c r="D635">
        <v>10000</v>
      </c>
      <c r="E635">
        <v>1245</v>
      </c>
      <c r="F635" t="s">
        <v>8220</v>
      </c>
      <c r="G635" t="s">
        <v>8224</v>
      </c>
      <c r="H635" t="s">
        <v>8246</v>
      </c>
      <c r="I635">
        <v>1466204400</v>
      </c>
      <c r="J635">
        <v>1463469062</v>
      </c>
      <c r="K635" t="b">
        <v>0</v>
      </c>
      <c r="L635">
        <v>25</v>
      </c>
      <c r="M635" t="b">
        <v>0</v>
      </c>
      <c r="N635" t="s">
        <v>8272</v>
      </c>
      <c r="O635" s="5">
        <f t="shared" si="36"/>
        <v>12.45</v>
      </c>
      <c r="P635" s="7">
        <f t="shared" si="37"/>
        <v>49.8</v>
      </c>
      <c r="Q635" t="s">
        <v>8319</v>
      </c>
      <c r="R635" t="s">
        <v>8320</v>
      </c>
      <c r="S635" s="12">
        <f t="shared" si="38"/>
        <v>42507.29932870371</v>
      </c>
      <c r="T635" s="12">
        <f t="shared" si="39"/>
        <v>42538.958333333328</v>
      </c>
    </row>
    <row r="636" spans="1:20" ht="45" hidden="1" x14ac:dyDescent="0.25">
      <c r="A636">
        <v>634</v>
      </c>
      <c r="B636" s="3" t="s">
        <v>635</v>
      </c>
      <c r="C636" s="3" t="s">
        <v>4744</v>
      </c>
      <c r="D636">
        <v>5000</v>
      </c>
      <c r="E636">
        <v>1</v>
      </c>
      <c r="F636" t="s">
        <v>8220</v>
      </c>
      <c r="G636" t="s">
        <v>8224</v>
      </c>
      <c r="H636" t="s">
        <v>8246</v>
      </c>
      <c r="I636">
        <v>1424989029</v>
      </c>
      <c r="J636">
        <v>1422397029</v>
      </c>
      <c r="K636" t="b">
        <v>0</v>
      </c>
      <c r="L636">
        <v>1</v>
      </c>
      <c r="M636" t="b">
        <v>0</v>
      </c>
      <c r="N636" t="s">
        <v>8272</v>
      </c>
      <c r="O636" s="5">
        <f t="shared" si="36"/>
        <v>0.02</v>
      </c>
      <c r="P636" s="7">
        <f t="shared" si="37"/>
        <v>1</v>
      </c>
      <c r="Q636" t="s">
        <v>8319</v>
      </c>
      <c r="R636" t="s">
        <v>8320</v>
      </c>
      <c r="S636" s="12">
        <f t="shared" si="38"/>
        <v>42031.928576388891</v>
      </c>
      <c r="T636" s="12">
        <f t="shared" si="39"/>
        <v>42061.928576388891</v>
      </c>
    </row>
    <row r="637" spans="1:20" ht="30" hidden="1" x14ac:dyDescent="0.25">
      <c r="A637">
        <v>635</v>
      </c>
      <c r="B637" s="3" t="s">
        <v>636</v>
      </c>
      <c r="C637" s="3" t="s">
        <v>4745</v>
      </c>
      <c r="D637">
        <v>25000</v>
      </c>
      <c r="E637">
        <v>2</v>
      </c>
      <c r="F637" t="s">
        <v>8220</v>
      </c>
      <c r="G637" t="s">
        <v>8224</v>
      </c>
      <c r="H637" t="s">
        <v>8246</v>
      </c>
      <c r="I637">
        <v>1428804762</v>
      </c>
      <c r="J637">
        <v>1426212762</v>
      </c>
      <c r="K637" t="b">
        <v>0</v>
      </c>
      <c r="L637">
        <v>1</v>
      </c>
      <c r="M637" t="b">
        <v>0</v>
      </c>
      <c r="N637" t="s">
        <v>8272</v>
      </c>
      <c r="O637" s="5">
        <f t="shared" si="36"/>
        <v>8.0000000000000002E-3</v>
      </c>
      <c r="P637" s="7">
        <f t="shared" si="37"/>
        <v>2</v>
      </c>
      <c r="Q637" t="s">
        <v>8319</v>
      </c>
      <c r="R637" t="s">
        <v>8320</v>
      </c>
      <c r="S637" s="12">
        <f t="shared" si="38"/>
        <v>42076.092152777783</v>
      </c>
      <c r="T637" s="12">
        <f t="shared" si="39"/>
        <v>42106.092152777783</v>
      </c>
    </row>
    <row r="638" spans="1:20" ht="45" hidden="1" x14ac:dyDescent="0.25">
      <c r="A638">
        <v>636</v>
      </c>
      <c r="B638" s="3" t="s">
        <v>637</v>
      </c>
      <c r="C638" s="3" t="s">
        <v>4746</v>
      </c>
      <c r="D638">
        <v>2000</v>
      </c>
      <c r="E638">
        <v>4</v>
      </c>
      <c r="F638" t="s">
        <v>8220</v>
      </c>
      <c r="G638" t="s">
        <v>8225</v>
      </c>
      <c r="H638" t="s">
        <v>8247</v>
      </c>
      <c r="I638">
        <v>1433587620</v>
      </c>
      <c r="J638">
        <v>1430996150</v>
      </c>
      <c r="K638" t="b">
        <v>0</v>
      </c>
      <c r="L638">
        <v>1</v>
      </c>
      <c r="M638" t="b">
        <v>0</v>
      </c>
      <c r="N638" t="s">
        <v>8272</v>
      </c>
      <c r="O638" s="5">
        <f t="shared" si="36"/>
        <v>0.2</v>
      </c>
      <c r="P638" s="7">
        <f t="shared" si="37"/>
        <v>4</v>
      </c>
      <c r="Q638" t="s">
        <v>8319</v>
      </c>
      <c r="R638" t="s">
        <v>8320</v>
      </c>
      <c r="S638" s="12">
        <f t="shared" si="38"/>
        <v>42131.455439814818</v>
      </c>
      <c r="T638" s="12">
        <f t="shared" si="39"/>
        <v>42161.44930555555</v>
      </c>
    </row>
    <row r="639" spans="1:20" ht="60" hidden="1" x14ac:dyDescent="0.25">
      <c r="A639">
        <v>637</v>
      </c>
      <c r="B639" s="3" t="s">
        <v>638</v>
      </c>
      <c r="C639" s="3" t="s">
        <v>4747</v>
      </c>
      <c r="D639">
        <v>100000</v>
      </c>
      <c r="E639">
        <v>0</v>
      </c>
      <c r="F639" t="s">
        <v>8220</v>
      </c>
      <c r="G639" t="s">
        <v>8225</v>
      </c>
      <c r="H639" t="s">
        <v>8247</v>
      </c>
      <c r="I639">
        <v>1488063840</v>
      </c>
      <c r="J639">
        <v>1485558318</v>
      </c>
      <c r="K639" t="b">
        <v>0</v>
      </c>
      <c r="L639">
        <v>0</v>
      </c>
      <c r="M639" t="b">
        <v>0</v>
      </c>
      <c r="N639" t="s">
        <v>8272</v>
      </c>
      <c r="O639" s="5">
        <f t="shared" si="36"/>
        <v>0</v>
      </c>
      <c r="P639" s="7" t="str">
        <f t="shared" si="37"/>
        <v>N/A</v>
      </c>
      <c r="Q639" t="s">
        <v>8319</v>
      </c>
      <c r="R639" t="s">
        <v>8320</v>
      </c>
      <c r="S639" s="12">
        <f t="shared" si="38"/>
        <v>42762.962013888886</v>
      </c>
      <c r="T639" s="12">
        <f t="shared" si="39"/>
        <v>42791.961111111115</v>
      </c>
    </row>
    <row r="640" spans="1:20" hidden="1" x14ac:dyDescent="0.25">
      <c r="A640">
        <v>638</v>
      </c>
      <c r="B640" s="3" t="s">
        <v>639</v>
      </c>
      <c r="C640" s="3" t="s">
        <v>4748</v>
      </c>
      <c r="D640">
        <v>200000</v>
      </c>
      <c r="E640">
        <v>18</v>
      </c>
      <c r="F640" t="s">
        <v>8220</v>
      </c>
      <c r="G640" t="s">
        <v>8236</v>
      </c>
      <c r="H640" t="s">
        <v>8249</v>
      </c>
      <c r="I640">
        <v>1490447662</v>
      </c>
      <c r="J640">
        <v>1485267262</v>
      </c>
      <c r="K640" t="b">
        <v>0</v>
      </c>
      <c r="L640">
        <v>6</v>
      </c>
      <c r="M640" t="b">
        <v>0</v>
      </c>
      <c r="N640" t="s">
        <v>8272</v>
      </c>
      <c r="O640" s="5">
        <f t="shared" si="36"/>
        <v>9.0000000000000011E-3</v>
      </c>
      <c r="P640" s="7">
        <f t="shared" si="37"/>
        <v>3</v>
      </c>
      <c r="Q640" t="s">
        <v>8319</v>
      </c>
      <c r="R640" t="s">
        <v>8320</v>
      </c>
      <c r="S640" s="12">
        <f t="shared" si="38"/>
        <v>42759.593310185184</v>
      </c>
      <c r="T640" s="12">
        <f t="shared" si="39"/>
        <v>42819.55164351852</v>
      </c>
    </row>
    <row r="641" spans="1:20" ht="30" hidden="1" x14ac:dyDescent="0.25">
      <c r="A641">
        <v>639</v>
      </c>
      <c r="B641" s="3" t="s">
        <v>640</v>
      </c>
      <c r="C641" s="3" t="s">
        <v>4749</v>
      </c>
      <c r="D641">
        <v>1000000</v>
      </c>
      <c r="E641">
        <v>1</v>
      </c>
      <c r="F641" t="s">
        <v>8220</v>
      </c>
      <c r="G641" t="s">
        <v>8224</v>
      </c>
      <c r="H641" t="s">
        <v>8246</v>
      </c>
      <c r="I641">
        <v>1413208795</v>
      </c>
      <c r="J641">
        <v>1408024795</v>
      </c>
      <c r="K641" t="b">
        <v>0</v>
      </c>
      <c r="L641">
        <v>1</v>
      </c>
      <c r="M641" t="b">
        <v>0</v>
      </c>
      <c r="N641" t="s">
        <v>8272</v>
      </c>
      <c r="O641" s="5">
        <f t="shared" si="36"/>
        <v>9.9999999999999991E-5</v>
      </c>
      <c r="P641" s="7">
        <f t="shared" si="37"/>
        <v>1</v>
      </c>
      <c r="Q641" t="s">
        <v>8319</v>
      </c>
      <c r="R641" t="s">
        <v>8320</v>
      </c>
      <c r="S641" s="12">
        <f t="shared" si="38"/>
        <v>41865.583275462966</v>
      </c>
      <c r="T641" s="12">
        <f t="shared" si="39"/>
        <v>41925.583275462966</v>
      </c>
    </row>
    <row r="642" spans="1:20" ht="60" hidden="1" x14ac:dyDescent="0.25">
      <c r="A642">
        <v>640</v>
      </c>
      <c r="B642" s="3" t="s">
        <v>641</v>
      </c>
      <c r="C642" s="3" t="s">
        <v>4750</v>
      </c>
      <c r="D642">
        <v>70</v>
      </c>
      <c r="E642">
        <v>101</v>
      </c>
      <c r="F642" t="s">
        <v>8219</v>
      </c>
      <c r="G642" t="s">
        <v>8230</v>
      </c>
      <c r="H642" t="s">
        <v>8249</v>
      </c>
      <c r="I642">
        <v>1480028400</v>
      </c>
      <c r="J642">
        <v>1478685915</v>
      </c>
      <c r="K642" t="b">
        <v>0</v>
      </c>
      <c r="L642">
        <v>2</v>
      </c>
      <c r="M642" t="b">
        <v>1</v>
      </c>
      <c r="N642" t="s">
        <v>8273</v>
      </c>
      <c r="O642" s="5">
        <f t="shared" si="36"/>
        <v>144.28571428571428</v>
      </c>
      <c r="P642" s="7">
        <f t="shared" si="37"/>
        <v>50.5</v>
      </c>
      <c r="Q642" t="s">
        <v>8319</v>
      </c>
      <c r="R642" t="s">
        <v>8321</v>
      </c>
      <c r="S642" s="12">
        <f t="shared" si="38"/>
        <v>42683.420312500006</v>
      </c>
      <c r="T642" s="12">
        <f t="shared" si="39"/>
        <v>42698.958333333328</v>
      </c>
    </row>
    <row r="643" spans="1:20" ht="60" hidden="1" x14ac:dyDescent="0.25">
      <c r="A643">
        <v>641</v>
      </c>
      <c r="B643" s="3" t="s">
        <v>642</v>
      </c>
      <c r="C643" s="3" t="s">
        <v>4751</v>
      </c>
      <c r="D643">
        <v>40000</v>
      </c>
      <c r="E643">
        <v>47665</v>
      </c>
      <c r="F643" t="s">
        <v>8219</v>
      </c>
      <c r="G643" t="s">
        <v>8224</v>
      </c>
      <c r="H643" t="s">
        <v>8246</v>
      </c>
      <c r="I643">
        <v>1439473248</v>
      </c>
      <c r="J643">
        <v>1436881248</v>
      </c>
      <c r="K643" t="b">
        <v>0</v>
      </c>
      <c r="L643">
        <v>315</v>
      </c>
      <c r="M643" t="b">
        <v>1</v>
      </c>
      <c r="N643" t="s">
        <v>8273</v>
      </c>
      <c r="O643" s="5">
        <f t="shared" ref="O643:O706" si="40">(E643/D643)*100</f>
        <v>119.16249999999999</v>
      </c>
      <c r="P643" s="7">
        <f t="shared" ref="P643:P706" si="41">IF(E643&gt;0,E643/L643,"N/A")</f>
        <v>151.31746031746033</v>
      </c>
      <c r="Q643" t="s">
        <v>8319</v>
      </c>
      <c r="R643" t="s">
        <v>8321</v>
      </c>
      <c r="S643" s="12">
        <f t="shared" ref="S643:S706" si="42">(((J643/60)/60)/24)+DATE(1970,1,1)</f>
        <v>42199.57</v>
      </c>
      <c r="T643" s="12">
        <f t="shared" ref="T643:T706" si="43">(((I643/60)/60/24)+DATE(1970,1,1))</f>
        <v>42229.57</v>
      </c>
    </row>
    <row r="644" spans="1:20" ht="60" hidden="1" x14ac:dyDescent="0.25">
      <c r="A644">
        <v>642</v>
      </c>
      <c r="B644" s="3" t="s">
        <v>643</v>
      </c>
      <c r="C644" s="3" t="s">
        <v>4752</v>
      </c>
      <c r="D644">
        <v>20000</v>
      </c>
      <c r="E644">
        <v>292097</v>
      </c>
      <c r="F644" t="s">
        <v>8219</v>
      </c>
      <c r="G644" t="s">
        <v>8236</v>
      </c>
      <c r="H644" t="s">
        <v>8249</v>
      </c>
      <c r="I644">
        <v>1439998674</v>
      </c>
      <c r="J644">
        <v>1436888274</v>
      </c>
      <c r="K644" t="b">
        <v>0</v>
      </c>
      <c r="L644">
        <v>2174</v>
      </c>
      <c r="M644" t="b">
        <v>1</v>
      </c>
      <c r="N644" t="s">
        <v>8273</v>
      </c>
      <c r="O644" s="5">
        <f t="shared" si="40"/>
        <v>1460.4850000000001</v>
      </c>
      <c r="P644" s="7">
        <f t="shared" si="41"/>
        <v>134.3592456301748</v>
      </c>
      <c r="Q644" t="s">
        <v>8319</v>
      </c>
      <c r="R644" t="s">
        <v>8321</v>
      </c>
      <c r="S644" s="12">
        <f t="shared" si="42"/>
        <v>42199.651319444441</v>
      </c>
      <c r="T644" s="12">
        <f t="shared" si="43"/>
        <v>42235.651319444441</v>
      </c>
    </row>
    <row r="645" spans="1:20" ht="45" hidden="1" x14ac:dyDescent="0.25">
      <c r="A645">
        <v>643</v>
      </c>
      <c r="B645" s="3" t="s">
        <v>644</v>
      </c>
      <c r="C645" s="3" t="s">
        <v>4753</v>
      </c>
      <c r="D645">
        <v>25000</v>
      </c>
      <c r="E645">
        <v>26452</v>
      </c>
      <c r="F645" t="s">
        <v>8219</v>
      </c>
      <c r="G645" t="s">
        <v>8224</v>
      </c>
      <c r="H645" t="s">
        <v>8246</v>
      </c>
      <c r="I645">
        <v>1433085875</v>
      </c>
      <c r="J645">
        <v>1428333875</v>
      </c>
      <c r="K645" t="b">
        <v>0</v>
      </c>
      <c r="L645">
        <v>152</v>
      </c>
      <c r="M645" t="b">
        <v>1</v>
      </c>
      <c r="N645" t="s">
        <v>8273</v>
      </c>
      <c r="O645" s="5">
        <f t="shared" si="40"/>
        <v>105.80799999999999</v>
      </c>
      <c r="P645" s="7">
        <f t="shared" si="41"/>
        <v>174.02631578947367</v>
      </c>
      <c r="Q645" t="s">
        <v>8319</v>
      </c>
      <c r="R645" t="s">
        <v>8321</v>
      </c>
      <c r="S645" s="12">
        <f t="shared" si="42"/>
        <v>42100.642071759255</v>
      </c>
      <c r="T645" s="12">
        <f t="shared" si="43"/>
        <v>42155.642071759255</v>
      </c>
    </row>
    <row r="646" spans="1:20" ht="60" hidden="1" x14ac:dyDescent="0.25">
      <c r="A646">
        <v>644</v>
      </c>
      <c r="B646" s="3" t="s">
        <v>645</v>
      </c>
      <c r="C646" s="3" t="s">
        <v>4754</v>
      </c>
      <c r="D646">
        <v>25000</v>
      </c>
      <c r="E646">
        <v>75029.48</v>
      </c>
      <c r="F646" t="s">
        <v>8219</v>
      </c>
      <c r="G646" t="s">
        <v>8224</v>
      </c>
      <c r="H646" t="s">
        <v>8246</v>
      </c>
      <c r="I646">
        <v>1414544400</v>
      </c>
      <c r="J646">
        <v>1410883139</v>
      </c>
      <c r="K646" t="b">
        <v>0</v>
      </c>
      <c r="L646">
        <v>1021</v>
      </c>
      <c r="M646" t="b">
        <v>1</v>
      </c>
      <c r="N646" t="s">
        <v>8273</v>
      </c>
      <c r="O646" s="5">
        <f t="shared" si="40"/>
        <v>300.11791999999997</v>
      </c>
      <c r="P646" s="7">
        <f t="shared" si="41"/>
        <v>73.486268364348675</v>
      </c>
      <c r="Q646" t="s">
        <v>8319</v>
      </c>
      <c r="R646" t="s">
        <v>8321</v>
      </c>
      <c r="S646" s="12">
        <f t="shared" si="42"/>
        <v>41898.665960648148</v>
      </c>
      <c r="T646" s="12">
        <f t="shared" si="43"/>
        <v>41941.041666666664</v>
      </c>
    </row>
    <row r="647" spans="1:20" ht="30" hidden="1" x14ac:dyDescent="0.25">
      <c r="A647">
        <v>645</v>
      </c>
      <c r="B647" s="3" t="s">
        <v>646</v>
      </c>
      <c r="C647" s="3" t="s">
        <v>4755</v>
      </c>
      <c r="D647">
        <v>2000</v>
      </c>
      <c r="E647">
        <v>5574</v>
      </c>
      <c r="F647" t="s">
        <v>8219</v>
      </c>
      <c r="G647" t="s">
        <v>8224</v>
      </c>
      <c r="H647" t="s">
        <v>8246</v>
      </c>
      <c r="I647">
        <v>1470962274</v>
      </c>
      <c r="J647">
        <v>1468370274</v>
      </c>
      <c r="K647" t="b">
        <v>0</v>
      </c>
      <c r="L647">
        <v>237</v>
      </c>
      <c r="M647" t="b">
        <v>1</v>
      </c>
      <c r="N647" t="s">
        <v>8273</v>
      </c>
      <c r="O647" s="5">
        <f t="shared" si="40"/>
        <v>278.7</v>
      </c>
      <c r="P647" s="7">
        <f t="shared" si="41"/>
        <v>23.518987341772153</v>
      </c>
      <c r="Q647" t="s">
        <v>8319</v>
      </c>
      <c r="R647" t="s">
        <v>8321</v>
      </c>
      <c r="S647" s="12">
        <f t="shared" si="42"/>
        <v>42564.026319444441</v>
      </c>
      <c r="T647" s="12">
        <f t="shared" si="43"/>
        <v>42594.026319444441</v>
      </c>
    </row>
    <row r="648" spans="1:20" ht="60" hidden="1" x14ac:dyDescent="0.25">
      <c r="A648">
        <v>646</v>
      </c>
      <c r="B648" s="3" t="s">
        <v>647</v>
      </c>
      <c r="C648" s="3" t="s">
        <v>4756</v>
      </c>
      <c r="D648">
        <v>800</v>
      </c>
      <c r="E648">
        <v>1055.01</v>
      </c>
      <c r="F648" t="s">
        <v>8219</v>
      </c>
      <c r="G648" t="s">
        <v>8224</v>
      </c>
      <c r="H648" t="s">
        <v>8246</v>
      </c>
      <c r="I648">
        <v>1407788867</v>
      </c>
      <c r="J648">
        <v>1405196867</v>
      </c>
      <c r="K648" t="b">
        <v>0</v>
      </c>
      <c r="L648">
        <v>27</v>
      </c>
      <c r="M648" t="b">
        <v>1</v>
      </c>
      <c r="N648" t="s">
        <v>8273</v>
      </c>
      <c r="O648" s="5">
        <f t="shared" si="40"/>
        <v>131.87625</v>
      </c>
      <c r="P648" s="7">
        <f t="shared" si="41"/>
        <v>39.074444444444445</v>
      </c>
      <c r="Q648" t="s">
        <v>8319</v>
      </c>
      <c r="R648" t="s">
        <v>8321</v>
      </c>
      <c r="S648" s="12">
        <f t="shared" si="42"/>
        <v>41832.852627314816</v>
      </c>
      <c r="T648" s="12">
        <f t="shared" si="43"/>
        <v>41862.852627314816</v>
      </c>
    </row>
    <row r="649" spans="1:20" ht="60" hidden="1" x14ac:dyDescent="0.25">
      <c r="A649">
        <v>647</v>
      </c>
      <c r="B649" s="3" t="s">
        <v>648</v>
      </c>
      <c r="C649" s="3" t="s">
        <v>4757</v>
      </c>
      <c r="D649">
        <v>2000</v>
      </c>
      <c r="E649">
        <v>2141</v>
      </c>
      <c r="F649" t="s">
        <v>8219</v>
      </c>
      <c r="G649" t="s">
        <v>8229</v>
      </c>
      <c r="H649" t="s">
        <v>8251</v>
      </c>
      <c r="I649">
        <v>1458235549</v>
      </c>
      <c r="J649">
        <v>1455647149</v>
      </c>
      <c r="K649" t="b">
        <v>0</v>
      </c>
      <c r="L649">
        <v>17</v>
      </c>
      <c r="M649" t="b">
        <v>1</v>
      </c>
      <c r="N649" t="s">
        <v>8273</v>
      </c>
      <c r="O649" s="5">
        <f t="shared" si="40"/>
        <v>107.05</v>
      </c>
      <c r="P649" s="7">
        <f t="shared" si="41"/>
        <v>125.94117647058823</v>
      </c>
      <c r="Q649" t="s">
        <v>8319</v>
      </c>
      <c r="R649" t="s">
        <v>8321</v>
      </c>
      <c r="S649" s="12">
        <f t="shared" si="42"/>
        <v>42416.767928240741</v>
      </c>
      <c r="T649" s="12">
        <f t="shared" si="43"/>
        <v>42446.726261574076</v>
      </c>
    </row>
    <row r="650" spans="1:20" ht="30" hidden="1" x14ac:dyDescent="0.25">
      <c r="A650">
        <v>648</v>
      </c>
      <c r="B650" s="3" t="s">
        <v>649</v>
      </c>
      <c r="C650" s="3" t="s">
        <v>4758</v>
      </c>
      <c r="D650">
        <v>35000</v>
      </c>
      <c r="E650">
        <v>44388</v>
      </c>
      <c r="F650" t="s">
        <v>8219</v>
      </c>
      <c r="G650" t="s">
        <v>8224</v>
      </c>
      <c r="H650" t="s">
        <v>8246</v>
      </c>
      <c r="I650">
        <v>1413304708</v>
      </c>
      <c r="J650">
        <v>1410280708</v>
      </c>
      <c r="K650" t="b">
        <v>0</v>
      </c>
      <c r="L650">
        <v>27</v>
      </c>
      <c r="M650" t="b">
        <v>1</v>
      </c>
      <c r="N650" t="s">
        <v>8273</v>
      </c>
      <c r="O650" s="5">
        <f t="shared" si="40"/>
        <v>126.82285714285715</v>
      </c>
      <c r="P650" s="7">
        <f t="shared" si="41"/>
        <v>1644</v>
      </c>
      <c r="Q650" t="s">
        <v>8319</v>
      </c>
      <c r="R650" t="s">
        <v>8321</v>
      </c>
      <c r="S650" s="12">
        <f t="shared" si="42"/>
        <v>41891.693379629629</v>
      </c>
      <c r="T650" s="12">
        <f t="shared" si="43"/>
        <v>41926.693379629629</v>
      </c>
    </row>
    <row r="651" spans="1:20" ht="60" hidden="1" x14ac:dyDescent="0.25">
      <c r="A651">
        <v>649</v>
      </c>
      <c r="B651" s="3" t="s">
        <v>650</v>
      </c>
      <c r="C651" s="3" t="s">
        <v>4759</v>
      </c>
      <c r="D651">
        <v>2500</v>
      </c>
      <c r="E651">
        <v>3499</v>
      </c>
      <c r="F651" t="s">
        <v>8219</v>
      </c>
      <c r="G651" t="s">
        <v>8224</v>
      </c>
      <c r="H651" t="s">
        <v>8246</v>
      </c>
      <c r="I651">
        <v>1410904413</v>
      </c>
      <c r="J651">
        <v>1409090013</v>
      </c>
      <c r="K651" t="b">
        <v>0</v>
      </c>
      <c r="L651">
        <v>82</v>
      </c>
      <c r="M651" t="b">
        <v>1</v>
      </c>
      <c r="N651" t="s">
        <v>8273</v>
      </c>
      <c r="O651" s="5">
        <f t="shared" si="40"/>
        <v>139.96</v>
      </c>
      <c r="P651" s="7">
        <f t="shared" si="41"/>
        <v>42.670731707317074</v>
      </c>
      <c r="Q651" t="s">
        <v>8319</v>
      </c>
      <c r="R651" t="s">
        <v>8321</v>
      </c>
      <c r="S651" s="12">
        <f t="shared" si="42"/>
        <v>41877.912187499998</v>
      </c>
      <c r="T651" s="12">
        <f t="shared" si="43"/>
        <v>41898.912187499998</v>
      </c>
    </row>
    <row r="652" spans="1:20" ht="60" hidden="1" x14ac:dyDescent="0.25">
      <c r="A652">
        <v>650</v>
      </c>
      <c r="B652" s="3" t="s">
        <v>651</v>
      </c>
      <c r="C652" s="3" t="s">
        <v>4760</v>
      </c>
      <c r="D652">
        <v>1500</v>
      </c>
      <c r="E652">
        <v>1686</v>
      </c>
      <c r="F652" t="s">
        <v>8219</v>
      </c>
      <c r="G652" t="s">
        <v>8224</v>
      </c>
      <c r="H652" t="s">
        <v>8246</v>
      </c>
      <c r="I652">
        <v>1418953984</v>
      </c>
      <c r="J652">
        <v>1413766384</v>
      </c>
      <c r="K652" t="b">
        <v>0</v>
      </c>
      <c r="L652">
        <v>48</v>
      </c>
      <c r="M652" t="b">
        <v>1</v>
      </c>
      <c r="N652" t="s">
        <v>8273</v>
      </c>
      <c r="O652" s="5">
        <f t="shared" si="40"/>
        <v>112.4</v>
      </c>
      <c r="P652" s="7">
        <f t="shared" si="41"/>
        <v>35.125</v>
      </c>
      <c r="Q652" t="s">
        <v>8319</v>
      </c>
      <c r="R652" t="s">
        <v>8321</v>
      </c>
      <c r="S652" s="12">
        <f t="shared" si="42"/>
        <v>41932.036851851852</v>
      </c>
      <c r="T652" s="12">
        <f t="shared" si="43"/>
        <v>41992.078518518523</v>
      </c>
    </row>
    <row r="653" spans="1:20" ht="60" hidden="1" x14ac:dyDescent="0.25">
      <c r="A653">
        <v>651</v>
      </c>
      <c r="B653" s="3" t="s">
        <v>652</v>
      </c>
      <c r="C653" s="3" t="s">
        <v>4761</v>
      </c>
      <c r="D653">
        <v>25000</v>
      </c>
      <c r="E653">
        <v>25132</v>
      </c>
      <c r="F653" t="s">
        <v>8219</v>
      </c>
      <c r="G653" t="s">
        <v>8224</v>
      </c>
      <c r="H653" t="s">
        <v>8246</v>
      </c>
      <c r="I653">
        <v>1418430311</v>
      </c>
      <c r="J653">
        <v>1415838311</v>
      </c>
      <c r="K653" t="b">
        <v>0</v>
      </c>
      <c r="L653">
        <v>105</v>
      </c>
      <c r="M653" t="b">
        <v>1</v>
      </c>
      <c r="N653" t="s">
        <v>8273</v>
      </c>
      <c r="O653" s="5">
        <f t="shared" si="40"/>
        <v>100.52799999999999</v>
      </c>
      <c r="P653" s="7">
        <f t="shared" si="41"/>
        <v>239.35238095238094</v>
      </c>
      <c r="Q653" t="s">
        <v>8319</v>
      </c>
      <c r="R653" t="s">
        <v>8321</v>
      </c>
      <c r="S653" s="12">
        <f t="shared" si="42"/>
        <v>41956.017488425925</v>
      </c>
      <c r="T653" s="12">
        <f t="shared" si="43"/>
        <v>41986.017488425925</v>
      </c>
    </row>
    <row r="654" spans="1:20" ht="60" hidden="1" x14ac:dyDescent="0.25">
      <c r="A654">
        <v>652</v>
      </c>
      <c r="B654" s="3" t="s">
        <v>653</v>
      </c>
      <c r="C654" s="3" t="s">
        <v>4762</v>
      </c>
      <c r="D654">
        <v>3000</v>
      </c>
      <c r="E654">
        <v>3014</v>
      </c>
      <c r="F654" t="s">
        <v>8219</v>
      </c>
      <c r="G654" t="s">
        <v>8224</v>
      </c>
      <c r="H654" t="s">
        <v>8246</v>
      </c>
      <c r="I654">
        <v>1480613650</v>
      </c>
      <c r="J654">
        <v>1478018050</v>
      </c>
      <c r="K654" t="b">
        <v>0</v>
      </c>
      <c r="L654">
        <v>28</v>
      </c>
      <c r="M654" t="b">
        <v>1</v>
      </c>
      <c r="N654" t="s">
        <v>8273</v>
      </c>
      <c r="O654" s="5">
        <f t="shared" si="40"/>
        <v>100.46666666666665</v>
      </c>
      <c r="P654" s="7">
        <f t="shared" si="41"/>
        <v>107.64285714285714</v>
      </c>
      <c r="Q654" t="s">
        <v>8319</v>
      </c>
      <c r="R654" t="s">
        <v>8321</v>
      </c>
      <c r="S654" s="12">
        <f t="shared" si="42"/>
        <v>42675.690393518518</v>
      </c>
      <c r="T654" s="12">
        <f t="shared" si="43"/>
        <v>42705.732060185182</v>
      </c>
    </row>
    <row r="655" spans="1:20" ht="60" hidden="1" x14ac:dyDescent="0.25">
      <c r="A655">
        <v>653</v>
      </c>
      <c r="B655" s="3" t="s">
        <v>654</v>
      </c>
      <c r="C655" s="3" t="s">
        <v>4763</v>
      </c>
      <c r="D655">
        <v>75000</v>
      </c>
      <c r="E655">
        <v>106084.5</v>
      </c>
      <c r="F655" t="s">
        <v>8219</v>
      </c>
      <c r="G655" t="s">
        <v>8224</v>
      </c>
      <c r="H655" t="s">
        <v>8246</v>
      </c>
      <c r="I655">
        <v>1440082240</v>
      </c>
      <c r="J655">
        <v>1436885440</v>
      </c>
      <c r="K655" t="b">
        <v>0</v>
      </c>
      <c r="L655">
        <v>1107</v>
      </c>
      <c r="M655" t="b">
        <v>1</v>
      </c>
      <c r="N655" t="s">
        <v>8273</v>
      </c>
      <c r="O655" s="5">
        <f t="shared" si="40"/>
        <v>141.446</v>
      </c>
      <c r="P655" s="7">
        <f t="shared" si="41"/>
        <v>95.830623306233065</v>
      </c>
      <c r="Q655" t="s">
        <v>8319</v>
      </c>
      <c r="R655" t="s">
        <v>8321</v>
      </c>
      <c r="S655" s="12">
        <f t="shared" si="42"/>
        <v>42199.618518518517</v>
      </c>
      <c r="T655" s="12">
        <f t="shared" si="43"/>
        <v>42236.618518518517</v>
      </c>
    </row>
    <row r="656" spans="1:20" ht="60" hidden="1" x14ac:dyDescent="0.25">
      <c r="A656">
        <v>654</v>
      </c>
      <c r="B656" s="3" t="s">
        <v>655</v>
      </c>
      <c r="C656" s="3" t="s">
        <v>4764</v>
      </c>
      <c r="D656">
        <v>12000</v>
      </c>
      <c r="E656">
        <v>32075</v>
      </c>
      <c r="F656" t="s">
        <v>8219</v>
      </c>
      <c r="G656" t="s">
        <v>8224</v>
      </c>
      <c r="H656" t="s">
        <v>8246</v>
      </c>
      <c r="I656">
        <v>1436396313</v>
      </c>
      <c r="J656">
        <v>1433804313</v>
      </c>
      <c r="K656" t="b">
        <v>0</v>
      </c>
      <c r="L656">
        <v>1013</v>
      </c>
      <c r="M656" t="b">
        <v>1</v>
      </c>
      <c r="N656" t="s">
        <v>8273</v>
      </c>
      <c r="O656" s="5">
        <f t="shared" si="40"/>
        <v>267.29166666666669</v>
      </c>
      <c r="P656" s="7">
        <f t="shared" si="41"/>
        <v>31.663376110562684</v>
      </c>
      <c r="Q656" t="s">
        <v>8319</v>
      </c>
      <c r="R656" t="s">
        <v>8321</v>
      </c>
      <c r="S656" s="12">
        <f t="shared" si="42"/>
        <v>42163.957326388889</v>
      </c>
      <c r="T656" s="12">
        <f t="shared" si="43"/>
        <v>42193.957326388889</v>
      </c>
    </row>
    <row r="657" spans="1:20" ht="45" hidden="1" x14ac:dyDescent="0.25">
      <c r="A657">
        <v>655</v>
      </c>
      <c r="B657" s="3" t="s">
        <v>656</v>
      </c>
      <c r="C657" s="3" t="s">
        <v>4765</v>
      </c>
      <c r="D657">
        <v>8000</v>
      </c>
      <c r="E657">
        <v>11751</v>
      </c>
      <c r="F657" t="s">
        <v>8219</v>
      </c>
      <c r="G657" t="s">
        <v>8224</v>
      </c>
      <c r="H657" t="s">
        <v>8246</v>
      </c>
      <c r="I657">
        <v>1426197512</v>
      </c>
      <c r="J657">
        <v>1423609112</v>
      </c>
      <c r="K657" t="b">
        <v>0</v>
      </c>
      <c r="L657">
        <v>274</v>
      </c>
      <c r="M657" t="b">
        <v>1</v>
      </c>
      <c r="N657" t="s">
        <v>8273</v>
      </c>
      <c r="O657" s="5">
        <f t="shared" si="40"/>
        <v>146.88749999999999</v>
      </c>
      <c r="P657" s="7">
        <f t="shared" si="41"/>
        <v>42.886861313868614</v>
      </c>
      <c r="Q657" t="s">
        <v>8319</v>
      </c>
      <c r="R657" t="s">
        <v>8321</v>
      </c>
      <c r="S657" s="12">
        <f t="shared" si="42"/>
        <v>42045.957314814819</v>
      </c>
      <c r="T657" s="12">
        <f t="shared" si="43"/>
        <v>42075.915648148148</v>
      </c>
    </row>
    <row r="658" spans="1:20" ht="60" hidden="1" x14ac:dyDescent="0.25">
      <c r="A658">
        <v>656</v>
      </c>
      <c r="B658" s="3" t="s">
        <v>657</v>
      </c>
      <c r="C658" s="3" t="s">
        <v>4766</v>
      </c>
      <c r="D658">
        <v>5000</v>
      </c>
      <c r="E658">
        <v>10678</v>
      </c>
      <c r="F658" t="s">
        <v>8219</v>
      </c>
      <c r="G658" t="s">
        <v>8224</v>
      </c>
      <c r="H658" t="s">
        <v>8246</v>
      </c>
      <c r="I658">
        <v>1460917119</v>
      </c>
      <c r="J658">
        <v>1455736719</v>
      </c>
      <c r="K658" t="b">
        <v>0</v>
      </c>
      <c r="L658">
        <v>87</v>
      </c>
      <c r="M658" t="b">
        <v>1</v>
      </c>
      <c r="N658" t="s">
        <v>8273</v>
      </c>
      <c r="O658" s="5">
        <f t="shared" si="40"/>
        <v>213.56</v>
      </c>
      <c r="P658" s="7">
        <f t="shared" si="41"/>
        <v>122.73563218390805</v>
      </c>
      <c r="Q658" t="s">
        <v>8319</v>
      </c>
      <c r="R658" t="s">
        <v>8321</v>
      </c>
      <c r="S658" s="12">
        <f t="shared" si="42"/>
        <v>42417.804618055554</v>
      </c>
      <c r="T658" s="12">
        <f t="shared" si="43"/>
        <v>42477.762951388882</v>
      </c>
    </row>
    <row r="659" spans="1:20" ht="60" hidden="1" x14ac:dyDescent="0.25">
      <c r="A659">
        <v>657</v>
      </c>
      <c r="B659" s="3" t="s">
        <v>658</v>
      </c>
      <c r="C659" s="3" t="s">
        <v>4767</v>
      </c>
      <c r="D659">
        <v>15000</v>
      </c>
      <c r="E659">
        <v>18855</v>
      </c>
      <c r="F659" t="s">
        <v>8219</v>
      </c>
      <c r="G659" t="s">
        <v>8224</v>
      </c>
      <c r="H659" t="s">
        <v>8246</v>
      </c>
      <c r="I659">
        <v>1450901872</v>
      </c>
      <c r="J659">
        <v>1448309872</v>
      </c>
      <c r="K659" t="b">
        <v>0</v>
      </c>
      <c r="L659">
        <v>99</v>
      </c>
      <c r="M659" t="b">
        <v>1</v>
      </c>
      <c r="N659" t="s">
        <v>8273</v>
      </c>
      <c r="O659" s="5">
        <f t="shared" si="40"/>
        <v>125.69999999999999</v>
      </c>
      <c r="P659" s="7">
        <f t="shared" si="41"/>
        <v>190.45454545454547</v>
      </c>
      <c r="Q659" t="s">
        <v>8319</v>
      </c>
      <c r="R659" t="s">
        <v>8321</v>
      </c>
      <c r="S659" s="12">
        <f t="shared" si="42"/>
        <v>42331.84574074074</v>
      </c>
      <c r="T659" s="12">
        <f t="shared" si="43"/>
        <v>42361.84574074074</v>
      </c>
    </row>
    <row r="660" spans="1:20" ht="60" hidden="1" x14ac:dyDescent="0.25">
      <c r="A660">
        <v>658</v>
      </c>
      <c r="B660" s="3" t="s">
        <v>659</v>
      </c>
      <c r="C660" s="3" t="s">
        <v>4768</v>
      </c>
      <c r="D660">
        <v>28888</v>
      </c>
      <c r="E660">
        <v>30177</v>
      </c>
      <c r="F660" t="s">
        <v>8219</v>
      </c>
      <c r="G660" t="s">
        <v>8224</v>
      </c>
      <c r="H660" t="s">
        <v>8246</v>
      </c>
      <c r="I660">
        <v>1437933600</v>
      </c>
      <c r="J660">
        <v>1435117889</v>
      </c>
      <c r="K660" t="b">
        <v>0</v>
      </c>
      <c r="L660">
        <v>276</v>
      </c>
      <c r="M660" t="b">
        <v>1</v>
      </c>
      <c r="N660" t="s">
        <v>8273</v>
      </c>
      <c r="O660" s="5">
        <f t="shared" si="40"/>
        <v>104.46206037108834</v>
      </c>
      <c r="P660" s="7">
        <f t="shared" si="41"/>
        <v>109.33695652173913</v>
      </c>
      <c r="Q660" t="s">
        <v>8319</v>
      </c>
      <c r="R660" t="s">
        <v>8321</v>
      </c>
      <c r="S660" s="12">
        <f t="shared" si="42"/>
        <v>42179.160752314812</v>
      </c>
      <c r="T660" s="12">
        <f t="shared" si="43"/>
        <v>42211.75</v>
      </c>
    </row>
    <row r="661" spans="1:20" hidden="1" x14ac:dyDescent="0.25">
      <c r="A661">
        <v>659</v>
      </c>
      <c r="B661" s="3" t="s">
        <v>660</v>
      </c>
      <c r="C661" s="3" t="s">
        <v>4769</v>
      </c>
      <c r="D661">
        <v>3000</v>
      </c>
      <c r="E661">
        <v>3017</v>
      </c>
      <c r="F661" t="s">
        <v>8219</v>
      </c>
      <c r="G661" t="s">
        <v>8224</v>
      </c>
      <c r="H661" t="s">
        <v>8246</v>
      </c>
      <c r="I661">
        <v>1440339295</v>
      </c>
      <c r="J661">
        <v>1437747295</v>
      </c>
      <c r="K661" t="b">
        <v>0</v>
      </c>
      <c r="L661">
        <v>21</v>
      </c>
      <c r="M661" t="b">
        <v>1</v>
      </c>
      <c r="N661" t="s">
        <v>8273</v>
      </c>
      <c r="O661" s="5">
        <f t="shared" si="40"/>
        <v>100.56666666666668</v>
      </c>
      <c r="P661" s="7">
        <f t="shared" si="41"/>
        <v>143.66666666666666</v>
      </c>
      <c r="Q661" t="s">
        <v>8319</v>
      </c>
      <c r="R661" t="s">
        <v>8321</v>
      </c>
      <c r="S661" s="12">
        <f t="shared" si="42"/>
        <v>42209.593692129631</v>
      </c>
      <c r="T661" s="12">
        <f t="shared" si="43"/>
        <v>42239.593692129631</v>
      </c>
    </row>
    <row r="662" spans="1:20" ht="60" x14ac:dyDescent="0.25">
      <c r="A662">
        <v>660</v>
      </c>
      <c r="B662" s="3" t="s">
        <v>661</v>
      </c>
      <c r="C662" s="3" t="s">
        <v>4770</v>
      </c>
      <c r="D662">
        <v>50000</v>
      </c>
      <c r="E662">
        <v>1529</v>
      </c>
      <c r="F662" t="s">
        <v>8221</v>
      </c>
      <c r="G662" t="s">
        <v>8224</v>
      </c>
      <c r="H662" t="s">
        <v>8246</v>
      </c>
      <c r="I662">
        <v>1415558879</v>
      </c>
      <c r="J662">
        <v>1412963279</v>
      </c>
      <c r="K662" t="b">
        <v>0</v>
      </c>
      <c r="L662">
        <v>18</v>
      </c>
      <c r="M662" t="b">
        <v>0</v>
      </c>
      <c r="N662" t="s">
        <v>8273</v>
      </c>
      <c r="O662" s="5">
        <f t="shared" si="40"/>
        <v>3.0579999999999998</v>
      </c>
      <c r="P662" s="7">
        <f t="shared" si="41"/>
        <v>84.944444444444443</v>
      </c>
      <c r="Q662" t="s">
        <v>8319</v>
      </c>
      <c r="R662" t="s">
        <v>8321</v>
      </c>
      <c r="S662" s="12">
        <f t="shared" si="42"/>
        <v>41922.741655092592</v>
      </c>
      <c r="T662" s="12">
        <f t="shared" si="43"/>
        <v>41952.783321759263</v>
      </c>
    </row>
    <row r="663" spans="1:20" ht="45" x14ac:dyDescent="0.25">
      <c r="A663">
        <v>661</v>
      </c>
      <c r="B663" s="3" t="s">
        <v>662</v>
      </c>
      <c r="C663" s="3" t="s">
        <v>4771</v>
      </c>
      <c r="D663">
        <v>10000</v>
      </c>
      <c r="E663">
        <v>95</v>
      </c>
      <c r="F663" t="s">
        <v>8221</v>
      </c>
      <c r="G663" t="s">
        <v>8224</v>
      </c>
      <c r="H663" t="s">
        <v>8246</v>
      </c>
      <c r="I663">
        <v>1477236559</v>
      </c>
      <c r="J663">
        <v>1474644559</v>
      </c>
      <c r="K663" t="b">
        <v>0</v>
      </c>
      <c r="L663">
        <v>9</v>
      </c>
      <c r="M663" t="b">
        <v>0</v>
      </c>
      <c r="N663" t="s">
        <v>8273</v>
      </c>
      <c r="O663" s="5">
        <f t="shared" si="40"/>
        <v>0.95</v>
      </c>
      <c r="P663" s="7">
        <f t="shared" si="41"/>
        <v>10.555555555555555</v>
      </c>
      <c r="Q663" t="s">
        <v>8319</v>
      </c>
      <c r="R663" t="s">
        <v>8321</v>
      </c>
      <c r="S663" s="12">
        <f t="shared" si="42"/>
        <v>42636.645358796297</v>
      </c>
      <c r="T663" s="12">
        <f t="shared" si="43"/>
        <v>42666.645358796297</v>
      </c>
    </row>
    <row r="664" spans="1:20" ht="45" x14ac:dyDescent="0.25">
      <c r="A664">
        <v>662</v>
      </c>
      <c r="B664" s="3" t="s">
        <v>663</v>
      </c>
      <c r="C664" s="3" t="s">
        <v>4772</v>
      </c>
      <c r="D664">
        <v>39000</v>
      </c>
      <c r="E664">
        <v>156</v>
      </c>
      <c r="F664" t="s">
        <v>8221</v>
      </c>
      <c r="G664" t="s">
        <v>8224</v>
      </c>
      <c r="H664" t="s">
        <v>8246</v>
      </c>
      <c r="I664">
        <v>1421404247</v>
      </c>
      <c r="J664">
        <v>1418812247</v>
      </c>
      <c r="K664" t="b">
        <v>0</v>
      </c>
      <c r="L664">
        <v>4</v>
      </c>
      <c r="M664" t="b">
        <v>0</v>
      </c>
      <c r="N664" t="s">
        <v>8273</v>
      </c>
      <c r="O664" s="5">
        <f t="shared" si="40"/>
        <v>0.4</v>
      </c>
      <c r="P664" s="7">
        <f t="shared" si="41"/>
        <v>39</v>
      </c>
      <c r="Q664" t="s">
        <v>8319</v>
      </c>
      <c r="R664" t="s">
        <v>8321</v>
      </c>
      <c r="S664" s="12">
        <f t="shared" si="42"/>
        <v>41990.438043981485</v>
      </c>
      <c r="T664" s="12">
        <f t="shared" si="43"/>
        <v>42020.438043981485</v>
      </c>
    </row>
    <row r="665" spans="1:20" ht="60" x14ac:dyDescent="0.25">
      <c r="A665">
        <v>663</v>
      </c>
      <c r="B665" s="3" t="s">
        <v>664</v>
      </c>
      <c r="C665" s="3" t="s">
        <v>4773</v>
      </c>
      <c r="D665">
        <v>200000</v>
      </c>
      <c r="E665">
        <v>700</v>
      </c>
      <c r="F665" t="s">
        <v>8221</v>
      </c>
      <c r="G665" t="s">
        <v>8232</v>
      </c>
      <c r="H665" t="s">
        <v>8253</v>
      </c>
      <c r="I665">
        <v>1437250456</v>
      </c>
      <c r="J665">
        <v>1434658456</v>
      </c>
      <c r="K665" t="b">
        <v>0</v>
      </c>
      <c r="L665">
        <v>7</v>
      </c>
      <c r="M665" t="b">
        <v>0</v>
      </c>
      <c r="N665" t="s">
        <v>8273</v>
      </c>
      <c r="O665" s="5">
        <f t="shared" si="40"/>
        <v>0.35000000000000003</v>
      </c>
      <c r="P665" s="7">
        <f t="shared" si="41"/>
        <v>100</v>
      </c>
      <c r="Q665" t="s">
        <v>8319</v>
      </c>
      <c r="R665" t="s">
        <v>8321</v>
      </c>
      <c r="S665" s="12">
        <f t="shared" si="42"/>
        <v>42173.843240740738</v>
      </c>
      <c r="T665" s="12">
        <f t="shared" si="43"/>
        <v>42203.843240740738</v>
      </c>
    </row>
    <row r="666" spans="1:20" ht="60" x14ac:dyDescent="0.25">
      <c r="A666">
        <v>664</v>
      </c>
      <c r="B666" s="3" t="s">
        <v>665</v>
      </c>
      <c r="C666" s="3" t="s">
        <v>4774</v>
      </c>
      <c r="D666">
        <v>12000</v>
      </c>
      <c r="E666">
        <v>904</v>
      </c>
      <c r="F666" t="s">
        <v>8221</v>
      </c>
      <c r="G666" t="s">
        <v>8224</v>
      </c>
      <c r="H666" t="s">
        <v>8246</v>
      </c>
      <c r="I666">
        <v>1428940775</v>
      </c>
      <c r="J666">
        <v>1426348775</v>
      </c>
      <c r="K666" t="b">
        <v>0</v>
      </c>
      <c r="L666">
        <v>29</v>
      </c>
      <c r="M666" t="b">
        <v>0</v>
      </c>
      <c r="N666" t="s">
        <v>8273</v>
      </c>
      <c r="O666" s="5">
        <f t="shared" si="40"/>
        <v>7.5333333333333332</v>
      </c>
      <c r="P666" s="7">
        <f t="shared" si="41"/>
        <v>31.172413793103448</v>
      </c>
      <c r="Q666" t="s">
        <v>8319</v>
      </c>
      <c r="R666" t="s">
        <v>8321</v>
      </c>
      <c r="S666" s="12">
        <f t="shared" si="42"/>
        <v>42077.666377314818</v>
      </c>
      <c r="T666" s="12">
        <f t="shared" si="43"/>
        <v>42107.666377314818</v>
      </c>
    </row>
    <row r="667" spans="1:20" ht="60" x14ac:dyDescent="0.25">
      <c r="A667">
        <v>665</v>
      </c>
      <c r="B667" s="3" t="s">
        <v>666</v>
      </c>
      <c r="C667" s="3" t="s">
        <v>4775</v>
      </c>
      <c r="D667">
        <v>10000</v>
      </c>
      <c r="E667">
        <v>1864</v>
      </c>
      <c r="F667" t="s">
        <v>8221</v>
      </c>
      <c r="G667" t="s">
        <v>8224</v>
      </c>
      <c r="H667" t="s">
        <v>8246</v>
      </c>
      <c r="I667">
        <v>1484327061</v>
      </c>
      <c r="J667">
        <v>1479143061</v>
      </c>
      <c r="K667" t="b">
        <v>0</v>
      </c>
      <c r="L667">
        <v>12</v>
      </c>
      <c r="M667" t="b">
        <v>0</v>
      </c>
      <c r="N667" t="s">
        <v>8273</v>
      </c>
      <c r="O667" s="5">
        <f t="shared" si="40"/>
        <v>18.64</v>
      </c>
      <c r="P667" s="7">
        <f t="shared" si="41"/>
        <v>155.33333333333334</v>
      </c>
      <c r="Q667" t="s">
        <v>8319</v>
      </c>
      <c r="R667" t="s">
        <v>8321</v>
      </c>
      <c r="S667" s="12">
        <f t="shared" si="42"/>
        <v>42688.711354166662</v>
      </c>
      <c r="T667" s="12">
        <f t="shared" si="43"/>
        <v>42748.711354166662</v>
      </c>
    </row>
    <row r="668" spans="1:20" ht="60" x14ac:dyDescent="0.25">
      <c r="A668">
        <v>666</v>
      </c>
      <c r="B668" s="3" t="s">
        <v>667</v>
      </c>
      <c r="C668" s="3" t="s">
        <v>4776</v>
      </c>
      <c r="D668">
        <v>200000</v>
      </c>
      <c r="E668">
        <v>8</v>
      </c>
      <c r="F668" t="s">
        <v>8221</v>
      </c>
      <c r="G668" t="s">
        <v>8224</v>
      </c>
      <c r="H668" t="s">
        <v>8246</v>
      </c>
      <c r="I668">
        <v>1408305498</v>
      </c>
      <c r="J668">
        <v>1405713498</v>
      </c>
      <c r="K668" t="b">
        <v>0</v>
      </c>
      <c r="L668">
        <v>4</v>
      </c>
      <c r="M668" t="b">
        <v>0</v>
      </c>
      <c r="N668" t="s">
        <v>8273</v>
      </c>
      <c r="O668" s="5">
        <f t="shared" si="40"/>
        <v>4.0000000000000001E-3</v>
      </c>
      <c r="P668" s="7">
        <f t="shared" si="41"/>
        <v>2</v>
      </c>
      <c r="Q668" t="s">
        <v>8319</v>
      </c>
      <c r="R668" t="s">
        <v>8321</v>
      </c>
      <c r="S668" s="12">
        <f t="shared" si="42"/>
        <v>41838.832152777781</v>
      </c>
      <c r="T668" s="12">
        <f t="shared" si="43"/>
        <v>41868.832152777781</v>
      </c>
    </row>
    <row r="669" spans="1:20" ht="60" x14ac:dyDescent="0.25">
      <c r="A669">
        <v>667</v>
      </c>
      <c r="B669" s="3" t="s">
        <v>668</v>
      </c>
      <c r="C669" s="3" t="s">
        <v>4777</v>
      </c>
      <c r="D669">
        <v>50000</v>
      </c>
      <c r="E669">
        <v>5010</v>
      </c>
      <c r="F669" t="s">
        <v>8221</v>
      </c>
      <c r="G669" t="s">
        <v>8237</v>
      </c>
      <c r="H669" t="s">
        <v>8249</v>
      </c>
      <c r="I669">
        <v>1477731463</v>
      </c>
      <c r="J669">
        <v>1474275463</v>
      </c>
      <c r="K669" t="b">
        <v>0</v>
      </c>
      <c r="L669">
        <v>28</v>
      </c>
      <c r="M669" t="b">
        <v>0</v>
      </c>
      <c r="N669" t="s">
        <v>8273</v>
      </c>
      <c r="O669" s="5">
        <f t="shared" si="40"/>
        <v>10.02</v>
      </c>
      <c r="P669" s="7">
        <f t="shared" si="41"/>
        <v>178.92857142857142</v>
      </c>
      <c r="Q669" t="s">
        <v>8319</v>
      </c>
      <c r="R669" t="s">
        <v>8321</v>
      </c>
      <c r="S669" s="12">
        <f t="shared" si="42"/>
        <v>42632.373414351852</v>
      </c>
      <c r="T669" s="12">
        <f t="shared" si="43"/>
        <v>42672.373414351852</v>
      </c>
    </row>
    <row r="670" spans="1:20" ht="45" x14ac:dyDescent="0.25">
      <c r="A670">
        <v>668</v>
      </c>
      <c r="B670" s="3" t="s">
        <v>669</v>
      </c>
      <c r="C670" s="3" t="s">
        <v>4778</v>
      </c>
      <c r="D670">
        <v>15000</v>
      </c>
      <c r="E670">
        <v>684</v>
      </c>
      <c r="F670" t="s">
        <v>8221</v>
      </c>
      <c r="G670" t="s">
        <v>8224</v>
      </c>
      <c r="H670" t="s">
        <v>8246</v>
      </c>
      <c r="I670">
        <v>1431374222</v>
      </c>
      <c r="J670">
        <v>1427486222</v>
      </c>
      <c r="K670" t="b">
        <v>0</v>
      </c>
      <c r="L670">
        <v>25</v>
      </c>
      <c r="M670" t="b">
        <v>0</v>
      </c>
      <c r="N670" t="s">
        <v>8273</v>
      </c>
      <c r="O670" s="5">
        <f t="shared" si="40"/>
        <v>4.5600000000000005</v>
      </c>
      <c r="P670" s="7">
        <f t="shared" si="41"/>
        <v>27.36</v>
      </c>
      <c r="Q670" t="s">
        <v>8319</v>
      </c>
      <c r="R670" t="s">
        <v>8321</v>
      </c>
      <c r="S670" s="12">
        <f t="shared" si="42"/>
        <v>42090.831273148149</v>
      </c>
      <c r="T670" s="12">
        <f t="shared" si="43"/>
        <v>42135.831273148149</v>
      </c>
    </row>
    <row r="671" spans="1:20" ht="60" x14ac:dyDescent="0.25">
      <c r="A671">
        <v>669</v>
      </c>
      <c r="B671" s="3" t="s">
        <v>670</v>
      </c>
      <c r="C671" s="3" t="s">
        <v>4779</v>
      </c>
      <c r="D671">
        <v>200000</v>
      </c>
      <c r="E671">
        <v>43015</v>
      </c>
      <c r="F671" t="s">
        <v>8221</v>
      </c>
      <c r="G671" t="s">
        <v>8235</v>
      </c>
      <c r="H671" t="s">
        <v>8255</v>
      </c>
      <c r="I671">
        <v>1467817258</v>
      </c>
      <c r="J671">
        <v>1465225258</v>
      </c>
      <c r="K671" t="b">
        <v>0</v>
      </c>
      <c r="L671">
        <v>28</v>
      </c>
      <c r="M671" t="b">
        <v>0</v>
      </c>
      <c r="N671" t="s">
        <v>8273</v>
      </c>
      <c r="O671" s="5">
        <f t="shared" si="40"/>
        <v>21.5075</v>
      </c>
      <c r="P671" s="7">
        <f t="shared" si="41"/>
        <v>1536.25</v>
      </c>
      <c r="Q671" t="s">
        <v>8319</v>
      </c>
      <c r="R671" t="s">
        <v>8321</v>
      </c>
      <c r="S671" s="12">
        <f t="shared" si="42"/>
        <v>42527.625671296293</v>
      </c>
      <c r="T671" s="12">
        <f t="shared" si="43"/>
        <v>42557.625671296293</v>
      </c>
    </row>
    <row r="672" spans="1:20" ht="60" x14ac:dyDescent="0.25">
      <c r="A672">
        <v>670</v>
      </c>
      <c r="B672" s="3" t="s">
        <v>671</v>
      </c>
      <c r="C672" s="3" t="s">
        <v>4780</v>
      </c>
      <c r="D672">
        <v>90000</v>
      </c>
      <c r="E672">
        <v>26349</v>
      </c>
      <c r="F672" t="s">
        <v>8221</v>
      </c>
      <c r="G672" t="s">
        <v>8237</v>
      </c>
      <c r="H672" t="s">
        <v>8249</v>
      </c>
      <c r="I672">
        <v>1466323800</v>
      </c>
      <c r="J672">
        <v>1463418120</v>
      </c>
      <c r="K672" t="b">
        <v>0</v>
      </c>
      <c r="L672">
        <v>310</v>
      </c>
      <c r="M672" t="b">
        <v>0</v>
      </c>
      <c r="N672" t="s">
        <v>8273</v>
      </c>
      <c r="O672" s="5">
        <f t="shared" si="40"/>
        <v>29.276666666666667</v>
      </c>
      <c r="P672" s="7">
        <f t="shared" si="41"/>
        <v>84.99677419354839</v>
      </c>
      <c r="Q672" t="s">
        <v>8319</v>
      </c>
      <c r="R672" t="s">
        <v>8321</v>
      </c>
      <c r="S672" s="12">
        <f t="shared" si="42"/>
        <v>42506.709722222222</v>
      </c>
      <c r="T672" s="12">
        <f t="shared" si="43"/>
        <v>42540.340277777781</v>
      </c>
    </row>
    <row r="673" spans="1:20" ht="60" x14ac:dyDescent="0.25">
      <c r="A673">
        <v>671</v>
      </c>
      <c r="B673" s="3" t="s">
        <v>672</v>
      </c>
      <c r="C673" s="3" t="s">
        <v>4781</v>
      </c>
      <c r="D673">
        <v>30000</v>
      </c>
      <c r="E673">
        <v>11828</v>
      </c>
      <c r="F673" t="s">
        <v>8221</v>
      </c>
      <c r="G673" t="s">
        <v>8224</v>
      </c>
      <c r="H673" t="s">
        <v>8246</v>
      </c>
      <c r="I673">
        <v>1421208000</v>
      </c>
      <c r="J673">
        <v>1418315852</v>
      </c>
      <c r="K673" t="b">
        <v>0</v>
      </c>
      <c r="L673">
        <v>15</v>
      </c>
      <c r="M673" t="b">
        <v>0</v>
      </c>
      <c r="N673" t="s">
        <v>8273</v>
      </c>
      <c r="O673" s="5">
        <f t="shared" si="40"/>
        <v>39.426666666666662</v>
      </c>
      <c r="P673" s="7">
        <f t="shared" si="41"/>
        <v>788.5333333333333</v>
      </c>
      <c r="Q673" t="s">
        <v>8319</v>
      </c>
      <c r="R673" t="s">
        <v>8321</v>
      </c>
      <c r="S673" s="12">
        <f t="shared" si="42"/>
        <v>41984.692731481482</v>
      </c>
      <c r="T673" s="12">
        <f t="shared" si="43"/>
        <v>42018.166666666672</v>
      </c>
    </row>
    <row r="674" spans="1:20" ht="60" x14ac:dyDescent="0.25">
      <c r="A674">
        <v>672</v>
      </c>
      <c r="B674" s="3" t="s">
        <v>673</v>
      </c>
      <c r="C674" s="3" t="s">
        <v>4782</v>
      </c>
      <c r="D674">
        <v>50000</v>
      </c>
      <c r="E674">
        <v>10814</v>
      </c>
      <c r="F674" t="s">
        <v>8221</v>
      </c>
      <c r="G674" t="s">
        <v>8224</v>
      </c>
      <c r="H674" t="s">
        <v>8246</v>
      </c>
      <c r="I674">
        <v>1420088340</v>
      </c>
      <c r="J674">
        <v>1417410964</v>
      </c>
      <c r="K674" t="b">
        <v>0</v>
      </c>
      <c r="L674">
        <v>215</v>
      </c>
      <c r="M674" t="b">
        <v>0</v>
      </c>
      <c r="N674" t="s">
        <v>8273</v>
      </c>
      <c r="O674" s="5">
        <f t="shared" si="40"/>
        <v>21.628</v>
      </c>
      <c r="P674" s="7">
        <f t="shared" si="41"/>
        <v>50.29767441860465</v>
      </c>
      <c r="Q674" t="s">
        <v>8319</v>
      </c>
      <c r="R674" t="s">
        <v>8321</v>
      </c>
      <c r="S674" s="12">
        <f t="shared" si="42"/>
        <v>41974.219490740739</v>
      </c>
      <c r="T674" s="12">
        <f t="shared" si="43"/>
        <v>42005.207638888889</v>
      </c>
    </row>
    <row r="675" spans="1:20" ht="60" x14ac:dyDescent="0.25">
      <c r="A675">
        <v>673</v>
      </c>
      <c r="B675" s="3" t="s">
        <v>674</v>
      </c>
      <c r="C675" s="3" t="s">
        <v>4783</v>
      </c>
      <c r="D675">
        <v>100000</v>
      </c>
      <c r="E675">
        <v>205</v>
      </c>
      <c r="F675" t="s">
        <v>8221</v>
      </c>
      <c r="G675" t="s">
        <v>8224</v>
      </c>
      <c r="H675" t="s">
        <v>8246</v>
      </c>
      <c r="I675">
        <v>1409602217</v>
      </c>
      <c r="J675">
        <v>1405714217</v>
      </c>
      <c r="K675" t="b">
        <v>0</v>
      </c>
      <c r="L675">
        <v>3</v>
      </c>
      <c r="M675" t="b">
        <v>0</v>
      </c>
      <c r="N675" t="s">
        <v>8273</v>
      </c>
      <c r="O675" s="5">
        <f t="shared" si="40"/>
        <v>0.20500000000000002</v>
      </c>
      <c r="P675" s="7">
        <f t="shared" si="41"/>
        <v>68.333333333333329</v>
      </c>
      <c r="Q675" t="s">
        <v>8319</v>
      </c>
      <c r="R675" t="s">
        <v>8321</v>
      </c>
      <c r="S675" s="12">
        <f t="shared" si="42"/>
        <v>41838.840474537035</v>
      </c>
      <c r="T675" s="12">
        <f t="shared" si="43"/>
        <v>41883.840474537035</v>
      </c>
    </row>
    <row r="676" spans="1:20" ht="30" x14ac:dyDescent="0.25">
      <c r="A676">
        <v>674</v>
      </c>
      <c r="B676" s="3" t="s">
        <v>675</v>
      </c>
      <c r="C676" s="3" t="s">
        <v>4784</v>
      </c>
      <c r="D676">
        <v>50000</v>
      </c>
      <c r="E676">
        <v>15</v>
      </c>
      <c r="F676" t="s">
        <v>8221</v>
      </c>
      <c r="G676" t="s">
        <v>8224</v>
      </c>
      <c r="H676" t="s">
        <v>8246</v>
      </c>
      <c r="I676">
        <v>1407811627</v>
      </c>
      <c r="J676">
        <v>1402627627</v>
      </c>
      <c r="K676" t="b">
        <v>0</v>
      </c>
      <c r="L676">
        <v>2</v>
      </c>
      <c r="M676" t="b">
        <v>0</v>
      </c>
      <c r="N676" t="s">
        <v>8273</v>
      </c>
      <c r="O676" s="5">
        <f t="shared" si="40"/>
        <v>0.03</v>
      </c>
      <c r="P676" s="7">
        <f t="shared" si="41"/>
        <v>7.5</v>
      </c>
      <c r="Q676" t="s">
        <v>8319</v>
      </c>
      <c r="R676" t="s">
        <v>8321</v>
      </c>
      <c r="S676" s="12">
        <f t="shared" si="42"/>
        <v>41803.116053240738</v>
      </c>
      <c r="T676" s="12">
        <f t="shared" si="43"/>
        <v>41863.116053240738</v>
      </c>
    </row>
    <row r="677" spans="1:20" ht="60" x14ac:dyDescent="0.25">
      <c r="A677">
        <v>675</v>
      </c>
      <c r="B677" s="3" t="s">
        <v>676</v>
      </c>
      <c r="C677" s="3" t="s">
        <v>4785</v>
      </c>
      <c r="D677">
        <v>6000</v>
      </c>
      <c r="E677">
        <v>891</v>
      </c>
      <c r="F677" t="s">
        <v>8221</v>
      </c>
      <c r="G677" t="s">
        <v>8224</v>
      </c>
      <c r="H677" t="s">
        <v>8246</v>
      </c>
      <c r="I677">
        <v>1420095540</v>
      </c>
      <c r="J677">
        <v>1417558804</v>
      </c>
      <c r="K677" t="b">
        <v>0</v>
      </c>
      <c r="L677">
        <v>26</v>
      </c>
      <c r="M677" t="b">
        <v>0</v>
      </c>
      <c r="N677" t="s">
        <v>8273</v>
      </c>
      <c r="O677" s="5">
        <f t="shared" si="40"/>
        <v>14.85</v>
      </c>
      <c r="P677" s="7">
        <f t="shared" si="41"/>
        <v>34.269230769230766</v>
      </c>
      <c r="Q677" t="s">
        <v>8319</v>
      </c>
      <c r="R677" t="s">
        <v>8321</v>
      </c>
      <c r="S677" s="12">
        <f t="shared" si="42"/>
        <v>41975.930601851855</v>
      </c>
      <c r="T677" s="12">
        <f t="shared" si="43"/>
        <v>42005.290972222225</v>
      </c>
    </row>
    <row r="678" spans="1:20" ht="60" x14ac:dyDescent="0.25">
      <c r="A678">
        <v>676</v>
      </c>
      <c r="B678" s="3" t="s">
        <v>677</v>
      </c>
      <c r="C678" s="3" t="s">
        <v>4786</v>
      </c>
      <c r="D678">
        <v>100000</v>
      </c>
      <c r="E678">
        <v>1471</v>
      </c>
      <c r="F678" t="s">
        <v>8221</v>
      </c>
      <c r="G678" t="s">
        <v>8229</v>
      </c>
      <c r="H678" t="s">
        <v>8251</v>
      </c>
      <c r="I678">
        <v>1423333581</v>
      </c>
      <c r="J678">
        <v>1420741581</v>
      </c>
      <c r="K678" t="b">
        <v>0</v>
      </c>
      <c r="L678">
        <v>24</v>
      </c>
      <c r="M678" t="b">
        <v>0</v>
      </c>
      <c r="N678" t="s">
        <v>8273</v>
      </c>
      <c r="O678" s="5">
        <f t="shared" si="40"/>
        <v>1.4710000000000001</v>
      </c>
      <c r="P678" s="7">
        <f t="shared" si="41"/>
        <v>61.291666666666664</v>
      </c>
      <c r="Q678" t="s">
        <v>8319</v>
      </c>
      <c r="R678" t="s">
        <v>8321</v>
      </c>
      <c r="S678" s="12">
        <f t="shared" si="42"/>
        <v>42012.768298611118</v>
      </c>
      <c r="T678" s="12">
        <f t="shared" si="43"/>
        <v>42042.768298611118</v>
      </c>
    </row>
    <row r="679" spans="1:20" ht="75" x14ac:dyDescent="0.25">
      <c r="A679">
        <v>677</v>
      </c>
      <c r="B679" s="3" t="s">
        <v>678</v>
      </c>
      <c r="C679" s="3" t="s">
        <v>4787</v>
      </c>
      <c r="D679">
        <v>50000</v>
      </c>
      <c r="E679">
        <v>12792</v>
      </c>
      <c r="F679" t="s">
        <v>8221</v>
      </c>
      <c r="G679" t="s">
        <v>8237</v>
      </c>
      <c r="H679" t="s">
        <v>8249</v>
      </c>
      <c r="I679">
        <v>1467106895</v>
      </c>
      <c r="J679">
        <v>1463218895</v>
      </c>
      <c r="K679" t="b">
        <v>0</v>
      </c>
      <c r="L679">
        <v>96</v>
      </c>
      <c r="M679" t="b">
        <v>0</v>
      </c>
      <c r="N679" t="s">
        <v>8273</v>
      </c>
      <c r="O679" s="5">
        <f t="shared" si="40"/>
        <v>25.584</v>
      </c>
      <c r="P679" s="7">
        <f t="shared" si="41"/>
        <v>133.25</v>
      </c>
      <c r="Q679" t="s">
        <v>8319</v>
      </c>
      <c r="R679" t="s">
        <v>8321</v>
      </c>
      <c r="S679" s="12">
        <f t="shared" si="42"/>
        <v>42504.403877314813</v>
      </c>
      <c r="T679" s="12">
        <f t="shared" si="43"/>
        <v>42549.403877314813</v>
      </c>
    </row>
    <row r="680" spans="1:20" ht="60" x14ac:dyDescent="0.25">
      <c r="A680">
        <v>678</v>
      </c>
      <c r="B680" s="3" t="s">
        <v>679</v>
      </c>
      <c r="C680" s="3" t="s">
        <v>4788</v>
      </c>
      <c r="D680">
        <v>29000</v>
      </c>
      <c r="E680">
        <v>1108</v>
      </c>
      <c r="F680" t="s">
        <v>8221</v>
      </c>
      <c r="G680" t="s">
        <v>8224</v>
      </c>
      <c r="H680" t="s">
        <v>8246</v>
      </c>
      <c r="I680">
        <v>1463821338</v>
      </c>
      <c r="J680">
        <v>1461229338</v>
      </c>
      <c r="K680" t="b">
        <v>0</v>
      </c>
      <c r="L680">
        <v>17</v>
      </c>
      <c r="M680" t="b">
        <v>0</v>
      </c>
      <c r="N680" t="s">
        <v>8273</v>
      </c>
      <c r="O680" s="5">
        <f t="shared" si="40"/>
        <v>3.8206896551724134</v>
      </c>
      <c r="P680" s="7">
        <f t="shared" si="41"/>
        <v>65.17647058823529</v>
      </c>
      <c r="Q680" t="s">
        <v>8319</v>
      </c>
      <c r="R680" t="s">
        <v>8321</v>
      </c>
      <c r="S680" s="12">
        <f t="shared" si="42"/>
        <v>42481.376597222217</v>
      </c>
      <c r="T680" s="12">
        <f t="shared" si="43"/>
        <v>42511.376597222217</v>
      </c>
    </row>
    <row r="681" spans="1:20" ht="60" x14ac:dyDescent="0.25">
      <c r="A681">
        <v>679</v>
      </c>
      <c r="B681" s="3" t="s">
        <v>680</v>
      </c>
      <c r="C681" s="3" t="s">
        <v>4789</v>
      </c>
      <c r="D681">
        <v>57000</v>
      </c>
      <c r="E681">
        <v>8827</v>
      </c>
      <c r="F681" t="s">
        <v>8221</v>
      </c>
      <c r="G681" t="s">
        <v>8224</v>
      </c>
      <c r="H681" t="s">
        <v>8246</v>
      </c>
      <c r="I681">
        <v>1472920909</v>
      </c>
      <c r="J681">
        <v>1467736909</v>
      </c>
      <c r="K681" t="b">
        <v>0</v>
      </c>
      <c r="L681">
        <v>94</v>
      </c>
      <c r="M681" t="b">
        <v>0</v>
      </c>
      <c r="N681" t="s">
        <v>8273</v>
      </c>
      <c r="O681" s="5">
        <f t="shared" si="40"/>
        <v>15.485964912280703</v>
      </c>
      <c r="P681" s="7">
        <f t="shared" si="41"/>
        <v>93.90425531914893</v>
      </c>
      <c r="Q681" t="s">
        <v>8319</v>
      </c>
      <c r="R681" t="s">
        <v>8321</v>
      </c>
      <c r="S681" s="12">
        <f t="shared" si="42"/>
        <v>42556.695706018523</v>
      </c>
      <c r="T681" s="12">
        <f t="shared" si="43"/>
        <v>42616.695706018523</v>
      </c>
    </row>
    <row r="682" spans="1:20" ht="60" x14ac:dyDescent="0.25">
      <c r="A682">
        <v>680</v>
      </c>
      <c r="B682" s="3" t="s">
        <v>681</v>
      </c>
      <c r="C682" s="3" t="s">
        <v>4790</v>
      </c>
      <c r="D682">
        <v>75000</v>
      </c>
      <c r="E682">
        <v>19434</v>
      </c>
      <c r="F682" t="s">
        <v>8221</v>
      </c>
      <c r="G682" t="s">
        <v>8224</v>
      </c>
      <c r="H682" t="s">
        <v>8246</v>
      </c>
      <c r="I682">
        <v>1410955331</v>
      </c>
      <c r="J682">
        <v>1407931331</v>
      </c>
      <c r="K682" t="b">
        <v>0</v>
      </c>
      <c r="L682">
        <v>129</v>
      </c>
      <c r="M682" t="b">
        <v>0</v>
      </c>
      <c r="N682" t="s">
        <v>8273</v>
      </c>
      <c r="O682" s="5">
        <f t="shared" si="40"/>
        <v>25.912000000000003</v>
      </c>
      <c r="P682" s="7">
        <f t="shared" si="41"/>
        <v>150.65116279069767</v>
      </c>
      <c r="Q682" t="s">
        <v>8319</v>
      </c>
      <c r="R682" t="s">
        <v>8321</v>
      </c>
      <c r="S682" s="12">
        <f t="shared" si="42"/>
        <v>41864.501516203702</v>
      </c>
      <c r="T682" s="12">
        <f t="shared" si="43"/>
        <v>41899.501516203702</v>
      </c>
    </row>
    <row r="683" spans="1:20" ht="60" x14ac:dyDescent="0.25">
      <c r="A683">
        <v>681</v>
      </c>
      <c r="B683" s="3" t="s">
        <v>682</v>
      </c>
      <c r="C683" s="3" t="s">
        <v>4791</v>
      </c>
      <c r="D683">
        <v>2500</v>
      </c>
      <c r="E683">
        <v>1</v>
      </c>
      <c r="F683" t="s">
        <v>8221</v>
      </c>
      <c r="G683" t="s">
        <v>8224</v>
      </c>
      <c r="H683" t="s">
        <v>8246</v>
      </c>
      <c r="I683">
        <v>1477509604</v>
      </c>
      <c r="J683">
        <v>1474917604</v>
      </c>
      <c r="K683" t="b">
        <v>0</v>
      </c>
      <c r="L683">
        <v>1</v>
      </c>
      <c r="M683" t="b">
        <v>0</v>
      </c>
      <c r="N683" t="s">
        <v>8273</v>
      </c>
      <c r="O683" s="5">
        <f t="shared" si="40"/>
        <v>0.04</v>
      </c>
      <c r="P683" s="7">
        <f t="shared" si="41"/>
        <v>1</v>
      </c>
      <c r="Q683" t="s">
        <v>8319</v>
      </c>
      <c r="R683" t="s">
        <v>8321</v>
      </c>
      <c r="S683" s="12">
        <f t="shared" si="42"/>
        <v>42639.805601851855</v>
      </c>
      <c r="T683" s="12">
        <f t="shared" si="43"/>
        <v>42669.805601851855</v>
      </c>
    </row>
    <row r="684" spans="1:20" ht="45" x14ac:dyDescent="0.25">
      <c r="A684">
        <v>682</v>
      </c>
      <c r="B684" s="3" t="s">
        <v>683</v>
      </c>
      <c r="C684" s="3" t="s">
        <v>4792</v>
      </c>
      <c r="D684">
        <v>50000</v>
      </c>
      <c r="E684">
        <v>53</v>
      </c>
      <c r="F684" t="s">
        <v>8221</v>
      </c>
      <c r="G684" t="s">
        <v>8224</v>
      </c>
      <c r="H684" t="s">
        <v>8246</v>
      </c>
      <c r="I684">
        <v>1489512122</v>
      </c>
      <c r="J684">
        <v>1486923722</v>
      </c>
      <c r="K684" t="b">
        <v>0</v>
      </c>
      <c r="L684">
        <v>4</v>
      </c>
      <c r="M684" t="b">
        <v>0</v>
      </c>
      <c r="N684" t="s">
        <v>8273</v>
      </c>
      <c r="O684" s="5">
        <f t="shared" si="40"/>
        <v>0.106</v>
      </c>
      <c r="P684" s="7">
        <f t="shared" si="41"/>
        <v>13.25</v>
      </c>
      <c r="Q684" t="s">
        <v>8319</v>
      </c>
      <c r="R684" t="s">
        <v>8321</v>
      </c>
      <c r="S684" s="12">
        <f t="shared" si="42"/>
        <v>42778.765300925923</v>
      </c>
      <c r="T684" s="12">
        <f t="shared" si="43"/>
        <v>42808.723634259266</v>
      </c>
    </row>
    <row r="685" spans="1:20" ht="60" x14ac:dyDescent="0.25">
      <c r="A685">
        <v>683</v>
      </c>
      <c r="B685" s="3" t="s">
        <v>684</v>
      </c>
      <c r="C685" s="3" t="s">
        <v>4793</v>
      </c>
      <c r="D685">
        <v>35000</v>
      </c>
      <c r="E685">
        <v>298</v>
      </c>
      <c r="F685" t="s">
        <v>8221</v>
      </c>
      <c r="G685" t="s">
        <v>8224</v>
      </c>
      <c r="H685" t="s">
        <v>8246</v>
      </c>
      <c r="I685">
        <v>1477949764</v>
      </c>
      <c r="J685">
        <v>1474493764</v>
      </c>
      <c r="K685" t="b">
        <v>0</v>
      </c>
      <c r="L685">
        <v>3</v>
      </c>
      <c r="M685" t="b">
        <v>0</v>
      </c>
      <c r="N685" t="s">
        <v>8273</v>
      </c>
      <c r="O685" s="5">
        <f t="shared" si="40"/>
        <v>0.85142857142857142</v>
      </c>
      <c r="P685" s="7">
        <f t="shared" si="41"/>
        <v>99.333333333333329</v>
      </c>
      <c r="Q685" t="s">
        <v>8319</v>
      </c>
      <c r="R685" t="s">
        <v>8321</v>
      </c>
      <c r="S685" s="12">
        <f t="shared" si="42"/>
        <v>42634.900046296301</v>
      </c>
      <c r="T685" s="12">
        <f t="shared" si="43"/>
        <v>42674.900046296301</v>
      </c>
    </row>
    <row r="686" spans="1:20" ht="30" x14ac:dyDescent="0.25">
      <c r="A686">
        <v>684</v>
      </c>
      <c r="B686" s="3" t="s">
        <v>685</v>
      </c>
      <c r="C686" s="3" t="s">
        <v>4794</v>
      </c>
      <c r="D686">
        <v>320000</v>
      </c>
      <c r="E686">
        <v>23948</v>
      </c>
      <c r="F686" t="s">
        <v>8221</v>
      </c>
      <c r="G686" t="s">
        <v>8224</v>
      </c>
      <c r="H686" t="s">
        <v>8246</v>
      </c>
      <c r="I686">
        <v>1406257200</v>
      </c>
      <c r="J686">
        <v>1403176891</v>
      </c>
      <c r="K686" t="b">
        <v>0</v>
      </c>
      <c r="L686">
        <v>135</v>
      </c>
      <c r="M686" t="b">
        <v>0</v>
      </c>
      <c r="N686" t="s">
        <v>8273</v>
      </c>
      <c r="O686" s="5">
        <f t="shared" si="40"/>
        <v>7.4837500000000006</v>
      </c>
      <c r="P686" s="7">
        <f t="shared" si="41"/>
        <v>177.39259259259259</v>
      </c>
      <c r="Q686" t="s">
        <v>8319</v>
      </c>
      <c r="R686" t="s">
        <v>8321</v>
      </c>
      <c r="S686" s="12">
        <f t="shared" si="42"/>
        <v>41809.473275462966</v>
      </c>
      <c r="T686" s="12">
        <f t="shared" si="43"/>
        <v>41845.125</v>
      </c>
    </row>
    <row r="687" spans="1:20" ht="60" x14ac:dyDescent="0.25">
      <c r="A687">
        <v>685</v>
      </c>
      <c r="B687" s="3" t="s">
        <v>686</v>
      </c>
      <c r="C687" s="3" t="s">
        <v>4795</v>
      </c>
      <c r="D687">
        <v>2000</v>
      </c>
      <c r="E687">
        <v>553</v>
      </c>
      <c r="F687" t="s">
        <v>8221</v>
      </c>
      <c r="G687" t="s">
        <v>8224</v>
      </c>
      <c r="H687" t="s">
        <v>8246</v>
      </c>
      <c r="I687">
        <v>1421095672</v>
      </c>
      <c r="J687">
        <v>1417207672</v>
      </c>
      <c r="K687" t="b">
        <v>0</v>
      </c>
      <c r="L687">
        <v>10</v>
      </c>
      <c r="M687" t="b">
        <v>0</v>
      </c>
      <c r="N687" t="s">
        <v>8273</v>
      </c>
      <c r="O687" s="5">
        <f t="shared" si="40"/>
        <v>27.650000000000002</v>
      </c>
      <c r="P687" s="7">
        <f t="shared" si="41"/>
        <v>55.3</v>
      </c>
      <c r="Q687" t="s">
        <v>8319</v>
      </c>
      <c r="R687" t="s">
        <v>8321</v>
      </c>
      <c r="S687" s="12">
        <f t="shared" si="42"/>
        <v>41971.866574074069</v>
      </c>
      <c r="T687" s="12">
        <f t="shared" si="43"/>
        <v>42016.866574074069</v>
      </c>
    </row>
    <row r="688" spans="1:20" ht="60" x14ac:dyDescent="0.25">
      <c r="A688">
        <v>686</v>
      </c>
      <c r="B688" s="3" t="s">
        <v>687</v>
      </c>
      <c r="C688" s="3" t="s">
        <v>4796</v>
      </c>
      <c r="D688">
        <v>500000</v>
      </c>
      <c r="E688">
        <v>0</v>
      </c>
      <c r="F688" t="s">
        <v>8221</v>
      </c>
      <c r="G688" t="s">
        <v>8237</v>
      </c>
      <c r="H688" t="s">
        <v>8249</v>
      </c>
      <c r="I688">
        <v>1438618170</v>
      </c>
      <c r="J688">
        <v>1436026170</v>
      </c>
      <c r="K688" t="b">
        <v>0</v>
      </c>
      <c r="L688">
        <v>0</v>
      </c>
      <c r="M688" t="b">
        <v>0</v>
      </c>
      <c r="N688" t="s">
        <v>8273</v>
      </c>
      <c r="O688" s="5">
        <f t="shared" si="40"/>
        <v>0</v>
      </c>
      <c r="P688" s="7" t="str">
        <f t="shared" si="41"/>
        <v>N/A</v>
      </c>
      <c r="Q688" t="s">
        <v>8319</v>
      </c>
      <c r="R688" t="s">
        <v>8321</v>
      </c>
      <c r="S688" s="12">
        <f t="shared" si="42"/>
        <v>42189.673263888893</v>
      </c>
      <c r="T688" s="12">
        <f t="shared" si="43"/>
        <v>42219.673263888893</v>
      </c>
    </row>
    <row r="689" spans="1:20" ht="60" x14ac:dyDescent="0.25">
      <c r="A689">
        <v>687</v>
      </c>
      <c r="B689" s="3" t="s">
        <v>688</v>
      </c>
      <c r="C689" s="3" t="s">
        <v>4797</v>
      </c>
      <c r="D689">
        <v>100000</v>
      </c>
      <c r="E689">
        <v>3550</v>
      </c>
      <c r="F689" t="s">
        <v>8221</v>
      </c>
      <c r="G689" t="s">
        <v>8238</v>
      </c>
      <c r="H689" t="s">
        <v>8256</v>
      </c>
      <c r="I689">
        <v>1486317653</v>
      </c>
      <c r="J689">
        <v>1481133653</v>
      </c>
      <c r="K689" t="b">
        <v>0</v>
      </c>
      <c r="L689">
        <v>6</v>
      </c>
      <c r="M689" t="b">
        <v>0</v>
      </c>
      <c r="N689" t="s">
        <v>8273</v>
      </c>
      <c r="O689" s="5">
        <f t="shared" si="40"/>
        <v>3.55</v>
      </c>
      <c r="P689" s="7">
        <f t="shared" si="41"/>
        <v>591.66666666666663</v>
      </c>
      <c r="Q689" t="s">
        <v>8319</v>
      </c>
      <c r="R689" t="s">
        <v>8321</v>
      </c>
      <c r="S689" s="12">
        <f t="shared" si="42"/>
        <v>42711.750613425931</v>
      </c>
      <c r="T689" s="12">
        <f t="shared" si="43"/>
        <v>42771.750613425931</v>
      </c>
    </row>
    <row r="690" spans="1:20" ht="60" x14ac:dyDescent="0.25">
      <c r="A690">
        <v>688</v>
      </c>
      <c r="B690" s="3" t="s">
        <v>689</v>
      </c>
      <c r="C690" s="3" t="s">
        <v>4798</v>
      </c>
      <c r="D690">
        <v>20000</v>
      </c>
      <c r="E690">
        <v>14598</v>
      </c>
      <c r="F690" t="s">
        <v>8221</v>
      </c>
      <c r="G690" t="s">
        <v>8224</v>
      </c>
      <c r="H690" t="s">
        <v>8246</v>
      </c>
      <c r="I690">
        <v>1444876253</v>
      </c>
      <c r="J690">
        <v>1442284253</v>
      </c>
      <c r="K690" t="b">
        <v>0</v>
      </c>
      <c r="L690">
        <v>36</v>
      </c>
      <c r="M690" t="b">
        <v>0</v>
      </c>
      <c r="N690" t="s">
        <v>8273</v>
      </c>
      <c r="O690" s="5">
        <f t="shared" si="40"/>
        <v>72.989999999999995</v>
      </c>
      <c r="P690" s="7">
        <f t="shared" si="41"/>
        <v>405.5</v>
      </c>
      <c r="Q690" t="s">
        <v>8319</v>
      </c>
      <c r="R690" t="s">
        <v>8321</v>
      </c>
      <c r="S690" s="12">
        <f t="shared" si="42"/>
        <v>42262.104780092588</v>
      </c>
      <c r="T690" s="12">
        <f t="shared" si="43"/>
        <v>42292.104780092588</v>
      </c>
    </row>
    <row r="691" spans="1:20" ht="60" x14ac:dyDescent="0.25">
      <c r="A691">
        <v>689</v>
      </c>
      <c r="B691" s="3" t="s">
        <v>690</v>
      </c>
      <c r="C691" s="3" t="s">
        <v>4799</v>
      </c>
      <c r="D691">
        <v>200000</v>
      </c>
      <c r="E691">
        <v>115297.5</v>
      </c>
      <c r="F691" t="s">
        <v>8221</v>
      </c>
      <c r="G691" t="s">
        <v>8224</v>
      </c>
      <c r="H691" t="s">
        <v>8246</v>
      </c>
      <c r="I691">
        <v>1481173140</v>
      </c>
      <c r="J691">
        <v>1478016097</v>
      </c>
      <c r="K691" t="b">
        <v>0</v>
      </c>
      <c r="L691">
        <v>336</v>
      </c>
      <c r="M691" t="b">
        <v>0</v>
      </c>
      <c r="N691" t="s">
        <v>8273</v>
      </c>
      <c r="O691" s="5">
        <f t="shared" si="40"/>
        <v>57.648750000000007</v>
      </c>
      <c r="P691" s="7">
        <f t="shared" si="41"/>
        <v>343.14732142857144</v>
      </c>
      <c r="Q691" t="s">
        <v>8319</v>
      </c>
      <c r="R691" t="s">
        <v>8321</v>
      </c>
      <c r="S691" s="12">
        <f t="shared" si="42"/>
        <v>42675.66778935185</v>
      </c>
      <c r="T691" s="12">
        <f t="shared" si="43"/>
        <v>42712.207638888889</v>
      </c>
    </row>
    <row r="692" spans="1:20" ht="30" x14ac:dyDescent="0.25">
      <c r="A692">
        <v>690</v>
      </c>
      <c r="B692" s="3" t="s">
        <v>691</v>
      </c>
      <c r="C692" s="3" t="s">
        <v>4800</v>
      </c>
      <c r="D692">
        <v>20000</v>
      </c>
      <c r="E692">
        <v>2468</v>
      </c>
      <c r="F692" t="s">
        <v>8221</v>
      </c>
      <c r="G692" t="s">
        <v>8224</v>
      </c>
      <c r="H692" t="s">
        <v>8246</v>
      </c>
      <c r="I692">
        <v>1473400800</v>
      </c>
      <c r="J692">
        <v>1469718841</v>
      </c>
      <c r="K692" t="b">
        <v>0</v>
      </c>
      <c r="L692">
        <v>34</v>
      </c>
      <c r="M692" t="b">
        <v>0</v>
      </c>
      <c r="N692" t="s">
        <v>8273</v>
      </c>
      <c r="O692" s="5">
        <f t="shared" si="40"/>
        <v>12.34</v>
      </c>
      <c r="P692" s="7">
        <f t="shared" si="41"/>
        <v>72.588235294117652</v>
      </c>
      <c r="Q692" t="s">
        <v>8319</v>
      </c>
      <c r="R692" t="s">
        <v>8321</v>
      </c>
      <c r="S692" s="12">
        <f t="shared" si="42"/>
        <v>42579.634733796294</v>
      </c>
      <c r="T692" s="12">
        <f t="shared" si="43"/>
        <v>42622.25</v>
      </c>
    </row>
    <row r="693" spans="1:20" ht="45" x14ac:dyDescent="0.25">
      <c r="A693">
        <v>691</v>
      </c>
      <c r="B693" s="3" t="s">
        <v>692</v>
      </c>
      <c r="C693" s="3" t="s">
        <v>4801</v>
      </c>
      <c r="D693">
        <v>50000</v>
      </c>
      <c r="E693">
        <v>260</v>
      </c>
      <c r="F693" t="s">
        <v>8221</v>
      </c>
      <c r="G693" t="s">
        <v>8224</v>
      </c>
      <c r="H693" t="s">
        <v>8246</v>
      </c>
      <c r="I693">
        <v>1435711246</v>
      </c>
      <c r="J693">
        <v>1433292046</v>
      </c>
      <c r="K693" t="b">
        <v>0</v>
      </c>
      <c r="L693">
        <v>10</v>
      </c>
      <c r="M693" t="b">
        <v>0</v>
      </c>
      <c r="N693" t="s">
        <v>8273</v>
      </c>
      <c r="O693" s="5">
        <f t="shared" si="40"/>
        <v>0.52</v>
      </c>
      <c r="P693" s="7">
        <f t="shared" si="41"/>
        <v>26</v>
      </c>
      <c r="Q693" t="s">
        <v>8319</v>
      </c>
      <c r="R693" t="s">
        <v>8321</v>
      </c>
      <c r="S693" s="12">
        <f t="shared" si="42"/>
        <v>42158.028310185182</v>
      </c>
      <c r="T693" s="12">
        <f t="shared" si="43"/>
        <v>42186.028310185182</v>
      </c>
    </row>
    <row r="694" spans="1:20" ht="60" x14ac:dyDescent="0.25">
      <c r="A694">
        <v>692</v>
      </c>
      <c r="B694" s="3" t="s">
        <v>693</v>
      </c>
      <c r="C694" s="3" t="s">
        <v>4802</v>
      </c>
      <c r="D694">
        <v>20000</v>
      </c>
      <c r="E694">
        <v>1306</v>
      </c>
      <c r="F694" t="s">
        <v>8221</v>
      </c>
      <c r="G694" t="s">
        <v>8225</v>
      </c>
      <c r="H694" t="s">
        <v>8247</v>
      </c>
      <c r="I694">
        <v>1482397263</v>
      </c>
      <c r="J694">
        <v>1479805263</v>
      </c>
      <c r="K694" t="b">
        <v>0</v>
      </c>
      <c r="L694">
        <v>201</v>
      </c>
      <c r="M694" t="b">
        <v>0</v>
      </c>
      <c r="N694" t="s">
        <v>8273</v>
      </c>
      <c r="O694" s="5">
        <f t="shared" si="40"/>
        <v>6.5299999999999994</v>
      </c>
      <c r="P694" s="7">
        <f t="shared" si="41"/>
        <v>6.4975124378109452</v>
      </c>
      <c r="Q694" t="s">
        <v>8319</v>
      </c>
      <c r="R694" t="s">
        <v>8321</v>
      </c>
      <c r="S694" s="12">
        <f t="shared" si="42"/>
        <v>42696.37572916667</v>
      </c>
      <c r="T694" s="12">
        <f t="shared" si="43"/>
        <v>42726.37572916667</v>
      </c>
    </row>
    <row r="695" spans="1:20" ht="45" x14ac:dyDescent="0.25">
      <c r="A695">
        <v>693</v>
      </c>
      <c r="B695" s="3" t="s">
        <v>694</v>
      </c>
      <c r="C695" s="3" t="s">
        <v>4803</v>
      </c>
      <c r="D695">
        <v>100000</v>
      </c>
      <c r="E695">
        <v>35338</v>
      </c>
      <c r="F695" t="s">
        <v>8221</v>
      </c>
      <c r="G695" t="s">
        <v>8224</v>
      </c>
      <c r="H695" t="s">
        <v>8246</v>
      </c>
      <c r="I695">
        <v>1430421827</v>
      </c>
      <c r="J695">
        <v>1427829827</v>
      </c>
      <c r="K695" t="b">
        <v>0</v>
      </c>
      <c r="L695">
        <v>296</v>
      </c>
      <c r="M695" t="b">
        <v>0</v>
      </c>
      <c r="N695" t="s">
        <v>8273</v>
      </c>
      <c r="O695" s="5">
        <f t="shared" si="40"/>
        <v>35.338000000000001</v>
      </c>
      <c r="P695" s="7">
        <f t="shared" si="41"/>
        <v>119.38513513513513</v>
      </c>
      <c r="Q695" t="s">
        <v>8319</v>
      </c>
      <c r="R695" t="s">
        <v>8321</v>
      </c>
      <c r="S695" s="12">
        <f t="shared" si="42"/>
        <v>42094.808182870373</v>
      </c>
      <c r="T695" s="12">
        <f t="shared" si="43"/>
        <v>42124.808182870373</v>
      </c>
    </row>
    <row r="696" spans="1:20" ht="60" x14ac:dyDescent="0.25">
      <c r="A696">
        <v>694</v>
      </c>
      <c r="B696" s="3" t="s">
        <v>695</v>
      </c>
      <c r="C696" s="3" t="s">
        <v>4804</v>
      </c>
      <c r="D696">
        <v>150000</v>
      </c>
      <c r="E696">
        <v>590</v>
      </c>
      <c r="F696" t="s">
        <v>8221</v>
      </c>
      <c r="G696" t="s">
        <v>8224</v>
      </c>
      <c r="H696" t="s">
        <v>8246</v>
      </c>
      <c r="I696">
        <v>1485964559</v>
      </c>
      <c r="J696">
        <v>1483372559</v>
      </c>
      <c r="K696" t="b">
        <v>0</v>
      </c>
      <c r="L696">
        <v>7</v>
      </c>
      <c r="M696" t="b">
        <v>0</v>
      </c>
      <c r="N696" t="s">
        <v>8273</v>
      </c>
      <c r="O696" s="5">
        <f t="shared" si="40"/>
        <v>0.39333333333333331</v>
      </c>
      <c r="P696" s="7">
        <f t="shared" si="41"/>
        <v>84.285714285714292</v>
      </c>
      <c r="Q696" t="s">
        <v>8319</v>
      </c>
      <c r="R696" t="s">
        <v>8321</v>
      </c>
      <c r="S696" s="12">
        <f t="shared" si="42"/>
        <v>42737.663877314815</v>
      </c>
      <c r="T696" s="12">
        <f t="shared" si="43"/>
        <v>42767.663877314815</v>
      </c>
    </row>
    <row r="697" spans="1:20" ht="60" x14ac:dyDescent="0.25">
      <c r="A697">
        <v>695</v>
      </c>
      <c r="B697" s="3" t="s">
        <v>696</v>
      </c>
      <c r="C697" s="3" t="s">
        <v>4805</v>
      </c>
      <c r="D697">
        <v>60000</v>
      </c>
      <c r="E697">
        <v>636</v>
      </c>
      <c r="F697" t="s">
        <v>8221</v>
      </c>
      <c r="G697" t="s">
        <v>8224</v>
      </c>
      <c r="H697" t="s">
        <v>8246</v>
      </c>
      <c r="I697">
        <v>1414758620</v>
      </c>
      <c r="J697">
        <v>1412166620</v>
      </c>
      <c r="K697" t="b">
        <v>0</v>
      </c>
      <c r="L697">
        <v>7</v>
      </c>
      <c r="M697" t="b">
        <v>0</v>
      </c>
      <c r="N697" t="s">
        <v>8273</v>
      </c>
      <c r="O697" s="5">
        <f t="shared" si="40"/>
        <v>1.06</v>
      </c>
      <c r="P697" s="7">
        <f t="shared" si="41"/>
        <v>90.857142857142861</v>
      </c>
      <c r="Q697" t="s">
        <v>8319</v>
      </c>
      <c r="R697" t="s">
        <v>8321</v>
      </c>
      <c r="S697" s="12">
        <f t="shared" si="42"/>
        <v>41913.521064814813</v>
      </c>
      <c r="T697" s="12">
        <f t="shared" si="43"/>
        <v>41943.521064814813</v>
      </c>
    </row>
    <row r="698" spans="1:20" ht="30" x14ac:dyDescent="0.25">
      <c r="A698">
        <v>696</v>
      </c>
      <c r="B698" s="3" t="s">
        <v>697</v>
      </c>
      <c r="C698" s="3" t="s">
        <v>4806</v>
      </c>
      <c r="D698">
        <v>175000</v>
      </c>
      <c r="E698">
        <v>1</v>
      </c>
      <c r="F698" t="s">
        <v>8221</v>
      </c>
      <c r="G698" t="s">
        <v>8233</v>
      </c>
      <c r="H698" t="s">
        <v>8249</v>
      </c>
      <c r="I698">
        <v>1406326502</v>
      </c>
      <c r="J698">
        <v>1403734502</v>
      </c>
      <c r="K698" t="b">
        <v>0</v>
      </c>
      <c r="L698">
        <v>1</v>
      </c>
      <c r="M698" t="b">
        <v>0</v>
      </c>
      <c r="N698" t="s">
        <v>8273</v>
      </c>
      <c r="O698" s="5">
        <f t="shared" si="40"/>
        <v>5.7142857142857147E-4</v>
      </c>
      <c r="P698" s="7">
        <f t="shared" si="41"/>
        <v>1</v>
      </c>
      <c r="Q698" t="s">
        <v>8319</v>
      </c>
      <c r="R698" t="s">
        <v>8321</v>
      </c>
      <c r="S698" s="12">
        <f t="shared" si="42"/>
        <v>41815.927106481482</v>
      </c>
      <c r="T698" s="12">
        <f t="shared" si="43"/>
        <v>41845.927106481482</v>
      </c>
    </row>
    <row r="699" spans="1:20" ht="60" x14ac:dyDescent="0.25">
      <c r="A699">
        <v>697</v>
      </c>
      <c r="B699" s="3" t="s">
        <v>698</v>
      </c>
      <c r="C699" s="3" t="s">
        <v>4807</v>
      </c>
      <c r="D699">
        <v>5000</v>
      </c>
      <c r="E699">
        <v>2319</v>
      </c>
      <c r="F699" t="s">
        <v>8221</v>
      </c>
      <c r="G699" t="s">
        <v>8236</v>
      </c>
      <c r="H699" t="s">
        <v>8249</v>
      </c>
      <c r="I699">
        <v>1454502789</v>
      </c>
      <c r="J699">
        <v>1453206789</v>
      </c>
      <c r="K699" t="b">
        <v>0</v>
      </c>
      <c r="L699">
        <v>114</v>
      </c>
      <c r="M699" t="b">
        <v>0</v>
      </c>
      <c r="N699" t="s">
        <v>8273</v>
      </c>
      <c r="O699" s="5">
        <f t="shared" si="40"/>
        <v>46.379999999999995</v>
      </c>
      <c r="P699" s="7">
        <f t="shared" si="41"/>
        <v>20.342105263157894</v>
      </c>
      <c r="Q699" t="s">
        <v>8319</v>
      </c>
      <c r="R699" t="s">
        <v>8321</v>
      </c>
      <c r="S699" s="12">
        <f t="shared" si="42"/>
        <v>42388.523020833338</v>
      </c>
      <c r="T699" s="12">
        <f t="shared" si="43"/>
        <v>42403.523020833338</v>
      </c>
    </row>
    <row r="700" spans="1:20" ht="60" x14ac:dyDescent="0.25">
      <c r="A700">
        <v>698</v>
      </c>
      <c r="B700" s="3" t="s">
        <v>699</v>
      </c>
      <c r="C700" s="3" t="s">
        <v>4808</v>
      </c>
      <c r="D700">
        <v>100000</v>
      </c>
      <c r="E700">
        <v>15390</v>
      </c>
      <c r="F700" t="s">
        <v>8221</v>
      </c>
      <c r="G700" t="s">
        <v>8224</v>
      </c>
      <c r="H700" t="s">
        <v>8246</v>
      </c>
      <c r="I700">
        <v>1411005600</v>
      </c>
      <c r="J700">
        <v>1408141245</v>
      </c>
      <c r="K700" t="b">
        <v>0</v>
      </c>
      <c r="L700">
        <v>29</v>
      </c>
      <c r="M700" t="b">
        <v>0</v>
      </c>
      <c r="N700" t="s">
        <v>8273</v>
      </c>
      <c r="O700" s="5">
        <f t="shared" si="40"/>
        <v>15.39</v>
      </c>
      <c r="P700" s="7">
        <f t="shared" si="41"/>
        <v>530.68965517241384</v>
      </c>
      <c r="Q700" t="s">
        <v>8319</v>
      </c>
      <c r="R700" t="s">
        <v>8321</v>
      </c>
      <c r="S700" s="12">
        <f t="shared" si="42"/>
        <v>41866.931076388886</v>
      </c>
      <c r="T700" s="12">
        <f t="shared" si="43"/>
        <v>41900.083333333336</v>
      </c>
    </row>
    <row r="701" spans="1:20" ht="60" x14ac:dyDescent="0.25">
      <c r="A701">
        <v>699</v>
      </c>
      <c r="B701" s="3" t="s">
        <v>700</v>
      </c>
      <c r="C701" s="3" t="s">
        <v>4809</v>
      </c>
      <c r="D701">
        <v>130000</v>
      </c>
      <c r="E701">
        <v>107148.74</v>
      </c>
      <c r="F701" t="s">
        <v>8221</v>
      </c>
      <c r="G701" t="s">
        <v>8224</v>
      </c>
      <c r="H701" t="s">
        <v>8246</v>
      </c>
      <c r="I701">
        <v>1385136000</v>
      </c>
      <c r="J701">
        <v>1381923548</v>
      </c>
      <c r="K701" t="b">
        <v>0</v>
      </c>
      <c r="L701">
        <v>890</v>
      </c>
      <c r="M701" t="b">
        <v>0</v>
      </c>
      <c r="N701" t="s">
        <v>8273</v>
      </c>
      <c r="O701" s="5">
        <f t="shared" si="40"/>
        <v>82.422107692307705</v>
      </c>
      <c r="P701" s="7">
        <f t="shared" si="41"/>
        <v>120.39184269662923</v>
      </c>
      <c r="Q701" t="s">
        <v>8319</v>
      </c>
      <c r="R701" t="s">
        <v>8321</v>
      </c>
      <c r="S701" s="12">
        <f t="shared" si="42"/>
        <v>41563.485509259262</v>
      </c>
      <c r="T701" s="12">
        <f t="shared" si="43"/>
        <v>41600.666666666664</v>
      </c>
    </row>
    <row r="702" spans="1:20" ht="60" x14ac:dyDescent="0.25">
      <c r="A702">
        <v>700</v>
      </c>
      <c r="B702" s="3" t="s">
        <v>701</v>
      </c>
      <c r="C702" s="3" t="s">
        <v>4810</v>
      </c>
      <c r="D702">
        <v>15000</v>
      </c>
      <c r="E702">
        <v>403</v>
      </c>
      <c r="F702" t="s">
        <v>8221</v>
      </c>
      <c r="G702" t="s">
        <v>8227</v>
      </c>
      <c r="H702" t="s">
        <v>8249</v>
      </c>
      <c r="I702">
        <v>1484065881</v>
      </c>
      <c r="J702">
        <v>1481473881</v>
      </c>
      <c r="K702" t="b">
        <v>0</v>
      </c>
      <c r="L702">
        <v>31</v>
      </c>
      <c r="M702" t="b">
        <v>0</v>
      </c>
      <c r="N702" t="s">
        <v>8273</v>
      </c>
      <c r="O702" s="5">
        <f t="shared" si="40"/>
        <v>2.6866666666666665</v>
      </c>
      <c r="P702" s="7">
        <f t="shared" si="41"/>
        <v>13</v>
      </c>
      <c r="Q702" t="s">
        <v>8319</v>
      </c>
      <c r="R702" t="s">
        <v>8321</v>
      </c>
      <c r="S702" s="12">
        <f t="shared" si="42"/>
        <v>42715.688437500001</v>
      </c>
      <c r="T702" s="12">
        <f t="shared" si="43"/>
        <v>42745.688437500001</v>
      </c>
    </row>
    <row r="703" spans="1:20" ht="60" x14ac:dyDescent="0.25">
      <c r="A703">
        <v>701</v>
      </c>
      <c r="B703" s="3" t="s">
        <v>702</v>
      </c>
      <c r="C703" s="3" t="s">
        <v>4811</v>
      </c>
      <c r="D703">
        <v>23000</v>
      </c>
      <c r="E703">
        <v>6118</v>
      </c>
      <c r="F703" t="s">
        <v>8221</v>
      </c>
      <c r="G703" t="s">
        <v>8225</v>
      </c>
      <c r="H703" t="s">
        <v>8247</v>
      </c>
      <c r="I703">
        <v>1406130880</v>
      </c>
      <c r="J703">
        <v>1403538880</v>
      </c>
      <c r="K703" t="b">
        <v>0</v>
      </c>
      <c r="L703">
        <v>21</v>
      </c>
      <c r="M703" t="b">
        <v>0</v>
      </c>
      <c r="N703" t="s">
        <v>8273</v>
      </c>
      <c r="O703" s="5">
        <f t="shared" si="40"/>
        <v>26.6</v>
      </c>
      <c r="P703" s="7">
        <f t="shared" si="41"/>
        <v>291.33333333333331</v>
      </c>
      <c r="Q703" t="s">
        <v>8319</v>
      </c>
      <c r="R703" t="s">
        <v>8321</v>
      </c>
      <c r="S703" s="12">
        <f t="shared" si="42"/>
        <v>41813.662962962961</v>
      </c>
      <c r="T703" s="12">
        <f t="shared" si="43"/>
        <v>41843.662962962961</v>
      </c>
    </row>
    <row r="704" spans="1:20" ht="60" x14ac:dyDescent="0.25">
      <c r="A704">
        <v>702</v>
      </c>
      <c r="B704" s="3" t="s">
        <v>703</v>
      </c>
      <c r="C704" s="3" t="s">
        <v>4812</v>
      </c>
      <c r="D704">
        <v>15000</v>
      </c>
      <c r="E704">
        <v>4622.01</v>
      </c>
      <c r="F704" t="s">
        <v>8221</v>
      </c>
      <c r="G704" t="s">
        <v>8224</v>
      </c>
      <c r="H704" t="s">
        <v>8246</v>
      </c>
      <c r="I704">
        <v>1480011987</v>
      </c>
      <c r="J704">
        <v>1477416387</v>
      </c>
      <c r="K704" t="b">
        <v>0</v>
      </c>
      <c r="L704">
        <v>37</v>
      </c>
      <c r="M704" t="b">
        <v>0</v>
      </c>
      <c r="N704" t="s">
        <v>8273</v>
      </c>
      <c r="O704" s="5">
        <f t="shared" si="40"/>
        <v>30.813400000000001</v>
      </c>
      <c r="P704" s="7">
        <f t="shared" si="41"/>
        <v>124.9191891891892</v>
      </c>
      <c r="Q704" t="s">
        <v>8319</v>
      </c>
      <c r="R704" t="s">
        <v>8321</v>
      </c>
      <c r="S704" s="12">
        <f t="shared" si="42"/>
        <v>42668.726701388892</v>
      </c>
      <c r="T704" s="12">
        <f t="shared" si="43"/>
        <v>42698.768368055549</v>
      </c>
    </row>
    <row r="705" spans="1:20" ht="45" x14ac:dyDescent="0.25">
      <c r="A705">
        <v>703</v>
      </c>
      <c r="B705" s="3" t="s">
        <v>704</v>
      </c>
      <c r="C705" s="3" t="s">
        <v>4813</v>
      </c>
      <c r="D705">
        <v>15000</v>
      </c>
      <c r="E705">
        <v>837</v>
      </c>
      <c r="F705" t="s">
        <v>8221</v>
      </c>
      <c r="G705" t="s">
        <v>8224</v>
      </c>
      <c r="H705" t="s">
        <v>8246</v>
      </c>
      <c r="I705">
        <v>1485905520</v>
      </c>
      <c r="J705">
        <v>1481150949</v>
      </c>
      <c r="K705" t="b">
        <v>0</v>
      </c>
      <c r="L705">
        <v>7</v>
      </c>
      <c r="M705" t="b">
        <v>0</v>
      </c>
      <c r="N705" t="s">
        <v>8273</v>
      </c>
      <c r="O705" s="5">
        <f t="shared" si="40"/>
        <v>5.58</v>
      </c>
      <c r="P705" s="7">
        <f t="shared" si="41"/>
        <v>119.57142857142857</v>
      </c>
      <c r="Q705" t="s">
        <v>8319</v>
      </c>
      <c r="R705" t="s">
        <v>8321</v>
      </c>
      <c r="S705" s="12">
        <f t="shared" si="42"/>
        <v>42711.950798611113</v>
      </c>
      <c r="T705" s="12">
        <f t="shared" si="43"/>
        <v>42766.98055555555</v>
      </c>
    </row>
    <row r="706" spans="1:20" ht="45" x14ac:dyDescent="0.25">
      <c r="A706">
        <v>704</v>
      </c>
      <c r="B706" s="3" t="s">
        <v>705</v>
      </c>
      <c r="C706" s="3" t="s">
        <v>4814</v>
      </c>
      <c r="D706">
        <v>55000</v>
      </c>
      <c r="E706">
        <v>481</v>
      </c>
      <c r="F706" t="s">
        <v>8221</v>
      </c>
      <c r="G706" t="s">
        <v>8229</v>
      </c>
      <c r="H706" t="s">
        <v>8251</v>
      </c>
      <c r="I706">
        <v>1487565468</v>
      </c>
      <c r="J706">
        <v>1482381468</v>
      </c>
      <c r="K706" t="b">
        <v>0</v>
      </c>
      <c r="L706">
        <v>4</v>
      </c>
      <c r="M706" t="b">
        <v>0</v>
      </c>
      <c r="N706" t="s">
        <v>8273</v>
      </c>
      <c r="O706" s="5">
        <f t="shared" si="40"/>
        <v>0.87454545454545463</v>
      </c>
      <c r="P706" s="7">
        <f t="shared" si="41"/>
        <v>120.25</v>
      </c>
      <c r="Q706" t="s">
        <v>8319</v>
      </c>
      <c r="R706" t="s">
        <v>8321</v>
      </c>
      <c r="S706" s="12">
        <f t="shared" si="42"/>
        <v>42726.192916666667</v>
      </c>
      <c r="T706" s="12">
        <f t="shared" si="43"/>
        <v>42786.192916666667</v>
      </c>
    </row>
    <row r="707" spans="1:20" ht="30" x14ac:dyDescent="0.25">
      <c r="A707">
        <v>705</v>
      </c>
      <c r="B707" s="3" t="s">
        <v>706</v>
      </c>
      <c r="C707" s="3" t="s">
        <v>4815</v>
      </c>
      <c r="D707">
        <v>100000</v>
      </c>
      <c r="E707">
        <v>977</v>
      </c>
      <c r="F707" t="s">
        <v>8221</v>
      </c>
      <c r="G707" t="s">
        <v>8233</v>
      </c>
      <c r="H707" t="s">
        <v>8249</v>
      </c>
      <c r="I707">
        <v>1484999278</v>
      </c>
      <c r="J707">
        <v>1482407278</v>
      </c>
      <c r="K707" t="b">
        <v>0</v>
      </c>
      <c r="L707">
        <v>5</v>
      </c>
      <c r="M707" t="b">
        <v>0</v>
      </c>
      <c r="N707" t="s">
        <v>8273</v>
      </c>
      <c r="O707" s="5">
        <f t="shared" ref="O707:O770" si="44">(E707/D707)*100</f>
        <v>0.97699999999999987</v>
      </c>
      <c r="P707" s="7">
        <f t="shared" ref="P707:P770" si="45">IF(E707&gt;0,E707/L707,"N/A")</f>
        <v>195.4</v>
      </c>
      <c r="Q707" t="s">
        <v>8319</v>
      </c>
      <c r="R707" t="s">
        <v>8321</v>
      </c>
      <c r="S707" s="12">
        <f t="shared" ref="S707:S770" si="46">(((J707/60)/60)/24)+DATE(1970,1,1)</f>
        <v>42726.491643518515</v>
      </c>
      <c r="T707" s="12">
        <f t="shared" ref="T707:T770" si="47">(((I707/60)/60/24)+DATE(1970,1,1))</f>
        <v>42756.491643518515</v>
      </c>
    </row>
    <row r="708" spans="1:20" ht="60" x14ac:dyDescent="0.25">
      <c r="A708">
        <v>706</v>
      </c>
      <c r="B708" s="3" t="s">
        <v>707</v>
      </c>
      <c r="C708" s="3" t="s">
        <v>4816</v>
      </c>
      <c r="D708">
        <v>100000</v>
      </c>
      <c r="E708">
        <v>0</v>
      </c>
      <c r="F708" t="s">
        <v>8221</v>
      </c>
      <c r="G708" t="s">
        <v>8227</v>
      </c>
      <c r="H708" t="s">
        <v>8249</v>
      </c>
      <c r="I708">
        <v>1481740740</v>
      </c>
      <c r="J708">
        <v>1478130783</v>
      </c>
      <c r="K708" t="b">
        <v>0</v>
      </c>
      <c r="L708">
        <v>0</v>
      </c>
      <c r="M708" t="b">
        <v>0</v>
      </c>
      <c r="N708" t="s">
        <v>8273</v>
      </c>
      <c r="O708" s="5">
        <f t="shared" si="44"/>
        <v>0</v>
      </c>
      <c r="P708" s="7" t="str">
        <f t="shared" si="45"/>
        <v>N/A</v>
      </c>
      <c r="Q708" t="s">
        <v>8319</v>
      </c>
      <c r="R708" t="s">
        <v>8321</v>
      </c>
      <c r="S708" s="12">
        <f t="shared" si="46"/>
        <v>42676.995173611111</v>
      </c>
      <c r="T708" s="12">
        <f t="shared" si="47"/>
        <v>42718.777083333334</v>
      </c>
    </row>
    <row r="709" spans="1:20" ht="60" x14ac:dyDescent="0.25">
      <c r="A709">
        <v>707</v>
      </c>
      <c r="B709" s="3" t="s">
        <v>708</v>
      </c>
      <c r="C709" s="3" t="s">
        <v>4817</v>
      </c>
      <c r="D709">
        <v>68000</v>
      </c>
      <c r="E709">
        <v>53670.6</v>
      </c>
      <c r="F709" t="s">
        <v>8221</v>
      </c>
      <c r="G709" t="s">
        <v>8225</v>
      </c>
      <c r="H709" t="s">
        <v>8247</v>
      </c>
      <c r="I709">
        <v>1483286127</v>
      </c>
      <c r="J709">
        <v>1479830127</v>
      </c>
      <c r="K709" t="b">
        <v>0</v>
      </c>
      <c r="L709">
        <v>456</v>
      </c>
      <c r="M709" t="b">
        <v>0</v>
      </c>
      <c r="N709" t="s">
        <v>8273</v>
      </c>
      <c r="O709" s="5">
        <f t="shared" si="44"/>
        <v>78.927352941176466</v>
      </c>
      <c r="P709" s="7">
        <f t="shared" si="45"/>
        <v>117.69868421052631</v>
      </c>
      <c r="Q709" t="s">
        <v>8319</v>
      </c>
      <c r="R709" t="s">
        <v>8321</v>
      </c>
      <c r="S709" s="12">
        <f t="shared" si="46"/>
        <v>42696.663506944446</v>
      </c>
      <c r="T709" s="12">
        <f t="shared" si="47"/>
        <v>42736.663506944446</v>
      </c>
    </row>
    <row r="710" spans="1:20" ht="60" x14ac:dyDescent="0.25">
      <c r="A710">
        <v>708</v>
      </c>
      <c r="B710" s="3" t="s">
        <v>709</v>
      </c>
      <c r="C710" s="3" t="s">
        <v>4818</v>
      </c>
      <c r="D710">
        <v>40000</v>
      </c>
      <c r="E710">
        <v>8837</v>
      </c>
      <c r="F710" t="s">
        <v>8221</v>
      </c>
      <c r="G710" t="s">
        <v>8225</v>
      </c>
      <c r="H710" t="s">
        <v>8247</v>
      </c>
      <c r="I710">
        <v>1410616600</v>
      </c>
      <c r="J710">
        <v>1405432600</v>
      </c>
      <c r="K710" t="b">
        <v>0</v>
      </c>
      <c r="L710">
        <v>369</v>
      </c>
      <c r="M710" t="b">
        <v>0</v>
      </c>
      <c r="N710" t="s">
        <v>8273</v>
      </c>
      <c r="O710" s="5">
        <f t="shared" si="44"/>
        <v>22.092500000000001</v>
      </c>
      <c r="P710" s="7">
        <f t="shared" si="45"/>
        <v>23.948509485094849</v>
      </c>
      <c r="Q710" t="s">
        <v>8319</v>
      </c>
      <c r="R710" t="s">
        <v>8321</v>
      </c>
      <c r="S710" s="12">
        <f t="shared" si="46"/>
        <v>41835.581018518518</v>
      </c>
      <c r="T710" s="12">
        <f t="shared" si="47"/>
        <v>41895.581018518518</v>
      </c>
    </row>
    <row r="711" spans="1:20" ht="30" x14ac:dyDescent="0.25">
      <c r="A711">
        <v>709</v>
      </c>
      <c r="B711" s="3" t="s">
        <v>710</v>
      </c>
      <c r="C711" s="3" t="s">
        <v>4819</v>
      </c>
      <c r="D711">
        <v>15000</v>
      </c>
      <c r="E711">
        <v>61</v>
      </c>
      <c r="F711" t="s">
        <v>8221</v>
      </c>
      <c r="G711" t="s">
        <v>8224</v>
      </c>
      <c r="H711" t="s">
        <v>8246</v>
      </c>
      <c r="I711">
        <v>1417741159</v>
      </c>
      <c r="J711">
        <v>1415149159</v>
      </c>
      <c r="K711" t="b">
        <v>0</v>
      </c>
      <c r="L711">
        <v>2</v>
      </c>
      <c r="M711" t="b">
        <v>0</v>
      </c>
      <c r="N711" t="s">
        <v>8273</v>
      </c>
      <c r="O711" s="5">
        <f t="shared" si="44"/>
        <v>0.40666666666666662</v>
      </c>
      <c r="P711" s="7">
        <f t="shared" si="45"/>
        <v>30.5</v>
      </c>
      <c r="Q711" t="s">
        <v>8319</v>
      </c>
      <c r="R711" t="s">
        <v>8321</v>
      </c>
      <c r="S711" s="12">
        <f t="shared" si="46"/>
        <v>41948.041192129633</v>
      </c>
      <c r="T711" s="12">
        <f t="shared" si="47"/>
        <v>41978.041192129633</v>
      </c>
    </row>
    <row r="712" spans="1:20" ht="45" x14ac:dyDescent="0.25">
      <c r="A712">
        <v>710</v>
      </c>
      <c r="B712" s="3" t="s">
        <v>711</v>
      </c>
      <c r="C712" s="3" t="s">
        <v>4820</v>
      </c>
      <c r="D712">
        <v>1200</v>
      </c>
      <c r="E712">
        <v>0</v>
      </c>
      <c r="F712" t="s">
        <v>8221</v>
      </c>
      <c r="G712" t="s">
        <v>8229</v>
      </c>
      <c r="H712" t="s">
        <v>8251</v>
      </c>
      <c r="I712">
        <v>1408495440</v>
      </c>
      <c r="J712">
        <v>1405640302</v>
      </c>
      <c r="K712" t="b">
        <v>0</v>
      </c>
      <c r="L712">
        <v>0</v>
      </c>
      <c r="M712" t="b">
        <v>0</v>
      </c>
      <c r="N712" t="s">
        <v>8273</v>
      </c>
      <c r="O712" s="5">
        <f t="shared" si="44"/>
        <v>0</v>
      </c>
      <c r="P712" s="7" t="str">
        <f t="shared" si="45"/>
        <v>N/A</v>
      </c>
      <c r="Q712" t="s">
        <v>8319</v>
      </c>
      <c r="R712" t="s">
        <v>8321</v>
      </c>
      <c r="S712" s="12">
        <f t="shared" si="46"/>
        <v>41837.984976851854</v>
      </c>
      <c r="T712" s="12">
        <f t="shared" si="47"/>
        <v>41871.030555555553</v>
      </c>
    </row>
    <row r="713" spans="1:20" ht="60" x14ac:dyDescent="0.25">
      <c r="A713">
        <v>711</v>
      </c>
      <c r="B713" s="3" t="s">
        <v>712</v>
      </c>
      <c r="C713" s="3" t="s">
        <v>4821</v>
      </c>
      <c r="D713">
        <v>100000</v>
      </c>
      <c r="E713">
        <v>33791</v>
      </c>
      <c r="F713" t="s">
        <v>8221</v>
      </c>
      <c r="G713" t="s">
        <v>8233</v>
      </c>
      <c r="H713" t="s">
        <v>8249</v>
      </c>
      <c r="I713">
        <v>1481716868</v>
      </c>
      <c r="J713">
        <v>1478257268</v>
      </c>
      <c r="K713" t="b">
        <v>0</v>
      </c>
      <c r="L713">
        <v>338</v>
      </c>
      <c r="M713" t="b">
        <v>0</v>
      </c>
      <c r="N713" t="s">
        <v>8273</v>
      </c>
      <c r="O713" s="5">
        <f t="shared" si="44"/>
        <v>33.790999999999997</v>
      </c>
      <c r="P713" s="7">
        <f t="shared" si="45"/>
        <v>99.973372781065095</v>
      </c>
      <c r="Q713" t="s">
        <v>8319</v>
      </c>
      <c r="R713" t="s">
        <v>8321</v>
      </c>
      <c r="S713" s="12">
        <f t="shared" si="46"/>
        <v>42678.459120370375</v>
      </c>
      <c r="T713" s="12">
        <f t="shared" si="47"/>
        <v>42718.500787037032</v>
      </c>
    </row>
    <row r="714" spans="1:20" ht="60" x14ac:dyDescent="0.25">
      <c r="A714">
        <v>712</v>
      </c>
      <c r="B714" s="3" t="s">
        <v>713</v>
      </c>
      <c r="C714" s="3" t="s">
        <v>4822</v>
      </c>
      <c r="D714">
        <v>48500</v>
      </c>
      <c r="E714">
        <v>105</v>
      </c>
      <c r="F714" t="s">
        <v>8221</v>
      </c>
      <c r="G714" t="s">
        <v>8224</v>
      </c>
      <c r="H714" t="s">
        <v>8246</v>
      </c>
      <c r="I714">
        <v>1455466832</v>
      </c>
      <c r="J714">
        <v>1452874832</v>
      </c>
      <c r="K714" t="b">
        <v>0</v>
      </c>
      <c r="L714">
        <v>4</v>
      </c>
      <c r="M714" t="b">
        <v>0</v>
      </c>
      <c r="N714" t="s">
        <v>8273</v>
      </c>
      <c r="O714" s="5">
        <f t="shared" si="44"/>
        <v>0.21649484536082475</v>
      </c>
      <c r="P714" s="7">
        <f t="shared" si="45"/>
        <v>26.25</v>
      </c>
      <c r="Q714" t="s">
        <v>8319</v>
      </c>
      <c r="R714" t="s">
        <v>8321</v>
      </c>
      <c r="S714" s="12">
        <f t="shared" si="46"/>
        <v>42384.680925925932</v>
      </c>
      <c r="T714" s="12">
        <f t="shared" si="47"/>
        <v>42414.680925925932</v>
      </c>
    </row>
    <row r="715" spans="1:20" ht="60" x14ac:dyDescent="0.25">
      <c r="A715">
        <v>713</v>
      </c>
      <c r="B715" s="3" t="s">
        <v>714</v>
      </c>
      <c r="C715" s="3" t="s">
        <v>4823</v>
      </c>
      <c r="D715">
        <v>25000</v>
      </c>
      <c r="E715">
        <v>199</v>
      </c>
      <c r="F715" t="s">
        <v>8221</v>
      </c>
      <c r="G715" t="s">
        <v>8237</v>
      </c>
      <c r="H715" t="s">
        <v>8249</v>
      </c>
      <c r="I715">
        <v>1465130532</v>
      </c>
      <c r="J715">
        <v>1462538532</v>
      </c>
      <c r="K715" t="b">
        <v>0</v>
      </c>
      <c r="L715">
        <v>1</v>
      </c>
      <c r="M715" t="b">
        <v>0</v>
      </c>
      <c r="N715" t="s">
        <v>8273</v>
      </c>
      <c r="O715" s="5">
        <f t="shared" si="44"/>
        <v>0.79600000000000004</v>
      </c>
      <c r="P715" s="7">
        <f t="shared" si="45"/>
        <v>199</v>
      </c>
      <c r="Q715" t="s">
        <v>8319</v>
      </c>
      <c r="R715" t="s">
        <v>8321</v>
      </c>
      <c r="S715" s="12">
        <f t="shared" si="46"/>
        <v>42496.529305555552</v>
      </c>
      <c r="T715" s="12">
        <f t="shared" si="47"/>
        <v>42526.529305555552</v>
      </c>
    </row>
    <row r="716" spans="1:20" ht="45" x14ac:dyDescent="0.25">
      <c r="A716">
        <v>714</v>
      </c>
      <c r="B716" s="3" t="s">
        <v>715</v>
      </c>
      <c r="C716" s="3" t="s">
        <v>4824</v>
      </c>
      <c r="D716">
        <v>15000</v>
      </c>
      <c r="E716">
        <v>2249</v>
      </c>
      <c r="F716" t="s">
        <v>8221</v>
      </c>
      <c r="G716" t="s">
        <v>8224</v>
      </c>
      <c r="H716" t="s">
        <v>8246</v>
      </c>
      <c r="I716">
        <v>1488308082</v>
      </c>
      <c r="J716">
        <v>1483124082</v>
      </c>
      <c r="K716" t="b">
        <v>0</v>
      </c>
      <c r="L716">
        <v>28</v>
      </c>
      <c r="M716" t="b">
        <v>0</v>
      </c>
      <c r="N716" t="s">
        <v>8273</v>
      </c>
      <c r="O716" s="5">
        <f t="shared" si="44"/>
        <v>14.993333333333334</v>
      </c>
      <c r="P716" s="7">
        <f t="shared" si="45"/>
        <v>80.321428571428569</v>
      </c>
      <c r="Q716" t="s">
        <v>8319</v>
      </c>
      <c r="R716" t="s">
        <v>8321</v>
      </c>
      <c r="S716" s="12">
        <f t="shared" si="46"/>
        <v>42734.787986111114</v>
      </c>
      <c r="T716" s="12">
        <f t="shared" si="47"/>
        <v>42794.787986111114</v>
      </c>
    </row>
    <row r="717" spans="1:20" ht="60" x14ac:dyDescent="0.25">
      <c r="A717">
        <v>715</v>
      </c>
      <c r="B717" s="3" t="s">
        <v>716</v>
      </c>
      <c r="C717" s="3" t="s">
        <v>4825</v>
      </c>
      <c r="D717">
        <v>27500</v>
      </c>
      <c r="E717">
        <v>1389</v>
      </c>
      <c r="F717" t="s">
        <v>8221</v>
      </c>
      <c r="G717" t="s">
        <v>8224</v>
      </c>
      <c r="H717" t="s">
        <v>8246</v>
      </c>
      <c r="I717">
        <v>1446693040</v>
      </c>
      <c r="J717">
        <v>1443233440</v>
      </c>
      <c r="K717" t="b">
        <v>0</v>
      </c>
      <c r="L717">
        <v>12</v>
      </c>
      <c r="M717" t="b">
        <v>0</v>
      </c>
      <c r="N717" t="s">
        <v>8273</v>
      </c>
      <c r="O717" s="5">
        <f t="shared" si="44"/>
        <v>5.0509090909090908</v>
      </c>
      <c r="P717" s="7">
        <f t="shared" si="45"/>
        <v>115.75</v>
      </c>
      <c r="Q717" t="s">
        <v>8319</v>
      </c>
      <c r="R717" t="s">
        <v>8321</v>
      </c>
      <c r="S717" s="12">
        <f t="shared" si="46"/>
        <v>42273.090740740736</v>
      </c>
      <c r="T717" s="12">
        <f t="shared" si="47"/>
        <v>42313.132407407407</v>
      </c>
    </row>
    <row r="718" spans="1:20" ht="45" x14ac:dyDescent="0.25">
      <c r="A718">
        <v>716</v>
      </c>
      <c r="B718" s="3" t="s">
        <v>717</v>
      </c>
      <c r="C718" s="3" t="s">
        <v>4826</v>
      </c>
      <c r="D718">
        <v>7000</v>
      </c>
      <c r="E718">
        <v>715</v>
      </c>
      <c r="F718" t="s">
        <v>8221</v>
      </c>
      <c r="G718" t="s">
        <v>8224</v>
      </c>
      <c r="H718" t="s">
        <v>8246</v>
      </c>
      <c r="I718">
        <v>1417392000</v>
      </c>
      <c r="J718">
        <v>1414511307</v>
      </c>
      <c r="K718" t="b">
        <v>0</v>
      </c>
      <c r="L718">
        <v>16</v>
      </c>
      <c r="M718" t="b">
        <v>0</v>
      </c>
      <c r="N718" t="s">
        <v>8273</v>
      </c>
      <c r="O718" s="5">
        <f t="shared" si="44"/>
        <v>10.214285714285715</v>
      </c>
      <c r="P718" s="7">
        <f t="shared" si="45"/>
        <v>44.6875</v>
      </c>
      <c r="Q718" t="s">
        <v>8319</v>
      </c>
      <c r="R718" t="s">
        <v>8321</v>
      </c>
      <c r="S718" s="12">
        <f t="shared" si="46"/>
        <v>41940.658645833333</v>
      </c>
      <c r="T718" s="12">
        <f t="shared" si="47"/>
        <v>41974</v>
      </c>
    </row>
    <row r="719" spans="1:20" ht="30" x14ac:dyDescent="0.25">
      <c r="A719">
        <v>717</v>
      </c>
      <c r="B719" s="3" t="s">
        <v>718</v>
      </c>
      <c r="C719" s="3" t="s">
        <v>4827</v>
      </c>
      <c r="D719">
        <v>100000</v>
      </c>
      <c r="E719">
        <v>305</v>
      </c>
      <c r="F719" t="s">
        <v>8221</v>
      </c>
      <c r="G719" t="s">
        <v>8224</v>
      </c>
      <c r="H719" t="s">
        <v>8246</v>
      </c>
      <c r="I719">
        <v>1409949002</v>
      </c>
      <c r="J719">
        <v>1407357002</v>
      </c>
      <c r="K719" t="b">
        <v>0</v>
      </c>
      <c r="L719">
        <v>4</v>
      </c>
      <c r="M719" t="b">
        <v>0</v>
      </c>
      <c r="N719" t="s">
        <v>8273</v>
      </c>
      <c r="O719" s="5">
        <f t="shared" si="44"/>
        <v>0.30499999999999999</v>
      </c>
      <c r="P719" s="7">
        <f t="shared" si="45"/>
        <v>76.25</v>
      </c>
      <c r="Q719" t="s">
        <v>8319</v>
      </c>
      <c r="R719" t="s">
        <v>8321</v>
      </c>
      <c r="S719" s="12">
        <f t="shared" si="46"/>
        <v>41857.854189814818</v>
      </c>
      <c r="T719" s="12">
        <f t="shared" si="47"/>
        <v>41887.854189814818</v>
      </c>
    </row>
    <row r="720" spans="1:20" ht="60" x14ac:dyDescent="0.25">
      <c r="A720">
        <v>718</v>
      </c>
      <c r="B720" s="3" t="s">
        <v>719</v>
      </c>
      <c r="C720" s="3" t="s">
        <v>4828</v>
      </c>
      <c r="D720">
        <v>12000</v>
      </c>
      <c r="E720">
        <v>90</v>
      </c>
      <c r="F720" t="s">
        <v>8221</v>
      </c>
      <c r="G720" t="s">
        <v>8224</v>
      </c>
      <c r="H720" t="s">
        <v>8246</v>
      </c>
      <c r="I720">
        <v>1487397540</v>
      </c>
      <c r="J720">
        <v>1484684247</v>
      </c>
      <c r="K720" t="b">
        <v>0</v>
      </c>
      <c r="L720">
        <v>4</v>
      </c>
      <c r="M720" t="b">
        <v>0</v>
      </c>
      <c r="N720" t="s">
        <v>8273</v>
      </c>
      <c r="O720" s="5">
        <f t="shared" si="44"/>
        <v>0.75</v>
      </c>
      <c r="P720" s="7">
        <f t="shared" si="45"/>
        <v>22.5</v>
      </c>
      <c r="Q720" t="s">
        <v>8319</v>
      </c>
      <c r="R720" t="s">
        <v>8321</v>
      </c>
      <c r="S720" s="12">
        <f t="shared" si="46"/>
        <v>42752.845451388886</v>
      </c>
      <c r="T720" s="12">
        <f t="shared" si="47"/>
        <v>42784.249305555553</v>
      </c>
    </row>
    <row r="721" spans="1:20" ht="60" x14ac:dyDescent="0.25">
      <c r="A721">
        <v>719</v>
      </c>
      <c r="B721" s="3" t="s">
        <v>720</v>
      </c>
      <c r="C721" s="3" t="s">
        <v>4829</v>
      </c>
      <c r="D721">
        <v>15000</v>
      </c>
      <c r="E721">
        <v>194</v>
      </c>
      <c r="F721" t="s">
        <v>8221</v>
      </c>
      <c r="G721" t="s">
        <v>8224</v>
      </c>
      <c r="H721" t="s">
        <v>8246</v>
      </c>
      <c r="I721">
        <v>1456189076</v>
      </c>
      <c r="J721">
        <v>1454979476</v>
      </c>
      <c r="K721" t="b">
        <v>0</v>
      </c>
      <c r="L721">
        <v>10</v>
      </c>
      <c r="M721" t="b">
        <v>0</v>
      </c>
      <c r="N721" t="s">
        <v>8273</v>
      </c>
      <c r="O721" s="5">
        <f t="shared" si="44"/>
        <v>1.2933333333333332</v>
      </c>
      <c r="P721" s="7">
        <f t="shared" si="45"/>
        <v>19.399999999999999</v>
      </c>
      <c r="Q721" t="s">
        <v>8319</v>
      </c>
      <c r="R721" t="s">
        <v>8321</v>
      </c>
      <c r="S721" s="12">
        <f t="shared" si="46"/>
        <v>42409.040231481486</v>
      </c>
      <c r="T721" s="12">
        <f t="shared" si="47"/>
        <v>42423.040231481486</v>
      </c>
    </row>
    <row r="722" spans="1:20" ht="45" hidden="1" x14ac:dyDescent="0.25">
      <c r="A722">
        <v>720</v>
      </c>
      <c r="B722" s="3" t="s">
        <v>721</v>
      </c>
      <c r="C722" s="3" t="s">
        <v>4830</v>
      </c>
      <c r="D722">
        <v>1900</v>
      </c>
      <c r="E722">
        <v>2735</v>
      </c>
      <c r="F722" t="s">
        <v>8219</v>
      </c>
      <c r="G722" t="s">
        <v>8224</v>
      </c>
      <c r="H722" t="s">
        <v>8246</v>
      </c>
      <c r="I722">
        <v>1327851291</v>
      </c>
      <c r="J722">
        <v>1325432091</v>
      </c>
      <c r="K722" t="b">
        <v>0</v>
      </c>
      <c r="L722">
        <v>41</v>
      </c>
      <c r="M722" t="b">
        <v>1</v>
      </c>
      <c r="N722" t="s">
        <v>8274</v>
      </c>
      <c r="O722" s="5">
        <f t="shared" si="44"/>
        <v>143.94736842105263</v>
      </c>
      <c r="P722" s="7">
        <f t="shared" si="45"/>
        <v>66.707317073170728</v>
      </c>
      <c r="Q722" t="s">
        <v>8322</v>
      </c>
      <c r="R722" t="s">
        <v>8323</v>
      </c>
      <c r="S722" s="12">
        <f t="shared" si="46"/>
        <v>40909.649201388893</v>
      </c>
      <c r="T722" s="12">
        <f t="shared" si="47"/>
        <v>40937.649201388893</v>
      </c>
    </row>
    <row r="723" spans="1:20" ht="60" hidden="1" x14ac:dyDescent="0.25">
      <c r="A723">
        <v>721</v>
      </c>
      <c r="B723" s="3" t="s">
        <v>722</v>
      </c>
      <c r="C723" s="3" t="s">
        <v>4831</v>
      </c>
      <c r="D723">
        <v>8200</v>
      </c>
      <c r="E723">
        <v>10013</v>
      </c>
      <c r="F723" t="s">
        <v>8219</v>
      </c>
      <c r="G723" t="s">
        <v>8224</v>
      </c>
      <c r="H723" t="s">
        <v>8246</v>
      </c>
      <c r="I723">
        <v>1406900607</v>
      </c>
      <c r="J723">
        <v>1403012607</v>
      </c>
      <c r="K723" t="b">
        <v>0</v>
      </c>
      <c r="L723">
        <v>119</v>
      </c>
      <c r="M723" t="b">
        <v>1</v>
      </c>
      <c r="N723" t="s">
        <v>8274</v>
      </c>
      <c r="O723" s="5">
        <f t="shared" si="44"/>
        <v>122.10975609756099</v>
      </c>
      <c r="P723" s="7">
        <f t="shared" si="45"/>
        <v>84.142857142857139</v>
      </c>
      <c r="Q723" t="s">
        <v>8322</v>
      </c>
      <c r="R723" t="s">
        <v>8323</v>
      </c>
      <c r="S723" s="12">
        <f t="shared" si="46"/>
        <v>41807.571840277778</v>
      </c>
      <c r="T723" s="12">
        <f t="shared" si="47"/>
        <v>41852.571840277778</v>
      </c>
    </row>
    <row r="724" spans="1:20" ht="60" hidden="1" x14ac:dyDescent="0.25">
      <c r="A724">
        <v>722</v>
      </c>
      <c r="B724" s="3" t="s">
        <v>723</v>
      </c>
      <c r="C724" s="3" t="s">
        <v>4832</v>
      </c>
      <c r="D724">
        <v>25000</v>
      </c>
      <c r="E724">
        <v>33006</v>
      </c>
      <c r="F724" t="s">
        <v>8219</v>
      </c>
      <c r="G724" t="s">
        <v>8224</v>
      </c>
      <c r="H724" t="s">
        <v>8246</v>
      </c>
      <c r="I724">
        <v>1333909178</v>
      </c>
      <c r="J724">
        <v>1331320778</v>
      </c>
      <c r="K724" t="b">
        <v>0</v>
      </c>
      <c r="L724">
        <v>153</v>
      </c>
      <c r="M724" t="b">
        <v>1</v>
      </c>
      <c r="N724" t="s">
        <v>8274</v>
      </c>
      <c r="O724" s="5">
        <f t="shared" si="44"/>
        <v>132.024</v>
      </c>
      <c r="P724" s="7">
        <f t="shared" si="45"/>
        <v>215.72549019607843</v>
      </c>
      <c r="Q724" t="s">
        <v>8322</v>
      </c>
      <c r="R724" t="s">
        <v>8323</v>
      </c>
      <c r="S724" s="12">
        <f t="shared" si="46"/>
        <v>40977.805300925924</v>
      </c>
      <c r="T724" s="12">
        <f t="shared" si="47"/>
        <v>41007.76363425926</v>
      </c>
    </row>
    <row r="725" spans="1:20" ht="45" hidden="1" x14ac:dyDescent="0.25">
      <c r="A725">
        <v>723</v>
      </c>
      <c r="B725" s="3" t="s">
        <v>724</v>
      </c>
      <c r="C725" s="3" t="s">
        <v>4833</v>
      </c>
      <c r="D725">
        <v>5000</v>
      </c>
      <c r="E725">
        <v>5469</v>
      </c>
      <c r="F725" t="s">
        <v>8219</v>
      </c>
      <c r="G725" t="s">
        <v>8224</v>
      </c>
      <c r="H725" t="s">
        <v>8246</v>
      </c>
      <c r="I725">
        <v>1438228740</v>
      </c>
      <c r="J725">
        <v>1435606549</v>
      </c>
      <c r="K725" t="b">
        <v>0</v>
      </c>
      <c r="L725">
        <v>100</v>
      </c>
      <c r="M725" t="b">
        <v>1</v>
      </c>
      <c r="N725" t="s">
        <v>8274</v>
      </c>
      <c r="O725" s="5">
        <f t="shared" si="44"/>
        <v>109.38000000000001</v>
      </c>
      <c r="P725" s="7">
        <f t="shared" si="45"/>
        <v>54.69</v>
      </c>
      <c r="Q725" t="s">
        <v>8322</v>
      </c>
      <c r="R725" t="s">
        <v>8323</v>
      </c>
      <c r="S725" s="12">
        <f t="shared" si="46"/>
        <v>42184.816539351858</v>
      </c>
      <c r="T725" s="12">
        <f t="shared" si="47"/>
        <v>42215.165972222225</v>
      </c>
    </row>
    <row r="726" spans="1:20" ht="60" hidden="1" x14ac:dyDescent="0.25">
      <c r="A726">
        <v>724</v>
      </c>
      <c r="B726" s="3" t="s">
        <v>725</v>
      </c>
      <c r="C726" s="3" t="s">
        <v>4834</v>
      </c>
      <c r="D726">
        <v>7000</v>
      </c>
      <c r="E726">
        <v>7383.01</v>
      </c>
      <c r="F726" t="s">
        <v>8219</v>
      </c>
      <c r="G726" t="s">
        <v>8224</v>
      </c>
      <c r="H726" t="s">
        <v>8246</v>
      </c>
      <c r="I726">
        <v>1309447163</v>
      </c>
      <c r="J726">
        <v>1306855163</v>
      </c>
      <c r="K726" t="b">
        <v>0</v>
      </c>
      <c r="L726">
        <v>143</v>
      </c>
      <c r="M726" t="b">
        <v>1</v>
      </c>
      <c r="N726" t="s">
        <v>8274</v>
      </c>
      <c r="O726" s="5">
        <f t="shared" si="44"/>
        <v>105.47157142857144</v>
      </c>
      <c r="P726" s="7">
        <f t="shared" si="45"/>
        <v>51.62944055944056</v>
      </c>
      <c r="Q726" t="s">
        <v>8322</v>
      </c>
      <c r="R726" t="s">
        <v>8323</v>
      </c>
      <c r="S726" s="12">
        <f t="shared" si="46"/>
        <v>40694.638460648144</v>
      </c>
      <c r="T726" s="12">
        <f t="shared" si="47"/>
        <v>40724.638460648144</v>
      </c>
    </row>
    <row r="727" spans="1:20" ht="45" hidden="1" x14ac:dyDescent="0.25">
      <c r="A727">
        <v>725</v>
      </c>
      <c r="B727" s="3" t="s">
        <v>726</v>
      </c>
      <c r="C727" s="3" t="s">
        <v>4835</v>
      </c>
      <c r="D727">
        <v>20000</v>
      </c>
      <c r="E727">
        <v>20070</v>
      </c>
      <c r="F727" t="s">
        <v>8219</v>
      </c>
      <c r="G727" t="s">
        <v>8224</v>
      </c>
      <c r="H727" t="s">
        <v>8246</v>
      </c>
      <c r="I727">
        <v>1450018912</v>
      </c>
      <c r="J727">
        <v>1447426912</v>
      </c>
      <c r="K727" t="b">
        <v>0</v>
      </c>
      <c r="L727">
        <v>140</v>
      </c>
      <c r="M727" t="b">
        <v>1</v>
      </c>
      <c r="N727" t="s">
        <v>8274</v>
      </c>
      <c r="O727" s="5">
        <f t="shared" si="44"/>
        <v>100.35000000000001</v>
      </c>
      <c r="P727" s="7">
        <f t="shared" si="45"/>
        <v>143.35714285714286</v>
      </c>
      <c r="Q727" t="s">
        <v>8322</v>
      </c>
      <c r="R727" t="s">
        <v>8323</v>
      </c>
      <c r="S727" s="12">
        <f t="shared" si="46"/>
        <v>42321.626296296294</v>
      </c>
      <c r="T727" s="12">
        <f t="shared" si="47"/>
        <v>42351.626296296294</v>
      </c>
    </row>
    <row r="728" spans="1:20" ht="60" hidden="1" x14ac:dyDescent="0.25">
      <c r="A728">
        <v>726</v>
      </c>
      <c r="B728" s="3" t="s">
        <v>727</v>
      </c>
      <c r="C728" s="3" t="s">
        <v>4836</v>
      </c>
      <c r="D728">
        <v>2500</v>
      </c>
      <c r="E728">
        <v>2535</v>
      </c>
      <c r="F728" t="s">
        <v>8219</v>
      </c>
      <c r="G728" t="s">
        <v>8224</v>
      </c>
      <c r="H728" t="s">
        <v>8246</v>
      </c>
      <c r="I728">
        <v>1365728487</v>
      </c>
      <c r="J728">
        <v>1363136487</v>
      </c>
      <c r="K728" t="b">
        <v>0</v>
      </c>
      <c r="L728">
        <v>35</v>
      </c>
      <c r="M728" t="b">
        <v>1</v>
      </c>
      <c r="N728" t="s">
        <v>8274</v>
      </c>
      <c r="O728" s="5">
        <f t="shared" si="44"/>
        <v>101.4</v>
      </c>
      <c r="P728" s="7">
        <f t="shared" si="45"/>
        <v>72.428571428571431</v>
      </c>
      <c r="Q728" t="s">
        <v>8322</v>
      </c>
      <c r="R728" t="s">
        <v>8323</v>
      </c>
      <c r="S728" s="12">
        <f t="shared" si="46"/>
        <v>41346.042673611111</v>
      </c>
      <c r="T728" s="12">
        <f t="shared" si="47"/>
        <v>41376.042673611111</v>
      </c>
    </row>
    <row r="729" spans="1:20" ht="60" hidden="1" x14ac:dyDescent="0.25">
      <c r="A729">
        <v>727</v>
      </c>
      <c r="B729" s="3" t="s">
        <v>728</v>
      </c>
      <c r="C729" s="3" t="s">
        <v>4837</v>
      </c>
      <c r="D729">
        <v>3500</v>
      </c>
      <c r="E729">
        <v>5443</v>
      </c>
      <c r="F729" t="s">
        <v>8219</v>
      </c>
      <c r="G729" t="s">
        <v>8224</v>
      </c>
      <c r="H729" t="s">
        <v>8246</v>
      </c>
      <c r="I729">
        <v>1358198400</v>
      </c>
      <c r="J729">
        <v>1354580949</v>
      </c>
      <c r="K729" t="b">
        <v>0</v>
      </c>
      <c r="L729">
        <v>149</v>
      </c>
      <c r="M729" t="b">
        <v>1</v>
      </c>
      <c r="N729" t="s">
        <v>8274</v>
      </c>
      <c r="O729" s="5">
        <f t="shared" si="44"/>
        <v>155.51428571428571</v>
      </c>
      <c r="P729" s="7">
        <f t="shared" si="45"/>
        <v>36.530201342281877</v>
      </c>
      <c r="Q729" t="s">
        <v>8322</v>
      </c>
      <c r="R729" t="s">
        <v>8323</v>
      </c>
      <c r="S729" s="12">
        <f t="shared" si="46"/>
        <v>41247.020243055551</v>
      </c>
      <c r="T729" s="12">
        <f t="shared" si="47"/>
        <v>41288.888888888891</v>
      </c>
    </row>
    <row r="730" spans="1:20" ht="45" hidden="1" x14ac:dyDescent="0.25">
      <c r="A730">
        <v>728</v>
      </c>
      <c r="B730" s="3" t="s">
        <v>729</v>
      </c>
      <c r="C730" s="3" t="s">
        <v>4838</v>
      </c>
      <c r="D730">
        <v>7500</v>
      </c>
      <c r="E730">
        <v>7917.45</v>
      </c>
      <c r="F730" t="s">
        <v>8219</v>
      </c>
      <c r="G730" t="s">
        <v>8224</v>
      </c>
      <c r="H730" t="s">
        <v>8246</v>
      </c>
      <c r="I730">
        <v>1313957157</v>
      </c>
      <c r="J730">
        <v>1310069157</v>
      </c>
      <c r="K730" t="b">
        <v>0</v>
      </c>
      <c r="L730">
        <v>130</v>
      </c>
      <c r="M730" t="b">
        <v>1</v>
      </c>
      <c r="N730" t="s">
        <v>8274</v>
      </c>
      <c r="O730" s="5">
        <f t="shared" si="44"/>
        <v>105.566</v>
      </c>
      <c r="P730" s="7">
        <f t="shared" si="45"/>
        <v>60.903461538461535</v>
      </c>
      <c r="Q730" t="s">
        <v>8322</v>
      </c>
      <c r="R730" t="s">
        <v>8323</v>
      </c>
      <c r="S730" s="12">
        <f t="shared" si="46"/>
        <v>40731.837465277778</v>
      </c>
      <c r="T730" s="12">
        <f t="shared" si="47"/>
        <v>40776.837465277778</v>
      </c>
    </row>
    <row r="731" spans="1:20" ht="60" hidden="1" x14ac:dyDescent="0.25">
      <c r="A731">
        <v>729</v>
      </c>
      <c r="B731" s="3" t="s">
        <v>730</v>
      </c>
      <c r="C731" s="3" t="s">
        <v>4839</v>
      </c>
      <c r="D731">
        <v>4000</v>
      </c>
      <c r="E731">
        <v>5226</v>
      </c>
      <c r="F731" t="s">
        <v>8219</v>
      </c>
      <c r="G731" t="s">
        <v>8224</v>
      </c>
      <c r="H731" t="s">
        <v>8246</v>
      </c>
      <c r="I731">
        <v>1348028861</v>
      </c>
      <c r="J731">
        <v>1342844861</v>
      </c>
      <c r="K731" t="b">
        <v>0</v>
      </c>
      <c r="L731">
        <v>120</v>
      </c>
      <c r="M731" t="b">
        <v>1</v>
      </c>
      <c r="N731" t="s">
        <v>8274</v>
      </c>
      <c r="O731" s="5">
        <f t="shared" si="44"/>
        <v>130.65</v>
      </c>
      <c r="P731" s="7">
        <f t="shared" si="45"/>
        <v>43.55</v>
      </c>
      <c r="Q731" t="s">
        <v>8322</v>
      </c>
      <c r="R731" t="s">
        <v>8323</v>
      </c>
      <c r="S731" s="12">
        <f t="shared" si="46"/>
        <v>41111.185891203706</v>
      </c>
      <c r="T731" s="12">
        <f t="shared" si="47"/>
        <v>41171.185891203706</v>
      </c>
    </row>
    <row r="732" spans="1:20" ht="30" hidden="1" x14ac:dyDescent="0.25">
      <c r="A732">
        <v>730</v>
      </c>
      <c r="B732" s="3" t="s">
        <v>731</v>
      </c>
      <c r="C732" s="3" t="s">
        <v>4840</v>
      </c>
      <c r="D732">
        <v>20000</v>
      </c>
      <c r="E732">
        <v>26438</v>
      </c>
      <c r="F732" t="s">
        <v>8219</v>
      </c>
      <c r="G732" t="s">
        <v>8224</v>
      </c>
      <c r="H732" t="s">
        <v>8246</v>
      </c>
      <c r="I732">
        <v>1323280391</v>
      </c>
      <c r="J732">
        <v>1320688391</v>
      </c>
      <c r="K732" t="b">
        <v>0</v>
      </c>
      <c r="L732">
        <v>265</v>
      </c>
      <c r="M732" t="b">
        <v>1</v>
      </c>
      <c r="N732" t="s">
        <v>8274</v>
      </c>
      <c r="O732" s="5">
        <f t="shared" si="44"/>
        <v>132.19</v>
      </c>
      <c r="P732" s="7">
        <f t="shared" si="45"/>
        <v>99.766037735849054</v>
      </c>
      <c r="Q732" t="s">
        <v>8322</v>
      </c>
      <c r="R732" t="s">
        <v>8323</v>
      </c>
      <c r="S732" s="12">
        <f t="shared" si="46"/>
        <v>40854.745266203703</v>
      </c>
      <c r="T732" s="12">
        <f t="shared" si="47"/>
        <v>40884.745266203703</v>
      </c>
    </row>
    <row r="733" spans="1:20" ht="45" hidden="1" x14ac:dyDescent="0.25">
      <c r="A733">
        <v>731</v>
      </c>
      <c r="B733" s="3" t="s">
        <v>732</v>
      </c>
      <c r="C733" s="3" t="s">
        <v>4841</v>
      </c>
      <c r="D733">
        <v>5000</v>
      </c>
      <c r="E733">
        <v>6300</v>
      </c>
      <c r="F733" t="s">
        <v>8219</v>
      </c>
      <c r="G733" t="s">
        <v>8224</v>
      </c>
      <c r="H733" t="s">
        <v>8246</v>
      </c>
      <c r="I733">
        <v>1327212000</v>
      </c>
      <c r="J733">
        <v>1322852747</v>
      </c>
      <c r="K733" t="b">
        <v>0</v>
      </c>
      <c r="L733">
        <v>71</v>
      </c>
      <c r="M733" t="b">
        <v>1</v>
      </c>
      <c r="N733" t="s">
        <v>8274</v>
      </c>
      <c r="O733" s="5">
        <f t="shared" si="44"/>
        <v>126</v>
      </c>
      <c r="P733" s="7">
        <f t="shared" si="45"/>
        <v>88.732394366197184</v>
      </c>
      <c r="Q733" t="s">
        <v>8322</v>
      </c>
      <c r="R733" t="s">
        <v>8323</v>
      </c>
      <c r="S733" s="12">
        <f t="shared" si="46"/>
        <v>40879.795682870368</v>
      </c>
      <c r="T733" s="12">
        <f t="shared" si="47"/>
        <v>40930.25</v>
      </c>
    </row>
    <row r="734" spans="1:20" ht="60" hidden="1" x14ac:dyDescent="0.25">
      <c r="A734">
        <v>732</v>
      </c>
      <c r="B734" s="3" t="s">
        <v>733</v>
      </c>
      <c r="C734" s="3" t="s">
        <v>4842</v>
      </c>
      <c r="D734">
        <v>40</v>
      </c>
      <c r="E734">
        <v>64</v>
      </c>
      <c r="F734" t="s">
        <v>8219</v>
      </c>
      <c r="G734" t="s">
        <v>8225</v>
      </c>
      <c r="H734" t="s">
        <v>8247</v>
      </c>
      <c r="I734">
        <v>1380449461</v>
      </c>
      <c r="J734">
        <v>1375265461</v>
      </c>
      <c r="K734" t="b">
        <v>0</v>
      </c>
      <c r="L734">
        <v>13</v>
      </c>
      <c r="M734" t="b">
        <v>1</v>
      </c>
      <c r="N734" t="s">
        <v>8274</v>
      </c>
      <c r="O734" s="5">
        <f t="shared" si="44"/>
        <v>160</v>
      </c>
      <c r="P734" s="7">
        <f t="shared" si="45"/>
        <v>4.9230769230769234</v>
      </c>
      <c r="Q734" t="s">
        <v>8322</v>
      </c>
      <c r="R734" t="s">
        <v>8323</v>
      </c>
      <c r="S734" s="12">
        <f t="shared" si="46"/>
        <v>41486.424317129626</v>
      </c>
      <c r="T734" s="12">
        <f t="shared" si="47"/>
        <v>41546.424317129626</v>
      </c>
    </row>
    <row r="735" spans="1:20" ht="60" hidden="1" x14ac:dyDescent="0.25">
      <c r="A735">
        <v>733</v>
      </c>
      <c r="B735" s="3" t="s">
        <v>734</v>
      </c>
      <c r="C735" s="3" t="s">
        <v>4843</v>
      </c>
      <c r="D735">
        <v>2500</v>
      </c>
      <c r="E735">
        <v>3012</v>
      </c>
      <c r="F735" t="s">
        <v>8219</v>
      </c>
      <c r="G735" t="s">
        <v>8225</v>
      </c>
      <c r="H735" t="s">
        <v>8247</v>
      </c>
      <c r="I735">
        <v>1387533892</v>
      </c>
      <c r="J735">
        <v>1384941892</v>
      </c>
      <c r="K735" t="b">
        <v>0</v>
      </c>
      <c r="L735">
        <v>169</v>
      </c>
      <c r="M735" t="b">
        <v>1</v>
      </c>
      <c r="N735" t="s">
        <v>8274</v>
      </c>
      <c r="O735" s="5">
        <f t="shared" si="44"/>
        <v>120.48</v>
      </c>
      <c r="P735" s="7">
        <f t="shared" si="45"/>
        <v>17.822485207100591</v>
      </c>
      <c r="Q735" t="s">
        <v>8322</v>
      </c>
      <c r="R735" t="s">
        <v>8323</v>
      </c>
      <c r="S735" s="12">
        <f t="shared" si="46"/>
        <v>41598.420046296298</v>
      </c>
      <c r="T735" s="12">
        <f t="shared" si="47"/>
        <v>41628.420046296298</v>
      </c>
    </row>
    <row r="736" spans="1:20" ht="45" hidden="1" x14ac:dyDescent="0.25">
      <c r="A736">
        <v>734</v>
      </c>
      <c r="B736" s="3" t="s">
        <v>735</v>
      </c>
      <c r="C736" s="3" t="s">
        <v>4844</v>
      </c>
      <c r="D736">
        <v>8500</v>
      </c>
      <c r="E736">
        <v>10670</v>
      </c>
      <c r="F736" t="s">
        <v>8219</v>
      </c>
      <c r="G736" t="s">
        <v>8229</v>
      </c>
      <c r="H736" t="s">
        <v>8251</v>
      </c>
      <c r="I736">
        <v>1431147600</v>
      </c>
      <c r="J736">
        <v>1428465420</v>
      </c>
      <c r="K736" t="b">
        <v>0</v>
      </c>
      <c r="L736">
        <v>57</v>
      </c>
      <c r="M736" t="b">
        <v>1</v>
      </c>
      <c r="N736" t="s">
        <v>8274</v>
      </c>
      <c r="O736" s="5">
        <f t="shared" si="44"/>
        <v>125.52941176470588</v>
      </c>
      <c r="P736" s="7">
        <f t="shared" si="45"/>
        <v>187.19298245614036</v>
      </c>
      <c r="Q736" t="s">
        <v>8322</v>
      </c>
      <c r="R736" t="s">
        <v>8323</v>
      </c>
      <c r="S736" s="12">
        <f t="shared" si="46"/>
        <v>42102.164583333331</v>
      </c>
      <c r="T736" s="12">
        <f t="shared" si="47"/>
        <v>42133.208333333328</v>
      </c>
    </row>
    <row r="737" spans="1:20" ht="45" hidden="1" x14ac:dyDescent="0.25">
      <c r="A737">
        <v>735</v>
      </c>
      <c r="B737" s="3" t="s">
        <v>736</v>
      </c>
      <c r="C737" s="3" t="s">
        <v>4845</v>
      </c>
      <c r="D737">
        <v>47000</v>
      </c>
      <c r="E737">
        <v>53771</v>
      </c>
      <c r="F737" t="s">
        <v>8219</v>
      </c>
      <c r="G737" t="s">
        <v>8224</v>
      </c>
      <c r="H737" t="s">
        <v>8246</v>
      </c>
      <c r="I737">
        <v>1417653540</v>
      </c>
      <c r="J737">
        <v>1414975346</v>
      </c>
      <c r="K737" t="b">
        <v>0</v>
      </c>
      <c r="L737">
        <v>229</v>
      </c>
      <c r="M737" t="b">
        <v>1</v>
      </c>
      <c r="N737" t="s">
        <v>8274</v>
      </c>
      <c r="O737" s="5">
        <f t="shared" si="44"/>
        <v>114.40638297872341</v>
      </c>
      <c r="P737" s="7">
        <f t="shared" si="45"/>
        <v>234.80786026200875</v>
      </c>
      <c r="Q737" t="s">
        <v>8322</v>
      </c>
      <c r="R737" t="s">
        <v>8323</v>
      </c>
      <c r="S737" s="12">
        <f t="shared" si="46"/>
        <v>41946.029467592591</v>
      </c>
      <c r="T737" s="12">
        <f t="shared" si="47"/>
        <v>41977.027083333334</v>
      </c>
    </row>
    <row r="738" spans="1:20" ht="60" hidden="1" x14ac:dyDescent="0.25">
      <c r="A738">
        <v>736</v>
      </c>
      <c r="B738" s="3" t="s">
        <v>737</v>
      </c>
      <c r="C738" s="3" t="s">
        <v>4846</v>
      </c>
      <c r="D738">
        <v>3600</v>
      </c>
      <c r="E738">
        <v>11345</v>
      </c>
      <c r="F738" t="s">
        <v>8219</v>
      </c>
      <c r="G738" t="s">
        <v>8224</v>
      </c>
      <c r="H738" t="s">
        <v>8246</v>
      </c>
      <c r="I738">
        <v>1385009940</v>
      </c>
      <c r="J738">
        <v>1383327440</v>
      </c>
      <c r="K738" t="b">
        <v>0</v>
      </c>
      <c r="L738">
        <v>108</v>
      </c>
      <c r="M738" t="b">
        <v>1</v>
      </c>
      <c r="N738" t="s">
        <v>8274</v>
      </c>
      <c r="O738" s="5">
        <f t="shared" si="44"/>
        <v>315.13888888888891</v>
      </c>
      <c r="P738" s="7">
        <f t="shared" si="45"/>
        <v>105.04629629629629</v>
      </c>
      <c r="Q738" t="s">
        <v>8322</v>
      </c>
      <c r="R738" t="s">
        <v>8323</v>
      </c>
      <c r="S738" s="12">
        <f t="shared" si="46"/>
        <v>41579.734259259261</v>
      </c>
      <c r="T738" s="12">
        <f t="shared" si="47"/>
        <v>41599.207638888889</v>
      </c>
    </row>
    <row r="739" spans="1:20" ht="60" hidden="1" x14ac:dyDescent="0.25">
      <c r="A739">
        <v>737</v>
      </c>
      <c r="B739" s="3" t="s">
        <v>738</v>
      </c>
      <c r="C739" s="3" t="s">
        <v>4847</v>
      </c>
      <c r="D739">
        <v>5000</v>
      </c>
      <c r="E739">
        <v>6120</v>
      </c>
      <c r="F739" t="s">
        <v>8219</v>
      </c>
      <c r="G739" t="s">
        <v>8224</v>
      </c>
      <c r="H739" t="s">
        <v>8246</v>
      </c>
      <c r="I739">
        <v>1392408000</v>
      </c>
      <c r="J739">
        <v>1390890987</v>
      </c>
      <c r="K739" t="b">
        <v>0</v>
      </c>
      <c r="L739">
        <v>108</v>
      </c>
      <c r="M739" t="b">
        <v>1</v>
      </c>
      <c r="N739" t="s">
        <v>8274</v>
      </c>
      <c r="O739" s="5">
        <f t="shared" si="44"/>
        <v>122.39999999999999</v>
      </c>
      <c r="P739" s="7">
        <f t="shared" si="45"/>
        <v>56.666666666666664</v>
      </c>
      <c r="Q739" t="s">
        <v>8322</v>
      </c>
      <c r="R739" t="s">
        <v>8323</v>
      </c>
      <c r="S739" s="12">
        <f t="shared" si="46"/>
        <v>41667.275312500002</v>
      </c>
      <c r="T739" s="12">
        <f t="shared" si="47"/>
        <v>41684.833333333336</v>
      </c>
    </row>
    <row r="740" spans="1:20" ht="30" hidden="1" x14ac:dyDescent="0.25">
      <c r="A740">
        <v>738</v>
      </c>
      <c r="B740" s="3" t="s">
        <v>739</v>
      </c>
      <c r="C740" s="3" t="s">
        <v>4848</v>
      </c>
      <c r="D740">
        <v>1500</v>
      </c>
      <c r="E740">
        <v>1601</v>
      </c>
      <c r="F740" t="s">
        <v>8219</v>
      </c>
      <c r="G740" t="s">
        <v>8224</v>
      </c>
      <c r="H740" t="s">
        <v>8246</v>
      </c>
      <c r="I740">
        <v>1417409940</v>
      </c>
      <c r="J740">
        <v>1414765794</v>
      </c>
      <c r="K740" t="b">
        <v>0</v>
      </c>
      <c r="L740">
        <v>41</v>
      </c>
      <c r="M740" t="b">
        <v>1</v>
      </c>
      <c r="N740" t="s">
        <v>8274</v>
      </c>
      <c r="O740" s="5">
        <f t="shared" si="44"/>
        <v>106.73333333333332</v>
      </c>
      <c r="P740" s="7">
        <f t="shared" si="45"/>
        <v>39.048780487804876</v>
      </c>
      <c r="Q740" t="s">
        <v>8322</v>
      </c>
      <c r="R740" t="s">
        <v>8323</v>
      </c>
      <c r="S740" s="12">
        <f t="shared" si="46"/>
        <v>41943.604097222218</v>
      </c>
      <c r="T740" s="12">
        <f t="shared" si="47"/>
        <v>41974.207638888889</v>
      </c>
    </row>
    <row r="741" spans="1:20" ht="60" hidden="1" x14ac:dyDescent="0.25">
      <c r="A741">
        <v>739</v>
      </c>
      <c r="B741" s="3" t="s">
        <v>740</v>
      </c>
      <c r="C741" s="3" t="s">
        <v>4849</v>
      </c>
      <c r="D741">
        <v>6000</v>
      </c>
      <c r="E741">
        <v>9500</v>
      </c>
      <c r="F741" t="s">
        <v>8219</v>
      </c>
      <c r="G741" t="s">
        <v>8224</v>
      </c>
      <c r="H741" t="s">
        <v>8246</v>
      </c>
      <c r="I741">
        <v>1407758629</v>
      </c>
      <c r="J741">
        <v>1404907429</v>
      </c>
      <c r="K741" t="b">
        <v>0</v>
      </c>
      <c r="L741">
        <v>139</v>
      </c>
      <c r="M741" t="b">
        <v>1</v>
      </c>
      <c r="N741" t="s">
        <v>8274</v>
      </c>
      <c r="O741" s="5">
        <f t="shared" si="44"/>
        <v>158.33333333333331</v>
      </c>
      <c r="P741" s="7">
        <f t="shared" si="45"/>
        <v>68.345323741007192</v>
      </c>
      <c r="Q741" t="s">
        <v>8322</v>
      </c>
      <c r="R741" t="s">
        <v>8323</v>
      </c>
      <c r="S741" s="12">
        <f t="shared" si="46"/>
        <v>41829.502650462964</v>
      </c>
      <c r="T741" s="12">
        <f t="shared" si="47"/>
        <v>41862.502650462964</v>
      </c>
    </row>
    <row r="742" spans="1:20" ht="60" hidden="1" x14ac:dyDescent="0.25">
      <c r="A742">
        <v>740</v>
      </c>
      <c r="B742" s="3" t="s">
        <v>741</v>
      </c>
      <c r="C742" s="3" t="s">
        <v>4850</v>
      </c>
      <c r="D742">
        <v>3000</v>
      </c>
      <c r="E742">
        <v>3222</v>
      </c>
      <c r="F742" t="s">
        <v>8219</v>
      </c>
      <c r="G742" t="s">
        <v>8224</v>
      </c>
      <c r="H742" t="s">
        <v>8246</v>
      </c>
      <c r="I742">
        <v>1434857482</v>
      </c>
      <c r="J742">
        <v>1433647882</v>
      </c>
      <c r="K742" t="b">
        <v>0</v>
      </c>
      <c r="L742">
        <v>19</v>
      </c>
      <c r="M742" t="b">
        <v>1</v>
      </c>
      <c r="N742" t="s">
        <v>8274</v>
      </c>
      <c r="O742" s="5">
        <f t="shared" si="44"/>
        <v>107.4</v>
      </c>
      <c r="P742" s="7">
        <f t="shared" si="45"/>
        <v>169.57894736842104</v>
      </c>
      <c r="Q742" t="s">
        <v>8322</v>
      </c>
      <c r="R742" t="s">
        <v>8323</v>
      </c>
      <c r="S742" s="12">
        <f t="shared" si="46"/>
        <v>42162.146782407406</v>
      </c>
      <c r="T742" s="12">
        <f t="shared" si="47"/>
        <v>42176.146782407406</v>
      </c>
    </row>
    <row r="743" spans="1:20" ht="30" hidden="1" x14ac:dyDescent="0.25">
      <c r="A743">
        <v>741</v>
      </c>
      <c r="B743" s="3" t="s">
        <v>742</v>
      </c>
      <c r="C743" s="3" t="s">
        <v>4851</v>
      </c>
      <c r="D743">
        <v>13000</v>
      </c>
      <c r="E743">
        <v>13293.8</v>
      </c>
      <c r="F743" t="s">
        <v>8219</v>
      </c>
      <c r="G743" t="s">
        <v>8224</v>
      </c>
      <c r="H743" t="s">
        <v>8246</v>
      </c>
      <c r="I743">
        <v>1370964806</v>
      </c>
      <c r="J743">
        <v>1367940806</v>
      </c>
      <c r="K743" t="b">
        <v>0</v>
      </c>
      <c r="L743">
        <v>94</v>
      </c>
      <c r="M743" t="b">
        <v>1</v>
      </c>
      <c r="N743" t="s">
        <v>8274</v>
      </c>
      <c r="O743" s="5">
        <f t="shared" si="44"/>
        <v>102.25999999999999</v>
      </c>
      <c r="P743" s="7">
        <f t="shared" si="45"/>
        <v>141.42340425531913</v>
      </c>
      <c r="Q743" t="s">
        <v>8322</v>
      </c>
      <c r="R743" t="s">
        <v>8323</v>
      </c>
      <c r="S743" s="12">
        <f t="shared" si="46"/>
        <v>41401.648217592592</v>
      </c>
      <c r="T743" s="12">
        <f t="shared" si="47"/>
        <v>41436.648217592592</v>
      </c>
    </row>
    <row r="744" spans="1:20" ht="60" hidden="1" x14ac:dyDescent="0.25">
      <c r="A744">
        <v>742</v>
      </c>
      <c r="B744" s="3" t="s">
        <v>743</v>
      </c>
      <c r="C744" s="3" t="s">
        <v>4852</v>
      </c>
      <c r="D744">
        <v>1400</v>
      </c>
      <c r="E744">
        <v>1550</v>
      </c>
      <c r="F744" t="s">
        <v>8219</v>
      </c>
      <c r="G744" t="s">
        <v>8224</v>
      </c>
      <c r="H744" t="s">
        <v>8246</v>
      </c>
      <c r="I744">
        <v>1395435712</v>
      </c>
      <c r="J744">
        <v>1392847312</v>
      </c>
      <c r="K744" t="b">
        <v>0</v>
      </c>
      <c r="L744">
        <v>23</v>
      </c>
      <c r="M744" t="b">
        <v>1</v>
      </c>
      <c r="N744" t="s">
        <v>8274</v>
      </c>
      <c r="O744" s="5">
        <f t="shared" si="44"/>
        <v>110.71428571428572</v>
      </c>
      <c r="P744" s="7">
        <f t="shared" si="45"/>
        <v>67.391304347826093</v>
      </c>
      <c r="Q744" t="s">
        <v>8322</v>
      </c>
      <c r="R744" t="s">
        <v>8323</v>
      </c>
      <c r="S744" s="12">
        <f t="shared" si="46"/>
        <v>41689.917962962965</v>
      </c>
      <c r="T744" s="12">
        <f t="shared" si="47"/>
        <v>41719.876296296294</v>
      </c>
    </row>
    <row r="745" spans="1:20" ht="60" hidden="1" x14ac:dyDescent="0.25">
      <c r="A745">
        <v>743</v>
      </c>
      <c r="B745" s="3" t="s">
        <v>744</v>
      </c>
      <c r="C745" s="3" t="s">
        <v>4853</v>
      </c>
      <c r="D745">
        <v>550</v>
      </c>
      <c r="E745">
        <v>814</v>
      </c>
      <c r="F745" t="s">
        <v>8219</v>
      </c>
      <c r="G745" t="s">
        <v>8224</v>
      </c>
      <c r="H745" t="s">
        <v>8246</v>
      </c>
      <c r="I745">
        <v>1334610000</v>
      </c>
      <c r="J745">
        <v>1332435685</v>
      </c>
      <c r="K745" t="b">
        <v>0</v>
      </c>
      <c r="L745">
        <v>15</v>
      </c>
      <c r="M745" t="b">
        <v>1</v>
      </c>
      <c r="N745" t="s">
        <v>8274</v>
      </c>
      <c r="O745" s="5">
        <f t="shared" si="44"/>
        <v>148</v>
      </c>
      <c r="P745" s="7">
        <f t="shared" si="45"/>
        <v>54.266666666666666</v>
      </c>
      <c r="Q745" t="s">
        <v>8322</v>
      </c>
      <c r="R745" t="s">
        <v>8323</v>
      </c>
      <c r="S745" s="12">
        <f t="shared" si="46"/>
        <v>40990.709317129629</v>
      </c>
      <c r="T745" s="12">
        <f t="shared" si="47"/>
        <v>41015.875</v>
      </c>
    </row>
    <row r="746" spans="1:20" ht="45" hidden="1" x14ac:dyDescent="0.25">
      <c r="A746">
        <v>744</v>
      </c>
      <c r="B746" s="3" t="s">
        <v>745</v>
      </c>
      <c r="C746" s="3" t="s">
        <v>4854</v>
      </c>
      <c r="D746">
        <v>5000</v>
      </c>
      <c r="E746">
        <v>5116</v>
      </c>
      <c r="F746" t="s">
        <v>8219</v>
      </c>
      <c r="G746" t="s">
        <v>8224</v>
      </c>
      <c r="H746" t="s">
        <v>8246</v>
      </c>
      <c r="I746">
        <v>1355439503</v>
      </c>
      <c r="J746">
        <v>1352847503</v>
      </c>
      <c r="K746" t="b">
        <v>0</v>
      </c>
      <c r="L746">
        <v>62</v>
      </c>
      <c r="M746" t="b">
        <v>1</v>
      </c>
      <c r="N746" t="s">
        <v>8274</v>
      </c>
      <c r="O746" s="5">
        <f t="shared" si="44"/>
        <v>102.32000000000001</v>
      </c>
      <c r="P746" s="7">
        <f t="shared" si="45"/>
        <v>82.516129032258064</v>
      </c>
      <c r="Q746" t="s">
        <v>8322</v>
      </c>
      <c r="R746" t="s">
        <v>8323</v>
      </c>
      <c r="S746" s="12">
        <f t="shared" si="46"/>
        <v>41226.95721064815</v>
      </c>
      <c r="T746" s="12">
        <f t="shared" si="47"/>
        <v>41256.95721064815</v>
      </c>
    </row>
    <row r="747" spans="1:20" ht="60" hidden="1" x14ac:dyDescent="0.25">
      <c r="A747">
        <v>745</v>
      </c>
      <c r="B747" s="3" t="s">
        <v>746</v>
      </c>
      <c r="C747" s="3" t="s">
        <v>4855</v>
      </c>
      <c r="D747">
        <v>2220</v>
      </c>
      <c r="E747">
        <v>3976</v>
      </c>
      <c r="F747" t="s">
        <v>8219</v>
      </c>
      <c r="G747" t="s">
        <v>8224</v>
      </c>
      <c r="H747" t="s">
        <v>8246</v>
      </c>
      <c r="I747">
        <v>1367588645</v>
      </c>
      <c r="J747">
        <v>1364996645</v>
      </c>
      <c r="K747" t="b">
        <v>0</v>
      </c>
      <c r="L747">
        <v>74</v>
      </c>
      <c r="M747" t="b">
        <v>1</v>
      </c>
      <c r="N747" t="s">
        <v>8274</v>
      </c>
      <c r="O747" s="5">
        <f t="shared" si="44"/>
        <v>179.09909909909908</v>
      </c>
      <c r="P747" s="7">
        <f t="shared" si="45"/>
        <v>53.729729729729726</v>
      </c>
      <c r="Q747" t="s">
        <v>8322</v>
      </c>
      <c r="R747" t="s">
        <v>8323</v>
      </c>
      <c r="S747" s="12">
        <f t="shared" si="46"/>
        <v>41367.572280092594</v>
      </c>
      <c r="T747" s="12">
        <f t="shared" si="47"/>
        <v>41397.572280092594</v>
      </c>
    </row>
    <row r="748" spans="1:20" ht="30" hidden="1" x14ac:dyDescent="0.25">
      <c r="A748">
        <v>746</v>
      </c>
      <c r="B748" s="3" t="s">
        <v>747</v>
      </c>
      <c r="C748" s="3" t="s">
        <v>4856</v>
      </c>
      <c r="D748">
        <v>2987</v>
      </c>
      <c r="E748">
        <v>3318</v>
      </c>
      <c r="F748" t="s">
        <v>8219</v>
      </c>
      <c r="G748" t="s">
        <v>8224</v>
      </c>
      <c r="H748" t="s">
        <v>8246</v>
      </c>
      <c r="I748">
        <v>1348372740</v>
      </c>
      <c r="J748">
        <v>1346806909</v>
      </c>
      <c r="K748" t="b">
        <v>0</v>
      </c>
      <c r="L748">
        <v>97</v>
      </c>
      <c r="M748" t="b">
        <v>1</v>
      </c>
      <c r="N748" t="s">
        <v>8274</v>
      </c>
      <c r="O748" s="5">
        <f t="shared" si="44"/>
        <v>111.08135252761969</v>
      </c>
      <c r="P748" s="7">
        <f t="shared" si="45"/>
        <v>34.206185567010309</v>
      </c>
      <c r="Q748" t="s">
        <v>8322</v>
      </c>
      <c r="R748" t="s">
        <v>8323</v>
      </c>
      <c r="S748" s="12">
        <f t="shared" si="46"/>
        <v>41157.042928240742</v>
      </c>
      <c r="T748" s="12">
        <f t="shared" si="47"/>
        <v>41175.165972222225</v>
      </c>
    </row>
    <row r="749" spans="1:20" ht="60" hidden="1" x14ac:dyDescent="0.25">
      <c r="A749">
        <v>747</v>
      </c>
      <c r="B749" s="3" t="s">
        <v>748</v>
      </c>
      <c r="C749" s="3" t="s">
        <v>4857</v>
      </c>
      <c r="D749">
        <v>7000</v>
      </c>
      <c r="E749">
        <v>7003</v>
      </c>
      <c r="F749" t="s">
        <v>8219</v>
      </c>
      <c r="G749" t="s">
        <v>8233</v>
      </c>
      <c r="H749" t="s">
        <v>8249</v>
      </c>
      <c r="I749">
        <v>1421319240</v>
      </c>
      <c r="J749">
        <v>1418649019</v>
      </c>
      <c r="K749" t="b">
        <v>0</v>
      </c>
      <c r="L749">
        <v>55</v>
      </c>
      <c r="M749" t="b">
        <v>1</v>
      </c>
      <c r="N749" t="s">
        <v>8274</v>
      </c>
      <c r="O749" s="5">
        <f t="shared" si="44"/>
        <v>100.04285714285714</v>
      </c>
      <c r="P749" s="7">
        <f t="shared" si="45"/>
        <v>127.32727272727273</v>
      </c>
      <c r="Q749" t="s">
        <v>8322</v>
      </c>
      <c r="R749" t="s">
        <v>8323</v>
      </c>
      <c r="S749" s="12">
        <f t="shared" si="46"/>
        <v>41988.548831018517</v>
      </c>
      <c r="T749" s="12">
        <f t="shared" si="47"/>
        <v>42019.454166666663</v>
      </c>
    </row>
    <row r="750" spans="1:20" ht="45" hidden="1" x14ac:dyDescent="0.25">
      <c r="A750">
        <v>748</v>
      </c>
      <c r="B750" s="3" t="s">
        <v>749</v>
      </c>
      <c r="C750" s="3" t="s">
        <v>4858</v>
      </c>
      <c r="D750">
        <v>2000</v>
      </c>
      <c r="E750">
        <v>2005</v>
      </c>
      <c r="F750" t="s">
        <v>8219</v>
      </c>
      <c r="G750" t="s">
        <v>8224</v>
      </c>
      <c r="H750" t="s">
        <v>8246</v>
      </c>
      <c r="I750">
        <v>1407701966</v>
      </c>
      <c r="J750">
        <v>1405109966</v>
      </c>
      <c r="K750" t="b">
        <v>0</v>
      </c>
      <c r="L750">
        <v>44</v>
      </c>
      <c r="M750" t="b">
        <v>1</v>
      </c>
      <c r="N750" t="s">
        <v>8274</v>
      </c>
      <c r="O750" s="5">
        <f t="shared" si="44"/>
        <v>100.25</v>
      </c>
      <c r="P750" s="7">
        <f t="shared" si="45"/>
        <v>45.56818181818182</v>
      </c>
      <c r="Q750" t="s">
        <v>8322</v>
      </c>
      <c r="R750" t="s">
        <v>8323</v>
      </c>
      <c r="S750" s="12">
        <f t="shared" si="46"/>
        <v>41831.846828703703</v>
      </c>
      <c r="T750" s="12">
        <f t="shared" si="47"/>
        <v>41861.846828703703</v>
      </c>
    </row>
    <row r="751" spans="1:20" ht="60" hidden="1" x14ac:dyDescent="0.25">
      <c r="A751">
        <v>749</v>
      </c>
      <c r="B751" s="3" t="s">
        <v>750</v>
      </c>
      <c r="C751" s="3" t="s">
        <v>4859</v>
      </c>
      <c r="D751">
        <v>10000</v>
      </c>
      <c r="E751">
        <v>10556</v>
      </c>
      <c r="F751" t="s">
        <v>8219</v>
      </c>
      <c r="G751" t="s">
        <v>8224</v>
      </c>
      <c r="H751" t="s">
        <v>8246</v>
      </c>
      <c r="I751">
        <v>1485642930</v>
      </c>
      <c r="J751">
        <v>1483050930</v>
      </c>
      <c r="K751" t="b">
        <v>0</v>
      </c>
      <c r="L751">
        <v>110</v>
      </c>
      <c r="M751" t="b">
        <v>1</v>
      </c>
      <c r="N751" t="s">
        <v>8274</v>
      </c>
      <c r="O751" s="5">
        <f t="shared" si="44"/>
        <v>105.56</v>
      </c>
      <c r="P751" s="7">
        <f t="shared" si="45"/>
        <v>95.963636363636368</v>
      </c>
      <c r="Q751" t="s">
        <v>8322</v>
      </c>
      <c r="R751" t="s">
        <v>8323</v>
      </c>
      <c r="S751" s="12">
        <f t="shared" si="46"/>
        <v>42733.94131944445</v>
      </c>
      <c r="T751" s="12">
        <f t="shared" si="47"/>
        <v>42763.94131944445</v>
      </c>
    </row>
    <row r="752" spans="1:20" ht="60" hidden="1" x14ac:dyDescent="0.25">
      <c r="A752">
        <v>750</v>
      </c>
      <c r="B752" s="3" t="s">
        <v>751</v>
      </c>
      <c r="C752" s="3" t="s">
        <v>4860</v>
      </c>
      <c r="D752">
        <v>4444</v>
      </c>
      <c r="E752">
        <v>4559</v>
      </c>
      <c r="F752" t="s">
        <v>8219</v>
      </c>
      <c r="G752" t="s">
        <v>8224</v>
      </c>
      <c r="H752" t="s">
        <v>8246</v>
      </c>
      <c r="I752">
        <v>1361739872</v>
      </c>
      <c r="J752">
        <v>1359147872</v>
      </c>
      <c r="K752" t="b">
        <v>0</v>
      </c>
      <c r="L752">
        <v>59</v>
      </c>
      <c r="M752" t="b">
        <v>1</v>
      </c>
      <c r="N752" t="s">
        <v>8274</v>
      </c>
      <c r="O752" s="5">
        <f t="shared" si="44"/>
        <v>102.58775877587757</v>
      </c>
      <c r="P752" s="7">
        <f t="shared" si="45"/>
        <v>77.271186440677965</v>
      </c>
      <c r="Q752" t="s">
        <v>8322</v>
      </c>
      <c r="R752" t="s">
        <v>8323</v>
      </c>
      <c r="S752" s="12">
        <f t="shared" si="46"/>
        <v>41299.878148148149</v>
      </c>
      <c r="T752" s="12">
        <f t="shared" si="47"/>
        <v>41329.878148148149</v>
      </c>
    </row>
    <row r="753" spans="1:20" ht="45" hidden="1" x14ac:dyDescent="0.25">
      <c r="A753">
        <v>751</v>
      </c>
      <c r="B753" s="3" t="s">
        <v>752</v>
      </c>
      <c r="C753" s="3" t="s">
        <v>4861</v>
      </c>
      <c r="D753">
        <v>3000</v>
      </c>
      <c r="E753">
        <v>3555</v>
      </c>
      <c r="F753" t="s">
        <v>8219</v>
      </c>
      <c r="G753" t="s">
        <v>8224</v>
      </c>
      <c r="H753" t="s">
        <v>8246</v>
      </c>
      <c r="I753">
        <v>1312470475</v>
      </c>
      <c r="J753">
        <v>1308496075</v>
      </c>
      <c r="K753" t="b">
        <v>0</v>
      </c>
      <c r="L753">
        <v>62</v>
      </c>
      <c r="M753" t="b">
        <v>1</v>
      </c>
      <c r="N753" t="s">
        <v>8274</v>
      </c>
      <c r="O753" s="5">
        <f t="shared" si="44"/>
        <v>118.5</v>
      </c>
      <c r="P753" s="7">
        <f t="shared" si="45"/>
        <v>57.338709677419352</v>
      </c>
      <c r="Q753" t="s">
        <v>8322</v>
      </c>
      <c r="R753" t="s">
        <v>8323</v>
      </c>
      <c r="S753" s="12">
        <f t="shared" si="46"/>
        <v>40713.630497685182</v>
      </c>
      <c r="T753" s="12">
        <f t="shared" si="47"/>
        <v>40759.630497685182</v>
      </c>
    </row>
    <row r="754" spans="1:20" ht="60" hidden="1" x14ac:dyDescent="0.25">
      <c r="A754">
        <v>752</v>
      </c>
      <c r="B754" s="3" t="s">
        <v>753</v>
      </c>
      <c r="C754" s="3" t="s">
        <v>4862</v>
      </c>
      <c r="D754">
        <v>5000</v>
      </c>
      <c r="E754">
        <v>5585</v>
      </c>
      <c r="F754" t="s">
        <v>8219</v>
      </c>
      <c r="G754" t="s">
        <v>8226</v>
      </c>
      <c r="H754" t="s">
        <v>8248</v>
      </c>
      <c r="I754">
        <v>1476615600</v>
      </c>
      <c r="J754">
        <v>1474884417</v>
      </c>
      <c r="K754" t="b">
        <v>0</v>
      </c>
      <c r="L754">
        <v>105</v>
      </c>
      <c r="M754" t="b">
        <v>1</v>
      </c>
      <c r="N754" t="s">
        <v>8274</v>
      </c>
      <c r="O754" s="5">
        <f t="shared" si="44"/>
        <v>111.7</v>
      </c>
      <c r="P754" s="7">
        <f t="shared" si="45"/>
        <v>53.19047619047619</v>
      </c>
      <c r="Q754" t="s">
        <v>8322</v>
      </c>
      <c r="R754" t="s">
        <v>8323</v>
      </c>
      <c r="S754" s="12">
        <f t="shared" si="46"/>
        <v>42639.421493055561</v>
      </c>
      <c r="T754" s="12">
        <f t="shared" si="47"/>
        <v>42659.458333333328</v>
      </c>
    </row>
    <row r="755" spans="1:20" ht="60" hidden="1" x14ac:dyDescent="0.25">
      <c r="A755">
        <v>753</v>
      </c>
      <c r="B755" s="3" t="s">
        <v>754</v>
      </c>
      <c r="C755" s="3" t="s">
        <v>4863</v>
      </c>
      <c r="D755">
        <v>10000</v>
      </c>
      <c r="E755">
        <v>12800</v>
      </c>
      <c r="F755" t="s">
        <v>8219</v>
      </c>
      <c r="G755" t="s">
        <v>8224</v>
      </c>
      <c r="H755" t="s">
        <v>8246</v>
      </c>
      <c r="I755">
        <v>1423922991</v>
      </c>
      <c r="J755">
        <v>1421330991</v>
      </c>
      <c r="K755" t="b">
        <v>0</v>
      </c>
      <c r="L755">
        <v>26</v>
      </c>
      <c r="M755" t="b">
        <v>1</v>
      </c>
      <c r="N755" t="s">
        <v>8274</v>
      </c>
      <c r="O755" s="5">
        <f t="shared" si="44"/>
        <v>128</v>
      </c>
      <c r="P755" s="7">
        <f t="shared" si="45"/>
        <v>492.30769230769232</v>
      </c>
      <c r="Q755" t="s">
        <v>8322</v>
      </c>
      <c r="R755" t="s">
        <v>8323</v>
      </c>
      <c r="S755" s="12">
        <f t="shared" si="46"/>
        <v>42019.590173611112</v>
      </c>
      <c r="T755" s="12">
        <f t="shared" si="47"/>
        <v>42049.590173611112</v>
      </c>
    </row>
    <row r="756" spans="1:20" ht="60" hidden="1" x14ac:dyDescent="0.25">
      <c r="A756">
        <v>754</v>
      </c>
      <c r="B756" s="3" t="s">
        <v>755</v>
      </c>
      <c r="C756" s="3" t="s">
        <v>4864</v>
      </c>
      <c r="D756">
        <v>2000</v>
      </c>
      <c r="E756">
        <v>2075</v>
      </c>
      <c r="F756" t="s">
        <v>8219</v>
      </c>
      <c r="G756" t="s">
        <v>8224</v>
      </c>
      <c r="H756" t="s">
        <v>8246</v>
      </c>
      <c r="I756">
        <v>1357408721</v>
      </c>
      <c r="J756">
        <v>1354816721</v>
      </c>
      <c r="K756" t="b">
        <v>0</v>
      </c>
      <c r="L756">
        <v>49</v>
      </c>
      <c r="M756" t="b">
        <v>1</v>
      </c>
      <c r="N756" t="s">
        <v>8274</v>
      </c>
      <c r="O756" s="5">
        <f t="shared" si="44"/>
        <v>103.75000000000001</v>
      </c>
      <c r="P756" s="7">
        <f t="shared" si="45"/>
        <v>42.346938775510203</v>
      </c>
      <c r="Q756" t="s">
        <v>8322</v>
      </c>
      <c r="R756" t="s">
        <v>8323</v>
      </c>
      <c r="S756" s="12">
        <f t="shared" si="46"/>
        <v>41249.749085648145</v>
      </c>
      <c r="T756" s="12">
        <f t="shared" si="47"/>
        <v>41279.749085648145</v>
      </c>
    </row>
    <row r="757" spans="1:20" ht="45" hidden="1" x14ac:dyDescent="0.25">
      <c r="A757">
        <v>755</v>
      </c>
      <c r="B757" s="3" t="s">
        <v>756</v>
      </c>
      <c r="C757" s="3" t="s">
        <v>4865</v>
      </c>
      <c r="D757">
        <v>2500</v>
      </c>
      <c r="E757">
        <v>2547.69</v>
      </c>
      <c r="F757" t="s">
        <v>8219</v>
      </c>
      <c r="G757" t="s">
        <v>8224</v>
      </c>
      <c r="H757" t="s">
        <v>8246</v>
      </c>
      <c r="I757">
        <v>1369010460</v>
      </c>
      <c r="J757">
        <v>1366381877</v>
      </c>
      <c r="K757" t="b">
        <v>0</v>
      </c>
      <c r="L757">
        <v>68</v>
      </c>
      <c r="M757" t="b">
        <v>1</v>
      </c>
      <c r="N757" t="s">
        <v>8274</v>
      </c>
      <c r="O757" s="5">
        <f t="shared" si="44"/>
        <v>101.9076</v>
      </c>
      <c r="P757" s="7">
        <f t="shared" si="45"/>
        <v>37.466029411764708</v>
      </c>
      <c r="Q757" t="s">
        <v>8322</v>
      </c>
      <c r="R757" t="s">
        <v>8323</v>
      </c>
      <c r="S757" s="12">
        <f t="shared" si="46"/>
        <v>41383.605057870373</v>
      </c>
      <c r="T757" s="12">
        <f t="shared" si="47"/>
        <v>41414.02847222222</v>
      </c>
    </row>
    <row r="758" spans="1:20" ht="45" hidden="1" x14ac:dyDescent="0.25">
      <c r="A758">
        <v>756</v>
      </c>
      <c r="B758" s="3" t="s">
        <v>757</v>
      </c>
      <c r="C758" s="3" t="s">
        <v>4866</v>
      </c>
      <c r="D758">
        <v>700</v>
      </c>
      <c r="E758">
        <v>824</v>
      </c>
      <c r="F758" t="s">
        <v>8219</v>
      </c>
      <c r="G758" t="s">
        <v>8224</v>
      </c>
      <c r="H758" t="s">
        <v>8246</v>
      </c>
      <c r="I758">
        <v>1303147459</v>
      </c>
      <c r="J758">
        <v>1297880659</v>
      </c>
      <c r="K758" t="b">
        <v>0</v>
      </c>
      <c r="L758">
        <v>22</v>
      </c>
      <c r="M758" t="b">
        <v>1</v>
      </c>
      <c r="N758" t="s">
        <v>8274</v>
      </c>
      <c r="O758" s="5">
        <f t="shared" si="44"/>
        <v>117.71428571428571</v>
      </c>
      <c r="P758" s="7">
        <f t="shared" si="45"/>
        <v>37.454545454545453</v>
      </c>
      <c r="Q758" t="s">
        <v>8322</v>
      </c>
      <c r="R758" t="s">
        <v>8323</v>
      </c>
      <c r="S758" s="12">
        <f t="shared" si="46"/>
        <v>40590.766886574071</v>
      </c>
      <c r="T758" s="12">
        <f t="shared" si="47"/>
        <v>40651.725219907406</v>
      </c>
    </row>
    <row r="759" spans="1:20" ht="60" hidden="1" x14ac:dyDescent="0.25">
      <c r="A759">
        <v>757</v>
      </c>
      <c r="B759" s="3" t="s">
        <v>758</v>
      </c>
      <c r="C759" s="3" t="s">
        <v>4867</v>
      </c>
      <c r="D759">
        <v>250</v>
      </c>
      <c r="E759">
        <v>595</v>
      </c>
      <c r="F759" t="s">
        <v>8219</v>
      </c>
      <c r="G759" t="s">
        <v>8224</v>
      </c>
      <c r="H759" t="s">
        <v>8246</v>
      </c>
      <c r="I759">
        <v>1354756714</v>
      </c>
      <c r="J759">
        <v>1353547114</v>
      </c>
      <c r="K759" t="b">
        <v>0</v>
      </c>
      <c r="L759">
        <v>18</v>
      </c>
      <c r="M759" t="b">
        <v>1</v>
      </c>
      <c r="N759" t="s">
        <v>8274</v>
      </c>
      <c r="O759" s="5">
        <f t="shared" si="44"/>
        <v>238</v>
      </c>
      <c r="P759" s="7">
        <f t="shared" si="45"/>
        <v>33.055555555555557</v>
      </c>
      <c r="Q759" t="s">
        <v>8322</v>
      </c>
      <c r="R759" t="s">
        <v>8323</v>
      </c>
      <c r="S759" s="12">
        <f t="shared" si="46"/>
        <v>41235.054560185185</v>
      </c>
      <c r="T759" s="12">
        <f t="shared" si="47"/>
        <v>41249.054560185185</v>
      </c>
    </row>
    <row r="760" spans="1:20" ht="45" hidden="1" x14ac:dyDescent="0.25">
      <c r="A760">
        <v>758</v>
      </c>
      <c r="B760" s="3" t="s">
        <v>759</v>
      </c>
      <c r="C760" s="3" t="s">
        <v>4868</v>
      </c>
      <c r="D760">
        <v>2500</v>
      </c>
      <c r="E760">
        <v>2550</v>
      </c>
      <c r="F760" t="s">
        <v>8219</v>
      </c>
      <c r="G760" t="s">
        <v>8224</v>
      </c>
      <c r="H760" t="s">
        <v>8246</v>
      </c>
      <c r="I760">
        <v>1286568268</v>
      </c>
      <c r="J760">
        <v>1283976268</v>
      </c>
      <c r="K760" t="b">
        <v>0</v>
      </c>
      <c r="L760">
        <v>19</v>
      </c>
      <c r="M760" t="b">
        <v>1</v>
      </c>
      <c r="N760" t="s">
        <v>8274</v>
      </c>
      <c r="O760" s="5">
        <f t="shared" si="44"/>
        <v>102</v>
      </c>
      <c r="P760" s="7">
        <f t="shared" si="45"/>
        <v>134.21052631578948</v>
      </c>
      <c r="Q760" t="s">
        <v>8322</v>
      </c>
      <c r="R760" t="s">
        <v>8323</v>
      </c>
      <c r="S760" s="12">
        <f t="shared" si="46"/>
        <v>40429.836435185185</v>
      </c>
      <c r="T760" s="12">
        <f t="shared" si="47"/>
        <v>40459.836435185185</v>
      </c>
    </row>
    <row r="761" spans="1:20" ht="45" hidden="1" x14ac:dyDescent="0.25">
      <c r="A761">
        <v>759</v>
      </c>
      <c r="B761" s="3" t="s">
        <v>760</v>
      </c>
      <c r="C761" s="3" t="s">
        <v>4869</v>
      </c>
      <c r="D761">
        <v>5000</v>
      </c>
      <c r="E761">
        <v>5096</v>
      </c>
      <c r="F761" t="s">
        <v>8219</v>
      </c>
      <c r="G761" t="s">
        <v>8225</v>
      </c>
      <c r="H761" t="s">
        <v>8247</v>
      </c>
      <c r="I761">
        <v>1404892539</v>
      </c>
      <c r="J761">
        <v>1401436539</v>
      </c>
      <c r="K761" t="b">
        <v>0</v>
      </c>
      <c r="L761">
        <v>99</v>
      </c>
      <c r="M761" t="b">
        <v>1</v>
      </c>
      <c r="N761" t="s">
        <v>8274</v>
      </c>
      <c r="O761" s="5">
        <f t="shared" si="44"/>
        <v>101.92000000000002</v>
      </c>
      <c r="P761" s="7">
        <f t="shared" si="45"/>
        <v>51.474747474747474</v>
      </c>
      <c r="Q761" t="s">
        <v>8322</v>
      </c>
      <c r="R761" t="s">
        <v>8323</v>
      </c>
      <c r="S761" s="12">
        <f t="shared" si="46"/>
        <v>41789.330312500002</v>
      </c>
      <c r="T761" s="12">
        <f t="shared" si="47"/>
        <v>41829.330312500002</v>
      </c>
    </row>
    <row r="762" spans="1:20" ht="60" x14ac:dyDescent="0.25">
      <c r="A762">
        <v>760</v>
      </c>
      <c r="B762" s="3" t="s">
        <v>761</v>
      </c>
      <c r="C762" s="3" t="s">
        <v>4870</v>
      </c>
      <c r="D762">
        <v>2200</v>
      </c>
      <c r="E762">
        <v>0</v>
      </c>
      <c r="F762" t="s">
        <v>8221</v>
      </c>
      <c r="G762" t="s">
        <v>8224</v>
      </c>
      <c r="H762" t="s">
        <v>8246</v>
      </c>
      <c r="I762">
        <v>1480188013</v>
      </c>
      <c r="J762">
        <v>1477592413</v>
      </c>
      <c r="K762" t="b">
        <v>0</v>
      </c>
      <c r="L762">
        <v>0</v>
      </c>
      <c r="M762" t="b">
        <v>0</v>
      </c>
      <c r="N762" t="s">
        <v>8275</v>
      </c>
      <c r="O762" s="5">
        <f t="shared" si="44"/>
        <v>0</v>
      </c>
      <c r="P762" s="7" t="str">
        <f t="shared" si="45"/>
        <v>N/A</v>
      </c>
      <c r="Q762" t="s">
        <v>8322</v>
      </c>
      <c r="R762" t="s">
        <v>8324</v>
      </c>
      <c r="S762" s="12">
        <f t="shared" si="46"/>
        <v>42670.764039351852</v>
      </c>
      <c r="T762" s="12">
        <f t="shared" si="47"/>
        <v>42700.805706018517</v>
      </c>
    </row>
    <row r="763" spans="1:20" ht="45" x14ac:dyDescent="0.25">
      <c r="A763">
        <v>761</v>
      </c>
      <c r="B763" s="3" t="s">
        <v>762</v>
      </c>
      <c r="C763" s="3" t="s">
        <v>4871</v>
      </c>
      <c r="D763">
        <v>5000</v>
      </c>
      <c r="E763">
        <v>235</v>
      </c>
      <c r="F763" t="s">
        <v>8221</v>
      </c>
      <c r="G763" t="s">
        <v>8224</v>
      </c>
      <c r="H763" t="s">
        <v>8246</v>
      </c>
      <c r="I763">
        <v>1391364126</v>
      </c>
      <c r="J763">
        <v>1388772126</v>
      </c>
      <c r="K763" t="b">
        <v>0</v>
      </c>
      <c r="L763">
        <v>6</v>
      </c>
      <c r="M763" t="b">
        <v>0</v>
      </c>
      <c r="N763" t="s">
        <v>8275</v>
      </c>
      <c r="O763" s="5">
        <f t="shared" si="44"/>
        <v>4.7</v>
      </c>
      <c r="P763" s="7">
        <f t="shared" si="45"/>
        <v>39.166666666666664</v>
      </c>
      <c r="Q763" t="s">
        <v>8322</v>
      </c>
      <c r="R763" t="s">
        <v>8324</v>
      </c>
      <c r="S763" s="12">
        <f t="shared" si="46"/>
        <v>41642.751458333332</v>
      </c>
      <c r="T763" s="12">
        <f t="shared" si="47"/>
        <v>41672.751458333332</v>
      </c>
    </row>
    <row r="764" spans="1:20" ht="45" x14ac:dyDescent="0.25">
      <c r="A764">
        <v>762</v>
      </c>
      <c r="B764" s="3" t="s">
        <v>763</v>
      </c>
      <c r="C764" s="3" t="s">
        <v>4872</v>
      </c>
      <c r="D764">
        <v>3500</v>
      </c>
      <c r="E764">
        <v>0</v>
      </c>
      <c r="F764" t="s">
        <v>8221</v>
      </c>
      <c r="G764" t="s">
        <v>8238</v>
      </c>
      <c r="H764" t="s">
        <v>8256</v>
      </c>
      <c r="I764">
        <v>1480831200</v>
      </c>
      <c r="J764">
        <v>1479328570</v>
      </c>
      <c r="K764" t="b">
        <v>0</v>
      </c>
      <c r="L764">
        <v>0</v>
      </c>
      <c r="M764" t="b">
        <v>0</v>
      </c>
      <c r="N764" t="s">
        <v>8275</v>
      </c>
      <c r="O764" s="5">
        <f t="shared" si="44"/>
        <v>0</v>
      </c>
      <c r="P764" s="7" t="str">
        <f t="shared" si="45"/>
        <v>N/A</v>
      </c>
      <c r="Q764" t="s">
        <v>8322</v>
      </c>
      <c r="R764" t="s">
        <v>8324</v>
      </c>
      <c r="S764" s="12">
        <f t="shared" si="46"/>
        <v>42690.858449074076</v>
      </c>
      <c r="T764" s="12">
        <f t="shared" si="47"/>
        <v>42708.25</v>
      </c>
    </row>
    <row r="765" spans="1:20" ht="45" x14ac:dyDescent="0.25">
      <c r="A765">
        <v>763</v>
      </c>
      <c r="B765" s="3" t="s">
        <v>764</v>
      </c>
      <c r="C765" s="3" t="s">
        <v>4873</v>
      </c>
      <c r="D765">
        <v>4290</v>
      </c>
      <c r="E765">
        <v>5</v>
      </c>
      <c r="F765" t="s">
        <v>8221</v>
      </c>
      <c r="G765" t="s">
        <v>8225</v>
      </c>
      <c r="H765" t="s">
        <v>8247</v>
      </c>
      <c r="I765">
        <v>1376563408</v>
      </c>
      <c r="J765">
        <v>1373971408</v>
      </c>
      <c r="K765" t="b">
        <v>0</v>
      </c>
      <c r="L765">
        <v>1</v>
      </c>
      <c r="M765" t="b">
        <v>0</v>
      </c>
      <c r="N765" t="s">
        <v>8275</v>
      </c>
      <c r="O765" s="5">
        <f t="shared" si="44"/>
        <v>0.11655011655011654</v>
      </c>
      <c r="P765" s="7">
        <f t="shared" si="45"/>
        <v>5</v>
      </c>
      <c r="Q765" t="s">
        <v>8322</v>
      </c>
      <c r="R765" t="s">
        <v>8324</v>
      </c>
      <c r="S765" s="12">
        <f t="shared" si="46"/>
        <v>41471.446851851848</v>
      </c>
      <c r="T765" s="12">
        <f t="shared" si="47"/>
        <v>41501.446851851848</v>
      </c>
    </row>
    <row r="766" spans="1:20" ht="45" x14ac:dyDescent="0.25">
      <c r="A766">
        <v>764</v>
      </c>
      <c r="B766" s="3" t="s">
        <v>765</v>
      </c>
      <c r="C766" s="3" t="s">
        <v>4874</v>
      </c>
      <c r="D766">
        <v>5000</v>
      </c>
      <c r="E766">
        <v>0</v>
      </c>
      <c r="F766" t="s">
        <v>8221</v>
      </c>
      <c r="G766" t="s">
        <v>8224</v>
      </c>
      <c r="H766" t="s">
        <v>8246</v>
      </c>
      <c r="I766">
        <v>1441858161</v>
      </c>
      <c r="J766">
        <v>1439266161</v>
      </c>
      <c r="K766" t="b">
        <v>0</v>
      </c>
      <c r="L766">
        <v>0</v>
      </c>
      <c r="M766" t="b">
        <v>0</v>
      </c>
      <c r="N766" t="s">
        <v>8275</v>
      </c>
      <c r="O766" s="5">
        <f t="shared" si="44"/>
        <v>0</v>
      </c>
      <c r="P766" s="7" t="str">
        <f t="shared" si="45"/>
        <v>N/A</v>
      </c>
      <c r="Q766" t="s">
        <v>8322</v>
      </c>
      <c r="R766" t="s">
        <v>8324</v>
      </c>
      <c r="S766" s="12">
        <f t="shared" si="46"/>
        <v>42227.173159722224</v>
      </c>
      <c r="T766" s="12">
        <f t="shared" si="47"/>
        <v>42257.173159722224</v>
      </c>
    </row>
    <row r="767" spans="1:20" ht="60" x14ac:dyDescent="0.25">
      <c r="A767">
        <v>765</v>
      </c>
      <c r="B767" s="3" t="s">
        <v>766</v>
      </c>
      <c r="C767" s="3" t="s">
        <v>4875</v>
      </c>
      <c r="D767">
        <v>7000</v>
      </c>
      <c r="E767">
        <v>2521</v>
      </c>
      <c r="F767" t="s">
        <v>8221</v>
      </c>
      <c r="G767" t="s">
        <v>8224</v>
      </c>
      <c r="H767" t="s">
        <v>8246</v>
      </c>
      <c r="I767">
        <v>1413723684</v>
      </c>
      <c r="J767">
        <v>1411131684</v>
      </c>
      <c r="K767" t="b">
        <v>0</v>
      </c>
      <c r="L767">
        <v>44</v>
      </c>
      <c r="M767" t="b">
        <v>0</v>
      </c>
      <c r="N767" t="s">
        <v>8275</v>
      </c>
      <c r="O767" s="5">
        <f t="shared" si="44"/>
        <v>36.014285714285712</v>
      </c>
      <c r="P767" s="7">
        <f t="shared" si="45"/>
        <v>57.295454545454547</v>
      </c>
      <c r="Q767" t="s">
        <v>8322</v>
      </c>
      <c r="R767" t="s">
        <v>8324</v>
      </c>
      <c r="S767" s="12">
        <f t="shared" si="46"/>
        <v>41901.542638888888</v>
      </c>
      <c r="T767" s="12">
        <f t="shared" si="47"/>
        <v>41931.542638888888</v>
      </c>
    </row>
    <row r="768" spans="1:20" ht="60" x14ac:dyDescent="0.25">
      <c r="A768">
        <v>766</v>
      </c>
      <c r="B768" s="3" t="s">
        <v>767</v>
      </c>
      <c r="C768" s="3" t="s">
        <v>4876</v>
      </c>
      <c r="D768">
        <v>4000</v>
      </c>
      <c r="E768">
        <v>0</v>
      </c>
      <c r="F768" t="s">
        <v>8221</v>
      </c>
      <c r="G768" t="s">
        <v>8229</v>
      </c>
      <c r="H768" t="s">
        <v>8251</v>
      </c>
      <c r="I768">
        <v>1424112483</v>
      </c>
      <c r="J768">
        <v>1421520483</v>
      </c>
      <c r="K768" t="b">
        <v>0</v>
      </c>
      <c r="L768">
        <v>0</v>
      </c>
      <c r="M768" t="b">
        <v>0</v>
      </c>
      <c r="N768" t="s">
        <v>8275</v>
      </c>
      <c r="O768" s="5">
        <f t="shared" si="44"/>
        <v>0</v>
      </c>
      <c r="P768" s="7" t="str">
        <f t="shared" si="45"/>
        <v>N/A</v>
      </c>
      <c r="Q768" t="s">
        <v>8322</v>
      </c>
      <c r="R768" t="s">
        <v>8324</v>
      </c>
      <c r="S768" s="12">
        <f t="shared" si="46"/>
        <v>42021.783368055556</v>
      </c>
      <c r="T768" s="12">
        <f t="shared" si="47"/>
        <v>42051.783368055556</v>
      </c>
    </row>
    <row r="769" spans="1:20" ht="75" x14ac:dyDescent="0.25">
      <c r="A769">
        <v>767</v>
      </c>
      <c r="B769" s="3" t="s">
        <v>768</v>
      </c>
      <c r="C769" s="3" t="s">
        <v>4877</v>
      </c>
      <c r="D769">
        <v>5000</v>
      </c>
      <c r="E769">
        <v>177</v>
      </c>
      <c r="F769" t="s">
        <v>8221</v>
      </c>
      <c r="G769" t="s">
        <v>8224</v>
      </c>
      <c r="H769" t="s">
        <v>8246</v>
      </c>
      <c r="I769">
        <v>1432178810</v>
      </c>
      <c r="J769">
        <v>1429586810</v>
      </c>
      <c r="K769" t="b">
        <v>0</v>
      </c>
      <c r="L769">
        <v>3</v>
      </c>
      <c r="M769" t="b">
        <v>0</v>
      </c>
      <c r="N769" t="s">
        <v>8275</v>
      </c>
      <c r="O769" s="5">
        <f t="shared" si="44"/>
        <v>3.54</v>
      </c>
      <c r="P769" s="7">
        <f t="shared" si="45"/>
        <v>59</v>
      </c>
      <c r="Q769" t="s">
        <v>8322</v>
      </c>
      <c r="R769" t="s">
        <v>8324</v>
      </c>
      <c r="S769" s="12">
        <f t="shared" si="46"/>
        <v>42115.143634259264</v>
      </c>
      <c r="T769" s="12">
        <f t="shared" si="47"/>
        <v>42145.143634259264</v>
      </c>
    </row>
    <row r="770" spans="1:20" ht="60" x14ac:dyDescent="0.25">
      <c r="A770">
        <v>768</v>
      </c>
      <c r="B770" s="3" t="s">
        <v>769</v>
      </c>
      <c r="C770" s="3" t="s">
        <v>4878</v>
      </c>
      <c r="D770">
        <v>2500</v>
      </c>
      <c r="E770">
        <v>0</v>
      </c>
      <c r="F770" t="s">
        <v>8221</v>
      </c>
      <c r="G770" t="s">
        <v>8224</v>
      </c>
      <c r="H770" t="s">
        <v>8246</v>
      </c>
      <c r="I770">
        <v>1387169890</v>
      </c>
      <c r="J770">
        <v>1384577890</v>
      </c>
      <c r="K770" t="b">
        <v>0</v>
      </c>
      <c r="L770">
        <v>0</v>
      </c>
      <c r="M770" t="b">
        <v>0</v>
      </c>
      <c r="N770" t="s">
        <v>8275</v>
      </c>
      <c r="O770" s="5">
        <f t="shared" si="44"/>
        <v>0</v>
      </c>
      <c r="P770" s="7" t="str">
        <f t="shared" si="45"/>
        <v>N/A</v>
      </c>
      <c r="Q770" t="s">
        <v>8322</v>
      </c>
      <c r="R770" t="s">
        <v>8324</v>
      </c>
      <c r="S770" s="12">
        <f t="shared" si="46"/>
        <v>41594.207060185188</v>
      </c>
      <c r="T770" s="12">
        <f t="shared" si="47"/>
        <v>41624.207060185188</v>
      </c>
    </row>
    <row r="771" spans="1:20" ht="60" x14ac:dyDescent="0.25">
      <c r="A771">
        <v>769</v>
      </c>
      <c r="B771" s="3" t="s">
        <v>770</v>
      </c>
      <c r="C771" s="3" t="s">
        <v>4879</v>
      </c>
      <c r="D771">
        <v>4000</v>
      </c>
      <c r="E771">
        <v>1656</v>
      </c>
      <c r="F771" t="s">
        <v>8221</v>
      </c>
      <c r="G771" t="s">
        <v>8224</v>
      </c>
      <c r="H771" t="s">
        <v>8246</v>
      </c>
      <c r="I771">
        <v>1388102094</v>
      </c>
      <c r="J771">
        <v>1385510094</v>
      </c>
      <c r="K771" t="b">
        <v>0</v>
      </c>
      <c r="L771">
        <v>52</v>
      </c>
      <c r="M771" t="b">
        <v>0</v>
      </c>
      <c r="N771" t="s">
        <v>8275</v>
      </c>
      <c r="O771" s="5">
        <f t="shared" ref="O771:O834" si="48">(E771/D771)*100</f>
        <v>41.4</v>
      </c>
      <c r="P771" s="7">
        <f t="shared" ref="P771:P834" si="49">IF(E771&gt;0,E771/L771,"N/A")</f>
        <v>31.846153846153847</v>
      </c>
      <c r="Q771" t="s">
        <v>8322</v>
      </c>
      <c r="R771" t="s">
        <v>8324</v>
      </c>
      <c r="S771" s="12">
        <f t="shared" ref="S771:S834" si="50">(((J771/60)/60)/24)+DATE(1970,1,1)</f>
        <v>41604.996458333335</v>
      </c>
      <c r="T771" s="12">
        <f t="shared" ref="T771:T834" si="51">(((I771/60)/60/24)+DATE(1970,1,1))</f>
        <v>41634.996458333335</v>
      </c>
    </row>
    <row r="772" spans="1:20" ht="60" x14ac:dyDescent="0.25">
      <c r="A772">
        <v>770</v>
      </c>
      <c r="B772" s="3" t="s">
        <v>771</v>
      </c>
      <c r="C772" s="3" t="s">
        <v>4880</v>
      </c>
      <c r="D772">
        <v>17500</v>
      </c>
      <c r="E772">
        <v>0</v>
      </c>
      <c r="F772" t="s">
        <v>8221</v>
      </c>
      <c r="G772" t="s">
        <v>8224</v>
      </c>
      <c r="H772" t="s">
        <v>8246</v>
      </c>
      <c r="I772">
        <v>1361750369</v>
      </c>
      <c r="J772">
        <v>1358294369</v>
      </c>
      <c r="K772" t="b">
        <v>0</v>
      </c>
      <c r="L772">
        <v>0</v>
      </c>
      <c r="M772" t="b">
        <v>0</v>
      </c>
      <c r="N772" t="s">
        <v>8275</v>
      </c>
      <c r="O772" s="5">
        <f t="shared" si="48"/>
        <v>0</v>
      </c>
      <c r="P772" s="7" t="str">
        <f t="shared" si="49"/>
        <v>N/A</v>
      </c>
      <c r="Q772" t="s">
        <v>8322</v>
      </c>
      <c r="R772" t="s">
        <v>8324</v>
      </c>
      <c r="S772" s="12">
        <f t="shared" si="50"/>
        <v>41289.999641203707</v>
      </c>
      <c r="T772" s="12">
        <f t="shared" si="51"/>
        <v>41329.999641203707</v>
      </c>
    </row>
    <row r="773" spans="1:20" ht="45" x14ac:dyDescent="0.25">
      <c r="A773">
        <v>771</v>
      </c>
      <c r="B773" s="3" t="s">
        <v>772</v>
      </c>
      <c r="C773" s="3" t="s">
        <v>4881</v>
      </c>
      <c r="D773">
        <v>38000</v>
      </c>
      <c r="E773">
        <v>10</v>
      </c>
      <c r="F773" t="s">
        <v>8221</v>
      </c>
      <c r="G773" t="s">
        <v>8224</v>
      </c>
      <c r="H773" t="s">
        <v>8246</v>
      </c>
      <c r="I773">
        <v>1454183202</v>
      </c>
      <c r="J773">
        <v>1449863202</v>
      </c>
      <c r="K773" t="b">
        <v>0</v>
      </c>
      <c r="L773">
        <v>1</v>
      </c>
      <c r="M773" t="b">
        <v>0</v>
      </c>
      <c r="N773" t="s">
        <v>8275</v>
      </c>
      <c r="O773" s="5">
        <f t="shared" si="48"/>
        <v>2.6315789473684209E-2</v>
      </c>
      <c r="P773" s="7">
        <f t="shared" si="49"/>
        <v>10</v>
      </c>
      <c r="Q773" t="s">
        <v>8322</v>
      </c>
      <c r="R773" t="s">
        <v>8324</v>
      </c>
      <c r="S773" s="12">
        <f t="shared" si="50"/>
        <v>42349.824097222227</v>
      </c>
      <c r="T773" s="12">
        <f t="shared" si="51"/>
        <v>42399.824097222227</v>
      </c>
    </row>
    <row r="774" spans="1:20" ht="60" x14ac:dyDescent="0.25">
      <c r="A774">
        <v>772</v>
      </c>
      <c r="B774" s="3" t="s">
        <v>773</v>
      </c>
      <c r="C774" s="3" t="s">
        <v>4882</v>
      </c>
      <c r="D774">
        <v>1500</v>
      </c>
      <c r="E774">
        <v>50</v>
      </c>
      <c r="F774" t="s">
        <v>8221</v>
      </c>
      <c r="G774" t="s">
        <v>8224</v>
      </c>
      <c r="H774" t="s">
        <v>8246</v>
      </c>
      <c r="I774">
        <v>1257047940</v>
      </c>
      <c r="J774">
        <v>1252718519</v>
      </c>
      <c r="K774" t="b">
        <v>0</v>
      </c>
      <c r="L774">
        <v>1</v>
      </c>
      <c r="M774" t="b">
        <v>0</v>
      </c>
      <c r="N774" t="s">
        <v>8275</v>
      </c>
      <c r="O774" s="5">
        <f t="shared" si="48"/>
        <v>3.3333333333333335</v>
      </c>
      <c r="P774" s="7">
        <f t="shared" si="49"/>
        <v>50</v>
      </c>
      <c r="Q774" t="s">
        <v>8322</v>
      </c>
      <c r="R774" t="s">
        <v>8324</v>
      </c>
      <c r="S774" s="12">
        <f t="shared" si="50"/>
        <v>40068.056932870371</v>
      </c>
      <c r="T774" s="12">
        <f t="shared" si="51"/>
        <v>40118.165972222225</v>
      </c>
    </row>
    <row r="775" spans="1:20" ht="60" x14ac:dyDescent="0.25">
      <c r="A775">
        <v>773</v>
      </c>
      <c r="B775" s="3" t="s">
        <v>774</v>
      </c>
      <c r="C775" s="3" t="s">
        <v>4883</v>
      </c>
      <c r="D775">
        <v>3759</v>
      </c>
      <c r="E775">
        <v>32</v>
      </c>
      <c r="F775" t="s">
        <v>8221</v>
      </c>
      <c r="G775" t="s">
        <v>8225</v>
      </c>
      <c r="H775" t="s">
        <v>8247</v>
      </c>
      <c r="I775">
        <v>1431298860</v>
      </c>
      <c r="J775">
        <v>1428341985</v>
      </c>
      <c r="K775" t="b">
        <v>0</v>
      </c>
      <c r="L775">
        <v>2</v>
      </c>
      <c r="M775" t="b">
        <v>0</v>
      </c>
      <c r="N775" t="s">
        <v>8275</v>
      </c>
      <c r="O775" s="5">
        <f t="shared" si="48"/>
        <v>0.85129023676509719</v>
      </c>
      <c r="P775" s="7">
        <f t="shared" si="49"/>
        <v>16</v>
      </c>
      <c r="Q775" t="s">
        <v>8322</v>
      </c>
      <c r="R775" t="s">
        <v>8324</v>
      </c>
      <c r="S775" s="12">
        <f t="shared" si="50"/>
        <v>42100.735937499994</v>
      </c>
      <c r="T775" s="12">
        <f t="shared" si="51"/>
        <v>42134.959027777775</v>
      </c>
    </row>
    <row r="776" spans="1:20" ht="60" x14ac:dyDescent="0.25">
      <c r="A776">
        <v>774</v>
      </c>
      <c r="B776" s="3" t="s">
        <v>775</v>
      </c>
      <c r="C776" s="3" t="s">
        <v>4884</v>
      </c>
      <c r="D776">
        <v>500</v>
      </c>
      <c r="E776">
        <v>351</v>
      </c>
      <c r="F776" t="s">
        <v>8221</v>
      </c>
      <c r="G776" t="s">
        <v>8224</v>
      </c>
      <c r="H776" t="s">
        <v>8246</v>
      </c>
      <c r="I776">
        <v>1393181018</v>
      </c>
      <c r="J776">
        <v>1390589018</v>
      </c>
      <c r="K776" t="b">
        <v>0</v>
      </c>
      <c r="L776">
        <v>9</v>
      </c>
      <c r="M776" t="b">
        <v>0</v>
      </c>
      <c r="N776" t="s">
        <v>8275</v>
      </c>
      <c r="O776" s="5">
        <f t="shared" si="48"/>
        <v>70.199999999999989</v>
      </c>
      <c r="P776" s="7">
        <f t="shared" si="49"/>
        <v>39</v>
      </c>
      <c r="Q776" t="s">
        <v>8322</v>
      </c>
      <c r="R776" t="s">
        <v>8324</v>
      </c>
      <c r="S776" s="12">
        <f t="shared" si="50"/>
        <v>41663.780300925922</v>
      </c>
      <c r="T776" s="12">
        <f t="shared" si="51"/>
        <v>41693.780300925922</v>
      </c>
    </row>
    <row r="777" spans="1:20" ht="45" x14ac:dyDescent="0.25">
      <c r="A777">
        <v>775</v>
      </c>
      <c r="B777" s="3" t="s">
        <v>776</v>
      </c>
      <c r="C777" s="3" t="s">
        <v>4885</v>
      </c>
      <c r="D777">
        <v>10000</v>
      </c>
      <c r="E777">
        <v>170</v>
      </c>
      <c r="F777" t="s">
        <v>8221</v>
      </c>
      <c r="G777" t="s">
        <v>8224</v>
      </c>
      <c r="H777" t="s">
        <v>8246</v>
      </c>
      <c r="I777">
        <v>1323998795</v>
      </c>
      <c r="J777">
        <v>1321406795</v>
      </c>
      <c r="K777" t="b">
        <v>0</v>
      </c>
      <c r="L777">
        <v>5</v>
      </c>
      <c r="M777" t="b">
        <v>0</v>
      </c>
      <c r="N777" t="s">
        <v>8275</v>
      </c>
      <c r="O777" s="5">
        <f t="shared" si="48"/>
        <v>1.7000000000000002</v>
      </c>
      <c r="P777" s="7">
        <f t="shared" si="49"/>
        <v>34</v>
      </c>
      <c r="Q777" t="s">
        <v>8322</v>
      </c>
      <c r="R777" t="s">
        <v>8324</v>
      </c>
      <c r="S777" s="12">
        <f t="shared" si="50"/>
        <v>40863.060127314813</v>
      </c>
      <c r="T777" s="12">
        <f t="shared" si="51"/>
        <v>40893.060127314813</v>
      </c>
    </row>
    <row r="778" spans="1:20" ht="60" x14ac:dyDescent="0.25">
      <c r="A778">
        <v>776</v>
      </c>
      <c r="B778" s="3" t="s">
        <v>777</v>
      </c>
      <c r="C778" s="3" t="s">
        <v>4886</v>
      </c>
      <c r="D778">
        <v>7000</v>
      </c>
      <c r="E778">
        <v>3598</v>
      </c>
      <c r="F778" t="s">
        <v>8221</v>
      </c>
      <c r="G778" t="s">
        <v>8224</v>
      </c>
      <c r="H778" t="s">
        <v>8246</v>
      </c>
      <c r="I778">
        <v>1444539600</v>
      </c>
      <c r="J778">
        <v>1441297645</v>
      </c>
      <c r="K778" t="b">
        <v>0</v>
      </c>
      <c r="L778">
        <v>57</v>
      </c>
      <c r="M778" t="b">
        <v>0</v>
      </c>
      <c r="N778" t="s">
        <v>8275</v>
      </c>
      <c r="O778" s="5">
        <f t="shared" si="48"/>
        <v>51.4</v>
      </c>
      <c r="P778" s="7">
        <f t="shared" si="49"/>
        <v>63.122807017543863</v>
      </c>
      <c r="Q778" t="s">
        <v>8322</v>
      </c>
      <c r="R778" t="s">
        <v>8324</v>
      </c>
      <c r="S778" s="12">
        <f t="shared" si="50"/>
        <v>42250.685706018514</v>
      </c>
      <c r="T778" s="12">
        <f t="shared" si="51"/>
        <v>42288.208333333328</v>
      </c>
    </row>
    <row r="779" spans="1:20" ht="60" x14ac:dyDescent="0.25">
      <c r="A779">
        <v>777</v>
      </c>
      <c r="B779" s="3" t="s">
        <v>778</v>
      </c>
      <c r="C779" s="3" t="s">
        <v>4887</v>
      </c>
      <c r="D779">
        <v>3000</v>
      </c>
      <c r="E779">
        <v>21</v>
      </c>
      <c r="F779" t="s">
        <v>8221</v>
      </c>
      <c r="G779" t="s">
        <v>8224</v>
      </c>
      <c r="H779" t="s">
        <v>8246</v>
      </c>
      <c r="I779">
        <v>1375313577</v>
      </c>
      <c r="J779">
        <v>1372721577</v>
      </c>
      <c r="K779" t="b">
        <v>0</v>
      </c>
      <c r="L779">
        <v>3</v>
      </c>
      <c r="M779" t="b">
        <v>0</v>
      </c>
      <c r="N779" t="s">
        <v>8275</v>
      </c>
      <c r="O779" s="5">
        <f t="shared" si="48"/>
        <v>0.70000000000000007</v>
      </c>
      <c r="P779" s="7">
        <f t="shared" si="49"/>
        <v>7</v>
      </c>
      <c r="Q779" t="s">
        <v>8322</v>
      </c>
      <c r="R779" t="s">
        <v>8324</v>
      </c>
      <c r="S779" s="12">
        <f t="shared" si="50"/>
        <v>41456.981215277774</v>
      </c>
      <c r="T779" s="12">
        <f t="shared" si="51"/>
        <v>41486.981215277774</v>
      </c>
    </row>
    <row r="780" spans="1:20" ht="45" x14ac:dyDescent="0.25">
      <c r="A780">
        <v>778</v>
      </c>
      <c r="B780" s="3" t="s">
        <v>779</v>
      </c>
      <c r="C780" s="3" t="s">
        <v>4888</v>
      </c>
      <c r="D780">
        <v>500</v>
      </c>
      <c r="E780">
        <v>2</v>
      </c>
      <c r="F780" t="s">
        <v>8221</v>
      </c>
      <c r="G780" t="s">
        <v>8224</v>
      </c>
      <c r="H780" t="s">
        <v>8246</v>
      </c>
      <c r="I780">
        <v>1398876680</v>
      </c>
      <c r="J780">
        <v>1396284680</v>
      </c>
      <c r="K780" t="b">
        <v>0</v>
      </c>
      <c r="L780">
        <v>1</v>
      </c>
      <c r="M780" t="b">
        <v>0</v>
      </c>
      <c r="N780" t="s">
        <v>8275</v>
      </c>
      <c r="O780" s="5">
        <f t="shared" si="48"/>
        <v>0.4</v>
      </c>
      <c r="P780" s="7">
        <f t="shared" si="49"/>
        <v>2</v>
      </c>
      <c r="Q780" t="s">
        <v>8322</v>
      </c>
      <c r="R780" t="s">
        <v>8324</v>
      </c>
      <c r="S780" s="12">
        <f t="shared" si="50"/>
        <v>41729.702314814815</v>
      </c>
      <c r="T780" s="12">
        <f t="shared" si="51"/>
        <v>41759.702314814815</v>
      </c>
    </row>
    <row r="781" spans="1:20" ht="60" x14ac:dyDescent="0.25">
      <c r="A781">
        <v>779</v>
      </c>
      <c r="B781" s="3" t="s">
        <v>780</v>
      </c>
      <c r="C781" s="3" t="s">
        <v>4889</v>
      </c>
      <c r="D781">
        <v>15000</v>
      </c>
      <c r="E781">
        <v>400</v>
      </c>
      <c r="F781" t="s">
        <v>8221</v>
      </c>
      <c r="G781" t="s">
        <v>8224</v>
      </c>
      <c r="H781" t="s">
        <v>8246</v>
      </c>
      <c r="I781">
        <v>1287115200</v>
      </c>
      <c r="J781">
        <v>1284567905</v>
      </c>
      <c r="K781" t="b">
        <v>0</v>
      </c>
      <c r="L781">
        <v>6</v>
      </c>
      <c r="M781" t="b">
        <v>0</v>
      </c>
      <c r="N781" t="s">
        <v>8275</v>
      </c>
      <c r="O781" s="5">
        <f t="shared" si="48"/>
        <v>2.666666666666667</v>
      </c>
      <c r="P781" s="7">
        <f t="shared" si="49"/>
        <v>66.666666666666671</v>
      </c>
      <c r="Q781" t="s">
        <v>8322</v>
      </c>
      <c r="R781" t="s">
        <v>8324</v>
      </c>
      <c r="S781" s="12">
        <f t="shared" si="50"/>
        <v>40436.68408564815</v>
      </c>
      <c r="T781" s="12">
        <f t="shared" si="51"/>
        <v>40466.166666666664</v>
      </c>
    </row>
    <row r="782" spans="1:20" ht="45" hidden="1" x14ac:dyDescent="0.25">
      <c r="A782">
        <v>780</v>
      </c>
      <c r="B782" s="3" t="s">
        <v>781</v>
      </c>
      <c r="C782" s="3" t="s">
        <v>4890</v>
      </c>
      <c r="D782">
        <v>1000</v>
      </c>
      <c r="E782">
        <v>1040</v>
      </c>
      <c r="F782" t="s">
        <v>8219</v>
      </c>
      <c r="G782" t="s">
        <v>8224</v>
      </c>
      <c r="H782" t="s">
        <v>8246</v>
      </c>
      <c r="I782">
        <v>1304439025</v>
      </c>
      <c r="J782">
        <v>1301847025</v>
      </c>
      <c r="K782" t="b">
        <v>0</v>
      </c>
      <c r="L782">
        <v>27</v>
      </c>
      <c r="M782" t="b">
        <v>1</v>
      </c>
      <c r="N782" t="s">
        <v>8276</v>
      </c>
      <c r="O782" s="5">
        <f t="shared" si="48"/>
        <v>104</v>
      </c>
      <c r="P782" s="7">
        <f t="shared" si="49"/>
        <v>38.518518518518519</v>
      </c>
      <c r="Q782" t="s">
        <v>8325</v>
      </c>
      <c r="R782" t="s">
        <v>8326</v>
      </c>
      <c r="S782" s="12">
        <f t="shared" si="50"/>
        <v>40636.673900462964</v>
      </c>
      <c r="T782" s="12">
        <f t="shared" si="51"/>
        <v>40666.673900462964</v>
      </c>
    </row>
    <row r="783" spans="1:20" ht="45" hidden="1" x14ac:dyDescent="0.25">
      <c r="A783">
        <v>781</v>
      </c>
      <c r="B783" s="3" t="s">
        <v>782</v>
      </c>
      <c r="C783" s="3" t="s">
        <v>4891</v>
      </c>
      <c r="D783">
        <v>800</v>
      </c>
      <c r="E783">
        <v>1065.23</v>
      </c>
      <c r="F783" t="s">
        <v>8219</v>
      </c>
      <c r="G783" t="s">
        <v>8224</v>
      </c>
      <c r="H783" t="s">
        <v>8246</v>
      </c>
      <c r="I783">
        <v>1370649674</v>
      </c>
      <c r="J783">
        <v>1368057674</v>
      </c>
      <c r="K783" t="b">
        <v>0</v>
      </c>
      <c r="L783">
        <v>25</v>
      </c>
      <c r="M783" t="b">
        <v>1</v>
      </c>
      <c r="N783" t="s">
        <v>8276</v>
      </c>
      <c r="O783" s="5">
        <f t="shared" si="48"/>
        <v>133.15375</v>
      </c>
      <c r="P783" s="7">
        <f t="shared" si="49"/>
        <v>42.609200000000001</v>
      </c>
      <c r="Q783" t="s">
        <v>8325</v>
      </c>
      <c r="R783" t="s">
        <v>8326</v>
      </c>
      <c r="S783" s="12">
        <f t="shared" si="50"/>
        <v>41403.000856481485</v>
      </c>
      <c r="T783" s="12">
        <f t="shared" si="51"/>
        <v>41433.000856481485</v>
      </c>
    </row>
    <row r="784" spans="1:20" ht="45" hidden="1" x14ac:dyDescent="0.25">
      <c r="A784">
        <v>782</v>
      </c>
      <c r="B784" s="3" t="s">
        <v>783</v>
      </c>
      <c r="C784" s="3" t="s">
        <v>4892</v>
      </c>
      <c r="D784">
        <v>700</v>
      </c>
      <c r="E784">
        <v>700</v>
      </c>
      <c r="F784" t="s">
        <v>8219</v>
      </c>
      <c r="G784" t="s">
        <v>8224</v>
      </c>
      <c r="H784" t="s">
        <v>8246</v>
      </c>
      <c r="I784">
        <v>1345918302</v>
      </c>
      <c r="J784">
        <v>1343326302</v>
      </c>
      <c r="K784" t="b">
        <v>0</v>
      </c>
      <c r="L784">
        <v>14</v>
      </c>
      <c r="M784" t="b">
        <v>1</v>
      </c>
      <c r="N784" t="s">
        <v>8276</v>
      </c>
      <c r="O784" s="5">
        <f t="shared" si="48"/>
        <v>100</v>
      </c>
      <c r="P784" s="7">
        <f t="shared" si="49"/>
        <v>50</v>
      </c>
      <c r="Q784" t="s">
        <v>8325</v>
      </c>
      <c r="R784" t="s">
        <v>8326</v>
      </c>
      <c r="S784" s="12">
        <f t="shared" si="50"/>
        <v>41116.758125</v>
      </c>
      <c r="T784" s="12">
        <f t="shared" si="51"/>
        <v>41146.758125</v>
      </c>
    </row>
    <row r="785" spans="1:20" ht="60" hidden="1" x14ac:dyDescent="0.25">
      <c r="A785">
        <v>783</v>
      </c>
      <c r="B785" s="3" t="s">
        <v>784</v>
      </c>
      <c r="C785" s="3" t="s">
        <v>4893</v>
      </c>
      <c r="D785">
        <v>1500</v>
      </c>
      <c r="E785">
        <v>2222</v>
      </c>
      <c r="F785" t="s">
        <v>8219</v>
      </c>
      <c r="G785" t="s">
        <v>8224</v>
      </c>
      <c r="H785" t="s">
        <v>8246</v>
      </c>
      <c r="I785">
        <v>1335564000</v>
      </c>
      <c r="J785">
        <v>1332182049</v>
      </c>
      <c r="K785" t="b">
        <v>0</v>
      </c>
      <c r="L785">
        <v>35</v>
      </c>
      <c r="M785" t="b">
        <v>1</v>
      </c>
      <c r="N785" t="s">
        <v>8276</v>
      </c>
      <c r="O785" s="5">
        <f t="shared" si="48"/>
        <v>148.13333333333333</v>
      </c>
      <c r="P785" s="7">
        <f t="shared" si="49"/>
        <v>63.485714285714288</v>
      </c>
      <c r="Q785" t="s">
        <v>8325</v>
      </c>
      <c r="R785" t="s">
        <v>8326</v>
      </c>
      <c r="S785" s="12">
        <f t="shared" si="50"/>
        <v>40987.773715277777</v>
      </c>
      <c r="T785" s="12">
        <f t="shared" si="51"/>
        <v>41026.916666666664</v>
      </c>
    </row>
    <row r="786" spans="1:20" ht="60" hidden="1" x14ac:dyDescent="0.25">
      <c r="A786">
        <v>784</v>
      </c>
      <c r="B786" s="3" t="s">
        <v>785</v>
      </c>
      <c r="C786" s="3" t="s">
        <v>4894</v>
      </c>
      <c r="D786">
        <v>1000</v>
      </c>
      <c r="E786">
        <v>1025</v>
      </c>
      <c r="F786" t="s">
        <v>8219</v>
      </c>
      <c r="G786" t="s">
        <v>8224</v>
      </c>
      <c r="H786" t="s">
        <v>8246</v>
      </c>
      <c r="I786">
        <v>1395023719</v>
      </c>
      <c r="J786">
        <v>1391571319</v>
      </c>
      <c r="K786" t="b">
        <v>0</v>
      </c>
      <c r="L786">
        <v>10</v>
      </c>
      <c r="M786" t="b">
        <v>1</v>
      </c>
      <c r="N786" t="s">
        <v>8276</v>
      </c>
      <c r="O786" s="5">
        <f t="shared" si="48"/>
        <v>102.49999999999999</v>
      </c>
      <c r="P786" s="7">
        <f t="shared" si="49"/>
        <v>102.5</v>
      </c>
      <c r="Q786" t="s">
        <v>8325</v>
      </c>
      <c r="R786" t="s">
        <v>8326</v>
      </c>
      <c r="S786" s="12">
        <f t="shared" si="50"/>
        <v>41675.149525462963</v>
      </c>
      <c r="T786" s="12">
        <f t="shared" si="51"/>
        <v>41715.107858796298</v>
      </c>
    </row>
    <row r="787" spans="1:20" ht="60" hidden="1" x14ac:dyDescent="0.25">
      <c r="A787">
        <v>785</v>
      </c>
      <c r="B787" s="3" t="s">
        <v>786</v>
      </c>
      <c r="C787" s="3" t="s">
        <v>4895</v>
      </c>
      <c r="D787">
        <v>500</v>
      </c>
      <c r="E787">
        <v>903.14</v>
      </c>
      <c r="F787" t="s">
        <v>8219</v>
      </c>
      <c r="G787" t="s">
        <v>8224</v>
      </c>
      <c r="H787" t="s">
        <v>8246</v>
      </c>
      <c r="I787">
        <v>1362060915</v>
      </c>
      <c r="J787">
        <v>1359468915</v>
      </c>
      <c r="K787" t="b">
        <v>0</v>
      </c>
      <c r="L787">
        <v>29</v>
      </c>
      <c r="M787" t="b">
        <v>1</v>
      </c>
      <c r="N787" t="s">
        <v>8276</v>
      </c>
      <c r="O787" s="5">
        <f t="shared" si="48"/>
        <v>180.62799999999999</v>
      </c>
      <c r="P787" s="7">
        <f t="shared" si="49"/>
        <v>31.142758620689655</v>
      </c>
      <c r="Q787" t="s">
        <v>8325</v>
      </c>
      <c r="R787" t="s">
        <v>8326</v>
      </c>
      <c r="S787" s="12">
        <f t="shared" si="50"/>
        <v>41303.593923611108</v>
      </c>
      <c r="T787" s="12">
        <f t="shared" si="51"/>
        <v>41333.593923611108</v>
      </c>
    </row>
    <row r="788" spans="1:20" ht="45" hidden="1" x14ac:dyDescent="0.25">
      <c r="A788">
        <v>786</v>
      </c>
      <c r="B788" s="3" t="s">
        <v>787</v>
      </c>
      <c r="C788" s="3" t="s">
        <v>4896</v>
      </c>
      <c r="D788">
        <v>5000</v>
      </c>
      <c r="E788">
        <v>7140</v>
      </c>
      <c r="F788" t="s">
        <v>8219</v>
      </c>
      <c r="G788" t="s">
        <v>8224</v>
      </c>
      <c r="H788" t="s">
        <v>8246</v>
      </c>
      <c r="I788">
        <v>1336751220</v>
      </c>
      <c r="J788">
        <v>1331774434</v>
      </c>
      <c r="K788" t="b">
        <v>0</v>
      </c>
      <c r="L788">
        <v>44</v>
      </c>
      <c r="M788" t="b">
        <v>1</v>
      </c>
      <c r="N788" t="s">
        <v>8276</v>
      </c>
      <c r="O788" s="5">
        <f t="shared" si="48"/>
        <v>142.79999999999998</v>
      </c>
      <c r="P788" s="7">
        <f t="shared" si="49"/>
        <v>162.27272727272728</v>
      </c>
      <c r="Q788" t="s">
        <v>8325</v>
      </c>
      <c r="R788" t="s">
        <v>8326</v>
      </c>
      <c r="S788" s="12">
        <f t="shared" si="50"/>
        <v>40983.055949074071</v>
      </c>
      <c r="T788" s="12">
        <f t="shared" si="51"/>
        <v>41040.657638888886</v>
      </c>
    </row>
    <row r="789" spans="1:20" ht="60" hidden="1" x14ac:dyDescent="0.25">
      <c r="A789">
        <v>787</v>
      </c>
      <c r="B789" s="3" t="s">
        <v>788</v>
      </c>
      <c r="C789" s="3" t="s">
        <v>4897</v>
      </c>
      <c r="D789">
        <v>1200</v>
      </c>
      <c r="E789">
        <v>1370</v>
      </c>
      <c r="F789" t="s">
        <v>8219</v>
      </c>
      <c r="G789" t="s">
        <v>8224</v>
      </c>
      <c r="H789" t="s">
        <v>8246</v>
      </c>
      <c r="I789">
        <v>1383318226</v>
      </c>
      <c r="J789">
        <v>1380726226</v>
      </c>
      <c r="K789" t="b">
        <v>0</v>
      </c>
      <c r="L789">
        <v>17</v>
      </c>
      <c r="M789" t="b">
        <v>1</v>
      </c>
      <c r="N789" t="s">
        <v>8276</v>
      </c>
      <c r="O789" s="5">
        <f t="shared" si="48"/>
        <v>114.16666666666666</v>
      </c>
      <c r="P789" s="7">
        <f t="shared" si="49"/>
        <v>80.588235294117652</v>
      </c>
      <c r="Q789" t="s">
        <v>8325</v>
      </c>
      <c r="R789" t="s">
        <v>8326</v>
      </c>
      <c r="S789" s="12">
        <f t="shared" si="50"/>
        <v>41549.627615740741</v>
      </c>
      <c r="T789" s="12">
        <f t="shared" si="51"/>
        <v>41579.627615740741</v>
      </c>
    </row>
    <row r="790" spans="1:20" ht="60" hidden="1" x14ac:dyDescent="0.25">
      <c r="A790">
        <v>788</v>
      </c>
      <c r="B790" s="3" t="s">
        <v>789</v>
      </c>
      <c r="C790" s="3" t="s">
        <v>4898</v>
      </c>
      <c r="D790">
        <v>1000</v>
      </c>
      <c r="E790">
        <v>2035.05</v>
      </c>
      <c r="F790" t="s">
        <v>8219</v>
      </c>
      <c r="G790" t="s">
        <v>8224</v>
      </c>
      <c r="H790" t="s">
        <v>8246</v>
      </c>
      <c r="I790">
        <v>1341633540</v>
      </c>
      <c r="J790">
        <v>1338336588</v>
      </c>
      <c r="K790" t="b">
        <v>0</v>
      </c>
      <c r="L790">
        <v>34</v>
      </c>
      <c r="M790" t="b">
        <v>1</v>
      </c>
      <c r="N790" t="s">
        <v>8276</v>
      </c>
      <c r="O790" s="5">
        <f t="shared" si="48"/>
        <v>203.505</v>
      </c>
      <c r="P790" s="7">
        <f t="shared" si="49"/>
        <v>59.85441176470588</v>
      </c>
      <c r="Q790" t="s">
        <v>8325</v>
      </c>
      <c r="R790" t="s">
        <v>8326</v>
      </c>
      <c r="S790" s="12">
        <f t="shared" si="50"/>
        <v>41059.006805555553</v>
      </c>
      <c r="T790" s="12">
        <f t="shared" si="51"/>
        <v>41097.165972222225</v>
      </c>
    </row>
    <row r="791" spans="1:20" ht="45" hidden="1" x14ac:dyDescent="0.25">
      <c r="A791">
        <v>789</v>
      </c>
      <c r="B791" s="3" t="s">
        <v>790</v>
      </c>
      <c r="C791" s="3" t="s">
        <v>4899</v>
      </c>
      <c r="D791">
        <v>1700</v>
      </c>
      <c r="E791">
        <v>1860</v>
      </c>
      <c r="F791" t="s">
        <v>8219</v>
      </c>
      <c r="G791" t="s">
        <v>8224</v>
      </c>
      <c r="H791" t="s">
        <v>8246</v>
      </c>
      <c r="I791">
        <v>1358755140</v>
      </c>
      <c r="J791">
        <v>1357187280</v>
      </c>
      <c r="K791" t="b">
        <v>0</v>
      </c>
      <c r="L791">
        <v>14</v>
      </c>
      <c r="M791" t="b">
        <v>1</v>
      </c>
      <c r="N791" t="s">
        <v>8276</v>
      </c>
      <c r="O791" s="5">
        <f t="shared" si="48"/>
        <v>109.41176470588236</v>
      </c>
      <c r="P791" s="7">
        <f t="shared" si="49"/>
        <v>132.85714285714286</v>
      </c>
      <c r="Q791" t="s">
        <v>8325</v>
      </c>
      <c r="R791" t="s">
        <v>8326</v>
      </c>
      <c r="S791" s="12">
        <f t="shared" si="50"/>
        <v>41277.186111111114</v>
      </c>
      <c r="T791" s="12">
        <f t="shared" si="51"/>
        <v>41295.332638888889</v>
      </c>
    </row>
    <row r="792" spans="1:20" ht="60" hidden="1" x14ac:dyDescent="0.25">
      <c r="A792">
        <v>790</v>
      </c>
      <c r="B792" s="3" t="s">
        <v>791</v>
      </c>
      <c r="C792" s="3" t="s">
        <v>4900</v>
      </c>
      <c r="D792">
        <v>10000</v>
      </c>
      <c r="E792">
        <v>14437.46</v>
      </c>
      <c r="F792" t="s">
        <v>8219</v>
      </c>
      <c r="G792" t="s">
        <v>8224</v>
      </c>
      <c r="H792" t="s">
        <v>8246</v>
      </c>
      <c r="I792">
        <v>1359680939</v>
      </c>
      <c r="J792">
        <v>1357088939</v>
      </c>
      <c r="K792" t="b">
        <v>0</v>
      </c>
      <c r="L792">
        <v>156</v>
      </c>
      <c r="M792" t="b">
        <v>1</v>
      </c>
      <c r="N792" t="s">
        <v>8276</v>
      </c>
      <c r="O792" s="5">
        <f t="shared" si="48"/>
        <v>144.37459999999999</v>
      </c>
      <c r="P792" s="7">
        <f t="shared" si="49"/>
        <v>92.547820512820508</v>
      </c>
      <c r="Q792" t="s">
        <v>8325</v>
      </c>
      <c r="R792" t="s">
        <v>8326</v>
      </c>
      <c r="S792" s="12">
        <f t="shared" si="50"/>
        <v>41276.047905092593</v>
      </c>
      <c r="T792" s="12">
        <f t="shared" si="51"/>
        <v>41306.047905092593</v>
      </c>
    </row>
    <row r="793" spans="1:20" ht="60" hidden="1" x14ac:dyDescent="0.25">
      <c r="A793">
        <v>791</v>
      </c>
      <c r="B793" s="3" t="s">
        <v>792</v>
      </c>
      <c r="C793" s="3" t="s">
        <v>4901</v>
      </c>
      <c r="D793">
        <v>7500</v>
      </c>
      <c r="E793">
        <v>7790</v>
      </c>
      <c r="F793" t="s">
        <v>8219</v>
      </c>
      <c r="G793" t="s">
        <v>8224</v>
      </c>
      <c r="H793" t="s">
        <v>8246</v>
      </c>
      <c r="I793">
        <v>1384322340</v>
      </c>
      <c r="J793">
        <v>1381430646</v>
      </c>
      <c r="K793" t="b">
        <v>0</v>
      </c>
      <c r="L793">
        <v>128</v>
      </c>
      <c r="M793" t="b">
        <v>1</v>
      </c>
      <c r="N793" t="s">
        <v>8276</v>
      </c>
      <c r="O793" s="5">
        <f t="shared" si="48"/>
        <v>103.86666666666666</v>
      </c>
      <c r="P793" s="7">
        <f t="shared" si="49"/>
        <v>60.859375</v>
      </c>
      <c r="Q793" t="s">
        <v>8325</v>
      </c>
      <c r="R793" t="s">
        <v>8326</v>
      </c>
      <c r="S793" s="12">
        <f t="shared" si="50"/>
        <v>41557.780624999999</v>
      </c>
      <c r="T793" s="12">
        <f t="shared" si="51"/>
        <v>41591.249305555553</v>
      </c>
    </row>
    <row r="794" spans="1:20" ht="30" hidden="1" x14ac:dyDescent="0.25">
      <c r="A794">
        <v>792</v>
      </c>
      <c r="B794" s="3" t="s">
        <v>793</v>
      </c>
      <c r="C794" s="3" t="s">
        <v>4902</v>
      </c>
      <c r="D794">
        <v>2500</v>
      </c>
      <c r="E794">
        <v>2511.11</v>
      </c>
      <c r="F794" t="s">
        <v>8219</v>
      </c>
      <c r="G794" t="s">
        <v>8224</v>
      </c>
      <c r="H794" t="s">
        <v>8246</v>
      </c>
      <c r="I794">
        <v>1383861483</v>
      </c>
      <c r="J794">
        <v>1381265883</v>
      </c>
      <c r="K794" t="b">
        <v>0</v>
      </c>
      <c r="L794">
        <v>60</v>
      </c>
      <c r="M794" t="b">
        <v>1</v>
      </c>
      <c r="N794" t="s">
        <v>8276</v>
      </c>
      <c r="O794" s="5">
        <f t="shared" si="48"/>
        <v>100.44440000000002</v>
      </c>
      <c r="P794" s="7">
        <f t="shared" si="49"/>
        <v>41.851833333333339</v>
      </c>
      <c r="Q794" t="s">
        <v>8325</v>
      </c>
      <c r="R794" t="s">
        <v>8326</v>
      </c>
      <c r="S794" s="12">
        <f t="shared" si="50"/>
        <v>41555.873645833337</v>
      </c>
      <c r="T794" s="12">
        <f t="shared" si="51"/>
        <v>41585.915312500001</v>
      </c>
    </row>
    <row r="795" spans="1:20" ht="60" hidden="1" x14ac:dyDescent="0.25">
      <c r="A795">
        <v>793</v>
      </c>
      <c r="B795" s="3" t="s">
        <v>794</v>
      </c>
      <c r="C795" s="3" t="s">
        <v>4903</v>
      </c>
      <c r="D795">
        <v>2750</v>
      </c>
      <c r="E795">
        <v>2826.43</v>
      </c>
      <c r="F795" t="s">
        <v>8219</v>
      </c>
      <c r="G795" t="s">
        <v>8224</v>
      </c>
      <c r="H795" t="s">
        <v>8246</v>
      </c>
      <c r="I795">
        <v>1372827540</v>
      </c>
      <c r="J795">
        <v>1371491244</v>
      </c>
      <c r="K795" t="b">
        <v>0</v>
      </c>
      <c r="L795">
        <v>32</v>
      </c>
      <c r="M795" t="b">
        <v>1</v>
      </c>
      <c r="N795" t="s">
        <v>8276</v>
      </c>
      <c r="O795" s="5">
        <f t="shared" si="48"/>
        <v>102.77927272727271</v>
      </c>
      <c r="P795" s="7">
        <f t="shared" si="49"/>
        <v>88.325937499999995</v>
      </c>
      <c r="Q795" t="s">
        <v>8325</v>
      </c>
      <c r="R795" t="s">
        <v>8326</v>
      </c>
      <c r="S795" s="12">
        <f t="shared" si="50"/>
        <v>41442.741249999999</v>
      </c>
      <c r="T795" s="12">
        <f t="shared" si="51"/>
        <v>41458.207638888889</v>
      </c>
    </row>
    <row r="796" spans="1:20" ht="60" hidden="1" x14ac:dyDescent="0.25">
      <c r="A796">
        <v>794</v>
      </c>
      <c r="B796" s="3" t="s">
        <v>795</v>
      </c>
      <c r="C796" s="3" t="s">
        <v>4904</v>
      </c>
      <c r="D796">
        <v>8000</v>
      </c>
      <c r="E796">
        <v>8425</v>
      </c>
      <c r="F796" t="s">
        <v>8219</v>
      </c>
      <c r="G796" t="s">
        <v>8224</v>
      </c>
      <c r="H796" t="s">
        <v>8246</v>
      </c>
      <c r="I796">
        <v>1315242360</v>
      </c>
      <c r="J796">
        <v>1310438737</v>
      </c>
      <c r="K796" t="b">
        <v>0</v>
      </c>
      <c r="L796">
        <v>53</v>
      </c>
      <c r="M796" t="b">
        <v>1</v>
      </c>
      <c r="N796" t="s">
        <v>8276</v>
      </c>
      <c r="O796" s="5">
        <f t="shared" si="48"/>
        <v>105.31250000000001</v>
      </c>
      <c r="P796" s="7">
        <f t="shared" si="49"/>
        <v>158.96226415094338</v>
      </c>
      <c r="Q796" t="s">
        <v>8325</v>
      </c>
      <c r="R796" t="s">
        <v>8326</v>
      </c>
      <c r="S796" s="12">
        <f t="shared" si="50"/>
        <v>40736.115011574075</v>
      </c>
      <c r="T796" s="12">
        <f t="shared" si="51"/>
        <v>40791.712500000001</v>
      </c>
    </row>
    <row r="797" spans="1:20" ht="60" hidden="1" x14ac:dyDescent="0.25">
      <c r="A797">
        <v>795</v>
      </c>
      <c r="B797" s="3" t="s">
        <v>796</v>
      </c>
      <c r="C797" s="3" t="s">
        <v>4905</v>
      </c>
      <c r="D797">
        <v>14000</v>
      </c>
      <c r="E797">
        <v>15650</v>
      </c>
      <c r="F797" t="s">
        <v>8219</v>
      </c>
      <c r="G797" t="s">
        <v>8224</v>
      </c>
      <c r="H797" t="s">
        <v>8246</v>
      </c>
      <c r="I797">
        <v>1333774740</v>
      </c>
      <c r="J797">
        <v>1330094566</v>
      </c>
      <c r="K797" t="b">
        <v>0</v>
      </c>
      <c r="L797">
        <v>184</v>
      </c>
      <c r="M797" t="b">
        <v>1</v>
      </c>
      <c r="N797" t="s">
        <v>8276</v>
      </c>
      <c r="O797" s="5">
        <f t="shared" si="48"/>
        <v>111.78571428571429</v>
      </c>
      <c r="P797" s="7">
        <f t="shared" si="49"/>
        <v>85.054347826086953</v>
      </c>
      <c r="Q797" t="s">
        <v>8325</v>
      </c>
      <c r="R797" t="s">
        <v>8326</v>
      </c>
      <c r="S797" s="12">
        <f t="shared" si="50"/>
        <v>40963.613032407404</v>
      </c>
      <c r="T797" s="12">
        <f t="shared" si="51"/>
        <v>41006.207638888889</v>
      </c>
    </row>
    <row r="798" spans="1:20" ht="60" hidden="1" x14ac:dyDescent="0.25">
      <c r="A798">
        <v>796</v>
      </c>
      <c r="B798" s="3" t="s">
        <v>797</v>
      </c>
      <c r="C798" s="3" t="s">
        <v>4906</v>
      </c>
      <c r="D798">
        <v>10000</v>
      </c>
      <c r="E798">
        <v>10135</v>
      </c>
      <c r="F798" t="s">
        <v>8219</v>
      </c>
      <c r="G798" t="s">
        <v>8224</v>
      </c>
      <c r="H798" t="s">
        <v>8246</v>
      </c>
      <c r="I798">
        <v>1379279400</v>
      </c>
      <c r="J798">
        <v>1376687485</v>
      </c>
      <c r="K798" t="b">
        <v>0</v>
      </c>
      <c r="L798">
        <v>90</v>
      </c>
      <c r="M798" t="b">
        <v>1</v>
      </c>
      <c r="N798" t="s">
        <v>8276</v>
      </c>
      <c r="O798" s="5">
        <f t="shared" si="48"/>
        <v>101.35000000000001</v>
      </c>
      <c r="P798" s="7">
        <f t="shared" si="49"/>
        <v>112.61111111111111</v>
      </c>
      <c r="Q798" t="s">
        <v>8325</v>
      </c>
      <c r="R798" t="s">
        <v>8326</v>
      </c>
      <c r="S798" s="12">
        <f t="shared" si="50"/>
        <v>41502.882928240739</v>
      </c>
      <c r="T798" s="12">
        <f t="shared" si="51"/>
        <v>41532.881944444445</v>
      </c>
    </row>
    <row r="799" spans="1:20" ht="60" hidden="1" x14ac:dyDescent="0.25">
      <c r="A799">
        <v>797</v>
      </c>
      <c r="B799" s="3" t="s">
        <v>798</v>
      </c>
      <c r="C799" s="3" t="s">
        <v>4907</v>
      </c>
      <c r="D799">
        <v>3000</v>
      </c>
      <c r="E799">
        <v>3226</v>
      </c>
      <c r="F799" t="s">
        <v>8219</v>
      </c>
      <c r="G799" t="s">
        <v>8224</v>
      </c>
      <c r="H799" t="s">
        <v>8246</v>
      </c>
      <c r="I799">
        <v>1335672000</v>
      </c>
      <c r="J799">
        <v>1332978688</v>
      </c>
      <c r="K799" t="b">
        <v>0</v>
      </c>
      <c r="L799">
        <v>71</v>
      </c>
      <c r="M799" t="b">
        <v>1</v>
      </c>
      <c r="N799" t="s">
        <v>8276</v>
      </c>
      <c r="O799" s="5">
        <f t="shared" si="48"/>
        <v>107.53333333333333</v>
      </c>
      <c r="P799" s="7">
        <f t="shared" si="49"/>
        <v>45.436619718309856</v>
      </c>
      <c r="Q799" t="s">
        <v>8325</v>
      </c>
      <c r="R799" t="s">
        <v>8326</v>
      </c>
      <c r="S799" s="12">
        <f t="shared" si="50"/>
        <v>40996.994074074071</v>
      </c>
      <c r="T799" s="12">
        <f t="shared" si="51"/>
        <v>41028.166666666664</v>
      </c>
    </row>
    <row r="800" spans="1:20" ht="45" hidden="1" x14ac:dyDescent="0.25">
      <c r="A800">
        <v>798</v>
      </c>
      <c r="B800" s="3" t="s">
        <v>799</v>
      </c>
      <c r="C800" s="3" t="s">
        <v>4908</v>
      </c>
      <c r="D800">
        <v>3500</v>
      </c>
      <c r="E800">
        <v>4021</v>
      </c>
      <c r="F800" t="s">
        <v>8219</v>
      </c>
      <c r="G800" t="s">
        <v>8224</v>
      </c>
      <c r="H800" t="s">
        <v>8246</v>
      </c>
      <c r="I800">
        <v>1412086187</v>
      </c>
      <c r="J800">
        <v>1409494187</v>
      </c>
      <c r="K800" t="b">
        <v>0</v>
      </c>
      <c r="L800">
        <v>87</v>
      </c>
      <c r="M800" t="b">
        <v>1</v>
      </c>
      <c r="N800" t="s">
        <v>8276</v>
      </c>
      <c r="O800" s="5">
        <f t="shared" si="48"/>
        <v>114.88571428571429</v>
      </c>
      <c r="P800" s="7">
        <f t="shared" si="49"/>
        <v>46.218390804597703</v>
      </c>
      <c r="Q800" t="s">
        <v>8325</v>
      </c>
      <c r="R800" t="s">
        <v>8326</v>
      </c>
      <c r="S800" s="12">
        <f t="shared" si="50"/>
        <v>41882.590127314819</v>
      </c>
      <c r="T800" s="12">
        <f t="shared" si="51"/>
        <v>41912.590127314819</v>
      </c>
    </row>
    <row r="801" spans="1:20" ht="60" hidden="1" x14ac:dyDescent="0.25">
      <c r="A801">
        <v>799</v>
      </c>
      <c r="B801" s="3" t="s">
        <v>800</v>
      </c>
      <c r="C801" s="3" t="s">
        <v>4909</v>
      </c>
      <c r="D801">
        <v>5000</v>
      </c>
      <c r="E801">
        <v>5001</v>
      </c>
      <c r="F801" t="s">
        <v>8219</v>
      </c>
      <c r="G801" t="s">
        <v>8224</v>
      </c>
      <c r="H801" t="s">
        <v>8246</v>
      </c>
      <c r="I801">
        <v>1335542446</v>
      </c>
      <c r="J801">
        <v>1332950446</v>
      </c>
      <c r="K801" t="b">
        <v>0</v>
      </c>
      <c r="L801">
        <v>28</v>
      </c>
      <c r="M801" t="b">
        <v>1</v>
      </c>
      <c r="N801" t="s">
        <v>8276</v>
      </c>
      <c r="O801" s="5">
        <f t="shared" si="48"/>
        <v>100.02</v>
      </c>
      <c r="P801" s="7">
        <f t="shared" si="49"/>
        <v>178.60714285714286</v>
      </c>
      <c r="Q801" t="s">
        <v>8325</v>
      </c>
      <c r="R801" t="s">
        <v>8326</v>
      </c>
      <c r="S801" s="12">
        <f t="shared" si="50"/>
        <v>40996.667199074072</v>
      </c>
      <c r="T801" s="12">
        <f t="shared" si="51"/>
        <v>41026.667199074072</v>
      </c>
    </row>
    <row r="802" spans="1:20" ht="45" hidden="1" x14ac:dyDescent="0.25">
      <c r="A802">
        <v>800</v>
      </c>
      <c r="B802" s="3" t="s">
        <v>801</v>
      </c>
      <c r="C802" s="3" t="s">
        <v>4910</v>
      </c>
      <c r="D802">
        <v>1500</v>
      </c>
      <c r="E802">
        <v>2282</v>
      </c>
      <c r="F802" t="s">
        <v>8219</v>
      </c>
      <c r="G802" t="s">
        <v>8225</v>
      </c>
      <c r="H802" t="s">
        <v>8247</v>
      </c>
      <c r="I802">
        <v>1410431054</v>
      </c>
      <c r="J802">
        <v>1407839054</v>
      </c>
      <c r="K802" t="b">
        <v>0</v>
      </c>
      <c r="L802">
        <v>56</v>
      </c>
      <c r="M802" t="b">
        <v>1</v>
      </c>
      <c r="N802" t="s">
        <v>8276</v>
      </c>
      <c r="O802" s="5">
        <f t="shared" si="48"/>
        <v>152.13333333333335</v>
      </c>
      <c r="P802" s="7">
        <f t="shared" si="49"/>
        <v>40.75</v>
      </c>
      <c r="Q802" t="s">
        <v>8325</v>
      </c>
      <c r="R802" t="s">
        <v>8326</v>
      </c>
      <c r="S802" s="12">
        <f t="shared" si="50"/>
        <v>41863.433495370373</v>
      </c>
      <c r="T802" s="12">
        <f t="shared" si="51"/>
        <v>41893.433495370373</v>
      </c>
    </row>
    <row r="803" spans="1:20" ht="45" hidden="1" x14ac:dyDescent="0.25">
      <c r="A803">
        <v>801</v>
      </c>
      <c r="B803" s="3" t="s">
        <v>802</v>
      </c>
      <c r="C803" s="3" t="s">
        <v>4911</v>
      </c>
      <c r="D803">
        <v>2000</v>
      </c>
      <c r="E803">
        <v>2230.4299999999998</v>
      </c>
      <c r="F803" t="s">
        <v>8219</v>
      </c>
      <c r="G803" t="s">
        <v>8224</v>
      </c>
      <c r="H803" t="s">
        <v>8246</v>
      </c>
      <c r="I803">
        <v>1309547120</v>
      </c>
      <c r="J803">
        <v>1306955120</v>
      </c>
      <c r="K803" t="b">
        <v>0</v>
      </c>
      <c r="L803">
        <v>51</v>
      </c>
      <c r="M803" t="b">
        <v>1</v>
      </c>
      <c r="N803" t="s">
        <v>8276</v>
      </c>
      <c r="O803" s="5">
        <f t="shared" si="48"/>
        <v>111.52149999999999</v>
      </c>
      <c r="P803" s="7">
        <f t="shared" si="49"/>
        <v>43.733921568627444</v>
      </c>
      <c r="Q803" t="s">
        <v>8325</v>
      </c>
      <c r="R803" t="s">
        <v>8326</v>
      </c>
      <c r="S803" s="12">
        <f t="shared" si="50"/>
        <v>40695.795370370368</v>
      </c>
      <c r="T803" s="12">
        <f t="shared" si="51"/>
        <v>40725.795370370368</v>
      </c>
    </row>
    <row r="804" spans="1:20" ht="60" hidden="1" x14ac:dyDescent="0.25">
      <c r="A804">
        <v>802</v>
      </c>
      <c r="B804" s="3" t="s">
        <v>803</v>
      </c>
      <c r="C804" s="3" t="s">
        <v>4912</v>
      </c>
      <c r="D804">
        <v>6000</v>
      </c>
      <c r="E804">
        <v>6080</v>
      </c>
      <c r="F804" t="s">
        <v>8219</v>
      </c>
      <c r="G804" t="s">
        <v>8224</v>
      </c>
      <c r="H804" t="s">
        <v>8246</v>
      </c>
      <c r="I804">
        <v>1347854700</v>
      </c>
      <c r="J804">
        <v>1343867524</v>
      </c>
      <c r="K804" t="b">
        <v>0</v>
      </c>
      <c r="L804">
        <v>75</v>
      </c>
      <c r="M804" t="b">
        <v>1</v>
      </c>
      <c r="N804" t="s">
        <v>8276</v>
      </c>
      <c r="O804" s="5">
        <f t="shared" si="48"/>
        <v>101.33333333333334</v>
      </c>
      <c r="P804" s="7">
        <f t="shared" si="49"/>
        <v>81.066666666666663</v>
      </c>
      <c r="Q804" t="s">
        <v>8325</v>
      </c>
      <c r="R804" t="s">
        <v>8326</v>
      </c>
      <c r="S804" s="12">
        <f t="shared" si="50"/>
        <v>41123.022268518522</v>
      </c>
      <c r="T804" s="12">
        <f t="shared" si="51"/>
        <v>41169.170138888891</v>
      </c>
    </row>
    <row r="805" spans="1:20" ht="60" hidden="1" x14ac:dyDescent="0.25">
      <c r="A805">
        <v>803</v>
      </c>
      <c r="B805" s="3" t="s">
        <v>804</v>
      </c>
      <c r="C805" s="3" t="s">
        <v>4913</v>
      </c>
      <c r="D805">
        <v>2300</v>
      </c>
      <c r="E805">
        <v>2835</v>
      </c>
      <c r="F805" t="s">
        <v>8219</v>
      </c>
      <c r="G805" t="s">
        <v>8224</v>
      </c>
      <c r="H805" t="s">
        <v>8246</v>
      </c>
      <c r="I805">
        <v>1306630800</v>
      </c>
      <c r="J805">
        <v>1304376478</v>
      </c>
      <c r="K805" t="b">
        <v>0</v>
      </c>
      <c r="L805">
        <v>38</v>
      </c>
      <c r="M805" t="b">
        <v>1</v>
      </c>
      <c r="N805" t="s">
        <v>8276</v>
      </c>
      <c r="O805" s="5">
        <f t="shared" si="48"/>
        <v>123.2608695652174</v>
      </c>
      <c r="P805" s="7">
        <f t="shared" si="49"/>
        <v>74.60526315789474</v>
      </c>
      <c r="Q805" t="s">
        <v>8325</v>
      </c>
      <c r="R805" t="s">
        <v>8326</v>
      </c>
      <c r="S805" s="12">
        <f t="shared" si="50"/>
        <v>40665.949976851851</v>
      </c>
      <c r="T805" s="12">
        <f t="shared" si="51"/>
        <v>40692.041666666664</v>
      </c>
    </row>
    <row r="806" spans="1:20" ht="60" hidden="1" x14ac:dyDescent="0.25">
      <c r="A806">
        <v>804</v>
      </c>
      <c r="B806" s="3" t="s">
        <v>805</v>
      </c>
      <c r="C806" s="3" t="s">
        <v>4914</v>
      </c>
      <c r="D806">
        <v>5500</v>
      </c>
      <c r="E806">
        <v>5500</v>
      </c>
      <c r="F806" t="s">
        <v>8219</v>
      </c>
      <c r="G806" t="s">
        <v>8224</v>
      </c>
      <c r="H806" t="s">
        <v>8246</v>
      </c>
      <c r="I806">
        <v>1311393540</v>
      </c>
      <c r="J806">
        <v>1309919526</v>
      </c>
      <c r="K806" t="b">
        <v>0</v>
      </c>
      <c r="L806">
        <v>18</v>
      </c>
      <c r="M806" t="b">
        <v>1</v>
      </c>
      <c r="N806" t="s">
        <v>8276</v>
      </c>
      <c r="O806" s="5">
        <f t="shared" si="48"/>
        <v>100</v>
      </c>
      <c r="P806" s="7">
        <f t="shared" si="49"/>
        <v>305.55555555555554</v>
      </c>
      <c r="Q806" t="s">
        <v>8325</v>
      </c>
      <c r="R806" t="s">
        <v>8326</v>
      </c>
      <c r="S806" s="12">
        <f t="shared" si="50"/>
        <v>40730.105625000004</v>
      </c>
      <c r="T806" s="12">
        <f t="shared" si="51"/>
        <v>40747.165972222225</v>
      </c>
    </row>
    <row r="807" spans="1:20" ht="45" hidden="1" x14ac:dyDescent="0.25">
      <c r="A807">
        <v>805</v>
      </c>
      <c r="B807" s="3" t="s">
        <v>806</v>
      </c>
      <c r="C807" s="3" t="s">
        <v>4915</v>
      </c>
      <c r="D807">
        <v>3000</v>
      </c>
      <c r="E807">
        <v>3150</v>
      </c>
      <c r="F807" t="s">
        <v>8219</v>
      </c>
      <c r="G807" t="s">
        <v>8224</v>
      </c>
      <c r="H807" t="s">
        <v>8246</v>
      </c>
      <c r="I807">
        <v>1310857200</v>
      </c>
      <c r="J807">
        <v>1306525512</v>
      </c>
      <c r="K807" t="b">
        <v>0</v>
      </c>
      <c r="L807">
        <v>54</v>
      </c>
      <c r="M807" t="b">
        <v>1</v>
      </c>
      <c r="N807" t="s">
        <v>8276</v>
      </c>
      <c r="O807" s="5">
        <f t="shared" si="48"/>
        <v>105</v>
      </c>
      <c r="P807" s="7">
        <f t="shared" si="49"/>
        <v>58.333333333333336</v>
      </c>
      <c r="Q807" t="s">
        <v>8325</v>
      </c>
      <c r="R807" t="s">
        <v>8326</v>
      </c>
      <c r="S807" s="12">
        <f t="shared" si="50"/>
        <v>40690.823055555556</v>
      </c>
      <c r="T807" s="12">
        <f t="shared" si="51"/>
        <v>40740.958333333336</v>
      </c>
    </row>
    <row r="808" spans="1:20" ht="30" hidden="1" x14ac:dyDescent="0.25">
      <c r="A808">
        <v>806</v>
      </c>
      <c r="B808" s="3" t="s">
        <v>807</v>
      </c>
      <c r="C808" s="3" t="s">
        <v>4916</v>
      </c>
      <c r="D808">
        <v>8000</v>
      </c>
      <c r="E808">
        <v>8355</v>
      </c>
      <c r="F808" t="s">
        <v>8219</v>
      </c>
      <c r="G808" t="s">
        <v>8224</v>
      </c>
      <c r="H808" t="s">
        <v>8246</v>
      </c>
      <c r="I808">
        <v>1315413339</v>
      </c>
      <c r="J808">
        <v>1312821339</v>
      </c>
      <c r="K808" t="b">
        <v>0</v>
      </c>
      <c r="L808">
        <v>71</v>
      </c>
      <c r="M808" t="b">
        <v>1</v>
      </c>
      <c r="N808" t="s">
        <v>8276</v>
      </c>
      <c r="O808" s="5">
        <f t="shared" si="48"/>
        <v>104.4375</v>
      </c>
      <c r="P808" s="7">
        <f t="shared" si="49"/>
        <v>117.67605633802818</v>
      </c>
      <c r="Q808" t="s">
        <v>8325</v>
      </c>
      <c r="R808" t="s">
        <v>8326</v>
      </c>
      <c r="S808" s="12">
        <f t="shared" si="50"/>
        <v>40763.691423611112</v>
      </c>
      <c r="T808" s="12">
        <f t="shared" si="51"/>
        <v>40793.691423611112</v>
      </c>
    </row>
    <row r="809" spans="1:20" ht="30" hidden="1" x14ac:dyDescent="0.25">
      <c r="A809">
        <v>807</v>
      </c>
      <c r="B809" s="3" t="s">
        <v>808</v>
      </c>
      <c r="C809" s="3" t="s">
        <v>4917</v>
      </c>
      <c r="D809">
        <v>4000</v>
      </c>
      <c r="E809">
        <v>4205</v>
      </c>
      <c r="F809" t="s">
        <v>8219</v>
      </c>
      <c r="G809" t="s">
        <v>8224</v>
      </c>
      <c r="H809" t="s">
        <v>8246</v>
      </c>
      <c r="I809">
        <v>1488333600</v>
      </c>
      <c r="J809">
        <v>1485270311</v>
      </c>
      <c r="K809" t="b">
        <v>0</v>
      </c>
      <c r="L809">
        <v>57</v>
      </c>
      <c r="M809" t="b">
        <v>1</v>
      </c>
      <c r="N809" t="s">
        <v>8276</v>
      </c>
      <c r="O809" s="5">
        <f t="shared" si="48"/>
        <v>105.125</v>
      </c>
      <c r="P809" s="7">
        <f t="shared" si="49"/>
        <v>73.771929824561397</v>
      </c>
      <c r="Q809" t="s">
        <v>8325</v>
      </c>
      <c r="R809" t="s">
        <v>8326</v>
      </c>
      <c r="S809" s="12">
        <f t="shared" si="50"/>
        <v>42759.628599537042</v>
      </c>
      <c r="T809" s="12">
        <f t="shared" si="51"/>
        <v>42795.083333333328</v>
      </c>
    </row>
    <row r="810" spans="1:20" ht="60" hidden="1" x14ac:dyDescent="0.25">
      <c r="A810">
        <v>808</v>
      </c>
      <c r="B810" s="3" t="s">
        <v>809</v>
      </c>
      <c r="C810" s="3" t="s">
        <v>4918</v>
      </c>
      <c r="D810">
        <v>4500</v>
      </c>
      <c r="E810">
        <v>4500</v>
      </c>
      <c r="F810" t="s">
        <v>8219</v>
      </c>
      <c r="G810" t="s">
        <v>8229</v>
      </c>
      <c r="H810" t="s">
        <v>8251</v>
      </c>
      <c r="I810">
        <v>1419224340</v>
      </c>
      <c r="J810">
        <v>1416363886</v>
      </c>
      <c r="K810" t="b">
        <v>0</v>
      </c>
      <c r="L810">
        <v>43</v>
      </c>
      <c r="M810" t="b">
        <v>1</v>
      </c>
      <c r="N810" t="s">
        <v>8276</v>
      </c>
      <c r="O810" s="5">
        <f t="shared" si="48"/>
        <v>100</v>
      </c>
      <c r="P810" s="7">
        <f t="shared" si="49"/>
        <v>104.65116279069767</v>
      </c>
      <c r="Q810" t="s">
        <v>8325</v>
      </c>
      <c r="R810" t="s">
        <v>8326</v>
      </c>
      <c r="S810" s="12">
        <f t="shared" si="50"/>
        <v>41962.100532407407</v>
      </c>
      <c r="T810" s="12">
        <f t="shared" si="51"/>
        <v>41995.207638888889</v>
      </c>
    </row>
    <row r="811" spans="1:20" ht="45" hidden="1" x14ac:dyDescent="0.25">
      <c r="A811">
        <v>809</v>
      </c>
      <c r="B811" s="3" t="s">
        <v>810</v>
      </c>
      <c r="C811" s="3" t="s">
        <v>4919</v>
      </c>
      <c r="D811">
        <v>4000</v>
      </c>
      <c r="E811">
        <v>4151</v>
      </c>
      <c r="F811" t="s">
        <v>8219</v>
      </c>
      <c r="G811" t="s">
        <v>8224</v>
      </c>
      <c r="H811" t="s">
        <v>8246</v>
      </c>
      <c r="I811">
        <v>1390161630</v>
      </c>
      <c r="J811">
        <v>1387569630</v>
      </c>
      <c r="K811" t="b">
        <v>0</v>
      </c>
      <c r="L811">
        <v>52</v>
      </c>
      <c r="M811" t="b">
        <v>1</v>
      </c>
      <c r="N811" t="s">
        <v>8276</v>
      </c>
      <c r="O811" s="5">
        <f t="shared" si="48"/>
        <v>103.77499999999999</v>
      </c>
      <c r="P811" s="7">
        <f t="shared" si="49"/>
        <v>79.82692307692308</v>
      </c>
      <c r="Q811" t="s">
        <v>8325</v>
      </c>
      <c r="R811" t="s">
        <v>8326</v>
      </c>
      <c r="S811" s="12">
        <f t="shared" si="50"/>
        <v>41628.833680555559</v>
      </c>
      <c r="T811" s="12">
        <f t="shared" si="51"/>
        <v>41658.833680555559</v>
      </c>
    </row>
    <row r="812" spans="1:20" ht="60" hidden="1" x14ac:dyDescent="0.25">
      <c r="A812">
        <v>810</v>
      </c>
      <c r="B812" s="3" t="s">
        <v>811</v>
      </c>
      <c r="C812" s="3" t="s">
        <v>4920</v>
      </c>
      <c r="D812">
        <v>1500</v>
      </c>
      <c r="E812">
        <v>1575</v>
      </c>
      <c r="F812" t="s">
        <v>8219</v>
      </c>
      <c r="G812" t="s">
        <v>8224</v>
      </c>
      <c r="H812" t="s">
        <v>8246</v>
      </c>
      <c r="I812">
        <v>1346462462</v>
      </c>
      <c r="J812">
        <v>1343870462</v>
      </c>
      <c r="K812" t="b">
        <v>0</v>
      </c>
      <c r="L812">
        <v>27</v>
      </c>
      <c r="M812" t="b">
        <v>1</v>
      </c>
      <c r="N812" t="s">
        <v>8276</v>
      </c>
      <c r="O812" s="5">
        <f t="shared" si="48"/>
        <v>105</v>
      </c>
      <c r="P812" s="7">
        <f t="shared" si="49"/>
        <v>58.333333333333336</v>
      </c>
      <c r="Q812" t="s">
        <v>8325</v>
      </c>
      <c r="R812" t="s">
        <v>8326</v>
      </c>
      <c r="S812" s="12">
        <f t="shared" si="50"/>
        <v>41123.056273148148</v>
      </c>
      <c r="T812" s="12">
        <f t="shared" si="51"/>
        <v>41153.056273148148</v>
      </c>
    </row>
    <row r="813" spans="1:20" ht="45" hidden="1" x14ac:dyDescent="0.25">
      <c r="A813">
        <v>811</v>
      </c>
      <c r="B813" s="3" t="s">
        <v>812</v>
      </c>
      <c r="C813" s="3" t="s">
        <v>4921</v>
      </c>
      <c r="D813">
        <v>1000</v>
      </c>
      <c r="E813">
        <v>1040</v>
      </c>
      <c r="F813" t="s">
        <v>8219</v>
      </c>
      <c r="G813" t="s">
        <v>8224</v>
      </c>
      <c r="H813" t="s">
        <v>8246</v>
      </c>
      <c r="I813">
        <v>1373475120</v>
      </c>
      <c r="J813">
        <v>1371569202</v>
      </c>
      <c r="K813" t="b">
        <v>0</v>
      </c>
      <c r="L813">
        <v>12</v>
      </c>
      <c r="M813" t="b">
        <v>1</v>
      </c>
      <c r="N813" t="s">
        <v>8276</v>
      </c>
      <c r="O813" s="5">
        <f t="shared" si="48"/>
        <v>104</v>
      </c>
      <c r="P813" s="7">
        <f t="shared" si="49"/>
        <v>86.666666666666671</v>
      </c>
      <c r="Q813" t="s">
        <v>8325</v>
      </c>
      <c r="R813" t="s">
        <v>8326</v>
      </c>
      <c r="S813" s="12">
        <f t="shared" si="50"/>
        <v>41443.643541666665</v>
      </c>
      <c r="T813" s="12">
        <f t="shared" si="51"/>
        <v>41465.702777777777</v>
      </c>
    </row>
    <row r="814" spans="1:20" ht="60" hidden="1" x14ac:dyDescent="0.25">
      <c r="A814">
        <v>812</v>
      </c>
      <c r="B814" s="3" t="s">
        <v>813</v>
      </c>
      <c r="C814" s="3" t="s">
        <v>4922</v>
      </c>
      <c r="D814">
        <v>600</v>
      </c>
      <c r="E814">
        <v>911</v>
      </c>
      <c r="F814" t="s">
        <v>8219</v>
      </c>
      <c r="G814" t="s">
        <v>8224</v>
      </c>
      <c r="H814" t="s">
        <v>8246</v>
      </c>
      <c r="I814">
        <v>1362146280</v>
      </c>
      <c r="J814">
        <v>1357604752</v>
      </c>
      <c r="K814" t="b">
        <v>0</v>
      </c>
      <c r="L814">
        <v>33</v>
      </c>
      <c r="M814" t="b">
        <v>1</v>
      </c>
      <c r="N814" t="s">
        <v>8276</v>
      </c>
      <c r="O814" s="5">
        <f t="shared" si="48"/>
        <v>151.83333333333334</v>
      </c>
      <c r="P814" s="7">
        <f t="shared" si="49"/>
        <v>27.606060606060606</v>
      </c>
      <c r="Q814" t="s">
        <v>8325</v>
      </c>
      <c r="R814" t="s">
        <v>8326</v>
      </c>
      <c r="S814" s="12">
        <f t="shared" si="50"/>
        <v>41282.017962962964</v>
      </c>
      <c r="T814" s="12">
        <f t="shared" si="51"/>
        <v>41334.581944444442</v>
      </c>
    </row>
    <row r="815" spans="1:20" ht="30" hidden="1" x14ac:dyDescent="0.25">
      <c r="A815">
        <v>813</v>
      </c>
      <c r="B815" s="3" t="s">
        <v>814</v>
      </c>
      <c r="C815" s="3" t="s">
        <v>4923</v>
      </c>
      <c r="D815">
        <v>1500</v>
      </c>
      <c r="E815">
        <v>2399.94</v>
      </c>
      <c r="F815" t="s">
        <v>8219</v>
      </c>
      <c r="G815" t="s">
        <v>8224</v>
      </c>
      <c r="H815" t="s">
        <v>8246</v>
      </c>
      <c r="I815">
        <v>1342825365</v>
      </c>
      <c r="J815">
        <v>1340233365</v>
      </c>
      <c r="K815" t="b">
        <v>0</v>
      </c>
      <c r="L815">
        <v>96</v>
      </c>
      <c r="M815" t="b">
        <v>1</v>
      </c>
      <c r="N815" t="s">
        <v>8276</v>
      </c>
      <c r="O815" s="5">
        <f t="shared" si="48"/>
        <v>159.99600000000001</v>
      </c>
      <c r="P815" s="7">
        <f t="shared" si="49"/>
        <v>24.999375000000001</v>
      </c>
      <c r="Q815" t="s">
        <v>8325</v>
      </c>
      <c r="R815" t="s">
        <v>8326</v>
      </c>
      <c r="S815" s="12">
        <f t="shared" si="50"/>
        <v>41080.960243055553</v>
      </c>
      <c r="T815" s="12">
        <f t="shared" si="51"/>
        <v>41110.960243055553</v>
      </c>
    </row>
    <row r="816" spans="1:20" ht="60" hidden="1" x14ac:dyDescent="0.25">
      <c r="A816">
        <v>814</v>
      </c>
      <c r="B816" s="3" t="s">
        <v>815</v>
      </c>
      <c r="C816" s="3" t="s">
        <v>4924</v>
      </c>
      <c r="D816">
        <v>1000</v>
      </c>
      <c r="E816">
        <v>1273</v>
      </c>
      <c r="F816" t="s">
        <v>8219</v>
      </c>
      <c r="G816" t="s">
        <v>8224</v>
      </c>
      <c r="H816" t="s">
        <v>8246</v>
      </c>
      <c r="I816">
        <v>1306865040</v>
      </c>
      <c r="J816">
        <v>1305568201</v>
      </c>
      <c r="K816" t="b">
        <v>0</v>
      </c>
      <c r="L816">
        <v>28</v>
      </c>
      <c r="M816" t="b">
        <v>1</v>
      </c>
      <c r="N816" t="s">
        <v>8276</v>
      </c>
      <c r="O816" s="5">
        <f t="shared" si="48"/>
        <v>127.3</v>
      </c>
      <c r="P816" s="7">
        <f t="shared" si="49"/>
        <v>45.464285714285715</v>
      </c>
      <c r="Q816" t="s">
        <v>8325</v>
      </c>
      <c r="R816" t="s">
        <v>8326</v>
      </c>
      <c r="S816" s="12">
        <f t="shared" si="50"/>
        <v>40679.743067129632</v>
      </c>
      <c r="T816" s="12">
        <f t="shared" si="51"/>
        <v>40694.75277777778</v>
      </c>
    </row>
    <row r="817" spans="1:20" ht="30" hidden="1" x14ac:dyDescent="0.25">
      <c r="A817">
        <v>815</v>
      </c>
      <c r="B817" s="3" t="s">
        <v>816</v>
      </c>
      <c r="C817" s="3" t="s">
        <v>4925</v>
      </c>
      <c r="D817">
        <v>4000</v>
      </c>
      <c r="E817">
        <v>4280</v>
      </c>
      <c r="F817" t="s">
        <v>8219</v>
      </c>
      <c r="G817" t="s">
        <v>8224</v>
      </c>
      <c r="H817" t="s">
        <v>8246</v>
      </c>
      <c r="I817">
        <v>1414879303</v>
      </c>
      <c r="J817">
        <v>1412287303</v>
      </c>
      <c r="K817" t="b">
        <v>0</v>
      </c>
      <c r="L817">
        <v>43</v>
      </c>
      <c r="M817" t="b">
        <v>1</v>
      </c>
      <c r="N817" t="s">
        <v>8276</v>
      </c>
      <c r="O817" s="5">
        <f t="shared" si="48"/>
        <v>107</v>
      </c>
      <c r="P817" s="7">
        <f t="shared" si="49"/>
        <v>99.534883720930239</v>
      </c>
      <c r="Q817" t="s">
        <v>8325</v>
      </c>
      <c r="R817" t="s">
        <v>8326</v>
      </c>
      <c r="S817" s="12">
        <f t="shared" si="50"/>
        <v>41914.917858796296</v>
      </c>
      <c r="T817" s="12">
        <f t="shared" si="51"/>
        <v>41944.917858796296</v>
      </c>
    </row>
    <row r="818" spans="1:20" ht="45" hidden="1" x14ac:dyDescent="0.25">
      <c r="A818">
        <v>816</v>
      </c>
      <c r="B818" s="3" t="s">
        <v>817</v>
      </c>
      <c r="C818" s="3" t="s">
        <v>4926</v>
      </c>
      <c r="D818">
        <v>7000</v>
      </c>
      <c r="E818">
        <v>8058.55</v>
      </c>
      <c r="F818" t="s">
        <v>8219</v>
      </c>
      <c r="G818" t="s">
        <v>8224</v>
      </c>
      <c r="H818" t="s">
        <v>8246</v>
      </c>
      <c r="I818">
        <v>1365489000</v>
      </c>
      <c r="J818">
        <v>1362776043</v>
      </c>
      <c r="K818" t="b">
        <v>0</v>
      </c>
      <c r="L818">
        <v>205</v>
      </c>
      <c r="M818" t="b">
        <v>1</v>
      </c>
      <c r="N818" t="s">
        <v>8276</v>
      </c>
      <c r="O818" s="5">
        <f t="shared" si="48"/>
        <v>115.12214285714286</v>
      </c>
      <c r="P818" s="7">
        <f t="shared" si="49"/>
        <v>39.31</v>
      </c>
      <c r="Q818" t="s">
        <v>8325</v>
      </c>
      <c r="R818" t="s">
        <v>8326</v>
      </c>
      <c r="S818" s="12">
        <f t="shared" si="50"/>
        <v>41341.870868055557</v>
      </c>
      <c r="T818" s="12">
        <f t="shared" si="51"/>
        <v>41373.270833333336</v>
      </c>
    </row>
    <row r="819" spans="1:20" ht="45" hidden="1" x14ac:dyDescent="0.25">
      <c r="A819">
        <v>817</v>
      </c>
      <c r="B819" s="3" t="s">
        <v>818</v>
      </c>
      <c r="C819" s="3" t="s">
        <v>4927</v>
      </c>
      <c r="D819">
        <v>1500</v>
      </c>
      <c r="E819">
        <v>2056.66</v>
      </c>
      <c r="F819" t="s">
        <v>8219</v>
      </c>
      <c r="G819" t="s">
        <v>8224</v>
      </c>
      <c r="H819" t="s">
        <v>8246</v>
      </c>
      <c r="I819">
        <v>1331441940</v>
      </c>
      <c r="J819">
        <v>1326810211</v>
      </c>
      <c r="K819" t="b">
        <v>0</v>
      </c>
      <c r="L819">
        <v>23</v>
      </c>
      <c r="M819" t="b">
        <v>1</v>
      </c>
      <c r="N819" t="s">
        <v>8276</v>
      </c>
      <c r="O819" s="5">
        <f t="shared" si="48"/>
        <v>137.11066666666665</v>
      </c>
      <c r="P819" s="7">
        <f t="shared" si="49"/>
        <v>89.419999999999987</v>
      </c>
      <c r="Q819" t="s">
        <v>8325</v>
      </c>
      <c r="R819" t="s">
        <v>8326</v>
      </c>
      <c r="S819" s="12">
        <f t="shared" si="50"/>
        <v>40925.599664351852</v>
      </c>
      <c r="T819" s="12">
        <f t="shared" si="51"/>
        <v>40979.207638888889</v>
      </c>
    </row>
    <row r="820" spans="1:20" ht="60" hidden="1" x14ac:dyDescent="0.25">
      <c r="A820">
        <v>818</v>
      </c>
      <c r="B820" s="3" t="s">
        <v>819</v>
      </c>
      <c r="C820" s="3" t="s">
        <v>4928</v>
      </c>
      <c r="D820">
        <v>350</v>
      </c>
      <c r="E820">
        <v>545</v>
      </c>
      <c r="F820" t="s">
        <v>8219</v>
      </c>
      <c r="G820" t="s">
        <v>8224</v>
      </c>
      <c r="H820" t="s">
        <v>8246</v>
      </c>
      <c r="I820">
        <v>1344358860</v>
      </c>
      <c r="J820">
        <v>1343682681</v>
      </c>
      <c r="K820" t="b">
        <v>0</v>
      </c>
      <c r="L820">
        <v>19</v>
      </c>
      <c r="M820" t="b">
        <v>1</v>
      </c>
      <c r="N820" t="s">
        <v>8276</v>
      </c>
      <c r="O820" s="5">
        <f t="shared" si="48"/>
        <v>155.71428571428572</v>
      </c>
      <c r="P820" s="7">
        <f t="shared" si="49"/>
        <v>28.684210526315791</v>
      </c>
      <c r="Q820" t="s">
        <v>8325</v>
      </c>
      <c r="R820" t="s">
        <v>8326</v>
      </c>
      <c r="S820" s="12">
        <f t="shared" si="50"/>
        <v>41120.882881944446</v>
      </c>
      <c r="T820" s="12">
        <f t="shared" si="51"/>
        <v>41128.709027777775</v>
      </c>
    </row>
    <row r="821" spans="1:20" ht="30" hidden="1" x14ac:dyDescent="0.25">
      <c r="A821">
        <v>819</v>
      </c>
      <c r="B821" s="3" t="s">
        <v>820</v>
      </c>
      <c r="C821" s="3" t="s">
        <v>4929</v>
      </c>
      <c r="D821">
        <v>400</v>
      </c>
      <c r="E821">
        <v>435</v>
      </c>
      <c r="F821" t="s">
        <v>8219</v>
      </c>
      <c r="G821" t="s">
        <v>8224</v>
      </c>
      <c r="H821" t="s">
        <v>8246</v>
      </c>
      <c r="I821">
        <v>1387601040</v>
      </c>
      <c r="J821">
        <v>1386806254</v>
      </c>
      <c r="K821" t="b">
        <v>0</v>
      </c>
      <c r="L821">
        <v>14</v>
      </c>
      <c r="M821" t="b">
        <v>1</v>
      </c>
      <c r="N821" t="s">
        <v>8276</v>
      </c>
      <c r="O821" s="5">
        <f t="shared" si="48"/>
        <v>108.74999999999999</v>
      </c>
      <c r="P821" s="7">
        <f t="shared" si="49"/>
        <v>31.071428571428573</v>
      </c>
      <c r="Q821" t="s">
        <v>8325</v>
      </c>
      <c r="R821" t="s">
        <v>8326</v>
      </c>
      <c r="S821" s="12">
        <f t="shared" si="50"/>
        <v>41619.998310185183</v>
      </c>
      <c r="T821" s="12">
        <f t="shared" si="51"/>
        <v>41629.197222222225</v>
      </c>
    </row>
    <row r="822" spans="1:20" ht="45" hidden="1" x14ac:dyDescent="0.25">
      <c r="A822">
        <v>820</v>
      </c>
      <c r="B822" s="3" t="s">
        <v>821</v>
      </c>
      <c r="C822" s="3" t="s">
        <v>4930</v>
      </c>
      <c r="D822">
        <v>2000</v>
      </c>
      <c r="E822">
        <v>2681</v>
      </c>
      <c r="F822" t="s">
        <v>8219</v>
      </c>
      <c r="G822" t="s">
        <v>8224</v>
      </c>
      <c r="H822" t="s">
        <v>8246</v>
      </c>
      <c r="I822">
        <v>1402290000</v>
      </c>
      <c r="J822">
        <v>1399666342</v>
      </c>
      <c r="K822" t="b">
        <v>0</v>
      </c>
      <c r="L822">
        <v>38</v>
      </c>
      <c r="M822" t="b">
        <v>1</v>
      </c>
      <c r="N822" t="s">
        <v>8276</v>
      </c>
      <c r="O822" s="5">
        <f t="shared" si="48"/>
        <v>134.05000000000001</v>
      </c>
      <c r="P822" s="7">
        <f t="shared" si="49"/>
        <v>70.55263157894737</v>
      </c>
      <c r="Q822" t="s">
        <v>8325</v>
      </c>
      <c r="R822" t="s">
        <v>8326</v>
      </c>
      <c r="S822" s="12">
        <f t="shared" si="50"/>
        <v>41768.841921296298</v>
      </c>
      <c r="T822" s="12">
        <f t="shared" si="51"/>
        <v>41799.208333333336</v>
      </c>
    </row>
    <row r="823" spans="1:20" ht="45" hidden="1" x14ac:dyDescent="0.25">
      <c r="A823">
        <v>821</v>
      </c>
      <c r="B823" s="3" t="s">
        <v>822</v>
      </c>
      <c r="C823" s="3" t="s">
        <v>4931</v>
      </c>
      <c r="D823">
        <v>17482</v>
      </c>
      <c r="E823">
        <v>17482</v>
      </c>
      <c r="F823" t="s">
        <v>8219</v>
      </c>
      <c r="G823" t="s">
        <v>8224</v>
      </c>
      <c r="H823" t="s">
        <v>8246</v>
      </c>
      <c r="I823">
        <v>1430712060</v>
      </c>
      <c r="J823">
        <v>1427753265</v>
      </c>
      <c r="K823" t="b">
        <v>0</v>
      </c>
      <c r="L823">
        <v>78</v>
      </c>
      <c r="M823" t="b">
        <v>1</v>
      </c>
      <c r="N823" t="s">
        <v>8276</v>
      </c>
      <c r="O823" s="5">
        <f t="shared" si="48"/>
        <v>100</v>
      </c>
      <c r="P823" s="7">
        <f t="shared" si="49"/>
        <v>224.12820512820514</v>
      </c>
      <c r="Q823" t="s">
        <v>8325</v>
      </c>
      <c r="R823" t="s">
        <v>8326</v>
      </c>
      <c r="S823" s="12">
        <f t="shared" si="50"/>
        <v>42093.922048611115</v>
      </c>
      <c r="T823" s="12">
        <f t="shared" si="51"/>
        <v>42128.167361111111</v>
      </c>
    </row>
    <row r="824" spans="1:20" ht="45" hidden="1" x14ac:dyDescent="0.25">
      <c r="A824">
        <v>822</v>
      </c>
      <c r="B824" s="3" t="s">
        <v>823</v>
      </c>
      <c r="C824" s="3" t="s">
        <v>4932</v>
      </c>
      <c r="D824">
        <v>3000</v>
      </c>
      <c r="E824">
        <v>3575</v>
      </c>
      <c r="F824" t="s">
        <v>8219</v>
      </c>
      <c r="G824" t="s">
        <v>8224</v>
      </c>
      <c r="H824" t="s">
        <v>8246</v>
      </c>
      <c r="I824">
        <v>1349477050</v>
      </c>
      <c r="J824">
        <v>1346885050</v>
      </c>
      <c r="K824" t="b">
        <v>0</v>
      </c>
      <c r="L824">
        <v>69</v>
      </c>
      <c r="M824" t="b">
        <v>1</v>
      </c>
      <c r="N824" t="s">
        <v>8276</v>
      </c>
      <c r="O824" s="5">
        <f t="shared" si="48"/>
        <v>119.16666666666667</v>
      </c>
      <c r="P824" s="7">
        <f t="shared" si="49"/>
        <v>51.811594202898547</v>
      </c>
      <c r="Q824" t="s">
        <v>8325</v>
      </c>
      <c r="R824" t="s">
        <v>8326</v>
      </c>
      <c r="S824" s="12">
        <f t="shared" si="50"/>
        <v>41157.947337962964</v>
      </c>
      <c r="T824" s="12">
        <f t="shared" si="51"/>
        <v>41187.947337962964</v>
      </c>
    </row>
    <row r="825" spans="1:20" ht="45" hidden="1" x14ac:dyDescent="0.25">
      <c r="A825">
        <v>823</v>
      </c>
      <c r="B825" s="3" t="s">
        <v>824</v>
      </c>
      <c r="C825" s="3" t="s">
        <v>4933</v>
      </c>
      <c r="D825">
        <v>800</v>
      </c>
      <c r="E825">
        <v>1436</v>
      </c>
      <c r="F825" t="s">
        <v>8219</v>
      </c>
      <c r="G825" t="s">
        <v>8224</v>
      </c>
      <c r="H825" t="s">
        <v>8246</v>
      </c>
      <c r="I825">
        <v>1427062852</v>
      </c>
      <c r="J825">
        <v>1424474452</v>
      </c>
      <c r="K825" t="b">
        <v>0</v>
      </c>
      <c r="L825">
        <v>33</v>
      </c>
      <c r="M825" t="b">
        <v>1</v>
      </c>
      <c r="N825" t="s">
        <v>8276</v>
      </c>
      <c r="O825" s="5">
        <f t="shared" si="48"/>
        <v>179.5</v>
      </c>
      <c r="P825" s="7">
        <f t="shared" si="49"/>
        <v>43.515151515151516</v>
      </c>
      <c r="Q825" t="s">
        <v>8325</v>
      </c>
      <c r="R825" t="s">
        <v>8326</v>
      </c>
      <c r="S825" s="12">
        <f t="shared" si="50"/>
        <v>42055.972824074073</v>
      </c>
      <c r="T825" s="12">
        <f t="shared" si="51"/>
        <v>42085.931157407409</v>
      </c>
    </row>
    <row r="826" spans="1:20" ht="60" hidden="1" x14ac:dyDescent="0.25">
      <c r="A826">
        <v>824</v>
      </c>
      <c r="B826" s="3" t="s">
        <v>825</v>
      </c>
      <c r="C826" s="3" t="s">
        <v>4934</v>
      </c>
      <c r="D826">
        <v>1600</v>
      </c>
      <c r="E826">
        <v>2150.1</v>
      </c>
      <c r="F826" t="s">
        <v>8219</v>
      </c>
      <c r="G826" t="s">
        <v>8224</v>
      </c>
      <c r="H826" t="s">
        <v>8246</v>
      </c>
      <c r="I826">
        <v>1271573940</v>
      </c>
      <c r="J826">
        <v>1268459318</v>
      </c>
      <c r="K826" t="b">
        <v>0</v>
      </c>
      <c r="L826">
        <v>54</v>
      </c>
      <c r="M826" t="b">
        <v>1</v>
      </c>
      <c r="N826" t="s">
        <v>8276</v>
      </c>
      <c r="O826" s="5">
        <f t="shared" si="48"/>
        <v>134.38124999999999</v>
      </c>
      <c r="P826" s="7">
        <f t="shared" si="49"/>
        <v>39.816666666666663</v>
      </c>
      <c r="Q826" t="s">
        <v>8325</v>
      </c>
      <c r="R826" t="s">
        <v>8326</v>
      </c>
      <c r="S826" s="12">
        <f t="shared" si="50"/>
        <v>40250.242106481484</v>
      </c>
      <c r="T826" s="12">
        <f t="shared" si="51"/>
        <v>40286.290972222225</v>
      </c>
    </row>
    <row r="827" spans="1:20" ht="45" hidden="1" x14ac:dyDescent="0.25">
      <c r="A827">
        <v>825</v>
      </c>
      <c r="B827" s="3" t="s">
        <v>826</v>
      </c>
      <c r="C827" s="3" t="s">
        <v>4935</v>
      </c>
      <c r="D827">
        <v>12500</v>
      </c>
      <c r="E827">
        <v>12554</v>
      </c>
      <c r="F827" t="s">
        <v>8219</v>
      </c>
      <c r="G827" t="s">
        <v>8224</v>
      </c>
      <c r="H827" t="s">
        <v>8246</v>
      </c>
      <c r="I827">
        <v>1351495284</v>
      </c>
      <c r="J827">
        <v>1349335284</v>
      </c>
      <c r="K827" t="b">
        <v>0</v>
      </c>
      <c r="L827">
        <v>99</v>
      </c>
      <c r="M827" t="b">
        <v>1</v>
      </c>
      <c r="N827" t="s">
        <v>8276</v>
      </c>
      <c r="O827" s="5">
        <f t="shared" si="48"/>
        <v>100.43200000000002</v>
      </c>
      <c r="P827" s="7">
        <f t="shared" si="49"/>
        <v>126.8080808080808</v>
      </c>
      <c r="Q827" t="s">
        <v>8325</v>
      </c>
      <c r="R827" t="s">
        <v>8326</v>
      </c>
      <c r="S827" s="12">
        <f t="shared" si="50"/>
        <v>41186.306527777779</v>
      </c>
      <c r="T827" s="12">
        <f t="shared" si="51"/>
        <v>41211.306527777779</v>
      </c>
    </row>
    <row r="828" spans="1:20" ht="45" hidden="1" x14ac:dyDescent="0.25">
      <c r="A828">
        <v>826</v>
      </c>
      <c r="B828" s="3" t="s">
        <v>827</v>
      </c>
      <c r="C828" s="3" t="s">
        <v>4936</v>
      </c>
      <c r="D828">
        <v>5500</v>
      </c>
      <c r="E828">
        <v>5580</v>
      </c>
      <c r="F828" t="s">
        <v>8219</v>
      </c>
      <c r="G828" t="s">
        <v>8224</v>
      </c>
      <c r="H828" t="s">
        <v>8246</v>
      </c>
      <c r="I828">
        <v>1332719730</v>
      </c>
      <c r="J828">
        <v>1330908930</v>
      </c>
      <c r="K828" t="b">
        <v>0</v>
      </c>
      <c r="L828">
        <v>49</v>
      </c>
      <c r="M828" t="b">
        <v>1</v>
      </c>
      <c r="N828" t="s">
        <v>8276</v>
      </c>
      <c r="O828" s="5">
        <f t="shared" si="48"/>
        <v>101.45454545454547</v>
      </c>
      <c r="P828" s="7">
        <f t="shared" si="49"/>
        <v>113.87755102040816</v>
      </c>
      <c r="Q828" t="s">
        <v>8325</v>
      </c>
      <c r="R828" t="s">
        <v>8326</v>
      </c>
      <c r="S828" s="12">
        <f t="shared" si="50"/>
        <v>40973.038541666669</v>
      </c>
      <c r="T828" s="12">
        <f t="shared" si="51"/>
        <v>40993.996874999997</v>
      </c>
    </row>
    <row r="829" spans="1:20" ht="60" hidden="1" x14ac:dyDescent="0.25">
      <c r="A829">
        <v>827</v>
      </c>
      <c r="B829" s="3" t="s">
        <v>828</v>
      </c>
      <c r="C829" s="3" t="s">
        <v>4937</v>
      </c>
      <c r="D829">
        <v>300</v>
      </c>
      <c r="E829">
        <v>310</v>
      </c>
      <c r="F829" t="s">
        <v>8219</v>
      </c>
      <c r="G829" t="s">
        <v>8224</v>
      </c>
      <c r="H829" t="s">
        <v>8246</v>
      </c>
      <c r="I829">
        <v>1329248940</v>
      </c>
      <c r="J829">
        <v>1326972107</v>
      </c>
      <c r="K829" t="b">
        <v>0</v>
      </c>
      <c r="L829">
        <v>11</v>
      </c>
      <c r="M829" t="b">
        <v>1</v>
      </c>
      <c r="N829" t="s">
        <v>8276</v>
      </c>
      <c r="O829" s="5">
        <f t="shared" si="48"/>
        <v>103.33333333333334</v>
      </c>
      <c r="P829" s="7">
        <f t="shared" si="49"/>
        <v>28.181818181818183</v>
      </c>
      <c r="Q829" t="s">
        <v>8325</v>
      </c>
      <c r="R829" t="s">
        <v>8326</v>
      </c>
      <c r="S829" s="12">
        <f t="shared" si="50"/>
        <v>40927.473460648151</v>
      </c>
      <c r="T829" s="12">
        <f t="shared" si="51"/>
        <v>40953.825694444444</v>
      </c>
    </row>
    <row r="830" spans="1:20" ht="60" hidden="1" x14ac:dyDescent="0.25">
      <c r="A830">
        <v>828</v>
      </c>
      <c r="B830" s="3" t="s">
        <v>829</v>
      </c>
      <c r="C830" s="3" t="s">
        <v>4938</v>
      </c>
      <c r="D830">
        <v>1300</v>
      </c>
      <c r="E830">
        <v>1391</v>
      </c>
      <c r="F830" t="s">
        <v>8219</v>
      </c>
      <c r="G830" t="s">
        <v>8224</v>
      </c>
      <c r="H830" t="s">
        <v>8246</v>
      </c>
      <c r="I830">
        <v>1340641440</v>
      </c>
      <c r="J830">
        <v>1339549982</v>
      </c>
      <c r="K830" t="b">
        <v>0</v>
      </c>
      <c r="L830">
        <v>38</v>
      </c>
      <c r="M830" t="b">
        <v>1</v>
      </c>
      <c r="N830" t="s">
        <v>8276</v>
      </c>
      <c r="O830" s="5">
        <f t="shared" si="48"/>
        <v>107</v>
      </c>
      <c r="P830" s="7">
        <f t="shared" si="49"/>
        <v>36.60526315789474</v>
      </c>
      <c r="Q830" t="s">
        <v>8325</v>
      </c>
      <c r="R830" t="s">
        <v>8326</v>
      </c>
      <c r="S830" s="12">
        <f t="shared" si="50"/>
        <v>41073.050717592596</v>
      </c>
      <c r="T830" s="12">
        <f t="shared" si="51"/>
        <v>41085.683333333334</v>
      </c>
    </row>
    <row r="831" spans="1:20" ht="60" hidden="1" x14ac:dyDescent="0.25">
      <c r="A831">
        <v>829</v>
      </c>
      <c r="B831" s="3" t="s">
        <v>830</v>
      </c>
      <c r="C831" s="3" t="s">
        <v>4939</v>
      </c>
      <c r="D831">
        <v>500</v>
      </c>
      <c r="E831">
        <v>520</v>
      </c>
      <c r="F831" t="s">
        <v>8219</v>
      </c>
      <c r="G831" t="s">
        <v>8225</v>
      </c>
      <c r="H831" t="s">
        <v>8247</v>
      </c>
      <c r="I831">
        <v>1468437240</v>
      </c>
      <c r="J831">
        <v>1463253240</v>
      </c>
      <c r="K831" t="b">
        <v>0</v>
      </c>
      <c r="L831">
        <v>16</v>
      </c>
      <c r="M831" t="b">
        <v>1</v>
      </c>
      <c r="N831" t="s">
        <v>8276</v>
      </c>
      <c r="O831" s="5">
        <f t="shared" si="48"/>
        <v>104</v>
      </c>
      <c r="P831" s="7">
        <f t="shared" si="49"/>
        <v>32.5</v>
      </c>
      <c r="Q831" t="s">
        <v>8325</v>
      </c>
      <c r="R831" t="s">
        <v>8326</v>
      </c>
      <c r="S831" s="12">
        <f t="shared" si="50"/>
        <v>42504.801388888889</v>
      </c>
      <c r="T831" s="12">
        <f t="shared" si="51"/>
        <v>42564.801388888889</v>
      </c>
    </row>
    <row r="832" spans="1:20" ht="45" hidden="1" x14ac:dyDescent="0.25">
      <c r="A832">
        <v>830</v>
      </c>
      <c r="B832" s="3" t="s">
        <v>831</v>
      </c>
      <c r="C832" s="3" t="s">
        <v>4940</v>
      </c>
      <c r="D832">
        <v>1800</v>
      </c>
      <c r="E832">
        <v>1941</v>
      </c>
      <c r="F832" t="s">
        <v>8219</v>
      </c>
      <c r="G832" t="s">
        <v>8224</v>
      </c>
      <c r="H832" t="s">
        <v>8246</v>
      </c>
      <c r="I832">
        <v>1363952225</v>
      </c>
      <c r="J832">
        <v>1361363825</v>
      </c>
      <c r="K832" t="b">
        <v>0</v>
      </c>
      <c r="L832">
        <v>32</v>
      </c>
      <c r="M832" t="b">
        <v>1</v>
      </c>
      <c r="N832" t="s">
        <v>8276</v>
      </c>
      <c r="O832" s="5">
        <f t="shared" si="48"/>
        <v>107.83333333333334</v>
      </c>
      <c r="P832" s="7">
        <f t="shared" si="49"/>
        <v>60.65625</v>
      </c>
      <c r="Q832" t="s">
        <v>8325</v>
      </c>
      <c r="R832" t="s">
        <v>8326</v>
      </c>
      <c r="S832" s="12">
        <f t="shared" si="50"/>
        <v>41325.525752314818</v>
      </c>
      <c r="T832" s="12">
        <f t="shared" si="51"/>
        <v>41355.484085648146</v>
      </c>
    </row>
    <row r="833" spans="1:20" ht="45" hidden="1" x14ac:dyDescent="0.25">
      <c r="A833">
        <v>831</v>
      </c>
      <c r="B833" s="3" t="s">
        <v>832</v>
      </c>
      <c r="C833" s="3" t="s">
        <v>4941</v>
      </c>
      <c r="D833">
        <v>1500</v>
      </c>
      <c r="E833">
        <v>3500</v>
      </c>
      <c r="F833" t="s">
        <v>8219</v>
      </c>
      <c r="G833" t="s">
        <v>8224</v>
      </c>
      <c r="H833" t="s">
        <v>8246</v>
      </c>
      <c r="I833">
        <v>1335540694</v>
      </c>
      <c r="J833">
        <v>1332948694</v>
      </c>
      <c r="K833" t="b">
        <v>0</v>
      </c>
      <c r="L833">
        <v>20</v>
      </c>
      <c r="M833" t="b">
        <v>1</v>
      </c>
      <c r="N833" t="s">
        <v>8276</v>
      </c>
      <c r="O833" s="5">
        <f t="shared" si="48"/>
        <v>233.33333333333334</v>
      </c>
      <c r="P833" s="7">
        <f t="shared" si="49"/>
        <v>175</v>
      </c>
      <c r="Q833" t="s">
        <v>8325</v>
      </c>
      <c r="R833" t="s">
        <v>8326</v>
      </c>
      <c r="S833" s="12">
        <f t="shared" si="50"/>
        <v>40996.646921296298</v>
      </c>
      <c r="T833" s="12">
        <f t="shared" si="51"/>
        <v>41026.646921296298</v>
      </c>
    </row>
    <row r="834" spans="1:20" ht="60" hidden="1" x14ac:dyDescent="0.25">
      <c r="A834">
        <v>832</v>
      </c>
      <c r="B834" s="3" t="s">
        <v>833</v>
      </c>
      <c r="C834" s="3" t="s">
        <v>4942</v>
      </c>
      <c r="D834">
        <v>15000</v>
      </c>
      <c r="E834">
        <v>15091.06</v>
      </c>
      <c r="F834" t="s">
        <v>8219</v>
      </c>
      <c r="G834" t="s">
        <v>8224</v>
      </c>
      <c r="H834" t="s">
        <v>8246</v>
      </c>
      <c r="I834">
        <v>1327133580</v>
      </c>
      <c r="J834">
        <v>1321978335</v>
      </c>
      <c r="K834" t="b">
        <v>0</v>
      </c>
      <c r="L834">
        <v>154</v>
      </c>
      <c r="M834" t="b">
        <v>1</v>
      </c>
      <c r="N834" t="s">
        <v>8276</v>
      </c>
      <c r="O834" s="5">
        <f t="shared" si="48"/>
        <v>100.60706666666665</v>
      </c>
      <c r="P834" s="7">
        <f t="shared" si="49"/>
        <v>97.993896103896105</v>
      </c>
      <c r="Q834" t="s">
        <v>8325</v>
      </c>
      <c r="R834" t="s">
        <v>8326</v>
      </c>
      <c r="S834" s="12">
        <f t="shared" si="50"/>
        <v>40869.675173611111</v>
      </c>
      <c r="T834" s="12">
        <f t="shared" si="51"/>
        <v>40929.342361111114</v>
      </c>
    </row>
    <row r="835" spans="1:20" hidden="1" x14ac:dyDescent="0.25">
      <c r="A835">
        <v>833</v>
      </c>
      <c r="B835" s="3" t="s">
        <v>834</v>
      </c>
      <c r="C835" s="3" t="s">
        <v>4943</v>
      </c>
      <c r="D835">
        <v>6000</v>
      </c>
      <c r="E835">
        <v>6100</v>
      </c>
      <c r="F835" t="s">
        <v>8219</v>
      </c>
      <c r="G835" t="s">
        <v>8224</v>
      </c>
      <c r="H835" t="s">
        <v>8246</v>
      </c>
      <c r="I835">
        <v>1397941475</v>
      </c>
      <c r="J835">
        <v>1395349475</v>
      </c>
      <c r="K835" t="b">
        <v>0</v>
      </c>
      <c r="L835">
        <v>41</v>
      </c>
      <c r="M835" t="b">
        <v>1</v>
      </c>
      <c r="N835" t="s">
        <v>8276</v>
      </c>
      <c r="O835" s="5">
        <f t="shared" ref="O835:O898" si="52">(E835/D835)*100</f>
        <v>101.66666666666666</v>
      </c>
      <c r="P835" s="7">
        <f t="shared" ref="P835:P898" si="53">IF(E835&gt;0,E835/L835,"N/A")</f>
        <v>148.78048780487805</v>
      </c>
      <c r="Q835" t="s">
        <v>8325</v>
      </c>
      <c r="R835" t="s">
        <v>8326</v>
      </c>
      <c r="S835" s="12">
        <f t="shared" ref="S835:S898" si="54">(((J835/60)/60)/24)+DATE(1970,1,1)</f>
        <v>41718.878182870372</v>
      </c>
      <c r="T835" s="12">
        <f t="shared" ref="T835:T898" si="55">(((I835/60)/60/24)+DATE(1970,1,1))</f>
        <v>41748.878182870372</v>
      </c>
    </row>
    <row r="836" spans="1:20" ht="60" hidden="1" x14ac:dyDescent="0.25">
      <c r="A836">
        <v>834</v>
      </c>
      <c r="B836" s="3" t="s">
        <v>835</v>
      </c>
      <c r="C836" s="3" t="s">
        <v>4944</v>
      </c>
      <c r="D836">
        <v>5500</v>
      </c>
      <c r="E836">
        <v>7206</v>
      </c>
      <c r="F836" t="s">
        <v>8219</v>
      </c>
      <c r="G836" t="s">
        <v>8224</v>
      </c>
      <c r="H836" t="s">
        <v>8246</v>
      </c>
      <c r="I836">
        <v>1372651140</v>
      </c>
      <c r="J836">
        <v>1369770292</v>
      </c>
      <c r="K836" t="b">
        <v>0</v>
      </c>
      <c r="L836">
        <v>75</v>
      </c>
      <c r="M836" t="b">
        <v>1</v>
      </c>
      <c r="N836" t="s">
        <v>8276</v>
      </c>
      <c r="O836" s="5">
        <f t="shared" si="52"/>
        <v>131.0181818181818</v>
      </c>
      <c r="P836" s="7">
        <f t="shared" si="53"/>
        <v>96.08</v>
      </c>
      <c r="Q836" t="s">
        <v>8325</v>
      </c>
      <c r="R836" t="s">
        <v>8326</v>
      </c>
      <c r="S836" s="12">
        <f t="shared" si="54"/>
        <v>41422.822824074072</v>
      </c>
      <c r="T836" s="12">
        <f t="shared" si="55"/>
        <v>41456.165972222225</v>
      </c>
    </row>
    <row r="837" spans="1:20" ht="60" hidden="1" x14ac:dyDescent="0.25">
      <c r="A837">
        <v>835</v>
      </c>
      <c r="B837" s="3" t="s">
        <v>836</v>
      </c>
      <c r="C837" s="3" t="s">
        <v>4945</v>
      </c>
      <c r="D837">
        <v>2000</v>
      </c>
      <c r="E837">
        <v>2345</v>
      </c>
      <c r="F837" t="s">
        <v>8219</v>
      </c>
      <c r="G837" t="s">
        <v>8224</v>
      </c>
      <c r="H837" t="s">
        <v>8246</v>
      </c>
      <c r="I837">
        <v>1337396400</v>
      </c>
      <c r="J837">
        <v>1333709958</v>
      </c>
      <c r="K837" t="b">
        <v>0</v>
      </c>
      <c r="L837">
        <v>40</v>
      </c>
      <c r="M837" t="b">
        <v>1</v>
      </c>
      <c r="N837" t="s">
        <v>8276</v>
      </c>
      <c r="O837" s="5">
        <f t="shared" si="52"/>
        <v>117.25000000000001</v>
      </c>
      <c r="P837" s="7">
        <f t="shared" si="53"/>
        <v>58.625</v>
      </c>
      <c r="Q837" t="s">
        <v>8325</v>
      </c>
      <c r="R837" t="s">
        <v>8326</v>
      </c>
      <c r="S837" s="12">
        <f t="shared" si="54"/>
        <v>41005.45784722222</v>
      </c>
      <c r="T837" s="12">
        <f t="shared" si="55"/>
        <v>41048.125</v>
      </c>
    </row>
    <row r="838" spans="1:20" hidden="1" x14ac:dyDescent="0.25">
      <c r="A838">
        <v>836</v>
      </c>
      <c r="B838" s="3" t="s">
        <v>837</v>
      </c>
      <c r="C838" s="3" t="s">
        <v>4946</v>
      </c>
      <c r="D838">
        <v>5000</v>
      </c>
      <c r="E838">
        <v>5046.5200000000004</v>
      </c>
      <c r="F838" t="s">
        <v>8219</v>
      </c>
      <c r="G838" t="s">
        <v>8224</v>
      </c>
      <c r="H838" t="s">
        <v>8246</v>
      </c>
      <c r="I838">
        <v>1381108918</v>
      </c>
      <c r="J838">
        <v>1378516918</v>
      </c>
      <c r="K838" t="b">
        <v>0</v>
      </c>
      <c r="L838">
        <v>46</v>
      </c>
      <c r="M838" t="b">
        <v>1</v>
      </c>
      <c r="N838" t="s">
        <v>8276</v>
      </c>
      <c r="O838" s="5">
        <f t="shared" si="52"/>
        <v>100.93039999999999</v>
      </c>
      <c r="P838" s="7">
        <f t="shared" si="53"/>
        <v>109.70695652173914</v>
      </c>
      <c r="Q838" t="s">
        <v>8325</v>
      </c>
      <c r="R838" t="s">
        <v>8326</v>
      </c>
      <c r="S838" s="12">
        <f t="shared" si="54"/>
        <v>41524.056921296295</v>
      </c>
      <c r="T838" s="12">
        <f t="shared" si="55"/>
        <v>41554.056921296295</v>
      </c>
    </row>
    <row r="839" spans="1:20" ht="45" hidden="1" x14ac:dyDescent="0.25">
      <c r="A839">
        <v>837</v>
      </c>
      <c r="B839" s="3" t="s">
        <v>838</v>
      </c>
      <c r="C839" s="3" t="s">
        <v>4947</v>
      </c>
      <c r="D839">
        <v>2500</v>
      </c>
      <c r="E839">
        <v>3045</v>
      </c>
      <c r="F839" t="s">
        <v>8219</v>
      </c>
      <c r="G839" t="s">
        <v>8224</v>
      </c>
      <c r="H839" t="s">
        <v>8246</v>
      </c>
      <c r="I839">
        <v>1398988662</v>
      </c>
      <c r="J839">
        <v>1396396662</v>
      </c>
      <c r="K839" t="b">
        <v>0</v>
      </c>
      <c r="L839">
        <v>62</v>
      </c>
      <c r="M839" t="b">
        <v>1</v>
      </c>
      <c r="N839" t="s">
        <v>8276</v>
      </c>
      <c r="O839" s="5">
        <f t="shared" si="52"/>
        <v>121.8</v>
      </c>
      <c r="P839" s="7">
        <f t="shared" si="53"/>
        <v>49.112903225806448</v>
      </c>
      <c r="Q839" t="s">
        <v>8325</v>
      </c>
      <c r="R839" t="s">
        <v>8326</v>
      </c>
      <c r="S839" s="12">
        <f t="shared" si="54"/>
        <v>41730.998402777775</v>
      </c>
      <c r="T839" s="12">
        <f t="shared" si="55"/>
        <v>41760.998402777775</v>
      </c>
    </row>
    <row r="840" spans="1:20" ht="60" hidden="1" x14ac:dyDescent="0.25">
      <c r="A840">
        <v>838</v>
      </c>
      <c r="B840" s="3" t="s">
        <v>839</v>
      </c>
      <c r="C840" s="3" t="s">
        <v>4948</v>
      </c>
      <c r="D840">
        <v>2000</v>
      </c>
      <c r="E840">
        <v>2908</v>
      </c>
      <c r="F840" t="s">
        <v>8219</v>
      </c>
      <c r="G840" t="s">
        <v>8224</v>
      </c>
      <c r="H840" t="s">
        <v>8246</v>
      </c>
      <c r="I840">
        <v>1326835985</v>
      </c>
      <c r="J840">
        <v>1324243985</v>
      </c>
      <c r="K840" t="b">
        <v>0</v>
      </c>
      <c r="L840">
        <v>61</v>
      </c>
      <c r="M840" t="b">
        <v>1</v>
      </c>
      <c r="N840" t="s">
        <v>8276</v>
      </c>
      <c r="O840" s="5">
        <f t="shared" si="52"/>
        <v>145.4</v>
      </c>
      <c r="P840" s="7">
        <f t="shared" si="53"/>
        <v>47.672131147540981</v>
      </c>
      <c r="Q840" t="s">
        <v>8325</v>
      </c>
      <c r="R840" t="s">
        <v>8326</v>
      </c>
      <c r="S840" s="12">
        <f t="shared" si="54"/>
        <v>40895.897974537038</v>
      </c>
      <c r="T840" s="12">
        <f t="shared" si="55"/>
        <v>40925.897974537038</v>
      </c>
    </row>
    <row r="841" spans="1:20" ht="45" hidden="1" x14ac:dyDescent="0.25">
      <c r="A841">
        <v>839</v>
      </c>
      <c r="B841" s="3" t="s">
        <v>840</v>
      </c>
      <c r="C841" s="3" t="s">
        <v>4949</v>
      </c>
      <c r="D841">
        <v>5000</v>
      </c>
      <c r="E841">
        <v>5830.83</v>
      </c>
      <c r="F841" t="s">
        <v>8219</v>
      </c>
      <c r="G841" t="s">
        <v>8224</v>
      </c>
      <c r="H841" t="s">
        <v>8246</v>
      </c>
      <c r="I841">
        <v>1348337956</v>
      </c>
      <c r="J841">
        <v>1345745956</v>
      </c>
      <c r="K841" t="b">
        <v>0</v>
      </c>
      <c r="L841">
        <v>96</v>
      </c>
      <c r="M841" t="b">
        <v>1</v>
      </c>
      <c r="N841" t="s">
        <v>8276</v>
      </c>
      <c r="O841" s="5">
        <f t="shared" si="52"/>
        <v>116.61660000000001</v>
      </c>
      <c r="P841" s="7">
        <f t="shared" si="53"/>
        <v>60.737812499999997</v>
      </c>
      <c r="Q841" t="s">
        <v>8325</v>
      </c>
      <c r="R841" t="s">
        <v>8326</v>
      </c>
      <c r="S841" s="12">
        <f t="shared" si="54"/>
        <v>41144.763379629629</v>
      </c>
      <c r="T841" s="12">
        <f t="shared" si="55"/>
        <v>41174.763379629629</v>
      </c>
    </row>
    <row r="842" spans="1:20" ht="45" hidden="1" x14ac:dyDescent="0.25">
      <c r="A842">
        <v>840</v>
      </c>
      <c r="B842" s="3" t="s">
        <v>841</v>
      </c>
      <c r="C842" s="3" t="s">
        <v>4950</v>
      </c>
      <c r="D842">
        <v>10000</v>
      </c>
      <c r="E842">
        <v>12041.66</v>
      </c>
      <c r="F842" t="s">
        <v>8219</v>
      </c>
      <c r="G842" t="s">
        <v>8224</v>
      </c>
      <c r="H842" t="s">
        <v>8246</v>
      </c>
      <c r="I842">
        <v>1474694787</v>
      </c>
      <c r="J842">
        <v>1472102787</v>
      </c>
      <c r="K842" t="b">
        <v>0</v>
      </c>
      <c r="L842">
        <v>190</v>
      </c>
      <c r="M842" t="b">
        <v>1</v>
      </c>
      <c r="N842" t="s">
        <v>8277</v>
      </c>
      <c r="O842" s="5">
        <f t="shared" si="52"/>
        <v>120.4166</v>
      </c>
      <c r="P842" s="7">
        <f t="shared" si="53"/>
        <v>63.37715789473684</v>
      </c>
      <c r="Q842" t="s">
        <v>8325</v>
      </c>
      <c r="R842" t="s">
        <v>8327</v>
      </c>
      <c r="S842" s="12">
        <f t="shared" si="54"/>
        <v>42607.226701388892</v>
      </c>
      <c r="T842" s="12">
        <f t="shared" si="55"/>
        <v>42637.226701388892</v>
      </c>
    </row>
    <row r="843" spans="1:20" ht="60" hidden="1" x14ac:dyDescent="0.25">
      <c r="A843">
        <v>841</v>
      </c>
      <c r="B843" s="3" t="s">
        <v>842</v>
      </c>
      <c r="C843" s="3" t="s">
        <v>4951</v>
      </c>
      <c r="D843">
        <v>5000</v>
      </c>
      <c r="E843">
        <v>5066</v>
      </c>
      <c r="F843" t="s">
        <v>8219</v>
      </c>
      <c r="G843" t="s">
        <v>8224</v>
      </c>
      <c r="H843" t="s">
        <v>8246</v>
      </c>
      <c r="I843">
        <v>1415653663</v>
      </c>
      <c r="J843">
        <v>1413058063</v>
      </c>
      <c r="K843" t="b">
        <v>1</v>
      </c>
      <c r="L843">
        <v>94</v>
      </c>
      <c r="M843" t="b">
        <v>1</v>
      </c>
      <c r="N843" t="s">
        <v>8277</v>
      </c>
      <c r="O843" s="5">
        <f t="shared" si="52"/>
        <v>101.32000000000001</v>
      </c>
      <c r="P843" s="7">
        <f t="shared" si="53"/>
        <v>53.893617021276597</v>
      </c>
      <c r="Q843" t="s">
        <v>8325</v>
      </c>
      <c r="R843" t="s">
        <v>8327</v>
      </c>
      <c r="S843" s="12">
        <f t="shared" si="54"/>
        <v>41923.838692129626</v>
      </c>
      <c r="T843" s="12">
        <f t="shared" si="55"/>
        <v>41953.88035879629</v>
      </c>
    </row>
    <row r="844" spans="1:20" ht="45" hidden="1" x14ac:dyDescent="0.25">
      <c r="A844">
        <v>842</v>
      </c>
      <c r="B844" s="3" t="s">
        <v>843</v>
      </c>
      <c r="C844" s="3" t="s">
        <v>4952</v>
      </c>
      <c r="D844">
        <v>2500</v>
      </c>
      <c r="E844">
        <v>2608</v>
      </c>
      <c r="F844" t="s">
        <v>8219</v>
      </c>
      <c r="G844" t="s">
        <v>8229</v>
      </c>
      <c r="H844" t="s">
        <v>8251</v>
      </c>
      <c r="I844">
        <v>1381723140</v>
      </c>
      <c r="J844">
        <v>1378735983</v>
      </c>
      <c r="K844" t="b">
        <v>1</v>
      </c>
      <c r="L844">
        <v>39</v>
      </c>
      <c r="M844" t="b">
        <v>1</v>
      </c>
      <c r="N844" t="s">
        <v>8277</v>
      </c>
      <c r="O844" s="5">
        <f t="shared" si="52"/>
        <v>104.32</v>
      </c>
      <c r="P844" s="7">
        <f t="shared" si="53"/>
        <v>66.871794871794876</v>
      </c>
      <c r="Q844" t="s">
        <v>8325</v>
      </c>
      <c r="R844" t="s">
        <v>8327</v>
      </c>
      <c r="S844" s="12">
        <f t="shared" si="54"/>
        <v>41526.592395833337</v>
      </c>
      <c r="T844" s="12">
        <f t="shared" si="55"/>
        <v>41561.165972222225</v>
      </c>
    </row>
    <row r="845" spans="1:20" ht="60" hidden="1" x14ac:dyDescent="0.25">
      <c r="A845">
        <v>843</v>
      </c>
      <c r="B845" s="3" t="s">
        <v>844</v>
      </c>
      <c r="C845" s="3" t="s">
        <v>4953</v>
      </c>
      <c r="D845">
        <v>3000</v>
      </c>
      <c r="E845">
        <v>8014</v>
      </c>
      <c r="F845" t="s">
        <v>8219</v>
      </c>
      <c r="G845" t="s">
        <v>8224</v>
      </c>
      <c r="H845" t="s">
        <v>8246</v>
      </c>
      <c r="I845">
        <v>1481184000</v>
      </c>
      <c r="J845">
        <v>1479708680</v>
      </c>
      <c r="K845" t="b">
        <v>0</v>
      </c>
      <c r="L845">
        <v>127</v>
      </c>
      <c r="M845" t="b">
        <v>1</v>
      </c>
      <c r="N845" t="s">
        <v>8277</v>
      </c>
      <c r="O845" s="5">
        <f t="shared" si="52"/>
        <v>267.13333333333333</v>
      </c>
      <c r="P845" s="7">
        <f t="shared" si="53"/>
        <v>63.102362204724407</v>
      </c>
      <c r="Q845" t="s">
        <v>8325</v>
      </c>
      <c r="R845" t="s">
        <v>8327</v>
      </c>
      <c r="S845" s="12">
        <f t="shared" si="54"/>
        <v>42695.257870370369</v>
      </c>
      <c r="T845" s="12">
        <f t="shared" si="55"/>
        <v>42712.333333333328</v>
      </c>
    </row>
    <row r="846" spans="1:20" ht="60" hidden="1" x14ac:dyDescent="0.25">
      <c r="A846">
        <v>844</v>
      </c>
      <c r="B846" s="3" t="s">
        <v>845</v>
      </c>
      <c r="C846" s="3" t="s">
        <v>4954</v>
      </c>
      <c r="D846">
        <v>3000</v>
      </c>
      <c r="E846">
        <v>5824</v>
      </c>
      <c r="F846" t="s">
        <v>8219</v>
      </c>
      <c r="G846" t="s">
        <v>8224</v>
      </c>
      <c r="H846" t="s">
        <v>8246</v>
      </c>
      <c r="I846">
        <v>1414817940</v>
      </c>
      <c r="J846">
        <v>1411489552</v>
      </c>
      <c r="K846" t="b">
        <v>1</v>
      </c>
      <c r="L846">
        <v>159</v>
      </c>
      <c r="M846" t="b">
        <v>1</v>
      </c>
      <c r="N846" t="s">
        <v>8277</v>
      </c>
      <c r="O846" s="5">
        <f t="shared" si="52"/>
        <v>194.13333333333333</v>
      </c>
      <c r="P846" s="7">
        <f t="shared" si="53"/>
        <v>36.628930817610062</v>
      </c>
      <c r="Q846" t="s">
        <v>8325</v>
      </c>
      <c r="R846" t="s">
        <v>8327</v>
      </c>
      <c r="S846" s="12">
        <f t="shared" si="54"/>
        <v>41905.684629629628</v>
      </c>
      <c r="T846" s="12">
        <f t="shared" si="55"/>
        <v>41944.207638888889</v>
      </c>
    </row>
    <row r="847" spans="1:20" ht="45" hidden="1" x14ac:dyDescent="0.25">
      <c r="A847">
        <v>845</v>
      </c>
      <c r="B847" s="3" t="s">
        <v>846</v>
      </c>
      <c r="C847" s="3" t="s">
        <v>4955</v>
      </c>
      <c r="D847">
        <v>5000</v>
      </c>
      <c r="E847">
        <v>6019.01</v>
      </c>
      <c r="F847" t="s">
        <v>8219</v>
      </c>
      <c r="G847" t="s">
        <v>8224</v>
      </c>
      <c r="H847" t="s">
        <v>8246</v>
      </c>
      <c r="I847">
        <v>1473047940</v>
      </c>
      <c r="J847">
        <v>1469595396</v>
      </c>
      <c r="K847" t="b">
        <v>0</v>
      </c>
      <c r="L847">
        <v>177</v>
      </c>
      <c r="M847" t="b">
        <v>1</v>
      </c>
      <c r="N847" t="s">
        <v>8277</v>
      </c>
      <c r="O847" s="5">
        <f t="shared" si="52"/>
        <v>120.3802</v>
      </c>
      <c r="P847" s="7">
        <f t="shared" si="53"/>
        <v>34.005706214689269</v>
      </c>
      <c r="Q847" t="s">
        <v>8325</v>
      </c>
      <c r="R847" t="s">
        <v>8327</v>
      </c>
      <c r="S847" s="12">
        <f t="shared" si="54"/>
        <v>42578.205972222218</v>
      </c>
      <c r="T847" s="12">
        <f t="shared" si="55"/>
        <v>42618.165972222225</v>
      </c>
    </row>
    <row r="848" spans="1:20" ht="45" hidden="1" x14ac:dyDescent="0.25">
      <c r="A848">
        <v>846</v>
      </c>
      <c r="B848" s="3" t="s">
        <v>847</v>
      </c>
      <c r="C848" s="3" t="s">
        <v>4956</v>
      </c>
      <c r="D848">
        <v>1100</v>
      </c>
      <c r="E848">
        <v>1342.01</v>
      </c>
      <c r="F848" t="s">
        <v>8219</v>
      </c>
      <c r="G848" t="s">
        <v>8225</v>
      </c>
      <c r="H848" t="s">
        <v>8247</v>
      </c>
      <c r="I848">
        <v>1394460000</v>
      </c>
      <c r="J848">
        <v>1393233855</v>
      </c>
      <c r="K848" t="b">
        <v>0</v>
      </c>
      <c r="L848">
        <v>47</v>
      </c>
      <c r="M848" t="b">
        <v>1</v>
      </c>
      <c r="N848" t="s">
        <v>8277</v>
      </c>
      <c r="O848" s="5">
        <f t="shared" si="52"/>
        <v>122.00090909090908</v>
      </c>
      <c r="P848" s="7">
        <f t="shared" si="53"/>
        <v>28.553404255319148</v>
      </c>
      <c r="Q848" t="s">
        <v>8325</v>
      </c>
      <c r="R848" t="s">
        <v>8327</v>
      </c>
      <c r="S848" s="12">
        <f t="shared" si="54"/>
        <v>41694.391840277778</v>
      </c>
      <c r="T848" s="12">
        <f t="shared" si="55"/>
        <v>41708.583333333336</v>
      </c>
    </row>
    <row r="849" spans="1:20" ht="30" hidden="1" x14ac:dyDescent="0.25">
      <c r="A849">
        <v>847</v>
      </c>
      <c r="B849" s="3" t="s">
        <v>848</v>
      </c>
      <c r="C849" s="3" t="s">
        <v>4957</v>
      </c>
      <c r="D849">
        <v>10</v>
      </c>
      <c r="E849">
        <v>10</v>
      </c>
      <c r="F849" t="s">
        <v>8219</v>
      </c>
      <c r="G849" t="s">
        <v>8224</v>
      </c>
      <c r="H849" t="s">
        <v>8246</v>
      </c>
      <c r="I849">
        <v>1436555376</v>
      </c>
      <c r="J849">
        <v>1433963376</v>
      </c>
      <c r="K849" t="b">
        <v>0</v>
      </c>
      <c r="L849">
        <v>1</v>
      </c>
      <c r="M849" t="b">
        <v>1</v>
      </c>
      <c r="N849" t="s">
        <v>8277</v>
      </c>
      <c r="O849" s="5">
        <f t="shared" si="52"/>
        <v>100</v>
      </c>
      <c r="P849" s="7">
        <f t="shared" si="53"/>
        <v>10</v>
      </c>
      <c r="Q849" t="s">
        <v>8325</v>
      </c>
      <c r="R849" t="s">
        <v>8327</v>
      </c>
      <c r="S849" s="12">
        <f t="shared" si="54"/>
        <v>42165.79833333334</v>
      </c>
      <c r="T849" s="12">
        <f t="shared" si="55"/>
        <v>42195.79833333334</v>
      </c>
    </row>
    <row r="850" spans="1:20" ht="45" hidden="1" x14ac:dyDescent="0.25">
      <c r="A850">
        <v>848</v>
      </c>
      <c r="B850" s="3" t="s">
        <v>849</v>
      </c>
      <c r="C850" s="3" t="s">
        <v>4958</v>
      </c>
      <c r="D850">
        <v>300</v>
      </c>
      <c r="E850">
        <v>300</v>
      </c>
      <c r="F850" t="s">
        <v>8219</v>
      </c>
      <c r="G850" t="s">
        <v>8224</v>
      </c>
      <c r="H850" t="s">
        <v>8246</v>
      </c>
      <c r="I850">
        <v>1429038033</v>
      </c>
      <c r="J850">
        <v>1426446033</v>
      </c>
      <c r="K850" t="b">
        <v>0</v>
      </c>
      <c r="L850">
        <v>16</v>
      </c>
      <c r="M850" t="b">
        <v>1</v>
      </c>
      <c r="N850" t="s">
        <v>8277</v>
      </c>
      <c r="O850" s="5">
        <f t="shared" si="52"/>
        <v>100</v>
      </c>
      <c r="P850" s="7">
        <f t="shared" si="53"/>
        <v>18.75</v>
      </c>
      <c r="Q850" t="s">
        <v>8325</v>
      </c>
      <c r="R850" t="s">
        <v>8327</v>
      </c>
      <c r="S850" s="12">
        <f t="shared" si="54"/>
        <v>42078.792048611111</v>
      </c>
      <c r="T850" s="12">
        <f t="shared" si="55"/>
        <v>42108.792048611111</v>
      </c>
    </row>
    <row r="851" spans="1:20" ht="60" hidden="1" x14ac:dyDescent="0.25">
      <c r="A851">
        <v>849</v>
      </c>
      <c r="B851" s="3" t="s">
        <v>850</v>
      </c>
      <c r="C851" s="3" t="s">
        <v>4959</v>
      </c>
      <c r="D851">
        <v>4000</v>
      </c>
      <c r="E851">
        <v>4796</v>
      </c>
      <c r="F851" t="s">
        <v>8219</v>
      </c>
      <c r="G851" t="s">
        <v>8224</v>
      </c>
      <c r="H851" t="s">
        <v>8246</v>
      </c>
      <c r="I851">
        <v>1426473264</v>
      </c>
      <c r="J851">
        <v>1424057664</v>
      </c>
      <c r="K851" t="b">
        <v>0</v>
      </c>
      <c r="L851">
        <v>115</v>
      </c>
      <c r="M851" t="b">
        <v>1</v>
      </c>
      <c r="N851" t="s">
        <v>8277</v>
      </c>
      <c r="O851" s="5">
        <f t="shared" si="52"/>
        <v>119.9</v>
      </c>
      <c r="P851" s="7">
        <f t="shared" si="53"/>
        <v>41.704347826086959</v>
      </c>
      <c r="Q851" t="s">
        <v>8325</v>
      </c>
      <c r="R851" t="s">
        <v>8327</v>
      </c>
      <c r="S851" s="12">
        <f t="shared" si="54"/>
        <v>42051.148888888885</v>
      </c>
      <c r="T851" s="12">
        <f t="shared" si="55"/>
        <v>42079.107222222221</v>
      </c>
    </row>
    <row r="852" spans="1:20" ht="45" hidden="1" x14ac:dyDescent="0.25">
      <c r="A852">
        <v>850</v>
      </c>
      <c r="B852" s="3" t="s">
        <v>851</v>
      </c>
      <c r="C852" s="3" t="s">
        <v>4960</v>
      </c>
      <c r="D852">
        <v>4000</v>
      </c>
      <c r="E852">
        <v>6207</v>
      </c>
      <c r="F852" t="s">
        <v>8219</v>
      </c>
      <c r="G852" t="s">
        <v>8224</v>
      </c>
      <c r="H852" t="s">
        <v>8246</v>
      </c>
      <c r="I852">
        <v>1461560340</v>
      </c>
      <c r="J852">
        <v>1458762717</v>
      </c>
      <c r="K852" t="b">
        <v>0</v>
      </c>
      <c r="L852">
        <v>133</v>
      </c>
      <c r="M852" t="b">
        <v>1</v>
      </c>
      <c r="N852" t="s">
        <v>8277</v>
      </c>
      <c r="O852" s="5">
        <f t="shared" si="52"/>
        <v>155.17499999999998</v>
      </c>
      <c r="P852" s="7">
        <f t="shared" si="53"/>
        <v>46.669172932330824</v>
      </c>
      <c r="Q852" t="s">
        <v>8325</v>
      </c>
      <c r="R852" t="s">
        <v>8327</v>
      </c>
      <c r="S852" s="12">
        <f t="shared" si="54"/>
        <v>42452.827743055561</v>
      </c>
      <c r="T852" s="12">
        <f t="shared" si="55"/>
        <v>42485.207638888889</v>
      </c>
    </row>
    <row r="853" spans="1:20" ht="45" hidden="1" x14ac:dyDescent="0.25">
      <c r="A853">
        <v>851</v>
      </c>
      <c r="B853" s="3" t="s">
        <v>852</v>
      </c>
      <c r="C853" s="3" t="s">
        <v>4961</v>
      </c>
      <c r="D853">
        <v>2000</v>
      </c>
      <c r="E853">
        <v>2609</v>
      </c>
      <c r="F853" t="s">
        <v>8219</v>
      </c>
      <c r="G853" t="s">
        <v>8230</v>
      </c>
      <c r="H853" t="s">
        <v>8249</v>
      </c>
      <c r="I853">
        <v>1469994300</v>
      </c>
      <c r="J853">
        <v>1464815253</v>
      </c>
      <c r="K853" t="b">
        <v>0</v>
      </c>
      <c r="L853">
        <v>70</v>
      </c>
      <c r="M853" t="b">
        <v>1</v>
      </c>
      <c r="N853" t="s">
        <v>8277</v>
      </c>
      <c r="O853" s="5">
        <f t="shared" si="52"/>
        <v>130.44999999999999</v>
      </c>
      <c r="P853" s="7">
        <f t="shared" si="53"/>
        <v>37.271428571428572</v>
      </c>
      <c r="Q853" t="s">
        <v>8325</v>
      </c>
      <c r="R853" t="s">
        <v>8327</v>
      </c>
      <c r="S853" s="12">
        <f t="shared" si="54"/>
        <v>42522.880243055552</v>
      </c>
      <c r="T853" s="12">
        <f t="shared" si="55"/>
        <v>42582.822916666672</v>
      </c>
    </row>
    <row r="854" spans="1:20" ht="30" hidden="1" x14ac:dyDescent="0.25">
      <c r="A854">
        <v>852</v>
      </c>
      <c r="B854" s="3" t="s">
        <v>853</v>
      </c>
      <c r="C854" s="3" t="s">
        <v>4962</v>
      </c>
      <c r="D854">
        <v>3500</v>
      </c>
      <c r="E854">
        <v>3674</v>
      </c>
      <c r="F854" t="s">
        <v>8219</v>
      </c>
      <c r="G854" t="s">
        <v>8224</v>
      </c>
      <c r="H854" t="s">
        <v>8246</v>
      </c>
      <c r="I854">
        <v>1477342800</v>
      </c>
      <c r="J854">
        <v>1476386395</v>
      </c>
      <c r="K854" t="b">
        <v>0</v>
      </c>
      <c r="L854">
        <v>62</v>
      </c>
      <c r="M854" t="b">
        <v>1</v>
      </c>
      <c r="N854" t="s">
        <v>8277</v>
      </c>
      <c r="O854" s="5">
        <f t="shared" si="52"/>
        <v>104.97142857142859</v>
      </c>
      <c r="P854" s="7">
        <f t="shared" si="53"/>
        <v>59.258064516129032</v>
      </c>
      <c r="Q854" t="s">
        <v>8325</v>
      </c>
      <c r="R854" t="s">
        <v>8327</v>
      </c>
      <c r="S854" s="12">
        <f t="shared" si="54"/>
        <v>42656.805497685185</v>
      </c>
      <c r="T854" s="12">
        <f t="shared" si="55"/>
        <v>42667.875</v>
      </c>
    </row>
    <row r="855" spans="1:20" ht="45" hidden="1" x14ac:dyDescent="0.25">
      <c r="A855">
        <v>853</v>
      </c>
      <c r="B855" s="3" t="s">
        <v>854</v>
      </c>
      <c r="C855" s="3" t="s">
        <v>4963</v>
      </c>
      <c r="D855">
        <v>300</v>
      </c>
      <c r="E855">
        <v>300</v>
      </c>
      <c r="F855" t="s">
        <v>8219</v>
      </c>
      <c r="G855" t="s">
        <v>8224</v>
      </c>
      <c r="H855" t="s">
        <v>8246</v>
      </c>
      <c r="I855">
        <v>1424116709</v>
      </c>
      <c r="J855">
        <v>1421524709</v>
      </c>
      <c r="K855" t="b">
        <v>0</v>
      </c>
      <c r="L855">
        <v>10</v>
      </c>
      <c r="M855" t="b">
        <v>1</v>
      </c>
      <c r="N855" t="s">
        <v>8277</v>
      </c>
      <c r="O855" s="5">
        <f t="shared" si="52"/>
        <v>100</v>
      </c>
      <c r="P855" s="7">
        <f t="shared" si="53"/>
        <v>30</v>
      </c>
      <c r="Q855" t="s">
        <v>8325</v>
      </c>
      <c r="R855" t="s">
        <v>8327</v>
      </c>
      <c r="S855" s="12">
        <f t="shared" si="54"/>
        <v>42021.832280092596</v>
      </c>
      <c r="T855" s="12">
        <f t="shared" si="55"/>
        <v>42051.832280092596</v>
      </c>
    </row>
    <row r="856" spans="1:20" ht="45" hidden="1" x14ac:dyDescent="0.25">
      <c r="A856">
        <v>854</v>
      </c>
      <c r="B856" s="3" t="s">
        <v>855</v>
      </c>
      <c r="C856" s="3" t="s">
        <v>4964</v>
      </c>
      <c r="D856">
        <v>27800</v>
      </c>
      <c r="E856">
        <v>32865.300000000003</v>
      </c>
      <c r="F856" t="s">
        <v>8219</v>
      </c>
      <c r="G856" t="s">
        <v>8224</v>
      </c>
      <c r="H856" t="s">
        <v>8246</v>
      </c>
      <c r="I856">
        <v>1482901546</v>
      </c>
      <c r="J856">
        <v>1480309546</v>
      </c>
      <c r="K856" t="b">
        <v>0</v>
      </c>
      <c r="L856">
        <v>499</v>
      </c>
      <c r="M856" t="b">
        <v>1</v>
      </c>
      <c r="N856" t="s">
        <v>8277</v>
      </c>
      <c r="O856" s="5">
        <f t="shared" si="52"/>
        <v>118.2205035971223</v>
      </c>
      <c r="P856" s="7">
        <f t="shared" si="53"/>
        <v>65.8623246492986</v>
      </c>
      <c r="Q856" t="s">
        <v>8325</v>
      </c>
      <c r="R856" t="s">
        <v>8327</v>
      </c>
      <c r="S856" s="12">
        <f t="shared" si="54"/>
        <v>42702.212337962963</v>
      </c>
      <c r="T856" s="12">
        <f t="shared" si="55"/>
        <v>42732.212337962963</v>
      </c>
    </row>
    <row r="857" spans="1:20" ht="45" hidden="1" x14ac:dyDescent="0.25">
      <c r="A857">
        <v>855</v>
      </c>
      <c r="B857" s="3" t="s">
        <v>856</v>
      </c>
      <c r="C857" s="3" t="s">
        <v>4965</v>
      </c>
      <c r="D857">
        <v>1450</v>
      </c>
      <c r="E857">
        <v>1500</v>
      </c>
      <c r="F857" t="s">
        <v>8219</v>
      </c>
      <c r="G857" t="s">
        <v>8224</v>
      </c>
      <c r="H857" t="s">
        <v>8246</v>
      </c>
      <c r="I857">
        <v>1469329217</v>
      </c>
      <c r="J857">
        <v>1466737217</v>
      </c>
      <c r="K857" t="b">
        <v>0</v>
      </c>
      <c r="L857">
        <v>47</v>
      </c>
      <c r="M857" t="b">
        <v>1</v>
      </c>
      <c r="N857" t="s">
        <v>8277</v>
      </c>
      <c r="O857" s="5">
        <f t="shared" si="52"/>
        <v>103.44827586206897</v>
      </c>
      <c r="P857" s="7">
        <f t="shared" si="53"/>
        <v>31.914893617021278</v>
      </c>
      <c r="Q857" t="s">
        <v>8325</v>
      </c>
      <c r="R857" t="s">
        <v>8327</v>
      </c>
      <c r="S857" s="12">
        <f t="shared" si="54"/>
        <v>42545.125196759262</v>
      </c>
      <c r="T857" s="12">
        <f t="shared" si="55"/>
        <v>42575.125196759262</v>
      </c>
    </row>
    <row r="858" spans="1:20" ht="60" hidden="1" x14ac:dyDescent="0.25">
      <c r="A858">
        <v>856</v>
      </c>
      <c r="B858" s="3" t="s">
        <v>857</v>
      </c>
      <c r="C858" s="3" t="s">
        <v>4966</v>
      </c>
      <c r="D858">
        <v>250</v>
      </c>
      <c r="E858">
        <v>545</v>
      </c>
      <c r="F858" t="s">
        <v>8219</v>
      </c>
      <c r="G858" t="s">
        <v>8236</v>
      </c>
      <c r="H858" t="s">
        <v>8249</v>
      </c>
      <c r="I858">
        <v>1477422000</v>
      </c>
      <c r="J858">
        <v>1472282956</v>
      </c>
      <c r="K858" t="b">
        <v>0</v>
      </c>
      <c r="L858">
        <v>28</v>
      </c>
      <c r="M858" t="b">
        <v>1</v>
      </c>
      <c r="N858" t="s">
        <v>8277</v>
      </c>
      <c r="O858" s="5">
        <f t="shared" si="52"/>
        <v>218.00000000000003</v>
      </c>
      <c r="P858" s="7">
        <f t="shared" si="53"/>
        <v>19.464285714285715</v>
      </c>
      <c r="Q858" t="s">
        <v>8325</v>
      </c>
      <c r="R858" t="s">
        <v>8327</v>
      </c>
      <c r="S858" s="12">
        <f t="shared" si="54"/>
        <v>42609.311990740738</v>
      </c>
      <c r="T858" s="12">
        <f t="shared" si="55"/>
        <v>42668.791666666672</v>
      </c>
    </row>
    <row r="859" spans="1:20" ht="45" hidden="1" x14ac:dyDescent="0.25">
      <c r="A859">
        <v>857</v>
      </c>
      <c r="B859" s="3" t="s">
        <v>858</v>
      </c>
      <c r="C859" s="3" t="s">
        <v>4967</v>
      </c>
      <c r="D859">
        <v>1200</v>
      </c>
      <c r="E859">
        <v>1200</v>
      </c>
      <c r="F859" t="s">
        <v>8219</v>
      </c>
      <c r="G859" t="s">
        <v>8227</v>
      </c>
      <c r="H859" t="s">
        <v>8249</v>
      </c>
      <c r="I859">
        <v>1448463431</v>
      </c>
      <c r="J859">
        <v>1444831031</v>
      </c>
      <c r="K859" t="b">
        <v>0</v>
      </c>
      <c r="L859">
        <v>24</v>
      </c>
      <c r="M859" t="b">
        <v>1</v>
      </c>
      <c r="N859" t="s">
        <v>8277</v>
      </c>
      <c r="O859" s="5">
        <f t="shared" si="52"/>
        <v>100</v>
      </c>
      <c r="P859" s="7">
        <f t="shared" si="53"/>
        <v>50</v>
      </c>
      <c r="Q859" t="s">
        <v>8325</v>
      </c>
      <c r="R859" t="s">
        <v>8327</v>
      </c>
      <c r="S859" s="12">
        <f t="shared" si="54"/>
        <v>42291.581377314811</v>
      </c>
      <c r="T859" s="12">
        <f t="shared" si="55"/>
        <v>42333.623043981483</v>
      </c>
    </row>
    <row r="860" spans="1:20" ht="60" hidden="1" x14ac:dyDescent="0.25">
      <c r="A860">
        <v>858</v>
      </c>
      <c r="B860" s="3" t="s">
        <v>859</v>
      </c>
      <c r="C860" s="3" t="s">
        <v>4968</v>
      </c>
      <c r="D860">
        <v>1200</v>
      </c>
      <c r="E860">
        <v>1728.07</v>
      </c>
      <c r="F860" t="s">
        <v>8219</v>
      </c>
      <c r="G860" t="s">
        <v>8225</v>
      </c>
      <c r="H860" t="s">
        <v>8247</v>
      </c>
      <c r="I860">
        <v>1429138740</v>
      </c>
      <c r="J860">
        <v>1426528418</v>
      </c>
      <c r="K860" t="b">
        <v>0</v>
      </c>
      <c r="L860">
        <v>76</v>
      </c>
      <c r="M860" t="b">
        <v>1</v>
      </c>
      <c r="N860" t="s">
        <v>8277</v>
      </c>
      <c r="O860" s="5">
        <f t="shared" si="52"/>
        <v>144.00583333333333</v>
      </c>
      <c r="P860" s="7">
        <f t="shared" si="53"/>
        <v>22.737763157894737</v>
      </c>
      <c r="Q860" t="s">
        <v>8325</v>
      </c>
      <c r="R860" t="s">
        <v>8327</v>
      </c>
      <c r="S860" s="12">
        <f t="shared" si="54"/>
        <v>42079.745578703703</v>
      </c>
      <c r="T860" s="12">
        <f t="shared" si="55"/>
        <v>42109.957638888889</v>
      </c>
    </row>
    <row r="861" spans="1:20" ht="45" hidden="1" x14ac:dyDescent="0.25">
      <c r="A861">
        <v>859</v>
      </c>
      <c r="B861" s="3" t="s">
        <v>860</v>
      </c>
      <c r="C861" s="3" t="s">
        <v>4969</v>
      </c>
      <c r="D861">
        <v>4000</v>
      </c>
      <c r="E861">
        <v>4187</v>
      </c>
      <c r="F861" t="s">
        <v>8219</v>
      </c>
      <c r="G861" t="s">
        <v>8224</v>
      </c>
      <c r="H861" t="s">
        <v>8246</v>
      </c>
      <c r="I861">
        <v>1433376000</v>
      </c>
      <c r="J861">
        <v>1430768468</v>
      </c>
      <c r="K861" t="b">
        <v>0</v>
      </c>
      <c r="L861">
        <v>98</v>
      </c>
      <c r="M861" t="b">
        <v>1</v>
      </c>
      <c r="N861" t="s">
        <v>8277</v>
      </c>
      <c r="O861" s="5">
        <f t="shared" si="52"/>
        <v>104.67500000000001</v>
      </c>
      <c r="P861" s="7">
        <f t="shared" si="53"/>
        <v>42.724489795918366</v>
      </c>
      <c r="Q861" t="s">
        <v>8325</v>
      </c>
      <c r="R861" t="s">
        <v>8327</v>
      </c>
      <c r="S861" s="12">
        <f t="shared" si="54"/>
        <v>42128.820231481484</v>
      </c>
      <c r="T861" s="12">
        <f t="shared" si="55"/>
        <v>42159</v>
      </c>
    </row>
    <row r="862" spans="1:20" ht="60" x14ac:dyDescent="0.25">
      <c r="A862">
        <v>860</v>
      </c>
      <c r="B862" s="3" t="s">
        <v>861</v>
      </c>
      <c r="C862" s="3" t="s">
        <v>4970</v>
      </c>
      <c r="D862">
        <v>14000</v>
      </c>
      <c r="E862">
        <v>2540</v>
      </c>
      <c r="F862" t="s">
        <v>8221</v>
      </c>
      <c r="G862" t="s">
        <v>8224</v>
      </c>
      <c r="H862" t="s">
        <v>8246</v>
      </c>
      <c r="I862">
        <v>1385123713</v>
      </c>
      <c r="J862">
        <v>1382528113</v>
      </c>
      <c r="K862" t="b">
        <v>0</v>
      </c>
      <c r="L862">
        <v>48</v>
      </c>
      <c r="M862" t="b">
        <v>0</v>
      </c>
      <c r="N862" t="s">
        <v>8278</v>
      </c>
      <c r="O862" s="5">
        <f t="shared" si="52"/>
        <v>18.142857142857142</v>
      </c>
      <c r="P862" s="7">
        <f t="shared" si="53"/>
        <v>52.916666666666664</v>
      </c>
      <c r="Q862" t="s">
        <v>8325</v>
      </c>
      <c r="R862" t="s">
        <v>8328</v>
      </c>
      <c r="S862" s="12">
        <f t="shared" si="54"/>
        <v>41570.482789351852</v>
      </c>
      <c r="T862" s="12">
        <f t="shared" si="55"/>
        <v>41600.524456018517</v>
      </c>
    </row>
    <row r="863" spans="1:20" ht="45" x14ac:dyDescent="0.25">
      <c r="A863">
        <v>861</v>
      </c>
      <c r="B863" s="3" t="s">
        <v>862</v>
      </c>
      <c r="C863" s="3" t="s">
        <v>4971</v>
      </c>
      <c r="D863">
        <v>4500</v>
      </c>
      <c r="E863">
        <v>101</v>
      </c>
      <c r="F863" t="s">
        <v>8221</v>
      </c>
      <c r="G863" t="s">
        <v>8224</v>
      </c>
      <c r="H863" t="s">
        <v>8246</v>
      </c>
      <c r="I863">
        <v>1474067404</v>
      </c>
      <c r="J863">
        <v>1471475404</v>
      </c>
      <c r="K863" t="b">
        <v>0</v>
      </c>
      <c r="L863">
        <v>2</v>
      </c>
      <c r="M863" t="b">
        <v>0</v>
      </c>
      <c r="N863" t="s">
        <v>8278</v>
      </c>
      <c r="O863" s="5">
        <f t="shared" si="52"/>
        <v>2.2444444444444445</v>
      </c>
      <c r="P863" s="7">
        <f t="shared" si="53"/>
        <v>50.5</v>
      </c>
      <c r="Q863" t="s">
        <v>8325</v>
      </c>
      <c r="R863" t="s">
        <v>8328</v>
      </c>
      <c r="S863" s="12">
        <f t="shared" si="54"/>
        <v>42599.965324074074</v>
      </c>
      <c r="T863" s="12">
        <f t="shared" si="55"/>
        <v>42629.965324074074</v>
      </c>
    </row>
    <row r="864" spans="1:20" ht="45" x14ac:dyDescent="0.25">
      <c r="A864">
        <v>862</v>
      </c>
      <c r="B864" s="3" t="s">
        <v>863</v>
      </c>
      <c r="C864" s="3" t="s">
        <v>4972</v>
      </c>
      <c r="D864">
        <v>50000</v>
      </c>
      <c r="E864">
        <v>170</v>
      </c>
      <c r="F864" t="s">
        <v>8221</v>
      </c>
      <c r="G864" t="s">
        <v>8225</v>
      </c>
      <c r="H864" t="s">
        <v>8247</v>
      </c>
      <c r="I864">
        <v>1384179548</v>
      </c>
      <c r="J864">
        <v>1381583948</v>
      </c>
      <c r="K864" t="b">
        <v>0</v>
      </c>
      <c r="L864">
        <v>4</v>
      </c>
      <c r="M864" t="b">
        <v>0</v>
      </c>
      <c r="N864" t="s">
        <v>8278</v>
      </c>
      <c r="O864" s="5">
        <f t="shared" si="52"/>
        <v>0.33999999999999997</v>
      </c>
      <c r="P864" s="7">
        <f t="shared" si="53"/>
        <v>42.5</v>
      </c>
      <c r="Q864" t="s">
        <v>8325</v>
      </c>
      <c r="R864" t="s">
        <v>8328</v>
      </c>
      <c r="S864" s="12">
        <f t="shared" si="54"/>
        <v>41559.5549537037</v>
      </c>
      <c r="T864" s="12">
        <f t="shared" si="55"/>
        <v>41589.596620370372</v>
      </c>
    </row>
    <row r="865" spans="1:20" ht="45" x14ac:dyDescent="0.25">
      <c r="A865">
        <v>863</v>
      </c>
      <c r="B865" s="3" t="s">
        <v>864</v>
      </c>
      <c r="C865" s="3" t="s">
        <v>4973</v>
      </c>
      <c r="D865">
        <v>2000</v>
      </c>
      <c r="E865">
        <v>90</v>
      </c>
      <c r="F865" t="s">
        <v>8221</v>
      </c>
      <c r="G865" t="s">
        <v>8224</v>
      </c>
      <c r="H865" t="s">
        <v>8246</v>
      </c>
      <c r="I865">
        <v>1329014966</v>
      </c>
      <c r="J865">
        <v>1326422966</v>
      </c>
      <c r="K865" t="b">
        <v>0</v>
      </c>
      <c r="L865">
        <v>5</v>
      </c>
      <c r="M865" t="b">
        <v>0</v>
      </c>
      <c r="N865" t="s">
        <v>8278</v>
      </c>
      <c r="O865" s="5">
        <f t="shared" si="52"/>
        <v>4.5</v>
      </c>
      <c r="P865" s="7">
        <f t="shared" si="53"/>
        <v>18</v>
      </c>
      <c r="Q865" t="s">
        <v>8325</v>
      </c>
      <c r="R865" t="s">
        <v>8328</v>
      </c>
      <c r="S865" s="12">
        <f t="shared" si="54"/>
        <v>40921.117662037039</v>
      </c>
      <c r="T865" s="12">
        <f t="shared" si="55"/>
        <v>40951.117662037039</v>
      </c>
    </row>
    <row r="866" spans="1:20" ht="45" x14ac:dyDescent="0.25">
      <c r="A866">
        <v>864</v>
      </c>
      <c r="B866" s="3" t="s">
        <v>865</v>
      </c>
      <c r="C866" s="3" t="s">
        <v>4974</v>
      </c>
      <c r="D866">
        <v>6500</v>
      </c>
      <c r="E866">
        <v>2700</v>
      </c>
      <c r="F866" t="s">
        <v>8221</v>
      </c>
      <c r="G866" t="s">
        <v>8224</v>
      </c>
      <c r="H866" t="s">
        <v>8246</v>
      </c>
      <c r="I866">
        <v>1381917540</v>
      </c>
      <c r="J866">
        <v>1379990038</v>
      </c>
      <c r="K866" t="b">
        <v>0</v>
      </c>
      <c r="L866">
        <v>79</v>
      </c>
      <c r="M866" t="b">
        <v>0</v>
      </c>
      <c r="N866" t="s">
        <v>8278</v>
      </c>
      <c r="O866" s="5">
        <f t="shared" si="52"/>
        <v>41.53846153846154</v>
      </c>
      <c r="P866" s="7">
        <f t="shared" si="53"/>
        <v>34.177215189873415</v>
      </c>
      <c r="Q866" t="s">
        <v>8325</v>
      </c>
      <c r="R866" t="s">
        <v>8328</v>
      </c>
      <c r="S866" s="12">
        <f t="shared" si="54"/>
        <v>41541.106921296298</v>
      </c>
      <c r="T866" s="12">
        <f t="shared" si="55"/>
        <v>41563.415972222225</v>
      </c>
    </row>
    <row r="867" spans="1:20" ht="60" x14ac:dyDescent="0.25">
      <c r="A867">
        <v>865</v>
      </c>
      <c r="B867" s="3" t="s">
        <v>866</v>
      </c>
      <c r="C867" s="3" t="s">
        <v>4975</v>
      </c>
      <c r="D867">
        <v>2200</v>
      </c>
      <c r="E867">
        <v>45</v>
      </c>
      <c r="F867" t="s">
        <v>8221</v>
      </c>
      <c r="G867" t="s">
        <v>8224</v>
      </c>
      <c r="H867" t="s">
        <v>8246</v>
      </c>
      <c r="I867">
        <v>1358361197</v>
      </c>
      <c r="J867">
        <v>1353177197</v>
      </c>
      <c r="K867" t="b">
        <v>0</v>
      </c>
      <c r="L867">
        <v>2</v>
      </c>
      <c r="M867" t="b">
        <v>0</v>
      </c>
      <c r="N867" t="s">
        <v>8278</v>
      </c>
      <c r="O867" s="5">
        <f t="shared" si="52"/>
        <v>2.0454545454545454</v>
      </c>
      <c r="P867" s="7">
        <f t="shared" si="53"/>
        <v>22.5</v>
      </c>
      <c r="Q867" t="s">
        <v>8325</v>
      </c>
      <c r="R867" t="s">
        <v>8328</v>
      </c>
      <c r="S867" s="12">
        <f t="shared" si="54"/>
        <v>41230.77311342593</v>
      </c>
      <c r="T867" s="12">
        <f t="shared" si="55"/>
        <v>41290.77311342593</v>
      </c>
    </row>
    <row r="868" spans="1:20" ht="45" x14ac:dyDescent="0.25">
      <c r="A868">
        <v>866</v>
      </c>
      <c r="B868" s="3" t="s">
        <v>867</v>
      </c>
      <c r="C868" s="3" t="s">
        <v>4976</v>
      </c>
      <c r="D868">
        <v>3500</v>
      </c>
      <c r="E868">
        <v>640</v>
      </c>
      <c r="F868" t="s">
        <v>8221</v>
      </c>
      <c r="G868" t="s">
        <v>8224</v>
      </c>
      <c r="H868" t="s">
        <v>8246</v>
      </c>
      <c r="I868">
        <v>1425136200</v>
      </c>
      <c r="J868">
        <v>1421853518</v>
      </c>
      <c r="K868" t="b">
        <v>0</v>
      </c>
      <c r="L868">
        <v>11</v>
      </c>
      <c r="M868" t="b">
        <v>0</v>
      </c>
      <c r="N868" t="s">
        <v>8278</v>
      </c>
      <c r="O868" s="5">
        <f t="shared" si="52"/>
        <v>18.285714285714285</v>
      </c>
      <c r="P868" s="7">
        <f t="shared" si="53"/>
        <v>58.18181818181818</v>
      </c>
      <c r="Q868" t="s">
        <v>8325</v>
      </c>
      <c r="R868" t="s">
        <v>8328</v>
      </c>
      <c r="S868" s="12">
        <f t="shared" si="54"/>
        <v>42025.637939814813</v>
      </c>
      <c r="T868" s="12">
        <f t="shared" si="55"/>
        <v>42063.631944444445</v>
      </c>
    </row>
    <row r="869" spans="1:20" ht="60" x14ac:dyDescent="0.25">
      <c r="A869">
        <v>867</v>
      </c>
      <c r="B869" s="3" t="s">
        <v>868</v>
      </c>
      <c r="C869" s="3" t="s">
        <v>4977</v>
      </c>
      <c r="D869">
        <v>5000</v>
      </c>
      <c r="E869">
        <v>1201</v>
      </c>
      <c r="F869" t="s">
        <v>8221</v>
      </c>
      <c r="G869" t="s">
        <v>8224</v>
      </c>
      <c r="H869" t="s">
        <v>8246</v>
      </c>
      <c r="I869">
        <v>1259643540</v>
      </c>
      <c r="J869">
        <v>1254450706</v>
      </c>
      <c r="K869" t="b">
        <v>0</v>
      </c>
      <c r="L869">
        <v>11</v>
      </c>
      <c r="M869" t="b">
        <v>0</v>
      </c>
      <c r="N869" t="s">
        <v>8278</v>
      </c>
      <c r="O869" s="5">
        <f t="shared" si="52"/>
        <v>24.02</v>
      </c>
      <c r="P869" s="7">
        <f t="shared" si="53"/>
        <v>109.18181818181819</v>
      </c>
      <c r="Q869" t="s">
        <v>8325</v>
      </c>
      <c r="R869" t="s">
        <v>8328</v>
      </c>
      <c r="S869" s="12">
        <f t="shared" si="54"/>
        <v>40088.105393518519</v>
      </c>
      <c r="T869" s="12">
        <f t="shared" si="55"/>
        <v>40148.207638888889</v>
      </c>
    </row>
    <row r="870" spans="1:20" ht="60" x14ac:dyDescent="0.25">
      <c r="A870">
        <v>868</v>
      </c>
      <c r="B870" s="3" t="s">
        <v>869</v>
      </c>
      <c r="C870" s="3" t="s">
        <v>4978</v>
      </c>
      <c r="D870">
        <v>45000</v>
      </c>
      <c r="E870">
        <v>50</v>
      </c>
      <c r="F870" t="s">
        <v>8221</v>
      </c>
      <c r="G870" t="s">
        <v>8224</v>
      </c>
      <c r="H870" t="s">
        <v>8246</v>
      </c>
      <c r="I870">
        <v>1389055198</v>
      </c>
      <c r="J870">
        <v>1386463198</v>
      </c>
      <c r="K870" t="b">
        <v>0</v>
      </c>
      <c r="L870">
        <v>1</v>
      </c>
      <c r="M870" t="b">
        <v>0</v>
      </c>
      <c r="N870" t="s">
        <v>8278</v>
      </c>
      <c r="O870" s="5">
        <f t="shared" si="52"/>
        <v>0.1111111111111111</v>
      </c>
      <c r="P870" s="7">
        <f t="shared" si="53"/>
        <v>50</v>
      </c>
      <c r="Q870" t="s">
        <v>8325</v>
      </c>
      <c r="R870" t="s">
        <v>8328</v>
      </c>
      <c r="S870" s="12">
        <f t="shared" si="54"/>
        <v>41616.027754629627</v>
      </c>
      <c r="T870" s="12">
        <f t="shared" si="55"/>
        <v>41646.027754629627</v>
      </c>
    </row>
    <row r="871" spans="1:20" ht="60" x14ac:dyDescent="0.25">
      <c r="A871">
        <v>869</v>
      </c>
      <c r="B871" s="3" t="s">
        <v>870</v>
      </c>
      <c r="C871" s="3" t="s">
        <v>4979</v>
      </c>
      <c r="D871">
        <v>8800</v>
      </c>
      <c r="E871">
        <v>1040</v>
      </c>
      <c r="F871" t="s">
        <v>8221</v>
      </c>
      <c r="G871" t="s">
        <v>8224</v>
      </c>
      <c r="H871" t="s">
        <v>8246</v>
      </c>
      <c r="I871">
        <v>1365448657</v>
      </c>
      <c r="J871">
        <v>1362860257</v>
      </c>
      <c r="K871" t="b">
        <v>0</v>
      </c>
      <c r="L871">
        <v>3</v>
      </c>
      <c r="M871" t="b">
        <v>0</v>
      </c>
      <c r="N871" t="s">
        <v>8278</v>
      </c>
      <c r="O871" s="5">
        <f t="shared" si="52"/>
        <v>11.818181818181818</v>
      </c>
      <c r="P871" s="7">
        <f t="shared" si="53"/>
        <v>346.66666666666669</v>
      </c>
      <c r="Q871" t="s">
        <v>8325</v>
      </c>
      <c r="R871" t="s">
        <v>8328</v>
      </c>
      <c r="S871" s="12">
        <f t="shared" si="54"/>
        <v>41342.845567129632</v>
      </c>
      <c r="T871" s="12">
        <f t="shared" si="55"/>
        <v>41372.803900462961</v>
      </c>
    </row>
    <row r="872" spans="1:20" ht="60" x14ac:dyDescent="0.25">
      <c r="A872">
        <v>870</v>
      </c>
      <c r="B872" s="3" t="s">
        <v>871</v>
      </c>
      <c r="C872" s="3" t="s">
        <v>4980</v>
      </c>
      <c r="D872">
        <v>20000</v>
      </c>
      <c r="E872">
        <v>62</v>
      </c>
      <c r="F872" t="s">
        <v>8221</v>
      </c>
      <c r="G872" t="s">
        <v>8225</v>
      </c>
      <c r="H872" t="s">
        <v>8247</v>
      </c>
      <c r="I872">
        <v>1377995523</v>
      </c>
      <c r="J872">
        <v>1375403523</v>
      </c>
      <c r="K872" t="b">
        <v>0</v>
      </c>
      <c r="L872">
        <v>5</v>
      </c>
      <c r="M872" t="b">
        <v>0</v>
      </c>
      <c r="N872" t="s">
        <v>8278</v>
      </c>
      <c r="O872" s="5">
        <f t="shared" si="52"/>
        <v>0.31</v>
      </c>
      <c r="P872" s="7">
        <f t="shared" si="53"/>
        <v>12.4</v>
      </c>
      <c r="Q872" t="s">
        <v>8325</v>
      </c>
      <c r="R872" t="s">
        <v>8328</v>
      </c>
      <c r="S872" s="12">
        <f t="shared" si="54"/>
        <v>41488.022256944445</v>
      </c>
      <c r="T872" s="12">
        <f t="shared" si="55"/>
        <v>41518.022256944445</v>
      </c>
    </row>
    <row r="873" spans="1:20" ht="60" x14ac:dyDescent="0.25">
      <c r="A873">
        <v>871</v>
      </c>
      <c r="B873" s="3" t="s">
        <v>872</v>
      </c>
      <c r="C873" s="3" t="s">
        <v>4981</v>
      </c>
      <c r="D873">
        <v>6000</v>
      </c>
      <c r="E873">
        <v>325</v>
      </c>
      <c r="F873" t="s">
        <v>8221</v>
      </c>
      <c r="G873" t="s">
        <v>8224</v>
      </c>
      <c r="H873" t="s">
        <v>8246</v>
      </c>
      <c r="I873">
        <v>1385735295</v>
      </c>
      <c r="J873">
        <v>1383139695</v>
      </c>
      <c r="K873" t="b">
        <v>0</v>
      </c>
      <c r="L873">
        <v>12</v>
      </c>
      <c r="M873" t="b">
        <v>0</v>
      </c>
      <c r="N873" t="s">
        <v>8278</v>
      </c>
      <c r="O873" s="5">
        <f t="shared" si="52"/>
        <v>5.416666666666667</v>
      </c>
      <c r="P873" s="7">
        <f t="shared" si="53"/>
        <v>27.083333333333332</v>
      </c>
      <c r="Q873" t="s">
        <v>8325</v>
      </c>
      <c r="R873" t="s">
        <v>8328</v>
      </c>
      <c r="S873" s="12">
        <f t="shared" si="54"/>
        <v>41577.561284722222</v>
      </c>
      <c r="T873" s="12">
        <f t="shared" si="55"/>
        <v>41607.602951388886</v>
      </c>
    </row>
    <row r="874" spans="1:20" ht="45" x14ac:dyDescent="0.25">
      <c r="A874">
        <v>872</v>
      </c>
      <c r="B874" s="3" t="s">
        <v>873</v>
      </c>
      <c r="C874" s="3" t="s">
        <v>4982</v>
      </c>
      <c r="D874">
        <v>8000</v>
      </c>
      <c r="E874">
        <v>65</v>
      </c>
      <c r="F874" t="s">
        <v>8221</v>
      </c>
      <c r="G874" t="s">
        <v>8224</v>
      </c>
      <c r="H874" t="s">
        <v>8246</v>
      </c>
      <c r="I874">
        <v>1299786527</v>
      </c>
      <c r="J874">
        <v>1295898527</v>
      </c>
      <c r="K874" t="b">
        <v>0</v>
      </c>
      <c r="L874">
        <v>2</v>
      </c>
      <c r="M874" t="b">
        <v>0</v>
      </c>
      <c r="N874" t="s">
        <v>8278</v>
      </c>
      <c r="O874" s="5">
        <f t="shared" si="52"/>
        <v>0.8125</v>
      </c>
      <c r="P874" s="7">
        <f t="shared" si="53"/>
        <v>32.5</v>
      </c>
      <c r="Q874" t="s">
        <v>8325</v>
      </c>
      <c r="R874" t="s">
        <v>8328</v>
      </c>
      <c r="S874" s="12">
        <f t="shared" si="54"/>
        <v>40567.825543981482</v>
      </c>
      <c r="T874" s="12">
        <f t="shared" si="55"/>
        <v>40612.825543981482</v>
      </c>
    </row>
    <row r="875" spans="1:20" ht="45" x14ac:dyDescent="0.25">
      <c r="A875">
        <v>873</v>
      </c>
      <c r="B875" s="3" t="s">
        <v>874</v>
      </c>
      <c r="C875" s="3" t="s">
        <v>4983</v>
      </c>
      <c r="D875">
        <v>3500</v>
      </c>
      <c r="E875">
        <v>45</v>
      </c>
      <c r="F875" t="s">
        <v>8221</v>
      </c>
      <c r="G875" t="s">
        <v>8224</v>
      </c>
      <c r="H875" t="s">
        <v>8246</v>
      </c>
      <c r="I875">
        <v>1352610040</v>
      </c>
      <c r="J875">
        <v>1349150440</v>
      </c>
      <c r="K875" t="b">
        <v>0</v>
      </c>
      <c r="L875">
        <v>5</v>
      </c>
      <c r="M875" t="b">
        <v>0</v>
      </c>
      <c r="N875" t="s">
        <v>8278</v>
      </c>
      <c r="O875" s="5">
        <f t="shared" si="52"/>
        <v>1.2857142857142856</v>
      </c>
      <c r="P875" s="7">
        <f t="shared" si="53"/>
        <v>9</v>
      </c>
      <c r="Q875" t="s">
        <v>8325</v>
      </c>
      <c r="R875" t="s">
        <v>8328</v>
      </c>
      <c r="S875" s="12">
        <f t="shared" si="54"/>
        <v>41184.167129629634</v>
      </c>
      <c r="T875" s="12">
        <f t="shared" si="55"/>
        <v>41224.208796296298</v>
      </c>
    </row>
    <row r="876" spans="1:20" ht="60" x14ac:dyDescent="0.25">
      <c r="A876">
        <v>874</v>
      </c>
      <c r="B876" s="3" t="s">
        <v>875</v>
      </c>
      <c r="C876" s="3" t="s">
        <v>4984</v>
      </c>
      <c r="D876">
        <v>3000</v>
      </c>
      <c r="E876">
        <v>730</v>
      </c>
      <c r="F876" t="s">
        <v>8221</v>
      </c>
      <c r="G876" t="s">
        <v>8224</v>
      </c>
      <c r="H876" t="s">
        <v>8246</v>
      </c>
      <c r="I876">
        <v>1367676034</v>
      </c>
      <c r="J876">
        <v>1365084034</v>
      </c>
      <c r="K876" t="b">
        <v>0</v>
      </c>
      <c r="L876">
        <v>21</v>
      </c>
      <c r="M876" t="b">
        <v>0</v>
      </c>
      <c r="N876" t="s">
        <v>8278</v>
      </c>
      <c r="O876" s="5">
        <f t="shared" si="52"/>
        <v>24.333333333333336</v>
      </c>
      <c r="P876" s="7">
        <f t="shared" si="53"/>
        <v>34.761904761904759</v>
      </c>
      <c r="Q876" t="s">
        <v>8325</v>
      </c>
      <c r="R876" t="s">
        <v>8328</v>
      </c>
      <c r="S876" s="12">
        <f t="shared" si="54"/>
        <v>41368.583726851852</v>
      </c>
      <c r="T876" s="12">
        <f t="shared" si="55"/>
        <v>41398.583726851852</v>
      </c>
    </row>
    <row r="877" spans="1:20" ht="60" x14ac:dyDescent="0.25">
      <c r="A877">
        <v>875</v>
      </c>
      <c r="B877" s="3" t="s">
        <v>876</v>
      </c>
      <c r="C877" s="3" t="s">
        <v>4985</v>
      </c>
      <c r="D877">
        <v>5000</v>
      </c>
      <c r="E877">
        <v>0</v>
      </c>
      <c r="F877" t="s">
        <v>8221</v>
      </c>
      <c r="G877" t="s">
        <v>8224</v>
      </c>
      <c r="H877" t="s">
        <v>8246</v>
      </c>
      <c r="I877">
        <v>1442856131</v>
      </c>
      <c r="J877">
        <v>1441128131</v>
      </c>
      <c r="K877" t="b">
        <v>0</v>
      </c>
      <c r="L877">
        <v>0</v>
      </c>
      <c r="M877" t="b">
        <v>0</v>
      </c>
      <c r="N877" t="s">
        <v>8278</v>
      </c>
      <c r="O877" s="5">
        <f t="shared" si="52"/>
        <v>0</v>
      </c>
      <c r="P877" s="7" t="str">
        <f t="shared" si="53"/>
        <v>N/A</v>
      </c>
      <c r="Q877" t="s">
        <v>8325</v>
      </c>
      <c r="R877" t="s">
        <v>8328</v>
      </c>
      <c r="S877" s="12">
        <f t="shared" si="54"/>
        <v>42248.723738425921</v>
      </c>
      <c r="T877" s="12">
        <f t="shared" si="55"/>
        <v>42268.723738425921</v>
      </c>
    </row>
    <row r="878" spans="1:20" ht="30" x14ac:dyDescent="0.25">
      <c r="A878">
        <v>876</v>
      </c>
      <c r="B878" s="3" t="s">
        <v>877</v>
      </c>
      <c r="C878" s="3" t="s">
        <v>4986</v>
      </c>
      <c r="D878">
        <v>3152</v>
      </c>
      <c r="E878">
        <v>1286</v>
      </c>
      <c r="F878" t="s">
        <v>8221</v>
      </c>
      <c r="G878" t="s">
        <v>8225</v>
      </c>
      <c r="H878" t="s">
        <v>8247</v>
      </c>
      <c r="I878">
        <v>1359978927</v>
      </c>
      <c r="J878">
        <v>1357127727</v>
      </c>
      <c r="K878" t="b">
        <v>0</v>
      </c>
      <c r="L878">
        <v>45</v>
      </c>
      <c r="M878" t="b">
        <v>0</v>
      </c>
      <c r="N878" t="s">
        <v>8278</v>
      </c>
      <c r="O878" s="5">
        <f t="shared" si="52"/>
        <v>40.799492385786799</v>
      </c>
      <c r="P878" s="7">
        <f t="shared" si="53"/>
        <v>28.577777777777779</v>
      </c>
      <c r="Q878" t="s">
        <v>8325</v>
      </c>
      <c r="R878" t="s">
        <v>8328</v>
      </c>
      <c r="S878" s="12">
        <f t="shared" si="54"/>
        <v>41276.496840277774</v>
      </c>
      <c r="T878" s="12">
        <f t="shared" si="55"/>
        <v>41309.496840277774</v>
      </c>
    </row>
    <row r="879" spans="1:20" ht="60" x14ac:dyDescent="0.25">
      <c r="A879">
        <v>877</v>
      </c>
      <c r="B879" s="3" t="s">
        <v>878</v>
      </c>
      <c r="C879" s="3" t="s">
        <v>4987</v>
      </c>
      <c r="D879">
        <v>2000</v>
      </c>
      <c r="E879">
        <v>1351</v>
      </c>
      <c r="F879" t="s">
        <v>8221</v>
      </c>
      <c r="G879" t="s">
        <v>8224</v>
      </c>
      <c r="H879" t="s">
        <v>8246</v>
      </c>
      <c r="I879">
        <v>1387479360</v>
      </c>
      <c r="J879">
        <v>1384887360</v>
      </c>
      <c r="K879" t="b">
        <v>0</v>
      </c>
      <c r="L879">
        <v>29</v>
      </c>
      <c r="M879" t="b">
        <v>0</v>
      </c>
      <c r="N879" t="s">
        <v>8278</v>
      </c>
      <c r="O879" s="5">
        <f t="shared" si="52"/>
        <v>67.55</v>
      </c>
      <c r="P879" s="7">
        <f t="shared" si="53"/>
        <v>46.586206896551722</v>
      </c>
      <c r="Q879" t="s">
        <v>8325</v>
      </c>
      <c r="R879" t="s">
        <v>8328</v>
      </c>
      <c r="S879" s="12">
        <f t="shared" si="54"/>
        <v>41597.788888888892</v>
      </c>
      <c r="T879" s="12">
        <f t="shared" si="55"/>
        <v>41627.788888888892</v>
      </c>
    </row>
    <row r="880" spans="1:20" ht="60" x14ac:dyDescent="0.25">
      <c r="A880">
        <v>878</v>
      </c>
      <c r="B880" s="3" t="s">
        <v>879</v>
      </c>
      <c r="C880" s="3" t="s">
        <v>4988</v>
      </c>
      <c r="D880">
        <v>5000</v>
      </c>
      <c r="E880">
        <v>65</v>
      </c>
      <c r="F880" t="s">
        <v>8221</v>
      </c>
      <c r="G880" t="s">
        <v>8224</v>
      </c>
      <c r="H880" t="s">
        <v>8246</v>
      </c>
      <c r="I880">
        <v>1293082524</v>
      </c>
      <c r="J880">
        <v>1290490524</v>
      </c>
      <c r="K880" t="b">
        <v>0</v>
      </c>
      <c r="L880">
        <v>2</v>
      </c>
      <c r="M880" t="b">
        <v>0</v>
      </c>
      <c r="N880" t="s">
        <v>8278</v>
      </c>
      <c r="O880" s="5">
        <f t="shared" si="52"/>
        <v>1.3</v>
      </c>
      <c r="P880" s="7">
        <f t="shared" si="53"/>
        <v>32.5</v>
      </c>
      <c r="Q880" t="s">
        <v>8325</v>
      </c>
      <c r="R880" t="s">
        <v>8328</v>
      </c>
      <c r="S880" s="12">
        <f t="shared" si="54"/>
        <v>40505.232916666668</v>
      </c>
      <c r="T880" s="12">
        <f t="shared" si="55"/>
        <v>40535.232916666668</v>
      </c>
    </row>
    <row r="881" spans="1:20" ht="60" x14ac:dyDescent="0.25">
      <c r="A881">
        <v>879</v>
      </c>
      <c r="B881" s="3" t="s">
        <v>880</v>
      </c>
      <c r="C881" s="3" t="s">
        <v>4989</v>
      </c>
      <c r="D881">
        <v>2100</v>
      </c>
      <c r="E881">
        <v>644</v>
      </c>
      <c r="F881" t="s">
        <v>8221</v>
      </c>
      <c r="G881" t="s">
        <v>8224</v>
      </c>
      <c r="H881" t="s">
        <v>8246</v>
      </c>
      <c r="I881">
        <v>1338321305</v>
      </c>
      <c r="J881">
        <v>1336506905</v>
      </c>
      <c r="K881" t="b">
        <v>0</v>
      </c>
      <c r="L881">
        <v>30</v>
      </c>
      <c r="M881" t="b">
        <v>0</v>
      </c>
      <c r="N881" t="s">
        <v>8278</v>
      </c>
      <c r="O881" s="5">
        <f t="shared" si="52"/>
        <v>30.666666666666664</v>
      </c>
      <c r="P881" s="7">
        <f t="shared" si="53"/>
        <v>21.466666666666665</v>
      </c>
      <c r="Q881" t="s">
        <v>8325</v>
      </c>
      <c r="R881" t="s">
        <v>8328</v>
      </c>
      <c r="S881" s="12">
        <f t="shared" si="54"/>
        <v>41037.829918981479</v>
      </c>
      <c r="T881" s="12">
        <f t="shared" si="55"/>
        <v>41058.829918981479</v>
      </c>
    </row>
    <row r="882" spans="1:20" ht="60" x14ac:dyDescent="0.25">
      <c r="A882">
        <v>880</v>
      </c>
      <c r="B882" s="3" t="s">
        <v>881</v>
      </c>
      <c r="C882" s="3" t="s">
        <v>4990</v>
      </c>
      <c r="D882">
        <v>3780</v>
      </c>
      <c r="E882">
        <v>113</v>
      </c>
      <c r="F882" t="s">
        <v>8221</v>
      </c>
      <c r="G882" t="s">
        <v>8224</v>
      </c>
      <c r="H882" t="s">
        <v>8246</v>
      </c>
      <c r="I882">
        <v>1351582938</v>
      </c>
      <c r="J882">
        <v>1348731738</v>
      </c>
      <c r="K882" t="b">
        <v>0</v>
      </c>
      <c r="L882">
        <v>8</v>
      </c>
      <c r="M882" t="b">
        <v>0</v>
      </c>
      <c r="N882" t="s">
        <v>8279</v>
      </c>
      <c r="O882" s="5">
        <f t="shared" si="52"/>
        <v>2.9894179894179893</v>
      </c>
      <c r="P882" s="7">
        <f t="shared" si="53"/>
        <v>14.125</v>
      </c>
      <c r="Q882" t="s">
        <v>8325</v>
      </c>
      <c r="R882" t="s">
        <v>8329</v>
      </c>
      <c r="S882" s="12">
        <f t="shared" si="54"/>
        <v>41179.32104166667</v>
      </c>
      <c r="T882" s="12">
        <f t="shared" si="55"/>
        <v>41212.32104166667</v>
      </c>
    </row>
    <row r="883" spans="1:20" ht="45" x14ac:dyDescent="0.25">
      <c r="A883">
        <v>881</v>
      </c>
      <c r="B883" s="3" t="s">
        <v>882</v>
      </c>
      <c r="C883" s="3" t="s">
        <v>4991</v>
      </c>
      <c r="D883">
        <v>3750</v>
      </c>
      <c r="E883">
        <v>30</v>
      </c>
      <c r="F883" t="s">
        <v>8221</v>
      </c>
      <c r="G883" t="s">
        <v>8224</v>
      </c>
      <c r="H883" t="s">
        <v>8246</v>
      </c>
      <c r="I883">
        <v>1326520886</v>
      </c>
      <c r="J883">
        <v>1322632886</v>
      </c>
      <c r="K883" t="b">
        <v>0</v>
      </c>
      <c r="L883">
        <v>1</v>
      </c>
      <c r="M883" t="b">
        <v>0</v>
      </c>
      <c r="N883" t="s">
        <v>8279</v>
      </c>
      <c r="O883" s="5">
        <f t="shared" si="52"/>
        <v>0.8</v>
      </c>
      <c r="P883" s="7">
        <f t="shared" si="53"/>
        <v>30</v>
      </c>
      <c r="Q883" t="s">
        <v>8325</v>
      </c>
      <c r="R883" t="s">
        <v>8329</v>
      </c>
      <c r="S883" s="12">
        <f t="shared" si="54"/>
        <v>40877.25099537037</v>
      </c>
      <c r="T883" s="12">
        <f t="shared" si="55"/>
        <v>40922.25099537037</v>
      </c>
    </row>
    <row r="884" spans="1:20" ht="60" x14ac:dyDescent="0.25">
      <c r="A884">
        <v>882</v>
      </c>
      <c r="B884" s="3" t="s">
        <v>883</v>
      </c>
      <c r="C884" s="3" t="s">
        <v>4992</v>
      </c>
      <c r="D884">
        <v>1500</v>
      </c>
      <c r="E884">
        <v>302</v>
      </c>
      <c r="F884" t="s">
        <v>8221</v>
      </c>
      <c r="G884" t="s">
        <v>8224</v>
      </c>
      <c r="H884" t="s">
        <v>8246</v>
      </c>
      <c r="I884">
        <v>1315341550</v>
      </c>
      <c r="J884">
        <v>1312490350</v>
      </c>
      <c r="K884" t="b">
        <v>0</v>
      </c>
      <c r="L884">
        <v>14</v>
      </c>
      <c r="M884" t="b">
        <v>0</v>
      </c>
      <c r="N884" t="s">
        <v>8279</v>
      </c>
      <c r="O884" s="5">
        <f t="shared" si="52"/>
        <v>20.133333333333333</v>
      </c>
      <c r="P884" s="7">
        <f t="shared" si="53"/>
        <v>21.571428571428573</v>
      </c>
      <c r="Q884" t="s">
        <v>8325</v>
      </c>
      <c r="R884" t="s">
        <v>8329</v>
      </c>
      <c r="S884" s="12">
        <f t="shared" si="54"/>
        <v>40759.860532407409</v>
      </c>
      <c r="T884" s="12">
        <f t="shared" si="55"/>
        <v>40792.860532407409</v>
      </c>
    </row>
    <row r="885" spans="1:20" ht="60" x14ac:dyDescent="0.25">
      <c r="A885">
        <v>883</v>
      </c>
      <c r="B885" s="3" t="s">
        <v>884</v>
      </c>
      <c r="C885" s="3" t="s">
        <v>4993</v>
      </c>
      <c r="D885">
        <v>5000</v>
      </c>
      <c r="E885">
        <v>2001</v>
      </c>
      <c r="F885" t="s">
        <v>8221</v>
      </c>
      <c r="G885" t="s">
        <v>8224</v>
      </c>
      <c r="H885" t="s">
        <v>8246</v>
      </c>
      <c r="I885">
        <v>1456957635</v>
      </c>
      <c r="J885">
        <v>1451773635</v>
      </c>
      <c r="K885" t="b">
        <v>0</v>
      </c>
      <c r="L885">
        <v>24</v>
      </c>
      <c r="M885" t="b">
        <v>0</v>
      </c>
      <c r="N885" t="s">
        <v>8279</v>
      </c>
      <c r="O885" s="5">
        <f t="shared" si="52"/>
        <v>40.020000000000003</v>
      </c>
      <c r="P885" s="7">
        <f t="shared" si="53"/>
        <v>83.375</v>
      </c>
      <c r="Q885" t="s">
        <v>8325</v>
      </c>
      <c r="R885" t="s">
        <v>8329</v>
      </c>
      <c r="S885" s="12">
        <f t="shared" si="54"/>
        <v>42371.935590277775</v>
      </c>
      <c r="T885" s="12">
        <f t="shared" si="55"/>
        <v>42431.935590277775</v>
      </c>
    </row>
    <row r="886" spans="1:20" ht="45" x14ac:dyDescent="0.25">
      <c r="A886">
        <v>884</v>
      </c>
      <c r="B886" s="3" t="s">
        <v>885</v>
      </c>
      <c r="C886" s="3" t="s">
        <v>4994</v>
      </c>
      <c r="D886">
        <v>2000</v>
      </c>
      <c r="E886">
        <v>20</v>
      </c>
      <c r="F886" t="s">
        <v>8221</v>
      </c>
      <c r="G886" t="s">
        <v>8224</v>
      </c>
      <c r="H886" t="s">
        <v>8246</v>
      </c>
      <c r="I886">
        <v>1336789860</v>
      </c>
      <c r="J886">
        <v>1331666146</v>
      </c>
      <c r="K886" t="b">
        <v>0</v>
      </c>
      <c r="L886">
        <v>2</v>
      </c>
      <c r="M886" t="b">
        <v>0</v>
      </c>
      <c r="N886" t="s">
        <v>8279</v>
      </c>
      <c r="O886" s="5">
        <f t="shared" si="52"/>
        <v>1</v>
      </c>
      <c r="P886" s="7">
        <f t="shared" si="53"/>
        <v>10</v>
      </c>
      <c r="Q886" t="s">
        <v>8325</v>
      </c>
      <c r="R886" t="s">
        <v>8329</v>
      </c>
      <c r="S886" s="12">
        <f t="shared" si="54"/>
        <v>40981.802615740737</v>
      </c>
      <c r="T886" s="12">
        <f t="shared" si="55"/>
        <v>41041.104861111111</v>
      </c>
    </row>
    <row r="887" spans="1:20" ht="45" x14ac:dyDescent="0.25">
      <c r="A887">
        <v>885</v>
      </c>
      <c r="B887" s="3" t="s">
        <v>886</v>
      </c>
      <c r="C887" s="3" t="s">
        <v>4995</v>
      </c>
      <c r="D887">
        <v>1000</v>
      </c>
      <c r="E887">
        <v>750</v>
      </c>
      <c r="F887" t="s">
        <v>8221</v>
      </c>
      <c r="G887" t="s">
        <v>8224</v>
      </c>
      <c r="H887" t="s">
        <v>8246</v>
      </c>
      <c r="I887">
        <v>1483137311</v>
      </c>
      <c r="J887">
        <v>1481322911</v>
      </c>
      <c r="K887" t="b">
        <v>0</v>
      </c>
      <c r="L887">
        <v>21</v>
      </c>
      <c r="M887" t="b">
        <v>0</v>
      </c>
      <c r="N887" t="s">
        <v>8279</v>
      </c>
      <c r="O887" s="5">
        <f t="shared" si="52"/>
        <v>75</v>
      </c>
      <c r="P887" s="7">
        <f t="shared" si="53"/>
        <v>35.714285714285715</v>
      </c>
      <c r="Q887" t="s">
        <v>8325</v>
      </c>
      <c r="R887" t="s">
        <v>8329</v>
      </c>
      <c r="S887" s="12">
        <f t="shared" si="54"/>
        <v>42713.941099537042</v>
      </c>
      <c r="T887" s="12">
        <f t="shared" si="55"/>
        <v>42734.941099537042</v>
      </c>
    </row>
    <row r="888" spans="1:20" ht="60" x14ac:dyDescent="0.25">
      <c r="A888">
        <v>886</v>
      </c>
      <c r="B888" s="3" t="s">
        <v>887</v>
      </c>
      <c r="C888" s="3" t="s">
        <v>4996</v>
      </c>
      <c r="D888">
        <v>500</v>
      </c>
      <c r="E888">
        <v>205</v>
      </c>
      <c r="F888" t="s">
        <v>8221</v>
      </c>
      <c r="G888" t="s">
        <v>8224</v>
      </c>
      <c r="H888" t="s">
        <v>8246</v>
      </c>
      <c r="I888">
        <v>1473972813</v>
      </c>
      <c r="J888">
        <v>1471812813</v>
      </c>
      <c r="K888" t="b">
        <v>0</v>
      </c>
      <c r="L888">
        <v>7</v>
      </c>
      <c r="M888" t="b">
        <v>0</v>
      </c>
      <c r="N888" t="s">
        <v>8279</v>
      </c>
      <c r="O888" s="5">
        <f t="shared" si="52"/>
        <v>41</v>
      </c>
      <c r="P888" s="7">
        <f t="shared" si="53"/>
        <v>29.285714285714285</v>
      </c>
      <c r="Q888" t="s">
        <v>8325</v>
      </c>
      <c r="R888" t="s">
        <v>8329</v>
      </c>
      <c r="S888" s="12">
        <f t="shared" si="54"/>
        <v>42603.870520833334</v>
      </c>
      <c r="T888" s="12">
        <f t="shared" si="55"/>
        <v>42628.870520833334</v>
      </c>
    </row>
    <row r="889" spans="1:20" ht="60" x14ac:dyDescent="0.25">
      <c r="A889">
        <v>887</v>
      </c>
      <c r="B889" s="3" t="s">
        <v>888</v>
      </c>
      <c r="C889" s="3" t="s">
        <v>4997</v>
      </c>
      <c r="D889">
        <v>1000</v>
      </c>
      <c r="E889">
        <v>0</v>
      </c>
      <c r="F889" t="s">
        <v>8221</v>
      </c>
      <c r="G889" t="s">
        <v>8224</v>
      </c>
      <c r="H889" t="s">
        <v>8246</v>
      </c>
      <c r="I889">
        <v>1338159655</v>
      </c>
      <c r="J889">
        <v>1335567655</v>
      </c>
      <c r="K889" t="b">
        <v>0</v>
      </c>
      <c r="L889">
        <v>0</v>
      </c>
      <c r="M889" t="b">
        <v>0</v>
      </c>
      <c r="N889" t="s">
        <v>8279</v>
      </c>
      <c r="O889" s="5">
        <f t="shared" si="52"/>
        <v>0</v>
      </c>
      <c r="P889" s="7" t="str">
        <f t="shared" si="53"/>
        <v>N/A</v>
      </c>
      <c r="Q889" t="s">
        <v>8325</v>
      </c>
      <c r="R889" t="s">
        <v>8329</v>
      </c>
      <c r="S889" s="12">
        <f t="shared" si="54"/>
        <v>41026.958969907406</v>
      </c>
      <c r="T889" s="12">
        <f t="shared" si="55"/>
        <v>41056.958969907406</v>
      </c>
    </row>
    <row r="890" spans="1:20" ht="60" x14ac:dyDescent="0.25">
      <c r="A890">
        <v>888</v>
      </c>
      <c r="B890" s="3" t="s">
        <v>889</v>
      </c>
      <c r="C890" s="3" t="s">
        <v>4998</v>
      </c>
      <c r="D890">
        <v>1000</v>
      </c>
      <c r="E890">
        <v>72</v>
      </c>
      <c r="F890" t="s">
        <v>8221</v>
      </c>
      <c r="G890" t="s">
        <v>8224</v>
      </c>
      <c r="H890" t="s">
        <v>8246</v>
      </c>
      <c r="I890">
        <v>1314856800</v>
      </c>
      <c r="J890">
        <v>1311789885</v>
      </c>
      <c r="K890" t="b">
        <v>0</v>
      </c>
      <c r="L890">
        <v>4</v>
      </c>
      <c r="M890" t="b">
        <v>0</v>
      </c>
      <c r="N890" t="s">
        <v>8279</v>
      </c>
      <c r="O890" s="5">
        <f t="shared" si="52"/>
        <v>7.1999999999999993</v>
      </c>
      <c r="P890" s="7">
        <f t="shared" si="53"/>
        <v>18</v>
      </c>
      <c r="Q890" t="s">
        <v>8325</v>
      </c>
      <c r="R890" t="s">
        <v>8329</v>
      </c>
      <c r="S890" s="12">
        <f t="shared" si="54"/>
        <v>40751.753298611111</v>
      </c>
      <c r="T890" s="12">
        <f t="shared" si="55"/>
        <v>40787.25</v>
      </c>
    </row>
    <row r="891" spans="1:20" ht="45" x14ac:dyDescent="0.25">
      <c r="A891">
        <v>889</v>
      </c>
      <c r="B891" s="3" t="s">
        <v>890</v>
      </c>
      <c r="C891" s="3" t="s">
        <v>4999</v>
      </c>
      <c r="D891">
        <v>25000</v>
      </c>
      <c r="E891">
        <v>2360.3200000000002</v>
      </c>
      <c r="F891" t="s">
        <v>8221</v>
      </c>
      <c r="G891" t="s">
        <v>8224</v>
      </c>
      <c r="H891" t="s">
        <v>8246</v>
      </c>
      <c r="I891">
        <v>1412534943</v>
      </c>
      <c r="J891">
        <v>1409942943</v>
      </c>
      <c r="K891" t="b">
        <v>0</v>
      </c>
      <c r="L891">
        <v>32</v>
      </c>
      <c r="M891" t="b">
        <v>0</v>
      </c>
      <c r="N891" t="s">
        <v>8279</v>
      </c>
      <c r="O891" s="5">
        <f t="shared" si="52"/>
        <v>9.4412800000000008</v>
      </c>
      <c r="P891" s="7">
        <f t="shared" si="53"/>
        <v>73.760000000000005</v>
      </c>
      <c r="Q891" t="s">
        <v>8325</v>
      </c>
      <c r="R891" t="s">
        <v>8329</v>
      </c>
      <c r="S891" s="12">
        <f t="shared" si="54"/>
        <v>41887.784062500003</v>
      </c>
      <c r="T891" s="12">
        <f t="shared" si="55"/>
        <v>41917.784062500003</v>
      </c>
    </row>
    <row r="892" spans="1:20" ht="60" x14ac:dyDescent="0.25">
      <c r="A892">
        <v>890</v>
      </c>
      <c r="B892" s="3" t="s">
        <v>891</v>
      </c>
      <c r="C892" s="3" t="s">
        <v>5000</v>
      </c>
      <c r="D892">
        <v>3000</v>
      </c>
      <c r="E892">
        <v>125</v>
      </c>
      <c r="F892" t="s">
        <v>8221</v>
      </c>
      <c r="G892" t="s">
        <v>8224</v>
      </c>
      <c r="H892" t="s">
        <v>8246</v>
      </c>
      <c r="I892">
        <v>1385055979</v>
      </c>
      <c r="J892">
        <v>1382460379</v>
      </c>
      <c r="K892" t="b">
        <v>0</v>
      </c>
      <c r="L892">
        <v>4</v>
      </c>
      <c r="M892" t="b">
        <v>0</v>
      </c>
      <c r="N892" t="s">
        <v>8279</v>
      </c>
      <c r="O892" s="5">
        <f t="shared" si="52"/>
        <v>4.1666666666666661</v>
      </c>
      <c r="P892" s="7">
        <f t="shared" si="53"/>
        <v>31.25</v>
      </c>
      <c r="Q892" t="s">
        <v>8325</v>
      </c>
      <c r="R892" t="s">
        <v>8329</v>
      </c>
      <c r="S892" s="12">
        <f t="shared" si="54"/>
        <v>41569.698831018519</v>
      </c>
      <c r="T892" s="12">
        <f t="shared" si="55"/>
        <v>41599.740497685183</v>
      </c>
    </row>
    <row r="893" spans="1:20" ht="60" x14ac:dyDescent="0.25">
      <c r="A893">
        <v>891</v>
      </c>
      <c r="B893" s="3" t="s">
        <v>892</v>
      </c>
      <c r="C893" s="3" t="s">
        <v>5001</v>
      </c>
      <c r="D893">
        <v>8000</v>
      </c>
      <c r="E893">
        <v>260</v>
      </c>
      <c r="F893" t="s">
        <v>8221</v>
      </c>
      <c r="G893" t="s">
        <v>8224</v>
      </c>
      <c r="H893" t="s">
        <v>8246</v>
      </c>
      <c r="I893">
        <v>1408581930</v>
      </c>
      <c r="J893">
        <v>1405989930</v>
      </c>
      <c r="K893" t="b">
        <v>0</v>
      </c>
      <c r="L893">
        <v>9</v>
      </c>
      <c r="M893" t="b">
        <v>0</v>
      </c>
      <c r="N893" t="s">
        <v>8279</v>
      </c>
      <c r="O893" s="5">
        <f t="shared" si="52"/>
        <v>3.25</v>
      </c>
      <c r="P893" s="7">
        <f t="shared" si="53"/>
        <v>28.888888888888889</v>
      </c>
      <c r="Q893" t="s">
        <v>8325</v>
      </c>
      <c r="R893" t="s">
        <v>8329</v>
      </c>
      <c r="S893" s="12">
        <f t="shared" si="54"/>
        <v>41842.031597222223</v>
      </c>
      <c r="T893" s="12">
        <f t="shared" si="55"/>
        <v>41872.031597222223</v>
      </c>
    </row>
    <row r="894" spans="1:20" ht="60" x14ac:dyDescent="0.25">
      <c r="A894">
        <v>892</v>
      </c>
      <c r="B894" s="3" t="s">
        <v>893</v>
      </c>
      <c r="C894" s="3" t="s">
        <v>5002</v>
      </c>
      <c r="D894">
        <v>6000</v>
      </c>
      <c r="E894">
        <v>2445</v>
      </c>
      <c r="F894" t="s">
        <v>8221</v>
      </c>
      <c r="G894" t="s">
        <v>8224</v>
      </c>
      <c r="H894" t="s">
        <v>8246</v>
      </c>
      <c r="I894">
        <v>1280635200</v>
      </c>
      <c r="J894">
        <v>1273121283</v>
      </c>
      <c r="K894" t="b">
        <v>0</v>
      </c>
      <c r="L894">
        <v>17</v>
      </c>
      <c r="M894" t="b">
        <v>0</v>
      </c>
      <c r="N894" t="s">
        <v>8279</v>
      </c>
      <c r="O894" s="5">
        <f t="shared" si="52"/>
        <v>40.75</v>
      </c>
      <c r="P894" s="7">
        <f t="shared" si="53"/>
        <v>143.8235294117647</v>
      </c>
      <c r="Q894" t="s">
        <v>8325</v>
      </c>
      <c r="R894" t="s">
        <v>8329</v>
      </c>
      <c r="S894" s="12">
        <f t="shared" si="54"/>
        <v>40304.20003472222</v>
      </c>
      <c r="T894" s="12">
        <f t="shared" si="55"/>
        <v>40391.166666666664</v>
      </c>
    </row>
    <row r="895" spans="1:20" ht="45" x14ac:dyDescent="0.25">
      <c r="A895">
        <v>893</v>
      </c>
      <c r="B895" s="3" t="s">
        <v>894</v>
      </c>
      <c r="C895" s="3" t="s">
        <v>5003</v>
      </c>
      <c r="D895">
        <v>2000</v>
      </c>
      <c r="E895">
        <v>200</v>
      </c>
      <c r="F895" t="s">
        <v>8221</v>
      </c>
      <c r="G895" t="s">
        <v>8224</v>
      </c>
      <c r="H895" t="s">
        <v>8246</v>
      </c>
      <c r="I895">
        <v>1427920363</v>
      </c>
      <c r="J895">
        <v>1425331963</v>
      </c>
      <c r="K895" t="b">
        <v>0</v>
      </c>
      <c r="L895">
        <v>5</v>
      </c>
      <c r="M895" t="b">
        <v>0</v>
      </c>
      <c r="N895" t="s">
        <v>8279</v>
      </c>
      <c r="O895" s="5">
        <f t="shared" si="52"/>
        <v>10</v>
      </c>
      <c r="P895" s="7">
        <f t="shared" si="53"/>
        <v>40</v>
      </c>
      <c r="Q895" t="s">
        <v>8325</v>
      </c>
      <c r="R895" t="s">
        <v>8329</v>
      </c>
      <c r="S895" s="12">
        <f t="shared" si="54"/>
        <v>42065.897719907407</v>
      </c>
      <c r="T895" s="12">
        <f t="shared" si="55"/>
        <v>42095.856053240743</v>
      </c>
    </row>
    <row r="896" spans="1:20" ht="60" x14ac:dyDescent="0.25">
      <c r="A896">
        <v>894</v>
      </c>
      <c r="B896" s="3" t="s">
        <v>895</v>
      </c>
      <c r="C896" s="3" t="s">
        <v>5004</v>
      </c>
      <c r="D896">
        <v>20000</v>
      </c>
      <c r="E896">
        <v>7834</v>
      </c>
      <c r="F896" t="s">
        <v>8221</v>
      </c>
      <c r="G896" t="s">
        <v>8224</v>
      </c>
      <c r="H896" t="s">
        <v>8246</v>
      </c>
      <c r="I896">
        <v>1465169610</v>
      </c>
      <c r="J896">
        <v>1462577610</v>
      </c>
      <c r="K896" t="b">
        <v>0</v>
      </c>
      <c r="L896">
        <v>53</v>
      </c>
      <c r="M896" t="b">
        <v>0</v>
      </c>
      <c r="N896" t="s">
        <v>8279</v>
      </c>
      <c r="O896" s="5">
        <f t="shared" si="52"/>
        <v>39.17</v>
      </c>
      <c r="P896" s="7">
        <f t="shared" si="53"/>
        <v>147.81132075471697</v>
      </c>
      <c r="Q896" t="s">
        <v>8325</v>
      </c>
      <c r="R896" t="s">
        <v>8329</v>
      </c>
      <c r="S896" s="12">
        <f t="shared" si="54"/>
        <v>42496.981597222228</v>
      </c>
      <c r="T896" s="12">
        <f t="shared" si="55"/>
        <v>42526.981597222228</v>
      </c>
    </row>
    <row r="897" spans="1:20" ht="60" x14ac:dyDescent="0.25">
      <c r="A897">
        <v>895</v>
      </c>
      <c r="B897" s="3" t="s">
        <v>896</v>
      </c>
      <c r="C897" s="3" t="s">
        <v>5005</v>
      </c>
      <c r="D897">
        <v>8000</v>
      </c>
      <c r="E897">
        <v>195</v>
      </c>
      <c r="F897" t="s">
        <v>8221</v>
      </c>
      <c r="G897" t="s">
        <v>8224</v>
      </c>
      <c r="H897" t="s">
        <v>8246</v>
      </c>
      <c r="I897">
        <v>1287975829</v>
      </c>
      <c r="J897">
        <v>1284087829</v>
      </c>
      <c r="K897" t="b">
        <v>0</v>
      </c>
      <c r="L897">
        <v>7</v>
      </c>
      <c r="M897" t="b">
        <v>0</v>
      </c>
      <c r="N897" t="s">
        <v>8279</v>
      </c>
      <c r="O897" s="5">
        <f t="shared" si="52"/>
        <v>2.4375</v>
      </c>
      <c r="P897" s="7">
        <f t="shared" si="53"/>
        <v>27.857142857142858</v>
      </c>
      <c r="Q897" t="s">
        <v>8325</v>
      </c>
      <c r="R897" t="s">
        <v>8329</v>
      </c>
      <c r="S897" s="12">
        <f t="shared" si="54"/>
        <v>40431.127650462964</v>
      </c>
      <c r="T897" s="12">
        <f t="shared" si="55"/>
        <v>40476.127650462964</v>
      </c>
    </row>
    <row r="898" spans="1:20" ht="60" x14ac:dyDescent="0.25">
      <c r="A898">
        <v>896</v>
      </c>
      <c r="B898" s="3" t="s">
        <v>897</v>
      </c>
      <c r="C898" s="3" t="s">
        <v>5006</v>
      </c>
      <c r="D898">
        <v>8000</v>
      </c>
      <c r="E898">
        <v>3200</v>
      </c>
      <c r="F898" t="s">
        <v>8221</v>
      </c>
      <c r="G898" t="s">
        <v>8224</v>
      </c>
      <c r="H898" t="s">
        <v>8246</v>
      </c>
      <c r="I898">
        <v>1440734400</v>
      </c>
      <c r="J898">
        <v>1438549026</v>
      </c>
      <c r="K898" t="b">
        <v>0</v>
      </c>
      <c r="L898">
        <v>72</v>
      </c>
      <c r="M898" t="b">
        <v>0</v>
      </c>
      <c r="N898" t="s">
        <v>8279</v>
      </c>
      <c r="O898" s="5">
        <f t="shared" si="52"/>
        <v>40</v>
      </c>
      <c r="P898" s="7">
        <f t="shared" si="53"/>
        <v>44.444444444444443</v>
      </c>
      <c r="Q898" t="s">
        <v>8325</v>
      </c>
      <c r="R898" t="s">
        <v>8329</v>
      </c>
      <c r="S898" s="12">
        <f t="shared" si="54"/>
        <v>42218.872986111113</v>
      </c>
      <c r="T898" s="12">
        <f t="shared" si="55"/>
        <v>42244.166666666672</v>
      </c>
    </row>
    <row r="899" spans="1:20" ht="60" x14ac:dyDescent="0.25">
      <c r="A899">
        <v>897</v>
      </c>
      <c r="B899" s="3" t="s">
        <v>898</v>
      </c>
      <c r="C899" s="3" t="s">
        <v>5007</v>
      </c>
      <c r="D899">
        <v>3000</v>
      </c>
      <c r="E899">
        <v>0</v>
      </c>
      <c r="F899" t="s">
        <v>8221</v>
      </c>
      <c r="G899" t="s">
        <v>8224</v>
      </c>
      <c r="H899" t="s">
        <v>8246</v>
      </c>
      <c r="I899">
        <v>1354123908</v>
      </c>
      <c r="J899">
        <v>1351528308</v>
      </c>
      <c r="K899" t="b">
        <v>0</v>
      </c>
      <c r="L899">
        <v>0</v>
      </c>
      <c r="M899" t="b">
        <v>0</v>
      </c>
      <c r="N899" t="s">
        <v>8279</v>
      </c>
      <c r="O899" s="5">
        <f t="shared" ref="O899:O962" si="56">(E899/D899)*100</f>
        <v>0</v>
      </c>
      <c r="P899" s="7" t="str">
        <f t="shared" ref="P899:P962" si="57">IF(E899&gt;0,E899/L899,"N/A")</f>
        <v>N/A</v>
      </c>
      <c r="Q899" t="s">
        <v>8325</v>
      </c>
      <c r="R899" t="s">
        <v>8329</v>
      </c>
      <c r="S899" s="12">
        <f t="shared" ref="S899:S962" si="58">(((J899/60)/60)/24)+DATE(1970,1,1)</f>
        <v>41211.688750000001</v>
      </c>
      <c r="T899" s="12">
        <f t="shared" ref="T899:T962" si="59">(((I899/60)/60/24)+DATE(1970,1,1))</f>
        <v>41241.730416666665</v>
      </c>
    </row>
    <row r="900" spans="1:20" ht="60" x14ac:dyDescent="0.25">
      <c r="A900">
        <v>898</v>
      </c>
      <c r="B900" s="3" t="s">
        <v>899</v>
      </c>
      <c r="C900" s="3" t="s">
        <v>5008</v>
      </c>
      <c r="D900">
        <v>2500</v>
      </c>
      <c r="E900">
        <v>70</v>
      </c>
      <c r="F900" t="s">
        <v>8221</v>
      </c>
      <c r="G900" t="s">
        <v>8224</v>
      </c>
      <c r="H900" t="s">
        <v>8246</v>
      </c>
      <c r="I900">
        <v>1326651110</v>
      </c>
      <c r="J900">
        <v>1322763110</v>
      </c>
      <c r="K900" t="b">
        <v>0</v>
      </c>
      <c r="L900">
        <v>2</v>
      </c>
      <c r="M900" t="b">
        <v>0</v>
      </c>
      <c r="N900" t="s">
        <v>8279</v>
      </c>
      <c r="O900" s="5">
        <f t="shared" si="56"/>
        <v>2.8000000000000003</v>
      </c>
      <c r="P900" s="7">
        <f t="shared" si="57"/>
        <v>35</v>
      </c>
      <c r="Q900" t="s">
        <v>8325</v>
      </c>
      <c r="R900" t="s">
        <v>8329</v>
      </c>
      <c r="S900" s="12">
        <f t="shared" si="58"/>
        <v>40878.758217592593</v>
      </c>
      <c r="T900" s="12">
        <f t="shared" si="59"/>
        <v>40923.758217592593</v>
      </c>
    </row>
    <row r="901" spans="1:20" ht="45" x14ac:dyDescent="0.25">
      <c r="A901">
        <v>899</v>
      </c>
      <c r="B901" s="3" t="s">
        <v>900</v>
      </c>
      <c r="C901" s="3" t="s">
        <v>5009</v>
      </c>
      <c r="D901">
        <v>750</v>
      </c>
      <c r="E901">
        <v>280</v>
      </c>
      <c r="F901" t="s">
        <v>8221</v>
      </c>
      <c r="G901" t="s">
        <v>8224</v>
      </c>
      <c r="H901" t="s">
        <v>8246</v>
      </c>
      <c r="I901">
        <v>1306549362</v>
      </c>
      <c r="J901">
        <v>1302661362</v>
      </c>
      <c r="K901" t="b">
        <v>0</v>
      </c>
      <c r="L901">
        <v>8</v>
      </c>
      <c r="M901" t="b">
        <v>0</v>
      </c>
      <c r="N901" t="s">
        <v>8279</v>
      </c>
      <c r="O901" s="5">
        <f t="shared" si="56"/>
        <v>37.333333333333336</v>
      </c>
      <c r="P901" s="7">
        <f t="shared" si="57"/>
        <v>35</v>
      </c>
      <c r="Q901" t="s">
        <v>8325</v>
      </c>
      <c r="R901" t="s">
        <v>8329</v>
      </c>
      <c r="S901" s="12">
        <f t="shared" si="58"/>
        <v>40646.099097222221</v>
      </c>
      <c r="T901" s="12">
        <f t="shared" si="59"/>
        <v>40691.099097222221</v>
      </c>
    </row>
    <row r="902" spans="1:20" ht="45" x14ac:dyDescent="0.25">
      <c r="A902">
        <v>900</v>
      </c>
      <c r="B902" s="3" t="s">
        <v>901</v>
      </c>
      <c r="C902" s="3" t="s">
        <v>5010</v>
      </c>
      <c r="D902">
        <v>5000</v>
      </c>
      <c r="E902">
        <v>21</v>
      </c>
      <c r="F902" t="s">
        <v>8221</v>
      </c>
      <c r="G902" t="s">
        <v>8224</v>
      </c>
      <c r="H902" t="s">
        <v>8246</v>
      </c>
      <c r="I902">
        <v>1459365802</v>
      </c>
      <c r="J902">
        <v>1456777402</v>
      </c>
      <c r="K902" t="b">
        <v>0</v>
      </c>
      <c r="L902">
        <v>2</v>
      </c>
      <c r="M902" t="b">
        <v>0</v>
      </c>
      <c r="N902" t="s">
        <v>8278</v>
      </c>
      <c r="O902" s="5">
        <f t="shared" si="56"/>
        <v>0.42</v>
      </c>
      <c r="P902" s="7">
        <f t="shared" si="57"/>
        <v>10.5</v>
      </c>
      <c r="Q902" t="s">
        <v>8325</v>
      </c>
      <c r="R902" t="s">
        <v>8328</v>
      </c>
      <c r="S902" s="12">
        <f t="shared" si="58"/>
        <v>42429.84956018519</v>
      </c>
      <c r="T902" s="12">
        <f t="shared" si="59"/>
        <v>42459.807893518519</v>
      </c>
    </row>
    <row r="903" spans="1:20" ht="60" x14ac:dyDescent="0.25">
      <c r="A903">
        <v>901</v>
      </c>
      <c r="B903" s="3" t="s">
        <v>902</v>
      </c>
      <c r="C903" s="3" t="s">
        <v>5011</v>
      </c>
      <c r="D903">
        <v>6500</v>
      </c>
      <c r="E903">
        <v>0</v>
      </c>
      <c r="F903" t="s">
        <v>8221</v>
      </c>
      <c r="G903" t="s">
        <v>8224</v>
      </c>
      <c r="H903" t="s">
        <v>8246</v>
      </c>
      <c r="I903">
        <v>1276024260</v>
      </c>
      <c r="J903">
        <v>1272050914</v>
      </c>
      <c r="K903" t="b">
        <v>0</v>
      </c>
      <c r="L903">
        <v>0</v>
      </c>
      <c r="M903" t="b">
        <v>0</v>
      </c>
      <c r="N903" t="s">
        <v>8278</v>
      </c>
      <c r="O903" s="5">
        <f t="shared" si="56"/>
        <v>0</v>
      </c>
      <c r="P903" s="7" t="str">
        <f t="shared" si="57"/>
        <v>N/A</v>
      </c>
      <c r="Q903" t="s">
        <v>8325</v>
      </c>
      <c r="R903" t="s">
        <v>8328</v>
      </c>
      <c r="S903" s="12">
        <f t="shared" si="58"/>
        <v>40291.81150462963</v>
      </c>
      <c r="T903" s="12">
        <f t="shared" si="59"/>
        <v>40337.799305555556</v>
      </c>
    </row>
    <row r="904" spans="1:20" ht="60" x14ac:dyDescent="0.25">
      <c r="A904">
        <v>902</v>
      </c>
      <c r="B904" s="3" t="s">
        <v>903</v>
      </c>
      <c r="C904" s="3" t="s">
        <v>5012</v>
      </c>
      <c r="D904">
        <v>30000</v>
      </c>
      <c r="E904">
        <v>90</v>
      </c>
      <c r="F904" t="s">
        <v>8221</v>
      </c>
      <c r="G904" t="s">
        <v>8224</v>
      </c>
      <c r="H904" t="s">
        <v>8246</v>
      </c>
      <c r="I904">
        <v>1409412600</v>
      </c>
      <c r="J904">
        <v>1404947422</v>
      </c>
      <c r="K904" t="b">
        <v>0</v>
      </c>
      <c r="L904">
        <v>3</v>
      </c>
      <c r="M904" t="b">
        <v>0</v>
      </c>
      <c r="N904" t="s">
        <v>8278</v>
      </c>
      <c r="O904" s="5">
        <f t="shared" si="56"/>
        <v>0.3</v>
      </c>
      <c r="P904" s="7">
        <f t="shared" si="57"/>
        <v>30</v>
      </c>
      <c r="Q904" t="s">
        <v>8325</v>
      </c>
      <c r="R904" t="s">
        <v>8328</v>
      </c>
      <c r="S904" s="12">
        <f t="shared" si="58"/>
        <v>41829.965532407405</v>
      </c>
      <c r="T904" s="12">
        <f t="shared" si="59"/>
        <v>41881.645833333336</v>
      </c>
    </row>
    <row r="905" spans="1:20" ht="45" x14ac:dyDescent="0.25">
      <c r="A905">
        <v>903</v>
      </c>
      <c r="B905" s="3" t="s">
        <v>904</v>
      </c>
      <c r="C905" s="3" t="s">
        <v>5013</v>
      </c>
      <c r="D905">
        <v>5000</v>
      </c>
      <c r="E905">
        <v>160</v>
      </c>
      <c r="F905" t="s">
        <v>8221</v>
      </c>
      <c r="G905" t="s">
        <v>8224</v>
      </c>
      <c r="H905" t="s">
        <v>8246</v>
      </c>
      <c r="I905">
        <v>1348367100</v>
      </c>
      <c r="J905">
        <v>1346180780</v>
      </c>
      <c r="K905" t="b">
        <v>0</v>
      </c>
      <c r="L905">
        <v>4</v>
      </c>
      <c r="M905" t="b">
        <v>0</v>
      </c>
      <c r="N905" t="s">
        <v>8278</v>
      </c>
      <c r="O905" s="5">
        <f t="shared" si="56"/>
        <v>3.2</v>
      </c>
      <c r="P905" s="7">
        <f t="shared" si="57"/>
        <v>40</v>
      </c>
      <c r="Q905" t="s">
        <v>8325</v>
      </c>
      <c r="R905" t="s">
        <v>8328</v>
      </c>
      <c r="S905" s="12">
        <f t="shared" si="58"/>
        <v>41149.796064814815</v>
      </c>
      <c r="T905" s="12">
        <f t="shared" si="59"/>
        <v>41175.100694444445</v>
      </c>
    </row>
    <row r="906" spans="1:20" ht="45" x14ac:dyDescent="0.25">
      <c r="A906">
        <v>904</v>
      </c>
      <c r="B906" s="3" t="s">
        <v>905</v>
      </c>
      <c r="C906" s="3" t="s">
        <v>5014</v>
      </c>
      <c r="D906">
        <v>50000</v>
      </c>
      <c r="E906">
        <v>151</v>
      </c>
      <c r="F906" t="s">
        <v>8221</v>
      </c>
      <c r="G906" t="s">
        <v>8224</v>
      </c>
      <c r="H906" t="s">
        <v>8246</v>
      </c>
      <c r="I906">
        <v>1451786137</v>
      </c>
      <c r="J906">
        <v>1449194137</v>
      </c>
      <c r="K906" t="b">
        <v>0</v>
      </c>
      <c r="L906">
        <v>3</v>
      </c>
      <c r="M906" t="b">
        <v>0</v>
      </c>
      <c r="N906" t="s">
        <v>8278</v>
      </c>
      <c r="O906" s="5">
        <f t="shared" si="56"/>
        <v>0.30199999999999999</v>
      </c>
      <c r="P906" s="7">
        <f t="shared" si="57"/>
        <v>50.333333333333336</v>
      </c>
      <c r="Q906" t="s">
        <v>8325</v>
      </c>
      <c r="R906" t="s">
        <v>8328</v>
      </c>
      <c r="S906" s="12">
        <f t="shared" si="58"/>
        <v>42342.080289351856</v>
      </c>
      <c r="T906" s="12">
        <f t="shared" si="59"/>
        <v>42372.080289351856</v>
      </c>
    </row>
    <row r="907" spans="1:20" ht="45" x14ac:dyDescent="0.25">
      <c r="A907">
        <v>905</v>
      </c>
      <c r="B907" s="3" t="s">
        <v>906</v>
      </c>
      <c r="C907" s="3" t="s">
        <v>5015</v>
      </c>
      <c r="D907">
        <v>6500</v>
      </c>
      <c r="E907">
        <v>196</v>
      </c>
      <c r="F907" t="s">
        <v>8221</v>
      </c>
      <c r="G907" t="s">
        <v>8224</v>
      </c>
      <c r="H907" t="s">
        <v>8246</v>
      </c>
      <c r="I907">
        <v>1295847926</v>
      </c>
      <c r="J907">
        <v>1290663926</v>
      </c>
      <c r="K907" t="b">
        <v>0</v>
      </c>
      <c r="L907">
        <v>6</v>
      </c>
      <c r="M907" t="b">
        <v>0</v>
      </c>
      <c r="N907" t="s">
        <v>8278</v>
      </c>
      <c r="O907" s="5">
        <f t="shared" si="56"/>
        <v>3.0153846153846153</v>
      </c>
      <c r="P907" s="7">
        <f t="shared" si="57"/>
        <v>32.666666666666664</v>
      </c>
      <c r="Q907" t="s">
        <v>8325</v>
      </c>
      <c r="R907" t="s">
        <v>8328</v>
      </c>
      <c r="S907" s="12">
        <f t="shared" si="58"/>
        <v>40507.239884259259</v>
      </c>
      <c r="T907" s="12">
        <f t="shared" si="59"/>
        <v>40567.239884259259</v>
      </c>
    </row>
    <row r="908" spans="1:20" ht="30" x14ac:dyDescent="0.25">
      <c r="A908">
        <v>906</v>
      </c>
      <c r="B908" s="3" t="s">
        <v>907</v>
      </c>
      <c r="C908" s="3" t="s">
        <v>5016</v>
      </c>
      <c r="D908">
        <v>15000</v>
      </c>
      <c r="E908">
        <v>0</v>
      </c>
      <c r="F908" t="s">
        <v>8221</v>
      </c>
      <c r="G908" t="s">
        <v>8224</v>
      </c>
      <c r="H908" t="s">
        <v>8246</v>
      </c>
      <c r="I908">
        <v>1394681590</v>
      </c>
      <c r="J908">
        <v>1392093190</v>
      </c>
      <c r="K908" t="b">
        <v>0</v>
      </c>
      <c r="L908">
        <v>0</v>
      </c>
      <c r="M908" t="b">
        <v>0</v>
      </c>
      <c r="N908" t="s">
        <v>8278</v>
      </c>
      <c r="O908" s="5">
        <f t="shared" si="56"/>
        <v>0</v>
      </c>
      <c r="P908" s="7" t="str">
        <f t="shared" si="57"/>
        <v>N/A</v>
      </c>
      <c r="Q908" t="s">
        <v>8325</v>
      </c>
      <c r="R908" t="s">
        <v>8328</v>
      </c>
      <c r="S908" s="12">
        <f t="shared" si="58"/>
        <v>41681.189699074072</v>
      </c>
      <c r="T908" s="12">
        <f t="shared" si="59"/>
        <v>41711.148032407407</v>
      </c>
    </row>
    <row r="909" spans="1:20" ht="45" x14ac:dyDescent="0.25">
      <c r="A909">
        <v>907</v>
      </c>
      <c r="B909" s="3" t="s">
        <v>908</v>
      </c>
      <c r="C909" s="3" t="s">
        <v>5017</v>
      </c>
      <c r="D909">
        <v>2900</v>
      </c>
      <c r="E909">
        <v>0</v>
      </c>
      <c r="F909" t="s">
        <v>8221</v>
      </c>
      <c r="G909" t="s">
        <v>8224</v>
      </c>
      <c r="H909" t="s">
        <v>8246</v>
      </c>
      <c r="I909">
        <v>1315715823</v>
      </c>
      <c r="J909">
        <v>1313123823</v>
      </c>
      <c r="K909" t="b">
        <v>0</v>
      </c>
      <c r="L909">
        <v>0</v>
      </c>
      <c r="M909" t="b">
        <v>0</v>
      </c>
      <c r="N909" t="s">
        <v>8278</v>
      </c>
      <c r="O909" s="5">
        <f t="shared" si="56"/>
        <v>0</v>
      </c>
      <c r="P909" s="7" t="str">
        <f t="shared" si="57"/>
        <v>N/A</v>
      </c>
      <c r="Q909" t="s">
        <v>8325</v>
      </c>
      <c r="R909" t="s">
        <v>8328</v>
      </c>
      <c r="S909" s="12">
        <f t="shared" si="58"/>
        <v>40767.192395833335</v>
      </c>
      <c r="T909" s="12">
        <f t="shared" si="59"/>
        <v>40797.192395833335</v>
      </c>
    </row>
    <row r="910" spans="1:20" ht="45" x14ac:dyDescent="0.25">
      <c r="A910">
        <v>908</v>
      </c>
      <c r="B910" s="3" t="s">
        <v>909</v>
      </c>
      <c r="C910" s="3" t="s">
        <v>5018</v>
      </c>
      <c r="D910">
        <v>2500</v>
      </c>
      <c r="E910">
        <v>0</v>
      </c>
      <c r="F910" t="s">
        <v>8221</v>
      </c>
      <c r="G910" t="s">
        <v>8224</v>
      </c>
      <c r="H910" t="s">
        <v>8246</v>
      </c>
      <c r="I910">
        <v>1280206740</v>
      </c>
      <c r="J910">
        <v>1276283655</v>
      </c>
      <c r="K910" t="b">
        <v>0</v>
      </c>
      <c r="L910">
        <v>0</v>
      </c>
      <c r="M910" t="b">
        <v>0</v>
      </c>
      <c r="N910" t="s">
        <v>8278</v>
      </c>
      <c r="O910" s="5">
        <f t="shared" si="56"/>
        <v>0</v>
      </c>
      <c r="P910" s="7" t="str">
        <f t="shared" si="57"/>
        <v>N/A</v>
      </c>
      <c r="Q910" t="s">
        <v>8325</v>
      </c>
      <c r="R910" t="s">
        <v>8328</v>
      </c>
      <c r="S910" s="12">
        <f t="shared" si="58"/>
        <v>40340.801562499997</v>
      </c>
      <c r="T910" s="12">
        <f t="shared" si="59"/>
        <v>40386.207638888889</v>
      </c>
    </row>
    <row r="911" spans="1:20" ht="60" x14ac:dyDescent="0.25">
      <c r="A911">
        <v>909</v>
      </c>
      <c r="B911" s="3" t="s">
        <v>910</v>
      </c>
      <c r="C911" s="3" t="s">
        <v>5019</v>
      </c>
      <c r="D911">
        <v>16000</v>
      </c>
      <c r="E911">
        <v>520</v>
      </c>
      <c r="F911" t="s">
        <v>8221</v>
      </c>
      <c r="G911" t="s">
        <v>8224</v>
      </c>
      <c r="H911" t="s">
        <v>8246</v>
      </c>
      <c r="I911">
        <v>1343016000</v>
      </c>
      <c r="J911">
        <v>1340296440</v>
      </c>
      <c r="K911" t="b">
        <v>0</v>
      </c>
      <c r="L911">
        <v>8</v>
      </c>
      <c r="M911" t="b">
        <v>0</v>
      </c>
      <c r="N911" t="s">
        <v>8278</v>
      </c>
      <c r="O911" s="5">
        <f t="shared" si="56"/>
        <v>3.25</v>
      </c>
      <c r="P911" s="7">
        <f t="shared" si="57"/>
        <v>65</v>
      </c>
      <c r="Q911" t="s">
        <v>8325</v>
      </c>
      <c r="R911" t="s">
        <v>8328</v>
      </c>
      <c r="S911" s="12">
        <f t="shared" si="58"/>
        <v>41081.69027777778</v>
      </c>
      <c r="T911" s="12">
        <f t="shared" si="59"/>
        <v>41113.166666666664</v>
      </c>
    </row>
    <row r="912" spans="1:20" ht="45" x14ac:dyDescent="0.25">
      <c r="A912">
        <v>910</v>
      </c>
      <c r="B912" s="3" t="s">
        <v>911</v>
      </c>
      <c r="C912" s="3" t="s">
        <v>5020</v>
      </c>
      <c r="D912">
        <v>550</v>
      </c>
      <c r="E912">
        <v>123</v>
      </c>
      <c r="F912" t="s">
        <v>8221</v>
      </c>
      <c r="G912" t="s">
        <v>8225</v>
      </c>
      <c r="H912" t="s">
        <v>8247</v>
      </c>
      <c r="I912">
        <v>1488546319</v>
      </c>
      <c r="J912">
        <v>1483362319</v>
      </c>
      <c r="K912" t="b">
        <v>0</v>
      </c>
      <c r="L912">
        <v>5</v>
      </c>
      <c r="M912" t="b">
        <v>0</v>
      </c>
      <c r="N912" t="s">
        <v>8278</v>
      </c>
      <c r="O912" s="5">
        <f t="shared" si="56"/>
        <v>22.363636363636363</v>
      </c>
      <c r="P912" s="7">
        <f t="shared" si="57"/>
        <v>24.6</v>
      </c>
      <c r="Q912" t="s">
        <v>8325</v>
      </c>
      <c r="R912" t="s">
        <v>8328</v>
      </c>
      <c r="S912" s="12">
        <f t="shared" si="58"/>
        <v>42737.545358796298</v>
      </c>
      <c r="T912" s="12">
        <f t="shared" si="59"/>
        <v>42797.545358796298</v>
      </c>
    </row>
    <row r="913" spans="1:20" ht="60" x14ac:dyDescent="0.25">
      <c r="A913">
        <v>911</v>
      </c>
      <c r="B913" s="3" t="s">
        <v>912</v>
      </c>
      <c r="C913" s="3" t="s">
        <v>5021</v>
      </c>
      <c r="D913">
        <v>100000</v>
      </c>
      <c r="E913">
        <v>0</v>
      </c>
      <c r="F913" t="s">
        <v>8221</v>
      </c>
      <c r="G913" t="s">
        <v>8224</v>
      </c>
      <c r="H913" t="s">
        <v>8246</v>
      </c>
      <c r="I913">
        <v>1390522045</v>
      </c>
      <c r="J913">
        <v>1388707645</v>
      </c>
      <c r="K913" t="b">
        <v>0</v>
      </c>
      <c r="L913">
        <v>0</v>
      </c>
      <c r="M913" t="b">
        <v>0</v>
      </c>
      <c r="N913" t="s">
        <v>8278</v>
      </c>
      <c r="O913" s="5">
        <f t="shared" si="56"/>
        <v>0</v>
      </c>
      <c r="P913" s="7" t="str">
        <f t="shared" si="57"/>
        <v>N/A</v>
      </c>
      <c r="Q913" t="s">
        <v>8325</v>
      </c>
      <c r="R913" t="s">
        <v>8328</v>
      </c>
      <c r="S913" s="12">
        <f t="shared" si="58"/>
        <v>41642.005150462966</v>
      </c>
      <c r="T913" s="12">
        <f t="shared" si="59"/>
        <v>41663.005150462966</v>
      </c>
    </row>
    <row r="914" spans="1:20" ht="45" x14ac:dyDescent="0.25">
      <c r="A914">
        <v>912</v>
      </c>
      <c r="B914" s="3" t="s">
        <v>913</v>
      </c>
      <c r="C914" s="3" t="s">
        <v>5022</v>
      </c>
      <c r="D914">
        <v>3500</v>
      </c>
      <c r="E914">
        <v>30</v>
      </c>
      <c r="F914" t="s">
        <v>8221</v>
      </c>
      <c r="G914" t="s">
        <v>8224</v>
      </c>
      <c r="H914" t="s">
        <v>8246</v>
      </c>
      <c r="I914">
        <v>1355197047</v>
      </c>
      <c r="J914">
        <v>1350009447</v>
      </c>
      <c r="K914" t="b">
        <v>0</v>
      </c>
      <c r="L914">
        <v>2</v>
      </c>
      <c r="M914" t="b">
        <v>0</v>
      </c>
      <c r="N914" t="s">
        <v>8278</v>
      </c>
      <c r="O914" s="5">
        <f t="shared" si="56"/>
        <v>0.85714285714285721</v>
      </c>
      <c r="P914" s="7">
        <f t="shared" si="57"/>
        <v>15</v>
      </c>
      <c r="Q914" t="s">
        <v>8325</v>
      </c>
      <c r="R914" t="s">
        <v>8328</v>
      </c>
      <c r="S914" s="12">
        <f t="shared" si="58"/>
        <v>41194.109340277777</v>
      </c>
      <c r="T914" s="12">
        <f t="shared" si="59"/>
        <v>41254.151006944441</v>
      </c>
    </row>
    <row r="915" spans="1:20" ht="60" x14ac:dyDescent="0.25">
      <c r="A915">
        <v>913</v>
      </c>
      <c r="B915" s="3" t="s">
        <v>914</v>
      </c>
      <c r="C915" s="3" t="s">
        <v>5023</v>
      </c>
      <c r="D915">
        <v>30000</v>
      </c>
      <c r="E915">
        <v>1982</v>
      </c>
      <c r="F915" t="s">
        <v>8221</v>
      </c>
      <c r="G915" t="s">
        <v>8224</v>
      </c>
      <c r="H915" t="s">
        <v>8246</v>
      </c>
      <c r="I915">
        <v>1336188019</v>
      </c>
      <c r="J915">
        <v>1333596019</v>
      </c>
      <c r="K915" t="b">
        <v>0</v>
      </c>
      <c r="L915">
        <v>24</v>
      </c>
      <c r="M915" t="b">
        <v>0</v>
      </c>
      <c r="N915" t="s">
        <v>8278</v>
      </c>
      <c r="O915" s="5">
        <f t="shared" si="56"/>
        <v>6.6066666666666665</v>
      </c>
      <c r="P915" s="7">
        <f t="shared" si="57"/>
        <v>82.583333333333329</v>
      </c>
      <c r="Q915" t="s">
        <v>8325</v>
      </c>
      <c r="R915" t="s">
        <v>8328</v>
      </c>
      <c r="S915" s="12">
        <f t="shared" si="58"/>
        <v>41004.139108796298</v>
      </c>
      <c r="T915" s="12">
        <f t="shared" si="59"/>
        <v>41034.139108796298</v>
      </c>
    </row>
    <row r="916" spans="1:20" ht="45" x14ac:dyDescent="0.25">
      <c r="A916">
        <v>914</v>
      </c>
      <c r="B916" s="3" t="s">
        <v>915</v>
      </c>
      <c r="C916" s="3" t="s">
        <v>5024</v>
      </c>
      <c r="D916">
        <v>1500</v>
      </c>
      <c r="E916">
        <v>0</v>
      </c>
      <c r="F916" t="s">
        <v>8221</v>
      </c>
      <c r="G916" t="s">
        <v>8224</v>
      </c>
      <c r="H916" t="s">
        <v>8246</v>
      </c>
      <c r="I916">
        <v>1345918747</v>
      </c>
      <c r="J916">
        <v>1343326747</v>
      </c>
      <c r="K916" t="b">
        <v>0</v>
      </c>
      <c r="L916">
        <v>0</v>
      </c>
      <c r="M916" t="b">
        <v>0</v>
      </c>
      <c r="N916" t="s">
        <v>8278</v>
      </c>
      <c r="O916" s="5">
        <f t="shared" si="56"/>
        <v>0</v>
      </c>
      <c r="P916" s="7" t="str">
        <f t="shared" si="57"/>
        <v>N/A</v>
      </c>
      <c r="Q916" t="s">
        <v>8325</v>
      </c>
      <c r="R916" t="s">
        <v>8328</v>
      </c>
      <c r="S916" s="12">
        <f t="shared" si="58"/>
        <v>41116.763275462967</v>
      </c>
      <c r="T916" s="12">
        <f t="shared" si="59"/>
        <v>41146.763275462967</v>
      </c>
    </row>
    <row r="917" spans="1:20" ht="45" x14ac:dyDescent="0.25">
      <c r="A917">
        <v>915</v>
      </c>
      <c r="B917" s="3" t="s">
        <v>916</v>
      </c>
      <c r="C917" s="3" t="s">
        <v>5025</v>
      </c>
      <c r="D917">
        <v>6500</v>
      </c>
      <c r="E917">
        <v>375</v>
      </c>
      <c r="F917" t="s">
        <v>8221</v>
      </c>
      <c r="G917" t="s">
        <v>8224</v>
      </c>
      <c r="H917" t="s">
        <v>8246</v>
      </c>
      <c r="I917">
        <v>1330577940</v>
      </c>
      <c r="J917">
        <v>1327853914</v>
      </c>
      <c r="K917" t="b">
        <v>0</v>
      </c>
      <c r="L917">
        <v>9</v>
      </c>
      <c r="M917" t="b">
        <v>0</v>
      </c>
      <c r="N917" t="s">
        <v>8278</v>
      </c>
      <c r="O917" s="5">
        <f t="shared" si="56"/>
        <v>5.7692307692307692</v>
      </c>
      <c r="P917" s="7">
        <f t="shared" si="57"/>
        <v>41.666666666666664</v>
      </c>
      <c r="Q917" t="s">
        <v>8325</v>
      </c>
      <c r="R917" t="s">
        <v>8328</v>
      </c>
      <c r="S917" s="12">
        <f t="shared" si="58"/>
        <v>40937.679560185185</v>
      </c>
      <c r="T917" s="12">
        <f t="shared" si="59"/>
        <v>40969.207638888889</v>
      </c>
    </row>
    <row r="918" spans="1:20" ht="45" x14ac:dyDescent="0.25">
      <c r="A918">
        <v>916</v>
      </c>
      <c r="B918" s="3" t="s">
        <v>917</v>
      </c>
      <c r="C918" s="3" t="s">
        <v>5026</v>
      </c>
      <c r="D918">
        <v>3300</v>
      </c>
      <c r="E918">
        <v>0</v>
      </c>
      <c r="F918" t="s">
        <v>8221</v>
      </c>
      <c r="G918" t="s">
        <v>8224</v>
      </c>
      <c r="H918" t="s">
        <v>8246</v>
      </c>
      <c r="I918">
        <v>1287723600</v>
      </c>
      <c r="J918">
        <v>1284409734</v>
      </c>
      <c r="K918" t="b">
        <v>0</v>
      </c>
      <c r="L918">
        <v>0</v>
      </c>
      <c r="M918" t="b">
        <v>0</v>
      </c>
      <c r="N918" t="s">
        <v>8278</v>
      </c>
      <c r="O918" s="5">
        <f t="shared" si="56"/>
        <v>0</v>
      </c>
      <c r="P918" s="7" t="str">
        <f t="shared" si="57"/>
        <v>N/A</v>
      </c>
      <c r="Q918" t="s">
        <v>8325</v>
      </c>
      <c r="R918" t="s">
        <v>8328</v>
      </c>
      <c r="S918" s="12">
        <f t="shared" si="58"/>
        <v>40434.853402777779</v>
      </c>
      <c r="T918" s="12">
        <f t="shared" si="59"/>
        <v>40473.208333333336</v>
      </c>
    </row>
    <row r="919" spans="1:20" ht="60" x14ac:dyDescent="0.25">
      <c r="A919">
        <v>917</v>
      </c>
      <c r="B919" s="3" t="s">
        <v>918</v>
      </c>
      <c r="C919" s="3" t="s">
        <v>5027</v>
      </c>
      <c r="D919">
        <v>5000</v>
      </c>
      <c r="E919">
        <v>30</v>
      </c>
      <c r="F919" t="s">
        <v>8221</v>
      </c>
      <c r="G919" t="s">
        <v>8224</v>
      </c>
      <c r="H919" t="s">
        <v>8246</v>
      </c>
      <c r="I919">
        <v>1405305000</v>
      </c>
      <c r="J919">
        <v>1402612730</v>
      </c>
      <c r="K919" t="b">
        <v>0</v>
      </c>
      <c r="L919">
        <v>1</v>
      </c>
      <c r="M919" t="b">
        <v>0</v>
      </c>
      <c r="N919" t="s">
        <v>8278</v>
      </c>
      <c r="O919" s="5">
        <f t="shared" si="56"/>
        <v>0.6</v>
      </c>
      <c r="P919" s="7">
        <f t="shared" si="57"/>
        <v>30</v>
      </c>
      <c r="Q919" t="s">
        <v>8325</v>
      </c>
      <c r="R919" t="s">
        <v>8328</v>
      </c>
      <c r="S919" s="12">
        <f t="shared" si="58"/>
        <v>41802.94363425926</v>
      </c>
      <c r="T919" s="12">
        <f t="shared" si="59"/>
        <v>41834.104166666664</v>
      </c>
    </row>
    <row r="920" spans="1:20" ht="60" x14ac:dyDescent="0.25">
      <c r="A920">
        <v>918</v>
      </c>
      <c r="B920" s="3" t="s">
        <v>919</v>
      </c>
      <c r="C920" s="3" t="s">
        <v>5028</v>
      </c>
      <c r="D920">
        <v>3900</v>
      </c>
      <c r="E920">
        <v>196</v>
      </c>
      <c r="F920" t="s">
        <v>8221</v>
      </c>
      <c r="G920" t="s">
        <v>8225</v>
      </c>
      <c r="H920" t="s">
        <v>8247</v>
      </c>
      <c r="I920">
        <v>1417474761</v>
      </c>
      <c r="J920">
        <v>1414879161</v>
      </c>
      <c r="K920" t="b">
        <v>0</v>
      </c>
      <c r="L920">
        <v>10</v>
      </c>
      <c r="M920" t="b">
        <v>0</v>
      </c>
      <c r="N920" t="s">
        <v>8278</v>
      </c>
      <c r="O920" s="5">
        <f t="shared" si="56"/>
        <v>5.0256410256410255</v>
      </c>
      <c r="P920" s="7">
        <f t="shared" si="57"/>
        <v>19.600000000000001</v>
      </c>
      <c r="Q920" t="s">
        <v>8325</v>
      </c>
      <c r="R920" t="s">
        <v>8328</v>
      </c>
      <c r="S920" s="12">
        <f t="shared" si="58"/>
        <v>41944.916215277779</v>
      </c>
      <c r="T920" s="12">
        <f t="shared" si="59"/>
        <v>41974.957881944443</v>
      </c>
    </row>
    <row r="921" spans="1:20" x14ac:dyDescent="0.25">
      <c r="A921">
        <v>919</v>
      </c>
      <c r="B921" s="3" t="s">
        <v>920</v>
      </c>
      <c r="C921" s="3" t="s">
        <v>5029</v>
      </c>
      <c r="D921">
        <v>20000</v>
      </c>
      <c r="E921">
        <v>100</v>
      </c>
      <c r="F921" t="s">
        <v>8221</v>
      </c>
      <c r="G921" t="s">
        <v>8224</v>
      </c>
      <c r="H921" t="s">
        <v>8246</v>
      </c>
      <c r="I921">
        <v>1355930645</v>
      </c>
      <c r="J921">
        <v>1352906645</v>
      </c>
      <c r="K921" t="b">
        <v>0</v>
      </c>
      <c r="L921">
        <v>1</v>
      </c>
      <c r="M921" t="b">
        <v>0</v>
      </c>
      <c r="N921" t="s">
        <v>8278</v>
      </c>
      <c r="O921" s="5">
        <f t="shared" si="56"/>
        <v>0.5</v>
      </c>
      <c r="P921" s="7">
        <f t="shared" si="57"/>
        <v>100</v>
      </c>
      <c r="Q921" t="s">
        <v>8325</v>
      </c>
      <c r="R921" t="s">
        <v>8328</v>
      </c>
      <c r="S921" s="12">
        <f t="shared" si="58"/>
        <v>41227.641724537039</v>
      </c>
      <c r="T921" s="12">
        <f t="shared" si="59"/>
        <v>41262.641724537039</v>
      </c>
    </row>
    <row r="922" spans="1:20" ht="45" x14ac:dyDescent="0.25">
      <c r="A922">
        <v>920</v>
      </c>
      <c r="B922" s="3" t="s">
        <v>921</v>
      </c>
      <c r="C922" s="3" t="s">
        <v>5030</v>
      </c>
      <c r="D922">
        <v>5500</v>
      </c>
      <c r="E922">
        <v>0</v>
      </c>
      <c r="F922" t="s">
        <v>8221</v>
      </c>
      <c r="G922" t="s">
        <v>8224</v>
      </c>
      <c r="H922" t="s">
        <v>8246</v>
      </c>
      <c r="I922">
        <v>1384448822</v>
      </c>
      <c r="J922">
        <v>1381853222</v>
      </c>
      <c r="K922" t="b">
        <v>0</v>
      </c>
      <c r="L922">
        <v>0</v>
      </c>
      <c r="M922" t="b">
        <v>0</v>
      </c>
      <c r="N922" t="s">
        <v>8278</v>
      </c>
      <c r="O922" s="5">
        <f t="shared" si="56"/>
        <v>0</v>
      </c>
      <c r="P922" s="7" t="str">
        <f t="shared" si="57"/>
        <v>N/A</v>
      </c>
      <c r="Q922" t="s">
        <v>8325</v>
      </c>
      <c r="R922" t="s">
        <v>8328</v>
      </c>
      <c r="S922" s="12">
        <f t="shared" si="58"/>
        <v>41562.67155092593</v>
      </c>
      <c r="T922" s="12">
        <f t="shared" si="59"/>
        <v>41592.713217592594</v>
      </c>
    </row>
    <row r="923" spans="1:20" ht="60" x14ac:dyDescent="0.25">
      <c r="A923">
        <v>921</v>
      </c>
      <c r="B923" s="3" t="s">
        <v>922</v>
      </c>
      <c r="C923" s="3" t="s">
        <v>5031</v>
      </c>
      <c r="D923">
        <v>15000</v>
      </c>
      <c r="E923">
        <v>4635</v>
      </c>
      <c r="F923" t="s">
        <v>8221</v>
      </c>
      <c r="G923" t="s">
        <v>8224</v>
      </c>
      <c r="H923" t="s">
        <v>8246</v>
      </c>
      <c r="I923">
        <v>1323666376</v>
      </c>
      <c r="J923">
        <v>1320033976</v>
      </c>
      <c r="K923" t="b">
        <v>0</v>
      </c>
      <c r="L923">
        <v>20</v>
      </c>
      <c r="M923" t="b">
        <v>0</v>
      </c>
      <c r="N923" t="s">
        <v>8278</v>
      </c>
      <c r="O923" s="5">
        <f t="shared" si="56"/>
        <v>30.9</v>
      </c>
      <c r="P923" s="7">
        <f t="shared" si="57"/>
        <v>231.75</v>
      </c>
      <c r="Q923" t="s">
        <v>8325</v>
      </c>
      <c r="R923" t="s">
        <v>8328</v>
      </c>
      <c r="S923" s="12">
        <f t="shared" si="58"/>
        <v>40847.171018518515</v>
      </c>
      <c r="T923" s="12">
        <f t="shared" si="59"/>
        <v>40889.212685185186</v>
      </c>
    </row>
    <row r="924" spans="1:20" ht="45" x14ac:dyDescent="0.25">
      <c r="A924">
        <v>922</v>
      </c>
      <c r="B924" s="3" t="s">
        <v>923</v>
      </c>
      <c r="C924" s="3" t="s">
        <v>5032</v>
      </c>
      <c r="D924">
        <v>27000</v>
      </c>
      <c r="E924">
        <v>5680</v>
      </c>
      <c r="F924" t="s">
        <v>8221</v>
      </c>
      <c r="G924" t="s">
        <v>8224</v>
      </c>
      <c r="H924" t="s">
        <v>8246</v>
      </c>
      <c r="I924">
        <v>1412167393</v>
      </c>
      <c r="J924">
        <v>1409143393</v>
      </c>
      <c r="K924" t="b">
        <v>0</v>
      </c>
      <c r="L924">
        <v>30</v>
      </c>
      <c r="M924" t="b">
        <v>0</v>
      </c>
      <c r="N924" t="s">
        <v>8278</v>
      </c>
      <c r="O924" s="5">
        <f t="shared" si="56"/>
        <v>21.037037037037038</v>
      </c>
      <c r="P924" s="7">
        <f t="shared" si="57"/>
        <v>189.33333333333334</v>
      </c>
      <c r="Q924" t="s">
        <v>8325</v>
      </c>
      <c r="R924" t="s">
        <v>8328</v>
      </c>
      <c r="S924" s="12">
        <f t="shared" si="58"/>
        <v>41878.530011574076</v>
      </c>
      <c r="T924" s="12">
        <f t="shared" si="59"/>
        <v>41913.530011574076</v>
      </c>
    </row>
    <row r="925" spans="1:20" ht="60" x14ac:dyDescent="0.25">
      <c r="A925">
        <v>923</v>
      </c>
      <c r="B925" s="3" t="s">
        <v>924</v>
      </c>
      <c r="C925" s="3" t="s">
        <v>5033</v>
      </c>
      <c r="D925">
        <v>15000</v>
      </c>
      <c r="E925">
        <v>330</v>
      </c>
      <c r="F925" t="s">
        <v>8221</v>
      </c>
      <c r="G925" t="s">
        <v>8224</v>
      </c>
      <c r="H925" t="s">
        <v>8246</v>
      </c>
      <c r="I925">
        <v>1416614523</v>
      </c>
      <c r="J925">
        <v>1414018923</v>
      </c>
      <c r="K925" t="b">
        <v>0</v>
      </c>
      <c r="L925">
        <v>6</v>
      </c>
      <c r="M925" t="b">
        <v>0</v>
      </c>
      <c r="N925" t="s">
        <v>8278</v>
      </c>
      <c r="O925" s="5">
        <f t="shared" si="56"/>
        <v>2.1999999999999997</v>
      </c>
      <c r="P925" s="7">
        <f t="shared" si="57"/>
        <v>55</v>
      </c>
      <c r="Q925" t="s">
        <v>8325</v>
      </c>
      <c r="R925" t="s">
        <v>8328</v>
      </c>
      <c r="S925" s="12">
        <f t="shared" si="58"/>
        <v>41934.959756944445</v>
      </c>
      <c r="T925" s="12">
        <f t="shared" si="59"/>
        <v>41965.001423611116</v>
      </c>
    </row>
    <row r="926" spans="1:20" ht="60" x14ac:dyDescent="0.25">
      <c r="A926">
        <v>924</v>
      </c>
      <c r="B926" s="3" t="s">
        <v>925</v>
      </c>
      <c r="C926" s="3" t="s">
        <v>5034</v>
      </c>
      <c r="D926">
        <v>3000</v>
      </c>
      <c r="E926">
        <v>327</v>
      </c>
      <c r="F926" t="s">
        <v>8221</v>
      </c>
      <c r="G926" t="s">
        <v>8224</v>
      </c>
      <c r="H926" t="s">
        <v>8246</v>
      </c>
      <c r="I926">
        <v>1360795069</v>
      </c>
      <c r="J926">
        <v>1358203069</v>
      </c>
      <c r="K926" t="b">
        <v>0</v>
      </c>
      <c r="L926">
        <v>15</v>
      </c>
      <c r="M926" t="b">
        <v>0</v>
      </c>
      <c r="N926" t="s">
        <v>8278</v>
      </c>
      <c r="O926" s="5">
        <f t="shared" si="56"/>
        <v>10.9</v>
      </c>
      <c r="P926" s="7">
        <f t="shared" si="57"/>
        <v>21.8</v>
      </c>
      <c r="Q926" t="s">
        <v>8325</v>
      </c>
      <c r="R926" t="s">
        <v>8328</v>
      </c>
      <c r="S926" s="12">
        <f t="shared" si="58"/>
        <v>41288.942928240744</v>
      </c>
      <c r="T926" s="12">
        <f t="shared" si="59"/>
        <v>41318.942928240744</v>
      </c>
    </row>
    <row r="927" spans="1:20" ht="45" x14ac:dyDescent="0.25">
      <c r="A927">
        <v>925</v>
      </c>
      <c r="B927" s="3" t="s">
        <v>926</v>
      </c>
      <c r="C927" s="3" t="s">
        <v>5035</v>
      </c>
      <c r="D927">
        <v>6000</v>
      </c>
      <c r="E927">
        <v>160</v>
      </c>
      <c r="F927" t="s">
        <v>8221</v>
      </c>
      <c r="G927" t="s">
        <v>8224</v>
      </c>
      <c r="H927" t="s">
        <v>8246</v>
      </c>
      <c r="I927">
        <v>1385590111</v>
      </c>
      <c r="J927">
        <v>1382994511</v>
      </c>
      <c r="K927" t="b">
        <v>0</v>
      </c>
      <c r="L927">
        <v>5</v>
      </c>
      <c r="M927" t="b">
        <v>0</v>
      </c>
      <c r="N927" t="s">
        <v>8278</v>
      </c>
      <c r="O927" s="5">
        <f t="shared" si="56"/>
        <v>2.666666666666667</v>
      </c>
      <c r="P927" s="7">
        <f t="shared" si="57"/>
        <v>32</v>
      </c>
      <c r="Q927" t="s">
        <v>8325</v>
      </c>
      <c r="R927" t="s">
        <v>8328</v>
      </c>
      <c r="S927" s="12">
        <f t="shared" si="58"/>
        <v>41575.880914351852</v>
      </c>
      <c r="T927" s="12">
        <f t="shared" si="59"/>
        <v>41605.922581018516</v>
      </c>
    </row>
    <row r="928" spans="1:20" ht="60" x14ac:dyDescent="0.25">
      <c r="A928">
        <v>926</v>
      </c>
      <c r="B928" s="3" t="s">
        <v>927</v>
      </c>
      <c r="C928" s="3" t="s">
        <v>5036</v>
      </c>
      <c r="D928">
        <v>7000</v>
      </c>
      <c r="E928">
        <v>0</v>
      </c>
      <c r="F928" t="s">
        <v>8221</v>
      </c>
      <c r="G928" t="s">
        <v>8224</v>
      </c>
      <c r="H928" t="s">
        <v>8246</v>
      </c>
      <c r="I928">
        <v>1278628800</v>
      </c>
      <c r="J928">
        <v>1276043330</v>
      </c>
      <c r="K928" t="b">
        <v>0</v>
      </c>
      <c r="L928">
        <v>0</v>
      </c>
      <c r="M928" t="b">
        <v>0</v>
      </c>
      <c r="N928" t="s">
        <v>8278</v>
      </c>
      <c r="O928" s="5">
        <f t="shared" si="56"/>
        <v>0</v>
      </c>
      <c r="P928" s="7" t="str">
        <f t="shared" si="57"/>
        <v>N/A</v>
      </c>
      <c r="Q928" t="s">
        <v>8325</v>
      </c>
      <c r="R928" t="s">
        <v>8328</v>
      </c>
      <c r="S928" s="12">
        <f t="shared" si="58"/>
        <v>40338.02002314815</v>
      </c>
      <c r="T928" s="12">
        <f t="shared" si="59"/>
        <v>40367.944444444445</v>
      </c>
    </row>
    <row r="929" spans="1:20" ht="30" x14ac:dyDescent="0.25">
      <c r="A929">
        <v>927</v>
      </c>
      <c r="B929" s="3" t="s">
        <v>928</v>
      </c>
      <c r="C929" s="3" t="s">
        <v>5037</v>
      </c>
      <c r="D929">
        <v>20000</v>
      </c>
      <c r="E929">
        <v>0</v>
      </c>
      <c r="F929" t="s">
        <v>8221</v>
      </c>
      <c r="G929" t="s">
        <v>8224</v>
      </c>
      <c r="H929" t="s">
        <v>8246</v>
      </c>
      <c r="I929">
        <v>1337024695</v>
      </c>
      <c r="J929">
        <v>1334432695</v>
      </c>
      <c r="K929" t="b">
        <v>0</v>
      </c>
      <c r="L929">
        <v>0</v>
      </c>
      <c r="M929" t="b">
        <v>0</v>
      </c>
      <c r="N929" t="s">
        <v>8278</v>
      </c>
      <c r="O929" s="5">
        <f t="shared" si="56"/>
        <v>0</v>
      </c>
      <c r="P929" s="7" t="str">
        <f t="shared" si="57"/>
        <v>N/A</v>
      </c>
      <c r="Q929" t="s">
        <v>8325</v>
      </c>
      <c r="R929" t="s">
        <v>8328</v>
      </c>
      <c r="S929" s="12">
        <f t="shared" si="58"/>
        <v>41013.822858796295</v>
      </c>
      <c r="T929" s="12">
        <f t="shared" si="59"/>
        <v>41043.822858796295</v>
      </c>
    </row>
    <row r="930" spans="1:20" ht="45" x14ac:dyDescent="0.25">
      <c r="A930">
        <v>928</v>
      </c>
      <c r="B930" s="3" t="s">
        <v>929</v>
      </c>
      <c r="C930" s="3" t="s">
        <v>5038</v>
      </c>
      <c r="D930">
        <v>14500</v>
      </c>
      <c r="E930">
        <v>1575</v>
      </c>
      <c r="F930" t="s">
        <v>8221</v>
      </c>
      <c r="G930" t="s">
        <v>8224</v>
      </c>
      <c r="H930" t="s">
        <v>8246</v>
      </c>
      <c r="I930">
        <v>1353196800</v>
      </c>
      <c r="J930">
        <v>1348864913</v>
      </c>
      <c r="K930" t="b">
        <v>0</v>
      </c>
      <c r="L930">
        <v>28</v>
      </c>
      <c r="M930" t="b">
        <v>0</v>
      </c>
      <c r="N930" t="s">
        <v>8278</v>
      </c>
      <c r="O930" s="5">
        <f t="shared" si="56"/>
        <v>10.86206896551724</v>
      </c>
      <c r="P930" s="7">
        <f t="shared" si="57"/>
        <v>56.25</v>
      </c>
      <c r="Q930" t="s">
        <v>8325</v>
      </c>
      <c r="R930" t="s">
        <v>8328</v>
      </c>
      <c r="S930" s="12">
        <f t="shared" si="58"/>
        <v>41180.86241898148</v>
      </c>
      <c r="T930" s="12">
        <f t="shared" si="59"/>
        <v>41231</v>
      </c>
    </row>
    <row r="931" spans="1:20" ht="45" x14ac:dyDescent="0.25">
      <c r="A931">
        <v>929</v>
      </c>
      <c r="B931" s="3" t="s">
        <v>930</v>
      </c>
      <c r="C931" s="3" t="s">
        <v>5039</v>
      </c>
      <c r="D931">
        <v>500</v>
      </c>
      <c r="E931">
        <v>0</v>
      </c>
      <c r="F931" t="s">
        <v>8221</v>
      </c>
      <c r="G931" t="s">
        <v>8224</v>
      </c>
      <c r="H931" t="s">
        <v>8246</v>
      </c>
      <c r="I931">
        <v>1333946569</v>
      </c>
      <c r="J931">
        <v>1331358169</v>
      </c>
      <c r="K931" t="b">
        <v>0</v>
      </c>
      <c r="L931">
        <v>0</v>
      </c>
      <c r="M931" t="b">
        <v>0</v>
      </c>
      <c r="N931" t="s">
        <v>8278</v>
      </c>
      <c r="O931" s="5">
        <f t="shared" si="56"/>
        <v>0</v>
      </c>
      <c r="P931" s="7" t="str">
        <f t="shared" si="57"/>
        <v>N/A</v>
      </c>
      <c r="Q931" t="s">
        <v>8325</v>
      </c>
      <c r="R931" t="s">
        <v>8328</v>
      </c>
      <c r="S931" s="12">
        <f t="shared" si="58"/>
        <v>40978.238067129627</v>
      </c>
      <c r="T931" s="12">
        <f t="shared" si="59"/>
        <v>41008.196400462963</v>
      </c>
    </row>
    <row r="932" spans="1:20" ht="60" x14ac:dyDescent="0.25">
      <c r="A932">
        <v>930</v>
      </c>
      <c r="B932" s="3" t="s">
        <v>931</v>
      </c>
      <c r="C932" s="3" t="s">
        <v>5040</v>
      </c>
      <c r="D932">
        <v>900</v>
      </c>
      <c r="E932">
        <v>345</v>
      </c>
      <c r="F932" t="s">
        <v>8221</v>
      </c>
      <c r="G932" t="s">
        <v>8224</v>
      </c>
      <c r="H932" t="s">
        <v>8246</v>
      </c>
      <c r="I932">
        <v>1277501520</v>
      </c>
      <c r="J932">
        <v>1273874306</v>
      </c>
      <c r="K932" t="b">
        <v>0</v>
      </c>
      <c r="L932">
        <v>5</v>
      </c>
      <c r="M932" t="b">
        <v>0</v>
      </c>
      <c r="N932" t="s">
        <v>8278</v>
      </c>
      <c r="O932" s="5">
        <f t="shared" si="56"/>
        <v>38.333333333333336</v>
      </c>
      <c r="P932" s="7">
        <f t="shared" si="57"/>
        <v>69</v>
      </c>
      <c r="Q932" t="s">
        <v>8325</v>
      </c>
      <c r="R932" t="s">
        <v>8328</v>
      </c>
      <c r="S932" s="12">
        <f t="shared" si="58"/>
        <v>40312.915578703702</v>
      </c>
      <c r="T932" s="12">
        <f t="shared" si="59"/>
        <v>40354.897222222222</v>
      </c>
    </row>
    <row r="933" spans="1:20" ht="45" x14ac:dyDescent="0.25">
      <c r="A933">
        <v>931</v>
      </c>
      <c r="B933" s="3" t="s">
        <v>932</v>
      </c>
      <c r="C933" s="3" t="s">
        <v>5041</v>
      </c>
      <c r="D933">
        <v>2000</v>
      </c>
      <c r="E933">
        <v>131</v>
      </c>
      <c r="F933" t="s">
        <v>8221</v>
      </c>
      <c r="G933" t="s">
        <v>8225</v>
      </c>
      <c r="H933" t="s">
        <v>8247</v>
      </c>
      <c r="I933">
        <v>1395007200</v>
      </c>
      <c r="J933">
        <v>1392021502</v>
      </c>
      <c r="K933" t="b">
        <v>0</v>
      </c>
      <c r="L933">
        <v>7</v>
      </c>
      <c r="M933" t="b">
        <v>0</v>
      </c>
      <c r="N933" t="s">
        <v>8278</v>
      </c>
      <c r="O933" s="5">
        <f t="shared" si="56"/>
        <v>6.5500000000000007</v>
      </c>
      <c r="P933" s="7">
        <f t="shared" si="57"/>
        <v>18.714285714285715</v>
      </c>
      <c r="Q933" t="s">
        <v>8325</v>
      </c>
      <c r="R933" t="s">
        <v>8328</v>
      </c>
      <c r="S933" s="12">
        <f t="shared" si="58"/>
        <v>41680.359976851854</v>
      </c>
      <c r="T933" s="12">
        <f t="shared" si="59"/>
        <v>41714.916666666664</v>
      </c>
    </row>
    <row r="934" spans="1:20" ht="45" x14ac:dyDescent="0.25">
      <c r="A934">
        <v>932</v>
      </c>
      <c r="B934" s="3" t="s">
        <v>933</v>
      </c>
      <c r="C934" s="3" t="s">
        <v>5042</v>
      </c>
      <c r="D934">
        <v>9500</v>
      </c>
      <c r="E934">
        <v>1381</v>
      </c>
      <c r="F934" t="s">
        <v>8221</v>
      </c>
      <c r="G934" t="s">
        <v>8224</v>
      </c>
      <c r="H934" t="s">
        <v>8246</v>
      </c>
      <c r="I934">
        <v>1363990545</v>
      </c>
      <c r="J934">
        <v>1360106145</v>
      </c>
      <c r="K934" t="b">
        <v>0</v>
      </c>
      <c r="L934">
        <v>30</v>
      </c>
      <c r="M934" t="b">
        <v>0</v>
      </c>
      <c r="N934" t="s">
        <v>8278</v>
      </c>
      <c r="O934" s="5">
        <f t="shared" si="56"/>
        <v>14.536842105263158</v>
      </c>
      <c r="P934" s="7">
        <f t="shared" si="57"/>
        <v>46.033333333333331</v>
      </c>
      <c r="Q934" t="s">
        <v>8325</v>
      </c>
      <c r="R934" t="s">
        <v>8328</v>
      </c>
      <c r="S934" s="12">
        <f t="shared" si="58"/>
        <v>41310.969270833331</v>
      </c>
      <c r="T934" s="12">
        <f t="shared" si="59"/>
        <v>41355.927604166667</v>
      </c>
    </row>
    <row r="935" spans="1:20" ht="60" x14ac:dyDescent="0.25">
      <c r="A935">
        <v>933</v>
      </c>
      <c r="B935" s="3" t="s">
        <v>934</v>
      </c>
      <c r="C935" s="3" t="s">
        <v>5043</v>
      </c>
      <c r="D935">
        <v>2000</v>
      </c>
      <c r="E935">
        <v>120</v>
      </c>
      <c r="F935" t="s">
        <v>8221</v>
      </c>
      <c r="G935" t="s">
        <v>8224</v>
      </c>
      <c r="H935" t="s">
        <v>8246</v>
      </c>
      <c r="I935">
        <v>1399867409</v>
      </c>
      <c r="J935">
        <v>1394683409</v>
      </c>
      <c r="K935" t="b">
        <v>0</v>
      </c>
      <c r="L935">
        <v>2</v>
      </c>
      <c r="M935" t="b">
        <v>0</v>
      </c>
      <c r="N935" t="s">
        <v>8278</v>
      </c>
      <c r="O935" s="5">
        <f t="shared" si="56"/>
        <v>6</v>
      </c>
      <c r="P935" s="7">
        <f t="shared" si="57"/>
        <v>60</v>
      </c>
      <c r="Q935" t="s">
        <v>8325</v>
      </c>
      <c r="R935" t="s">
        <v>8328</v>
      </c>
      <c r="S935" s="12">
        <f t="shared" si="58"/>
        <v>41711.169085648151</v>
      </c>
      <c r="T935" s="12">
        <f t="shared" si="59"/>
        <v>41771.169085648151</v>
      </c>
    </row>
    <row r="936" spans="1:20" ht="60" x14ac:dyDescent="0.25">
      <c r="A936">
        <v>934</v>
      </c>
      <c r="B936" s="3" t="s">
        <v>935</v>
      </c>
      <c r="C936" s="3" t="s">
        <v>5044</v>
      </c>
      <c r="D936">
        <v>5000</v>
      </c>
      <c r="E936">
        <v>1520</v>
      </c>
      <c r="F936" t="s">
        <v>8221</v>
      </c>
      <c r="G936" t="s">
        <v>8229</v>
      </c>
      <c r="H936" t="s">
        <v>8251</v>
      </c>
      <c r="I936">
        <v>1399183200</v>
      </c>
      <c r="J936">
        <v>1396633284</v>
      </c>
      <c r="K936" t="b">
        <v>0</v>
      </c>
      <c r="L936">
        <v>30</v>
      </c>
      <c r="M936" t="b">
        <v>0</v>
      </c>
      <c r="N936" t="s">
        <v>8278</v>
      </c>
      <c r="O936" s="5">
        <f t="shared" si="56"/>
        <v>30.4</v>
      </c>
      <c r="P936" s="7">
        <f t="shared" si="57"/>
        <v>50.666666666666664</v>
      </c>
      <c r="Q936" t="s">
        <v>8325</v>
      </c>
      <c r="R936" t="s">
        <v>8328</v>
      </c>
      <c r="S936" s="12">
        <f t="shared" si="58"/>
        <v>41733.737083333333</v>
      </c>
      <c r="T936" s="12">
        <f t="shared" si="59"/>
        <v>41763.25</v>
      </c>
    </row>
    <row r="937" spans="1:20" ht="60" x14ac:dyDescent="0.25">
      <c r="A937">
        <v>935</v>
      </c>
      <c r="B937" s="3" t="s">
        <v>936</v>
      </c>
      <c r="C937" s="3" t="s">
        <v>5045</v>
      </c>
      <c r="D937">
        <v>3500</v>
      </c>
      <c r="E937">
        <v>50</v>
      </c>
      <c r="F937" t="s">
        <v>8221</v>
      </c>
      <c r="G937" t="s">
        <v>8224</v>
      </c>
      <c r="H937" t="s">
        <v>8246</v>
      </c>
      <c r="I937">
        <v>1454054429</v>
      </c>
      <c r="J937">
        <v>1451462429</v>
      </c>
      <c r="K937" t="b">
        <v>0</v>
      </c>
      <c r="L937">
        <v>2</v>
      </c>
      <c r="M937" t="b">
        <v>0</v>
      </c>
      <c r="N937" t="s">
        <v>8278</v>
      </c>
      <c r="O937" s="5">
        <f t="shared" si="56"/>
        <v>1.4285714285714286</v>
      </c>
      <c r="P937" s="7">
        <f t="shared" si="57"/>
        <v>25</v>
      </c>
      <c r="Q937" t="s">
        <v>8325</v>
      </c>
      <c r="R937" t="s">
        <v>8328</v>
      </c>
      <c r="S937" s="12">
        <f t="shared" si="58"/>
        <v>42368.333668981482</v>
      </c>
      <c r="T937" s="12">
        <f t="shared" si="59"/>
        <v>42398.333668981482</v>
      </c>
    </row>
    <row r="938" spans="1:20" ht="45" x14ac:dyDescent="0.25">
      <c r="A938">
        <v>936</v>
      </c>
      <c r="B938" s="3" t="s">
        <v>937</v>
      </c>
      <c r="C938" s="3" t="s">
        <v>5046</v>
      </c>
      <c r="D938">
        <v>1400</v>
      </c>
      <c r="E938">
        <v>0</v>
      </c>
      <c r="F938" t="s">
        <v>8221</v>
      </c>
      <c r="G938" t="s">
        <v>8224</v>
      </c>
      <c r="H938" t="s">
        <v>8246</v>
      </c>
      <c r="I938">
        <v>1326916800</v>
      </c>
      <c r="J938">
        <v>1323131689</v>
      </c>
      <c r="K938" t="b">
        <v>0</v>
      </c>
      <c r="L938">
        <v>0</v>
      </c>
      <c r="M938" t="b">
        <v>0</v>
      </c>
      <c r="N938" t="s">
        <v>8278</v>
      </c>
      <c r="O938" s="5">
        <f t="shared" si="56"/>
        <v>0</v>
      </c>
      <c r="P938" s="7" t="str">
        <f t="shared" si="57"/>
        <v>N/A</v>
      </c>
      <c r="Q938" t="s">
        <v>8325</v>
      </c>
      <c r="R938" t="s">
        <v>8328</v>
      </c>
      <c r="S938" s="12">
        <f t="shared" si="58"/>
        <v>40883.024178240739</v>
      </c>
      <c r="T938" s="12">
        <f t="shared" si="59"/>
        <v>40926.833333333336</v>
      </c>
    </row>
    <row r="939" spans="1:20" ht="45" x14ac:dyDescent="0.25">
      <c r="A939">
        <v>937</v>
      </c>
      <c r="B939" s="3" t="s">
        <v>938</v>
      </c>
      <c r="C939" s="3" t="s">
        <v>5047</v>
      </c>
      <c r="D939">
        <v>3500</v>
      </c>
      <c r="E939">
        <v>40</v>
      </c>
      <c r="F939" t="s">
        <v>8221</v>
      </c>
      <c r="G939" t="s">
        <v>8224</v>
      </c>
      <c r="H939" t="s">
        <v>8246</v>
      </c>
      <c r="I939">
        <v>1383509357</v>
      </c>
      <c r="J939">
        <v>1380913757</v>
      </c>
      <c r="K939" t="b">
        <v>0</v>
      </c>
      <c r="L939">
        <v>2</v>
      </c>
      <c r="M939" t="b">
        <v>0</v>
      </c>
      <c r="N939" t="s">
        <v>8278</v>
      </c>
      <c r="O939" s="5">
        <f t="shared" si="56"/>
        <v>1.1428571428571428</v>
      </c>
      <c r="P939" s="7">
        <f t="shared" si="57"/>
        <v>20</v>
      </c>
      <c r="Q939" t="s">
        <v>8325</v>
      </c>
      <c r="R939" t="s">
        <v>8328</v>
      </c>
      <c r="S939" s="12">
        <f t="shared" si="58"/>
        <v>41551.798113425924</v>
      </c>
      <c r="T939" s="12">
        <f t="shared" si="59"/>
        <v>41581.839780092596</v>
      </c>
    </row>
    <row r="940" spans="1:20" ht="45" x14ac:dyDescent="0.25">
      <c r="A940">
        <v>938</v>
      </c>
      <c r="B940" s="3" t="s">
        <v>939</v>
      </c>
      <c r="C940" s="3" t="s">
        <v>5048</v>
      </c>
      <c r="D940">
        <v>7000</v>
      </c>
      <c r="E940">
        <v>25</v>
      </c>
      <c r="F940" t="s">
        <v>8221</v>
      </c>
      <c r="G940" t="s">
        <v>8224</v>
      </c>
      <c r="H940" t="s">
        <v>8246</v>
      </c>
      <c r="I940">
        <v>1346585448</v>
      </c>
      <c r="J940">
        <v>1343993448</v>
      </c>
      <c r="K940" t="b">
        <v>0</v>
      </c>
      <c r="L940">
        <v>1</v>
      </c>
      <c r="M940" t="b">
        <v>0</v>
      </c>
      <c r="N940" t="s">
        <v>8278</v>
      </c>
      <c r="O940" s="5">
        <f t="shared" si="56"/>
        <v>0.35714285714285715</v>
      </c>
      <c r="P940" s="7">
        <f t="shared" si="57"/>
        <v>25</v>
      </c>
      <c r="Q940" t="s">
        <v>8325</v>
      </c>
      <c r="R940" t="s">
        <v>8328</v>
      </c>
      <c r="S940" s="12">
        <f t="shared" si="58"/>
        <v>41124.479722222226</v>
      </c>
      <c r="T940" s="12">
        <f t="shared" si="59"/>
        <v>41154.479722222226</v>
      </c>
    </row>
    <row r="941" spans="1:20" ht="60" x14ac:dyDescent="0.25">
      <c r="A941">
        <v>939</v>
      </c>
      <c r="B941" s="3" t="s">
        <v>940</v>
      </c>
      <c r="C941" s="3" t="s">
        <v>5049</v>
      </c>
      <c r="D941">
        <v>2750</v>
      </c>
      <c r="E941">
        <v>40</v>
      </c>
      <c r="F941" t="s">
        <v>8221</v>
      </c>
      <c r="G941" t="s">
        <v>8224</v>
      </c>
      <c r="H941" t="s">
        <v>8246</v>
      </c>
      <c r="I941">
        <v>1372622280</v>
      </c>
      <c r="J941">
        <v>1369246738</v>
      </c>
      <c r="K941" t="b">
        <v>0</v>
      </c>
      <c r="L941">
        <v>2</v>
      </c>
      <c r="M941" t="b">
        <v>0</v>
      </c>
      <c r="N941" t="s">
        <v>8278</v>
      </c>
      <c r="O941" s="5">
        <f t="shared" si="56"/>
        <v>1.4545454545454546</v>
      </c>
      <c r="P941" s="7">
        <f t="shared" si="57"/>
        <v>20</v>
      </c>
      <c r="Q941" t="s">
        <v>8325</v>
      </c>
      <c r="R941" t="s">
        <v>8328</v>
      </c>
      <c r="S941" s="12">
        <f t="shared" si="58"/>
        <v>41416.763171296298</v>
      </c>
      <c r="T941" s="12">
        <f t="shared" si="59"/>
        <v>41455.831944444442</v>
      </c>
    </row>
    <row r="942" spans="1:20" ht="45" x14ac:dyDescent="0.25">
      <c r="A942">
        <v>940</v>
      </c>
      <c r="B942" s="3" t="s">
        <v>941</v>
      </c>
      <c r="C942" s="3" t="s">
        <v>5050</v>
      </c>
      <c r="D942">
        <v>9000</v>
      </c>
      <c r="E942">
        <v>1544</v>
      </c>
      <c r="F942" t="s">
        <v>8221</v>
      </c>
      <c r="G942" t="s">
        <v>8224</v>
      </c>
      <c r="H942" t="s">
        <v>8246</v>
      </c>
      <c r="I942">
        <v>1439251926</v>
      </c>
      <c r="J942">
        <v>1435363926</v>
      </c>
      <c r="K942" t="b">
        <v>0</v>
      </c>
      <c r="L942">
        <v>14</v>
      </c>
      <c r="M942" t="b">
        <v>0</v>
      </c>
      <c r="N942" t="s">
        <v>8273</v>
      </c>
      <c r="O942" s="5">
        <f t="shared" si="56"/>
        <v>17.155555555555555</v>
      </c>
      <c r="P942" s="7">
        <f t="shared" si="57"/>
        <v>110.28571428571429</v>
      </c>
      <c r="Q942" t="s">
        <v>8319</v>
      </c>
      <c r="R942" t="s">
        <v>8321</v>
      </c>
      <c r="S942" s="12">
        <f t="shared" si="58"/>
        <v>42182.008402777778</v>
      </c>
      <c r="T942" s="12">
        <f t="shared" si="59"/>
        <v>42227.008402777778</v>
      </c>
    </row>
    <row r="943" spans="1:20" ht="60" x14ac:dyDescent="0.25">
      <c r="A943">
        <v>941</v>
      </c>
      <c r="B943" s="3" t="s">
        <v>942</v>
      </c>
      <c r="C943" s="3" t="s">
        <v>5051</v>
      </c>
      <c r="D943">
        <v>50000</v>
      </c>
      <c r="E943">
        <v>1161</v>
      </c>
      <c r="F943" t="s">
        <v>8221</v>
      </c>
      <c r="G943" t="s">
        <v>8224</v>
      </c>
      <c r="H943" t="s">
        <v>8246</v>
      </c>
      <c r="I943">
        <v>1486693145</v>
      </c>
      <c r="J943">
        <v>1484101145</v>
      </c>
      <c r="K943" t="b">
        <v>0</v>
      </c>
      <c r="L943">
        <v>31</v>
      </c>
      <c r="M943" t="b">
        <v>0</v>
      </c>
      <c r="N943" t="s">
        <v>8273</v>
      </c>
      <c r="O943" s="5">
        <f t="shared" si="56"/>
        <v>2.3220000000000001</v>
      </c>
      <c r="P943" s="7">
        <f t="shared" si="57"/>
        <v>37.451612903225808</v>
      </c>
      <c r="Q943" t="s">
        <v>8319</v>
      </c>
      <c r="R943" t="s">
        <v>8321</v>
      </c>
      <c r="S943" s="12">
        <f t="shared" si="58"/>
        <v>42746.096585648149</v>
      </c>
      <c r="T943" s="12">
        <f t="shared" si="59"/>
        <v>42776.096585648149</v>
      </c>
    </row>
    <row r="944" spans="1:20" ht="60" x14ac:dyDescent="0.25">
      <c r="A944">
        <v>942</v>
      </c>
      <c r="B944" s="3" t="s">
        <v>943</v>
      </c>
      <c r="C944" s="3" t="s">
        <v>5052</v>
      </c>
      <c r="D944">
        <v>7500</v>
      </c>
      <c r="E944">
        <v>668</v>
      </c>
      <c r="F944" t="s">
        <v>8221</v>
      </c>
      <c r="G944" t="s">
        <v>8224</v>
      </c>
      <c r="H944" t="s">
        <v>8246</v>
      </c>
      <c r="I944">
        <v>1455826460</v>
      </c>
      <c r="J944">
        <v>1452716060</v>
      </c>
      <c r="K944" t="b">
        <v>0</v>
      </c>
      <c r="L944">
        <v>16</v>
      </c>
      <c r="M944" t="b">
        <v>0</v>
      </c>
      <c r="N944" t="s">
        <v>8273</v>
      </c>
      <c r="O944" s="5">
        <f t="shared" si="56"/>
        <v>8.9066666666666663</v>
      </c>
      <c r="P944" s="7">
        <f t="shared" si="57"/>
        <v>41.75</v>
      </c>
      <c r="Q944" t="s">
        <v>8319</v>
      </c>
      <c r="R944" t="s">
        <v>8321</v>
      </c>
      <c r="S944" s="12">
        <f t="shared" si="58"/>
        <v>42382.843287037031</v>
      </c>
      <c r="T944" s="12">
        <f t="shared" si="59"/>
        <v>42418.843287037031</v>
      </c>
    </row>
    <row r="945" spans="1:20" ht="30" x14ac:dyDescent="0.25">
      <c r="A945">
        <v>943</v>
      </c>
      <c r="B945" s="3" t="s">
        <v>944</v>
      </c>
      <c r="C945" s="3" t="s">
        <v>5053</v>
      </c>
      <c r="D945">
        <v>3000</v>
      </c>
      <c r="E945">
        <v>289</v>
      </c>
      <c r="F945" t="s">
        <v>8221</v>
      </c>
      <c r="G945" t="s">
        <v>8224</v>
      </c>
      <c r="H945" t="s">
        <v>8246</v>
      </c>
      <c r="I945">
        <v>1480438905</v>
      </c>
      <c r="J945">
        <v>1477843305</v>
      </c>
      <c r="K945" t="b">
        <v>0</v>
      </c>
      <c r="L945">
        <v>12</v>
      </c>
      <c r="M945" t="b">
        <v>0</v>
      </c>
      <c r="N945" t="s">
        <v>8273</v>
      </c>
      <c r="O945" s="5">
        <f t="shared" si="56"/>
        <v>9.6333333333333346</v>
      </c>
      <c r="P945" s="7">
        <f t="shared" si="57"/>
        <v>24.083333333333332</v>
      </c>
      <c r="Q945" t="s">
        <v>8319</v>
      </c>
      <c r="R945" t="s">
        <v>8321</v>
      </c>
      <c r="S945" s="12">
        <f t="shared" si="58"/>
        <v>42673.66788194445</v>
      </c>
      <c r="T945" s="12">
        <f t="shared" si="59"/>
        <v>42703.709548611107</v>
      </c>
    </row>
    <row r="946" spans="1:20" ht="45" x14ac:dyDescent="0.25">
      <c r="A946">
        <v>944</v>
      </c>
      <c r="B946" s="3" t="s">
        <v>945</v>
      </c>
      <c r="C946" s="3" t="s">
        <v>5054</v>
      </c>
      <c r="D946">
        <v>50000</v>
      </c>
      <c r="E946">
        <v>6663</v>
      </c>
      <c r="F946" t="s">
        <v>8221</v>
      </c>
      <c r="G946" t="s">
        <v>8224</v>
      </c>
      <c r="H946" t="s">
        <v>8246</v>
      </c>
      <c r="I946">
        <v>1460988000</v>
      </c>
      <c r="J946">
        <v>1458050450</v>
      </c>
      <c r="K946" t="b">
        <v>0</v>
      </c>
      <c r="L946">
        <v>96</v>
      </c>
      <c r="M946" t="b">
        <v>0</v>
      </c>
      <c r="N946" t="s">
        <v>8273</v>
      </c>
      <c r="O946" s="5">
        <f t="shared" si="56"/>
        <v>13.325999999999999</v>
      </c>
      <c r="P946" s="7">
        <f t="shared" si="57"/>
        <v>69.40625</v>
      </c>
      <c r="Q946" t="s">
        <v>8319</v>
      </c>
      <c r="R946" t="s">
        <v>8321</v>
      </c>
      <c r="S946" s="12">
        <f t="shared" si="58"/>
        <v>42444.583912037036</v>
      </c>
      <c r="T946" s="12">
        <f t="shared" si="59"/>
        <v>42478.583333333328</v>
      </c>
    </row>
    <row r="947" spans="1:20" ht="45" x14ac:dyDescent="0.25">
      <c r="A947">
        <v>945</v>
      </c>
      <c r="B947" s="3" t="s">
        <v>946</v>
      </c>
      <c r="C947" s="3" t="s">
        <v>5055</v>
      </c>
      <c r="D947">
        <v>100000</v>
      </c>
      <c r="E947">
        <v>2484</v>
      </c>
      <c r="F947" t="s">
        <v>8221</v>
      </c>
      <c r="G947" t="s">
        <v>8230</v>
      </c>
      <c r="H947" t="s">
        <v>8249</v>
      </c>
      <c r="I947">
        <v>1487462340</v>
      </c>
      <c r="J947">
        <v>1482958626</v>
      </c>
      <c r="K947" t="b">
        <v>0</v>
      </c>
      <c r="L947">
        <v>16</v>
      </c>
      <c r="M947" t="b">
        <v>0</v>
      </c>
      <c r="N947" t="s">
        <v>8273</v>
      </c>
      <c r="O947" s="5">
        <f t="shared" si="56"/>
        <v>2.484</v>
      </c>
      <c r="P947" s="7">
        <f t="shared" si="57"/>
        <v>155.25</v>
      </c>
      <c r="Q947" t="s">
        <v>8319</v>
      </c>
      <c r="R947" t="s">
        <v>8321</v>
      </c>
      <c r="S947" s="12">
        <f t="shared" si="58"/>
        <v>42732.872986111113</v>
      </c>
      <c r="T947" s="12">
        <f t="shared" si="59"/>
        <v>42784.999305555553</v>
      </c>
    </row>
    <row r="948" spans="1:20" ht="45" x14ac:dyDescent="0.25">
      <c r="A948">
        <v>946</v>
      </c>
      <c r="B948" s="3" t="s">
        <v>947</v>
      </c>
      <c r="C948" s="3" t="s">
        <v>5056</v>
      </c>
      <c r="D948">
        <v>15000</v>
      </c>
      <c r="E948">
        <v>286</v>
      </c>
      <c r="F948" t="s">
        <v>8221</v>
      </c>
      <c r="G948" t="s">
        <v>8224</v>
      </c>
      <c r="H948" t="s">
        <v>8246</v>
      </c>
      <c r="I948">
        <v>1473444048</v>
      </c>
      <c r="J948">
        <v>1470852048</v>
      </c>
      <c r="K948" t="b">
        <v>0</v>
      </c>
      <c r="L948">
        <v>5</v>
      </c>
      <c r="M948" t="b">
        <v>0</v>
      </c>
      <c r="N948" t="s">
        <v>8273</v>
      </c>
      <c r="O948" s="5">
        <f t="shared" si="56"/>
        <v>1.9066666666666665</v>
      </c>
      <c r="P948" s="7">
        <f t="shared" si="57"/>
        <v>57.2</v>
      </c>
      <c r="Q948" t="s">
        <v>8319</v>
      </c>
      <c r="R948" t="s">
        <v>8321</v>
      </c>
      <c r="S948" s="12">
        <f t="shared" si="58"/>
        <v>42592.750555555554</v>
      </c>
      <c r="T948" s="12">
        <f t="shared" si="59"/>
        <v>42622.750555555554</v>
      </c>
    </row>
    <row r="949" spans="1:20" ht="60" x14ac:dyDescent="0.25">
      <c r="A949">
        <v>947</v>
      </c>
      <c r="B949" s="3" t="s">
        <v>948</v>
      </c>
      <c r="C949" s="3" t="s">
        <v>5057</v>
      </c>
      <c r="D949">
        <v>850</v>
      </c>
      <c r="E949">
        <v>0</v>
      </c>
      <c r="F949" t="s">
        <v>8221</v>
      </c>
      <c r="G949" t="s">
        <v>8224</v>
      </c>
      <c r="H949" t="s">
        <v>8246</v>
      </c>
      <c r="I949">
        <v>1467312306</v>
      </c>
      <c r="J949">
        <v>1462128306</v>
      </c>
      <c r="K949" t="b">
        <v>0</v>
      </c>
      <c r="L949">
        <v>0</v>
      </c>
      <c r="M949" t="b">
        <v>0</v>
      </c>
      <c r="N949" t="s">
        <v>8273</v>
      </c>
      <c r="O949" s="5">
        <f t="shared" si="56"/>
        <v>0</v>
      </c>
      <c r="P949" s="7" t="str">
        <f t="shared" si="57"/>
        <v>N/A</v>
      </c>
      <c r="Q949" t="s">
        <v>8319</v>
      </c>
      <c r="R949" t="s">
        <v>8321</v>
      </c>
      <c r="S949" s="12">
        <f t="shared" si="58"/>
        <v>42491.781319444446</v>
      </c>
      <c r="T949" s="12">
        <f t="shared" si="59"/>
        <v>42551.781319444446</v>
      </c>
    </row>
    <row r="950" spans="1:20" ht="60" x14ac:dyDescent="0.25">
      <c r="A950">
        <v>948</v>
      </c>
      <c r="B950" s="3" t="s">
        <v>949</v>
      </c>
      <c r="C950" s="3" t="s">
        <v>5058</v>
      </c>
      <c r="D950">
        <v>4000</v>
      </c>
      <c r="E950">
        <v>480</v>
      </c>
      <c r="F950" t="s">
        <v>8221</v>
      </c>
      <c r="G950" t="s">
        <v>8233</v>
      </c>
      <c r="H950" t="s">
        <v>8249</v>
      </c>
      <c r="I950">
        <v>1457812364</v>
      </c>
      <c r="J950">
        <v>1455220364</v>
      </c>
      <c r="K950" t="b">
        <v>0</v>
      </c>
      <c r="L950">
        <v>8</v>
      </c>
      <c r="M950" t="b">
        <v>0</v>
      </c>
      <c r="N950" t="s">
        <v>8273</v>
      </c>
      <c r="O950" s="5">
        <f t="shared" si="56"/>
        <v>12</v>
      </c>
      <c r="P950" s="7">
        <f t="shared" si="57"/>
        <v>60</v>
      </c>
      <c r="Q950" t="s">
        <v>8319</v>
      </c>
      <c r="R950" t="s">
        <v>8321</v>
      </c>
      <c r="S950" s="12">
        <f t="shared" si="58"/>
        <v>42411.828287037039</v>
      </c>
      <c r="T950" s="12">
        <f t="shared" si="59"/>
        <v>42441.828287037039</v>
      </c>
    </row>
    <row r="951" spans="1:20" ht="45" x14ac:dyDescent="0.25">
      <c r="A951">
        <v>949</v>
      </c>
      <c r="B951" s="3" t="s">
        <v>950</v>
      </c>
      <c r="C951" s="3" t="s">
        <v>5059</v>
      </c>
      <c r="D951">
        <v>20000</v>
      </c>
      <c r="E951">
        <v>273</v>
      </c>
      <c r="F951" t="s">
        <v>8221</v>
      </c>
      <c r="G951" t="s">
        <v>8236</v>
      </c>
      <c r="H951" t="s">
        <v>8249</v>
      </c>
      <c r="I951">
        <v>1456016576</v>
      </c>
      <c r="J951">
        <v>1450832576</v>
      </c>
      <c r="K951" t="b">
        <v>0</v>
      </c>
      <c r="L951">
        <v>7</v>
      </c>
      <c r="M951" t="b">
        <v>0</v>
      </c>
      <c r="N951" t="s">
        <v>8273</v>
      </c>
      <c r="O951" s="5">
        <f t="shared" si="56"/>
        <v>1.365</v>
      </c>
      <c r="P951" s="7">
        <f t="shared" si="57"/>
        <v>39</v>
      </c>
      <c r="Q951" t="s">
        <v>8319</v>
      </c>
      <c r="R951" t="s">
        <v>8321</v>
      </c>
      <c r="S951" s="12">
        <f t="shared" si="58"/>
        <v>42361.043703703705</v>
      </c>
      <c r="T951" s="12">
        <f t="shared" si="59"/>
        <v>42421.043703703705</v>
      </c>
    </row>
    <row r="952" spans="1:20" ht="45" x14ac:dyDescent="0.25">
      <c r="A952">
        <v>950</v>
      </c>
      <c r="B952" s="3" t="s">
        <v>951</v>
      </c>
      <c r="C952" s="3" t="s">
        <v>5060</v>
      </c>
      <c r="D952">
        <v>5000</v>
      </c>
      <c r="E952">
        <v>1402</v>
      </c>
      <c r="F952" t="s">
        <v>8221</v>
      </c>
      <c r="G952" t="s">
        <v>8229</v>
      </c>
      <c r="H952" t="s">
        <v>8251</v>
      </c>
      <c r="I952">
        <v>1453053661</v>
      </c>
      <c r="J952">
        <v>1450461661</v>
      </c>
      <c r="K952" t="b">
        <v>0</v>
      </c>
      <c r="L952">
        <v>24</v>
      </c>
      <c r="M952" t="b">
        <v>0</v>
      </c>
      <c r="N952" t="s">
        <v>8273</v>
      </c>
      <c r="O952" s="5">
        <f t="shared" si="56"/>
        <v>28.04</v>
      </c>
      <c r="P952" s="7">
        <f t="shared" si="57"/>
        <v>58.416666666666664</v>
      </c>
      <c r="Q952" t="s">
        <v>8319</v>
      </c>
      <c r="R952" t="s">
        <v>8321</v>
      </c>
      <c r="S952" s="12">
        <f t="shared" si="58"/>
        <v>42356.750706018516</v>
      </c>
      <c r="T952" s="12">
        <f t="shared" si="59"/>
        <v>42386.750706018516</v>
      </c>
    </row>
    <row r="953" spans="1:20" x14ac:dyDescent="0.25">
      <c r="A953">
        <v>951</v>
      </c>
      <c r="B953" s="3" t="s">
        <v>952</v>
      </c>
      <c r="C953" s="3" t="s">
        <v>5061</v>
      </c>
      <c r="D953">
        <v>50000</v>
      </c>
      <c r="E953">
        <v>19195</v>
      </c>
      <c r="F953" t="s">
        <v>8221</v>
      </c>
      <c r="G953" t="s">
        <v>8224</v>
      </c>
      <c r="H953" t="s">
        <v>8246</v>
      </c>
      <c r="I953">
        <v>1465054872</v>
      </c>
      <c r="J953">
        <v>1461166872</v>
      </c>
      <c r="K953" t="b">
        <v>0</v>
      </c>
      <c r="L953">
        <v>121</v>
      </c>
      <c r="M953" t="b">
        <v>0</v>
      </c>
      <c r="N953" t="s">
        <v>8273</v>
      </c>
      <c r="O953" s="5">
        <f t="shared" si="56"/>
        <v>38.39</v>
      </c>
      <c r="P953" s="7">
        <f t="shared" si="57"/>
        <v>158.63636363636363</v>
      </c>
      <c r="Q953" t="s">
        <v>8319</v>
      </c>
      <c r="R953" t="s">
        <v>8321</v>
      </c>
      <c r="S953" s="12">
        <f t="shared" si="58"/>
        <v>42480.653611111105</v>
      </c>
      <c r="T953" s="12">
        <f t="shared" si="59"/>
        <v>42525.653611111105</v>
      </c>
    </row>
    <row r="954" spans="1:20" ht="30" x14ac:dyDescent="0.25">
      <c r="A954">
        <v>952</v>
      </c>
      <c r="B954" s="3" t="s">
        <v>953</v>
      </c>
      <c r="C954" s="3" t="s">
        <v>5062</v>
      </c>
      <c r="D954">
        <v>49000</v>
      </c>
      <c r="E954">
        <v>19572</v>
      </c>
      <c r="F954" t="s">
        <v>8221</v>
      </c>
      <c r="G954" t="s">
        <v>8224</v>
      </c>
      <c r="H954" t="s">
        <v>8246</v>
      </c>
      <c r="I954">
        <v>1479483812</v>
      </c>
      <c r="J954">
        <v>1476888212</v>
      </c>
      <c r="K954" t="b">
        <v>0</v>
      </c>
      <c r="L954">
        <v>196</v>
      </c>
      <c r="M954" t="b">
        <v>0</v>
      </c>
      <c r="N954" t="s">
        <v>8273</v>
      </c>
      <c r="O954" s="5">
        <f t="shared" si="56"/>
        <v>39.942857142857143</v>
      </c>
      <c r="P954" s="7">
        <f t="shared" si="57"/>
        <v>99.857142857142861</v>
      </c>
      <c r="Q954" t="s">
        <v>8319</v>
      </c>
      <c r="R954" t="s">
        <v>8321</v>
      </c>
      <c r="S954" s="12">
        <f t="shared" si="58"/>
        <v>42662.613564814819</v>
      </c>
      <c r="T954" s="12">
        <f t="shared" si="59"/>
        <v>42692.655231481483</v>
      </c>
    </row>
    <row r="955" spans="1:20" ht="45" x14ac:dyDescent="0.25">
      <c r="A955">
        <v>953</v>
      </c>
      <c r="B955" s="3" t="s">
        <v>954</v>
      </c>
      <c r="C955" s="3" t="s">
        <v>5063</v>
      </c>
      <c r="D955">
        <v>15000</v>
      </c>
      <c r="E955">
        <v>126</v>
      </c>
      <c r="F955" t="s">
        <v>8221</v>
      </c>
      <c r="G955" t="s">
        <v>8224</v>
      </c>
      <c r="H955" t="s">
        <v>8246</v>
      </c>
      <c r="I955">
        <v>1422158199</v>
      </c>
      <c r="J955">
        <v>1419566199</v>
      </c>
      <c r="K955" t="b">
        <v>0</v>
      </c>
      <c r="L955">
        <v>5</v>
      </c>
      <c r="M955" t="b">
        <v>0</v>
      </c>
      <c r="N955" t="s">
        <v>8273</v>
      </c>
      <c r="O955" s="5">
        <f t="shared" si="56"/>
        <v>0.84</v>
      </c>
      <c r="P955" s="7">
        <f t="shared" si="57"/>
        <v>25.2</v>
      </c>
      <c r="Q955" t="s">
        <v>8319</v>
      </c>
      <c r="R955" t="s">
        <v>8321</v>
      </c>
      <c r="S955" s="12">
        <f t="shared" si="58"/>
        <v>41999.164340277777</v>
      </c>
      <c r="T955" s="12">
        <f t="shared" si="59"/>
        <v>42029.164340277777</v>
      </c>
    </row>
    <row r="956" spans="1:20" ht="45" x14ac:dyDescent="0.25">
      <c r="A956">
        <v>954</v>
      </c>
      <c r="B956" s="3" t="s">
        <v>955</v>
      </c>
      <c r="C956" s="3" t="s">
        <v>5064</v>
      </c>
      <c r="D956">
        <v>15000</v>
      </c>
      <c r="E956">
        <v>6511</v>
      </c>
      <c r="F956" t="s">
        <v>8221</v>
      </c>
      <c r="G956" t="s">
        <v>8224</v>
      </c>
      <c r="H956" t="s">
        <v>8246</v>
      </c>
      <c r="I956">
        <v>1440100839</v>
      </c>
      <c r="J956">
        <v>1436472039</v>
      </c>
      <c r="K956" t="b">
        <v>0</v>
      </c>
      <c r="L956">
        <v>73</v>
      </c>
      <c r="M956" t="b">
        <v>0</v>
      </c>
      <c r="N956" t="s">
        <v>8273</v>
      </c>
      <c r="O956" s="5">
        <f t="shared" si="56"/>
        <v>43.406666666666666</v>
      </c>
      <c r="P956" s="7">
        <f t="shared" si="57"/>
        <v>89.191780821917803</v>
      </c>
      <c r="Q956" t="s">
        <v>8319</v>
      </c>
      <c r="R956" t="s">
        <v>8321</v>
      </c>
      <c r="S956" s="12">
        <f t="shared" si="58"/>
        <v>42194.833784722221</v>
      </c>
      <c r="T956" s="12">
        <f t="shared" si="59"/>
        <v>42236.833784722221</v>
      </c>
    </row>
    <row r="957" spans="1:20" ht="45" x14ac:dyDescent="0.25">
      <c r="A957">
        <v>955</v>
      </c>
      <c r="B957" s="3" t="s">
        <v>956</v>
      </c>
      <c r="C957" s="3" t="s">
        <v>5065</v>
      </c>
      <c r="D957">
        <v>300000</v>
      </c>
      <c r="E957">
        <v>16984</v>
      </c>
      <c r="F957" t="s">
        <v>8221</v>
      </c>
      <c r="G957" t="s">
        <v>8224</v>
      </c>
      <c r="H957" t="s">
        <v>8246</v>
      </c>
      <c r="I957">
        <v>1473750300</v>
      </c>
      <c r="J957">
        <v>1470294300</v>
      </c>
      <c r="K957" t="b">
        <v>0</v>
      </c>
      <c r="L957">
        <v>93</v>
      </c>
      <c r="M957" t="b">
        <v>0</v>
      </c>
      <c r="N957" t="s">
        <v>8273</v>
      </c>
      <c r="O957" s="5">
        <f t="shared" si="56"/>
        <v>5.6613333333333333</v>
      </c>
      <c r="P957" s="7">
        <f t="shared" si="57"/>
        <v>182.6236559139785</v>
      </c>
      <c r="Q957" t="s">
        <v>8319</v>
      </c>
      <c r="R957" t="s">
        <v>8321</v>
      </c>
      <c r="S957" s="12">
        <f t="shared" si="58"/>
        <v>42586.295138888891</v>
      </c>
      <c r="T957" s="12">
        <f t="shared" si="59"/>
        <v>42626.295138888891</v>
      </c>
    </row>
    <row r="958" spans="1:20" ht="60" x14ac:dyDescent="0.25">
      <c r="A958">
        <v>956</v>
      </c>
      <c r="B958" s="3" t="s">
        <v>957</v>
      </c>
      <c r="C958" s="3" t="s">
        <v>5066</v>
      </c>
      <c r="D958">
        <v>50000</v>
      </c>
      <c r="E958">
        <v>861</v>
      </c>
      <c r="F958" t="s">
        <v>8221</v>
      </c>
      <c r="G958" t="s">
        <v>8224</v>
      </c>
      <c r="H958" t="s">
        <v>8246</v>
      </c>
      <c r="I958">
        <v>1430081759</v>
      </c>
      <c r="J958">
        <v>1424901359</v>
      </c>
      <c r="K958" t="b">
        <v>0</v>
      </c>
      <c r="L958">
        <v>17</v>
      </c>
      <c r="M958" t="b">
        <v>0</v>
      </c>
      <c r="N958" t="s">
        <v>8273</v>
      </c>
      <c r="O958" s="5">
        <f t="shared" si="56"/>
        <v>1.722</v>
      </c>
      <c r="P958" s="7">
        <f t="shared" si="57"/>
        <v>50.647058823529413</v>
      </c>
      <c r="Q958" t="s">
        <v>8319</v>
      </c>
      <c r="R958" t="s">
        <v>8321</v>
      </c>
      <c r="S958" s="12">
        <f t="shared" si="58"/>
        <v>42060.913877314815</v>
      </c>
      <c r="T958" s="12">
        <f t="shared" si="59"/>
        <v>42120.872210648144</v>
      </c>
    </row>
    <row r="959" spans="1:20" ht="30" x14ac:dyDescent="0.25">
      <c r="A959">
        <v>957</v>
      </c>
      <c r="B959" s="3" t="s">
        <v>958</v>
      </c>
      <c r="C959" s="3" t="s">
        <v>5067</v>
      </c>
      <c r="D959">
        <v>12000</v>
      </c>
      <c r="E959">
        <v>233</v>
      </c>
      <c r="F959" t="s">
        <v>8221</v>
      </c>
      <c r="G959" t="s">
        <v>8224</v>
      </c>
      <c r="H959" t="s">
        <v>8246</v>
      </c>
      <c r="I959">
        <v>1479392133</v>
      </c>
      <c r="J959">
        <v>1476710133</v>
      </c>
      <c r="K959" t="b">
        <v>0</v>
      </c>
      <c r="L959">
        <v>7</v>
      </c>
      <c r="M959" t="b">
        <v>0</v>
      </c>
      <c r="N959" t="s">
        <v>8273</v>
      </c>
      <c r="O959" s="5">
        <f t="shared" si="56"/>
        <v>1.9416666666666664</v>
      </c>
      <c r="P959" s="7">
        <f t="shared" si="57"/>
        <v>33.285714285714285</v>
      </c>
      <c r="Q959" t="s">
        <v>8319</v>
      </c>
      <c r="R959" t="s">
        <v>8321</v>
      </c>
      <c r="S959" s="12">
        <f t="shared" si="58"/>
        <v>42660.552465277782</v>
      </c>
      <c r="T959" s="12">
        <f t="shared" si="59"/>
        <v>42691.594131944439</v>
      </c>
    </row>
    <row r="960" spans="1:20" ht="60" x14ac:dyDescent="0.25">
      <c r="A960">
        <v>958</v>
      </c>
      <c r="B960" s="3" t="s">
        <v>959</v>
      </c>
      <c r="C960" s="3" t="s">
        <v>5068</v>
      </c>
      <c r="D960">
        <v>7777</v>
      </c>
      <c r="E960">
        <v>881</v>
      </c>
      <c r="F960" t="s">
        <v>8221</v>
      </c>
      <c r="G960" t="s">
        <v>8224</v>
      </c>
      <c r="H960" t="s">
        <v>8246</v>
      </c>
      <c r="I960">
        <v>1428641940</v>
      </c>
      <c r="J960">
        <v>1426792563</v>
      </c>
      <c r="K960" t="b">
        <v>0</v>
      </c>
      <c r="L960">
        <v>17</v>
      </c>
      <c r="M960" t="b">
        <v>0</v>
      </c>
      <c r="N960" t="s">
        <v>8273</v>
      </c>
      <c r="O960" s="5">
        <f t="shared" si="56"/>
        <v>11.328275684711327</v>
      </c>
      <c r="P960" s="7">
        <f t="shared" si="57"/>
        <v>51.823529411764703</v>
      </c>
      <c r="Q960" t="s">
        <v>8319</v>
      </c>
      <c r="R960" t="s">
        <v>8321</v>
      </c>
      <c r="S960" s="12">
        <f t="shared" si="58"/>
        <v>42082.802812499998</v>
      </c>
      <c r="T960" s="12">
        <f t="shared" si="59"/>
        <v>42104.207638888889</v>
      </c>
    </row>
    <row r="961" spans="1:20" ht="60" x14ac:dyDescent="0.25">
      <c r="A961">
        <v>959</v>
      </c>
      <c r="B961" s="3" t="s">
        <v>960</v>
      </c>
      <c r="C961" s="3" t="s">
        <v>5069</v>
      </c>
      <c r="D961">
        <v>50000</v>
      </c>
      <c r="E961">
        <v>19430</v>
      </c>
      <c r="F961" t="s">
        <v>8221</v>
      </c>
      <c r="G961" t="s">
        <v>8224</v>
      </c>
      <c r="H961" t="s">
        <v>8246</v>
      </c>
      <c r="I961">
        <v>1421640665</v>
      </c>
      <c r="J961">
        <v>1419048665</v>
      </c>
      <c r="K961" t="b">
        <v>0</v>
      </c>
      <c r="L961">
        <v>171</v>
      </c>
      <c r="M961" t="b">
        <v>0</v>
      </c>
      <c r="N961" t="s">
        <v>8273</v>
      </c>
      <c r="O961" s="5">
        <f t="shared" si="56"/>
        <v>38.86</v>
      </c>
      <c r="P961" s="7">
        <f t="shared" si="57"/>
        <v>113.62573099415205</v>
      </c>
      <c r="Q961" t="s">
        <v>8319</v>
      </c>
      <c r="R961" t="s">
        <v>8321</v>
      </c>
      <c r="S961" s="12">
        <f t="shared" si="58"/>
        <v>41993.174363425926</v>
      </c>
      <c r="T961" s="12">
        <f t="shared" si="59"/>
        <v>42023.174363425926</v>
      </c>
    </row>
    <row r="962" spans="1:20" ht="45" x14ac:dyDescent="0.25">
      <c r="A962">
        <v>960</v>
      </c>
      <c r="B962" s="3" t="s">
        <v>961</v>
      </c>
      <c r="C962" s="3" t="s">
        <v>5070</v>
      </c>
      <c r="D962">
        <v>55650</v>
      </c>
      <c r="E962">
        <v>25655</v>
      </c>
      <c r="F962" t="s">
        <v>8221</v>
      </c>
      <c r="G962" t="s">
        <v>8224</v>
      </c>
      <c r="H962" t="s">
        <v>8246</v>
      </c>
      <c r="I962">
        <v>1489500155</v>
      </c>
      <c r="J962">
        <v>1485874955</v>
      </c>
      <c r="K962" t="b">
        <v>0</v>
      </c>
      <c r="L962">
        <v>188</v>
      </c>
      <c r="M962" t="b">
        <v>0</v>
      </c>
      <c r="N962" t="s">
        <v>8273</v>
      </c>
      <c r="O962" s="5">
        <f t="shared" si="56"/>
        <v>46.100628930817614</v>
      </c>
      <c r="P962" s="7">
        <f t="shared" si="57"/>
        <v>136.46276595744681</v>
      </c>
      <c r="Q962" t="s">
        <v>8319</v>
      </c>
      <c r="R962" t="s">
        <v>8321</v>
      </c>
      <c r="S962" s="12">
        <f t="shared" si="58"/>
        <v>42766.626793981486</v>
      </c>
      <c r="T962" s="12">
        <f t="shared" si="59"/>
        <v>42808.585127314815</v>
      </c>
    </row>
    <row r="963" spans="1:20" ht="45" x14ac:dyDescent="0.25">
      <c r="A963">
        <v>961</v>
      </c>
      <c r="B963" s="3" t="s">
        <v>962</v>
      </c>
      <c r="C963" s="3" t="s">
        <v>5071</v>
      </c>
      <c r="D963">
        <v>95000</v>
      </c>
      <c r="E963">
        <v>40079</v>
      </c>
      <c r="F963" t="s">
        <v>8221</v>
      </c>
      <c r="G963" t="s">
        <v>8224</v>
      </c>
      <c r="H963" t="s">
        <v>8246</v>
      </c>
      <c r="I963">
        <v>1487617200</v>
      </c>
      <c r="J963">
        <v>1483634335</v>
      </c>
      <c r="K963" t="b">
        <v>0</v>
      </c>
      <c r="L963">
        <v>110</v>
      </c>
      <c r="M963" t="b">
        <v>0</v>
      </c>
      <c r="N963" t="s">
        <v>8273</v>
      </c>
      <c r="O963" s="5">
        <f t="shared" ref="O963:O1026" si="60">(E963/D963)*100</f>
        <v>42.188421052631583</v>
      </c>
      <c r="P963" s="7">
        <f t="shared" ref="P963:P1026" si="61">IF(E963&gt;0,E963/L963,"N/A")</f>
        <v>364.35454545454547</v>
      </c>
      <c r="Q963" t="s">
        <v>8319</v>
      </c>
      <c r="R963" t="s">
        <v>8321</v>
      </c>
      <c r="S963" s="12">
        <f t="shared" ref="S963:S1026" si="62">(((J963/60)/60)/24)+DATE(1970,1,1)</f>
        <v>42740.693692129629</v>
      </c>
      <c r="T963" s="12">
        <f t="shared" ref="T963:T1026" si="63">(((I963/60)/60/24)+DATE(1970,1,1))</f>
        <v>42786.791666666672</v>
      </c>
    </row>
    <row r="964" spans="1:20" ht="60" x14ac:dyDescent="0.25">
      <c r="A964">
        <v>962</v>
      </c>
      <c r="B964" s="3" t="s">
        <v>963</v>
      </c>
      <c r="C964" s="3" t="s">
        <v>5072</v>
      </c>
      <c r="D964">
        <v>2500</v>
      </c>
      <c r="E964">
        <v>712</v>
      </c>
      <c r="F964" t="s">
        <v>8221</v>
      </c>
      <c r="G964" t="s">
        <v>8224</v>
      </c>
      <c r="H964" t="s">
        <v>8246</v>
      </c>
      <c r="I964">
        <v>1455210353</v>
      </c>
      <c r="J964">
        <v>1451927153</v>
      </c>
      <c r="K964" t="b">
        <v>0</v>
      </c>
      <c r="L964">
        <v>37</v>
      </c>
      <c r="M964" t="b">
        <v>0</v>
      </c>
      <c r="N964" t="s">
        <v>8273</v>
      </c>
      <c r="O964" s="5">
        <f t="shared" si="60"/>
        <v>28.48</v>
      </c>
      <c r="P964" s="7">
        <f t="shared" si="61"/>
        <v>19.243243243243242</v>
      </c>
      <c r="Q964" t="s">
        <v>8319</v>
      </c>
      <c r="R964" t="s">
        <v>8321</v>
      </c>
      <c r="S964" s="12">
        <f t="shared" si="62"/>
        <v>42373.712418981479</v>
      </c>
      <c r="T964" s="12">
        <f t="shared" si="63"/>
        <v>42411.712418981479</v>
      </c>
    </row>
    <row r="965" spans="1:20" ht="30" x14ac:dyDescent="0.25">
      <c r="A965">
        <v>963</v>
      </c>
      <c r="B965" s="3" t="s">
        <v>964</v>
      </c>
      <c r="C965" s="3" t="s">
        <v>5073</v>
      </c>
      <c r="D965">
        <v>35000</v>
      </c>
      <c r="E965">
        <v>377</v>
      </c>
      <c r="F965" t="s">
        <v>8221</v>
      </c>
      <c r="G965" t="s">
        <v>8224</v>
      </c>
      <c r="H965" t="s">
        <v>8246</v>
      </c>
      <c r="I965">
        <v>1476717319</v>
      </c>
      <c r="J965">
        <v>1473693319</v>
      </c>
      <c r="K965" t="b">
        <v>0</v>
      </c>
      <c r="L965">
        <v>9</v>
      </c>
      <c r="M965" t="b">
        <v>0</v>
      </c>
      <c r="N965" t="s">
        <v>8273</v>
      </c>
      <c r="O965" s="5">
        <f t="shared" si="60"/>
        <v>1.077142857142857</v>
      </c>
      <c r="P965" s="7">
        <f t="shared" si="61"/>
        <v>41.888888888888886</v>
      </c>
      <c r="Q965" t="s">
        <v>8319</v>
      </c>
      <c r="R965" t="s">
        <v>8321</v>
      </c>
      <c r="S965" s="12">
        <f t="shared" si="62"/>
        <v>42625.635636574079</v>
      </c>
      <c r="T965" s="12">
        <f t="shared" si="63"/>
        <v>42660.635636574079</v>
      </c>
    </row>
    <row r="966" spans="1:20" ht="60" x14ac:dyDescent="0.25">
      <c r="A966">
        <v>964</v>
      </c>
      <c r="B966" s="3" t="s">
        <v>965</v>
      </c>
      <c r="C966" s="3" t="s">
        <v>5074</v>
      </c>
      <c r="D966">
        <v>110000</v>
      </c>
      <c r="E966">
        <v>879</v>
      </c>
      <c r="F966" t="s">
        <v>8221</v>
      </c>
      <c r="G966" t="s">
        <v>8229</v>
      </c>
      <c r="H966" t="s">
        <v>8251</v>
      </c>
      <c r="I966">
        <v>1441119919</v>
      </c>
      <c r="J966">
        <v>1437663919</v>
      </c>
      <c r="K966" t="b">
        <v>0</v>
      </c>
      <c r="L966">
        <v>29</v>
      </c>
      <c r="M966" t="b">
        <v>0</v>
      </c>
      <c r="N966" t="s">
        <v>8273</v>
      </c>
      <c r="O966" s="5">
        <f t="shared" si="60"/>
        <v>0.79909090909090907</v>
      </c>
      <c r="P966" s="7">
        <f t="shared" si="61"/>
        <v>30.310344827586206</v>
      </c>
      <c r="Q966" t="s">
        <v>8319</v>
      </c>
      <c r="R966" t="s">
        <v>8321</v>
      </c>
      <c r="S966" s="12">
        <f t="shared" si="62"/>
        <v>42208.628692129627</v>
      </c>
      <c r="T966" s="12">
        <f t="shared" si="63"/>
        <v>42248.628692129627</v>
      </c>
    </row>
    <row r="967" spans="1:20" ht="60" x14ac:dyDescent="0.25">
      <c r="A967">
        <v>965</v>
      </c>
      <c r="B967" s="3" t="s">
        <v>966</v>
      </c>
      <c r="C967" s="3" t="s">
        <v>5075</v>
      </c>
      <c r="D967">
        <v>25000</v>
      </c>
      <c r="E967">
        <v>298</v>
      </c>
      <c r="F967" t="s">
        <v>8221</v>
      </c>
      <c r="G967" t="s">
        <v>8224</v>
      </c>
      <c r="H967" t="s">
        <v>8246</v>
      </c>
      <c r="I967">
        <v>1477454340</v>
      </c>
      <c r="J967">
        <v>1474676646</v>
      </c>
      <c r="K967" t="b">
        <v>0</v>
      </c>
      <c r="L967">
        <v>6</v>
      </c>
      <c r="M967" t="b">
        <v>0</v>
      </c>
      <c r="N967" t="s">
        <v>8273</v>
      </c>
      <c r="O967" s="5">
        <f t="shared" si="60"/>
        <v>1.1919999999999999</v>
      </c>
      <c r="P967" s="7">
        <f t="shared" si="61"/>
        <v>49.666666666666664</v>
      </c>
      <c r="Q967" t="s">
        <v>8319</v>
      </c>
      <c r="R967" t="s">
        <v>8321</v>
      </c>
      <c r="S967" s="12">
        <f t="shared" si="62"/>
        <v>42637.016736111109</v>
      </c>
      <c r="T967" s="12">
        <f t="shared" si="63"/>
        <v>42669.165972222225</v>
      </c>
    </row>
    <row r="968" spans="1:20" ht="45" x14ac:dyDescent="0.25">
      <c r="A968">
        <v>966</v>
      </c>
      <c r="B968" s="3" t="s">
        <v>967</v>
      </c>
      <c r="C968" s="3" t="s">
        <v>5076</v>
      </c>
      <c r="D968">
        <v>12000</v>
      </c>
      <c r="E968">
        <v>1776</v>
      </c>
      <c r="F968" t="s">
        <v>8221</v>
      </c>
      <c r="G968" t="s">
        <v>8224</v>
      </c>
      <c r="H968" t="s">
        <v>8246</v>
      </c>
      <c r="I968">
        <v>1475766932</v>
      </c>
      <c r="J968">
        <v>1473174932</v>
      </c>
      <c r="K968" t="b">
        <v>0</v>
      </c>
      <c r="L968">
        <v>30</v>
      </c>
      <c r="M968" t="b">
        <v>0</v>
      </c>
      <c r="N968" t="s">
        <v>8273</v>
      </c>
      <c r="O968" s="5">
        <f t="shared" si="60"/>
        <v>14.799999999999999</v>
      </c>
      <c r="P968" s="7">
        <f t="shared" si="61"/>
        <v>59.2</v>
      </c>
      <c r="Q968" t="s">
        <v>8319</v>
      </c>
      <c r="R968" t="s">
        <v>8321</v>
      </c>
      <c r="S968" s="12">
        <f t="shared" si="62"/>
        <v>42619.635787037041</v>
      </c>
      <c r="T968" s="12">
        <f t="shared" si="63"/>
        <v>42649.635787037041</v>
      </c>
    </row>
    <row r="969" spans="1:20" ht="45" x14ac:dyDescent="0.25">
      <c r="A969">
        <v>967</v>
      </c>
      <c r="B969" s="3" t="s">
        <v>968</v>
      </c>
      <c r="C969" s="3" t="s">
        <v>5077</v>
      </c>
      <c r="D969">
        <v>20000</v>
      </c>
      <c r="E969">
        <v>3562</v>
      </c>
      <c r="F969" t="s">
        <v>8221</v>
      </c>
      <c r="G969" t="s">
        <v>8224</v>
      </c>
      <c r="H969" t="s">
        <v>8246</v>
      </c>
      <c r="I969">
        <v>1461301574</v>
      </c>
      <c r="J969">
        <v>1456121174</v>
      </c>
      <c r="K969" t="b">
        <v>0</v>
      </c>
      <c r="L969">
        <v>81</v>
      </c>
      <c r="M969" t="b">
        <v>0</v>
      </c>
      <c r="N969" t="s">
        <v>8273</v>
      </c>
      <c r="O969" s="5">
        <f t="shared" si="60"/>
        <v>17.810000000000002</v>
      </c>
      <c r="P969" s="7">
        <f t="shared" si="61"/>
        <v>43.97530864197531</v>
      </c>
      <c r="Q969" t="s">
        <v>8319</v>
      </c>
      <c r="R969" t="s">
        <v>8321</v>
      </c>
      <c r="S969" s="12">
        <f t="shared" si="62"/>
        <v>42422.254328703704</v>
      </c>
      <c r="T969" s="12">
        <f t="shared" si="63"/>
        <v>42482.21266203704</v>
      </c>
    </row>
    <row r="970" spans="1:20" ht="60" x14ac:dyDescent="0.25">
      <c r="A970">
        <v>968</v>
      </c>
      <c r="B970" s="3" t="s">
        <v>969</v>
      </c>
      <c r="C970" s="3" t="s">
        <v>5078</v>
      </c>
      <c r="D970">
        <v>8000</v>
      </c>
      <c r="E970">
        <v>106</v>
      </c>
      <c r="F970" t="s">
        <v>8221</v>
      </c>
      <c r="G970" t="s">
        <v>8224</v>
      </c>
      <c r="H970" t="s">
        <v>8246</v>
      </c>
      <c r="I970">
        <v>1408134034</v>
      </c>
      <c r="J970">
        <v>1405542034</v>
      </c>
      <c r="K970" t="b">
        <v>0</v>
      </c>
      <c r="L970">
        <v>4</v>
      </c>
      <c r="M970" t="b">
        <v>0</v>
      </c>
      <c r="N970" t="s">
        <v>8273</v>
      </c>
      <c r="O970" s="5">
        <f t="shared" si="60"/>
        <v>1.325</v>
      </c>
      <c r="P970" s="7">
        <f t="shared" si="61"/>
        <v>26.5</v>
      </c>
      <c r="Q970" t="s">
        <v>8319</v>
      </c>
      <c r="R970" t="s">
        <v>8321</v>
      </c>
      <c r="S970" s="12">
        <f t="shared" si="62"/>
        <v>41836.847615740742</v>
      </c>
      <c r="T970" s="12">
        <f t="shared" si="63"/>
        <v>41866.847615740742</v>
      </c>
    </row>
    <row r="971" spans="1:20" ht="30" x14ac:dyDescent="0.25">
      <c r="A971">
        <v>969</v>
      </c>
      <c r="B971" s="3" t="s">
        <v>970</v>
      </c>
      <c r="C971" s="3" t="s">
        <v>5079</v>
      </c>
      <c r="D971">
        <v>30000</v>
      </c>
      <c r="E971">
        <v>14000</v>
      </c>
      <c r="F971" t="s">
        <v>8221</v>
      </c>
      <c r="G971" t="s">
        <v>8238</v>
      </c>
      <c r="H971" t="s">
        <v>8256</v>
      </c>
      <c r="I971">
        <v>1486624607</v>
      </c>
      <c r="J971">
        <v>1483773407</v>
      </c>
      <c r="K971" t="b">
        <v>0</v>
      </c>
      <c r="L971">
        <v>11</v>
      </c>
      <c r="M971" t="b">
        <v>0</v>
      </c>
      <c r="N971" t="s">
        <v>8273</v>
      </c>
      <c r="O971" s="5">
        <f t="shared" si="60"/>
        <v>46.666666666666664</v>
      </c>
      <c r="P971" s="7">
        <f t="shared" si="61"/>
        <v>1272.7272727272727</v>
      </c>
      <c r="Q971" t="s">
        <v>8319</v>
      </c>
      <c r="R971" t="s">
        <v>8321</v>
      </c>
      <c r="S971" s="12">
        <f t="shared" si="62"/>
        <v>42742.30332175926</v>
      </c>
      <c r="T971" s="12">
        <f t="shared" si="63"/>
        <v>42775.30332175926</v>
      </c>
    </row>
    <row r="972" spans="1:20" ht="60" x14ac:dyDescent="0.25">
      <c r="A972">
        <v>970</v>
      </c>
      <c r="B972" s="3" t="s">
        <v>971</v>
      </c>
      <c r="C972" s="3" t="s">
        <v>5080</v>
      </c>
      <c r="D972">
        <v>5000</v>
      </c>
      <c r="E972">
        <v>2296</v>
      </c>
      <c r="F972" t="s">
        <v>8221</v>
      </c>
      <c r="G972" t="s">
        <v>8229</v>
      </c>
      <c r="H972" t="s">
        <v>8251</v>
      </c>
      <c r="I972">
        <v>1485147540</v>
      </c>
      <c r="J972">
        <v>1481951853</v>
      </c>
      <c r="K972" t="b">
        <v>0</v>
      </c>
      <c r="L972">
        <v>14</v>
      </c>
      <c r="M972" t="b">
        <v>0</v>
      </c>
      <c r="N972" t="s">
        <v>8273</v>
      </c>
      <c r="O972" s="5">
        <f t="shared" si="60"/>
        <v>45.92</v>
      </c>
      <c r="P972" s="7">
        <f t="shared" si="61"/>
        <v>164</v>
      </c>
      <c r="Q972" t="s">
        <v>8319</v>
      </c>
      <c r="R972" t="s">
        <v>8321</v>
      </c>
      <c r="S972" s="12">
        <f t="shared" si="62"/>
        <v>42721.220520833333</v>
      </c>
      <c r="T972" s="12">
        <f t="shared" si="63"/>
        <v>42758.207638888889</v>
      </c>
    </row>
    <row r="973" spans="1:20" ht="60" x14ac:dyDescent="0.25">
      <c r="A973">
        <v>971</v>
      </c>
      <c r="B973" s="3" t="s">
        <v>972</v>
      </c>
      <c r="C973" s="3" t="s">
        <v>5081</v>
      </c>
      <c r="D973">
        <v>100000</v>
      </c>
      <c r="E973">
        <v>226</v>
      </c>
      <c r="F973" t="s">
        <v>8221</v>
      </c>
      <c r="G973" t="s">
        <v>8224</v>
      </c>
      <c r="H973" t="s">
        <v>8246</v>
      </c>
      <c r="I973">
        <v>1433178060</v>
      </c>
      <c r="J973">
        <v>1429290060</v>
      </c>
      <c r="K973" t="b">
        <v>0</v>
      </c>
      <c r="L973">
        <v>5</v>
      </c>
      <c r="M973" t="b">
        <v>0</v>
      </c>
      <c r="N973" t="s">
        <v>8273</v>
      </c>
      <c r="O973" s="5">
        <f t="shared" si="60"/>
        <v>0.22599999999999998</v>
      </c>
      <c r="P973" s="7">
        <f t="shared" si="61"/>
        <v>45.2</v>
      </c>
      <c r="Q973" t="s">
        <v>8319</v>
      </c>
      <c r="R973" t="s">
        <v>8321</v>
      </c>
      <c r="S973" s="12">
        <f t="shared" si="62"/>
        <v>42111.709027777775</v>
      </c>
      <c r="T973" s="12">
        <f t="shared" si="63"/>
        <v>42156.709027777775</v>
      </c>
    </row>
    <row r="974" spans="1:20" ht="45" x14ac:dyDescent="0.25">
      <c r="A974">
        <v>972</v>
      </c>
      <c r="B974" s="3" t="s">
        <v>973</v>
      </c>
      <c r="C974" s="3" t="s">
        <v>5082</v>
      </c>
      <c r="D974">
        <v>20000</v>
      </c>
      <c r="E974">
        <v>6925</v>
      </c>
      <c r="F974" t="s">
        <v>8221</v>
      </c>
      <c r="G974" t="s">
        <v>8224</v>
      </c>
      <c r="H974" t="s">
        <v>8246</v>
      </c>
      <c r="I974">
        <v>1409813940</v>
      </c>
      <c r="J974">
        <v>1407271598</v>
      </c>
      <c r="K974" t="b">
        <v>0</v>
      </c>
      <c r="L974">
        <v>45</v>
      </c>
      <c r="M974" t="b">
        <v>0</v>
      </c>
      <c r="N974" t="s">
        <v>8273</v>
      </c>
      <c r="O974" s="5">
        <f t="shared" si="60"/>
        <v>34.625</v>
      </c>
      <c r="P974" s="7">
        <f t="shared" si="61"/>
        <v>153.88888888888889</v>
      </c>
      <c r="Q974" t="s">
        <v>8319</v>
      </c>
      <c r="R974" t="s">
        <v>8321</v>
      </c>
      <c r="S974" s="12">
        <f t="shared" si="62"/>
        <v>41856.865717592591</v>
      </c>
      <c r="T974" s="12">
        <f t="shared" si="63"/>
        <v>41886.290972222225</v>
      </c>
    </row>
    <row r="975" spans="1:20" ht="60" x14ac:dyDescent="0.25">
      <c r="A975">
        <v>973</v>
      </c>
      <c r="B975" s="3" t="s">
        <v>974</v>
      </c>
      <c r="C975" s="3" t="s">
        <v>5083</v>
      </c>
      <c r="D975">
        <v>20000</v>
      </c>
      <c r="E975">
        <v>411</v>
      </c>
      <c r="F975" t="s">
        <v>8221</v>
      </c>
      <c r="G975" t="s">
        <v>8224</v>
      </c>
      <c r="H975" t="s">
        <v>8246</v>
      </c>
      <c r="I975">
        <v>1447032093</v>
      </c>
      <c r="J975">
        <v>1441844493</v>
      </c>
      <c r="K975" t="b">
        <v>0</v>
      </c>
      <c r="L975">
        <v>8</v>
      </c>
      <c r="M975" t="b">
        <v>0</v>
      </c>
      <c r="N975" t="s">
        <v>8273</v>
      </c>
      <c r="O975" s="5">
        <f t="shared" si="60"/>
        <v>2.0549999999999997</v>
      </c>
      <c r="P975" s="7">
        <f t="shared" si="61"/>
        <v>51.375</v>
      </c>
      <c r="Q975" t="s">
        <v>8319</v>
      </c>
      <c r="R975" t="s">
        <v>8321</v>
      </c>
      <c r="S975" s="12">
        <f t="shared" si="62"/>
        <v>42257.014965277776</v>
      </c>
      <c r="T975" s="12">
        <f t="shared" si="63"/>
        <v>42317.056631944448</v>
      </c>
    </row>
    <row r="976" spans="1:20" ht="45" x14ac:dyDescent="0.25">
      <c r="A976">
        <v>974</v>
      </c>
      <c r="B976" s="3" t="s">
        <v>975</v>
      </c>
      <c r="C976" s="3" t="s">
        <v>5084</v>
      </c>
      <c r="D976">
        <v>50000</v>
      </c>
      <c r="E976">
        <v>280</v>
      </c>
      <c r="F976" t="s">
        <v>8221</v>
      </c>
      <c r="G976" t="s">
        <v>8224</v>
      </c>
      <c r="H976" t="s">
        <v>8246</v>
      </c>
      <c r="I976">
        <v>1458925156</v>
      </c>
      <c r="J976">
        <v>1456336756</v>
      </c>
      <c r="K976" t="b">
        <v>0</v>
      </c>
      <c r="L976">
        <v>3</v>
      </c>
      <c r="M976" t="b">
        <v>0</v>
      </c>
      <c r="N976" t="s">
        <v>8273</v>
      </c>
      <c r="O976" s="5">
        <f t="shared" si="60"/>
        <v>0.55999999999999994</v>
      </c>
      <c r="P976" s="7">
        <f t="shared" si="61"/>
        <v>93.333333333333329</v>
      </c>
      <c r="Q976" t="s">
        <v>8319</v>
      </c>
      <c r="R976" t="s">
        <v>8321</v>
      </c>
      <c r="S976" s="12">
        <f t="shared" si="62"/>
        <v>42424.749490740738</v>
      </c>
      <c r="T976" s="12">
        <f t="shared" si="63"/>
        <v>42454.707824074074</v>
      </c>
    </row>
    <row r="977" spans="1:20" ht="60" x14ac:dyDescent="0.25">
      <c r="A977">
        <v>975</v>
      </c>
      <c r="B977" s="3" t="s">
        <v>976</v>
      </c>
      <c r="C977" s="3" t="s">
        <v>5085</v>
      </c>
      <c r="D977">
        <v>100000</v>
      </c>
      <c r="E977">
        <v>2607</v>
      </c>
      <c r="F977" t="s">
        <v>8221</v>
      </c>
      <c r="G977" t="s">
        <v>8224</v>
      </c>
      <c r="H977" t="s">
        <v>8246</v>
      </c>
      <c r="I977">
        <v>1467132185</v>
      </c>
      <c r="J977">
        <v>1461948185</v>
      </c>
      <c r="K977" t="b">
        <v>0</v>
      </c>
      <c r="L977">
        <v>24</v>
      </c>
      <c r="M977" t="b">
        <v>0</v>
      </c>
      <c r="N977" t="s">
        <v>8273</v>
      </c>
      <c r="O977" s="5">
        <f t="shared" si="60"/>
        <v>2.6069999999999998</v>
      </c>
      <c r="P977" s="7">
        <f t="shared" si="61"/>
        <v>108.625</v>
      </c>
      <c r="Q977" t="s">
        <v>8319</v>
      </c>
      <c r="R977" t="s">
        <v>8321</v>
      </c>
      <c r="S977" s="12">
        <f t="shared" si="62"/>
        <v>42489.696585648147</v>
      </c>
      <c r="T977" s="12">
        <f t="shared" si="63"/>
        <v>42549.696585648147</v>
      </c>
    </row>
    <row r="978" spans="1:20" ht="60" x14ac:dyDescent="0.25">
      <c r="A978">
        <v>976</v>
      </c>
      <c r="B978" s="3" t="s">
        <v>977</v>
      </c>
      <c r="C978" s="3" t="s">
        <v>5086</v>
      </c>
      <c r="D978">
        <v>150000</v>
      </c>
      <c r="E978">
        <v>2889</v>
      </c>
      <c r="F978" t="s">
        <v>8221</v>
      </c>
      <c r="G978" t="s">
        <v>8226</v>
      </c>
      <c r="H978" t="s">
        <v>8248</v>
      </c>
      <c r="I978">
        <v>1439515497</v>
      </c>
      <c r="J978">
        <v>1435627497</v>
      </c>
      <c r="K978" t="b">
        <v>0</v>
      </c>
      <c r="L978">
        <v>18</v>
      </c>
      <c r="M978" t="b">
        <v>0</v>
      </c>
      <c r="N978" t="s">
        <v>8273</v>
      </c>
      <c r="O978" s="5">
        <f t="shared" si="60"/>
        <v>1.9259999999999999</v>
      </c>
      <c r="P978" s="7">
        <f t="shared" si="61"/>
        <v>160.5</v>
      </c>
      <c r="Q978" t="s">
        <v>8319</v>
      </c>
      <c r="R978" t="s">
        <v>8321</v>
      </c>
      <c r="S978" s="12">
        <f t="shared" si="62"/>
        <v>42185.058993055558</v>
      </c>
      <c r="T978" s="12">
        <f t="shared" si="63"/>
        <v>42230.058993055558</v>
      </c>
    </row>
    <row r="979" spans="1:20" ht="60" x14ac:dyDescent="0.25">
      <c r="A979">
        <v>977</v>
      </c>
      <c r="B979" s="3" t="s">
        <v>978</v>
      </c>
      <c r="C979" s="3" t="s">
        <v>5087</v>
      </c>
      <c r="D979">
        <v>2700</v>
      </c>
      <c r="E979">
        <v>909</v>
      </c>
      <c r="F979" t="s">
        <v>8221</v>
      </c>
      <c r="G979" t="s">
        <v>8239</v>
      </c>
      <c r="H979" t="s">
        <v>8249</v>
      </c>
      <c r="I979">
        <v>1456094197</v>
      </c>
      <c r="J979">
        <v>1453502197</v>
      </c>
      <c r="K979" t="b">
        <v>0</v>
      </c>
      <c r="L979">
        <v>12</v>
      </c>
      <c r="M979" t="b">
        <v>0</v>
      </c>
      <c r="N979" t="s">
        <v>8273</v>
      </c>
      <c r="O979" s="5">
        <f t="shared" si="60"/>
        <v>33.666666666666664</v>
      </c>
      <c r="P979" s="7">
        <f t="shared" si="61"/>
        <v>75.75</v>
      </c>
      <c r="Q979" t="s">
        <v>8319</v>
      </c>
      <c r="R979" t="s">
        <v>8321</v>
      </c>
      <c r="S979" s="12">
        <f t="shared" si="62"/>
        <v>42391.942094907412</v>
      </c>
      <c r="T979" s="12">
        <f t="shared" si="63"/>
        <v>42421.942094907412</v>
      </c>
    </row>
    <row r="980" spans="1:20" ht="45" x14ac:dyDescent="0.25">
      <c r="A980">
        <v>978</v>
      </c>
      <c r="B980" s="3" t="s">
        <v>979</v>
      </c>
      <c r="C980" s="3" t="s">
        <v>5088</v>
      </c>
      <c r="D980">
        <v>172889</v>
      </c>
      <c r="E980">
        <v>97273</v>
      </c>
      <c r="F980" t="s">
        <v>8221</v>
      </c>
      <c r="G980" t="s">
        <v>8235</v>
      </c>
      <c r="H980" t="s">
        <v>8255</v>
      </c>
      <c r="I980">
        <v>1456385101</v>
      </c>
      <c r="J980">
        <v>1453793101</v>
      </c>
      <c r="K980" t="b">
        <v>0</v>
      </c>
      <c r="L980">
        <v>123</v>
      </c>
      <c r="M980" t="b">
        <v>0</v>
      </c>
      <c r="N980" t="s">
        <v>8273</v>
      </c>
      <c r="O980" s="5">
        <f t="shared" si="60"/>
        <v>56.263267182990241</v>
      </c>
      <c r="P980" s="7">
        <f t="shared" si="61"/>
        <v>790.83739837398377</v>
      </c>
      <c r="Q980" t="s">
        <v>8319</v>
      </c>
      <c r="R980" t="s">
        <v>8321</v>
      </c>
      <c r="S980" s="12">
        <f t="shared" si="62"/>
        <v>42395.309039351851</v>
      </c>
      <c r="T980" s="12">
        <f t="shared" si="63"/>
        <v>42425.309039351851</v>
      </c>
    </row>
    <row r="981" spans="1:20" ht="60" x14ac:dyDescent="0.25">
      <c r="A981">
        <v>979</v>
      </c>
      <c r="B981" s="3" t="s">
        <v>980</v>
      </c>
      <c r="C981" s="3" t="s">
        <v>5089</v>
      </c>
      <c r="D981">
        <v>35000</v>
      </c>
      <c r="E981">
        <v>28986.16</v>
      </c>
      <c r="F981" t="s">
        <v>8221</v>
      </c>
      <c r="G981" t="s">
        <v>8224</v>
      </c>
      <c r="H981" t="s">
        <v>8246</v>
      </c>
      <c r="I981">
        <v>1466449140</v>
      </c>
      <c r="J981">
        <v>1463392828</v>
      </c>
      <c r="K981" t="b">
        <v>0</v>
      </c>
      <c r="L981">
        <v>96</v>
      </c>
      <c r="M981" t="b">
        <v>0</v>
      </c>
      <c r="N981" t="s">
        <v>8273</v>
      </c>
      <c r="O981" s="5">
        <f t="shared" si="60"/>
        <v>82.817599999999999</v>
      </c>
      <c r="P981" s="7">
        <f t="shared" si="61"/>
        <v>301.93916666666667</v>
      </c>
      <c r="Q981" t="s">
        <v>8319</v>
      </c>
      <c r="R981" t="s">
        <v>8321</v>
      </c>
      <c r="S981" s="12">
        <f t="shared" si="62"/>
        <v>42506.416990740734</v>
      </c>
      <c r="T981" s="12">
        <f t="shared" si="63"/>
        <v>42541.790972222225</v>
      </c>
    </row>
    <row r="982" spans="1:20" ht="60" x14ac:dyDescent="0.25">
      <c r="A982">
        <v>980</v>
      </c>
      <c r="B982" s="3" t="s">
        <v>981</v>
      </c>
      <c r="C982" s="3" t="s">
        <v>5090</v>
      </c>
      <c r="D982">
        <v>10000</v>
      </c>
      <c r="E982">
        <v>1486</v>
      </c>
      <c r="F982" t="s">
        <v>8221</v>
      </c>
      <c r="G982" t="s">
        <v>8224</v>
      </c>
      <c r="H982" t="s">
        <v>8246</v>
      </c>
      <c r="I982">
        <v>1417387322</v>
      </c>
      <c r="J982">
        <v>1413495722</v>
      </c>
      <c r="K982" t="b">
        <v>0</v>
      </c>
      <c r="L982">
        <v>31</v>
      </c>
      <c r="M982" t="b">
        <v>0</v>
      </c>
      <c r="N982" t="s">
        <v>8273</v>
      </c>
      <c r="O982" s="5">
        <f t="shared" si="60"/>
        <v>14.860000000000001</v>
      </c>
      <c r="P982" s="7">
        <f t="shared" si="61"/>
        <v>47.935483870967744</v>
      </c>
      <c r="Q982" t="s">
        <v>8319</v>
      </c>
      <c r="R982" t="s">
        <v>8321</v>
      </c>
      <c r="S982" s="12">
        <f t="shared" si="62"/>
        <v>41928.904189814813</v>
      </c>
      <c r="T982" s="12">
        <f t="shared" si="63"/>
        <v>41973.945856481485</v>
      </c>
    </row>
    <row r="983" spans="1:20" ht="60" x14ac:dyDescent="0.25">
      <c r="A983">
        <v>981</v>
      </c>
      <c r="B983" s="3" t="s">
        <v>982</v>
      </c>
      <c r="C983" s="3" t="s">
        <v>5091</v>
      </c>
      <c r="D983">
        <v>88888</v>
      </c>
      <c r="E983">
        <v>11</v>
      </c>
      <c r="F983" t="s">
        <v>8221</v>
      </c>
      <c r="G983" t="s">
        <v>8224</v>
      </c>
      <c r="H983" t="s">
        <v>8246</v>
      </c>
      <c r="I983">
        <v>1407624222</v>
      </c>
      <c r="J983">
        <v>1405032222</v>
      </c>
      <c r="K983" t="b">
        <v>0</v>
      </c>
      <c r="L983">
        <v>4</v>
      </c>
      <c r="M983" t="b">
        <v>0</v>
      </c>
      <c r="N983" t="s">
        <v>8273</v>
      </c>
      <c r="O983" s="5">
        <f t="shared" si="60"/>
        <v>1.2375123751237513E-2</v>
      </c>
      <c r="P983" s="7">
        <f t="shared" si="61"/>
        <v>2.75</v>
      </c>
      <c r="Q983" t="s">
        <v>8319</v>
      </c>
      <c r="R983" t="s">
        <v>8321</v>
      </c>
      <c r="S983" s="12">
        <f t="shared" si="62"/>
        <v>41830.947013888886</v>
      </c>
      <c r="T983" s="12">
        <f t="shared" si="63"/>
        <v>41860.947013888886</v>
      </c>
    </row>
    <row r="984" spans="1:20" ht="45" x14ac:dyDescent="0.25">
      <c r="A984">
        <v>982</v>
      </c>
      <c r="B984" s="3" t="s">
        <v>983</v>
      </c>
      <c r="C984" s="3" t="s">
        <v>5092</v>
      </c>
      <c r="D984">
        <v>17500</v>
      </c>
      <c r="E984">
        <v>3</v>
      </c>
      <c r="F984" t="s">
        <v>8221</v>
      </c>
      <c r="G984" t="s">
        <v>8224</v>
      </c>
      <c r="H984" t="s">
        <v>8246</v>
      </c>
      <c r="I984">
        <v>1475431486</v>
      </c>
      <c r="J984">
        <v>1472839486</v>
      </c>
      <c r="K984" t="b">
        <v>0</v>
      </c>
      <c r="L984">
        <v>3</v>
      </c>
      <c r="M984" t="b">
        <v>0</v>
      </c>
      <c r="N984" t="s">
        <v>8273</v>
      </c>
      <c r="O984" s="5">
        <f t="shared" si="60"/>
        <v>1.7142857142857144E-2</v>
      </c>
      <c r="P984" s="7">
        <f t="shared" si="61"/>
        <v>1</v>
      </c>
      <c r="Q984" t="s">
        <v>8319</v>
      </c>
      <c r="R984" t="s">
        <v>8321</v>
      </c>
      <c r="S984" s="12">
        <f t="shared" si="62"/>
        <v>42615.753310185188</v>
      </c>
      <c r="T984" s="12">
        <f t="shared" si="63"/>
        <v>42645.753310185188</v>
      </c>
    </row>
    <row r="985" spans="1:20" ht="60" x14ac:dyDescent="0.25">
      <c r="A985">
        <v>983</v>
      </c>
      <c r="B985" s="3" t="s">
        <v>984</v>
      </c>
      <c r="C985" s="3" t="s">
        <v>5093</v>
      </c>
      <c r="D985">
        <v>104219</v>
      </c>
      <c r="E985">
        <v>30751</v>
      </c>
      <c r="F985" t="s">
        <v>8221</v>
      </c>
      <c r="G985" t="s">
        <v>8227</v>
      </c>
      <c r="H985" t="s">
        <v>8249</v>
      </c>
      <c r="I985">
        <v>1471985640</v>
      </c>
      <c r="J985">
        <v>1469289685</v>
      </c>
      <c r="K985" t="b">
        <v>0</v>
      </c>
      <c r="L985">
        <v>179</v>
      </c>
      <c r="M985" t="b">
        <v>0</v>
      </c>
      <c r="N985" t="s">
        <v>8273</v>
      </c>
      <c r="O985" s="5">
        <f t="shared" si="60"/>
        <v>29.506136117214709</v>
      </c>
      <c r="P985" s="7">
        <f t="shared" si="61"/>
        <v>171.79329608938548</v>
      </c>
      <c r="Q985" t="s">
        <v>8319</v>
      </c>
      <c r="R985" t="s">
        <v>8321</v>
      </c>
      <c r="S985" s="12">
        <f t="shared" si="62"/>
        <v>42574.667650462965</v>
      </c>
      <c r="T985" s="12">
        <f t="shared" si="63"/>
        <v>42605.870833333334</v>
      </c>
    </row>
    <row r="986" spans="1:20" ht="90" x14ac:dyDescent="0.25">
      <c r="A986">
        <v>984</v>
      </c>
      <c r="B986" s="3" t="s">
        <v>985</v>
      </c>
      <c r="C986" s="3" t="s">
        <v>5094</v>
      </c>
      <c r="D986">
        <v>10000</v>
      </c>
      <c r="E986">
        <v>106</v>
      </c>
      <c r="F986" t="s">
        <v>8221</v>
      </c>
      <c r="G986" t="s">
        <v>8224</v>
      </c>
      <c r="H986" t="s">
        <v>8246</v>
      </c>
      <c r="I986">
        <v>1427507208</v>
      </c>
      <c r="J986">
        <v>1424918808</v>
      </c>
      <c r="K986" t="b">
        <v>0</v>
      </c>
      <c r="L986">
        <v>3</v>
      </c>
      <c r="M986" t="b">
        <v>0</v>
      </c>
      <c r="N986" t="s">
        <v>8273</v>
      </c>
      <c r="O986" s="5">
        <f t="shared" si="60"/>
        <v>1.06</v>
      </c>
      <c r="P986" s="7">
        <f t="shared" si="61"/>
        <v>35.333333333333336</v>
      </c>
      <c r="Q986" t="s">
        <v>8319</v>
      </c>
      <c r="R986" t="s">
        <v>8321</v>
      </c>
      <c r="S986" s="12">
        <f t="shared" si="62"/>
        <v>42061.11583333333</v>
      </c>
      <c r="T986" s="12">
        <f t="shared" si="63"/>
        <v>42091.074166666673</v>
      </c>
    </row>
    <row r="987" spans="1:20" ht="60" x14ac:dyDescent="0.25">
      <c r="A987">
        <v>985</v>
      </c>
      <c r="B987" s="3" t="s">
        <v>986</v>
      </c>
      <c r="C987" s="3" t="s">
        <v>5095</v>
      </c>
      <c r="D987">
        <v>30000</v>
      </c>
      <c r="E987">
        <v>1888</v>
      </c>
      <c r="F987" t="s">
        <v>8221</v>
      </c>
      <c r="G987" t="s">
        <v>8236</v>
      </c>
      <c r="H987" t="s">
        <v>8249</v>
      </c>
      <c r="I987">
        <v>1451602800</v>
      </c>
      <c r="J987">
        <v>1449011610</v>
      </c>
      <c r="K987" t="b">
        <v>0</v>
      </c>
      <c r="L987">
        <v>23</v>
      </c>
      <c r="M987" t="b">
        <v>0</v>
      </c>
      <c r="N987" t="s">
        <v>8273</v>
      </c>
      <c r="O987" s="5">
        <f t="shared" si="60"/>
        <v>6.293333333333333</v>
      </c>
      <c r="P987" s="7">
        <f t="shared" si="61"/>
        <v>82.086956521739125</v>
      </c>
      <c r="Q987" t="s">
        <v>8319</v>
      </c>
      <c r="R987" t="s">
        <v>8321</v>
      </c>
      <c r="S987" s="12">
        <f t="shared" si="62"/>
        <v>42339.967708333337</v>
      </c>
      <c r="T987" s="12">
        <f t="shared" si="63"/>
        <v>42369.958333333328</v>
      </c>
    </row>
    <row r="988" spans="1:20" ht="60" x14ac:dyDescent="0.25">
      <c r="A988">
        <v>986</v>
      </c>
      <c r="B988" s="3" t="s">
        <v>987</v>
      </c>
      <c r="C988" s="3" t="s">
        <v>5096</v>
      </c>
      <c r="D988">
        <v>20000</v>
      </c>
      <c r="E988">
        <v>2550</v>
      </c>
      <c r="F988" t="s">
        <v>8221</v>
      </c>
      <c r="G988" t="s">
        <v>8225</v>
      </c>
      <c r="H988" t="s">
        <v>8247</v>
      </c>
      <c r="I988">
        <v>1452384000</v>
      </c>
      <c r="J988">
        <v>1447698300</v>
      </c>
      <c r="K988" t="b">
        <v>0</v>
      </c>
      <c r="L988">
        <v>23</v>
      </c>
      <c r="M988" t="b">
        <v>0</v>
      </c>
      <c r="N988" t="s">
        <v>8273</v>
      </c>
      <c r="O988" s="5">
        <f t="shared" si="60"/>
        <v>12.75</v>
      </c>
      <c r="P988" s="7">
        <f t="shared" si="61"/>
        <v>110.8695652173913</v>
      </c>
      <c r="Q988" t="s">
        <v>8319</v>
      </c>
      <c r="R988" t="s">
        <v>8321</v>
      </c>
      <c r="S988" s="12">
        <f t="shared" si="62"/>
        <v>42324.767361111109</v>
      </c>
      <c r="T988" s="12">
        <f t="shared" si="63"/>
        <v>42379</v>
      </c>
    </row>
    <row r="989" spans="1:20" ht="45" x14ac:dyDescent="0.25">
      <c r="A989">
        <v>987</v>
      </c>
      <c r="B989" s="3" t="s">
        <v>988</v>
      </c>
      <c r="C989" s="3" t="s">
        <v>5097</v>
      </c>
      <c r="D989">
        <v>50000</v>
      </c>
      <c r="E989">
        <v>6610</v>
      </c>
      <c r="F989" t="s">
        <v>8221</v>
      </c>
      <c r="G989" t="s">
        <v>8233</v>
      </c>
      <c r="H989" t="s">
        <v>8249</v>
      </c>
      <c r="I989">
        <v>1403507050</v>
      </c>
      <c r="J989">
        <v>1400051050</v>
      </c>
      <c r="K989" t="b">
        <v>0</v>
      </c>
      <c r="L989">
        <v>41</v>
      </c>
      <c r="M989" t="b">
        <v>0</v>
      </c>
      <c r="N989" t="s">
        <v>8273</v>
      </c>
      <c r="O989" s="5">
        <f t="shared" si="60"/>
        <v>13.22</v>
      </c>
      <c r="P989" s="7">
        <f t="shared" si="61"/>
        <v>161.21951219512195</v>
      </c>
      <c r="Q989" t="s">
        <v>8319</v>
      </c>
      <c r="R989" t="s">
        <v>8321</v>
      </c>
      <c r="S989" s="12">
        <f t="shared" si="62"/>
        <v>41773.294560185182</v>
      </c>
      <c r="T989" s="12">
        <f t="shared" si="63"/>
        <v>41813.294560185182</v>
      </c>
    </row>
    <row r="990" spans="1:20" ht="60" x14ac:dyDescent="0.25">
      <c r="A990">
        <v>988</v>
      </c>
      <c r="B990" s="3" t="s">
        <v>989</v>
      </c>
      <c r="C990" s="3" t="s">
        <v>5098</v>
      </c>
      <c r="D990">
        <v>5000</v>
      </c>
      <c r="E990">
        <v>0</v>
      </c>
      <c r="F990" t="s">
        <v>8221</v>
      </c>
      <c r="G990" t="s">
        <v>8237</v>
      </c>
      <c r="H990" t="s">
        <v>8249</v>
      </c>
      <c r="I990">
        <v>1475310825</v>
      </c>
      <c r="J990">
        <v>1472718825</v>
      </c>
      <c r="K990" t="b">
        <v>0</v>
      </c>
      <c r="L990">
        <v>0</v>
      </c>
      <c r="M990" t="b">
        <v>0</v>
      </c>
      <c r="N990" t="s">
        <v>8273</v>
      </c>
      <c r="O990" s="5">
        <f t="shared" si="60"/>
        <v>0</v>
      </c>
      <c r="P990" s="7" t="str">
        <f t="shared" si="61"/>
        <v>N/A</v>
      </c>
      <c r="Q990" t="s">
        <v>8319</v>
      </c>
      <c r="R990" t="s">
        <v>8321</v>
      </c>
      <c r="S990" s="12">
        <f t="shared" si="62"/>
        <v>42614.356770833328</v>
      </c>
      <c r="T990" s="12">
        <f t="shared" si="63"/>
        <v>42644.356770833328</v>
      </c>
    </row>
    <row r="991" spans="1:20" ht="30" x14ac:dyDescent="0.25">
      <c r="A991">
        <v>989</v>
      </c>
      <c r="B991" s="3" t="s">
        <v>990</v>
      </c>
      <c r="C991" s="3" t="s">
        <v>5099</v>
      </c>
      <c r="D991">
        <v>10000</v>
      </c>
      <c r="E991">
        <v>1677</v>
      </c>
      <c r="F991" t="s">
        <v>8221</v>
      </c>
      <c r="G991" t="s">
        <v>8224</v>
      </c>
      <c r="H991" t="s">
        <v>8246</v>
      </c>
      <c r="I991">
        <v>1475101495</v>
      </c>
      <c r="J991">
        <v>1472509495</v>
      </c>
      <c r="K991" t="b">
        <v>0</v>
      </c>
      <c r="L991">
        <v>32</v>
      </c>
      <c r="M991" t="b">
        <v>0</v>
      </c>
      <c r="N991" t="s">
        <v>8273</v>
      </c>
      <c r="O991" s="5">
        <f t="shared" si="60"/>
        <v>16.77</v>
      </c>
      <c r="P991" s="7">
        <f t="shared" si="61"/>
        <v>52.40625</v>
      </c>
      <c r="Q991" t="s">
        <v>8319</v>
      </c>
      <c r="R991" t="s">
        <v>8321</v>
      </c>
      <c r="S991" s="12">
        <f t="shared" si="62"/>
        <v>42611.933969907404</v>
      </c>
      <c r="T991" s="12">
        <f t="shared" si="63"/>
        <v>42641.933969907404</v>
      </c>
    </row>
    <row r="992" spans="1:20" ht="60" x14ac:dyDescent="0.25">
      <c r="A992">
        <v>990</v>
      </c>
      <c r="B992" s="3" t="s">
        <v>991</v>
      </c>
      <c r="C992" s="3" t="s">
        <v>5100</v>
      </c>
      <c r="D992">
        <v>25000</v>
      </c>
      <c r="E992">
        <v>26</v>
      </c>
      <c r="F992" t="s">
        <v>8221</v>
      </c>
      <c r="G992" t="s">
        <v>8224</v>
      </c>
      <c r="H992" t="s">
        <v>8246</v>
      </c>
      <c r="I992">
        <v>1409770164</v>
      </c>
      <c r="J992">
        <v>1407178164</v>
      </c>
      <c r="K992" t="b">
        <v>0</v>
      </c>
      <c r="L992">
        <v>2</v>
      </c>
      <c r="M992" t="b">
        <v>0</v>
      </c>
      <c r="N992" t="s">
        <v>8273</v>
      </c>
      <c r="O992" s="5">
        <f t="shared" si="60"/>
        <v>0.104</v>
      </c>
      <c r="P992" s="7">
        <f t="shared" si="61"/>
        <v>13</v>
      </c>
      <c r="Q992" t="s">
        <v>8319</v>
      </c>
      <c r="R992" t="s">
        <v>8321</v>
      </c>
      <c r="S992" s="12">
        <f t="shared" si="62"/>
        <v>41855.784305555557</v>
      </c>
      <c r="T992" s="12">
        <f t="shared" si="63"/>
        <v>41885.784305555557</v>
      </c>
    </row>
    <row r="993" spans="1:20" ht="75" x14ac:dyDescent="0.25">
      <c r="A993">
        <v>991</v>
      </c>
      <c r="B993" s="3" t="s">
        <v>992</v>
      </c>
      <c r="C993" s="3" t="s">
        <v>5101</v>
      </c>
      <c r="D993">
        <v>5000</v>
      </c>
      <c r="E993">
        <v>212</v>
      </c>
      <c r="F993" t="s">
        <v>8221</v>
      </c>
      <c r="G993" t="s">
        <v>8225</v>
      </c>
      <c r="H993" t="s">
        <v>8247</v>
      </c>
      <c r="I993">
        <v>1468349460</v>
      </c>
      <c r="J993">
        <v>1466186988</v>
      </c>
      <c r="K993" t="b">
        <v>0</v>
      </c>
      <c r="L993">
        <v>7</v>
      </c>
      <c r="M993" t="b">
        <v>0</v>
      </c>
      <c r="N993" t="s">
        <v>8273</v>
      </c>
      <c r="O993" s="5">
        <f t="shared" si="60"/>
        <v>4.24</v>
      </c>
      <c r="P993" s="7">
        <f t="shared" si="61"/>
        <v>30.285714285714285</v>
      </c>
      <c r="Q993" t="s">
        <v>8319</v>
      </c>
      <c r="R993" t="s">
        <v>8321</v>
      </c>
      <c r="S993" s="12">
        <f t="shared" si="62"/>
        <v>42538.75680555556</v>
      </c>
      <c r="T993" s="12">
        <f t="shared" si="63"/>
        <v>42563.785416666666</v>
      </c>
    </row>
    <row r="994" spans="1:20" ht="45" x14ac:dyDescent="0.25">
      <c r="A994">
        <v>992</v>
      </c>
      <c r="B994" s="3" t="s">
        <v>993</v>
      </c>
      <c r="C994" s="3" t="s">
        <v>5102</v>
      </c>
      <c r="D994">
        <v>100000</v>
      </c>
      <c r="E994">
        <v>467</v>
      </c>
      <c r="F994" t="s">
        <v>8221</v>
      </c>
      <c r="G994" t="s">
        <v>8224</v>
      </c>
      <c r="H994" t="s">
        <v>8246</v>
      </c>
      <c r="I994">
        <v>1462655519</v>
      </c>
      <c r="J994">
        <v>1457475119</v>
      </c>
      <c r="K994" t="b">
        <v>0</v>
      </c>
      <c r="L994">
        <v>4</v>
      </c>
      <c r="M994" t="b">
        <v>0</v>
      </c>
      <c r="N994" t="s">
        <v>8273</v>
      </c>
      <c r="O994" s="5">
        <f t="shared" si="60"/>
        <v>0.46699999999999997</v>
      </c>
      <c r="P994" s="7">
        <f t="shared" si="61"/>
        <v>116.75</v>
      </c>
      <c r="Q994" t="s">
        <v>8319</v>
      </c>
      <c r="R994" t="s">
        <v>8321</v>
      </c>
      <c r="S994" s="12">
        <f t="shared" si="62"/>
        <v>42437.924988425926</v>
      </c>
      <c r="T994" s="12">
        <f t="shared" si="63"/>
        <v>42497.883321759262</v>
      </c>
    </row>
    <row r="995" spans="1:20" ht="45" x14ac:dyDescent="0.25">
      <c r="A995">
        <v>993</v>
      </c>
      <c r="B995" s="3" t="s">
        <v>994</v>
      </c>
      <c r="C995" s="3" t="s">
        <v>5103</v>
      </c>
      <c r="D995">
        <v>70000</v>
      </c>
      <c r="E995">
        <v>17561</v>
      </c>
      <c r="F995" t="s">
        <v>8221</v>
      </c>
      <c r="G995" t="s">
        <v>8224</v>
      </c>
      <c r="H995" t="s">
        <v>8246</v>
      </c>
      <c r="I995">
        <v>1478926800</v>
      </c>
      <c r="J995">
        <v>1476054568</v>
      </c>
      <c r="K995" t="b">
        <v>0</v>
      </c>
      <c r="L995">
        <v>196</v>
      </c>
      <c r="M995" t="b">
        <v>0</v>
      </c>
      <c r="N995" t="s">
        <v>8273</v>
      </c>
      <c r="O995" s="5">
        <f t="shared" si="60"/>
        <v>25.087142857142858</v>
      </c>
      <c r="P995" s="7">
        <f t="shared" si="61"/>
        <v>89.59693877551021</v>
      </c>
      <c r="Q995" t="s">
        <v>8319</v>
      </c>
      <c r="R995" t="s">
        <v>8321</v>
      </c>
      <c r="S995" s="12">
        <f t="shared" si="62"/>
        <v>42652.964907407411</v>
      </c>
      <c r="T995" s="12">
        <f t="shared" si="63"/>
        <v>42686.208333333328</v>
      </c>
    </row>
    <row r="996" spans="1:20" ht="60" x14ac:dyDescent="0.25">
      <c r="A996">
        <v>994</v>
      </c>
      <c r="B996" s="3" t="s">
        <v>995</v>
      </c>
      <c r="C996" s="3" t="s">
        <v>5104</v>
      </c>
      <c r="D996">
        <v>200000</v>
      </c>
      <c r="E996">
        <v>4669</v>
      </c>
      <c r="F996" t="s">
        <v>8221</v>
      </c>
      <c r="G996" t="s">
        <v>8224</v>
      </c>
      <c r="H996" t="s">
        <v>8246</v>
      </c>
      <c r="I996">
        <v>1417388340</v>
      </c>
      <c r="J996">
        <v>1412835530</v>
      </c>
      <c r="K996" t="b">
        <v>0</v>
      </c>
      <c r="L996">
        <v>11</v>
      </c>
      <c r="M996" t="b">
        <v>0</v>
      </c>
      <c r="N996" t="s">
        <v>8273</v>
      </c>
      <c r="O996" s="5">
        <f t="shared" si="60"/>
        <v>2.3345000000000002</v>
      </c>
      <c r="P996" s="7">
        <f t="shared" si="61"/>
        <v>424.45454545454544</v>
      </c>
      <c r="Q996" t="s">
        <v>8319</v>
      </c>
      <c r="R996" t="s">
        <v>8321</v>
      </c>
      <c r="S996" s="12">
        <f t="shared" si="62"/>
        <v>41921.263078703705</v>
      </c>
      <c r="T996" s="12">
        <f t="shared" si="63"/>
        <v>41973.957638888889</v>
      </c>
    </row>
    <row r="997" spans="1:20" ht="60" x14ac:dyDescent="0.25">
      <c r="A997">
        <v>995</v>
      </c>
      <c r="B997" s="3" t="s">
        <v>996</v>
      </c>
      <c r="C997" s="3" t="s">
        <v>5105</v>
      </c>
      <c r="D997">
        <v>10000</v>
      </c>
      <c r="E997">
        <v>726</v>
      </c>
      <c r="F997" t="s">
        <v>8221</v>
      </c>
      <c r="G997" t="s">
        <v>8224</v>
      </c>
      <c r="H997" t="s">
        <v>8246</v>
      </c>
      <c r="I997">
        <v>1417276800</v>
      </c>
      <c r="J997">
        <v>1415140480</v>
      </c>
      <c r="K997" t="b">
        <v>0</v>
      </c>
      <c r="L997">
        <v>9</v>
      </c>
      <c r="M997" t="b">
        <v>0</v>
      </c>
      <c r="N997" t="s">
        <v>8273</v>
      </c>
      <c r="O997" s="5">
        <f t="shared" si="60"/>
        <v>7.26</v>
      </c>
      <c r="P997" s="7">
        <f t="shared" si="61"/>
        <v>80.666666666666671</v>
      </c>
      <c r="Q997" t="s">
        <v>8319</v>
      </c>
      <c r="R997" t="s">
        <v>8321</v>
      </c>
      <c r="S997" s="12">
        <f t="shared" si="62"/>
        <v>41947.940740740742</v>
      </c>
      <c r="T997" s="12">
        <f t="shared" si="63"/>
        <v>41972.666666666672</v>
      </c>
    </row>
    <row r="998" spans="1:20" ht="45" x14ac:dyDescent="0.25">
      <c r="A998">
        <v>996</v>
      </c>
      <c r="B998" s="3" t="s">
        <v>997</v>
      </c>
      <c r="C998" s="3" t="s">
        <v>5106</v>
      </c>
      <c r="D998">
        <v>4000</v>
      </c>
      <c r="E998">
        <v>65</v>
      </c>
      <c r="F998" t="s">
        <v>8221</v>
      </c>
      <c r="G998" t="s">
        <v>8224</v>
      </c>
      <c r="H998" t="s">
        <v>8246</v>
      </c>
      <c r="I998">
        <v>1406474820</v>
      </c>
      <c r="J998">
        <v>1403902060</v>
      </c>
      <c r="K998" t="b">
        <v>0</v>
      </c>
      <c r="L998">
        <v>5</v>
      </c>
      <c r="M998" t="b">
        <v>0</v>
      </c>
      <c r="N998" t="s">
        <v>8273</v>
      </c>
      <c r="O998" s="5">
        <f t="shared" si="60"/>
        <v>1.625</v>
      </c>
      <c r="P998" s="7">
        <f t="shared" si="61"/>
        <v>13</v>
      </c>
      <c r="Q998" t="s">
        <v>8319</v>
      </c>
      <c r="R998" t="s">
        <v>8321</v>
      </c>
      <c r="S998" s="12">
        <f t="shared" si="62"/>
        <v>41817.866435185184</v>
      </c>
      <c r="T998" s="12">
        <f t="shared" si="63"/>
        <v>41847.643750000003</v>
      </c>
    </row>
    <row r="999" spans="1:20" ht="30" x14ac:dyDescent="0.25">
      <c r="A999">
        <v>997</v>
      </c>
      <c r="B999" s="3" t="s">
        <v>998</v>
      </c>
      <c r="C999" s="3" t="s">
        <v>5107</v>
      </c>
      <c r="D999">
        <v>5000</v>
      </c>
      <c r="E999">
        <v>65</v>
      </c>
      <c r="F999" t="s">
        <v>8221</v>
      </c>
      <c r="G999" t="s">
        <v>8224</v>
      </c>
      <c r="H999" t="s">
        <v>8246</v>
      </c>
      <c r="I999">
        <v>1417145297</v>
      </c>
      <c r="J999">
        <v>1414549697</v>
      </c>
      <c r="K999" t="b">
        <v>0</v>
      </c>
      <c r="L999">
        <v>8</v>
      </c>
      <c r="M999" t="b">
        <v>0</v>
      </c>
      <c r="N999" t="s">
        <v>8273</v>
      </c>
      <c r="O999" s="5">
        <f t="shared" si="60"/>
        <v>1.3</v>
      </c>
      <c r="P999" s="7">
        <f t="shared" si="61"/>
        <v>8.125</v>
      </c>
      <c r="Q999" t="s">
        <v>8319</v>
      </c>
      <c r="R999" t="s">
        <v>8321</v>
      </c>
      <c r="S999" s="12">
        <f t="shared" si="62"/>
        <v>41941.10297453704</v>
      </c>
      <c r="T999" s="12">
        <f t="shared" si="63"/>
        <v>41971.144641203704</v>
      </c>
    </row>
    <row r="1000" spans="1:20" ht="45" x14ac:dyDescent="0.25">
      <c r="A1000">
        <v>998</v>
      </c>
      <c r="B1000" s="3" t="s">
        <v>999</v>
      </c>
      <c r="C1000" s="3" t="s">
        <v>5108</v>
      </c>
      <c r="D1000">
        <v>60000</v>
      </c>
      <c r="E1000">
        <v>35135</v>
      </c>
      <c r="F1000" t="s">
        <v>8221</v>
      </c>
      <c r="G1000" t="s">
        <v>8229</v>
      </c>
      <c r="H1000" t="s">
        <v>8251</v>
      </c>
      <c r="I1000">
        <v>1447909401</v>
      </c>
      <c r="J1000">
        <v>1444017801</v>
      </c>
      <c r="K1000" t="b">
        <v>0</v>
      </c>
      <c r="L1000">
        <v>229</v>
      </c>
      <c r="M1000" t="b">
        <v>0</v>
      </c>
      <c r="N1000" t="s">
        <v>8273</v>
      </c>
      <c r="O1000" s="5">
        <f t="shared" si="60"/>
        <v>58.558333333333337</v>
      </c>
      <c r="P1000" s="7">
        <f t="shared" si="61"/>
        <v>153.42794759825327</v>
      </c>
      <c r="Q1000" t="s">
        <v>8319</v>
      </c>
      <c r="R1000" t="s">
        <v>8321</v>
      </c>
      <c r="S1000" s="12">
        <f t="shared" si="62"/>
        <v>42282.168993055559</v>
      </c>
      <c r="T1000" s="12">
        <f t="shared" si="63"/>
        <v>42327.210659722223</v>
      </c>
    </row>
    <row r="1001" spans="1:20" ht="45" x14ac:dyDescent="0.25">
      <c r="A1001">
        <v>999</v>
      </c>
      <c r="B1001" s="3" t="s">
        <v>1000</v>
      </c>
      <c r="C1001" s="3" t="s">
        <v>5109</v>
      </c>
      <c r="D1001">
        <v>150000</v>
      </c>
      <c r="E1001">
        <v>11683</v>
      </c>
      <c r="F1001" t="s">
        <v>8221</v>
      </c>
      <c r="G1001" t="s">
        <v>8229</v>
      </c>
      <c r="H1001" t="s">
        <v>8251</v>
      </c>
      <c r="I1001">
        <v>1415865720</v>
      </c>
      <c r="J1001">
        <v>1413270690</v>
      </c>
      <c r="K1001" t="b">
        <v>0</v>
      </c>
      <c r="L1001">
        <v>40</v>
      </c>
      <c r="M1001" t="b">
        <v>0</v>
      </c>
      <c r="N1001" t="s">
        <v>8273</v>
      </c>
      <c r="O1001" s="5">
        <f t="shared" si="60"/>
        <v>7.7886666666666677</v>
      </c>
      <c r="P1001" s="7">
        <f t="shared" si="61"/>
        <v>292.07499999999999</v>
      </c>
      <c r="Q1001" t="s">
        <v>8319</v>
      </c>
      <c r="R1001" t="s">
        <v>8321</v>
      </c>
      <c r="S1001" s="12">
        <f t="shared" si="62"/>
        <v>41926.29965277778</v>
      </c>
      <c r="T1001" s="12">
        <f t="shared" si="63"/>
        <v>41956.334722222222</v>
      </c>
    </row>
    <row r="1002" spans="1:20" ht="45" hidden="1" x14ac:dyDescent="0.25">
      <c r="A1002">
        <v>1000</v>
      </c>
      <c r="B1002" s="3" t="s">
        <v>1001</v>
      </c>
      <c r="C1002" s="3" t="s">
        <v>5110</v>
      </c>
      <c r="D1002">
        <v>894700</v>
      </c>
      <c r="E1002">
        <v>19824</v>
      </c>
      <c r="F1002" t="s">
        <v>8220</v>
      </c>
      <c r="G1002" t="s">
        <v>8224</v>
      </c>
      <c r="H1002" t="s">
        <v>8246</v>
      </c>
      <c r="I1002">
        <v>1489537560</v>
      </c>
      <c r="J1002">
        <v>1484357160</v>
      </c>
      <c r="K1002" t="b">
        <v>0</v>
      </c>
      <c r="L1002">
        <v>6</v>
      </c>
      <c r="M1002" t="b">
        <v>0</v>
      </c>
      <c r="N1002" t="s">
        <v>8273</v>
      </c>
      <c r="O1002" s="5">
        <f t="shared" si="60"/>
        <v>2.2157147647256061</v>
      </c>
      <c r="P1002" s="7">
        <f t="shared" si="61"/>
        <v>3304</v>
      </c>
      <c r="Q1002" t="s">
        <v>8319</v>
      </c>
      <c r="R1002" t="s">
        <v>8321</v>
      </c>
      <c r="S1002" s="12">
        <f t="shared" si="62"/>
        <v>42749.059722222228</v>
      </c>
      <c r="T1002" s="12">
        <f t="shared" si="63"/>
        <v>42809.018055555556</v>
      </c>
    </row>
    <row r="1003" spans="1:20" ht="60" hidden="1" x14ac:dyDescent="0.25">
      <c r="A1003">
        <v>1001</v>
      </c>
      <c r="B1003" s="3" t="s">
        <v>1002</v>
      </c>
      <c r="C1003" s="3" t="s">
        <v>5111</v>
      </c>
      <c r="D1003">
        <v>5000</v>
      </c>
      <c r="E1003">
        <v>5200</v>
      </c>
      <c r="F1003" t="s">
        <v>8220</v>
      </c>
      <c r="G1003" t="s">
        <v>8225</v>
      </c>
      <c r="H1003" t="s">
        <v>8247</v>
      </c>
      <c r="I1003">
        <v>1485796613</v>
      </c>
      <c r="J1003">
        <v>1481908613</v>
      </c>
      <c r="K1003" t="b">
        <v>0</v>
      </c>
      <c r="L1003">
        <v>4</v>
      </c>
      <c r="M1003" t="b">
        <v>0</v>
      </c>
      <c r="N1003" t="s">
        <v>8273</v>
      </c>
      <c r="O1003" s="5">
        <f t="shared" si="60"/>
        <v>104</v>
      </c>
      <c r="P1003" s="7">
        <f t="shared" si="61"/>
        <v>1300</v>
      </c>
      <c r="Q1003" t="s">
        <v>8319</v>
      </c>
      <c r="R1003" t="s">
        <v>8321</v>
      </c>
      <c r="S1003" s="12">
        <f t="shared" si="62"/>
        <v>42720.720057870371</v>
      </c>
      <c r="T1003" s="12">
        <f t="shared" si="63"/>
        <v>42765.720057870371</v>
      </c>
    </row>
    <row r="1004" spans="1:20" ht="60" hidden="1" x14ac:dyDescent="0.25">
      <c r="A1004">
        <v>1002</v>
      </c>
      <c r="B1004" s="3" t="s">
        <v>1003</v>
      </c>
      <c r="C1004" s="3" t="s">
        <v>5112</v>
      </c>
      <c r="D1004">
        <v>9999</v>
      </c>
      <c r="E1004">
        <v>2960</v>
      </c>
      <c r="F1004" t="s">
        <v>8220</v>
      </c>
      <c r="G1004" t="s">
        <v>8224</v>
      </c>
      <c r="H1004" t="s">
        <v>8246</v>
      </c>
      <c r="I1004">
        <v>1450331940</v>
      </c>
      <c r="J1004">
        <v>1447777514</v>
      </c>
      <c r="K1004" t="b">
        <v>0</v>
      </c>
      <c r="L1004">
        <v>22</v>
      </c>
      <c r="M1004" t="b">
        <v>0</v>
      </c>
      <c r="N1004" t="s">
        <v>8273</v>
      </c>
      <c r="O1004" s="5">
        <f t="shared" si="60"/>
        <v>29.6029602960296</v>
      </c>
      <c r="P1004" s="7">
        <f t="shared" si="61"/>
        <v>134.54545454545453</v>
      </c>
      <c r="Q1004" t="s">
        <v>8319</v>
      </c>
      <c r="R1004" t="s">
        <v>8321</v>
      </c>
      <c r="S1004" s="12">
        <f t="shared" si="62"/>
        <v>42325.684189814812</v>
      </c>
      <c r="T1004" s="12">
        <f t="shared" si="63"/>
        <v>42355.249305555553</v>
      </c>
    </row>
    <row r="1005" spans="1:20" ht="45" hidden="1" x14ac:dyDescent="0.25">
      <c r="A1005">
        <v>1003</v>
      </c>
      <c r="B1005" s="3" t="s">
        <v>1004</v>
      </c>
      <c r="C1005" s="3" t="s">
        <v>5113</v>
      </c>
      <c r="D1005">
        <v>20000</v>
      </c>
      <c r="E1005">
        <v>3211</v>
      </c>
      <c r="F1005" t="s">
        <v>8220</v>
      </c>
      <c r="G1005" t="s">
        <v>8230</v>
      </c>
      <c r="H1005" t="s">
        <v>8249</v>
      </c>
      <c r="I1005">
        <v>1489680061</v>
      </c>
      <c r="J1005">
        <v>1487091661</v>
      </c>
      <c r="K1005" t="b">
        <v>0</v>
      </c>
      <c r="L1005">
        <v>15</v>
      </c>
      <c r="M1005" t="b">
        <v>0</v>
      </c>
      <c r="N1005" t="s">
        <v>8273</v>
      </c>
      <c r="O1005" s="5">
        <f t="shared" si="60"/>
        <v>16.055</v>
      </c>
      <c r="P1005" s="7">
        <f t="shared" si="61"/>
        <v>214.06666666666666</v>
      </c>
      <c r="Q1005" t="s">
        <v>8319</v>
      </c>
      <c r="R1005" t="s">
        <v>8321</v>
      </c>
      <c r="S1005" s="12">
        <f t="shared" si="62"/>
        <v>42780.709039351852</v>
      </c>
      <c r="T1005" s="12">
        <f t="shared" si="63"/>
        <v>42810.667372685188</v>
      </c>
    </row>
    <row r="1006" spans="1:20" ht="45" hidden="1" x14ac:dyDescent="0.25">
      <c r="A1006">
        <v>1004</v>
      </c>
      <c r="B1006" s="3" t="s">
        <v>1005</v>
      </c>
      <c r="C1006" s="3" t="s">
        <v>5114</v>
      </c>
      <c r="D1006">
        <v>25000</v>
      </c>
      <c r="E1006">
        <v>20552</v>
      </c>
      <c r="F1006" t="s">
        <v>8220</v>
      </c>
      <c r="G1006" t="s">
        <v>8224</v>
      </c>
      <c r="H1006" t="s">
        <v>8246</v>
      </c>
      <c r="I1006">
        <v>1455814827</v>
      </c>
      <c r="J1006">
        <v>1453222827</v>
      </c>
      <c r="K1006" t="b">
        <v>0</v>
      </c>
      <c r="L1006">
        <v>95</v>
      </c>
      <c r="M1006" t="b">
        <v>0</v>
      </c>
      <c r="N1006" t="s">
        <v>8273</v>
      </c>
      <c r="O1006" s="5">
        <f t="shared" si="60"/>
        <v>82.207999999999998</v>
      </c>
      <c r="P1006" s="7">
        <f t="shared" si="61"/>
        <v>216.33684210526314</v>
      </c>
      <c r="Q1006" t="s">
        <v>8319</v>
      </c>
      <c r="R1006" t="s">
        <v>8321</v>
      </c>
      <c r="S1006" s="12">
        <f t="shared" si="62"/>
        <v>42388.708645833336</v>
      </c>
      <c r="T1006" s="12">
        <f t="shared" si="63"/>
        <v>42418.708645833336</v>
      </c>
    </row>
    <row r="1007" spans="1:20" ht="45" hidden="1" x14ac:dyDescent="0.25">
      <c r="A1007">
        <v>1005</v>
      </c>
      <c r="B1007" s="3" t="s">
        <v>1006</v>
      </c>
      <c r="C1007" s="3" t="s">
        <v>5115</v>
      </c>
      <c r="D1007">
        <v>200000</v>
      </c>
      <c r="E1007">
        <v>150102</v>
      </c>
      <c r="F1007" t="s">
        <v>8220</v>
      </c>
      <c r="G1007" t="s">
        <v>8224</v>
      </c>
      <c r="H1007" t="s">
        <v>8246</v>
      </c>
      <c r="I1007">
        <v>1446217183</v>
      </c>
      <c r="J1007">
        <v>1443538783</v>
      </c>
      <c r="K1007" t="b">
        <v>0</v>
      </c>
      <c r="L1007">
        <v>161</v>
      </c>
      <c r="M1007" t="b">
        <v>0</v>
      </c>
      <c r="N1007" t="s">
        <v>8273</v>
      </c>
      <c r="O1007" s="5">
        <f t="shared" si="60"/>
        <v>75.051000000000002</v>
      </c>
      <c r="P1007" s="7">
        <f t="shared" si="61"/>
        <v>932.31055900621118</v>
      </c>
      <c r="Q1007" t="s">
        <v>8319</v>
      </c>
      <c r="R1007" t="s">
        <v>8321</v>
      </c>
      <c r="S1007" s="12">
        <f t="shared" si="62"/>
        <v>42276.624803240738</v>
      </c>
      <c r="T1007" s="12">
        <f t="shared" si="63"/>
        <v>42307.624803240738</v>
      </c>
    </row>
    <row r="1008" spans="1:20" ht="45" hidden="1" x14ac:dyDescent="0.25">
      <c r="A1008">
        <v>1006</v>
      </c>
      <c r="B1008" s="3" t="s">
        <v>1007</v>
      </c>
      <c r="C1008" s="3" t="s">
        <v>5116</v>
      </c>
      <c r="D1008">
        <v>4000</v>
      </c>
      <c r="E1008">
        <v>234</v>
      </c>
      <c r="F1008" t="s">
        <v>8220</v>
      </c>
      <c r="G1008" t="s">
        <v>8224</v>
      </c>
      <c r="H1008" t="s">
        <v>8246</v>
      </c>
      <c r="I1008">
        <v>1418368260</v>
      </c>
      <c r="J1008">
        <v>1417654672</v>
      </c>
      <c r="K1008" t="b">
        <v>0</v>
      </c>
      <c r="L1008">
        <v>8</v>
      </c>
      <c r="M1008" t="b">
        <v>0</v>
      </c>
      <c r="N1008" t="s">
        <v>8273</v>
      </c>
      <c r="O1008" s="5">
        <f t="shared" si="60"/>
        <v>5.8500000000000005</v>
      </c>
      <c r="P1008" s="7">
        <f t="shared" si="61"/>
        <v>29.25</v>
      </c>
      <c r="Q1008" t="s">
        <v>8319</v>
      </c>
      <c r="R1008" t="s">
        <v>8321</v>
      </c>
      <c r="S1008" s="12">
        <f t="shared" si="62"/>
        <v>41977.040185185186</v>
      </c>
      <c r="T1008" s="12">
        <f t="shared" si="63"/>
        <v>41985.299305555556</v>
      </c>
    </row>
    <row r="1009" spans="1:20" ht="45" hidden="1" x14ac:dyDescent="0.25">
      <c r="A1009">
        <v>1007</v>
      </c>
      <c r="B1009" s="3" t="s">
        <v>1008</v>
      </c>
      <c r="C1009" s="3" t="s">
        <v>5117</v>
      </c>
      <c r="D1009">
        <v>30000</v>
      </c>
      <c r="E1009">
        <v>13296</v>
      </c>
      <c r="F1009" t="s">
        <v>8220</v>
      </c>
      <c r="G1009" t="s">
        <v>8224</v>
      </c>
      <c r="H1009" t="s">
        <v>8246</v>
      </c>
      <c r="I1009">
        <v>1481727623</v>
      </c>
      <c r="J1009">
        <v>1478095223</v>
      </c>
      <c r="K1009" t="b">
        <v>0</v>
      </c>
      <c r="L1009">
        <v>76</v>
      </c>
      <c r="M1009" t="b">
        <v>0</v>
      </c>
      <c r="N1009" t="s">
        <v>8273</v>
      </c>
      <c r="O1009" s="5">
        <f t="shared" si="60"/>
        <v>44.32</v>
      </c>
      <c r="P1009" s="7">
        <f t="shared" si="61"/>
        <v>174.94736842105263</v>
      </c>
      <c r="Q1009" t="s">
        <v>8319</v>
      </c>
      <c r="R1009" t="s">
        <v>8321</v>
      </c>
      <c r="S1009" s="12">
        <f t="shared" si="62"/>
        <v>42676.583599537036</v>
      </c>
      <c r="T1009" s="12">
        <f t="shared" si="63"/>
        <v>42718.6252662037</v>
      </c>
    </row>
    <row r="1010" spans="1:20" ht="60" hidden="1" x14ac:dyDescent="0.25">
      <c r="A1010">
        <v>1008</v>
      </c>
      <c r="B1010" s="3" t="s">
        <v>1009</v>
      </c>
      <c r="C1010" s="3" t="s">
        <v>5118</v>
      </c>
      <c r="D1010">
        <v>93500</v>
      </c>
      <c r="E1010">
        <v>250</v>
      </c>
      <c r="F1010" t="s">
        <v>8220</v>
      </c>
      <c r="G1010" t="s">
        <v>8238</v>
      </c>
      <c r="H1010" t="s">
        <v>8256</v>
      </c>
      <c r="I1010">
        <v>1482953115</v>
      </c>
      <c r="J1010">
        <v>1480361115</v>
      </c>
      <c r="K1010" t="b">
        <v>0</v>
      </c>
      <c r="L1010">
        <v>1</v>
      </c>
      <c r="M1010" t="b">
        <v>0</v>
      </c>
      <c r="N1010" t="s">
        <v>8273</v>
      </c>
      <c r="O1010" s="5">
        <f t="shared" si="60"/>
        <v>0.26737967914438499</v>
      </c>
      <c r="P1010" s="7">
        <f t="shared" si="61"/>
        <v>250</v>
      </c>
      <c r="Q1010" t="s">
        <v>8319</v>
      </c>
      <c r="R1010" t="s">
        <v>8321</v>
      </c>
      <c r="S1010" s="12">
        <f t="shared" si="62"/>
        <v>42702.809201388889</v>
      </c>
      <c r="T1010" s="12">
        <f t="shared" si="63"/>
        <v>42732.809201388889</v>
      </c>
    </row>
    <row r="1011" spans="1:20" ht="60" hidden="1" x14ac:dyDescent="0.25">
      <c r="A1011">
        <v>1009</v>
      </c>
      <c r="B1011" s="3" t="s">
        <v>1010</v>
      </c>
      <c r="C1011" s="3" t="s">
        <v>5119</v>
      </c>
      <c r="D1011">
        <v>50000</v>
      </c>
      <c r="E1011">
        <v>6565</v>
      </c>
      <c r="F1011" t="s">
        <v>8220</v>
      </c>
      <c r="G1011" t="s">
        <v>8224</v>
      </c>
      <c r="H1011" t="s">
        <v>8246</v>
      </c>
      <c r="I1011">
        <v>1466346646</v>
      </c>
      <c r="J1011">
        <v>1463754646</v>
      </c>
      <c r="K1011" t="b">
        <v>0</v>
      </c>
      <c r="L1011">
        <v>101</v>
      </c>
      <c r="M1011" t="b">
        <v>0</v>
      </c>
      <c r="N1011" t="s">
        <v>8273</v>
      </c>
      <c r="O1011" s="5">
        <f t="shared" si="60"/>
        <v>13.13</v>
      </c>
      <c r="P1011" s="7">
        <f t="shared" si="61"/>
        <v>65</v>
      </c>
      <c r="Q1011" t="s">
        <v>8319</v>
      </c>
      <c r="R1011" t="s">
        <v>8321</v>
      </c>
      <c r="S1011" s="12">
        <f t="shared" si="62"/>
        <v>42510.604699074072</v>
      </c>
      <c r="T1011" s="12">
        <f t="shared" si="63"/>
        <v>42540.604699074072</v>
      </c>
    </row>
    <row r="1012" spans="1:20" ht="60" hidden="1" x14ac:dyDescent="0.25">
      <c r="A1012">
        <v>1010</v>
      </c>
      <c r="B1012" s="3" t="s">
        <v>1011</v>
      </c>
      <c r="C1012" s="3" t="s">
        <v>5120</v>
      </c>
      <c r="D1012">
        <v>115250</v>
      </c>
      <c r="E1012">
        <v>220</v>
      </c>
      <c r="F1012" t="s">
        <v>8220</v>
      </c>
      <c r="G1012" t="s">
        <v>8224</v>
      </c>
      <c r="H1012" t="s">
        <v>8246</v>
      </c>
      <c r="I1012">
        <v>1473044340</v>
      </c>
      <c r="J1012">
        <v>1468180462</v>
      </c>
      <c r="K1012" t="b">
        <v>0</v>
      </c>
      <c r="L1012">
        <v>4</v>
      </c>
      <c r="M1012" t="b">
        <v>0</v>
      </c>
      <c r="N1012" t="s">
        <v>8273</v>
      </c>
      <c r="O1012" s="5">
        <f t="shared" si="60"/>
        <v>0.19088937093275488</v>
      </c>
      <c r="P1012" s="7">
        <f t="shared" si="61"/>
        <v>55</v>
      </c>
      <c r="Q1012" t="s">
        <v>8319</v>
      </c>
      <c r="R1012" t="s">
        <v>8321</v>
      </c>
      <c r="S1012" s="12">
        <f t="shared" si="62"/>
        <v>42561.829421296294</v>
      </c>
      <c r="T1012" s="12">
        <f t="shared" si="63"/>
        <v>42618.124305555553</v>
      </c>
    </row>
    <row r="1013" spans="1:20" ht="45" hidden="1" x14ac:dyDescent="0.25">
      <c r="A1013">
        <v>1011</v>
      </c>
      <c r="B1013" s="3" t="s">
        <v>1012</v>
      </c>
      <c r="C1013" s="3" t="s">
        <v>5121</v>
      </c>
      <c r="D1013">
        <v>20000</v>
      </c>
      <c r="E1013">
        <v>75</v>
      </c>
      <c r="F1013" t="s">
        <v>8220</v>
      </c>
      <c r="G1013" t="s">
        <v>8224</v>
      </c>
      <c r="H1013" t="s">
        <v>8246</v>
      </c>
      <c r="I1013">
        <v>1418938395</v>
      </c>
      <c r="J1013">
        <v>1415050395</v>
      </c>
      <c r="K1013" t="b">
        <v>0</v>
      </c>
      <c r="L1013">
        <v>1</v>
      </c>
      <c r="M1013" t="b">
        <v>0</v>
      </c>
      <c r="N1013" t="s">
        <v>8273</v>
      </c>
      <c r="O1013" s="5">
        <f t="shared" si="60"/>
        <v>0.375</v>
      </c>
      <c r="P1013" s="7">
        <f t="shared" si="61"/>
        <v>75</v>
      </c>
      <c r="Q1013" t="s">
        <v>8319</v>
      </c>
      <c r="R1013" t="s">
        <v>8321</v>
      </c>
      <c r="S1013" s="12">
        <f t="shared" si="62"/>
        <v>41946.898090277777</v>
      </c>
      <c r="T1013" s="12">
        <f t="shared" si="63"/>
        <v>41991.898090277777</v>
      </c>
    </row>
    <row r="1014" spans="1:20" ht="60" hidden="1" x14ac:dyDescent="0.25">
      <c r="A1014">
        <v>1012</v>
      </c>
      <c r="B1014" s="3" t="s">
        <v>1013</v>
      </c>
      <c r="C1014" s="3" t="s">
        <v>5122</v>
      </c>
      <c r="D1014">
        <v>5000</v>
      </c>
      <c r="E1014">
        <v>1076751.05</v>
      </c>
      <c r="F1014" t="s">
        <v>8220</v>
      </c>
      <c r="G1014" t="s">
        <v>8224</v>
      </c>
      <c r="H1014" t="s">
        <v>8246</v>
      </c>
      <c r="I1014">
        <v>1485254052</v>
      </c>
      <c r="J1014">
        <v>1481366052</v>
      </c>
      <c r="K1014" t="b">
        <v>0</v>
      </c>
      <c r="L1014">
        <v>775</v>
      </c>
      <c r="M1014" t="b">
        <v>0</v>
      </c>
      <c r="N1014" t="s">
        <v>8273</v>
      </c>
      <c r="O1014" s="5">
        <f t="shared" si="60"/>
        <v>21535.021000000001</v>
      </c>
      <c r="P1014" s="7">
        <f t="shared" si="61"/>
        <v>1389.3561935483872</v>
      </c>
      <c r="Q1014" t="s">
        <v>8319</v>
      </c>
      <c r="R1014" t="s">
        <v>8321</v>
      </c>
      <c r="S1014" s="12">
        <f t="shared" si="62"/>
        <v>42714.440416666665</v>
      </c>
      <c r="T1014" s="12">
        <f t="shared" si="63"/>
        <v>42759.440416666665</v>
      </c>
    </row>
    <row r="1015" spans="1:20" ht="60" hidden="1" x14ac:dyDescent="0.25">
      <c r="A1015">
        <v>1013</v>
      </c>
      <c r="B1015" s="3" t="s">
        <v>1014</v>
      </c>
      <c r="C1015" s="3" t="s">
        <v>5123</v>
      </c>
      <c r="D1015">
        <v>25000</v>
      </c>
      <c r="E1015">
        <v>8632</v>
      </c>
      <c r="F1015" t="s">
        <v>8220</v>
      </c>
      <c r="G1015" t="s">
        <v>8224</v>
      </c>
      <c r="H1015" t="s">
        <v>8246</v>
      </c>
      <c r="I1015">
        <v>1451419200</v>
      </c>
      <c r="J1015">
        <v>1449000056</v>
      </c>
      <c r="K1015" t="b">
        <v>0</v>
      </c>
      <c r="L1015">
        <v>90</v>
      </c>
      <c r="M1015" t="b">
        <v>0</v>
      </c>
      <c r="N1015" t="s">
        <v>8273</v>
      </c>
      <c r="O1015" s="5">
        <f t="shared" si="60"/>
        <v>34.527999999999999</v>
      </c>
      <c r="P1015" s="7">
        <f t="shared" si="61"/>
        <v>95.911111111111111</v>
      </c>
      <c r="Q1015" t="s">
        <v>8319</v>
      </c>
      <c r="R1015" t="s">
        <v>8321</v>
      </c>
      <c r="S1015" s="12">
        <f t="shared" si="62"/>
        <v>42339.833981481483</v>
      </c>
      <c r="T1015" s="12">
        <f t="shared" si="63"/>
        <v>42367.833333333328</v>
      </c>
    </row>
    <row r="1016" spans="1:20" ht="30" hidden="1" x14ac:dyDescent="0.25">
      <c r="A1016">
        <v>1014</v>
      </c>
      <c r="B1016" s="3" t="s">
        <v>1015</v>
      </c>
      <c r="C1016" s="3" t="s">
        <v>5124</v>
      </c>
      <c r="D1016">
        <v>10000</v>
      </c>
      <c r="E1016">
        <v>3060</v>
      </c>
      <c r="F1016" t="s">
        <v>8220</v>
      </c>
      <c r="G1016" t="s">
        <v>8224</v>
      </c>
      <c r="H1016" t="s">
        <v>8246</v>
      </c>
      <c r="I1016">
        <v>1420070615</v>
      </c>
      <c r="J1016">
        <v>1415750615</v>
      </c>
      <c r="K1016" t="b">
        <v>0</v>
      </c>
      <c r="L1016">
        <v>16</v>
      </c>
      <c r="M1016" t="b">
        <v>0</v>
      </c>
      <c r="N1016" t="s">
        <v>8273</v>
      </c>
      <c r="O1016" s="5">
        <f t="shared" si="60"/>
        <v>30.599999999999998</v>
      </c>
      <c r="P1016" s="7">
        <f t="shared" si="61"/>
        <v>191.25</v>
      </c>
      <c r="Q1016" t="s">
        <v>8319</v>
      </c>
      <c r="R1016" t="s">
        <v>8321</v>
      </c>
      <c r="S1016" s="12">
        <f t="shared" si="62"/>
        <v>41955.002488425926</v>
      </c>
      <c r="T1016" s="12">
        <f t="shared" si="63"/>
        <v>42005.002488425926</v>
      </c>
    </row>
    <row r="1017" spans="1:20" ht="45" hidden="1" x14ac:dyDescent="0.25">
      <c r="A1017">
        <v>1015</v>
      </c>
      <c r="B1017" s="3" t="s">
        <v>1016</v>
      </c>
      <c r="C1017" s="3" t="s">
        <v>5125</v>
      </c>
      <c r="D1017">
        <v>9000</v>
      </c>
      <c r="E1017">
        <v>240</v>
      </c>
      <c r="F1017" t="s">
        <v>8220</v>
      </c>
      <c r="G1017" t="s">
        <v>8240</v>
      </c>
      <c r="H1017" t="s">
        <v>8257</v>
      </c>
      <c r="I1017">
        <v>1448489095</v>
      </c>
      <c r="J1017">
        <v>1445893495</v>
      </c>
      <c r="K1017" t="b">
        <v>0</v>
      </c>
      <c r="L1017">
        <v>6</v>
      </c>
      <c r="M1017" t="b">
        <v>0</v>
      </c>
      <c r="N1017" t="s">
        <v>8273</v>
      </c>
      <c r="O1017" s="5">
        <f t="shared" si="60"/>
        <v>2.666666666666667</v>
      </c>
      <c r="P1017" s="7">
        <f t="shared" si="61"/>
        <v>40</v>
      </c>
      <c r="Q1017" t="s">
        <v>8319</v>
      </c>
      <c r="R1017" t="s">
        <v>8321</v>
      </c>
      <c r="S1017" s="12">
        <f t="shared" si="62"/>
        <v>42303.878414351857</v>
      </c>
      <c r="T1017" s="12">
        <f t="shared" si="63"/>
        <v>42333.920081018514</v>
      </c>
    </row>
    <row r="1018" spans="1:20" ht="45" hidden="1" x14ac:dyDescent="0.25">
      <c r="A1018">
        <v>1016</v>
      </c>
      <c r="B1018" s="3" t="s">
        <v>1017</v>
      </c>
      <c r="C1018" s="3" t="s">
        <v>5126</v>
      </c>
      <c r="D1018">
        <v>100000</v>
      </c>
      <c r="E1018">
        <v>2842</v>
      </c>
      <c r="F1018" t="s">
        <v>8220</v>
      </c>
      <c r="G1018" t="s">
        <v>8224</v>
      </c>
      <c r="H1018" t="s">
        <v>8246</v>
      </c>
      <c r="I1018">
        <v>1459992856</v>
      </c>
      <c r="J1018">
        <v>1456108456</v>
      </c>
      <c r="K1018" t="b">
        <v>0</v>
      </c>
      <c r="L1018">
        <v>38</v>
      </c>
      <c r="M1018" t="b">
        <v>0</v>
      </c>
      <c r="N1018" t="s">
        <v>8273</v>
      </c>
      <c r="O1018" s="5">
        <f t="shared" si="60"/>
        <v>2.8420000000000001</v>
      </c>
      <c r="P1018" s="7">
        <f t="shared" si="61"/>
        <v>74.78947368421052</v>
      </c>
      <c r="Q1018" t="s">
        <v>8319</v>
      </c>
      <c r="R1018" t="s">
        <v>8321</v>
      </c>
      <c r="S1018" s="12">
        <f t="shared" si="62"/>
        <v>42422.107129629629</v>
      </c>
      <c r="T1018" s="12">
        <f t="shared" si="63"/>
        <v>42467.065462962957</v>
      </c>
    </row>
    <row r="1019" spans="1:20" ht="60" hidden="1" x14ac:dyDescent="0.25">
      <c r="A1019">
        <v>1017</v>
      </c>
      <c r="B1019" s="3" t="s">
        <v>1018</v>
      </c>
      <c r="C1019" s="3" t="s">
        <v>5127</v>
      </c>
      <c r="D1019">
        <v>250000</v>
      </c>
      <c r="E1019">
        <v>57197</v>
      </c>
      <c r="F1019" t="s">
        <v>8220</v>
      </c>
      <c r="G1019" t="s">
        <v>8224</v>
      </c>
      <c r="H1019" t="s">
        <v>8246</v>
      </c>
      <c r="I1019">
        <v>1448125935</v>
      </c>
      <c r="J1019">
        <v>1444666335</v>
      </c>
      <c r="K1019" t="b">
        <v>0</v>
      </c>
      <c r="L1019">
        <v>355</v>
      </c>
      <c r="M1019" t="b">
        <v>0</v>
      </c>
      <c r="N1019" t="s">
        <v>8273</v>
      </c>
      <c r="O1019" s="5">
        <f t="shared" si="60"/>
        <v>22.878799999999998</v>
      </c>
      <c r="P1019" s="7">
        <f t="shared" si="61"/>
        <v>161.11830985915492</v>
      </c>
      <c r="Q1019" t="s">
        <v>8319</v>
      </c>
      <c r="R1019" t="s">
        <v>8321</v>
      </c>
      <c r="S1019" s="12">
        <f t="shared" si="62"/>
        <v>42289.675173611111</v>
      </c>
      <c r="T1019" s="12">
        <f t="shared" si="63"/>
        <v>42329.716840277775</v>
      </c>
    </row>
    <row r="1020" spans="1:20" ht="45" hidden="1" x14ac:dyDescent="0.25">
      <c r="A1020">
        <v>1018</v>
      </c>
      <c r="B1020" s="3" t="s">
        <v>1019</v>
      </c>
      <c r="C1020" s="3" t="s">
        <v>5128</v>
      </c>
      <c r="D1020">
        <v>20000</v>
      </c>
      <c r="E1020">
        <v>621</v>
      </c>
      <c r="F1020" t="s">
        <v>8220</v>
      </c>
      <c r="G1020" t="s">
        <v>8224</v>
      </c>
      <c r="H1020" t="s">
        <v>8246</v>
      </c>
      <c r="I1020">
        <v>1468496933</v>
      </c>
      <c r="J1020">
        <v>1465904933</v>
      </c>
      <c r="K1020" t="b">
        <v>0</v>
      </c>
      <c r="L1020">
        <v>7</v>
      </c>
      <c r="M1020" t="b">
        <v>0</v>
      </c>
      <c r="N1020" t="s">
        <v>8273</v>
      </c>
      <c r="O1020" s="5">
        <f t="shared" si="60"/>
        <v>3.105</v>
      </c>
      <c r="P1020" s="7">
        <f t="shared" si="61"/>
        <v>88.714285714285708</v>
      </c>
      <c r="Q1020" t="s">
        <v>8319</v>
      </c>
      <c r="R1020" t="s">
        <v>8321</v>
      </c>
      <c r="S1020" s="12">
        <f t="shared" si="62"/>
        <v>42535.492280092592</v>
      </c>
      <c r="T1020" s="12">
        <f t="shared" si="63"/>
        <v>42565.492280092592</v>
      </c>
    </row>
    <row r="1021" spans="1:20" ht="45" hidden="1" x14ac:dyDescent="0.25">
      <c r="A1021">
        <v>1019</v>
      </c>
      <c r="B1021" s="3" t="s">
        <v>1020</v>
      </c>
      <c r="C1021" s="3" t="s">
        <v>5129</v>
      </c>
      <c r="D1021">
        <v>45000</v>
      </c>
      <c r="E1021">
        <v>21300</v>
      </c>
      <c r="F1021" t="s">
        <v>8220</v>
      </c>
      <c r="G1021" t="s">
        <v>8224</v>
      </c>
      <c r="H1021" t="s">
        <v>8246</v>
      </c>
      <c r="I1021">
        <v>1423092149</v>
      </c>
      <c r="J1021">
        <v>1420500149</v>
      </c>
      <c r="K1021" t="b">
        <v>0</v>
      </c>
      <c r="L1021">
        <v>400</v>
      </c>
      <c r="M1021" t="b">
        <v>0</v>
      </c>
      <c r="N1021" t="s">
        <v>8273</v>
      </c>
      <c r="O1021" s="5">
        <f t="shared" si="60"/>
        <v>47.333333333333336</v>
      </c>
      <c r="P1021" s="7">
        <f t="shared" si="61"/>
        <v>53.25</v>
      </c>
      <c r="Q1021" t="s">
        <v>8319</v>
      </c>
      <c r="R1021" t="s">
        <v>8321</v>
      </c>
      <c r="S1021" s="12">
        <f t="shared" si="62"/>
        <v>42009.973946759259</v>
      </c>
      <c r="T1021" s="12">
        <f t="shared" si="63"/>
        <v>42039.973946759259</v>
      </c>
    </row>
    <row r="1022" spans="1:20" ht="60" hidden="1" x14ac:dyDescent="0.25">
      <c r="A1022">
        <v>1020</v>
      </c>
      <c r="B1022" s="3" t="s">
        <v>1021</v>
      </c>
      <c r="C1022" s="3" t="s">
        <v>5130</v>
      </c>
      <c r="D1022">
        <v>1550</v>
      </c>
      <c r="E1022">
        <v>3186</v>
      </c>
      <c r="F1022" t="s">
        <v>8219</v>
      </c>
      <c r="G1022" t="s">
        <v>8229</v>
      </c>
      <c r="H1022" t="s">
        <v>8251</v>
      </c>
      <c r="I1022">
        <v>1433206020</v>
      </c>
      <c r="J1022">
        <v>1430617209</v>
      </c>
      <c r="K1022" t="b">
        <v>0</v>
      </c>
      <c r="L1022">
        <v>30</v>
      </c>
      <c r="M1022" t="b">
        <v>1</v>
      </c>
      <c r="N1022" t="s">
        <v>8280</v>
      </c>
      <c r="O1022" s="5">
        <f t="shared" si="60"/>
        <v>205.54838709677421</v>
      </c>
      <c r="P1022" s="7">
        <f t="shared" si="61"/>
        <v>106.2</v>
      </c>
      <c r="Q1022" t="s">
        <v>8325</v>
      </c>
      <c r="R1022" t="s">
        <v>8330</v>
      </c>
      <c r="S1022" s="12">
        <f t="shared" si="62"/>
        <v>42127.069548611107</v>
      </c>
      <c r="T1022" s="12">
        <f t="shared" si="63"/>
        <v>42157.032638888893</v>
      </c>
    </row>
    <row r="1023" spans="1:20" ht="45" hidden="1" x14ac:dyDescent="0.25">
      <c r="A1023">
        <v>1021</v>
      </c>
      <c r="B1023" s="3" t="s">
        <v>1022</v>
      </c>
      <c r="C1023" s="3" t="s">
        <v>5131</v>
      </c>
      <c r="D1023">
        <v>3000</v>
      </c>
      <c r="E1023">
        <v>10554.11</v>
      </c>
      <c r="F1023" t="s">
        <v>8219</v>
      </c>
      <c r="G1023" t="s">
        <v>8224</v>
      </c>
      <c r="H1023" t="s">
        <v>8246</v>
      </c>
      <c r="I1023">
        <v>1445054400</v>
      </c>
      <c r="J1023">
        <v>1443074571</v>
      </c>
      <c r="K1023" t="b">
        <v>1</v>
      </c>
      <c r="L1023">
        <v>478</v>
      </c>
      <c r="M1023" t="b">
        <v>1</v>
      </c>
      <c r="N1023" t="s">
        <v>8280</v>
      </c>
      <c r="O1023" s="5">
        <f t="shared" si="60"/>
        <v>351.80366666666669</v>
      </c>
      <c r="P1023" s="7">
        <f t="shared" si="61"/>
        <v>22.079728033472804</v>
      </c>
      <c r="Q1023" t="s">
        <v>8325</v>
      </c>
      <c r="R1023" t="s">
        <v>8330</v>
      </c>
      <c r="S1023" s="12">
        <f t="shared" si="62"/>
        <v>42271.251979166671</v>
      </c>
      <c r="T1023" s="12">
        <f t="shared" si="63"/>
        <v>42294.166666666672</v>
      </c>
    </row>
    <row r="1024" spans="1:20" ht="30" hidden="1" x14ac:dyDescent="0.25">
      <c r="A1024">
        <v>1022</v>
      </c>
      <c r="B1024" s="3" t="s">
        <v>1023</v>
      </c>
      <c r="C1024" s="3" t="s">
        <v>5132</v>
      </c>
      <c r="D1024">
        <v>2000</v>
      </c>
      <c r="E1024">
        <v>2298</v>
      </c>
      <c r="F1024" t="s">
        <v>8219</v>
      </c>
      <c r="G1024" t="s">
        <v>8224</v>
      </c>
      <c r="H1024" t="s">
        <v>8246</v>
      </c>
      <c r="I1024">
        <v>1431876677</v>
      </c>
      <c r="J1024">
        <v>1429284677</v>
      </c>
      <c r="K1024" t="b">
        <v>1</v>
      </c>
      <c r="L1024">
        <v>74</v>
      </c>
      <c r="M1024" t="b">
        <v>1</v>
      </c>
      <c r="N1024" t="s">
        <v>8280</v>
      </c>
      <c r="O1024" s="5">
        <f t="shared" si="60"/>
        <v>114.9</v>
      </c>
      <c r="P1024" s="7">
        <f t="shared" si="61"/>
        <v>31.054054054054053</v>
      </c>
      <c r="Q1024" t="s">
        <v>8325</v>
      </c>
      <c r="R1024" t="s">
        <v>8330</v>
      </c>
      <c r="S1024" s="12">
        <f t="shared" si="62"/>
        <v>42111.646724537044</v>
      </c>
      <c r="T1024" s="12">
        <f t="shared" si="63"/>
        <v>42141.646724537044</v>
      </c>
    </row>
    <row r="1025" spans="1:20" ht="45" hidden="1" x14ac:dyDescent="0.25">
      <c r="A1025">
        <v>1023</v>
      </c>
      <c r="B1025" s="3" t="s">
        <v>1024</v>
      </c>
      <c r="C1025" s="3" t="s">
        <v>5133</v>
      </c>
      <c r="D1025">
        <v>2000</v>
      </c>
      <c r="E1025">
        <v>4743</v>
      </c>
      <c r="F1025" t="s">
        <v>8219</v>
      </c>
      <c r="G1025" t="s">
        <v>8225</v>
      </c>
      <c r="H1025" t="s">
        <v>8247</v>
      </c>
      <c r="I1025">
        <v>1434837861</v>
      </c>
      <c r="J1025">
        <v>1432245861</v>
      </c>
      <c r="K1025" t="b">
        <v>0</v>
      </c>
      <c r="L1025">
        <v>131</v>
      </c>
      <c r="M1025" t="b">
        <v>1</v>
      </c>
      <c r="N1025" t="s">
        <v>8280</v>
      </c>
      <c r="O1025" s="5">
        <f t="shared" si="60"/>
        <v>237.15</v>
      </c>
      <c r="P1025" s="7">
        <f t="shared" si="61"/>
        <v>36.206106870229007</v>
      </c>
      <c r="Q1025" t="s">
        <v>8325</v>
      </c>
      <c r="R1025" t="s">
        <v>8330</v>
      </c>
      <c r="S1025" s="12">
        <f t="shared" si="62"/>
        <v>42145.919687500005</v>
      </c>
      <c r="T1025" s="12">
        <f t="shared" si="63"/>
        <v>42175.919687500005</v>
      </c>
    </row>
    <row r="1026" spans="1:20" ht="45" hidden="1" x14ac:dyDescent="0.25">
      <c r="A1026">
        <v>1024</v>
      </c>
      <c r="B1026" s="3" t="s">
        <v>1025</v>
      </c>
      <c r="C1026" s="3" t="s">
        <v>5134</v>
      </c>
      <c r="D1026">
        <v>20000</v>
      </c>
      <c r="E1026">
        <v>23727.55</v>
      </c>
      <c r="F1026" t="s">
        <v>8219</v>
      </c>
      <c r="G1026" t="s">
        <v>8235</v>
      </c>
      <c r="H1026" t="s">
        <v>8255</v>
      </c>
      <c r="I1026">
        <v>1454248563</v>
      </c>
      <c r="J1026">
        <v>1451656563</v>
      </c>
      <c r="K1026" t="b">
        <v>1</v>
      </c>
      <c r="L1026">
        <v>61</v>
      </c>
      <c r="M1026" t="b">
        <v>1</v>
      </c>
      <c r="N1026" t="s">
        <v>8280</v>
      </c>
      <c r="O1026" s="5">
        <f t="shared" si="60"/>
        <v>118.63774999999998</v>
      </c>
      <c r="P1026" s="7">
        <f t="shared" si="61"/>
        <v>388.9762295081967</v>
      </c>
      <c r="Q1026" t="s">
        <v>8325</v>
      </c>
      <c r="R1026" t="s">
        <v>8330</v>
      </c>
      <c r="S1026" s="12">
        <f t="shared" si="62"/>
        <v>42370.580590277779</v>
      </c>
      <c r="T1026" s="12">
        <f t="shared" si="63"/>
        <v>42400.580590277779</v>
      </c>
    </row>
    <row r="1027" spans="1:20" ht="45" hidden="1" x14ac:dyDescent="0.25">
      <c r="A1027">
        <v>1025</v>
      </c>
      <c r="B1027" s="3" t="s">
        <v>1026</v>
      </c>
      <c r="C1027" s="3" t="s">
        <v>5135</v>
      </c>
      <c r="D1027">
        <v>70000</v>
      </c>
      <c r="E1027">
        <v>76949.820000000007</v>
      </c>
      <c r="F1027" t="s">
        <v>8219</v>
      </c>
      <c r="G1027" t="s">
        <v>8224</v>
      </c>
      <c r="H1027" t="s">
        <v>8246</v>
      </c>
      <c r="I1027">
        <v>1426532437</v>
      </c>
      <c r="J1027">
        <v>1423944037</v>
      </c>
      <c r="K1027" t="b">
        <v>1</v>
      </c>
      <c r="L1027">
        <v>1071</v>
      </c>
      <c r="M1027" t="b">
        <v>1</v>
      </c>
      <c r="N1027" t="s">
        <v>8280</v>
      </c>
      <c r="O1027" s="5">
        <f t="shared" ref="O1027:O1090" si="64">(E1027/D1027)*100</f>
        <v>109.92831428571431</v>
      </c>
      <c r="P1027" s="7">
        <f t="shared" ref="P1027:P1090" si="65">IF(E1027&gt;0,E1027/L1027,"N/A")</f>
        <v>71.848571428571432</v>
      </c>
      <c r="Q1027" t="s">
        <v>8325</v>
      </c>
      <c r="R1027" t="s">
        <v>8330</v>
      </c>
      <c r="S1027" s="12">
        <f t="shared" ref="S1027:S1090" si="66">(((J1027/60)/60)/24)+DATE(1970,1,1)</f>
        <v>42049.833761574075</v>
      </c>
      <c r="T1027" s="12">
        <f t="shared" ref="T1027:T1090" si="67">(((I1027/60)/60/24)+DATE(1970,1,1))</f>
        <v>42079.792094907403</v>
      </c>
    </row>
    <row r="1028" spans="1:20" ht="60" hidden="1" x14ac:dyDescent="0.25">
      <c r="A1028">
        <v>1026</v>
      </c>
      <c r="B1028" s="3" t="s">
        <v>1027</v>
      </c>
      <c r="C1028" s="3" t="s">
        <v>5136</v>
      </c>
      <c r="D1028">
        <v>7000</v>
      </c>
      <c r="E1028">
        <v>7000.58</v>
      </c>
      <c r="F1028" t="s">
        <v>8219</v>
      </c>
      <c r="G1028" t="s">
        <v>8225</v>
      </c>
      <c r="H1028" t="s">
        <v>8247</v>
      </c>
      <c r="I1028">
        <v>1459414016</v>
      </c>
      <c r="J1028">
        <v>1456480016</v>
      </c>
      <c r="K1028" t="b">
        <v>1</v>
      </c>
      <c r="L1028">
        <v>122</v>
      </c>
      <c r="M1028" t="b">
        <v>1</v>
      </c>
      <c r="N1028" t="s">
        <v>8280</v>
      </c>
      <c r="O1028" s="5">
        <f t="shared" si="64"/>
        <v>100.00828571428571</v>
      </c>
      <c r="P1028" s="7">
        <f t="shared" si="65"/>
        <v>57.381803278688523</v>
      </c>
      <c r="Q1028" t="s">
        <v>8325</v>
      </c>
      <c r="R1028" t="s">
        <v>8330</v>
      </c>
      <c r="S1028" s="12">
        <f t="shared" si="66"/>
        <v>42426.407592592594</v>
      </c>
      <c r="T1028" s="12">
        <f t="shared" si="67"/>
        <v>42460.365925925929</v>
      </c>
    </row>
    <row r="1029" spans="1:20" ht="60" hidden="1" x14ac:dyDescent="0.25">
      <c r="A1029">
        <v>1027</v>
      </c>
      <c r="B1029" s="3" t="s">
        <v>1028</v>
      </c>
      <c r="C1029" s="3" t="s">
        <v>5137</v>
      </c>
      <c r="D1029">
        <v>7501</v>
      </c>
      <c r="E1029">
        <v>7733</v>
      </c>
      <c r="F1029" t="s">
        <v>8219</v>
      </c>
      <c r="G1029" t="s">
        <v>8224</v>
      </c>
      <c r="H1029" t="s">
        <v>8246</v>
      </c>
      <c r="I1029">
        <v>1414025347</v>
      </c>
      <c r="J1029">
        <v>1411433347</v>
      </c>
      <c r="K1029" t="b">
        <v>1</v>
      </c>
      <c r="L1029">
        <v>111</v>
      </c>
      <c r="M1029" t="b">
        <v>1</v>
      </c>
      <c r="N1029" t="s">
        <v>8280</v>
      </c>
      <c r="O1029" s="5">
        <f t="shared" si="64"/>
        <v>103.09292094387415</v>
      </c>
      <c r="P1029" s="7">
        <f t="shared" si="65"/>
        <v>69.666666666666671</v>
      </c>
      <c r="Q1029" t="s">
        <v>8325</v>
      </c>
      <c r="R1029" t="s">
        <v>8330</v>
      </c>
      <c r="S1029" s="12">
        <f t="shared" si="66"/>
        <v>41905.034108796295</v>
      </c>
      <c r="T1029" s="12">
        <f t="shared" si="67"/>
        <v>41935.034108796295</v>
      </c>
    </row>
    <row r="1030" spans="1:20" ht="45" hidden="1" x14ac:dyDescent="0.25">
      <c r="A1030">
        <v>1028</v>
      </c>
      <c r="B1030" s="3" t="s">
        <v>1029</v>
      </c>
      <c r="C1030" s="3" t="s">
        <v>5138</v>
      </c>
      <c r="D1030">
        <v>10000</v>
      </c>
      <c r="E1030">
        <v>11727</v>
      </c>
      <c r="F1030" t="s">
        <v>8219</v>
      </c>
      <c r="G1030" t="s">
        <v>8225</v>
      </c>
      <c r="H1030" t="s">
        <v>8247</v>
      </c>
      <c r="I1030">
        <v>1488830400</v>
      </c>
      <c r="J1030">
        <v>1484924605</v>
      </c>
      <c r="K1030" t="b">
        <v>1</v>
      </c>
      <c r="L1030">
        <v>255</v>
      </c>
      <c r="M1030" t="b">
        <v>1</v>
      </c>
      <c r="N1030" t="s">
        <v>8280</v>
      </c>
      <c r="O1030" s="5">
        <f t="shared" si="64"/>
        <v>117.27000000000001</v>
      </c>
      <c r="P1030" s="7">
        <f t="shared" si="65"/>
        <v>45.988235294117644</v>
      </c>
      <c r="Q1030" t="s">
        <v>8325</v>
      </c>
      <c r="R1030" t="s">
        <v>8330</v>
      </c>
      <c r="S1030" s="12">
        <f t="shared" si="66"/>
        <v>42755.627372685187</v>
      </c>
      <c r="T1030" s="12">
        <f t="shared" si="67"/>
        <v>42800.833333333328</v>
      </c>
    </row>
    <row r="1031" spans="1:20" ht="45" hidden="1" x14ac:dyDescent="0.25">
      <c r="A1031">
        <v>1029</v>
      </c>
      <c r="B1031" s="3" t="s">
        <v>1030</v>
      </c>
      <c r="C1031" s="3" t="s">
        <v>5139</v>
      </c>
      <c r="D1031">
        <v>10000</v>
      </c>
      <c r="E1031">
        <v>11176</v>
      </c>
      <c r="F1031" t="s">
        <v>8219</v>
      </c>
      <c r="G1031" t="s">
        <v>8235</v>
      </c>
      <c r="H1031" t="s">
        <v>8255</v>
      </c>
      <c r="I1031">
        <v>1428184740</v>
      </c>
      <c r="J1031">
        <v>1423501507</v>
      </c>
      <c r="K1031" t="b">
        <v>0</v>
      </c>
      <c r="L1031">
        <v>141</v>
      </c>
      <c r="M1031" t="b">
        <v>1</v>
      </c>
      <c r="N1031" t="s">
        <v>8280</v>
      </c>
      <c r="O1031" s="5">
        <f t="shared" si="64"/>
        <v>111.75999999999999</v>
      </c>
      <c r="P1031" s="7">
        <f t="shared" si="65"/>
        <v>79.262411347517727</v>
      </c>
      <c r="Q1031" t="s">
        <v>8325</v>
      </c>
      <c r="R1031" t="s">
        <v>8330</v>
      </c>
      <c r="S1031" s="12">
        <f t="shared" si="66"/>
        <v>42044.711886574078</v>
      </c>
      <c r="T1031" s="12">
        <f t="shared" si="67"/>
        <v>42098.915972222225</v>
      </c>
    </row>
    <row r="1032" spans="1:20" ht="30" hidden="1" x14ac:dyDescent="0.25">
      <c r="A1032">
        <v>1030</v>
      </c>
      <c r="B1032" s="3" t="s">
        <v>1031</v>
      </c>
      <c r="C1032" s="3" t="s">
        <v>5140</v>
      </c>
      <c r="D1032">
        <v>2000</v>
      </c>
      <c r="E1032">
        <v>6842</v>
      </c>
      <c r="F1032" t="s">
        <v>8219</v>
      </c>
      <c r="G1032" t="s">
        <v>8224</v>
      </c>
      <c r="H1032" t="s">
        <v>8246</v>
      </c>
      <c r="I1032">
        <v>1473680149</v>
      </c>
      <c r="J1032">
        <v>1472470549</v>
      </c>
      <c r="K1032" t="b">
        <v>0</v>
      </c>
      <c r="L1032">
        <v>159</v>
      </c>
      <c r="M1032" t="b">
        <v>1</v>
      </c>
      <c r="N1032" t="s">
        <v>8280</v>
      </c>
      <c r="O1032" s="5">
        <f t="shared" si="64"/>
        <v>342.09999999999997</v>
      </c>
      <c r="P1032" s="7">
        <f t="shared" si="65"/>
        <v>43.031446540880502</v>
      </c>
      <c r="Q1032" t="s">
        <v>8325</v>
      </c>
      <c r="R1032" t="s">
        <v>8330</v>
      </c>
      <c r="S1032" s="12">
        <f t="shared" si="66"/>
        <v>42611.483206018514</v>
      </c>
      <c r="T1032" s="12">
        <f t="shared" si="67"/>
        <v>42625.483206018514</v>
      </c>
    </row>
    <row r="1033" spans="1:20" ht="60" hidden="1" x14ac:dyDescent="0.25">
      <c r="A1033">
        <v>1031</v>
      </c>
      <c r="B1033" s="3" t="s">
        <v>1032</v>
      </c>
      <c r="C1033" s="3" t="s">
        <v>5141</v>
      </c>
      <c r="D1033">
        <v>10000</v>
      </c>
      <c r="E1033">
        <v>10740</v>
      </c>
      <c r="F1033" t="s">
        <v>8219</v>
      </c>
      <c r="G1033" t="s">
        <v>8224</v>
      </c>
      <c r="H1033" t="s">
        <v>8246</v>
      </c>
      <c r="I1033">
        <v>1450290010</v>
      </c>
      <c r="J1033">
        <v>1447698010</v>
      </c>
      <c r="K1033" t="b">
        <v>0</v>
      </c>
      <c r="L1033">
        <v>99</v>
      </c>
      <c r="M1033" t="b">
        <v>1</v>
      </c>
      <c r="N1033" t="s">
        <v>8280</v>
      </c>
      <c r="O1033" s="5">
        <f t="shared" si="64"/>
        <v>107.4</v>
      </c>
      <c r="P1033" s="7">
        <f t="shared" si="65"/>
        <v>108.48484848484848</v>
      </c>
      <c r="Q1033" t="s">
        <v>8325</v>
      </c>
      <c r="R1033" t="s">
        <v>8330</v>
      </c>
      <c r="S1033" s="12">
        <f t="shared" si="66"/>
        <v>42324.764004629629</v>
      </c>
      <c r="T1033" s="12">
        <f t="shared" si="67"/>
        <v>42354.764004629629</v>
      </c>
    </row>
    <row r="1034" spans="1:20" hidden="1" x14ac:dyDescent="0.25">
      <c r="A1034">
        <v>1032</v>
      </c>
      <c r="B1034" s="3" t="s">
        <v>1033</v>
      </c>
      <c r="C1034" s="3" t="s">
        <v>5142</v>
      </c>
      <c r="D1034">
        <v>5400</v>
      </c>
      <c r="E1034">
        <v>5858.84</v>
      </c>
      <c r="F1034" t="s">
        <v>8219</v>
      </c>
      <c r="G1034" t="s">
        <v>8224</v>
      </c>
      <c r="H1034" t="s">
        <v>8246</v>
      </c>
      <c r="I1034">
        <v>1466697625</v>
      </c>
      <c r="J1034">
        <v>1464105625</v>
      </c>
      <c r="K1034" t="b">
        <v>0</v>
      </c>
      <c r="L1034">
        <v>96</v>
      </c>
      <c r="M1034" t="b">
        <v>1</v>
      </c>
      <c r="N1034" t="s">
        <v>8280</v>
      </c>
      <c r="O1034" s="5">
        <f t="shared" si="64"/>
        <v>108.49703703703703</v>
      </c>
      <c r="P1034" s="7">
        <f t="shared" si="65"/>
        <v>61.029583333333335</v>
      </c>
      <c r="Q1034" t="s">
        <v>8325</v>
      </c>
      <c r="R1034" t="s">
        <v>8330</v>
      </c>
      <c r="S1034" s="12">
        <f t="shared" si="66"/>
        <v>42514.666956018518</v>
      </c>
      <c r="T1034" s="12">
        <f t="shared" si="67"/>
        <v>42544.666956018518</v>
      </c>
    </row>
    <row r="1035" spans="1:20" ht="60" hidden="1" x14ac:dyDescent="0.25">
      <c r="A1035">
        <v>1033</v>
      </c>
      <c r="B1035" s="3" t="s">
        <v>1034</v>
      </c>
      <c r="C1035" s="3" t="s">
        <v>5143</v>
      </c>
      <c r="D1035">
        <v>1328</v>
      </c>
      <c r="E1035">
        <v>1366</v>
      </c>
      <c r="F1035" t="s">
        <v>8219</v>
      </c>
      <c r="G1035" t="s">
        <v>8225</v>
      </c>
      <c r="H1035" t="s">
        <v>8247</v>
      </c>
      <c r="I1035">
        <v>1481564080</v>
      </c>
      <c r="J1035">
        <v>1479144880</v>
      </c>
      <c r="K1035" t="b">
        <v>0</v>
      </c>
      <c r="L1035">
        <v>27</v>
      </c>
      <c r="M1035" t="b">
        <v>1</v>
      </c>
      <c r="N1035" t="s">
        <v>8280</v>
      </c>
      <c r="O1035" s="5">
        <f t="shared" si="64"/>
        <v>102.86144578313252</v>
      </c>
      <c r="P1035" s="7">
        <f t="shared" si="65"/>
        <v>50.592592592592595</v>
      </c>
      <c r="Q1035" t="s">
        <v>8325</v>
      </c>
      <c r="R1035" t="s">
        <v>8330</v>
      </c>
      <c r="S1035" s="12">
        <f t="shared" si="66"/>
        <v>42688.732407407413</v>
      </c>
      <c r="T1035" s="12">
        <f t="shared" si="67"/>
        <v>42716.732407407413</v>
      </c>
    </row>
    <row r="1036" spans="1:20" ht="45" hidden="1" x14ac:dyDescent="0.25">
      <c r="A1036">
        <v>1034</v>
      </c>
      <c r="B1036" s="3" t="s">
        <v>1035</v>
      </c>
      <c r="C1036" s="3" t="s">
        <v>5144</v>
      </c>
      <c r="D1036">
        <v>5000</v>
      </c>
      <c r="E1036">
        <v>6500.09</v>
      </c>
      <c r="F1036" t="s">
        <v>8219</v>
      </c>
      <c r="G1036" t="s">
        <v>8224</v>
      </c>
      <c r="H1036" t="s">
        <v>8246</v>
      </c>
      <c r="I1036">
        <v>1470369540</v>
      </c>
      <c r="J1036">
        <v>1467604804</v>
      </c>
      <c r="K1036" t="b">
        <v>0</v>
      </c>
      <c r="L1036">
        <v>166</v>
      </c>
      <c r="M1036" t="b">
        <v>1</v>
      </c>
      <c r="N1036" t="s">
        <v>8280</v>
      </c>
      <c r="O1036" s="5">
        <f t="shared" si="64"/>
        <v>130.0018</v>
      </c>
      <c r="P1036" s="7">
        <f t="shared" si="65"/>
        <v>39.157168674698795</v>
      </c>
      <c r="Q1036" t="s">
        <v>8325</v>
      </c>
      <c r="R1036" t="s">
        <v>8330</v>
      </c>
      <c r="S1036" s="12">
        <f t="shared" si="66"/>
        <v>42555.166712962964</v>
      </c>
      <c r="T1036" s="12">
        <f t="shared" si="67"/>
        <v>42587.165972222225</v>
      </c>
    </row>
    <row r="1037" spans="1:20" ht="60" hidden="1" x14ac:dyDescent="0.25">
      <c r="A1037">
        <v>1035</v>
      </c>
      <c r="B1037" s="3" t="s">
        <v>1036</v>
      </c>
      <c r="C1037" s="3" t="s">
        <v>5145</v>
      </c>
      <c r="D1037">
        <v>4600</v>
      </c>
      <c r="E1037">
        <v>4952</v>
      </c>
      <c r="F1037" t="s">
        <v>8219</v>
      </c>
      <c r="G1037" t="s">
        <v>8224</v>
      </c>
      <c r="H1037" t="s">
        <v>8246</v>
      </c>
      <c r="I1037">
        <v>1423668220</v>
      </c>
      <c r="J1037">
        <v>1421076220</v>
      </c>
      <c r="K1037" t="b">
        <v>0</v>
      </c>
      <c r="L1037">
        <v>76</v>
      </c>
      <c r="M1037" t="b">
        <v>1</v>
      </c>
      <c r="N1037" t="s">
        <v>8280</v>
      </c>
      <c r="O1037" s="5">
        <f t="shared" si="64"/>
        <v>107.65217391304347</v>
      </c>
      <c r="P1037" s="7">
        <f t="shared" si="65"/>
        <v>65.15789473684211</v>
      </c>
      <c r="Q1037" t="s">
        <v>8325</v>
      </c>
      <c r="R1037" t="s">
        <v>8330</v>
      </c>
      <c r="S1037" s="12">
        <f t="shared" si="66"/>
        <v>42016.641435185185</v>
      </c>
      <c r="T1037" s="12">
        <f t="shared" si="67"/>
        <v>42046.641435185185</v>
      </c>
    </row>
    <row r="1038" spans="1:20" ht="45" hidden="1" x14ac:dyDescent="0.25">
      <c r="A1038">
        <v>1036</v>
      </c>
      <c r="B1038" s="3" t="s">
        <v>1037</v>
      </c>
      <c r="C1038" s="3" t="s">
        <v>5146</v>
      </c>
      <c r="D1038">
        <v>4500</v>
      </c>
      <c r="E1038">
        <v>5056.22</v>
      </c>
      <c r="F1038" t="s">
        <v>8219</v>
      </c>
      <c r="G1038" t="s">
        <v>8224</v>
      </c>
      <c r="H1038" t="s">
        <v>8246</v>
      </c>
      <c r="I1038">
        <v>1357545600</v>
      </c>
      <c r="J1038">
        <v>1354790790</v>
      </c>
      <c r="K1038" t="b">
        <v>0</v>
      </c>
      <c r="L1038">
        <v>211</v>
      </c>
      <c r="M1038" t="b">
        <v>1</v>
      </c>
      <c r="N1038" t="s">
        <v>8280</v>
      </c>
      <c r="O1038" s="5">
        <f t="shared" si="64"/>
        <v>112.36044444444444</v>
      </c>
      <c r="P1038" s="7">
        <f t="shared" si="65"/>
        <v>23.963127962085309</v>
      </c>
      <c r="Q1038" t="s">
        <v>8325</v>
      </c>
      <c r="R1038" t="s">
        <v>8330</v>
      </c>
      <c r="S1038" s="12">
        <f t="shared" si="66"/>
        <v>41249.448958333334</v>
      </c>
      <c r="T1038" s="12">
        <f t="shared" si="67"/>
        <v>41281.333333333336</v>
      </c>
    </row>
    <row r="1039" spans="1:20" ht="60" hidden="1" x14ac:dyDescent="0.25">
      <c r="A1039">
        <v>1037</v>
      </c>
      <c r="B1039" s="3" t="s">
        <v>1038</v>
      </c>
      <c r="C1039" s="3" t="s">
        <v>5147</v>
      </c>
      <c r="D1039">
        <v>1000</v>
      </c>
      <c r="E1039">
        <v>1021</v>
      </c>
      <c r="F1039" t="s">
        <v>8219</v>
      </c>
      <c r="G1039" t="s">
        <v>8224</v>
      </c>
      <c r="H1039" t="s">
        <v>8246</v>
      </c>
      <c r="I1039">
        <v>1431925200</v>
      </c>
      <c r="J1039">
        <v>1429991062</v>
      </c>
      <c r="K1039" t="b">
        <v>0</v>
      </c>
      <c r="L1039">
        <v>21</v>
      </c>
      <c r="M1039" t="b">
        <v>1</v>
      </c>
      <c r="N1039" t="s">
        <v>8280</v>
      </c>
      <c r="O1039" s="5">
        <f t="shared" si="64"/>
        <v>102.1</v>
      </c>
      <c r="P1039" s="7">
        <f t="shared" si="65"/>
        <v>48.61904761904762</v>
      </c>
      <c r="Q1039" t="s">
        <v>8325</v>
      </c>
      <c r="R1039" t="s">
        <v>8330</v>
      </c>
      <c r="S1039" s="12">
        <f t="shared" si="66"/>
        <v>42119.822476851856</v>
      </c>
      <c r="T1039" s="12">
        <f t="shared" si="67"/>
        <v>42142.208333333328</v>
      </c>
    </row>
    <row r="1040" spans="1:20" ht="45" hidden="1" x14ac:dyDescent="0.25">
      <c r="A1040">
        <v>1038</v>
      </c>
      <c r="B1040" s="3" t="s">
        <v>1039</v>
      </c>
      <c r="C1040" s="3" t="s">
        <v>5148</v>
      </c>
      <c r="D1040">
        <v>1500</v>
      </c>
      <c r="E1040">
        <v>2180</v>
      </c>
      <c r="F1040" t="s">
        <v>8219</v>
      </c>
      <c r="G1040" t="s">
        <v>8224</v>
      </c>
      <c r="H1040" t="s">
        <v>8246</v>
      </c>
      <c r="I1040">
        <v>1458362023</v>
      </c>
      <c r="J1040">
        <v>1455773623</v>
      </c>
      <c r="K1040" t="b">
        <v>0</v>
      </c>
      <c r="L1040">
        <v>61</v>
      </c>
      <c r="M1040" t="b">
        <v>1</v>
      </c>
      <c r="N1040" t="s">
        <v>8280</v>
      </c>
      <c r="O1040" s="5">
        <f t="shared" si="64"/>
        <v>145.33333333333334</v>
      </c>
      <c r="P1040" s="7">
        <f t="shared" si="65"/>
        <v>35.73770491803279</v>
      </c>
      <c r="Q1040" t="s">
        <v>8325</v>
      </c>
      <c r="R1040" t="s">
        <v>8330</v>
      </c>
      <c r="S1040" s="12">
        <f t="shared" si="66"/>
        <v>42418.231747685189</v>
      </c>
      <c r="T1040" s="12">
        <f t="shared" si="67"/>
        <v>42448.190081018518</v>
      </c>
    </row>
    <row r="1041" spans="1:20" ht="60" hidden="1" x14ac:dyDescent="0.25">
      <c r="A1041">
        <v>1039</v>
      </c>
      <c r="B1041" s="3" t="s">
        <v>1040</v>
      </c>
      <c r="C1041" s="3" t="s">
        <v>5149</v>
      </c>
      <c r="D1041">
        <v>500</v>
      </c>
      <c r="E1041">
        <v>641</v>
      </c>
      <c r="F1041" t="s">
        <v>8219</v>
      </c>
      <c r="G1041" t="s">
        <v>8224</v>
      </c>
      <c r="H1041" t="s">
        <v>8246</v>
      </c>
      <c r="I1041">
        <v>1481615940</v>
      </c>
      <c r="J1041">
        <v>1479436646</v>
      </c>
      <c r="K1041" t="b">
        <v>0</v>
      </c>
      <c r="L1041">
        <v>30</v>
      </c>
      <c r="M1041" t="b">
        <v>1</v>
      </c>
      <c r="N1041" t="s">
        <v>8280</v>
      </c>
      <c r="O1041" s="5">
        <f t="shared" si="64"/>
        <v>128.19999999999999</v>
      </c>
      <c r="P1041" s="7">
        <f t="shared" si="65"/>
        <v>21.366666666666667</v>
      </c>
      <c r="Q1041" t="s">
        <v>8325</v>
      </c>
      <c r="R1041" t="s">
        <v>8330</v>
      </c>
      <c r="S1041" s="12">
        <f t="shared" si="66"/>
        <v>42692.109328703707</v>
      </c>
      <c r="T1041" s="12">
        <f t="shared" si="67"/>
        <v>42717.332638888889</v>
      </c>
    </row>
    <row r="1042" spans="1:20" ht="60" hidden="1" x14ac:dyDescent="0.25">
      <c r="A1042">
        <v>1040</v>
      </c>
      <c r="B1042" s="3" t="s">
        <v>1041</v>
      </c>
      <c r="C1042" s="3" t="s">
        <v>5150</v>
      </c>
      <c r="D1042">
        <v>85000</v>
      </c>
      <c r="E1042">
        <v>250</v>
      </c>
      <c r="F1042" t="s">
        <v>8220</v>
      </c>
      <c r="G1042" t="s">
        <v>8224</v>
      </c>
      <c r="H1042" t="s">
        <v>8246</v>
      </c>
      <c r="I1042">
        <v>1472317209</v>
      </c>
      <c r="J1042">
        <v>1469725209</v>
      </c>
      <c r="K1042" t="b">
        <v>0</v>
      </c>
      <c r="L1042">
        <v>1</v>
      </c>
      <c r="M1042" t="b">
        <v>0</v>
      </c>
      <c r="N1042" t="s">
        <v>8281</v>
      </c>
      <c r="O1042" s="5">
        <f t="shared" si="64"/>
        <v>0.29411764705882354</v>
      </c>
      <c r="P1042" s="7">
        <f t="shared" si="65"/>
        <v>250</v>
      </c>
      <c r="Q1042" t="s">
        <v>8331</v>
      </c>
      <c r="R1042" t="s">
        <v>8332</v>
      </c>
      <c r="S1042" s="12">
        <f t="shared" si="66"/>
        <v>42579.708437499998</v>
      </c>
      <c r="T1042" s="12">
        <f t="shared" si="67"/>
        <v>42609.708437499998</v>
      </c>
    </row>
    <row r="1043" spans="1:20" ht="45" hidden="1" x14ac:dyDescent="0.25">
      <c r="A1043">
        <v>1041</v>
      </c>
      <c r="B1043" s="3" t="s">
        <v>1042</v>
      </c>
      <c r="C1043" s="3" t="s">
        <v>5151</v>
      </c>
      <c r="D1043">
        <v>50</v>
      </c>
      <c r="E1043">
        <v>0</v>
      </c>
      <c r="F1043" t="s">
        <v>8220</v>
      </c>
      <c r="G1043" t="s">
        <v>8224</v>
      </c>
      <c r="H1043" t="s">
        <v>8246</v>
      </c>
      <c r="I1043">
        <v>1406769992</v>
      </c>
      <c r="J1043">
        <v>1405041992</v>
      </c>
      <c r="K1043" t="b">
        <v>0</v>
      </c>
      <c r="L1043">
        <v>0</v>
      </c>
      <c r="M1043" t="b">
        <v>0</v>
      </c>
      <c r="N1043" t="s">
        <v>8281</v>
      </c>
      <c r="O1043" s="5">
        <f t="shared" si="64"/>
        <v>0</v>
      </c>
      <c r="P1043" s="7" t="str">
        <f t="shared" si="65"/>
        <v>N/A</v>
      </c>
      <c r="Q1043" t="s">
        <v>8331</v>
      </c>
      <c r="R1043" t="s">
        <v>8332</v>
      </c>
      <c r="S1043" s="12">
        <f t="shared" si="66"/>
        <v>41831.060092592597</v>
      </c>
      <c r="T1043" s="12">
        <f t="shared" si="67"/>
        <v>41851.060092592597</v>
      </c>
    </row>
    <row r="1044" spans="1:20" ht="60" hidden="1" x14ac:dyDescent="0.25">
      <c r="A1044">
        <v>1042</v>
      </c>
      <c r="B1044" s="3" t="s">
        <v>1043</v>
      </c>
      <c r="C1044" s="3" t="s">
        <v>5152</v>
      </c>
      <c r="D1044">
        <v>650</v>
      </c>
      <c r="E1044">
        <v>10</v>
      </c>
      <c r="F1044" t="s">
        <v>8220</v>
      </c>
      <c r="G1044" t="s">
        <v>8224</v>
      </c>
      <c r="H1044" t="s">
        <v>8246</v>
      </c>
      <c r="I1044">
        <v>1410516000</v>
      </c>
      <c r="J1044">
        <v>1406824948</v>
      </c>
      <c r="K1044" t="b">
        <v>0</v>
      </c>
      <c r="L1044">
        <v>1</v>
      </c>
      <c r="M1044" t="b">
        <v>0</v>
      </c>
      <c r="N1044" t="s">
        <v>8281</v>
      </c>
      <c r="O1044" s="5">
        <f t="shared" si="64"/>
        <v>1.5384615384615385</v>
      </c>
      <c r="P1044" s="7">
        <f t="shared" si="65"/>
        <v>10</v>
      </c>
      <c r="Q1044" t="s">
        <v>8331</v>
      </c>
      <c r="R1044" t="s">
        <v>8332</v>
      </c>
      <c r="S1044" s="12">
        <f t="shared" si="66"/>
        <v>41851.696157407408</v>
      </c>
      <c r="T1044" s="12">
        <f t="shared" si="67"/>
        <v>41894.416666666664</v>
      </c>
    </row>
    <row r="1045" spans="1:20" ht="45" hidden="1" x14ac:dyDescent="0.25">
      <c r="A1045">
        <v>1043</v>
      </c>
      <c r="B1045" s="3" t="s">
        <v>1044</v>
      </c>
      <c r="C1045" s="3" t="s">
        <v>5153</v>
      </c>
      <c r="D1045">
        <v>100000</v>
      </c>
      <c r="E1045">
        <v>8537</v>
      </c>
      <c r="F1045" t="s">
        <v>8220</v>
      </c>
      <c r="G1045" t="s">
        <v>8224</v>
      </c>
      <c r="H1045" t="s">
        <v>8246</v>
      </c>
      <c r="I1045">
        <v>1432101855</v>
      </c>
      <c r="J1045">
        <v>1429509855</v>
      </c>
      <c r="K1045" t="b">
        <v>0</v>
      </c>
      <c r="L1045">
        <v>292</v>
      </c>
      <c r="M1045" t="b">
        <v>0</v>
      </c>
      <c r="N1045" t="s">
        <v>8281</v>
      </c>
      <c r="O1045" s="5">
        <f t="shared" si="64"/>
        <v>8.5370000000000008</v>
      </c>
      <c r="P1045" s="7">
        <f t="shared" si="65"/>
        <v>29.236301369863014</v>
      </c>
      <c r="Q1045" t="s">
        <v>8331</v>
      </c>
      <c r="R1045" t="s">
        <v>8332</v>
      </c>
      <c r="S1045" s="12">
        <f t="shared" si="66"/>
        <v>42114.252951388888</v>
      </c>
      <c r="T1045" s="12">
        <f t="shared" si="67"/>
        <v>42144.252951388888</v>
      </c>
    </row>
    <row r="1046" spans="1:20" ht="60" hidden="1" x14ac:dyDescent="0.25">
      <c r="A1046">
        <v>1044</v>
      </c>
      <c r="B1046" s="3" t="s">
        <v>1045</v>
      </c>
      <c r="C1046" s="3" t="s">
        <v>5154</v>
      </c>
      <c r="D1046">
        <v>7000</v>
      </c>
      <c r="E1046">
        <v>6</v>
      </c>
      <c r="F1046" t="s">
        <v>8220</v>
      </c>
      <c r="G1046" t="s">
        <v>8224</v>
      </c>
      <c r="H1046" t="s">
        <v>8246</v>
      </c>
      <c r="I1046">
        <v>1425587220</v>
      </c>
      <c r="J1046">
        <v>1420668801</v>
      </c>
      <c r="K1046" t="b">
        <v>0</v>
      </c>
      <c r="L1046">
        <v>2</v>
      </c>
      <c r="M1046" t="b">
        <v>0</v>
      </c>
      <c r="N1046" t="s">
        <v>8281</v>
      </c>
      <c r="O1046" s="5">
        <f t="shared" si="64"/>
        <v>8.5714285714285715E-2</v>
      </c>
      <c r="P1046" s="7">
        <f t="shared" si="65"/>
        <v>3</v>
      </c>
      <c r="Q1046" t="s">
        <v>8331</v>
      </c>
      <c r="R1046" t="s">
        <v>8332</v>
      </c>
      <c r="S1046" s="12">
        <f t="shared" si="66"/>
        <v>42011.925937499997</v>
      </c>
      <c r="T1046" s="12">
        <f t="shared" si="67"/>
        <v>42068.852083333331</v>
      </c>
    </row>
    <row r="1047" spans="1:20" ht="45" hidden="1" x14ac:dyDescent="0.25">
      <c r="A1047">
        <v>1045</v>
      </c>
      <c r="B1047" s="3" t="s">
        <v>1046</v>
      </c>
      <c r="C1047" s="3" t="s">
        <v>5155</v>
      </c>
      <c r="D1047">
        <v>10000</v>
      </c>
      <c r="E1047">
        <v>266</v>
      </c>
      <c r="F1047" t="s">
        <v>8220</v>
      </c>
      <c r="G1047" t="s">
        <v>8224</v>
      </c>
      <c r="H1047" t="s">
        <v>8246</v>
      </c>
      <c r="I1047">
        <v>1408827550</v>
      </c>
      <c r="J1047">
        <v>1406235550</v>
      </c>
      <c r="K1047" t="b">
        <v>0</v>
      </c>
      <c r="L1047">
        <v>8</v>
      </c>
      <c r="M1047" t="b">
        <v>0</v>
      </c>
      <c r="N1047" t="s">
        <v>8281</v>
      </c>
      <c r="O1047" s="5">
        <f t="shared" si="64"/>
        <v>2.6599999999999997</v>
      </c>
      <c r="P1047" s="7">
        <f t="shared" si="65"/>
        <v>33.25</v>
      </c>
      <c r="Q1047" t="s">
        <v>8331</v>
      </c>
      <c r="R1047" t="s">
        <v>8332</v>
      </c>
      <c r="S1047" s="12">
        <f t="shared" si="66"/>
        <v>41844.874421296299</v>
      </c>
      <c r="T1047" s="12">
        <f t="shared" si="67"/>
        <v>41874.874421296299</v>
      </c>
    </row>
    <row r="1048" spans="1:20" ht="60" hidden="1" x14ac:dyDescent="0.25">
      <c r="A1048">
        <v>1046</v>
      </c>
      <c r="B1048" s="3" t="s">
        <v>1047</v>
      </c>
      <c r="C1048" s="3" t="s">
        <v>5156</v>
      </c>
      <c r="D1048">
        <v>3000</v>
      </c>
      <c r="E1048">
        <v>0</v>
      </c>
      <c r="F1048" t="s">
        <v>8220</v>
      </c>
      <c r="G1048" t="s">
        <v>8236</v>
      </c>
      <c r="H1048" t="s">
        <v>8249</v>
      </c>
      <c r="I1048">
        <v>1451161560</v>
      </c>
      <c r="J1048">
        <v>1447273560</v>
      </c>
      <c r="K1048" t="b">
        <v>0</v>
      </c>
      <c r="L1048">
        <v>0</v>
      </c>
      <c r="M1048" t="b">
        <v>0</v>
      </c>
      <c r="N1048" t="s">
        <v>8281</v>
      </c>
      <c r="O1048" s="5">
        <f t="shared" si="64"/>
        <v>0</v>
      </c>
      <c r="P1048" s="7" t="str">
        <f t="shared" si="65"/>
        <v>N/A</v>
      </c>
      <c r="Q1048" t="s">
        <v>8331</v>
      </c>
      <c r="R1048" t="s">
        <v>8332</v>
      </c>
      <c r="S1048" s="12">
        <f t="shared" si="66"/>
        <v>42319.851388888885</v>
      </c>
      <c r="T1048" s="12">
        <f t="shared" si="67"/>
        <v>42364.851388888885</v>
      </c>
    </row>
    <row r="1049" spans="1:20" ht="45" hidden="1" x14ac:dyDescent="0.25">
      <c r="A1049">
        <v>1047</v>
      </c>
      <c r="B1049" s="3" t="s">
        <v>1048</v>
      </c>
      <c r="C1049" s="3" t="s">
        <v>5157</v>
      </c>
      <c r="D1049">
        <v>2000</v>
      </c>
      <c r="E1049">
        <v>1</v>
      </c>
      <c r="F1049" t="s">
        <v>8220</v>
      </c>
      <c r="G1049" t="s">
        <v>8224</v>
      </c>
      <c r="H1049" t="s">
        <v>8246</v>
      </c>
      <c r="I1049">
        <v>1415219915</v>
      </c>
      <c r="J1049">
        <v>1412624315</v>
      </c>
      <c r="K1049" t="b">
        <v>0</v>
      </c>
      <c r="L1049">
        <v>1</v>
      </c>
      <c r="M1049" t="b">
        <v>0</v>
      </c>
      <c r="N1049" t="s">
        <v>8281</v>
      </c>
      <c r="O1049" s="5">
        <f t="shared" si="64"/>
        <v>0.05</v>
      </c>
      <c r="P1049" s="7">
        <f t="shared" si="65"/>
        <v>1</v>
      </c>
      <c r="Q1049" t="s">
        <v>8331</v>
      </c>
      <c r="R1049" t="s">
        <v>8332</v>
      </c>
      <c r="S1049" s="12">
        <f t="shared" si="66"/>
        <v>41918.818460648145</v>
      </c>
      <c r="T1049" s="12">
        <f t="shared" si="67"/>
        <v>41948.860127314816</v>
      </c>
    </row>
    <row r="1050" spans="1:20" ht="60" hidden="1" x14ac:dyDescent="0.25">
      <c r="A1050">
        <v>1048</v>
      </c>
      <c r="B1050" s="3" t="s">
        <v>1049</v>
      </c>
      <c r="C1050" s="3" t="s">
        <v>5158</v>
      </c>
      <c r="D1050">
        <v>15000</v>
      </c>
      <c r="E1050">
        <v>212</v>
      </c>
      <c r="F1050" t="s">
        <v>8220</v>
      </c>
      <c r="G1050" t="s">
        <v>8224</v>
      </c>
      <c r="H1050" t="s">
        <v>8246</v>
      </c>
      <c r="I1050">
        <v>1474766189</v>
      </c>
      <c r="J1050">
        <v>1471310189</v>
      </c>
      <c r="K1050" t="b">
        <v>0</v>
      </c>
      <c r="L1050">
        <v>4</v>
      </c>
      <c r="M1050" t="b">
        <v>0</v>
      </c>
      <c r="N1050" t="s">
        <v>8281</v>
      </c>
      <c r="O1050" s="5">
        <f t="shared" si="64"/>
        <v>1.4133333333333333</v>
      </c>
      <c r="P1050" s="7">
        <f t="shared" si="65"/>
        <v>53</v>
      </c>
      <c r="Q1050" t="s">
        <v>8331</v>
      </c>
      <c r="R1050" t="s">
        <v>8332</v>
      </c>
      <c r="S1050" s="12">
        <f t="shared" si="66"/>
        <v>42598.053113425922</v>
      </c>
      <c r="T1050" s="12">
        <f t="shared" si="67"/>
        <v>42638.053113425922</v>
      </c>
    </row>
    <row r="1051" spans="1:20" hidden="1" x14ac:dyDescent="0.25">
      <c r="A1051">
        <v>1049</v>
      </c>
      <c r="B1051" s="3" t="s">
        <v>1050</v>
      </c>
      <c r="C1051" s="3" t="s">
        <v>5159</v>
      </c>
      <c r="D1051">
        <v>12000</v>
      </c>
      <c r="E1051">
        <v>0</v>
      </c>
      <c r="F1051" t="s">
        <v>8220</v>
      </c>
      <c r="G1051" t="s">
        <v>8224</v>
      </c>
      <c r="H1051" t="s">
        <v>8246</v>
      </c>
      <c r="I1051">
        <v>1455272445</v>
      </c>
      <c r="J1051">
        <v>1452680445</v>
      </c>
      <c r="K1051" t="b">
        <v>0</v>
      </c>
      <c r="L1051">
        <v>0</v>
      </c>
      <c r="M1051" t="b">
        <v>0</v>
      </c>
      <c r="N1051" t="s">
        <v>8281</v>
      </c>
      <c r="O1051" s="5">
        <f t="shared" si="64"/>
        <v>0</v>
      </c>
      <c r="P1051" s="7" t="str">
        <f t="shared" si="65"/>
        <v>N/A</v>
      </c>
      <c r="Q1051" t="s">
        <v>8331</v>
      </c>
      <c r="R1051" t="s">
        <v>8332</v>
      </c>
      <c r="S1051" s="12">
        <f t="shared" si="66"/>
        <v>42382.431076388893</v>
      </c>
      <c r="T1051" s="12">
        <f t="shared" si="67"/>
        <v>42412.431076388893</v>
      </c>
    </row>
    <row r="1052" spans="1:20" ht="30" hidden="1" x14ac:dyDescent="0.25">
      <c r="A1052">
        <v>1050</v>
      </c>
      <c r="B1052" s="3" t="s">
        <v>1051</v>
      </c>
      <c r="C1052" s="3" t="s">
        <v>5160</v>
      </c>
      <c r="D1052">
        <v>2500</v>
      </c>
      <c r="E1052">
        <v>0</v>
      </c>
      <c r="F1052" t="s">
        <v>8220</v>
      </c>
      <c r="G1052" t="s">
        <v>8224</v>
      </c>
      <c r="H1052" t="s">
        <v>8246</v>
      </c>
      <c r="I1052">
        <v>1442257677</v>
      </c>
      <c r="J1052">
        <v>1439665677</v>
      </c>
      <c r="K1052" t="b">
        <v>0</v>
      </c>
      <c r="L1052">
        <v>0</v>
      </c>
      <c r="M1052" t="b">
        <v>0</v>
      </c>
      <c r="N1052" t="s">
        <v>8281</v>
      </c>
      <c r="O1052" s="5">
        <f t="shared" si="64"/>
        <v>0</v>
      </c>
      <c r="P1052" s="7" t="str">
        <f t="shared" si="65"/>
        <v>N/A</v>
      </c>
      <c r="Q1052" t="s">
        <v>8331</v>
      </c>
      <c r="R1052" t="s">
        <v>8332</v>
      </c>
      <c r="S1052" s="12">
        <f t="shared" si="66"/>
        <v>42231.7971875</v>
      </c>
      <c r="T1052" s="12">
        <f t="shared" si="67"/>
        <v>42261.7971875</v>
      </c>
    </row>
    <row r="1053" spans="1:20" ht="60" hidden="1" x14ac:dyDescent="0.25">
      <c r="A1053">
        <v>1051</v>
      </c>
      <c r="B1053" s="3" t="s">
        <v>1052</v>
      </c>
      <c r="C1053" s="3" t="s">
        <v>5161</v>
      </c>
      <c r="D1053">
        <v>500</v>
      </c>
      <c r="E1053">
        <v>0</v>
      </c>
      <c r="F1053" t="s">
        <v>8220</v>
      </c>
      <c r="G1053" t="s">
        <v>8224</v>
      </c>
      <c r="H1053" t="s">
        <v>8246</v>
      </c>
      <c r="I1053">
        <v>1409098825</v>
      </c>
      <c r="J1053">
        <v>1406679625</v>
      </c>
      <c r="K1053" t="b">
        <v>0</v>
      </c>
      <c r="L1053">
        <v>0</v>
      </c>
      <c r="M1053" t="b">
        <v>0</v>
      </c>
      <c r="N1053" t="s">
        <v>8281</v>
      </c>
      <c r="O1053" s="5">
        <f t="shared" si="64"/>
        <v>0</v>
      </c>
      <c r="P1053" s="7" t="str">
        <f t="shared" si="65"/>
        <v>N/A</v>
      </c>
      <c r="Q1053" t="s">
        <v>8331</v>
      </c>
      <c r="R1053" t="s">
        <v>8332</v>
      </c>
      <c r="S1053" s="12">
        <f t="shared" si="66"/>
        <v>41850.014178240745</v>
      </c>
      <c r="T1053" s="12">
        <f t="shared" si="67"/>
        <v>41878.014178240745</v>
      </c>
    </row>
    <row r="1054" spans="1:20" ht="75" hidden="1" x14ac:dyDescent="0.25">
      <c r="A1054">
        <v>1052</v>
      </c>
      <c r="B1054" s="3" t="s">
        <v>1053</v>
      </c>
      <c r="C1054" s="3" t="s">
        <v>5162</v>
      </c>
      <c r="D1054">
        <v>4336</v>
      </c>
      <c r="E1054">
        <v>0</v>
      </c>
      <c r="F1054" t="s">
        <v>8220</v>
      </c>
      <c r="G1054" t="s">
        <v>8224</v>
      </c>
      <c r="H1054" t="s">
        <v>8246</v>
      </c>
      <c r="I1054">
        <v>1465243740</v>
      </c>
      <c r="J1054">
        <v>1461438495</v>
      </c>
      <c r="K1054" t="b">
        <v>0</v>
      </c>
      <c r="L1054">
        <v>0</v>
      </c>
      <c r="M1054" t="b">
        <v>0</v>
      </c>
      <c r="N1054" t="s">
        <v>8281</v>
      </c>
      <c r="O1054" s="5">
        <f t="shared" si="64"/>
        <v>0</v>
      </c>
      <c r="P1054" s="7" t="str">
        <f t="shared" si="65"/>
        <v>N/A</v>
      </c>
      <c r="Q1054" t="s">
        <v>8331</v>
      </c>
      <c r="R1054" t="s">
        <v>8332</v>
      </c>
      <c r="S1054" s="12">
        <f t="shared" si="66"/>
        <v>42483.797395833331</v>
      </c>
      <c r="T1054" s="12">
        <f t="shared" si="67"/>
        <v>42527.839583333334</v>
      </c>
    </row>
    <row r="1055" spans="1:20" ht="60" hidden="1" x14ac:dyDescent="0.25">
      <c r="A1055">
        <v>1053</v>
      </c>
      <c r="B1055" s="3" t="s">
        <v>1054</v>
      </c>
      <c r="C1055" s="3" t="s">
        <v>5163</v>
      </c>
      <c r="D1055">
        <v>1500</v>
      </c>
      <c r="E1055">
        <v>15</v>
      </c>
      <c r="F1055" t="s">
        <v>8220</v>
      </c>
      <c r="G1055" t="s">
        <v>8224</v>
      </c>
      <c r="H1055" t="s">
        <v>8246</v>
      </c>
      <c r="I1055">
        <v>1488773332</v>
      </c>
      <c r="J1055">
        <v>1486613332</v>
      </c>
      <c r="K1055" t="b">
        <v>0</v>
      </c>
      <c r="L1055">
        <v>1</v>
      </c>
      <c r="M1055" t="b">
        <v>0</v>
      </c>
      <c r="N1055" t="s">
        <v>8281</v>
      </c>
      <c r="O1055" s="5">
        <f t="shared" si="64"/>
        <v>1</v>
      </c>
      <c r="P1055" s="7">
        <f t="shared" si="65"/>
        <v>15</v>
      </c>
      <c r="Q1055" t="s">
        <v>8331</v>
      </c>
      <c r="R1055" t="s">
        <v>8332</v>
      </c>
      <c r="S1055" s="12">
        <f t="shared" si="66"/>
        <v>42775.172824074078</v>
      </c>
      <c r="T1055" s="12">
        <f t="shared" si="67"/>
        <v>42800.172824074078</v>
      </c>
    </row>
    <row r="1056" spans="1:20" ht="60" hidden="1" x14ac:dyDescent="0.25">
      <c r="A1056">
        <v>1054</v>
      </c>
      <c r="B1056" s="3" t="s">
        <v>1055</v>
      </c>
      <c r="C1056" s="3" t="s">
        <v>5164</v>
      </c>
      <c r="D1056">
        <v>2500</v>
      </c>
      <c r="E1056">
        <v>0</v>
      </c>
      <c r="F1056" t="s">
        <v>8220</v>
      </c>
      <c r="G1056" t="s">
        <v>8224</v>
      </c>
      <c r="H1056" t="s">
        <v>8246</v>
      </c>
      <c r="I1056">
        <v>1407708000</v>
      </c>
      <c r="J1056">
        <v>1405110399</v>
      </c>
      <c r="K1056" t="b">
        <v>0</v>
      </c>
      <c r="L1056">
        <v>0</v>
      </c>
      <c r="M1056" t="b">
        <v>0</v>
      </c>
      <c r="N1056" t="s">
        <v>8281</v>
      </c>
      <c r="O1056" s="5">
        <f t="shared" si="64"/>
        <v>0</v>
      </c>
      <c r="P1056" s="7" t="str">
        <f t="shared" si="65"/>
        <v>N/A</v>
      </c>
      <c r="Q1056" t="s">
        <v>8331</v>
      </c>
      <c r="R1056" t="s">
        <v>8332</v>
      </c>
      <c r="S1056" s="12">
        <f t="shared" si="66"/>
        <v>41831.851840277777</v>
      </c>
      <c r="T1056" s="12">
        <f t="shared" si="67"/>
        <v>41861.916666666664</v>
      </c>
    </row>
    <row r="1057" spans="1:20" ht="60" hidden="1" x14ac:dyDescent="0.25">
      <c r="A1057">
        <v>1055</v>
      </c>
      <c r="B1057" s="3" t="s">
        <v>1056</v>
      </c>
      <c r="C1057" s="3" t="s">
        <v>5165</v>
      </c>
      <c r="D1057">
        <v>3500</v>
      </c>
      <c r="E1057">
        <v>0</v>
      </c>
      <c r="F1057" t="s">
        <v>8220</v>
      </c>
      <c r="G1057" t="s">
        <v>8224</v>
      </c>
      <c r="H1057" t="s">
        <v>8246</v>
      </c>
      <c r="I1057">
        <v>1457394545</v>
      </c>
      <c r="J1057">
        <v>1454802545</v>
      </c>
      <c r="K1057" t="b">
        <v>0</v>
      </c>
      <c r="L1057">
        <v>0</v>
      </c>
      <c r="M1057" t="b">
        <v>0</v>
      </c>
      <c r="N1057" t="s">
        <v>8281</v>
      </c>
      <c r="O1057" s="5">
        <f t="shared" si="64"/>
        <v>0</v>
      </c>
      <c r="P1057" s="7" t="str">
        <f t="shared" si="65"/>
        <v>N/A</v>
      </c>
      <c r="Q1057" t="s">
        <v>8331</v>
      </c>
      <c r="R1057" t="s">
        <v>8332</v>
      </c>
      <c r="S1057" s="12">
        <f t="shared" si="66"/>
        <v>42406.992418981477</v>
      </c>
      <c r="T1057" s="12">
        <f t="shared" si="67"/>
        <v>42436.992418981477</v>
      </c>
    </row>
    <row r="1058" spans="1:20" ht="60" hidden="1" x14ac:dyDescent="0.25">
      <c r="A1058">
        <v>1056</v>
      </c>
      <c r="B1058" s="3" t="s">
        <v>1057</v>
      </c>
      <c r="C1058" s="3" t="s">
        <v>5166</v>
      </c>
      <c r="D1058">
        <v>10000</v>
      </c>
      <c r="E1058">
        <v>0</v>
      </c>
      <c r="F1058" t="s">
        <v>8220</v>
      </c>
      <c r="G1058" t="s">
        <v>8224</v>
      </c>
      <c r="H1058" t="s">
        <v>8246</v>
      </c>
      <c r="I1058">
        <v>1429892177</v>
      </c>
      <c r="J1058">
        <v>1424711777</v>
      </c>
      <c r="K1058" t="b">
        <v>0</v>
      </c>
      <c r="L1058">
        <v>0</v>
      </c>
      <c r="M1058" t="b">
        <v>0</v>
      </c>
      <c r="N1058" t="s">
        <v>8281</v>
      </c>
      <c r="O1058" s="5">
        <f t="shared" si="64"/>
        <v>0</v>
      </c>
      <c r="P1058" s="7" t="str">
        <f t="shared" si="65"/>
        <v>N/A</v>
      </c>
      <c r="Q1058" t="s">
        <v>8331</v>
      </c>
      <c r="R1058" t="s">
        <v>8332</v>
      </c>
      <c r="S1058" s="12">
        <f t="shared" si="66"/>
        <v>42058.719641203701</v>
      </c>
      <c r="T1058" s="12">
        <f t="shared" si="67"/>
        <v>42118.677974537044</v>
      </c>
    </row>
    <row r="1059" spans="1:20" ht="45" hidden="1" x14ac:dyDescent="0.25">
      <c r="A1059">
        <v>1057</v>
      </c>
      <c r="B1059" s="3" t="s">
        <v>1058</v>
      </c>
      <c r="C1059" s="3" t="s">
        <v>5167</v>
      </c>
      <c r="D1059">
        <v>10000</v>
      </c>
      <c r="E1059">
        <v>0</v>
      </c>
      <c r="F1059" t="s">
        <v>8220</v>
      </c>
      <c r="G1059" t="s">
        <v>8224</v>
      </c>
      <c r="H1059" t="s">
        <v>8246</v>
      </c>
      <c r="I1059">
        <v>1480888483</v>
      </c>
      <c r="J1059">
        <v>1478292883</v>
      </c>
      <c r="K1059" t="b">
        <v>0</v>
      </c>
      <c r="L1059">
        <v>0</v>
      </c>
      <c r="M1059" t="b">
        <v>0</v>
      </c>
      <c r="N1059" t="s">
        <v>8281</v>
      </c>
      <c r="O1059" s="5">
        <f t="shared" si="64"/>
        <v>0</v>
      </c>
      <c r="P1059" s="7" t="str">
        <f t="shared" si="65"/>
        <v>N/A</v>
      </c>
      <c r="Q1059" t="s">
        <v>8331</v>
      </c>
      <c r="R1059" t="s">
        <v>8332</v>
      </c>
      <c r="S1059" s="12">
        <f t="shared" si="66"/>
        <v>42678.871331018512</v>
      </c>
      <c r="T1059" s="12">
        <f t="shared" si="67"/>
        <v>42708.912997685184</v>
      </c>
    </row>
    <row r="1060" spans="1:20" ht="60" hidden="1" x14ac:dyDescent="0.25">
      <c r="A1060">
        <v>1058</v>
      </c>
      <c r="B1060" s="3" t="s">
        <v>1059</v>
      </c>
      <c r="C1060" s="3" t="s">
        <v>5168</v>
      </c>
      <c r="D1060">
        <v>40000</v>
      </c>
      <c r="E1060">
        <v>0</v>
      </c>
      <c r="F1060" t="s">
        <v>8220</v>
      </c>
      <c r="G1060" t="s">
        <v>8224</v>
      </c>
      <c r="H1060" t="s">
        <v>8246</v>
      </c>
      <c r="I1060">
        <v>1427328000</v>
      </c>
      <c r="J1060">
        <v>1423777043</v>
      </c>
      <c r="K1060" t="b">
        <v>0</v>
      </c>
      <c r="L1060">
        <v>0</v>
      </c>
      <c r="M1060" t="b">
        <v>0</v>
      </c>
      <c r="N1060" t="s">
        <v>8281</v>
      </c>
      <c r="O1060" s="5">
        <f t="shared" si="64"/>
        <v>0</v>
      </c>
      <c r="P1060" s="7" t="str">
        <f t="shared" si="65"/>
        <v>N/A</v>
      </c>
      <c r="Q1060" t="s">
        <v>8331</v>
      </c>
      <c r="R1060" t="s">
        <v>8332</v>
      </c>
      <c r="S1060" s="12">
        <f t="shared" si="66"/>
        <v>42047.900960648149</v>
      </c>
      <c r="T1060" s="12">
        <f t="shared" si="67"/>
        <v>42089</v>
      </c>
    </row>
    <row r="1061" spans="1:20" hidden="1" x14ac:dyDescent="0.25">
      <c r="A1061">
        <v>1059</v>
      </c>
      <c r="B1061" s="3" t="s">
        <v>1060</v>
      </c>
      <c r="C1061" s="3" t="s">
        <v>5169</v>
      </c>
      <c r="D1061">
        <v>1100</v>
      </c>
      <c r="E1061">
        <v>0</v>
      </c>
      <c r="F1061" t="s">
        <v>8220</v>
      </c>
      <c r="G1061" t="s">
        <v>8224</v>
      </c>
      <c r="H1061" t="s">
        <v>8246</v>
      </c>
      <c r="I1061">
        <v>1426269456</v>
      </c>
      <c r="J1061">
        <v>1423681056</v>
      </c>
      <c r="K1061" t="b">
        <v>0</v>
      </c>
      <c r="L1061">
        <v>0</v>
      </c>
      <c r="M1061" t="b">
        <v>0</v>
      </c>
      <c r="N1061" t="s">
        <v>8281</v>
      </c>
      <c r="O1061" s="5">
        <f t="shared" si="64"/>
        <v>0</v>
      </c>
      <c r="P1061" s="7" t="str">
        <f t="shared" si="65"/>
        <v>N/A</v>
      </c>
      <c r="Q1061" t="s">
        <v>8331</v>
      </c>
      <c r="R1061" t="s">
        <v>8332</v>
      </c>
      <c r="S1061" s="12">
        <f t="shared" si="66"/>
        <v>42046.79</v>
      </c>
      <c r="T1061" s="12">
        <f t="shared" si="67"/>
        <v>42076.748333333337</v>
      </c>
    </row>
    <row r="1062" spans="1:20" ht="60" hidden="1" x14ac:dyDescent="0.25">
      <c r="A1062">
        <v>1060</v>
      </c>
      <c r="B1062" s="3" t="s">
        <v>1061</v>
      </c>
      <c r="C1062" s="3" t="s">
        <v>5170</v>
      </c>
      <c r="D1062">
        <v>5000</v>
      </c>
      <c r="E1062">
        <v>50</v>
      </c>
      <c r="F1062" t="s">
        <v>8220</v>
      </c>
      <c r="G1062" t="s">
        <v>8224</v>
      </c>
      <c r="H1062" t="s">
        <v>8246</v>
      </c>
      <c r="I1062">
        <v>1429134893</v>
      </c>
      <c r="J1062">
        <v>1426542893</v>
      </c>
      <c r="K1062" t="b">
        <v>0</v>
      </c>
      <c r="L1062">
        <v>1</v>
      </c>
      <c r="M1062" t="b">
        <v>0</v>
      </c>
      <c r="N1062" t="s">
        <v>8281</v>
      </c>
      <c r="O1062" s="5">
        <f t="shared" si="64"/>
        <v>1</v>
      </c>
      <c r="P1062" s="7">
        <f t="shared" si="65"/>
        <v>50</v>
      </c>
      <c r="Q1062" t="s">
        <v>8331</v>
      </c>
      <c r="R1062" t="s">
        <v>8332</v>
      </c>
      <c r="S1062" s="12">
        <f t="shared" si="66"/>
        <v>42079.913113425922</v>
      </c>
      <c r="T1062" s="12">
        <f t="shared" si="67"/>
        <v>42109.913113425922</v>
      </c>
    </row>
    <row r="1063" spans="1:20" ht="45" hidden="1" x14ac:dyDescent="0.25">
      <c r="A1063">
        <v>1061</v>
      </c>
      <c r="B1063" s="3" t="s">
        <v>1062</v>
      </c>
      <c r="C1063" s="3" t="s">
        <v>5171</v>
      </c>
      <c r="D1063">
        <v>4000</v>
      </c>
      <c r="E1063">
        <v>0</v>
      </c>
      <c r="F1063" t="s">
        <v>8220</v>
      </c>
      <c r="G1063" t="s">
        <v>8224</v>
      </c>
      <c r="H1063" t="s">
        <v>8246</v>
      </c>
      <c r="I1063">
        <v>1462150800</v>
      </c>
      <c r="J1063">
        <v>1456987108</v>
      </c>
      <c r="K1063" t="b">
        <v>0</v>
      </c>
      <c r="L1063">
        <v>0</v>
      </c>
      <c r="M1063" t="b">
        <v>0</v>
      </c>
      <c r="N1063" t="s">
        <v>8281</v>
      </c>
      <c r="O1063" s="5">
        <f t="shared" si="64"/>
        <v>0</v>
      </c>
      <c r="P1063" s="7" t="str">
        <f t="shared" si="65"/>
        <v>N/A</v>
      </c>
      <c r="Q1063" t="s">
        <v>8331</v>
      </c>
      <c r="R1063" t="s">
        <v>8332</v>
      </c>
      <c r="S1063" s="12">
        <f t="shared" si="66"/>
        <v>42432.276712962965</v>
      </c>
      <c r="T1063" s="12">
        <f t="shared" si="67"/>
        <v>42492.041666666672</v>
      </c>
    </row>
    <row r="1064" spans="1:20" ht="30" hidden="1" x14ac:dyDescent="0.25">
      <c r="A1064">
        <v>1062</v>
      </c>
      <c r="B1064" s="3" t="s">
        <v>1063</v>
      </c>
      <c r="C1064" s="3" t="s">
        <v>5172</v>
      </c>
      <c r="D1064">
        <v>199</v>
      </c>
      <c r="E1064">
        <v>190</v>
      </c>
      <c r="F1064" t="s">
        <v>8220</v>
      </c>
      <c r="G1064" t="s">
        <v>8224</v>
      </c>
      <c r="H1064" t="s">
        <v>8246</v>
      </c>
      <c r="I1064">
        <v>1468351341</v>
      </c>
      <c r="J1064">
        <v>1467746541</v>
      </c>
      <c r="K1064" t="b">
        <v>0</v>
      </c>
      <c r="L1064">
        <v>4</v>
      </c>
      <c r="M1064" t="b">
        <v>0</v>
      </c>
      <c r="N1064" t="s">
        <v>8281</v>
      </c>
      <c r="O1064" s="5">
        <f t="shared" si="64"/>
        <v>95.477386934673376</v>
      </c>
      <c r="P1064" s="7">
        <f t="shared" si="65"/>
        <v>47.5</v>
      </c>
      <c r="Q1064" t="s">
        <v>8331</v>
      </c>
      <c r="R1064" t="s">
        <v>8332</v>
      </c>
      <c r="S1064" s="12">
        <f t="shared" si="66"/>
        <v>42556.807187500002</v>
      </c>
      <c r="T1064" s="12">
        <f t="shared" si="67"/>
        <v>42563.807187500002</v>
      </c>
    </row>
    <row r="1065" spans="1:20" ht="60" hidden="1" x14ac:dyDescent="0.25">
      <c r="A1065">
        <v>1063</v>
      </c>
      <c r="B1065" s="3" t="s">
        <v>1064</v>
      </c>
      <c r="C1065" s="3" t="s">
        <v>5173</v>
      </c>
      <c r="D1065">
        <v>1000</v>
      </c>
      <c r="E1065">
        <v>0</v>
      </c>
      <c r="F1065" t="s">
        <v>8220</v>
      </c>
      <c r="G1065" t="s">
        <v>8224</v>
      </c>
      <c r="H1065" t="s">
        <v>8246</v>
      </c>
      <c r="I1065">
        <v>1472604262</v>
      </c>
      <c r="J1065">
        <v>1470012262</v>
      </c>
      <c r="K1065" t="b">
        <v>0</v>
      </c>
      <c r="L1065">
        <v>0</v>
      </c>
      <c r="M1065" t="b">
        <v>0</v>
      </c>
      <c r="N1065" t="s">
        <v>8281</v>
      </c>
      <c r="O1065" s="5">
        <f t="shared" si="64"/>
        <v>0</v>
      </c>
      <c r="P1065" s="7" t="str">
        <f t="shared" si="65"/>
        <v>N/A</v>
      </c>
      <c r="Q1065" t="s">
        <v>8331</v>
      </c>
      <c r="R1065" t="s">
        <v>8332</v>
      </c>
      <c r="S1065" s="12">
        <f t="shared" si="66"/>
        <v>42583.030810185184</v>
      </c>
      <c r="T1065" s="12">
        <f t="shared" si="67"/>
        <v>42613.030810185184</v>
      </c>
    </row>
    <row r="1066" spans="1:20" ht="60" x14ac:dyDescent="0.25">
      <c r="A1066">
        <v>1064</v>
      </c>
      <c r="B1066" s="3" t="s">
        <v>1065</v>
      </c>
      <c r="C1066" s="3" t="s">
        <v>5174</v>
      </c>
      <c r="D1066">
        <v>90000</v>
      </c>
      <c r="E1066">
        <v>8077</v>
      </c>
      <c r="F1066" t="s">
        <v>8221</v>
      </c>
      <c r="G1066" t="s">
        <v>8224</v>
      </c>
      <c r="H1066" t="s">
        <v>8246</v>
      </c>
      <c r="I1066">
        <v>1373174903</v>
      </c>
      <c r="J1066">
        <v>1369286903</v>
      </c>
      <c r="K1066" t="b">
        <v>0</v>
      </c>
      <c r="L1066">
        <v>123</v>
      </c>
      <c r="M1066" t="b">
        <v>0</v>
      </c>
      <c r="N1066" t="s">
        <v>8282</v>
      </c>
      <c r="O1066" s="5">
        <f t="shared" si="64"/>
        <v>8.974444444444444</v>
      </c>
      <c r="P1066" s="7">
        <f t="shared" si="65"/>
        <v>65.666666666666671</v>
      </c>
      <c r="Q1066" t="s">
        <v>8333</v>
      </c>
      <c r="R1066" t="s">
        <v>8334</v>
      </c>
      <c r="S1066" s="12">
        <f t="shared" si="66"/>
        <v>41417.228043981479</v>
      </c>
      <c r="T1066" s="12">
        <f t="shared" si="67"/>
        <v>41462.228043981479</v>
      </c>
    </row>
    <row r="1067" spans="1:20" ht="60" x14ac:dyDescent="0.25">
      <c r="A1067">
        <v>1065</v>
      </c>
      <c r="B1067" s="3" t="s">
        <v>1066</v>
      </c>
      <c r="C1067" s="3" t="s">
        <v>5175</v>
      </c>
      <c r="D1067">
        <v>3000</v>
      </c>
      <c r="E1067">
        <v>81</v>
      </c>
      <c r="F1067" t="s">
        <v>8221</v>
      </c>
      <c r="G1067" t="s">
        <v>8226</v>
      </c>
      <c r="H1067" t="s">
        <v>8248</v>
      </c>
      <c r="I1067">
        <v>1392800922</v>
      </c>
      <c r="J1067">
        <v>1390381722</v>
      </c>
      <c r="K1067" t="b">
        <v>0</v>
      </c>
      <c r="L1067">
        <v>5</v>
      </c>
      <c r="M1067" t="b">
        <v>0</v>
      </c>
      <c r="N1067" t="s">
        <v>8282</v>
      </c>
      <c r="O1067" s="5">
        <f t="shared" si="64"/>
        <v>2.7</v>
      </c>
      <c r="P1067" s="7">
        <f t="shared" si="65"/>
        <v>16.2</v>
      </c>
      <c r="Q1067" t="s">
        <v>8333</v>
      </c>
      <c r="R1067" t="s">
        <v>8334</v>
      </c>
      <c r="S1067" s="12">
        <f t="shared" si="66"/>
        <v>41661.381041666667</v>
      </c>
      <c r="T1067" s="12">
        <f t="shared" si="67"/>
        <v>41689.381041666667</v>
      </c>
    </row>
    <row r="1068" spans="1:20" ht="45" x14ac:dyDescent="0.25">
      <c r="A1068">
        <v>1066</v>
      </c>
      <c r="B1068" s="3" t="s">
        <v>1067</v>
      </c>
      <c r="C1068" s="3" t="s">
        <v>5176</v>
      </c>
      <c r="D1068">
        <v>150000</v>
      </c>
      <c r="E1068">
        <v>5051</v>
      </c>
      <c r="F1068" t="s">
        <v>8221</v>
      </c>
      <c r="G1068" t="s">
        <v>8224</v>
      </c>
      <c r="H1068" t="s">
        <v>8246</v>
      </c>
      <c r="I1068">
        <v>1375657582</v>
      </c>
      <c r="J1068">
        <v>1371769582</v>
      </c>
      <c r="K1068" t="b">
        <v>0</v>
      </c>
      <c r="L1068">
        <v>148</v>
      </c>
      <c r="M1068" t="b">
        <v>0</v>
      </c>
      <c r="N1068" t="s">
        <v>8282</v>
      </c>
      <c r="O1068" s="5">
        <f t="shared" si="64"/>
        <v>3.3673333333333333</v>
      </c>
      <c r="P1068" s="7">
        <f t="shared" si="65"/>
        <v>34.128378378378379</v>
      </c>
      <c r="Q1068" t="s">
        <v>8333</v>
      </c>
      <c r="R1068" t="s">
        <v>8334</v>
      </c>
      <c r="S1068" s="12">
        <f t="shared" si="66"/>
        <v>41445.962754629632</v>
      </c>
      <c r="T1068" s="12">
        <f t="shared" si="67"/>
        <v>41490.962754629632</v>
      </c>
    </row>
    <row r="1069" spans="1:20" ht="60" x14ac:dyDescent="0.25">
      <c r="A1069">
        <v>1067</v>
      </c>
      <c r="B1069" s="3" t="s">
        <v>1068</v>
      </c>
      <c r="C1069" s="3" t="s">
        <v>5177</v>
      </c>
      <c r="D1069">
        <v>500</v>
      </c>
      <c r="E1069">
        <v>130</v>
      </c>
      <c r="F1069" t="s">
        <v>8221</v>
      </c>
      <c r="G1069" t="s">
        <v>8224</v>
      </c>
      <c r="H1069" t="s">
        <v>8246</v>
      </c>
      <c r="I1069">
        <v>1387657931</v>
      </c>
      <c r="J1069">
        <v>1385065931</v>
      </c>
      <c r="K1069" t="b">
        <v>0</v>
      </c>
      <c r="L1069">
        <v>10</v>
      </c>
      <c r="M1069" t="b">
        <v>0</v>
      </c>
      <c r="N1069" t="s">
        <v>8282</v>
      </c>
      <c r="O1069" s="5">
        <f t="shared" si="64"/>
        <v>26</v>
      </c>
      <c r="P1069" s="7">
        <f t="shared" si="65"/>
        <v>13</v>
      </c>
      <c r="Q1069" t="s">
        <v>8333</v>
      </c>
      <c r="R1069" t="s">
        <v>8334</v>
      </c>
      <c r="S1069" s="12">
        <f t="shared" si="66"/>
        <v>41599.855682870373</v>
      </c>
      <c r="T1069" s="12">
        <f t="shared" si="67"/>
        <v>41629.855682870373</v>
      </c>
    </row>
    <row r="1070" spans="1:20" ht="60" x14ac:dyDescent="0.25">
      <c r="A1070">
        <v>1068</v>
      </c>
      <c r="B1070" s="3" t="s">
        <v>1069</v>
      </c>
      <c r="C1070" s="3" t="s">
        <v>5178</v>
      </c>
      <c r="D1070">
        <v>30000</v>
      </c>
      <c r="E1070">
        <v>45</v>
      </c>
      <c r="F1070" t="s">
        <v>8221</v>
      </c>
      <c r="G1070" t="s">
        <v>8224</v>
      </c>
      <c r="H1070" t="s">
        <v>8246</v>
      </c>
      <c r="I1070">
        <v>1460274864</v>
      </c>
      <c r="J1070">
        <v>1457686464</v>
      </c>
      <c r="K1070" t="b">
        <v>0</v>
      </c>
      <c r="L1070">
        <v>4</v>
      </c>
      <c r="M1070" t="b">
        <v>0</v>
      </c>
      <c r="N1070" t="s">
        <v>8282</v>
      </c>
      <c r="O1070" s="5">
        <f t="shared" si="64"/>
        <v>0.15</v>
      </c>
      <c r="P1070" s="7">
        <f t="shared" si="65"/>
        <v>11.25</v>
      </c>
      <c r="Q1070" t="s">
        <v>8333</v>
      </c>
      <c r="R1070" t="s">
        <v>8334</v>
      </c>
      <c r="S1070" s="12">
        <f t="shared" si="66"/>
        <v>42440.371111111104</v>
      </c>
      <c r="T1070" s="12">
        <f t="shared" si="67"/>
        <v>42470.329444444447</v>
      </c>
    </row>
    <row r="1071" spans="1:20" ht="45" x14ac:dyDescent="0.25">
      <c r="A1071">
        <v>1069</v>
      </c>
      <c r="B1071" s="3" t="s">
        <v>1070</v>
      </c>
      <c r="C1071" s="3" t="s">
        <v>5179</v>
      </c>
      <c r="D1071">
        <v>2200</v>
      </c>
      <c r="E1071">
        <v>850</v>
      </c>
      <c r="F1071" t="s">
        <v>8221</v>
      </c>
      <c r="G1071" t="s">
        <v>8224</v>
      </c>
      <c r="H1071" t="s">
        <v>8246</v>
      </c>
      <c r="I1071">
        <v>1385447459</v>
      </c>
      <c r="J1071">
        <v>1382679059</v>
      </c>
      <c r="K1071" t="b">
        <v>0</v>
      </c>
      <c r="L1071">
        <v>21</v>
      </c>
      <c r="M1071" t="b">
        <v>0</v>
      </c>
      <c r="N1071" t="s">
        <v>8282</v>
      </c>
      <c r="O1071" s="5">
        <f t="shared" si="64"/>
        <v>38.636363636363633</v>
      </c>
      <c r="P1071" s="7">
        <f t="shared" si="65"/>
        <v>40.476190476190474</v>
      </c>
      <c r="Q1071" t="s">
        <v>8333</v>
      </c>
      <c r="R1071" t="s">
        <v>8334</v>
      </c>
      <c r="S1071" s="12">
        <f t="shared" si="66"/>
        <v>41572.229849537034</v>
      </c>
      <c r="T1071" s="12">
        <f t="shared" si="67"/>
        <v>41604.271516203706</v>
      </c>
    </row>
    <row r="1072" spans="1:20" ht="45" x14ac:dyDescent="0.25">
      <c r="A1072">
        <v>1070</v>
      </c>
      <c r="B1072" s="3" t="s">
        <v>1071</v>
      </c>
      <c r="C1072" s="3" t="s">
        <v>5180</v>
      </c>
      <c r="D1072">
        <v>10000</v>
      </c>
      <c r="E1072">
        <v>70</v>
      </c>
      <c r="F1072" t="s">
        <v>8221</v>
      </c>
      <c r="G1072" t="s">
        <v>8224</v>
      </c>
      <c r="H1072" t="s">
        <v>8246</v>
      </c>
      <c r="I1072">
        <v>1349050622</v>
      </c>
      <c r="J1072">
        <v>1347322622</v>
      </c>
      <c r="K1072" t="b">
        <v>0</v>
      </c>
      <c r="L1072">
        <v>2</v>
      </c>
      <c r="M1072" t="b">
        <v>0</v>
      </c>
      <c r="N1072" t="s">
        <v>8282</v>
      </c>
      <c r="O1072" s="5">
        <f t="shared" si="64"/>
        <v>0.70000000000000007</v>
      </c>
      <c r="P1072" s="7">
        <f t="shared" si="65"/>
        <v>35</v>
      </c>
      <c r="Q1072" t="s">
        <v>8333</v>
      </c>
      <c r="R1072" t="s">
        <v>8334</v>
      </c>
      <c r="S1072" s="12">
        <f t="shared" si="66"/>
        <v>41163.011828703704</v>
      </c>
      <c r="T1072" s="12">
        <f t="shared" si="67"/>
        <v>41183.011828703704</v>
      </c>
    </row>
    <row r="1073" spans="1:20" ht="60" x14ac:dyDescent="0.25">
      <c r="A1073">
        <v>1071</v>
      </c>
      <c r="B1073" s="3" t="s">
        <v>1072</v>
      </c>
      <c r="C1073" s="3" t="s">
        <v>5181</v>
      </c>
      <c r="D1073">
        <v>100</v>
      </c>
      <c r="E1073">
        <v>0</v>
      </c>
      <c r="F1073" t="s">
        <v>8221</v>
      </c>
      <c r="G1073" t="s">
        <v>8234</v>
      </c>
      <c r="H1073" t="s">
        <v>8254</v>
      </c>
      <c r="I1073">
        <v>1447787093</v>
      </c>
      <c r="J1073">
        <v>1445191493</v>
      </c>
      <c r="K1073" t="b">
        <v>0</v>
      </c>
      <c r="L1073">
        <v>0</v>
      </c>
      <c r="M1073" t="b">
        <v>0</v>
      </c>
      <c r="N1073" t="s">
        <v>8282</v>
      </c>
      <c r="O1073" s="5">
        <f t="shared" si="64"/>
        <v>0</v>
      </c>
      <c r="P1073" s="7" t="str">
        <f t="shared" si="65"/>
        <v>N/A</v>
      </c>
      <c r="Q1073" t="s">
        <v>8333</v>
      </c>
      <c r="R1073" t="s">
        <v>8334</v>
      </c>
      <c r="S1073" s="12">
        <f t="shared" si="66"/>
        <v>42295.753391203703</v>
      </c>
      <c r="T1073" s="12">
        <f t="shared" si="67"/>
        <v>42325.795057870375</v>
      </c>
    </row>
    <row r="1074" spans="1:20" ht="60" x14ac:dyDescent="0.25">
      <c r="A1074">
        <v>1072</v>
      </c>
      <c r="B1074" s="3" t="s">
        <v>1073</v>
      </c>
      <c r="C1074" s="3" t="s">
        <v>5182</v>
      </c>
      <c r="D1074">
        <v>75000</v>
      </c>
      <c r="E1074">
        <v>51</v>
      </c>
      <c r="F1074" t="s">
        <v>8221</v>
      </c>
      <c r="G1074" t="s">
        <v>8224</v>
      </c>
      <c r="H1074" t="s">
        <v>8246</v>
      </c>
      <c r="I1074">
        <v>1391630297</v>
      </c>
      <c r="J1074">
        <v>1389038297</v>
      </c>
      <c r="K1074" t="b">
        <v>0</v>
      </c>
      <c r="L1074">
        <v>4</v>
      </c>
      <c r="M1074" t="b">
        <v>0</v>
      </c>
      <c r="N1074" t="s">
        <v>8282</v>
      </c>
      <c r="O1074" s="5">
        <f t="shared" si="64"/>
        <v>6.8000000000000005E-2</v>
      </c>
      <c r="P1074" s="7">
        <f t="shared" si="65"/>
        <v>12.75</v>
      </c>
      <c r="Q1074" t="s">
        <v>8333</v>
      </c>
      <c r="R1074" t="s">
        <v>8334</v>
      </c>
      <c r="S1074" s="12">
        <f t="shared" si="66"/>
        <v>41645.832141203704</v>
      </c>
      <c r="T1074" s="12">
        <f t="shared" si="67"/>
        <v>41675.832141203704</v>
      </c>
    </row>
    <row r="1075" spans="1:20" ht="45" x14ac:dyDescent="0.25">
      <c r="A1075">
        <v>1073</v>
      </c>
      <c r="B1075" s="3" t="s">
        <v>1074</v>
      </c>
      <c r="C1075" s="3" t="s">
        <v>5183</v>
      </c>
      <c r="D1075">
        <v>750</v>
      </c>
      <c r="E1075">
        <v>10</v>
      </c>
      <c r="F1075" t="s">
        <v>8221</v>
      </c>
      <c r="G1075" t="s">
        <v>8224</v>
      </c>
      <c r="H1075" t="s">
        <v>8246</v>
      </c>
      <c r="I1075">
        <v>1318806541</v>
      </c>
      <c r="J1075">
        <v>1316214541</v>
      </c>
      <c r="K1075" t="b">
        <v>0</v>
      </c>
      <c r="L1075">
        <v>1</v>
      </c>
      <c r="M1075" t="b">
        <v>0</v>
      </c>
      <c r="N1075" t="s">
        <v>8282</v>
      </c>
      <c r="O1075" s="5">
        <f t="shared" si="64"/>
        <v>1.3333333333333335</v>
      </c>
      <c r="P1075" s="7">
        <f t="shared" si="65"/>
        <v>10</v>
      </c>
      <c r="Q1075" t="s">
        <v>8333</v>
      </c>
      <c r="R1075" t="s">
        <v>8334</v>
      </c>
      <c r="S1075" s="12">
        <f t="shared" si="66"/>
        <v>40802.964594907404</v>
      </c>
      <c r="T1075" s="12">
        <f t="shared" si="67"/>
        <v>40832.964594907404</v>
      </c>
    </row>
    <row r="1076" spans="1:20" ht="60" x14ac:dyDescent="0.25">
      <c r="A1076">
        <v>1074</v>
      </c>
      <c r="B1076" s="3" t="s">
        <v>1075</v>
      </c>
      <c r="C1076" s="3" t="s">
        <v>5184</v>
      </c>
      <c r="D1076">
        <v>54000</v>
      </c>
      <c r="E1076">
        <v>3407</v>
      </c>
      <c r="F1076" t="s">
        <v>8221</v>
      </c>
      <c r="G1076" t="s">
        <v>8224</v>
      </c>
      <c r="H1076" t="s">
        <v>8246</v>
      </c>
      <c r="I1076">
        <v>1388808545</v>
      </c>
      <c r="J1076">
        <v>1386216545</v>
      </c>
      <c r="K1076" t="b">
        <v>0</v>
      </c>
      <c r="L1076">
        <v>30</v>
      </c>
      <c r="M1076" t="b">
        <v>0</v>
      </c>
      <c r="N1076" t="s">
        <v>8282</v>
      </c>
      <c r="O1076" s="5">
        <f t="shared" si="64"/>
        <v>6.3092592592592585</v>
      </c>
      <c r="P1076" s="7">
        <f t="shared" si="65"/>
        <v>113.56666666666666</v>
      </c>
      <c r="Q1076" t="s">
        <v>8333</v>
      </c>
      <c r="R1076" t="s">
        <v>8334</v>
      </c>
      <c r="S1076" s="12">
        <f t="shared" si="66"/>
        <v>41613.172974537039</v>
      </c>
      <c r="T1076" s="12">
        <f t="shared" si="67"/>
        <v>41643.172974537039</v>
      </c>
    </row>
    <row r="1077" spans="1:20" ht="45" x14ac:dyDescent="0.25">
      <c r="A1077">
        <v>1075</v>
      </c>
      <c r="B1077" s="3" t="s">
        <v>1076</v>
      </c>
      <c r="C1077" s="3" t="s">
        <v>5185</v>
      </c>
      <c r="D1077">
        <v>1000</v>
      </c>
      <c r="E1077">
        <v>45</v>
      </c>
      <c r="F1077" t="s">
        <v>8221</v>
      </c>
      <c r="G1077" t="s">
        <v>8224</v>
      </c>
      <c r="H1077" t="s">
        <v>8246</v>
      </c>
      <c r="I1077">
        <v>1336340516</v>
      </c>
      <c r="J1077">
        <v>1333748516</v>
      </c>
      <c r="K1077" t="b">
        <v>0</v>
      </c>
      <c r="L1077">
        <v>3</v>
      </c>
      <c r="M1077" t="b">
        <v>0</v>
      </c>
      <c r="N1077" t="s">
        <v>8282</v>
      </c>
      <c r="O1077" s="5">
        <f t="shared" si="64"/>
        <v>4.5</v>
      </c>
      <c r="P1077" s="7">
        <f t="shared" si="65"/>
        <v>15</v>
      </c>
      <c r="Q1077" t="s">
        <v>8333</v>
      </c>
      <c r="R1077" t="s">
        <v>8334</v>
      </c>
      <c r="S1077" s="12">
        <f t="shared" si="66"/>
        <v>41005.904120370367</v>
      </c>
      <c r="T1077" s="12">
        <f t="shared" si="67"/>
        <v>41035.904120370367</v>
      </c>
    </row>
    <row r="1078" spans="1:20" ht="45" x14ac:dyDescent="0.25">
      <c r="A1078">
        <v>1076</v>
      </c>
      <c r="B1078" s="3" t="s">
        <v>1077</v>
      </c>
      <c r="C1078" s="3" t="s">
        <v>5186</v>
      </c>
      <c r="D1078">
        <v>75000</v>
      </c>
      <c r="E1078">
        <v>47074</v>
      </c>
      <c r="F1078" t="s">
        <v>8221</v>
      </c>
      <c r="G1078" t="s">
        <v>8224</v>
      </c>
      <c r="H1078" t="s">
        <v>8246</v>
      </c>
      <c r="I1078">
        <v>1410426250</v>
      </c>
      <c r="J1078">
        <v>1405674250</v>
      </c>
      <c r="K1078" t="b">
        <v>0</v>
      </c>
      <c r="L1078">
        <v>975</v>
      </c>
      <c r="M1078" t="b">
        <v>0</v>
      </c>
      <c r="N1078" t="s">
        <v>8282</v>
      </c>
      <c r="O1078" s="5">
        <f t="shared" si="64"/>
        <v>62.765333333333331</v>
      </c>
      <c r="P1078" s="7">
        <f t="shared" si="65"/>
        <v>48.281025641025643</v>
      </c>
      <c r="Q1078" t="s">
        <v>8333</v>
      </c>
      <c r="R1078" t="s">
        <v>8334</v>
      </c>
      <c r="S1078" s="12">
        <f t="shared" si="66"/>
        <v>41838.377893518518</v>
      </c>
      <c r="T1078" s="12">
        <f t="shared" si="67"/>
        <v>41893.377893518518</v>
      </c>
    </row>
    <row r="1079" spans="1:20" ht="45" x14ac:dyDescent="0.25">
      <c r="A1079">
        <v>1077</v>
      </c>
      <c r="B1079" s="3" t="s">
        <v>1078</v>
      </c>
      <c r="C1079" s="3" t="s">
        <v>5187</v>
      </c>
      <c r="D1079">
        <v>25000</v>
      </c>
      <c r="E1079">
        <v>7344</v>
      </c>
      <c r="F1079" t="s">
        <v>8221</v>
      </c>
      <c r="G1079" t="s">
        <v>8224</v>
      </c>
      <c r="H1079" t="s">
        <v>8246</v>
      </c>
      <c r="I1079">
        <v>1452744011</v>
      </c>
      <c r="J1079">
        <v>1450152011</v>
      </c>
      <c r="K1079" t="b">
        <v>0</v>
      </c>
      <c r="L1079">
        <v>167</v>
      </c>
      <c r="M1079" t="b">
        <v>0</v>
      </c>
      <c r="N1079" t="s">
        <v>8282</v>
      </c>
      <c r="O1079" s="5">
        <f t="shared" si="64"/>
        <v>29.376000000000001</v>
      </c>
      <c r="P1079" s="7">
        <f t="shared" si="65"/>
        <v>43.976047904191617</v>
      </c>
      <c r="Q1079" t="s">
        <v>8333</v>
      </c>
      <c r="R1079" t="s">
        <v>8334</v>
      </c>
      <c r="S1079" s="12">
        <f t="shared" si="66"/>
        <v>42353.16679398148</v>
      </c>
      <c r="T1079" s="12">
        <f t="shared" si="67"/>
        <v>42383.16679398148</v>
      </c>
    </row>
    <row r="1080" spans="1:20" ht="60" x14ac:dyDescent="0.25">
      <c r="A1080">
        <v>1078</v>
      </c>
      <c r="B1080" s="3" t="s">
        <v>1079</v>
      </c>
      <c r="C1080" s="3" t="s">
        <v>5188</v>
      </c>
      <c r="D1080">
        <v>600</v>
      </c>
      <c r="E1080">
        <v>45</v>
      </c>
      <c r="F1080" t="s">
        <v>8221</v>
      </c>
      <c r="G1080" t="s">
        <v>8224</v>
      </c>
      <c r="H1080" t="s">
        <v>8246</v>
      </c>
      <c r="I1080">
        <v>1311309721</v>
      </c>
      <c r="J1080">
        <v>1307421721</v>
      </c>
      <c r="K1080" t="b">
        <v>0</v>
      </c>
      <c r="L1080">
        <v>5</v>
      </c>
      <c r="M1080" t="b">
        <v>0</v>
      </c>
      <c r="N1080" t="s">
        <v>8282</v>
      </c>
      <c r="O1080" s="5">
        <f t="shared" si="64"/>
        <v>7.5</v>
      </c>
      <c r="P1080" s="7">
        <f t="shared" si="65"/>
        <v>9</v>
      </c>
      <c r="Q1080" t="s">
        <v>8333</v>
      </c>
      <c r="R1080" t="s">
        <v>8334</v>
      </c>
      <c r="S1080" s="12">
        <f t="shared" si="66"/>
        <v>40701.195844907408</v>
      </c>
      <c r="T1080" s="12">
        <f t="shared" si="67"/>
        <v>40746.195844907408</v>
      </c>
    </row>
    <row r="1081" spans="1:20" ht="60" x14ac:dyDescent="0.25">
      <c r="A1081">
        <v>1079</v>
      </c>
      <c r="B1081" s="3" t="s">
        <v>1080</v>
      </c>
      <c r="C1081" s="3" t="s">
        <v>5189</v>
      </c>
      <c r="D1081">
        <v>26000</v>
      </c>
      <c r="E1081">
        <v>678</v>
      </c>
      <c r="F1081" t="s">
        <v>8221</v>
      </c>
      <c r="G1081" t="s">
        <v>8236</v>
      </c>
      <c r="H1081" t="s">
        <v>8249</v>
      </c>
      <c r="I1081">
        <v>1463232936</v>
      </c>
      <c r="J1081">
        <v>1461072936</v>
      </c>
      <c r="K1081" t="b">
        <v>0</v>
      </c>
      <c r="L1081">
        <v>18</v>
      </c>
      <c r="M1081" t="b">
        <v>0</v>
      </c>
      <c r="N1081" t="s">
        <v>8282</v>
      </c>
      <c r="O1081" s="5">
        <f t="shared" si="64"/>
        <v>2.6076923076923078</v>
      </c>
      <c r="P1081" s="7">
        <f t="shared" si="65"/>
        <v>37.666666666666664</v>
      </c>
      <c r="Q1081" t="s">
        <v>8333</v>
      </c>
      <c r="R1081" t="s">
        <v>8334</v>
      </c>
      <c r="S1081" s="12">
        <f t="shared" si="66"/>
        <v>42479.566388888896</v>
      </c>
      <c r="T1081" s="12">
        <f t="shared" si="67"/>
        <v>42504.566388888896</v>
      </c>
    </row>
    <row r="1082" spans="1:20" ht="45" x14ac:dyDescent="0.25">
      <c r="A1082">
        <v>1080</v>
      </c>
      <c r="B1082" s="3" t="s">
        <v>1081</v>
      </c>
      <c r="C1082" s="3" t="s">
        <v>5190</v>
      </c>
      <c r="D1082">
        <v>20000</v>
      </c>
      <c r="E1082">
        <v>1821</v>
      </c>
      <c r="F1082" t="s">
        <v>8221</v>
      </c>
      <c r="G1082" t="s">
        <v>8224</v>
      </c>
      <c r="H1082" t="s">
        <v>8246</v>
      </c>
      <c r="I1082">
        <v>1399778333</v>
      </c>
      <c r="J1082">
        <v>1397186333</v>
      </c>
      <c r="K1082" t="b">
        <v>0</v>
      </c>
      <c r="L1082">
        <v>98</v>
      </c>
      <c r="M1082" t="b">
        <v>0</v>
      </c>
      <c r="N1082" t="s">
        <v>8282</v>
      </c>
      <c r="O1082" s="5">
        <f t="shared" si="64"/>
        <v>9.1050000000000004</v>
      </c>
      <c r="P1082" s="7">
        <f t="shared" si="65"/>
        <v>18.581632653061224</v>
      </c>
      <c r="Q1082" t="s">
        <v>8333</v>
      </c>
      <c r="R1082" t="s">
        <v>8334</v>
      </c>
      <c r="S1082" s="12">
        <f t="shared" si="66"/>
        <v>41740.138113425928</v>
      </c>
      <c r="T1082" s="12">
        <f t="shared" si="67"/>
        <v>41770.138113425928</v>
      </c>
    </row>
    <row r="1083" spans="1:20" ht="45" x14ac:dyDescent="0.25">
      <c r="A1083">
        <v>1081</v>
      </c>
      <c r="B1083" s="3" t="s">
        <v>1082</v>
      </c>
      <c r="C1083" s="3" t="s">
        <v>5191</v>
      </c>
      <c r="D1083">
        <v>68000</v>
      </c>
      <c r="E1083">
        <v>12</v>
      </c>
      <c r="F1083" t="s">
        <v>8221</v>
      </c>
      <c r="G1083" t="s">
        <v>8224</v>
      </c>
      <c r="H1083" t="s">
        <v>8246</v>
      </c>
      <c r="I1083">
        <v>1422483292</v>
      </c>
      <c r="J1083">
        <v>1419891292</v>
      </c>
      <c r="K1083" t="b">
        <v>0</v>
      </c>
      <c r="L1083">
        <v>4</v>
      </c>
      <c r="M1083" t="b">
        <v>0</v>
      </c>
      <c r="N1083" t="s">
        <v>8282</v>
      </c>
      <c r="O1083" s="5">
        <f t="shared" si="64"/>
        <v>1.7647058823529412E-2</v>
      </c>
      <c r="P1083" s="7">
        <f t="shared" si="65"/>
        <v>3</v>
      </c>
      <c r="Q1083" t="s">
        <v>8333</v>
      </c>
      <c r="R1083" t="s">
        <v>8334</v>
      </c>
      <c r="S1083" s="12">
        <f t="shared" si="66"/>
        <v>42002.926990740743</v>
      </c>
      <c r="T1083" s="12">
        <f t="shared" si="67"/>
        <v>42032.926990740743</v>
      </c>
    </row>
    <row r="1084" spans="1:20" ht="45" x14ac:dyDescent="0.25">
      <c r="A1084">
        <v>1082</v>
      </c>
      <c r="B1084" s="3" t="s">
        <v>1083</v>
      </c>
      <c r="C1084" s="3" t="s">
        <v>5192</v>
      </c>
      <c r="D1084">
        <v>10000</v>
      </c>
      <c r="E1084">
        <v>56</v>
      </c>
      <c r="F1084" t="s">
        <v>8221</v>
      </c>
      <c r="G1084" t="s">
        <v>8224</v>
      </c>
      <c r="H1084" t="s">
        <v>8246</v>
      </c>
      <c r="I1084">
        <v>1344635088</v>
      </c>
      <c r="J1084">
        <v>1342043088</v>
      </c>
      <c r="K1084" t="b">
        <v>0</v>
      </c>
      <c r="L1084">
        <v>3</v>
      </c>
      <c r="M1084" t="b">
        <v>0</v>
      </c>
      <c r="N1084" t="s">
        <v>8282</v>
      </c>
      <c r="O1084" s="5">
        <f t="shared" si="64"/>
        <v>0.55999999999999994</v>
      </c>
      <c r="P1084" s="7">
        <f t="shared" si="65"/>
        <v>18.666666666666668</v>
      </c>
      <c r="Q1084" t="s">
        <v>8333</v>
      </c>
      <c r="R1084" t="s">
        <v>8334</v>
      </c>
      <c r="S1084" s="12">
        <f t="shared" si="66"/>
        <v>41101.906111111115</v>
      </c>
      <c r="T1084" s="12">
        <f t="shared" si="67"/>
        <v>41131.906111111115</v>
      </c>
    </row>
    <row r="1085" spans="1:20" ht="60" x14ac:dyDescent="0.25">
      <c r="A1085">
        <v>1083</v>
      </c>
      <c r="B1085" s="3" t="s">
        <v>1084</v>
      </c>
      <c r="C1085" s="3" t="s">
        <v>5193</v>
      </c>
      <c r="D1085">
        <v>50000</v>
      </c>
      <c r="E1085">
        <v>410</v>
      </c>
      <c r="F1085" t="s">
        <v>8221</v>
      </c>
      <c r="G1085" t="s">
        <v>8229</v>
      </c>
      <c r="H1085" t="s">
        <v>8251</v>
      </c>
      <c r="I1085">
        <v>1406994583</v>
      </c>
      <c r="J1085">
        <v>1401810583</v>
      </c>
      <c r="K1085" t="b">
        <v>0</v>
      </c>
      <c r="L1085">
        <v>1</v>
      </c>
      <c r="M1085" t="b">
        <v>0</v>
      </c>
      <c r="N1085" t="s">
        <v>8282</v>
      </c>
      <c r="O1085" s="5">
        <f t="shared" si="64"/>
        <v>0.82000000000000006</v>
      </c>
      <c r="P1085" s="7">
        <f t="shared" si="65"/>
        <v>410</v>
      </c>
      <c r="Q1085" t="s">
        <v>8333</v>
      </c>
      <c r="R1085" t="s">
        <v>8334</v>
      </c>
      <c r="S1085" s="12">
        <f t="shared" si="66"/>
        <v>41793.659525462965</v>
      </c>
      <c r="T1085" s="12">
        <f t="shared" si="67"/>
        <v>41853.659525462965</v>
      </c>
    </row>
    <row r="1086" spans="1:20" x14ac:dyDescent="0.25">
      <c r="A1086">
        <v>1084</v>
      </c>
      <c r="B1086" s="3" t="s">
        <v>1085</v>
      </c>
      <c r="C1086" s="3" t="s">
        <v>5194</v>
      </c>
      <c r="D1086">
        <v>550</v>
      </c>
      <c r="E1086">
        <v>0</v>
      </c>
      <c r="F1086" t="s">
        <v>8221</v>
      </c>
      <c r="G1086" t="s">
        <v>8224</v>
      </c>
      <c r="H1086" t="s">
        <v>8246</v>
      </c>
      <c r="I1086">
        <v>1407534804</v>
      </c>
      <c r="J1086">
        <v>1404942804</v>
      </c>
      <c r="K1086" t="b">
        <v>0</v>
      </c>
      <c r="L1086">
        <v>0</v>
      </c>
      <c r="M1086" t="b">
        <v>0</v>
      </c>
      <c r="N1086" t="s">
        <v>8282</v>
      </c>
      <c r="O1086" s="5">
        <f t="shared" si="64"/>
        <v>0</v>
      </c>
      <c r="P1086" s="7" t="str">
        <f t="shared" si="65"/>
        <v>N/A</v>
      </c>
      <c r="Q1086" t="s">
        <v>8333</v>
      </c>
      <c r="R1086" t="s">
        <v>8334</v>
      </c>
      <c r="S1086" s="12">
        <f t="shared" si="66"/>
        <v>41829.912083333329</v>
      </c>
      <c r="T1086" s="12">
        <f t="shared" si="67"/>
        <v>41859.912083333329</v>
      </c>
    </row>
    <row r="1087" spans="1:20" ht="45" x14ac:dyDescent="0.25">
      <c r="A1087">
        <v>1085</v>
      </c>
      <c r="B1087" s="3" t="s">
        <v>1086</v>
      </c>
      <c r="C1087" s="3" t="s">
        <v>5195</v>
      </c>
      <c r="D1087">
        <v>30000</v>
      </c>
      <c r="E1087">
        <v>1026</v>
      </c>
      <c r="F1087" t="s">
        <v>8221</v>
      </c>
      <c r="G1087" t="s">
        <v>8229</v>
      </c>
      <c r="H1087" t="s">
        <v>8251</v>
      </c>
      <c r="I1087">
        <v>1457967975</v>
      </c>
      <c r="J1087">
        <v>1455379575</v>
      </c>
      <c r="K1087" t="b">
        <v>0</v>
      </c>
      <c r="L1087">
        <v>9</v>
      </c>
      <c r="M1087" t="b">
        <v>0</v>
      </c>
      <c r="N1087" t="s">
        <v>8282</v>
      </c>
      <c r="O1087" s="5">
        <f t="shared" si="64"/>
        <v>3.42</v>
      </c>
      <c r="P1087" s="7">
        <f t="shared" si="65"/>
        <v>114</v>
      </c>
      <c r="Q1087" t="s">
        <v>8333</v>
      </c>
      <c r="R1087" t="s">
        <v>8334</v>
      </c>
      <c r="S1087" s="12">
        <f t="shared" si="66"/>
        <v>42413.671006944445</v>
      </c>
      <c r="T1087" s="12">
        <f t="shared" si="67"/>
        <v>42443.629340277781</v>
      </c>
    </row>
    <row r="1088" spans="1:20" x14ac:dyDescent="0.25">
      <c r="A1088">
        <v>1086</v>
      </c>
      <c r="B1088" s="3" t="s">
        <v>1087</v>
      </c>
      <c r="C1088" s="3" t="s">
        <v>5196</v>
      </c>
      <c r="D1088">
        <v>18000</v>
      </c>
      <c r="E1088">
        <v>15</v>
      </c>
      <c r="F1088" t="s">
        <v>8221</v>
      </c>
      <c r="G1088" t="s">
        <v>8224</v>
      </c>
      <c r="H1088" t="s">
        <v>8246</v>
      </c>
      <c r="I1088">
        <v>1408913291</v>
      </c>
      <c r="J1088">
        <v>1406321291</v>
      </c>
      <c r="K1088" t="b">
        <v>0</v>
      </c>
      <c r="L1088">
        <v>2</v>
      </c>
      <c r="M1088" t="b">
        <v>0</v>
      </c>
      <c r="N1088" t="s">
        <v>8282</v>
      </c>
      <c r="O1088" s="5">
        <f t="shared" si="64"/>
        <v>8.3333333333333343E-2</v>
      </c>
      <c r="P1088" s="7">
        <f t="shared" si="65"/>
        <v>7.5</v>
      </c>
      <c r="Q1088" t="s">
        <v>8333</v>
      </c>
      <c r="R1088" t="s">
        <v>8334</v>
      </c>
      <c r="S1088" s="12">
        <f t="shared" si="66"/>
        <v>41845.866793981484</v>
      </c>
      <c r="T1088" s="12">
        <f t="shared" si="67"/>
        <v>41875.866793981484</v>
      </c>
    </row>
    <row r="1089" spans="1:20" ht="60" x14ac:dyDescent="0.25">
      <c r="A1089">
        <v>1087</v>
      </c>
      <c r="B1089" s="3" t="s">
        <v>1088</v>
      </c>
      <c r="C1089" s="3" t="s">
        <v>5197</v>
      </c>
      <c r="D1089">
        <v>1100</v>
      </c>
      <c r="E1089">
        <v>0</v>
      </c>
      <c r="F1089" t="s">
        <v>8221</v>
      </c>
      <c r="G1089" t="s">
        <v>8224</v>
      </c>
      <c r="H1089" t="s">
        <v>8246</v>
      </c>
      <c r="I1089">
        <v>1402852087</v>
      </c>
      <c r="J1089">
        <v>1400260087</v>
      </c>
      <c r="K1089" t="b">
        <v>0</v>
      </c>
      <c r="L1089">
        <v>0</v>
      </c>
      <c r="M1089" t="b">
        <v>0</v>
      </c>
      <c r="N1089" t="s">
        <v>8282</v>
      </c>
      <c r="O1089" s="5">
        <f t="shared" si="64"/>
        <v>0</v>
      </c>
      <c r="P1089" s="7" t="str">
        <f t="shared" si="65"/>
        <v>N/A</v>
      </c>
      <c r="Q1089" t="s">
        <v>8333</v>
      </c>
      <c r="R1089" t="s">
        <v>8334</v>
      </c>
      <c r="S1089" s="12">
        <f t="shared" si="66"/>
        <v>41775.713969907411</v>
      </c>
      <c r="T1089" s="12">
        <f t="shared" si="67"/>
        <v>41805.713969907411</v>
      </c>
    </row>
    <row r="1090" spans="1:20" ht="45" x14ac:dyDescent="0.25">
      <c r="A1090">
        <v>1088</v>
      </c>
      <c r="B1090" s="3" t="s">
        <v>1089</v>
      </c>
      <c r="C1090" s="3" t="s">
        <v>5198</v>
      </c>
      <c r="D1090">
        <v>45000</v>
      </c>
      <c r="E1090">
        <v>6382.34</v>
      </c>
      <c r="F1090" t="s">
        <v>8221</v>
      </c>
      <c r="G1090" t="s">
        <v>8224</v>
      </c>
      <c r="H1090" t="s">
        <v>8246</v>
      </c>
      <c r="I1090">
        <v>1398366667</v>
      </c>
      <c r="J1090">
        <v>1395774667</v>
      </c>
      <c r="K1090" t="b">
        <v>0</v>
      </c>
      <c r="L1090">
        <v>147</v>
      </c>
      <c r="M1090" t="b">
        <v>0</v>
      </c>
      <c r="N1090" t="s">
        <v>8282</v>
      </c>
      <c r="O1090" s="5">
        <f t="shared" si="64"/>
        <v>14.182977777777777</v>
      </c>
      <c r="P1090" s="7">
        <f t="shared" si="65"/>
        <v>43.41727891156463</v>
      </c>
      <c r="Q1090" t="s">
        <v>8333</v>
      </c>
      <c r="R1090" t="s">
        <v>8334</v>
      </c>
      <c r="S1090" s="12">
        <f t="shared" si="66"/>
        <v>41723.799386574072</v>
      </c>
      <c r="T1090" s="12">
        <f t="shared" si="67"/>
        <v>41753.799386574072</v>
      </c>
    </row>
    <row r="1091" spans="1:20" ht="30" x14ac:dyDescent="0.25">
      <c r="A1091">
        <v>1089</v>
      </c>
      <c r="B1091" s="3" t="s">
        <v>1090</v>
      </c>
      <c r="C1091" s="3" t="s">
        <v>5199</v>
      </c>
      <c r="D1091">
        <v>15000</v>
      </c>
      <c r="E1091">
        <v>1174</v>
      </c>
      <c r="F1091" t="s">
        <v>8221</v>
      </c>
      <c r="G1091" t="s">
        <v>8230</v>
      </c>
      <c r="H1091" t="s">
        <v>8249</v>
      </c>
      <c r="I1091">
        <v>1435293175</v>
      </c>
      <c r="J1091">
        <v>1432701175</v>
      </c>
      <c r="K1091" t="b">
        <v>0</v>
      </c>
      <c r="L1091">
        <v>49</v>
      </c>
      <c r="M1091" t="b">
        <v>0</v>
      </c>
      <c r="N1091" t="s">
        <v>8282</v>
      </c>
      <c r="O1091" s="5">
        <f t="shared" ref="O1091:O1154" si="68">(E1091/D1091)*100</f>
        <v>7.8266666666666662</v>
      </c>
      <c r="P1091" s="7">
        <f t="shared" ref="P1091:P1154" si="69">IF(E1091&gt;0,E1091/L1091,"N/A")</f>
        <v>23.959183673469386</v>
      </c>
      <c r="Q1091" t="s">
        <v>8333</v>
      </c>
      <c r="R1091" t="s">
        <v>8334</v>
      </c>
      <c r="S1091" s="12">
        <f t="shared" ref="S1091:S1154" si="70">(((J1091/60)/60)/24)+DATE(1970,1,1)</f>
        <v>42151.189525462964</v>
      </c>
      <c r="T1091" s="12">
        <f t="shared" ref="T1091:T1154" si="71">(((I1091/60)/60/24)+DATE(1970,1,1))</f>
        <v>42181.189525462964</v>
      </c>
    </row>
    <row r="1092" spans="1:20" ht="60" x14ac:dyDescent="0.25">
      <c r="A1092">
        <v>1090</v>
      </c>
      <c r="B1092" s="3" t="s">
        <v>1091</v>
      </c>
      <c r="C1092" s="3" t="s">
        <v>5200</v>
      </c>
      <c r="D1092">
        <v>12999</v>
      </c>
      <c r="E1092">
        <v>5</v>
      </c>
      <c r="F1092" t="s">
        <v>8221</v>
      </c>
      <c r="G1092" t="s">
        <v>8226</v>
      </c>
      <c r="H1092" t="s">
        <v>8248</v>
      </c>
      <c r="I1092">
        <v>1432873653</v>
      </c>
      <c r="J1092">
        <v>1430281653</v>
      </c>
      <c r="K1092" t="b">
        <v>0</v>
      </c>
      <c r="L1092">
        <v>1</v>
      </c>
      <c r="M1092" t="b">
        <v>0</v>
      </c>
      <c r="N1092" t="s">
        <v>8282</v>
      </c>
      <c r="O1092" s="5">
        <f t="shared" si="68"/>
        <v>3.8464497269020695E-2</v>
      </c>
      <c r="P1092" s="7">
        <f t="shared" si="69"/>
        <v>5</v>
      </c>
      <c r="Q1092" t="s">
        <v>8333</v>
      </c>
      <c r="R1092" t="s">
        <v>8334</v>
      </c>
      <c r="S1092" s="12">
        <f t="shared" si="70"/>
        <v>42123.185798611114</v>
      </c>
      <c r="T1092" s="12">
        <f t="shared" si="71"/>
        <v>42153.185798611114</v>
      </c>
    </row>
    <row r="1093" spans="1:20" ht="60" x14ac:dyDescent="0.25">
      <c r="A1093">
        <v>1091</v>
      </c>
      <c r="B1093" s="3" t="s">
        <v>1092</v>
      </c>
      <c r="C1093" s="3" t="s">
        <v>5201</v>
      </c>
      <c r="D1093">
        <v>200</v>
      </c>
      <c r="E1093">
        <v>25</v>
      </c>
      <c r="F1093" t="s">
        <v>8221</v>
      </c>
      <c r="G1093" t="s">
        <v>8225</v>
      </c>
      <c r="H1093" t="s">
        <v>8247</v>
      </c>
      <c r="I1093">
        <v>1460313672</v>
      </c>
      <c r="J1093">
        <v>1457725272</v>
      </c>
      <c r="K1093" t="b">
        <v>0</v>
      </c>
      <c r="L1093">
        <v>2</v>
      </c>
      <c r="M1093" t="b">
        <v>0</v>
      </c>
      <c r="N1093" t="s">
        <v>8282</v>
      </c>
      <c r="O1093" s="5">
        <f t="shared" si="68"/>
        <v>12.5</v>
      </c>
      <c r="P1093" s="7">
        <f t="shared" si="69"/>
        <v>12.5</v>
      </c>
      <c r="Q1093" t="s">
        <v>8333</v>
      </c>
      <c r="R1093" t="s">
        <v>8334</v>
      </c>
      <c r="S1093" s="12">
        <f t="shared" si="70"/>
        <v>42440.820277777777</v>
      </c>
      <c r="T1093" s="12">
        <f t="shared" si="71"/>
        <v>42470.778611111105</v>
      </c>
    </row>
    <row r="1094" spans="1:20" ht="60" x14ac:dyDescent="0.25">
      <c r="A1094">
        <v>1092</v>
      </c>
      <c r="B1094" s="3" t="s">
        <v>1093</v>
      </c>
      <c r="C1094" s="3" t="s">
        <v>5202</v>
      </c>
      <c r="D1094">
        <v>2000</v>
      </c>
      <c r="E1094">
        <v>21</v>
      </c>
      <c r="F1094" t="s">
        <v>8221</v>
      </c>
      <c r="G1094" t="s">
        <v>8224</v>
      </c>
      <c r="H1094" t="s">
        <v>8246</v>
      </c>
      <c r="I1094">
        <v>1357432638</v>
      </c>
      <c r="J1094">
        <v>1354840638</v>
      </c>
      <c r="K1094" t="b">
        <v>0</v>
      </c>
      <c r="L1094">
        <v>7</v>
      </c>
      <c r="M1094" t="b">
        <v>0</v>
      </c>
      <c r="N1094" t="s">
        <v>8282</v>
      </c>
      <c r="O1094" s="5">
        <f t="shared" si="68"/>
        <v>1.05</v>
      </c>
      <c r="P1094" s="7">
        <f t="shared" si="69"/>
        <v>3</v>
      </c>
      <c r="Q1094" t="s">
        <v>8333</v>
      </c>
      <c r="R1094" t="s">
        <v>8334</v>
      </c>
      <c r="S1094" s="12">
        <f t="shared" si="70"/>
        <v>41250.025902777779</v>
      </c>
      <c r="T1094" s="12">
        <f t="shared" si="71"/>
        <v>41280.025902777779</v>
      </c>
    </row>
    <row r="1095" spans="1:20" ht="45" x14ac:dyDescent="0.25">
      <c r="A1095">
        <v>1093</v>
      </c>
      <c r="B1095" s="3" t="s">
        <v>1094</v>
      </c>
      <c r="C1095" s="3" t="s">
        <v>5203</v>
      </c>
      <c r="D1095">
        <v>300</v>
      </c>
      <c r="E1095">
        <v>42.25</v>
      </c>
      <c r="F1095" t="s">
        <v>8221</v>
      </c>
      <c r="G1095" t="s">
        <v>8229</v>
      </c>
      <c r="H1095" t="s">
        <v>8251</v>
      </c>
      <c r="I1095">
        <v>1455232937</v>
      </c>
      <c r="J1095">
        <v>1453936937</v>
      </c>
      <c r="K1095" t="b">
        <v>0</v>
      </c>
      <c r="L1095">
        <v>4</v>
      </c>
      <c r="M1095" t="b">
        <v>0</v>
      </c>
      <c r="N1095" t="s">
        <v>8282</v>
      </c>
      <c r="O1095" s="5">
        <f t="shared" si="68"/>
        <v>14.083333333333334</v>
      </c>
      <c r="P1095" s="7">
        <f t="shared" si="69"/>
        <v>10.5625</v>
      </c>
      <c r="Q1095" t="s">
        <v>8333</v>
      </c>
      <c r="R1095" t="s">
        <v>8334</v>
      </c>
      <c r="S1095" s="12">
        <f t="shared" si="70"/>
        <v>42396.973807870367</v>
      </c>
      <c r="T1095" s="12">
        <f t="shared" si="71"/>
        <v>42411.973807870367</v>
      </c>
    </row>
    <row r="1096" spans="1:20" ht="60" x14ac:dyDescent="0.25">
      <c r="A1096">
        <v>1094</v>
      </c>
      <c r="B1096" s="3" t="s">
        <v>1095</v>
      </c>
      <c r="C1096" s="3" t="s">
        <v>5204</v>
      </c>
      <c r="D1096">
        <v>18000</v>
      </c>
      <c r="E1096">
        <v>3294.01</v>
      </c>
      <c r="F1096" t="s">
        <v>8221</v>
      </c>
      <c r="G1096" t="s">
        <v>8224</v>
      </c>
      <c r="H1096" t="s">
        <v>8246</v>
      </c>
      <c r="I1096">
        <v>1318180033</v>
      </c>
      <c r="J1096">
        <v>1315588033</v>
      </c>
      <c r="K1096" t="b">
        <v>0</v>
      </c>
      <c r="L1096">
        <v>27</v>
      </c>
      <c r="M1096" t="b">
        <v>0</v>
      </c>
      <c r="N1096" t="s">
        <v>8282</v>
      </c>
      <c r="O1096" s="5">
        <f t="shared" si="68"/>
        <v>18.300055555555556</v>
      </c>
      <c r="P1096" s="7">
        <f t="shared" si="69"/>
        <v>122.00037037037038</v>
      </c>
      <c r="Q1096" t="s">
        <v>8333</v>
      </c>
      <c r="R1096" t="s">
        <v>8334</v>
      </c>
      <c r="S1096" s="12">
        <f t="shared" si="70"/>
        <v>40795.713344907403</v>
      </c>
      <c r="T1096" s="12">
        <f t="shared" si="71"/>
        <v>40825.713344907403</v>
      </c>
    </row>
    <row r="1097" spans="1:20" ht="60" x14ac:dyDescent="0.25">
      <c r="A1097">
        <v>1095</v>
      </c>
      <c r="B1097" s="3" t="s">
        <v>1096</v>
      </c>
      <c r="C1097" s="3" t="s">
        <v>5205</v>
      </c>
      <c r="D1097">
        <v>500000</v>
      </c>
      <c r="E1097">
        <v>25174</v>
      </c>
      <c r="F1097" t="s">
        <v>8221</v>
      </c>
      <c r="G1097" t="s">
        <v>8224</v>
      </c>
      <c r="H1097" t="s">
        <v>8246</v>
      </c>
      <c r="I1097">
        <v>1377867220</v>
      </c>
      <c r="J1097">
        <v>1375275220</v>
      </c>
      <c r="K1097" t="b">
        <v>0</v>
      </c>
      <c r="L1097">
        <v>94</v>
      </c>
      <c r="M1097" t="b">
        <v>0</v>
      </c>
      <c r="N1097" t="s">
        <v>8282</v>
      </c>
      <c r="O1097" s="5">
        <f t="shared" si="68"/>
        <v>5.0347999999999997</v>
      </c>
      <c r="P1097" s="7">
        <f t="shared" si="69"/>
        <v>267.80851063829789</v>
      </c>
      <c r="Q1097" t="s">
        <v>8333</v>
      </c>
      <c r="R1097" t="s">
        <v>8334</v>
      </c>
      <c r="S1097" s="12">
        <f t="shared" si="70"/>
        <v>41486.537268518521</v>
      </c>
      <c r="T1097" s="12">
        <f t="shared" si="71"/>
        <v>41516.537268518521</v>
      </c>
    </row>
    <row r="1098" spans="1:20" ht="60" x14ac:dyDescent="0.25">
      <c r="A1098">
        <v>1096</v>
      </c>
      <c r="B1098" s="3" t="s">
        <v>1097</v>
      </c>
      <c r="C1098" s="3" t="s">
        <v>5206</v>
      </c>
      <c r="D1098">
        <v>12000</v>
      </c>
      <c r="E1098">
        <v>2152</v>
      </c>
      <c r="F1098" t="s">
        <v>8221</v>
      </c>
      <c r="G1098" t="s">
        <v>8224</v>
      </c>
      <c r="H1098" t="s">
        <v>8246</v>
      </c>
      <c r="I1098">
        <v>1412393400</v>
      </c>
      <c r="J1098">
        <v>1409747154</v>
      </c>
      <c r="K1098" t="b">
        <v>0</v>
      </c>
      <c r="L1098">
        <v>29</v>
      </c>
      <c r="M1098" t="b">
        <v>0</v>
      </c>
      <c r="N1098" t="s">
        <v>8282</v>
      </c>
      <c r="O1098" s="5">
        <f t="shared" si="68"/>
        <v>17.933333333333334</v>
      </c>
      <c r="P1098" s="7">
        <f t="shared" si="69"/>
        <v>74.206896551724142</v>
      </c>
      <c r="Q1098" t="s">
        <v>8333</v>
      </c>
      <c r="R1098" t="s">
        <v>8334</v>
      </c>
      <c r="S1098" s="12">
        <f t="shared" si="70"/>
        <v>41885.51798611111</v>
      </c>
      <c r="T1098" s="12">
        <f t="shared" si="71"/>
        <v>41916.145833333336</v>
      </c>
    </row>
    <row r="1099" spans="1:20" ht="45" x14ac:dyDescent="0.25">
      <c r="A1099">
        <v>1097</v>
      </c>
      <c r="B1099" s="3" t="s">
        <v>1098</v>
      </c>
      <c r="C1099" s="3" t="s">
        <v>5207</v>
      </c>
      <c r="D1099">
        <v>100000</v>
      </c>
      <c r="E1099">
        <v>47</v>
      </c>
      <c r="F1099" t="s">
        <v>8221</v>
      </c>
      <c r="G1099" t="s">
        <v>8224</v>
      </c>
      <c r="H1099" t="s">
        <v>8246</v>
      </c>
      <c r="I1099">
        <v>1393786877</v>
      </c>
      <c r="J1099">
        <v>1390330877</v>
      </c>
      <c r="K1099" t="b">
        <v>0</v>
      </c>
      <c r="L1099">
        <v>7</v>
      </c>
      <c r="M1099" t="b">
        <v>0</v>
      </c>
      <c r="N1099" t="s">
        <v>8282</v>
      </c>
      <c r="O1099" s="5">
        <f t="shared" si="68"/>
        <v>4.7E-2</v>
      </c>
      <c r="P1099" s="7">
        <f t="shared" si="69"/>
        <v>6.7142857142857144</v>
      </c>
      <c r="Q1099" t="s">
        <v>8333</v>
      </c>
      <c r="R1099" t="s">
        <v>8334</v>
      </c>
      <c r="S1099" s="12">
        <f t="shared" si="70"/>
        <v>41660.792557870373</v>
      </c>
      <c r="T1099" s="12">
        <f t="shared" si="71"/>
        <v>41700.792557870373</v>
      </c>
    </row>
    <row r="1100" spans="1:20" ht="30" x14ac:dyDescent="0.25">
      <c r="A1100">
        <v>1098</v>
      </c>
      <c r="B1100" s="3" t="s">
        <v>1099</v>
      </c>
      <c r="C1100" s="3" t="s">
        <v>5208</v>
      </c>
      <c r="D1100">
        <v>25000</v>
      </c>
      <c r="E1100">
        <v>1803</v>
      </c>
      <c r="F1100" t="s">
        <v>8221</v>
      </c>
      <c r="G1100" t="s">
        <v>8224</v>
      </c>
      <c r="H1100" t="s">
        <v>8246</v>
      </c>
      <c r="I1100">
        <v>1397413095</v>
      </c>
      <c r="J1100">
        <v>1394821095</v>
      </c>
      <c r="K1100" t="b">
        <v>0</v>
      </c>
      <c r="L1100">
        <v>22</v>
      </c>
      <c r="M1100" t="b">
        <v>0</v>
      </c>
      <c r="N1100" t="s">
        <v>8282</v>
      </c>
      <c r="O1100" s="5">
        <f t="shared" si="68"/>
        <v>7.2120000000000006</v>
      </c>
      <c r="P1100" s="7">
        <f t="shared" si="69"/>
        <v>81.954545454545453</v>
      </c>
      <c r="Q1100" t="s">
        <v>8333</v>
      </c>
      <c r="R1100" t="s">
        <v>8334</v>
      </c>
      <c r="S1100" s="12">
        <f t="shared" si="70"/>
        <v>41712.762673611112</v>
      </c>
      <c r="T1100" s="12">
        <f t="shared" si="71"/>
        <v>41742.762673611112</v>
      </c>
    </row>
    <row r="1101" spans="1:20" ht="60" x14ac:dyDescent="0.25">
      <c r="A1101">
        <v>1099</v>
      </c>
      <c r="B1101" s="3" t="s">
        <v>1100</v>
      </c>
      <c r="C1101" s="3" t="s">
        <v>5209</v>
      </c>
      <c r="D1101">
        <v>5000</v>
      </c>
      <c r="E1101">
        <v>25</v>
      </c>
      <c r="F1101" t="s">
        <v>8221</v>
      </c>
      <c r="G1101" t="s">
        <v>8225</v>
      </c>
      <c r="H1101" t="s">
        <v>8247</v>
      </c>
      <c r="I1101">
        <v>1431547468</v>
      </c>
      <c r="J1101">
        <v>1428955468</v>
      </c>
      <c r="K1101" t="b">
        <v>0</v>
      </c>
      <c r="L1101">
        <v>1</v>
      </c>
      <c r="M1101" t="b">
        <v>0</v>
      </c>
      <c r="N1101" t="s">
        <v>8282</v>
      </c>
      <c r="O1101" s="5">
        <f t="shared" si="68"/>
        <v>0.5</v>
      </c>
      <c r="P1101" s="7">
        <f t="shared" si="69"/>
        <v>25</v>
      </c>
      <c r="Q1101" t="s">
        <v>8333</v>
      </c>
      <c r="R1101" t="s">
        <v>8334</v>
      </c>
      <c r="S1101" s="12">
        <f t="shared" si="70"/>
        <v>42107.836435185185</v>
      </c>
      <c r="T1101" s="12">
        <f t="shared" si="71"/>
        <v>42137.836435185185</v>
      </c>
    </row>
    <row r="1102" spans="1:20" ht="45" x14ac:dyDescent="0.25">
      <c r="A1102">
        <v>1100</v>
      </c>
      <c r="B1102" s="3" t="s">
        <v>1101</v>
      </c>
      <c r="C1102" s="3" t="s">
        <v>5210</v>
      </c>
      <c r="D1102">
        <v>4000</v>
      </c>
      <c r="E1102">
        <v>100</v>
      </c>
      <c r="F1102" t="s">
        <v>8221</v>
      </c>
      <c r="G1102" t="s">
        <v>8236</v>
      </c>
      <c r="H1102" t="s">
        <v>8249</v>
      </c>
      <c r="I1102">
        <v>1455417571</v>
      </c>
      <c r="J1102">
        <v>1452825571</v>
      </c>
      <c r="K1102" t="b">
        <v>0</v>
      </c>
      <c r="L1102">
        <v>10</v>
      </c>
      <c r="M1102" t="b">
        <v>0</v>
      </c>
      <c r="N1102" t="s">
        <v>8282</v>
      </c>
      <c r="O1102" s="5">
        <f t="shared" si="68"/>
        <v>2.5</v>
      </c>
      <c r="P1102" s="7">
        <f t="shared" si="69"/>
        <v>10</v>
      </c>
      <c r="Q1102" t="s">
        <v>8333</v>
      </c>
      <c r="R1102" t="s">
        <v>8334</v>
      </c>
      <c r="S1102" s="12">
        <f t="shared" si="70"/>
        <v>42384.110775462963</v>
      </c>
      <c r="T1102" s="12">
        <f t="shared" si="71"/>
        <v>42414.110775462963</v>
      </c>
    </row>
    <row r="1103" spans="1:20" ht="45" x14ac:dyDescent="0.25">
      <c r="A1103">
        <v>1101</v>
      </c>
      <c r="B1103" s="3" t="s">
        <v>1102</v>
      </c>
      <c r="C1103" s="3" t="s">
        <v>5211</v>
      </c>
      <c r="D1103">
        <v>100000</v>
      </c>
      <c r="E1103">
        <v>41</v>
      </c>
      <c r="F1103" t="s">
        <v>8221</v>
      </c>
      <c r="G1103" t="s">
        <v>8224</v>
      </c>
      <c r="H1103" t="s">
        <v>8246</v>
      </c>
      <c r="I1103">
        <v>1468519920</v>
      </c>
      <c r="J1103">
        <v>1466188338</v>
      </c>
      <c r="K1103" t="b">
        <v>0</v>
      </c>
      <c r="L1103">
        <v>6</v>
      </c>
      <c r="M1103" t="b">
        <v>0</v>
      </c>
      <c r="N1103" t="s">
        <v>8282</v>
      </c>
      <c r="O1103" s="5">
        <f t="shared" si="68"/>
        <v>4.1000000000000002E-2</v>
      </c>
      <c r="P1103" s="7">
        <f t="shared" si="69"/>
        <v>6.833333333333333</v>
      </c>
      <c r="Q1103" t="s">
        <v>8333</v>
      </c>
      <c r="R1103" t="s">
        <v>8334</v>
      </c>
      <c r="S1103" s="12">
        <f t="shared" si="70"/>
        <v>42538.77243055556</v>
      </c>
      <c r="T1103" s="12">
        <f t="shared" si="71"/>
        <v>42565.758333333331</v>
      </c>
    </row>
    <row r="1104" spans="1:20" ht="60" x14ac:dyDescent="0.25">
      <c r="A1104">
        <v>1102</v>
      </c>
      <c r="B1104" s="3" t="s">
        <v>1103</v>
      </c>
      <c r="C1104" s="3" t="s">
        <v>5212</v>
      </c>
      <c r="D1104">
        <v>8000</v>
      </c>
      <c r="E1104">
        <v>425</v>
      </c>
      <c r="F1104" t="s">
        <v>8221</v>
      </c>
      <c r="G1104" t="s">
        <v>8224</v>
      </c>
      <c r="H1104" t="s">
        <v>8246</v>
      </c>
      <c r="I1104">
        <v>1386568740</v>
      </c>
      <c r="J1104">
        <v>1383095125</v>
      </c>
      <c r="K1104" t="b">
        <v>0</v>
      </c>
      <c r="L1104">
        <v>24</v>
      </c>
      <c r="M1104" t="b">
        <v>0</v>
      </c>
      <c r="N1104" t="s">
        <v>8282</v>
      </c>
      <c r="O1104" s="5">
        <f t="shared" si="68"/>
        <v>5.3125</v>
      </c>
      <c r="P1104" s="7">
        <f t="shared" si="69"/>
        <v>17.708333333333332</v>
      </c>
      <c r="Q1104" t="s">
        <v>8333</v>
      </c>
      <c r="R1104" t="s">
        <v>8334</v>
      </c>
      <c r="S1104" s="12">
        <f t="shared" si="70"/>
        <v>41577.045428240745</v>
      </c>
      <c r="T1104" s="12">
        <f t="shared" si="71"/>
        <v>41617.249305555553</v>
      </c>
    </row>
    <row r="1105" spans="1:20" ht="45" x14ac:dyDescent="0.25">
      <c r="A1105">
        <v>1103</v>
      </c>
      <c r="B1105" s="3" t="s">
        <v>1104</v>
      </c>
      <c r="C1105" s="3" t="s">
        <v>5213</v>
      </c>
      <c r="D1105">
        <v>15000</v>
      </c>
      <c r="E1105">
        <v>243</v>
      </c>
      <c r="F1105" t="s">
        <v>8221</v>
      </c>
      <c r="G1105" t="s">
        <v>8224</v>
      </c>
      <c r="H1105" t="s">
        <v>8246</v>
      </c>
      <c r="I1105">
        <v>1466227190</v>
      </c>
      <c r="J1105">
        <v>1461043190</v>
      </c>
      <c r="K1105" t="b">
        <v>0</v>
      </c>
      <c r="L1105">
        <v>15</v>
      </c>
      <c r="M1105" t="b">
        <v>0</v>
      </c>
      <c r="N1105" t="s">
        <v>8282</v>
      </c>
      <c r="O1105" s="5">
        <f t="shared" si="68"/>
        <v>1.6199999999999999</v>
      </c>
      <c r="P1105" s="7">
        <f t="shared" si="69"/>
        <v>16.2</v>
      </c>
      <c r="Q1105" t="s">
        <v>8333</v>
      </c>
      <c r="R1105" t="s">
        <v>8334</v>
      </c>
      <c r="S1105" s="12">
        <f t="shared" si="70"/>
        <v>42479.22210648148</v>
      </c>
      <c r="T1105" s="12">
        <f t="shared" si="71"/>
        <v>42539.22210648148</v>
      </c>
    </row>
    <row r="1106" spans="1:20" ht="60" x14ac:dyDescent="0.25">
      <c r="A1106">
        <v>1104</v>
      </c>
      <c r="B1106" s="3" t="s">
        <v>1105</v>
      </c>
      <c r="C1106" s="3" t="s">
        <v>5214</v>
      </c>
      <c r="D1106">
        <v>60000</v>
      </c>
      <c r="E1106">
        <v>2971</v>
      </c>
      <c r="F1106" t="s">
        <v>8221</v>
      </c>
      <c r="G1106" t="s">
        <v>8225</v>
      </c>
      <c r="H1106" t="s">
        <v>8247</v>
      </c>
      <c r="I1106">
        <v>1402480221</v>
      </c>
      <c r="J1106">
        <v>1399888221</v>
      </c>
      <c r="K1106" t="b">
        <v>0</v>
      </c>
      <c r="L1106">
        <v>37</v>
      </c>
      <c r="M1106" t="b">
        <v>0</v>
      </c>
      <c r="N1106" t="s">
        <v>8282</v>
      </c>
      <c r="O1106" s="5">
        <f t="shared" si="68"/>
        <v>4.9516666666666671</v>
      </c>
      <c r="P1106" s="7">
        <f t="shared" si="69"/>
        <v>80.297297297297291</v>
      </c>
      <c r="Q1106" t="s">
        <v>8333</v>
      </c>
      <c r="R1106" t="s">
        <v>8334</v>
      </c>
      <c r="S1106" s="12">
        <f t="shared" si="70"/>
        <v>41771.40996527778</v>
      </c>
      <c r="T1106" s="12">
        <f t="shared" si="71"/>
        <v>41801.40996527778</v>
      </c>
    </row>
    <row r="1107" spans="1:20" ht="60" x14ac:dyDescent="0.25">
      <c r="A1107">
        <v>1105</v>
      </c>
      <c r="B1107" s="3" t="s">
        <v>1106</v>
      </c>
      <c r="C1107" s="3" t="s">
        <v>5215</v>
      </c>
      <c r="D1107">
        <v>900000</v>
      </c>
      <c r="E1107">
        <v>1431</v>
      </c>
      <c r="F1107" t="s">
        <v>8221</v>
      </c>
      <c r="G1107" t="s">
        <v>8224</v>
      </c>
      <c r="H1107" t="s">
        <v>8246</v>
      </c>
      <c r="I1107">
        <v>1395627327</v>
      </c>
      <c r="J1107">
        <v>1393038927</v>
      </c>
      <c r="K1107" t="b">
        <v>0</v>
      </c>
      <c r="L1107">
        <v>20</v>
      </c>
      <c r="M1107" t="b">
        <v>0</v>
      </c>
      <c r="N1107" t="s">
        <v>8282</v>
      </c>
      <c r="O1107" s="5">
        <f t="shared" si="68"/>
        <v>0.159</v>
      </c>
      <c r="P1107" s="7">
        <f t="shared" si="69"/>
        <v>71.55</v>
      </c>
      <c r="Q1107" t="s">
        <v>8333</v>
      </c>
      <c r="R1107" t="s">
        <v>8334</v>
      </c>
      <c r="S1107" s="12">
        <f t="shared" si="70"/>
        <v>41692.135729166665</v>
      </c>
      <c r="T1107" s="12">
        <f t="shared" si="71"/>
        <v>41722.0940625</v>
      </c>
    </row>
    <row r="1108" spans="1:20" ht="45" x14ac:dyDescent="0.25">
      <c r="A1108">
        <v>1106</v>
      </c>
      <c r="B1108" s="3" t="s">
        <v>1107</v>
      </c>
      <c r="C1108" s="3" t="s">
        <v>5216</v>
      </c>
      <c r="D1108">
        <v>400</v>
      </c>
      <c r="E1108">
        <v>165</v>
      </c>
      <c r="F1108" t="s">
        <v>8221</v>
      </c>
      <c r="G1108" t="s">
        <v>8224</v>
      </c>
      <c r="H1108" t="s">
        <v>8246</v>
      </c>
      <c r="I1108">
        <v>1333557975</v>
      </c>
      <c r="J1108">
        <v>1330969575</v>
      </c>
      <c r="K1108" t="b">
        <v>0</v>
      </c>
      <c r="L1108">
        <v>7</v>
      </c>
      <c r="M1108" t="b">
        <v>0</v>
      </c>
      <c r="N1108" t="s">
        <v>8282</v>
      </c>
      <c r="O1108" s="5">
        <f t="shared" si="68"/>
        <v>41.25</v>
      </c>
      <c r="P1108" s="7">
        <f t="shared" si="69"/>
        <v>23.571428571428573</v>
      </c>
      <c r="Q1108" t="s">
        <v>8333</v>
      </c>
      <c r="R1108" t="s">
        <v>8334</v>
      </c>
      <c r="S1108" s="12">
        <f t="shared" si="70"/>
        <v>40973.740451388891</v>
      </c>
      <c r="T1108" s="12">
        <f t="shared" si="71"/>
        <v>41003.698784722219</v>
      </c>
    </row>
    <row r="1109" spans="1:20" ht="60" x14ac:dyDescent="0.25">
      <c r="A1109">
        <v>1107</v>
      </c>
      <c r="B1109" s="3" t="s">
        <v>1108</v>
      </c>
      <c r="C1109" s="3" t="s">
        <v>5217</v>
      </c>
      <c r="D1109">
        <v>10000</v>
      </c>
      <c r="E1109">
        <v>0</v>
      </c>
      <c r="F1109" t="s">
        <v>8221</v>
      </c>
      <c r="G1109" t="s">
        <v>8224</v>
      </c>
      <c r="H1109" t="s">
        <v>8246</v>
      </c>
      <c r="I1109">
        <v>1406148024</v>
      </c>
      <c r="J1109">
        <v>1403556024</v>
      </c>
      <c r="K1109" t="b">
        <v>0</v>
      </c>
      <c r="L1109">
        <v>0</v>
      </c>
      <c r="M1109" t="b">
        <v>0</v>
      </c>
      <c r="N1109" t="s">
        <v>8282</v>
      </c>
      <c r="O1109" s="5">
        <f t="shared" si="68"/>
        <v>0</v>
      </c>
      <c r="P1109" s="7" t="str">
        <f t="shared" si="69"/>
        <v>N/A</v>
      </c>
      <c r="Q1109" t="s">
        <v>8333</v>
      </c>
      <c r="R1109" t="s">
        <v>8334</v>
      </c>
      <c r="S1109" s="12">
        <f t="shared" si="70"/>
        <v>41813.861388888887</v>
      </c>
      <c r="T1109" s="12">
        <f t="shared" si="71"/>
        <v>41843.861388888887</v>
      </c>
    </row>
    <row r="1110" spans="1:20" ht="60" x14ac:dyDescent="0.25">
      <c r="A1110">
        <v>1108</v>
      </c>
      <c r="B1110" s="3" t="s">
        <v>1109</v>
      </c>
      <c r="C1110" s="3" t="s">
        <v>5218</v>
      </c>
      <c r="D1110">
        <v>25000</v>
      </c>
      <c r="E1110">
        <v>732.5</v>
      </c>
      <c r="F1110" t="s">
        <v>8221</v>
      </c>
      <c r="G1110" t="s">
        <v>8224</v>
      </c>
      <c r="H1110" t="s">
        <v>8246</v>
      </c>
      <c r="I1110">
        <v>1334326635</v>
      </c>
      <c r="J1110">
        <v>1329146235</v>
      </c>
      <c r="K1110" t="b">
        <v>0</v>
      </c>
      <c r="L1110">
        <v>21</v>
      </c>
      <c r="M1110" t="b">
        <v>0</v>
      </c>
      <c r="N1110" t="s">
        <v>8282</v>
      </c>
      <c r="O1110" s="5">
        <f t="shared" si="68"/>
        <v>2.93</v>
      </c>
      <c r="P1110" s="7">
        <f t="shared" si="69"/>
        <v>34.88095238095238</v>
      </c>
      <c r="Q1110" t="s">
        <v>8333</v>
      </c>
      <c r="R1110" t="s">
        <v>8334</v>
      </c>
      <c r="S1110" s="12">
        <f t="shared" si="70"/>
        <v>40952.636979166666</v>
      </c>
      <c r="T1110" s="12">
        <f t="shared" si="71"/>
        <v>41012.595312500001</v>
      </c>
    </row>
    <row r="1111" spans="1:20" ht="60" x14ac:dyDescent="0.25">
      <c r="A1111">
        <v>1109</v>
      </c>
      <c r="B1111" s="3" t="s">
        <v>1110</v>
      </c>
      <c r="C1111" s="3" t="s">
        <v>5219</v>
      </c>
      <c r="D1111">
        <v>10000</v>
      </c>
      <c r="E1111">
        <v>45</v>
      </c>
      <c r="F1111" t="s">
        <v>8221</v>
      </c>
      <c r="G1111" t="s">
        <v>8224</v>
      </c>
      <c r="H1111" t="s">
        <v>8246</v>
      </c>
      <c r="I1111">
        <v>1479495790</v>
      </c>
      <c r="J1111">
        <v>1476900190</v>
      </c>
      <c r="K1111" t="b">
        <v>0</v>
      </c>
      <c r="L1111">
        <v>3</v>
      </c>
      <c r="M1111" t="b">
        <v>0</v>
      </c>
      <c r="N1111" t="s">
        <v>8282</v>
      </c>
      <c r="O1111" s="5">
        <f t="shared" si="68"/>
        <v>0.44999999999999996</v>
      </c>
      <c r="P1111" s="7">
        <f t="shared" si="69"/>
        <v>15</v>
      </c>
      <c r="Q1111" t="s">
        <v>8333</v>
      </c>
      <c r="R1111" t="s">
        <v>8334</v>
      </c>
      <c r="S1111" s="12">
        <f t="shared" si="70"/>
        <v>42662.752199074079</v>
      </c>
      <c r="T1111" s="12">
        <f t="shared" si="71"/>
        <v>42692.793865740736</v>
      </c>
    </row>
    <row r="1112" spans="1:20" ht="60" x14ac:dyDescent="0.25">
      <c r="A1112">
        <v>1110</v>
      </c>
      <c r="B1112" s="3" t="s">
        <v>1111</v>
      </c>
      <c r="C1112" s="3" t="s">
        <v>5220</v>
      </c>
      <c r="D1112">
        <v>50000</v>
      </c>
      <c r="E1112">
        <v>255</v>
      </c>
      <c r="F1112" t="s">
        <v>8221</v>
      </c>
      <c r="G1112" t="s">
        <v>8224</v>
      </c>
      <c r="H1112" t="s">
        <v>8246</v>
      </c>
      <c r="I1112">
        <v>1354919022</v>
      </c>
      <c r="J1112">
        <v>1352327022</v>
      </c>
      <c r="K1112" t="b">
        <v>0</v>
      </c>
      <c r="L1112">
        <v>11</v>
      </c>
      <c r="M1112" t="b">
        <v>0</v>
      </c>
      <c r="N1112" t="s">
        <v>8282</v>
      </c>
      <c r="O1112" s="5">
        <f t="shared" si="68"/>
        <v>0.51</v>
      </c>
      <c r="P1112" s="7">
        <f t="shared" si="69"/>
        <v>23.181818181818183</v>
      </c>
      <c r="Q1112" t="s">
        <v>8333</v>
      </c>
      <c r="R1112" t="s">
        <v>8334</v>
      </c>
      <c r="S1112" s="12">
        <f t="shared" si="70"/>
        <v>41220.933124999996</v>
      </c>
      <c r="T1112" s="12">
        <f t="shared" si="71"/>
        <v>41250.933124999996</v>
      </c>
    </row>
    <row r="1113" spans="1:20" ht="60" x14ac:dyDescent="0.25">
      <c r="A1113">
        <v>1111</v>
      </c>
      <c r="B1113" s="3" t="s">
        <v>1112</v>
      </c>
      <c r="C1113" s="3" t="s">
        <v>5221</v>
      </c>
      <c r="D1113">
        <v>2500</v>
      </c>
      <c r="E1113">
        <v>1</v>
      </c>
      <c r="F1113" t="s">
        <v>8221</v>
      </c>
      <c r="G1113" t="s">
        <v>8224</v>
      </c>
      <c r="H1113" t="s">
        <v>8246</v>
      </c>
      <c r="I1113">
        <v>1452228790</v>
      </c>
      <c r="J1113">
        <v>1449636790</v>
      </c>
      <c r="K1113" t="b">
        <v>0</v>
      </c>
      <c r="L1113">
        <v>1</v>
      </c>
      <c r="M1113" t="b">
        <v>0</v>
      </c>
      <c r="N1113" t="s">
        <v>8282</v>
      </c>
      <c r="O1113" s="5">
        <f t="shared" si="68"/>
        <v>0.04</v>
      </c>
      <c r="P1113" s="7">
        <f t="shared" si="69"/>
        <v>1</v>
      </c>
      <c r="Q1113" t="s">
        <v>8333</v>
      </c>
      <c r="R1113" t="s">
        <v>8334</v>
      </c>
      <c r="S1113" s="12">
        <f t="shared" si="70"/>
        <v>42347.203587962969</v>
      </c>
      <c r="T1113" s="12">
        <f t="shared" si="71"/>
        <v>42377.203587962969</v>
      </c>
    </row>
    <row r="1114" spans="1:20" ht="45" x14ac:dyDescent="0.25">
      <c r="A1114">
        <v>1112</v>
      </c>
      <c r="B1114" s="3" t="s">
        <v>1113</v>
      </c>
      <c r="C1114" s="3" t="s">
        <v>5222</v>
      </c>
      <c r="D1114">
        <v>88000</v>
      </c>
      <c r="E1114">
        <v>31272.92</v>
      </c>
      <c r="F1114" t="s">
        <v>8221</v>
      </c>
      <c r="G1114" t="s">
        <v>8224</v>
      </c>
      <c r="H1114" t="s">
        <v>8246</v>
      </c>
      <c r="I1114">
        <v>1421656200</v>
      </c>
      <c r="J1114">
        <v>1416507211</v>
      </c>
      <c r="K1114" t="b">
        <v>0</v>
      </c>
      <c r="L1114">
        <v>312</v>
      </c>
      <c r="M1114" t="b">
        <v>0</v>
      </c>
      <c r="N1114" t="s">
        <v>8282</v>
      </c>
      <c r="O1114" s="5">
        <f t="shared" si="68"/>
        <v>35.537409090909087</v>
      </c>
      <c r="P1114" s="7">
        <f t="shared" si="69"/>
        <v>100.23371794871794</v>
      </c>
      <c r="Q1114" t="s">
        <v>8333</v>
      </c>
      <c r="R1114" t="s">
        <v>8334</v>
      </c>
      <c r="S1114" s="12">
        <f t="shared" si="70"/>
        <v>41963.759386574078</v>
      </c>
      <c r="T1114" s="12">
        <f t="shared" si="71"/>
        <v>42023.354166666672</v>
      </c>
    </row>
    <row r="1115" spans="1:20" ht="60" x14ac:dyDescent="0.25">
      <c r="A1115">
        <v>1113</v>
      </c>
      <c r="B1115" s="3" t="s">
        <v>1114</v>
      </c>
      <c r="C1115" s="3" t="s">
        <v>5223</v>
      </c>
      <c r="D1115">
        <v>1000</v>
      </c>
      <c r="E1115">
        <v>5</v>
      </c>
      <c r="F1115" t="s">
        <v>8221</v>
      </c>
      <c r="G1115" t="s">
        <v>8225</v>
      </c>
      <c r="H1115" t="s">
        <v>8247</v>
      </c>
      <c r="I1115">
        <v>1408058820</v>
      </c>
      <c r="J1115">
        <v>1405466820</v>
      </c>
      <c r="K1115" t="b">
        <v>0</v>
      </c>
      <c r="L1115">
        <v>1</v>
      </c>
      <c r="M1115" t="b">
        <v>0</v>
      </c>
      <c r="N1115" t="s">
        <v>8282</v>
      </c>
      <c r="O1115" s="5">
        <f t="shared" si="68"/>
        <v>0.5</v>
      </c>
      <c r="P1115" s="7">
        <f t="shared" si="69"/>
        <v>5</v>
      </c>
      <c r="Q1115" t="s">
        <v>8333</v>
      </c>
      <c r="R1115" t="s">
        <v>8334</v>
      </c>
      <c r="S1115" s="12">
        <f t="shared" si="70"/>
        <v>41835.977083333331</v>
      </c>
      <c r="T1115" s="12">
        <f t="shared" si="71"/>
        <v>41865.977083333331</v>
      </c>
    </row>
    <row r="1116" spans="1:20" ht="60" x14ac:dyDescent="0.25">
      <c r="A1116">
        <v>1114</v>
      </c>
      <c r="B1116" s="3" t="s">
        <v>1115</v>
      </c>
      <c r="C1116" s="3" t="s">
        <v>5224</v>
      </c>
      <c r="D1116">
        <v>6000</v>
      </c>
      <c r="E1116">
        <v>10</v>
      </c>
      <c r="F1116" t="s">
        <v>8221</v>
      </c>
      <c r="G1116" t="s">
        <v>8225</v>
      </c>
      <c r="H1116" t="s">
        <v>8247</v>
      </c>
      <c r="I1116">
        <v>1381306687</v>
      </c>
      <c r="J1116">
        <v>1378714687</v>
      </c>
      <c r="K1116" t="b">
        <v>0</v>
      </c>
      <c r="L1116">
        <v>3</v>
      </c>
      <c r="M1116" t="b">
        <v>0</v>
      </c>
      <c r="N1116" t="s">
        <v>8282</v>
      </c>
      <c r="O1116" s="5">
        <f t="shared" si="68"/>
        <v>0.16666666666666669</v>
      </c>
      <c r="P1116" s="7">
        <f t="shared" si="69"/>
        <v>3.3333333333333335</v>
      </c>
      <c r="Q1116" t="s">
        <v>8333</v>
      </c>
      <c r="R1116" t="s">
        <v>8334</v>
      </c>
      <c r="S1116" s="12">
        <f t="shared" si="70"/>
        <v>41526.345914351856</v>
      </c>
      <c r="T1116" s="12">
        <f t="shared" si="71"/>
        <v>41556.345914351856</v>
      </c>
    </row>
    <row r="1117" spans="1:20" ht="60" x14ac:dyDescent="0.25">
      <c r="A1117">
        <v>1115</v>
      </c>
      <c r="B1117" s="3" t="s">
        <v>1116</v>
      </c>
      <c r="C1117" s="3" t="s">
        <v>5225</v>
      </c>
      <c r="D1117">
        <v>40000</v>
      </c>
      <c r="E1117">
        <v>53</v>
      </c>
      <c r="F1117" t="s">
        <v>8221</v>
      </c>
      <c r="G1117" t="s">
        <v>8224</v>
      </c>
      <c r="H1117" t="s">
        <v>8246</v>
      </c>
      <c r="I1117">
        <v>1459352495</v>
      </c>
      <c r="J1117">
        <v>1456764095</v>
      </c>
      <c r="K1117" t="b">
        <v>0</v>
      </c>
      <c r="L1117">
        <v>4</v>
      </c>
      <c r="M1117" t="b">
        <v>0</v>
      </c>
      <c r="N1117" t="s">
        <v>8282</v>
      </c>
      <c r="O1117" s="5">
        <f t="shared" si="68"/>
        <v>0.13250000000000001</v>
      </c>
      <c r="P1117" s="7">
        <f t="shared" si="69"/>
        <v>13.25</v>
      </c>
      <c r="Q1117" t="s">
        <v>8333</v>
      </c>
      <c r="R1117" t="s">
        <v>8334</v>
      </c>
      <c r="S1117" s="12">
        <f t="shared" si="70"/>
        <v>42429.695543981477</v>
      </c>
      <c r="T1117" s="12">
        <f t="shared" si="71"/>
        <v>42459.653877314813</v>
      </c>
    </row>
    <row r="1118" spans="1:20" ht="45" x14ac:dyDescent="0.25">
      <c r="A1118">
        <v>1116</v>
      </c>
      <c r="B1118" s="3" t="s">
        <v>1117</v>
      </c>
      <c r="C1118" s="3" t="s">
        <v>5226</v>
      </c>
      <c r="D1118">
        <v>500000</v>
      </c>
      <c r="E1118">
        <v>178.52</v>
      </c>
      <c r="F1118" t="s">
        <v>8221</v>
      </c>
      <c r="G1118" t="s">
        <v>8224</v>
      </c>
      <c r="H1118" t="s">
        <v>8246</v>
      </c>
      <c r="I1118">
        <v>1339273208</v>
      </c>
      <c r="J1118">
        <v>1334089208</v>
      </c>
      <c r="K1118" t="b">
        <v>0</v>
      </c>
      <c r="L1118">
        <v>10</v>
      </c>
      <c r="M1118" t="b">
        <v>0</v>
      </c>
      <c r="N1118" t="s">
        <v>8282</v>
      </c>
      <c r="O1118" s="5">
        <f t="shared" si="68"/>
        <v>3.5704000000000007E-2</v>
      </c>
      <c r="P1118" s="7">
        <f t="shared" si="69"/>
        <v>17.852</v>
      </c>
      <c r="Q1118" t="s">
        <v>8333</v>
      </c>
      <c r="R1118" t="s">
        <v>8334</v>
      </c>
      <c r="S1118" s="12">
        <f t="shared" si="70"/>
        <v>41009.847314814811</v>
      </c>
      <c r="T1118" s="12">
        <f t="shared" si="71"/>
        <v>41069.847314814811</v>
      </c>
    </row>
    <row r="1119" spans="1:20" ht="45" x14ac:dyDescent="0.25">
      <c r="A1119">
        <v>1117</v>
      </c>
      <c r="B1119" s="3" t="s">
        <v>1118</v>
      </c>
      <c r="C1119" s="3" t="s">
        <v>5227</v>
      </c>
      <c r="D1119">
        <v>1000</v>
      </c>
      <c r="E1119">
        <v>83</v>
      </c>
      <c r="F1119" t="s">
        <v>8221</v>
      </c>
      <c r="G1119" t="s">
        <v>8236</v>
      </c>
      <c r="H1119" t="s">
        <v>8249</v>
      </c>
      <c r="I1119">
        <v>1451053313</v>
      </c>
      <c r="J1119">
        <v>1448461313</v>
      </c>
      <c r="K1119" t="b">
        <v>0</v>
      </c>
      <c r="L1119">
        <v>8</v>
      </c>
      <c r="M1119" t="b">
        <v>0</v>
      </c>
      <c r="N1119" t="s">
        <v>8282</v>
      </c>
      <c r="O1119" s="5">
        <f t="shared" si="68"/>
        <v>8.3000000000000007</v>
      </c>
      <c r="P1119" s="7">
        <f t="shared" si="69"/>
        <v>10.375</v>
      </c>
      <c r="Q1119" t="s">
        <v>8333</v>
      </c>
      <c r="R1119" t="s">
        <v>8334</v>
      </c>
      <c r="S1119" s="12">
        <f t="shared" si="70"/>
        <v>42333.598530092597</v>
      </c>
      <c r="T1119" s="12">
        <f t="shared" si="71"/>
        <v>42363.598530092597</v>
      </c>
    </row>
    <row r="1120" spans="1:20" ht="60" x14ac:dyDescent="0.25">
      <c r="A1120">
        <v>1118</v>
      </c>
      <c r="B1120" s="3" t="s">
        <v>1119</v>
      </c>
      <c r="C1120" s="3" t="s">
        <v>5228</v>
      </c>
      <c r="D1120">
        <v>4500</v>
      </c>
      <c r="E1120">
        <v>109</v>
      </c>
      <c r="F1120" t="s">
        <v>8221</v>
      </c>
      <c r="G1120" t="s">
        <v>8226</v>
      </c>
      <c r="H1120" t="s">
        <v>8248</v>
      </c>
      <c r="I1120">
        <v>1396666779</v>
      </c>
      <c r="J1120">
        <v>1394078379</v>
      </c>
      <c r="K1120" t="b">
        <v>0</v>
      </c>
      <c r="L1120">
        <v>3</v>
      </c>
      <c r="M1120" t="b">
        <v>0</v>
      </c>
      <c r="N1120" t="s">
        <v>8282</v>
      </c>
      <c r="O1120" s="5">
        <f t="shared" si="68"/>
        <v>2.4222222222222221</v>
      </c>
      <c r="P1120" s="7">
        <f t="shared" si="69"/>
        <v>36.333333333333336</v>
      </c>
      <c r="Q1120" t="s">
        <v>8333</v>
      </c>
      <c r="R1120" t="s">
        <v>8334</v>
      </c>
      <c r="S1120" s="12">
        <f t="shared" si="70"/>
        <v>41704.16642361111</v>
      </c>
      <c r="T1120" s="12">
        <f t="shared" si="71"/>
        <v>41734.124756944446</v>
      </c>
    </row>
    <row r="1121" spans="1:20" ht="60" x14ac:dyDescent="0.25">
      <c r="A1121">
        <v>1119</v>
      </c>
      <c r="B1121" s="3" t="s">
        <v>1120</v>
      </c>
      <c r="C1121" s="3" t="s">
        <v>5229</v>
      </c>
      <c r="D1121">
        <v>2100</v>
      </c>
      <c r="E1121">
        <v>5</v>
      </c>
      <c r="F1121" t="s">
        <v>8221</v>
      </c>
      <c r="G1121" t="s">
        <v>8224</v>
      </c>
      <c r="H1121" t="s">
        <v>8246</v>
      </c>
      <c r="I1121">
        <v>1396810864</v>
      </c>
      <c r="J1121">
        <v>1395687664</v>
      </c>
      <c r="K1121" t="b">
        <v>0</v>
      </c>
      <c r="L1121">
        <v>1</v>
      </c>
      <c r="M1121" t="b">
        <v>0</v>
      </c>
      <c r="N1121" t="s">
        <v>8282</v>
      </c>
      <c r="O1121" s="5">
        <f t="shared" si="68"/>
        <v>0.23809523809523811</v>
      </c>
      <c r="P1121" s="7">
        <f t="shared" si="69"/>
        <v>5</v>
      </c>
      <c r="Q1121" t="s">
        <v>8333</v>
      </c>
      <c r="R1121" t="s">
        <v>8334</v>
      </c>
      <c r="S1121" s="12">
        <f t="shared" si="70"/>
        <v>41722.792407407411</v>
      </c>
      <c r="T1121" s="12">
        <f t="shared" si="71"/>
        <v>41735.792407407411</v>
      </c>
    </row>
    <row r="1122" spans="1:20" ht="45" x14ac:dyDescent="0.25">
      <c r="A1122">
        <v>1120</v>
      </c>
      <c r="B1122" s="3" t="s">
        <v>1121</v>
      </c>
      <c r="C1122" s="3" t="s">
        <v>5230</v>
      </c>
      <c r="D1122">
        <v>25000</v>
      </c>
      <c r="E1122">
        <v>0</v>
      </c>
      <c r="F1122" t="s">
        <v>8221</v>
      </c>
      <c r="G1122" t="s">
        <v>8224</v>
      </c>
      <c r="H1122" t="s">
        <v>8246</v>
      </c>
      <c r="I1122">
        <v>1319835400</v>
      </c>
      <c r="J1122">
        <v>1315947400</v>
      </c>
      <c r="K1122" t="b">
        <v>0</v>
      </c>
      <c r="L1122">
        <v>0</v>
      </c>
      <c r="M1122" t="b">
        <v>0</v>
      </c>
      <c r="N1122" t="s">
        <v>8282</v>
      </c>
      <c r="O1122" s="5">
        <f t="shared" si="68"/>
        <v>0</v>
      </c>
      <c r="P1122" s="7" t="str">
        <f t="shared" si="69"/>
        <v>N/A</v>
      </c>
      <c r="Q1122" t="s">
        <v>8333</v>
      </c>
      <c r="R1122" t="s">
        <v>8334</v>
      </c>
      <c r="S1122" s="12">
        <f t="shared" si="70"/>
        <v>40799.872685185182</v>
      </c>
      <c r="T1122" s="12">
        <f t="shared" si="71"/>
        <v>40844.872685185182</v>
      </c>
    </row>
    <row r="1123" spans="1:20" ht="45" x14ac:dyDescent="0.25">
      <c r="A1123">
        <v>1121</v>
      </c>
      <c r="B1123" s="3" t="s">
        <v>1122</v>
      </c>
      <c r="C1123" s="3" t="s">
        <v>5231</v>
      </c>
      <c r="D1123">
        <v>250000</v>
      </c>
      <c r="E1123">
        <v>29</v>
      </c>
      <c r="F1123" t="s">
        <v>8221</v>
      </c>
      <c r="G1123" t="s">
        <v>8224</v>
      </c>
      <c r="H1123" t="s">
        <v>8246</v>
      </c>
      <c r="I1123">
        <v>1457904316</v>
      </c>
      <c r="J1123">
        <v>1455315916</v>
      </c>
      <c r="K1123" t="b">
        <v>0</v>
      </c>
      <c r="L1123">
        <v>5</v>
      </c>
      <c r="M1123" t="b">
        <v>0</v>
      </c>
      <c r="N1123" t="s">
        <v>8282</v>
      </c>
      <c r="O1123" s="5">
        <f t="shared" si="68"/>
        <v>1.1599999999999999E-2</v>
      </c>
      <c r="P1123" s="7">
        <f t="shared" si="69"/>
        <v>5.8</v>
      </c>
      <c r="Q1123" t="s">
        <v>8333</v>
      </c>
      <c r="R1123" t="s">
        <v>8334</v>
      </c>
      <c r="S1123" s="12">
        <f t="shared" si="70"/>
        <v>42412.934212962966</v>
      </c>
      <c r="T1123" s="12">
        <f t="shared" si="71"/>
        <v>42442.892546296294</v>
      </c>
    </row>
    <row r="1124" spans="1:20" ht="60" x14ac:dyDescent="0.25">
      <c r="A1124">
        <v>1122</v>
      </c>
      <c r="B1124" s="3" t="s">
        <v>1123</v>
      </c>
      <c r="C1124" s="3" t="s">
        <v>5232</v>
      </c>
      <c r="D1124">
        <v>3200</v>
      </c>
      <c r="E1124">
        <v>0</v>
      </c>
      <c r="F1124" t="s">
        <v>8221</v>
      </c>
      <c r="G1124" t="s">
        <v>8225</v>
      </c>
      <c r="H1124" t="s">
        <v>8247</v>
      </c>
      <c r="I1124">
        <v>1369932825</v>
      </c>
      <c r="J1124">
        <v>1368723225</v>
      </c>
      <c r="K1124" t="b">
        <v>0</v>
      </c>
      <c r="L1124">
        <v>0</v>
      </c>
      <c r="M1124" t="b">
        <v>0</v>
      </c>
      <c r="N1124" t="s">
        <v>8282</v>
      </c>
      <c r="O1124" s="5">
        <f t="shared" si="68"/>
        <v>0</v>
      </c>
      <c r="P1124" s="7" t="str">
        <f t="shared" si="69"/>
        <v>N/A</v>
      </c>
      <c r="Q1124" t="s">
        <v>8333</v>
      </c>
      <c r="R1124" t="s">
        <v>8334</v>
      </c>
      <c r="S1124" s="12">
        <f t="shared" si="70"/>
        <v>41410.703993055555</v>
      </c>
      <c r="T1124" s="12">
        <f t="shared" si="71"/>
        <v>41424.703993055555</v>
      </c>
    </row>
    <row r="1125" spans="1:20" ht="60" x14ac:dyDescent="0.25">
      <c r="A1125">
        <v>1123</v>
      </c>
      <c r="B1125" s="3" t="s">
        <v>1124</v>
      </c>
      <c r="C1125" s="3" t="s">
        <v>5233</v>
      </c>
      <c r="D1125">
        <v>5000</v>
      </c>
      <c r="E1125">
        <v>11</v>
      </c>
      <c r="F1125" t="s">
        <v>8221</v>
      </c>
      <c r="G1125" t="s">
        <v>8224</v>
      </c>
      <c r="H1125" t="s">
        <v>8246</v>
      </c>
      <c r="I1125">
        <v>1397910848</v>
      </c>
      <c r="J1125">
        <v>1395318848</v>
      </c>
      <c r="K1125" t="b">
        <v>0</v>
      </c>
      <c r="L1125">
        <v>3</v>
      </c>
      <c r="M1125" t="b">
        <v>0</v>
      </c>
      <c r="N1125" t="s">
        <v>8282</v>
      </c>
      <c r="O1125" s="5">
        <f t="shared" si="68"/>
        <v>0.22</v>
      </c>
      <c r="P1125" s="7">
        <f t="shared" si="69"/>
        <v>3.6666666666666665</v>
      </c>
      <c r="Q1125" t="s">
        <v>8333</v>
      </c>
      <c r="R1125" t="s">
        <v>8334</v>
      </c>
      <c r="S1125" s="12">
        <f t="shared" si="70"/>
        <v>41718.5237037037</v>
      </c>
      <c r="T1125" s="12">
        <f t="shared" si="71"/>
        <v>41748.5237037037</v>
      </c>
    </row>
    <row r="1126" spans="1:20" ht="60" x14ac:dyDescent="0.25">
      <c r="A1126">
        <v>1124</v>
      </c>
      <c r="B1126" s="3" t="s">
        <v>1125</v>
      </c>
      <c r="C1126" s="3" t="s">
        <v>5234</v>
      </c>
      <c r="D1126">
        <v>90000</v>
      </c>
      <c r="E1126">
        <v>425</v>
      </c>
      <c r="F1126" t="s">
        <v>8221</v>
      </c>
      <c r="G1126" t="s">
        <v>8224</v>
      </c>
      <c r="H1126" t="s">
        <v>8246</v>
      </c>
      <c r="I1126">
        <v>1430409651</v>
      </c>
      <c r="J1126">
        <v>1427817651</v>
      </c>
      <c r="K1126" t="b">
        <v>0</v>
      </c>
      <c r="L1126">
        <v>7</v>
      </c>
      <c r="M1126" t="b">
        <v>0</v>
      </c>
      <c r="N1126" t="s">
        <v>8283</v>
      </c>
      <c r="O1126" s="5">
        <f t="shared" si="68"/>
        <v>0.47222222222222221</v>
      </c>
      <c r="P1126" s="7">
        <f t="shared" si="69"/>
        <v>60.714285714285715</v>
      </c>
      <c r="Q1126" t="s">
        <v>8333</v>
      </c>
      <c r="R1126" t="s">
        <v>8335</v>
      </c>
      <c r="S1126" s="12">
        <f t="shared" si="70"/>
        <v>42094.667256944449</v>
      </c>
      <c r="T1126" s="12">
        <f t="shared" si="71"/>
        <v>42124.667256944449</v>
      </c>
    </row>
    <row r="1127" spans="1:20" ht="60" x14ac:dyDescent="0.25">
      <c r="A1127">
        <v>1125</v>
      </c>
      <c r="B1127" s="3" t="s">
        <v>1126</v>
      </c>
      <c r="C1127" s="3" t="s">
        <v>5235</v>
      </c>
      <c r="D1127">
        <v>3000</v>
      </c>
      <c r="E1127">
        <v>0</v>
      </c>
      <c r="F1127" t="s">
        <v>8221</v>
      </c>
      <c r="G1127" t="s">
        <v>8225</v>
      </c>
      <c r="H1127" t="s">
        <v>8247</v>
      </c>
      <c r="I1127">
        <v>1443193130</v>
      </c>
      <c r="J1127">
        <v>1438009130</v>
      </c>
      <c r="K1127" t="b">
        <v>0</v>
      </c>
      <c r="L1127">
        <v>0</v>
      </c>
      <c r="M1127" t="b">
        <v>0</v>
      </c>
      <c r="N1127" t="s">
        <v>8283</v>
      </c>
      <c r="O1127" s="5">
        <f t="shared" si="68"/>
        <v>0</v>
      </c>
      <c r="P1127" s="7" t="str">
        <f t="shared" si="69"/>
        <v>N/A</v>
      </c>
      <c r="Q1127" t="s">
        <v>8333</v>
      </c>
      <c r="R1127" t="s">
        <v>8335</v>
      </c>
      <c r="S1127" s="12">
        <f t="shared" si="70"/>
        <v>42212.624189814815</v>
      </c>
      <c r="T1127" s="12">
        <f t="shared" si="71"/>
        <v>42272.624189814815</v>
      </c>
    </row>
    <row r="1128" spans="1:20" ht="45" x14ac:dyDescent="0.25">
      <c r="A1128">
        <v>1126</v>
      </c>
      <c r="B1128" s="3" t="s">
        <v>1127</v>
      </c>
      <c r="C1128" s="3" t="s">
        <v>5236</v>
      </c>
      <c r="D1128">
        <v>2000</v>
      </c>
      <c r="E1128">
        <v>10</v>
      </c>
      <c r="F1128" t="s">
        <v>8221</v>
      </c>
      <c r="G1128" t="s">
        <v>8224</v>
      </c>
      <c r="H1128" t="s">
        <v>8246</v>
      </c>
      <c r="I1128">
        <v>1468482694</v>
      </c>
      <c r="J1128">
        <v>1465890694</v>
      </c>
      <c r="K1128" t="b">
        <v>0</v>
      </c>
      <c r="L1128">
        <v>2</v>
      </c>
      <c r="M1128" t="b">
        <v>0</v>
      </c>
      <c r="N1128" t="s">
        <v>8283</v>
      </c>
      <c r="O1128" s="5">
        <f t="shared" si="68"/>
        <v>0.5</v>
      </c>
      <c r="P1128" s="7">
        <f t="shared" si="69"/>
        <v>5</v>
      </c>
      <c r="Q1128" t="s">
        <v>8333</v>
      </c>
      <c r="R1128" t="s">
        <v>8335</v>
      </c>
      <c r="S1128" s="12">
        <f t="shared" si="70"/>
        <v>42535.327476851846</v>
      </c>
      <c r="T1128" s="12">
        <f t="shared" si="71"/>
        <v>42565.327476851846</v>
      </c>
    </row>
    <row r="1129" spans="1:20" ht="60" x14ac:dyDescent="0.25">
      <c r="A1129">
        <v>1127</v>
      </c>
      <c r="B1129" s="3" t="s">
        <v>1128</v>
      </c>
      <c r="C1129" s="3" t="s">
        <v>5237</v>
      </c>
      <c r="D1129">
        <v>35000</v>
      </c>
      <c r="E1129">
        <v>585</v>
      </c>
      <c r="F1129" t="s">
        <v>8221</v>
      </c>
      <c r="G1129" t="s">
        <v>8224</v>
      </c>
      <c r="H1129" t="s">
        <v>8246</v>
      </c>
      <c r="I1129">
        <v>1416000600</v>
      </c>
      <c r="J1129">
        <v>1413318600</v>
      </c>
      <c r="K1129" t="b">
        <v>0</v>
      </c>
      <c r="L1129">
        <v>23</v>
      </c>
      <c r="M1129" t="b">
        <v>0</v>
      </c>
      <c r="N1129" t="s">
        <v>8283</v>
      </c>
      <c r="O1129" s="5">
        <f t="shared" si="68"/>
        <v>1.6714285714285713</v>
      </c>
      <c r="P1129" s="7">
        <f t="shared" si="69"/>
        <v>25.434782608695652</v>
      </c>
      <c r="Q1129" t="s">
        <v>8333</v>
      </c>
      <c r="R1129" t="s">
        <v>8335</v>
      </c>
      <c r="S1129" s="12">
        <f t="shared" si="70"/>
        <v>41926.854166666664</v>
      </c>
      <c r="T1129" s="12">
        <f t="shared" si="71"/>
        <v>41957.895833333328</v>
      </c>
    </row>
    <row r="1130" spans="1:20" x14ac:dyDescent="0.25">
      <c r="A1130">
        <v>1128</v>
      </c>
      <c r="B1130" s="3" t="s">
        <v>1129</v>
      </c>
      <c r="C1130" s="3" t="s">
        <v>5238</v>
      </c>
      <c r="D1130">
        <v>1000</v>
      </c>
      <c r="E1130">
        <v>1</v>
      </c>
      <c r="F1130" t="s">
        <v>8221</v>
      </c>
      <c r="G1130" t="s">
        <v>8225</v>
      </c>
      <c r="H1130" t="s">
        <v>8247</v>
      </c>
      <c r="I1130">
        <v>1407425717</v>
      </c>
      <c r="J1130">
        <v>1404833717</v>
      </c>
      <c r="K1130" t="b">
        <v>0</v>
      </c>
      <c r="L1130">
        <v>1</v>
      </c>
      <c r="M1130" t="b">
        <v>0</v>
      </c>
      <c r="N1130" t="s">
        <v>8283</v>
      </c>
      <c r="O1130" s="5">
        <f t="shared" si="68"/>
        <v>0.1</v>
      </c>
      <c r="P1130" s="7">
        <f t="shared" si="69"/>
        <v>1</v>
      </c>
      <c r="Q1130" t="s">
        <v>8333</v>
      </c>
      <c r="R1130" t="s">
        <v>8335</v>
      </c>
      <c r="S1130" s="12">
        <f t="shared" si="70"/>
        <v>41828.649502314816</v>
      </c>
      <c r="T1130" s="12">
        <f t="shared" si="71"/>
        <v>41858.649502314816</v>
      </c>
    </row>
    <row r="1131" spans="1:20" ht="45" x14ac:dyDescent="0.25">
      <c r="A1131">
        <v>1129</v>
      </c>
      <c r="B1131" s="3" t="s">
        <v>1130</v>
      </c>
      <c r="C1131" s="3" t="s">
        <v>5239</v>
      </c>
      <c r="D1131">
        <v>20000</v>
      </c>
      <c r="E1131">
        <v>21</v>
      </c>
      <c r="F1131" t="s">
        <v>8221</v>
      </c>
      <c r="G1131" t="s">
        <v>8224</v>
      </c>
      <c r="H1131" t="s">
        <v>8246</v>
      </c>
      <c r="I1131">
        <v>1465107693</v>
      </c>
      <c r="J1131">
        <v>1462515693</v>
      </c>
      <c r="K1131" t="b">
        <v>0</v>
      </c>
      <c r="L1131">
        <v>2</v>
      </c>
      <c r="M1131" t="b">
        <v>0</v>
      </c>
      <c r="N1131" t="s">
        <v>8283</v>
      </c>
      <c r="O1131" s="5">
        <f t="shared" si="68"/>
        <v>0.105</v>
      </c>
      <c r="P1131" s="7">
        <f t="shared" si="69"/>
        <v>10.5</v>
      </c>
      <c r="Q1131" t="s">
        <v>8333</v>
      </c>
      <c r="R1131" t="s">
        <v>8335</v>
      </c>
      <c r="S1131" s="12">
        <f t="shared" si="70"/>
        <v>42496.264965277776</v>
      </c>
      <c r="T1131" s="12">
        <f t="shared" si="71"/>
        <v>42526.264965277776</v>
      </c>
    </row>
    <row r="1132" spans="1:20" ht="60" x14ac:dyDescent="0.25">
      <c r="A1132">
        <v>1130</v>
      </c>
      <c r="B1132" s="3" t="s">
        <v>1131</v>
      </c>
      <c r="C1132" s="3" t="s">
        <v>5240</v>
      </c>
      <c r="D1132">
        <v>5000</v>
      </c>
      <c r="E1132">
        <v>11</v>
      </c>
      <c r="F1132" t="s">
        <v>8221</v>
      </c>
      <c r="G1132" t="s">
        <v>8224</v>
      </c>
      <c r="H1132" t="s">
        <v>8246</v>
      </c>
      <c r="I1132">
        <v>1416963300</v>
      </c>
      <c r="J1132">
        <v>1411775700</v>
      </c>
      <c r="K1132" t="b">
        <v>0</v>
      </c>
      <c r="L1132">
        <v>3</v>
      </c>
      <c r="M1132" t="b">
        <v>0</v>
      </c>
      <c r="N1132" t="s">
        <v>8283</v>
      </c>
      <c r="O1132" s="5">
        <f t="shared" si="68"/>
        <v>0.22</v>
      </c>
      <c r="P1132" s="7">
        <f t="shared" si="69"/>
        <v>3.6666666666666665</v>
      </c>
      <c r="Q1132" t="s">
        <v>8333</v>
      </c>
      <c r="R1132" t="s">
        <v>8335</v>
      </c>
      <c r="S1132" s="12">
        <f t="shared" si="70"/>
        <v>41908.996527777781</v>
      </c>
      <c r="T1132" s="12">
        <f t="shared" si="71"/>
        <v>41969.038194444445</v>
      </c>
    </row>
    <row r="1133" spans="1:20" ht="60" x14ac:dyDescent="0.25">
      <c r="A1133">
        <v>1131</v>
      </c>
      <c r="B1133" s="3" t="s">
        <v>1132</v>
      </c>
      <c r="C1133" s="3" t="s">
        <v>5241</v>
      </c>
      <c r="D1133">
        <v>40000</v>
      </c>
      <c r="E1133">
        <v>0</v>
      </c>
      <c r="F1133" t="s">
        <v>8221</v>
      </c>
      <c r="G1133" t="s">
        <v>8226</v>
      </c>
      <c r="H1133" t="s">
        <v>8248</v>
      </c>
      <c r="I1133">
        <v>1450993668</v>
      </c>
      <c r="J1133">
        <v>1448401668</v>
      </c>
      <c r="K1133" t="b">
        <v>0</v>
      </c>
      <c r="L1133">
        <v>0</v>
      </c>
      <c r="M1133" t="b">
        <v>0</v>
      </c>
      <c r="N1133" t="s">
        <v>8283</v>
      </c>
      <c r="O1133" s="5">
        <f t="shared" si="68"/>
        <v>0</v>
      </c>
      <c r="P1133" s="7" t="str">
        <f t="shared" si="69"/>
        <v>N/A</v>
      </c>
      <c r="Q1133" t="s">
        <v>8333</v>
      </c>
      <c r="R1133" t="s">
        <v>8335</v>
      </c>
      <c r="S1133" s="12">
        <f t="shared" si="70"/>
        <v>42332.908194444448</v>
      </c>
      <c r="T1133" s="12">
        <f t="shared" si="71"/>
        <v>42362.908194444448</v>
      </c>
    </row>
    <row r="1134" spans="1:20" ht="45" x14ac:dyDescent="0.25">
      <c r="A1134">
        <v>1132</v>
      </c>
      <c r="B1134" s="3" t="s">
        <v>1133</v>
      </c>
      <c r="C1134" s="3" t="s">
        <v>5242</v>
      </c>
      <c r="D1134">
        <v>10000</v>
      </c>
      <c r="E1134">
        <v>1438</v>
      </c>
      <c r="F1134" t="s">
        <v>8221</v>
      </c>
      <c r="G1134" t="s">
        <v>8229</v>
      </c>
      <c r="H1134" t="s">
        <v>8251</v>
      </c>
      <c r="I1134">
        <v>1483238771</v>
      </c>
      <c r="J1134">
        <v>1480646771</v>
      </c>
      <c r="K1134" t="b">
        <v>0</v>
      </c>
      <c r="L1134">
        <v>13</v>
      </c>
      <c r="M1134" t="b">
        <v>0</v>
      </c>
      <c r="N1134" t="s">
        <v>8283</v>
      </c>
      <c r="O1134" s="5">
        <f t="shared" si="68"/>
        <v>14.38</v>
      </c>
      <c r="P1134" s="7">
        <f t="shared" si="69"/>
        <v>110.61538461538461</v>
      </c>
      <c r="Q1134" t="s">
        <v>8333</v>
      </c>
      <c r="R1134" t="s">
        <v>8335</v>
      </c>
      <c r="S1134" s="12">
        <f t="shared" si="70"/>
        <v>42706.115405092598</v>
      </c>
      <c r="T1134" s="12">
        <f t="shared" si="71"/>
        <v>42736.115405092598</v>
      </c>
    </row>
    <row r="1135" spans="1:20" ht="60" x14ac:dyDescent="0.25">
      <c r="A1135">
        <v>1133</v>
      </c>
      <c r="B1135" s="3" t="s">
        <v>1134</v>
      </c>
      <c r="C1135" s="3" t="s">
        <v>5243</v>
      </c>
      <c r="D1135">
        <v>3000</v>
      </c>
      <c r="E1135">
        <v>20</v>
      </c>
      <c r="F1135" t="s">
        <v>8221</v>
      </c>
      <c r="G1135" t="s">
        <v>8225</v>
      </c>
      <c r="H1135" t="s">
        <v>8247</v>
      </c>
      <c r="I1135">
        <v>1406799981</v>
      </c>
      <c r="J1135">
        <v>1404207981</v>
      </c>
      <c r="K1135" t="b">
        <v>0</v>
      </c>
      <c r="L1135">
        <v>1</v>
      </c>
      <c r="M1135" t="b">
        <v>0</v>
      </c>
      <c r="N1135" t="s">
        <v>8283</v>
      </c>
      <c r="O1135" s="5">
        <f t="shared" si="68"/>
        <v>0.66666666666666674</v>
      </c>
      <c r="P1135" s="7">
        <f t="shared" si="69"/>
        <v>20</v>
      </c>
      <c r="Q1135" t="s">
        <v>8333</v>
      </c>
      <c r="R1135" t="s">
        <v>8335</v>
      </c>
      <c r="S1135" s="12">
        <f t="shared" si="70"/>
        <v>41821.407187500001</v>
      </c>
      <c r="T1135" s="12">
        <f t="shared" si="71"/>
        <v>41851.407187500001</v>
      </c>
    </row>
    <row r="1136" spans="1:20" ht="45" x14ac:dyDescent="0.25">
      <c r="A1136">
        <v>1134</v>
      </c>
      <c r="B1136" s="3" t="s">
        <v>1135</v>
      </c>
      <c r="C1136" s="3" t="s">
        <v>5244</v>
      </c>
      <c r="D1136">
        <v>25000</v>
      </c>
      <c r="E1136">
        <v>1</v>
      </c>
      <c r="F1136" t="s">
        <v>8221</v>
      </c>
      <c r="G1136" t="s">
        <v>8226</v>
      </c>
      <c r="H1136" t="s">
        <v>8248</v>
      </c>
      <c r="I1136">
        <v>1417235580</v>
      </c>
      <c r="J1136">
        <v>1416034228</v>
      </c>
      <c r="K1136" t="b">
        <v>0</v>
      </c>
      <c r="L1136">
        <v>1</v>
      </c>
      <c r="M1136" t="b">
        <v>0</v>
      </c>
      <c r="N1136" t="s">
        <v>8283</v>
      </c>
      <c r="O1136" s="5">
        <f t="shared" si="68"/>
        <v>4.0000000000000001E-3</v>
      </c>
      <c r="P1136" s="7">
        <f t="shared" si="69"/>
        <v>1</v>
      </c>
      <c r="Q1136" t="s">
        <v>8333</v>
      </c>
      <c r="R1136" t="s">
        <v>8335</v>
      </c>
      <c r="S1136" s="12">
        <f t="shared" si="70"/>
        <v>41958.285046296296</v>
      </c>
      <c r="T1136" s="12">
        <f t="shared" si="71"/>
        <v>41972.189583333333</v>
      </c>
    </row>
    <row r="1137" spans="1:20" ht="60" x14ac:dyDescent="0.25">
      <c r="A1137">
        <v>1135</v>
      </c>
      <c r="B1137" s="3" t="s">
        <v>1136</v>
      </c>
      <c r="C1137" s="3" t="s">
        <v>5245</v>
      </c>
      <c r="D1137">
        <v>1000</v>
      </c>
      <c r="E1137">
        <v>50</v>
      </c>
      <c r="F1137" t="s">
        <v>8221</v>
      </c>
      <c r="G1137" t="s">
        <v>8236</v>
      </c>
      <c r="H1137" t="s">
        <v>8249</v>
      </c>
      <c r="I1137">
        <v>1470527094</v>
      </c>
      <c r="J1137">
        <v>1467935094</v>
      </c>
      <c r="K1137" t="b">
        <v>0</v>
      </c>
      <c r="L1137">
        <v>1</v>
      </c>
      <c r="M1137" t="b">
        <v>0</v>
      </c>
      <c r="N1137" t="s">
        <v>8283</v>
      </c>
      <c r="O1137" s="5">
        <f t="shared" si="68"/>
        <v>5</v>
      </c>
      <c r="P1137" s="7">
        <f t="shared" si="69"/>
        <v>50</v>
      </c>
      <c r="Q1137" t="s">
        <v>8333</v>
      </c>
      <c r="R1137" t="s">
        <v>8335</v>
      </c>
      <c r="S1137" s="12">
        <f t="shared" si="70"/>
        <v>42558.989513888882</v>
      </c>
      <c r="T1137" s="12">
        <f t="shared" si="71"/>
        <v>42588.989513888882</v>
      </c>
    </row>
    <row r="1138" spans="1:20" ht="45" x14ac:dyDescent="0.25">
      <c r="A1138">
        <v>1136</v>
      </c>
      <c r="B1138" s="3" t="s">
        <v>1137</v>
      </c>
      <c r="C1138" s="3" t="s">
        <v>5246</v>
      </c>
      <c r="D1138">
        <v>4190</v>
      </c>
      <c r="E1138">
        <v>270</v>
      </c>
      <c r="F1138" t="s">
        <v>8221</v>
      </c>
      <c r="G1138" t="s">
        <v>8230</v>
      </c>
      <c r="H1138" t="s">
        <v>8249</v>
      </c>
      <c r="I1138">
        <v>1450541229</v>
      </c>
      <c r="J1138">
        <v>1447949229</v>
      </c>
      <c r="K1138" t="b">
        <v>0</v>
      </c>
      <c r="L1138">
        <v>6</v>
      </c>
      <c r="M1138" t="b">
        <v>0</v>
      </c>
      <c r="N1138" t="s">
        <v>8283</v>
      </c>
      <c r="O1138" s="5">
        <f t="shared" si="68"/>
        <v>6.4439140811455857</v>
      </c>
      <c r="P1138" s="7">
        <f t="shared" si="69"/>
        <v>45</v>
      </c>
      <c r="Q1138" t="s">
        <v>8333</v>
      </c>
      <c r="R1138" t="s">
        <v>8335</v>
      </c>
      <c r="S1138" s="12">
        <f t="shared" si="70"/>
        <v>42327.671631944439</v>
      </c>
      <c r="T1138" s="12">
        <f t="shared" si="71"/>
        <v>42357.671631944439</v>
      </c>
    </row>
    <row r="1139" spans="1:20" ht="60" x14ac:dyDescent="0.25">
      <c r="A1139">
        <v>1137</v>
      </c>
      <c r="B1139" s="3" t="s">
        <v>1138</v>
      </c>
      <c r="C1139" s="3" t="s">
        <v>5247</v>
      </c>
      <c r="D1139">
        <v>25000</v>
      </c>
      <c r="E1139">
        <v>9875</v>
      </c>
      <c r="F1139" t="s">
        <v>8221</v>
      </c>
      <c r="G1139" t="s">
        <v>8224</v>
      </c>
      <c r="H1139" t="s">
        <v>8246</v>
      </c>
      <c r="I1139">
        <v>1461440421</v>
      </c>
      <c r="J1139">
        <v>1458848421</v>
      </c>
      <c r="K1139" t="b">
        <v>0</v>
      </c>
      <c r="L1139">
        <v>39</v>
      </c>
      <c r="M1139" t="b">
        <v>0</v>
      </c>
      <c r="N1139" t="s">
        <v>8283</v>
      </c>
      <c r="O1139" s="5">
        <f t="shared" si="68"/>
        <v>39.5</v>
      </c>
      <c r="P1139" s="7">
        <f t="shared" si="69"/>
        <v>253.2051282051282</v>
      </c>
      <c r="Q1139" t="s">
        <v>8333</v>
      </c>
      <c r="R1139" t="s">
        <v>8335</v>
      </c>
      <c r="S1139" s="12">
        <f t="shared" si="70"/>
        <v>42453.819687499999</v>
      </c>
      <c r="T1139" s="12">
        <f t="shared" si="71"/>
        <v>42483.819687499999</v>
      </c>
    </row>
    <row r="1140" spans="1:20" ht="60" x14ac:dyDescent="0.25">
      <c r="A1140">
        <v>1138</v>
      </c>
      <c r="B1140" s="3" t="s">
        <v>1139</v>
      </c>
      <c r="C1140" s="3" t="s">
        <v>5248</v>
      </c>
      <c r="D1140">
        <v>35000</v>
      </c>
      <c r="E1140">
        <v>125</v>
      </c>
      <c r="F1140" t="s">
        <v>8221</v>
      </c>
      <c r="G1140" t="s">
        <v>8224</v>
      </c>
      <c r="H1140" t="s">
        <v>8246</v>
      </c>
      <c r="I1140">
        <v>1485035131</v>
      </c>
      <c r="J1140">
        <v>1483307131</v>
      </c>
      <c r="K1140" t="b">
        <v>0</v>
      </c>
      <c r="L1140">
        <v>4</v>
      </c>
      <c r="M1140" t="b">
        <v>0</v>
      </c>
      <c r="N1140" t="s">
        <v>8283</v>
      </c>
      <c r="O1140" s="5">
        <f t="shared" si="68"/>
        <v>0.35714285714285715</v>
      </c>
      <c r="P1140" s="7">
        <f t="shared" si="69"/>
        <v>31.25</v>
      </c>
      <c r="Q1140" t="s">
        <v>8333</v>
      </c>
      <c r="R1140" t="s">
        <v>8335</v>
      </c>
      <c r="S1140" s="12">
        <f t="shared" si="70"/>
        <v>42736.9066087963</v>
      </c>
      <c r="T1140" s="12">
        <f t="shared" si="71"/>
        <v>42756.9066087963</v>
      </c>
    </row>
    <row r="1141" spans="1:20" ht="60" x14ac:dyDescent="0.25">
      <c r="A1141">
        <v>1139</v>
      </c>
      <c r="B1141" s="3" t="s">
        <v>1140</v>
      </c>
      <c r="C1141" s="3" t="s">
        <v>5249</v>
      </c>
      <c r="D1141">
        <v>8000</v>
      </c>
      <c r="E1141">
        <v>5</v>
      </c>
      <c r="F1141" t="s">
        <v>8221</v>
      </c>
      <c r="G1141" t="s">
        <v>8224</v>
      </c>
      <c r="H1141" t="s">
        <v>8246</v>
      </c>
      <c r="I1141">
        <v>1420100426</v>
      </c>
      <c r="J1141">
        <v>1417508426</v>
      </c>
      <c r="K1141" t="b">
        <v>0</v>
      </c>
      <c r="L1141">
        <v>1</v>
      </c>
      <c r="M1141" t="b">
        <v>0</v>
      </c>
      <c r="N1141" t="s">
        <v>8283</v>
      </c>
      <c r="O1141" s="5">
        <f t="shared" si="68"/>
        <v>6.25E-2</v>
      </c>
      <c r="P1141" s="7">
        <f t="shared" si="69"/>
        <v>5</v>
      </c>
      <c r="Q1141" t="s">
        <v>8333</v>
      </c>
      <c r="R1141" t="s">
        <v>8335</v>
      </c>
      <c r="S1141" s="12">
        <f t="shared" si="70"/>
        <v>41975.347523148142</v>
      </c>
      <c r="T1141" s="12">
        <f t="shared" si="71"/>
        <v>42005.347523148142</v>
      </c>
    </row>
    <row r="1142" spans="1:20" ht="45" x14ac:dyDescent="0.25">
      <c r="A1142">
        <v>1140</v>
      </c>
      <c r="B1142" s="3" t="s">
        <v>1141</v>
      </c>
      <c r="C1142" s="3" t="s">
        <v>5250</v>
      </c>
      <c r="D1142">
        <v>5000</v>
      </c>
      <c r="E1142">
        <v>0</v>
      </c>
      <c r="F1142" t="s">
        <v>8221</v>
      </c>
      <c r="G1142" t="s">
        <v>8225</v>
      </c>
      <c r="H1142" t="s">
        <v>8247</v>
      </c>
      <c r="I1142">
        <v>1438859121</v>
      </c>
      <c r="J1142">
        <v>1436267121</v>
      </c>
      <c r="K1142" t="b">
        <v>0</v>
      </c>
      <c r="L1142">
        <v>0</v>
      </c>
      <c r="M1142" t="b">
        <v>0</v>
      </c>
      <c r="N1142" t="s">
        <v>8283</v>
      </c>
      <c r="O1142" s="5">
        <f t="shared" si="68"/>
        <v>0</v>
      </c>
      <c r="P1142" s="7" t="str">
        <f t="shared" si="69"/>
        <v>N/A</v>
      </c>
      <c r="Q1142" t="s">
        <v>8333</v>
      </c>
      <c r="R1142" t="s">
        <v>8335</v>
      </c>
      <c r="S1142" s="12">
        <f t="shared" si="70"/>
        <v>42192.462048611109</v>
      </c>
      <c r="T1142" s="12">
        <f t="shared" si="71"/>
        <v>42222.462048611109</v>
      </c>
    </row>
    <row r="1143" spans="1:20" x14ac:dyDescent="0.25">
      <c r="A1143">
        <v>1141</v>
      </c>
      <c r="B1143" s="3" t="s">
        <v>1142</v>
      </c>
      <c r="C1143" s="3" t="s">
        <v>5251</v>
      </c>
      <c r="D1143">
        <v>500</v>
      </c>
      <c r="E1143">
        <v>0</v>
      </c>
      <c r="F1143" t="s">
        <v>8221</v>
      </c>
      <c r="G1143" t="s">
        <v>8236</v>
      </c>
      <c r="H1143" t="s">
        <v>8249</v>
      </c>
      <c r="I1143">
        <v>1436460450</v>
      </c>
      <c r="J1143">
        <v>1433868450</v>
      </c>
      <c r="K1143" t="b">
        <v>0</v>
      </c>
      <c r="L1143">
        <v>0</v>
      </c>
      <c r="M1143" t="b">
        <v>0</v>
      </c>
      <c r="N1143" t="s">
        <v>8283</v>
      </c>
      <c r="O1143" s="5">
        <f t="shared" si="68"/>
        <v>0</v>
      </c>
      <c r="P1143" s="7" t="str">
        <f t="shared" si="69"/>
        <v>N/A</v>
      </c>
      <c r="Q1143" t="s">
        <v>8333</v>
      </c>
      <c r="R1143" t="s">
        <v>8335</v>
      </c>
      <c r="S1143" s="12">
        <f t="shared" si="70"/>
        <v>42164.699652777781</v>
      </c>
      <c r="T1143" s="12">
        <f t="shared" si="71"/>
        <v>42194.699652777781</v>
      </c>
    </row>
    <row r="1144" spans="1:20" ht="45" x14ac:dyDescent="0.25">
      <c r="A1144">
        <v>1142</v>
      </c>
      <c r="B1144" s="3" t="s">
        <v>1143</v>
      </c>
      <c r="C1144" s="3" t="s">
        <v>5252</v>
      </c>
      <c r="D1144">
        <v>4000</v>
      </c>
      <c r="E1144">
        <v>0</v>
      </c>
      <c r="F1144" t="s">
        <v>8221</v>
      </c>
      <c r="G1144" t="s">
        <v>8224</v>
      </c>
      <c r="H1144" t="s">
        <v>8246</v>
      </c>
      <c r="I1144">
        <v>1424131727</v>
      </c>
      <c r="J1144">
        <v>1421539727</v>
      </c>
      <c r="K1144" t="b">
        <v>0</v>
      </c>
      <c r="L1144">
        <v>0</v>
      </c>
      <c r="M1144" t="b">
        <v>0</v>
      </c>
      <c r="N1144" t="s">
        <v>8283</v>
      </c>
      <c r="O1144" s="5">
        <f t="shared" si="68"/>
        <v>0</v>
      </c>
      <c r="P1144" s="7" t="str">
        <f t="shared" si="69"/>
        <v>N/A</v>
      </c>
      <c r="Q1144" t="s">
        <v>8333</v>
      </c>
      <c r="R1144" t="s">
        <v>8335</v>
      </c>
      <c r="S1144" s="12">
        <f t="shared" si="70"/>
        <v>42022.006099537044</v>
      </c>
      <c r="T1144" s="12">
        <f t="shared" si="71"/>
        <v>42052.006099537044</v>
      </c>
    </row>
    <row r="1145" spans="1:20" ht="60" x14ac:dyDescent="0.25">
      <c r="A1145">
        <v>1143</v>
      </c>
      <c r="B1145" s="3" t="s">
        <v>1144</v>
      </c>
      <c r="C1145" s="3" t="s">
        <v>5253</v>
      </c>
      <c r="D1145">
        <v>45000</v>
      </c>
      <c r="E1145">
        <v>186</v>
      </c>
      <c r="F1145" t="s">
        <v>8221</v>
      </c>
      <c r="G1145" t="s">
        <v>8224</v>
      </c>
      <c r="H1145" t="s">
        <v>8246</v>
      </c>
      <c r="I1145">
        <v>1450327126</v>
      </c>
      <c r="J1145">
        <v>1447735126</v>
      </c>
      <c r="K1145" t="b">
        <v>0</v>
      </c>
      <c r="L1145">
        <v>8</v>
      </c>
      <c r="M1145" t="b">
        <v>0</v>
      </c>
      <c r="N1145" t="s">
        <v>8283</v>
      </c>
      <c r="O1145" s="5">
        <f t="shared" si="68"/>
        <v>0.41333333333333333</v>
      </c>
      <c r="P1145" s="7">
        <f t="shared" si="69"/>
        <v>23.25</v>
      </c>
      <c r="Q1145" t="s">
        <v>8333</v>
      </c>
      <c r="R1145" t="s">
        <v>8335</v>
      </c>
      <c r="S1145" s="12">
        <f t="shared" si="70"/>
        <v>42325.19358796296</v>
      </c>
      <c r="T1145" s="12">
        <f t="shared" si="71"/>
        <v>42355.19358796296</v>
      </c>
    </row>
    <row r="1146" spans="1:20" ht="45" x14ac:dyDescent="0.25">
      <c r="A1146">
        <v>1144</v>
      </c>
      <c r="B1146" s="3" t="s">
        <v>1145</v>
      </c>
      <c r="C1146" s="3" t="s">
        <v>5254</v>
      </c>
      <c r="D1146">
        <v>9300</v>
      </c>
      <c r="E1146">
        <v>0</v>
      </c>
      <c r="F1146" t="s">
        <v>8221</v>
      </c>
      <c r="G1146" t="s">
        <v>8224</v>
      </c>
      <c r="H1146" t="s">
        <v>8246</v>
      </c>
      <c r="I1146">
        <v>1430281320</v>
      </c>
      <c r="J1146">
        <v>1427689320</v>
      </c>
      <c r="K1146" t="b">
        <v>0</v>
      </c>
      <c r="L1146">
        <v>0</v>
      </c>
      <c r="M1146" t="b">
        <v>0</v>
      </c>
      <c r="N1146" t="s">
        <v>8284</v>
      </c>
      <c r="O1146" s="5">
        <f t="shared" si="68"/>
        <v>0</v>
      </c>
      <c r="P1146" s="7" t="str">
        <f t="shared" si="69"/>
        <v>N/A</v>
      </c>
      <c r="Q1146" t="s">
        <v>8336</v>
      </c>
      <c r="R1146" t="s">
        <v>8337</v>
      </c>
      <c r="S1146" s="12">
        <f t="shared" si="70"/>
        <v>42093.181944444441</v>
      </c>
      <c r="T1146" s="12">
        <f t="shared" si="71"/>
        <v>42123.181944444441</v>
      </c>
    </row>
    <row r="1147" spans="1:20" ht="45" x14ac:dyDescent="0.25">
      <c r="A1147">
        <v>1145</v>
      </c>
      <c r="B1147" s="3" t="s">
        <v>1146</v>
      </c>
      <c r="C1147" s="3" t="s">
        <v>5255</v>
      </c>
      <c r="D1147">
        <v>80000</v>
      </c>
      <c r="E1147">
        <v>100</v>
      </c>
      <c r="F1147" t="s">
        <v>8221</v>
      </c>
      <c r="G1147" t="s">
        <v>8224</v>
      </c>
      <c r="H1147" t="s">
        <v>8246</v>
      </c>
      <c r="I1147">
        <v>1412272592</v>
      </c>
      <c r="J1147">
        <v>1407088592</v>
      </c>
      <c r="K1147" t="b">
        <v>0</v>
      </c>
      <c r="L1147">
        <v>1</v>
      </c>
      <c r="M1147" t="b">
        <v>0</v>
      </c>
      <c r="N1147" t="s">
        <v>8284</v>
      </c>
      <c r="O1147" s="5">
        <f t="shared" si="68"/>
        <v>0.125</v>
      </c>
      <c r="P1147" s="7">
        <f t="shared" si="69"/>
        <v>100</v>
      </c>
      <c r="Q1147" t="s">
        <v>8336</v>
      </c>
      <c r="R1147" t="s">
        <v>8337</v>
      </c>
      <c r="S1147" s="12">
        <f t="shared" si="70"/>
        <v>41854.747592592597</v>
      </c>
      <c r="T1147" s="12">
        <f t="shared" si="71"/>
        <v>41914.747592592597</v>
      </c>
    </row>
    <row r="1148" spans="1:20" ht="45" x14ac:dyDescent="0.25">
      <c r="A1148">
        <v>1146</v>
      </c>
      <c r="B1148" s="3" t="s">
        <v>1147</v>
      </c>
      <c r="C1148" s="3" t="s">
        <v>5256</v>
      </c>
      <c r="D1148">
        <v>6000</v>
      </c>
      <c r="E1148">
        <v>530</v>
      </c>
      <c r="F1148" t="s">
        <v>8221</v>
      </c>
      <c r="G1148" t="s">
        <v>8224</v>
      </c>
      <c r="H1148" t="s">
        <v>8246</v>
      </c>
      <c r="I1148">
        <v>1399071173</v>
      </c>
      <c r="J1148">
        <v>1395787973</v>
      </c>
      <c r="K1148" t="b">
        <v>0</v>
      </c>
      <c r="L1148">
        <v>12</v>
      </c>
      <c r="M1148" t="b">
        <v>0</v>
      </c>
      <c r="N1148" t="s">
        <v>8284</v>
      </c>
      <c r="O1148" s="5">
        <f t="shared" si="68"/>
        <v>8.8333333333333339</v>
      </c>
      <c r="P1148" s="7">
        <f t="shared" si="69"/>
        <v>44.166666666666664</v>
      </c>
      <c r="Q1148" t="s">
        <v>8336</v>
      </c>
      <c r="R1148" t="s">
        <v>8337</v>
      </c>
      <c r="S1148" s="12">
        <f t="shared" si="70"/>
        <v>41723.9533912037</v>
      </c>
      <c r="T1148" s="12">
        <f t="shared" si="71"/>
        <v>41761.9533912037</v>
      </c>
    </row>
    <row r="1149" spans="1:20" ht="60" x14ac:dyDescent="0.25">
      <c r="A1149">
        <v>1147</v>
      </c>
      <c r="B1149" s="3" t="s">
        <v>1148</v>
      </c>
      <c r="C1149" s="3" t="s">
        <v>5257</v>
      </c>
      <c r="D1149">
        <v>25000</v>
      </c>
      <c r="E1149">
        <v>0</v>
      </c>
      <c r="F1149" t="s">
        <v>8221</v>
      </c>
      <c r="G1149" t="s">
        <v>8229</v>
      </c>
      <c r="H1149" t="s">
        <v>8251</v>
      </c>
      <c r="I1149">
        <v>1413760783</v>
      </c>
      <c r="J1149">
        <v>1408576783</v>
      </c>
      <c r="K1149" t="b">
        <v>0</v>
      </c>
      <c r="L1149">
        <v>0</v>
      </c>
      <c r="M1149" t="b">
        <v>0</v>
      </c>
      <c r="N1149" t="s">
        <v>8284</v>
      </c>
      <c r="O1149" s="5">
        <f t="shared" si="68"/>
        <v>0</v>
      </c>
      <c r="P1149" s="7" t="str">
        <f t="shared" si="69"/>
        <v>N/A</v>
      </c>
      <c r="Q1149" t="s">
        <v>8336</v>
      </c>
      <c r="R1149" t="s">
        <v>8337</v>
      </c>
      <c r="S1149" s="12">
        <f t="shared" si="70"/>
        <v>41871.972025462965</v>
      </c>
      <c r="T1149" s="12">
        <f t="shared" si="71"/>
        <v>41931.972025462965</v>
      </c>
    </row>
    <row r="1150" spans="1:20" ht="30" x14ac:dyDescent="0.25">
      <c r="A1150">
        <v>1148</v>
      </c>
      <c r="B1150" s="3" t="s">
        <v>1149</v>
      </c>
      <c r="C1150" s="3" t="s">
        <v>5258</v>
      </c>
      <c r="D1150">
        <v>15000</v>
      </c>
      <c r="E1150">
        <v>73</v>
      </c>
      <c r="F1150" t="s">
        <v>8221</v>
      </c>
      <c r="G1150" t="s">
        <v>8224</v>
      </c>
      <c r="H1150" t="s">
        <v>8246</v>
      </c>
      <c r="I1150">
        <v>1480568781</v>
      </c>
      <c r="J1150">
        <v>1477973181</v>
      </c>
      <c r="K1150" t="b">
        <v>0</v>
      </c>
      <c r="L1150">
        <v>3</v>
      </c>
      <c r="M1150" t="b">
        <v>0</v>
      </c>
      <c r="N1150" t="s">
        <v>8284</v>
      </c>
      <c r="O1150" s="5">
        <f t="shared" si="68"/>
        <v>0.48666666666666669</v>
      </c>
      <c r="P1150" s="7">
        <f t="shared" si="69"/>
        <v>24.333333333333332</v>
      </c>
      <c r="Q1150" t="s">
        <v>8336</v>
      </c>
      <c r="R1150" t="s">
        <v>8337</v>
      </c>
      <c r="S1150" s="12">
        <f t="shared" si="70"/>
        <v>42675.171076388884</v>
      </c>
      <c r="T1150" s="12">
        <f t="shared" si="71"/>
        <v>42705.212743055556</v>
      </c>
    </row>
    <row r="1151" spans="1:20" ht="30" x14ac:dyDescent="0.25">
      <c r="A1151">
        <v>1149</v>
      </c>
      <c r="B1151" s="3" t="s">
        <v>1150</v>
      </c>
      <c r="C1151" s="3" t="s">
        <v>5259</v>
      </c>
      <c r="D1151">
        <v>50000</v>
      </c>
      <c r="E1151">
        <v>75</v>
      </c>
      <c r="F1151" t="s">
        <v>8221</v>
      </c>
      <c r="G1151" t="s">
        <v>8224</v>
      </c>
      <c r="H1151" t="s">
        <v>8246</v>
      </c>
      <c r="I1151">
        <v>1466096566</v>
      </c>
      <c r="J1151">
        <v>1463504566</v>
      </c>
      <c r="K1151" t="b">
        <v>0</v>
      </c>
      <c r="L1151">
        <v>2</v>
      </c>
      <c r="M1151" t="b">
        <v>0</v>
      </c>
      <c r="N1151" t="s">
        <v>8284</v>
      </c>
      <c r="O1151" s="5">
        <f t="shared" si="68"/>
        <v>0.15</v>
      </c>
      <c r="P1151" s="7">
        <f t="shared" si="69"/>
        <v>37.5</v>
      </c>
      <c r="Q1151" t="s">
        <v>8336</v>
      </c>
      <c r="R1151" t="s">
        <v>8337</v>
      </c>
      <c r="S1151" s="12">
        <f t="shared" si="70"/>
        <v>42507.71025462963</v>
      </c>
      <c r="T1151" s="12">
        <f t="shared" si="71"/>
        <v>42537.71025462963</v>
      </c>
    </row>
    <row r="1152" spans="1:20" ht="30" x14ac:dyDescent="0.25">
      <c r="A1152">
        <v>1150</v>
      </c>
      <c r="B1152" s="3" t="s">
        <v>1151</v>
      </c>
      <c r="C1152" s="3" t="s">
        <v>5260</v>
      </c>
      <c r="D1152">
        <v>2500</v>
      </c>
      <c r="E1152">
        <v>252</v>
      </c>
      <c r="F1152" t="s">
        <v>8221</v>
      </c>
      <c r="G1152" t="s">
        <v>8224</v>
      </c>
      <c r="H1152" t="s">
        <v>8246</v>
      </c>
      <c r="I1152">
        <v>1452293675</v>
      </c>
      <c r="J1152">
        <v>1447109675</v>
      </c>
      <c r="K1152" t="b">
        <v>0</v>
      </c>
      <c r="L1152">
        <v>6</v>
      </c>
      <c r="M1152" t="b">
        <v>0</v>
      </c>
      <c r="N1152" t="s">
        <v>8284</v>
      </c>
      <c r="O1152" s="5">
        <f t="shared" si="68"/>
        <v>10.08</v>
      </c>
      <c r="P1152" s="7">
        <f t="shared" si="69"/>
        <v>42</v>
      </c>
      <c r="Q1152" t="s">
        <v>8336</v>
      </c>
      <c r="R1152" t="s">
        <v>8337</v>
      </c>
      <c r="S1152" s="12">
        <f t="shared" si="70"/>
        <v>42317.954571759255</v>
      </c>
      <c r="T1152" s="12">
        <f t="shared" si="71"/>
        <v>42377.954571759255</v>
      </c>
    </row>
    <row r="1153" spans="1:20" ht="60" x14ac:dyDescent="0.25">
      <c r="A1153">
        <v>1151</v>
      </c>
      <c r="B1153" s="3" t="s">
        <v>1152</v>
      </c>
      <c r="C1153" s="3" t="s">
        <v>5261</v>
      </c>
      <c r="D1153">
        <v>25000</v>
      </c>
      <c r="E1153">
        <v>0</v>
      </c>
      <c r="F1153" t="s">
        <v>8221</v>
      </c>
      <c r="G1153" t="s">
        <v>8224</v>
      </c>
      <c r="H1153" t="s">
        <v>8246</v>
      </c>
      <c r="I1153">
        <v>1441592863</v>
      </c>
      <c r="J1153">
        <v>1439000863</v>
      </c>
      <c r="K1153" t="b">
        <v>0</v>
      </c>
      <c r="L1153">
        <v>0</v>
      </c>
      <c r="M1153" t="b">
        <v>0</v>
      </c>
      <c r="N1153" t="s">
        <v>8284</v>
      </c>
      <c r="O1153" s="5">
        <f t="shared" si="68"/>
        <v>0</v>
      </c>
      <c r="P1153" s="7" t="str">
        <f t="shared" si="69"/>
        <v>N/A</v>
      </c>
      <c r="Q1153" t="s">
        <v>8336</v>
      </c>
      <c r="R1153" t="s">
        <v>8337</v>
      </c>
      <c r="S1153" s="12">
        <f t="shared" si="70"/>
        <v>42224.102581018517</v>
      </c>
      <c r="T1153" s="12">
        <f t="shared" si="71"/>
        <v>42254.102581018517</v>
      </c>
    </row>
    <row r="1154" spans="1:20" x14ac:dyDescent="0.25">
      <c r="A1154">
        <v>1152</v>
      </c>
      <c r="B1154" s="3" t="s">
        <v>1153</v>
      </c>
      <c r="C1154" s="3" t="s">
        <v>5262</v>
      </c>
      <c r="D1154">
        <v>16000</v>
      </c>
      <c r="E1154">
        <v>911</v>
      </c>
      <c r="F1154" t="s">
        <v>8221</v>
      </c>
      <c r="G1154" t="s">
        <v>8224</v>
      </c>
      <c r="H1154" t="s">
        <v>8246</v>
      </c>
      <c r="I1154">
        <v>1431709312</v>
      </c>
      <c r="J1154">
        <v>1429117312</v>
      </c>
      <c r="K1154" t="b">
        <v>0</v>
      </c>
      <c r="L1154">
        <v>15</v>
      </c>
      <c r="M1154" t="b">
        <v>0</v>
      </c>
      <c r="N1154" t="s">
        <v>8284</v>
      </c>
      <c r="O1154" s="5">
        <f t="shared" si="68"/>
        <v>5.6937500000000005</v>
      </c>
      <c r="P1154" s="7">
        <f t="shared" si="69"/>
        <v>60.733333333333334</v>
      </c>
      <c r="Q1154" t="s">
        <v>8336</v>
      </c>
      <c r="R1154" t="s">
        <v>8337</v>
      </c>
      <c r="S1154" s="12">
        <f t="shared" si="70"/>
        <v>42109.709629629629</v>
      </c>
      <c r="T1154" s="12">
        <f t="shared" si="71"/>
        <v>42139.709629629629</v>
      </c>
    </row>
    <row r="1155" spans="1:20" ht="30" x14ac:dyDescent="0.25">
      <c r="A1155">
        <v>1153</v>
      </c>
      <c r="B1155" s="3" t="s">
        <v>1154</v>
      </c>
      <c r="C1155" s="3" t="s">
        <v>5263</v>
      </c>
      <c r="D1155">
        <v>8000</v>
      </c>
      <c r="E1155">
        <v>50</v>
      </c>
      <c r="F1155" t="s">
        <v>8221</v>
      </c>
      <c r="G1155" t="s">
        <v>8224</v>
      </c>
      <c r="H1155" t="s">
        <v>8246</v>
      </c>
      <c r="I1155">
        <v>1434647305</v>
      </c>
      <c r="J1155">
        <v>1432055305</v>
      </c>
      <c r="K1155" t="b">
        <v>0</v>
      </c>
      <c r="L1155">
        <v>1</v>
      </c>
      <c r="M1155" t="b">
        <v>0</v>
      </c>
      <c r="N1155" t="s">
        <v>8284</v>
      </c>
      <c r="O1155" s="5">
        <f t="shared" ref="O1155:O1218" si="72">(E1155/D1155)*100</f>
        <v>0.625</v>
      </c>
      <c r="P1155" s="7">
        <f t="shared" ref="P1155:P1218" si="73">IF(E1155&gt;0,E1155/L1155,"N/A")</f>
        <v>50</v>
      </c>
      <c r="Q1155" t="s">
        <v>8336</v>
      </c>
      <c r="R1155" t="s">
        <v>8337</v>
      </c>
      <c r="S1155" s="12">
        <f t="shared" ref="S1155:S1218" si="74">(((J1155/60)/60)/24)+DATE(1970,1,1)</f>
        <v>42143.714178240742</v>
      </c>
      <c r="T1155" s="12">
        <f t="shared" ref="T1155:T1218" si="75">(((I1155/60)/60/24)+DATE(1970,1,1))</f>
        <v>42173.714178240742</v>
      </c>
    </row>
    <row r="1156" spans="1:20" ht="45" x14ac:dyDescent="0.25">
      <c r="A1156">
        <v>1154</v>
      </c>
      <c r="B1156" s="3" t="s">
        <v>1155</v>
      </c>
      <c r="C1156" s="3" t="s">
        <v>5264</v>
      </c>
      <c r="D1156">
        <v>5000</v>
      </c>
      <c r="E1156">
        <v>325</v>
      </c>
      <c r="F1156" t="s">
        <v>8221</v>
      </c>
      <c r="G1156" t="s">
        <v>8224</v>
      </c>
      <c r="H1156" t="s">
        <v>8246</v>
      </c>
      <c r="I1156">
        <v>1441507006</v>
      </c>
      <c r="J1156">
        <v>1438915006</v>
      </c>
      <c r="K1156" t="b">
        <v>0</v>
      </c>
      <c r="L1156">
        <v>3</v>
      </c>
      <c r="M1156" t="b">
        <v>0</v>
      </c>
      <c r="N1156" t="s">
        <v>8284</v>
      </c>
      <c r="O1156" s="5">
        <f t="shared" si="72"/>
        <v>6.5</v>
      </c>
      <c r="P1156" s="7">
        <f t="shared" si="73"/>
        <v>108.33333333333333</v>
      </c>
      <c r="Q1156" t="s">
        <v>8336</v>
      </c>
      <c r="R1156" t="s">
        <v>8337</v>
      </c>
      <c r="S1156" s="12">
        <f t="shared" si="74"/>
        <v>42223.108865740738</v>
      </c>
      <c r="T1156" s="12">
        <f t="shared" si="75"/>
        <v>42253.108865740738</v>
      </c>
    </row>
    <row r="1157" spans="1:20" ht="60" x14ac:dyDescent="0.25">
      <c r="A1157">
        <v>1155</v>
      </c>
      <c r="B1157" s="3" t="s">
        <v>1156</v>
      </c>
      <c r="C1157" s="3" t="s">
        <v>5265</v>
      </c>
      <c r="D1157">
        <v>25000</v>
      </c>
      <c r="E1157">
        <v>188</v>
      </c>
      <c r="F1157" t="s">
        <v>8221</v>
      </c>
      <c r="G1157" t="s">
        <v>8224</v>
      </c>
      <c r="H1157" t="s">
        <v>8246</v>
      </c>
      <c r="I1157">
        <v>1408040408</v>
      </c>
      <c r="J1157">
        <v>1405448408</v>
      </c>
      <c r="K1157" t="b">
        <v>0</v>
      </c>
      <c r="L1157">
        <v>8</v>
      </c>
      <c r="M1157" t="b">
        <v>0</v>
      </c>
      <c r="N1157" t="s">
        <v>8284</v>
      </c>
      <c r="O1157" s="5">
        <f t="shared" si="72"/>
        <v>0.752</v>
      </c>
      <c r="P1157" s="7">
        <f t="shared" si="73"/>
        <v>23.5</v>
      </c>
      <c r="Q1157" t="s">
        <v>8336</v>
      </c>
      <c r="R1157" t="s">
        <v>8337</v>
      </c>
      <c r="S1157" s="12">
        <f t="shared" si="74"/>
        <v>41835.763981481483</v>
      </c>
      <c r="T1157" s="12">
        <f t="shared" si="75"/>
        <v>41865.763981481483</v>
      </c>
    </row>
    <row r="1158" spans="1:20" ht="45" x14ac:dyDescent="0.25">
      <c r="A1158">
        <v>1156</v>
      </c>
      <c r="B1158" s="3" t="s">
        <v>1157</v>
      </c>
      <c r="C1158" s="3" t="s">
        <v>5266</v>
      </c>
      <c r="D1158">
        <v>6500</v>
      </c>
      <c r="E1158">
        <v>0</v>
      </c>
      <c r="F1158" t="s">
        <v>8221</v>
      </c>
      <c r="G1158" t="s">
        <v>8224</v>
      </c>
      <c r="H1158" t="s">
        <v>8246</v>
      </c>
      <c r="I1158">
        <v>1424742162</v>
      </c>
      <c r="J1158">
        <v>1422150162</v>
      </c>
      <c r="K1158" t="b">
        <v>0</v>
      </c>
      <c r="L1158">
        <v>0</v>
      </c>
      <c r="M1158" t="b">
        <v>0</v>
      </c>
      <c r="N1158" t="s">
        <v>8284</v>
      </c>
      <c r="O1158" s="5">
        <f t="shared" si="72"/>
        <v>0</v>
      </c>
      <c r="P1158" s="7" t="str">
        <f t="shared" si="73"/>
        <v>N/A</v>
      </c>
      <c r="Q1158" t="s">
        <v>8336</v>
      </c>
      <c r="R1158" t="s">
        <v>8337</v>
      </c>
      <c r="S1158" s="12">
        <f t="shared" si="74"/>
        <v>42029.07131944444</v>
      </c>
      <c r="T1158" s="12">
        <f t="shared" si="75"/>
        <v>42059.07131944444</v>
      </c>
    </row>
    <row r="1159" spans="1:20" ht="60" x14ac:dyDescent="0.25">
      <c r="A1159">
        <v>1157</v>
      </c>
      <c r="B1159" s="3" t="s">
        <v>1158</v>
      </c>
      <c r="C1159" s="3" t="s">
        <v>5267</v>
      </c>
      <c r="D1159">
        <v>10000</v>
      </c>
      <c r="E1159">
        <v>151</v>
      </c>
      <c r="F1159" t="s">
        <v>8221</v>
      </c>
      <c r="G1159" t="s">
        <v>8224</v>
      </c>
      <c r="H1159" t="s">
        <v>8246</v>
      </c>
      <c r="I1159">
        <v>1417795480</v>
      </c>
      <c r="J1159">
        <v>1412607880</v>
      </c>
      <c r="K1159" t="b">
        <v>0</v>
      </c>
      <c r="L1159">
        <v>3</v>
      </c>
      <c r="M1159" t="b">
        <v>0</v>
      </c>
      <c r="N1159" t="s">
        <v>8284</v>
      </c>
      <c r="O1159" s="5">
        <f t="shared" si="72"/>
        <v>1.51</v>
      </c>
      <c r="P1159" s="7">
        <f t="shared" si="73"/>
        <v>50.333333333333336</v>
      </c>
      <c r="Q1159" t="s">
        <v>8336</v>
      </c>
      <c r="R1159" t="s">
        <v>8337</v>
      </c>
      <c r="S1159" s="12">
        <f t="shared" si="74"/>
        <v>41918.628240740742</v>
      </c>
      <c r="T1159" s="12">
        <f t="shared" si="75"/>
        <v>41978.669907407413</v>
      </c>
    </row>
    <row r="1160" spans="1:20" ht="60" x14ac:dyDescent="0.25">
      <c r="A1160">
        <v>1158</v>
      </c>
      <c r="B1160" s="3" t="s">
        <v>1159</v>
      </c>
      <c r="C1160" s="3" t="s">
        <v>5268</v>
      </c>
      <c r="D1160">
        <v>7500</v>
      </c>
      <c r="E1160">
        <v>35</v>
      </c>
      <c r="F1160" t="s">
        <v>8221</v>
      </c>
      <c r="G1160" t="s">
        <v>8224</v>
      </c>
      <c r="H1160" t="s">
        <v>8246</v>
      </c>
      <c r="I1160">
        <v>1418091128</v>
      </c>
      <c r="J1160">
        <v>1415499128</v>
      </c>
      <c r="K1160" t="b">
        <v>0</v>
      </c>
      <c r="L1160">
        <v>3</v>
      </c>
      <c r="M1160" t="b">
        <v>0</v>
      </c>
      <c r="N1160" t="s">
        <v>8284</v>
      </c>
      <c r="O1160" s="5">
        <f t="shared" si="72"/>
        <v>0.46666666666666673</v>
      </c>
      <c r="P1160" s="7">
        <f t="shared" si="73"/>
        <v>11.666666666666666</v>
      </c>
      <c r="Q1160" t="s">
        <v>8336</v>
      </c>
      <c r="R1160" t="s">
        <v>8337</v>
      </c>
      <c r="S1160" s="12">
        <f t="shared" si="74"/>
        <v>41952.09175925926</v>
      </c>
      <c r="T1160" s="12">
        <f t="shared" si="75"/>
        <v>41982.09175925926</v>
      </c>
    </row>
    <row r="1161" spans="1:20" ht="60" x14ac:dyDescent="0.25">
      <c r="A1161">
        <v>1159</v>
      </c>
      <c r="B1161" s="3" t="s">
        <v>1160</v>
      </c>
      <c r="C1161" s="3" t="s">
        <v>5269</v>
      </c>
      <c r="D1161">
        <v>6750</v>
      </c>
      <c r="E1161">
        <v>0</v>
      </c>
      <c r="F1161" t="s">
        <v>8221</v>
      </c>
      <c r="G1161" t="s">
        <v>8224</v>
      </c>
      <c r="H1161" t="s">
        <v>8246</v>
      </c>
      <c r="I1161">
        <v>1435679100</v>
      </c>
      <c r="J1161">
        <v>1433006765</v>
      </c>
      <c r="K1161" t="b">
        <v>0</v>
      </c>
      <c r="L1161">
        <v>0</v>
      </c>
      <c r="M1161" t="b">
        <v>0</v>
      </c>
      <c r="N1161" t="s">
        <v>8284</v>
      </c>
      <c r="O1161" s="5">
        <f t="shared" si="72"/>
        <v>0</v>
      </c>
      <c r="P1161" s="7" t="str">
        <f t="shared" si="73"/>
        <v>N/A</v>
      </c>
      <c r="Q1161" t="s">
        <v>8336</v>
      </c>
      <c r="R1161" t="s">
        <v>8337</v>
      </c>
      <c r="S1161" s="12">
        <f t="shared" si="74"/>
        <v>42154.726446759261</v>
      </c>
      <c r="T1161" s="12">
        <f t="shared" si="75"/>
        <v>42185.65625</v>
      </c>
    </row>
    <row r="1162" spans="1:20" ht="45" x14ac:dyDescent="0.25">
      <c r="A1162">
        <v>1160</v>
      </c>
      <c r="B1162" s="3" t="s">
        <v>1161</v>
      </c>
      <c r="C1162" s="3" t="s">
        <v>5270</v>
      </c>
      <c r="D1162">
        <v>30000</v>
      </c>
      <c r="E1162">
        <v>1155</v>
      </c>
      <c r="F1162" t="s">
        <v>8221</v>
      </c>
      <c r="G1162" t="s">
        <v>8224</v>
      </c>
      <c r="H1162" t="s">
        <v>8246</v>
      </c>
      <c r="I1162">
        <v>1427510586</v>
      </c>
      <c r="J1162">
        <v>1424922186</v>
      </c>
      <c r="K1162" t="b">
        <v>0</v>
      </c>
      <c r="L1162">
        <v>19</v>
      </c>
      <c r="M1162" t="b">
        <v>0</v>
      </c>
      <c r="N1162" t="s">
        <v>8284</v>
      </c>
      <c r="O1162" s="5">
        <f t="shared" si="72"/>
        <v>3.85</v>
      </c>
      <c r="P1162" s="7">
        <f t="shared" si="73"/>
        <v>60.789473684210527</v>
      </c>
      <c r="Q1162" t="s">
        <v>8336</v>
      </c>
      <c r="R1162" t="s">
        <v>8337</v>
      </c>
      <c r="S1162" s="12">
        <f t="shared" si="74"/>
        <v>42061.154930555553</v>
      </c>
      <c r="T1162" s="12">
        <f t="shared" si="75"/>
        <v>42091.113263888896</v>
      </c>
    </row>
    <row r="1163" spans="1:20" ht="60" x14ac:dyDescent="0.25">
      <c r="A1163">
        <v>1161</v>
      </c>
      <c r="B1163" s="3" t="s">
        <v>1162</v>
      </c>
      <c r="C1163" s="3" t="s">
        <v>5271</v>
      </c>
      <c r="D1163">
        <v>18000</v>
      </c>
      <c r="E1163">
        <v>0</v>
      </c>
      <c r="F1163" t="s">
        <v>8221</v>
      </c>
      <c r="G1163" t="s">
        <v>8224</v>
      </c>
      <c r="H1163" t="s">
        <v>8246</v>
      </c>
      <c r="I1163">
        <v>1432047989</v>
      </c>
      <c r="J1163">
        <v>1430233589</v>
      </c>
      <c r="K1163" t="b">
        <v>0</v>
      </c>
      <c r="L1163">
        <v>0</v>
      </c>
      <c r="M1163" t="b">
        <v>0</v>
      </c>
      <c r="N1163" t="s">
        <v>8284</v>
      </c>
      <c r="O1163" s="5">
        <f t="shared" si="72"/>
        <v>0</v>
      </c>
      <c r="P1163" s="7" t="str">
        <f t="shared" si="73"/>
        <v>N/A</v>
      </c>
      <c r="Q1163" t="s">
        <v>8336</v>
      </c>
      <c r="R1163" t="s">
        <v>8337</v>
      </c>
      <c r="S1163" s="12">
        <f t="shared" si="74"/>
        <v>42122.629502314812</v>
      </c>
      <c r="T1163" s="12">
        <f t="shared" si="75"/>
        <v>42143.629502314812</v>
      </c>
    </row>
    <row r="1164" spans="1:20" ht="60" x14ac:dyDescent="0.25">
      <c r="A1164">
        <v>1162</v>
      </c>
      <c r="B1164" s="3" t="s">
        <v>1163</v>
      </c>
      <c r="C1164" s="3" t="s">
        <v>5272</v>
      </c>
      <c r="D1164">
        <v>60000</v>
      </c>
      <c r="E1164">
        <v>35</v>
      </c>
      <c r="F1164" t="s">
        <v>8221</v>
      </c>
      <c r="G1164" t="s">
        <v>8224</v>
      </c>
      <c r="H1164" t="s">
        <v>8246</v>
      </c>
      <c r="I1164">
        <v>1411662264</v>
      </c>
      <c r="J1164">
        <v>1408983864</v>
      </c>
      <c r="K1164" t="b">
        <v>0</v>
      </c>
      <c r="L1164">
        <v>2</v>
      </c>
      <c r="M1164" t="b">
        <v>0</v>
      </c>
      <c r="N1164" t="s">
        <v>8284</v>
      </c>
      <c r="O1164" s="5">
        <f t="shared" si="72"/>
        <v>5.8333333333333341E-2</v>
      </c>
      <c r="P1164" s="7">
        <f t="shared" si="73"/>
        <v>17.5</v>
      </c>
      <c r="Q1164" t="s">
        <v>8336</v>
      </c>
      <c r="R1164" t="s">
        <v>8337</v>
      </c>
      <c r="S1164" s="12">
        <f t="shared" si="74"/>
        <v>41876.683611111112</v>
      </c>
      <c r="T1164" s="12">
        <f t="shared" si="75"/>
        <v>41907.683611111112</v>
      </c>
    </row>
    <row r="1165" spans="1:20" ht="60" x14ac:dyDescent="0.25">
      <c r="A1165">
        <v>1163</v>
      </c>
      <c r="B1165" s="3" t="s">
        <v>1164</v>
      </c>
      <c r="C1165" s="3" t="s">
        <v>5273</v>
      </c>
      <c r="D1165">
        <v>5200</v>
      </c>
      <c r="E1165">
        <v>0</v>
      </c>
      <c r="F1165" t="s">
        <v>8221</v>
      </c>
      <c r="G1165" t="s">
        <v>8224</v>
      </c>
      <c r="H1165" t="s">
        <v>8246</v>
      </c>
      <c r="I1165">
        <v>1407604920</v>
      </c>
      <c r="J1165">
        <v>1405012920</v>
      </c>
      <c r="K1165" t="b">
        <v>0</v>
      </c>
      <c r="L1165">
        <v>0</v>
      </c>
      <c r="M1165" t="b">
        <v>0</v>
      </c>
      <c r="N1165" t="s">
        <v>8284</v>
      </c>
      <c r="O1165" s="5">
        <f t="shared" si="72"/>
        <v>0</v>
      </c>
      <c r="P1165" s="7" t="str">
        <f t="shared" si="73"/>
        <v>N/A</v>
      </c>
      <c r="Q1165" t="s">
        <v>8336</v>
      </c>
      <c r="R1165" t="s">
        <v>8337</v>
      </c>
      <c r="S1165" s="12">
        <f t="shared" si="74"/>
        <v>41830.723611111112</v>
      </c>
      <c r="T1165" s="12">
        <f t="shared" si="75"/>
        <v>41860.723611111112</v>
      </c>
    </row>
    <row r="1166" spans="1:20" ht="60" x14ac:dyDescent="0.25">
      <c r="A1166">
        <v>1164</v>
      </c>
      <c r="B1166" s="3" t="s">
        <v>1165</v>
      </c>
      <c r="C1166" s="3" t="s">
        <v>5274</v>
      </c>
      <c r="D1166">
        <v>10000</v>
      </c>
      <c r="E1166">
        <v>0</v>
      </c>
      <c r="F1166" t="s">
        <v>8221</v>
      </c>
      <c r="G1166" t="s">
        <v>8224</v>
      </c>
      <c r="H1166" t="s">
        <v>8246</v>
      </c>
      <c r="I1166">
        <v>1466270582</v>
      </c>
      <c r="J1166">
        <v>1463678582</v>
      </c>
      <c r="K1166" t="b">
        <v>0</v>
      </c>
      <c r="L1166">
        <v>0</v>
      </c>
      <c r="M1166" t="b">
        <v>0</v>
      </c>
      <c r="N1166" t="s">
        <v>8284</v>
      </c>
      <c r="O1166" s="5">
        <f t="shared" si="72"/>
        <v>0</v>
      </c>
      <c r="P1166" s="7" t="str">
        <f t="shared" si="73"/>
        <v>N/A</v>
      </c>
      <c r="Q1166" t="s">
        <v>8336</v>
      </c>
      <c r="R1166" t="s">
        <v>8337</v>
      </c>
      <c r="S1166" s="12">
        <f t="shared" si="74"/>
        <v>42509.724328703705</v>
      </c>
      <c r="T1166" s="12">
        <f t="shared" si="75"/>
        <v>42539.724328703705</v>
      </c>
    </row>
    <row r="1167" spans="1:20" ht="60" x14ac:dyDescent="0.25">
      <c r="A1167">
        <v>1165</v>
      </c>
      <c r="B1167" s="3" t="s">
        <v>1166</v>
      </c>
      <c r="C1167" s="3" t="s">
        <v>5275</v>
      </c>
      <c r="D1167">
        <v>10000</v>
      </c>
      <c r="E1167">
        <v>2070.5</v>
      </c>
      <c r="F1167" t="s">
        <v>8221</v>
      </c>
      <c r="G1167" t="s">
        <v>8224</v>
      </c>
      <c r="H1167" t="s">
        <v>8246</v>
      </c>
      <c r="I1167">
        <v>1404623330</v>
      </c>
      <c r="J1167">
        <v>1401685730</v>
      </c>
      <c r="K1167" t="b">
        <v>0</v>
      </c>
      <c r="L1167">
        <v>25</v>
      </c>
      <c r="M1167" t="b">
        <v>0</v>
      </c>
      <c r="N1167" t="s">
        <v>8284</v>
      </c>
      <c r="O1167" s="5">
        <f t="shared" si="72"/>
        <v>20.705000000000002</v>
      </c>
      <c r="P1167" s="7">
        <f t="shared" si="73"/>
        <v>82.82</v>
      </c>
      <c r="Q1167" t="s">
        <v>8336</v>
      </c>
      <c r="R1167" t="s">
        <v>8337</v>
      </c>
      <c r="S1167" s="12">
        <f t="shared" si="74"/>
        <v>41792.214467592588</v>
      </c>
      <c r="T1167" s="12">
        <f t="shared" si="75"/>
        <v>41826.214467592588</v>
      </c>
    </row>
    <row r="1168" spans="1:20" ht="60" x14ac:dyDescent="0.25">
      <c r="A1168">
        <v>1166</v>
      </c>
      <c r="B1168" s="3" t="s">
        <v>1167</v>
      </c>
      <c r="C1168" s="3" t="s">
        <v>5276</v>
      </c>
      <c r="D1168">
        <v>15000</v>
      </c>
      <c r="E1168">
        <v>2871</v>
      </c>
      <c r="F1168" t="s">
        <v>8221</v>
      </c>
      <c r="G1168" t="s">
        <v>8224</v>
      </c>
      <c r="H1168" t="s">
        <v>8246</v>
      </c>
      <c r="I1168">
        <v>1435291200</v>
      </c>
      <c r="J1168">
        <v>1432640342</v>
      </c>
      <c r="K1168" t="b">
        <v>0</v>
      </c>
      <c r="L1168">
        <v>8</v>
      </c>
      <c r="M1168" t="b">
        <v>0</v>
      </c>
      <c r="N1168" t="s">
        <v>8284</v>
      </c>
      <c r="O1168" s="5">
        <f t="shared" si="72"/>
        <v>19.139999999999997</v>
      </c>
      <c r="P1168" s="7">
        <f t="shared" si="73"/>
        <v>358.875</v>
      </c>
      <c r="Q1168" t="s">
        <v>8336</v>
      </c>
      <c r="R1168" t="s">
        <v>8337</v>
      </c>
      <c r="S1168" s="12">
        <f t="shared" si="74"/>
        <v>42150.485439814816</v>
      </c>
      <c r="T1168" s="12">
        <f t="shared" si="75"/>
        <v>42181.166666666672</v>
      </c>
    </row>
    <row r="1169" spans="1:20" ht="45" x14ac:dyDescent="0.25">
      <c r="A1169">
        <v>1167</v>
      </c>
      <c r="B1169" s="3" t="s">
        <v>1168</v>
      </c>
      <c r="C1169" s="3" t="s">
        <v>5277</v>
      </c>
      <c r="D1169">
        <v>60000</v>
      </c>
      <c r="E1169">
        <v>979</v>
      </c>
      <c r="F1169" t="s">
        <v>8221</v>
      </c>
      <c r="G1169" t="s">
        <v>8224</v>
      </c>
      <c r="H1169" t="s">
        <v>8246</v>
      </c>
      <c r="I1169">
        <v>1410543495</v>
      </c>
      <c r="J1169">
        <v>1407865095</v>
      </c>
      <c r="K1169" t="b">
        <v>0</v>
      </c>
      <c r="L1169">
        <v>16</v>
      </c>
      <c r="M1169" t="b">
        <v>0</v>
      </c>
      <c r="N1169" t="s">
        <v>8284</v>
      </c>
      <c r="O1169" s="5">
        <f t="shared" si="72"/>
        <v>1.6316666666666666</v>
      </c>
      <c r="P1169" s="7">
        <f t="shared" si="73"/>
        <v>61.1875</v>
      </c>
      <c r="Q1169" t="s">
        <v>8336</v>
      </c>
      <c r="R1169" t="s">
        <v>8337</v>
      </c>
      <c r="S1169" s="12">
        <f t="shared" si="74"/>
        <v>41863.734895833331</v>
      </c>
      <c r="T1169" s="12">
        <f t="shared" si="75"/>
        <v>41894.734895833331</v>
      </c>
    </row>
    <row r="1170" spans="1:20" ht="45" x14ac:dyDescent="0.25">
      <c r="A1170">
        <v>1168</v>
      </c>
      <c r="B1170" s="3" t="s">
        <v>1169</v>
      </c>
      <c r="C1170" s="3" t="s">
        <v>5278</v>
      </c>
      <c r="D1170">
        <v>18000</v>
      </c>
      <c r="E1170">
        <v>1020</v>
      </c>
      <c r="F1170" t="s">
        <v>8221</v>
      </c>
      <c r="G1170" t="s">
        <v>8224</v>
      </c>
      <c r="H1170" t="s">
        <v>8246</v>
      </c>
      <c r="I1170">
        <v>1474507065</v>
      </c>
      <c r="J1170">
        <v>1471915065</v>
      </c>
      <c r="K1170" t="b">
        <v>0</v>
      </c>
      <c r="L1170">
        <v>3</v>
      </c>
      <c r="M1170" t="b">
        <v>0</v>
      </c>
      <c r="N1170" t="s">
        <v>8284</v>
      </c>
      <c r="O1170" s="5">
        <f t="shared" si="72"/>
        <v>5.6666666666666661</v>
      </c>
      <c r="P1170" s="7">
        <f t="shared" si="73"/>
        <v>340</v>
      </c>
      <c r="Q1170" t="s">
        <v>8336</v>
      </c>
      <c r="R1170" t="s">
        <v>8337</v>
      </c>
      <c r="S1170" s="12">
        <f t="shared" si="74"/>
        <v>42605.053993055553</v>
      </c>
      <c r="T1170" s="12">
        <f t="shared" si="75"/>
        <v>42635.053993055553</v>
      </c>
    </row>
    <row r="1171" spans="1:20" ht="45" x14ac:dyDescent="0.25">
      <c r="A1171">
        <v>1169</v>
      </c>
      <c r="B1171" s="3" t="s">
        <v>1170</v>
      </c>
      <c r="C1171" s="3" t="s">
        <v>5279</v>
      </c>
      <c r="D1171">
        <v>10000</v>
      </c>
      <c r="E1171">
        <v>17</v>
      </c>
      <c r="F1171" t="s">
        <v>8221</v>
      </c>
      <c r="G1171" t="s">
        <v>8224</v>
      </c>
      <c r="H1171" t="s">
        <v>8246</v>
      </c>
      <c r="I1171">
        <v>1424593763</v>
      </c>
      <c r="J1171">
        <v>1422001763</v>
      </c>
      <c r="K1171" t="b">
        <v>0</v>
      </c>
      <c r="L1171">
        <v>3</v>
      </c>
      <c r="M1171" t="b">
        <v>0</v>
      </c>
      <c r="N1171" t="s">
        <v>8284</v>
      </c>
      <c r="O1171" s="5">
        <f t="shared" si="72"/>
        <v>0.16999999999999998</v>
      </c>
      <c r="P1171" s="7">
        <f t="shared" si="73"/>
        <v>5.666666666666667</v>
      </c>
      <c r="Q1171" t="s">
        <v>8336</v>
      </c>
      <c r="R1171" t="s">
        <v>8337</v>
      </c>
      <c r="S1171" s="12">
        <f t="shared" si="74"/>
        <v>42027.353738425925</v>
      </c>
      <c r="T1171" s="12">
        <f t="shared" si="75"/>
        <v>42057.353738425925</v>
      </c>
    </row>
    <row r="1172" spans="1:20" ht="45" x14ac:dyDescent="0.25">
      <c r="A1172">
        <v>1170</v>
      </c>
      <c r="B1172" s="3" t="s">
        <v>1171</v>
      </c>
      <c r="C1172" s="3" t="s">
        <v>5280</v>
      </c>
      <c r="D1172">
        <v>25000</v>
      </c>
      <c r="E1172">
        <v>100</v>
      </c>
      <c r="F1172" t="s">
        <v>8221</v>
      </c>
      <c r="G1172" t="s">
        <v>8225</v>
      </c>
      <c r="H1172" t="s">
        <v>8247</v>
      </c>
      <c r="I1172">
        <v>1433021171</v>
      </c>
      <c r="J1172">
        <v>1430429171</v>
      </c>
      <c r="K1172" t="b">
        <v>0</v>
      </c>
      <c r="L1172">
        <v>2</v>
      </c>
      <c r="M1172" t="b">
        <v>0</v>
      </c>
      <c r="N1172" t="s">
        <v>8284</v>
      </c>
      <c r="O1172" s="5">
        <f t="shared" si="72"/>
        <v>0.4</v>
      </c>
      <c r="P1172" s="7">
        <f t="shared" si="73"/>
        <v>50</v>
      </c>
      <c r="Q1172" t="s">
        <v>8336</v>
      </c>
      <c r="R1172" t="s">
        <v>8337</v>
      </c>
      <c r="S1172" s="12">
        <f t="shared" si="74"/>
        <v>42124.893182870372</v>
      </c>
      <c r="T1172" s="12">
        <f t="shared" si="75"/>
        <v>42154.893182870372</v>
      </c>
    </row>
    <row r="1173" spans="1:20" ht="45" x14ac:dyDescent="0.25">
      <c r="A1173">
        <v>1171</v>
      </c>
      <c r="B1173" s="3" t="s">
        <v>1172</v>
      </c>
      <c r="C1173" s="3" t="s">
        <v>5281</v>
      </c>
      <c r="D1173">
        <v>25000</v>
      </c>
      <c r="E1173">
        <v>25</v>
      </c>
      <c r="F1173" t="s">
        <v>8221</v>
      </c>
      <c r="G1173" t="s">
        <v>8224</v>
      </c>
      <c r="H1173" t="s">
        <v>8246</v>
      </c>
      <c r="I1173">
        <v>1415909927</v>
      </c>
      <c r="J1173">
        <v>1414351127</v>
      </c>
      <c r="K1173" t="b">
        <v>0</v>
      </c>
      <c r="L1173">
        <v>1</v>
      </c>
      <c r="M1173" t="b">
        <v>0</v>
      </c>
      <c r="N1173" t="s">
        <v>8284</v>
      </c>
      <c r="O1173" s="5">
        <f t="shared" si="72"/>
        <v>0.1</v>
      </c>
      <c r="P1173" s="7">
        <f t="shared" si="73"/>
        <v>25</v>
      </c>
      <c r="Q1173" t="s">
        <v>8336</v>
      </c>
      <c r="R1173" t="s">
        <v>8337</v>
      </c>
      <c r="S1173" s="12">
        <f t="shared" si="74"/>
        <v>41938.804710648146</v>
      </c>
      <c r="T1173" s="12">
        <f t="shared" si="75"/>
        <v>41956.846377314811</v>
      </c>
    </row>
    <row r="1174" spans="1:20" ht="30" x14ac:dyDescent="0.25">
      <c r="A1174">
        <v>1172</v>
      </c>
      <c r="B1174" s="3" t="s">
        <v>1173</v>
      </c>
      <c r="C1174" s="3" t="s">
        <v>5282</v>
      </c>
      <c r="D1174">
        <v>9000</v>
      </c>
      <c r="E1174">
        <v>0</v>
      </c>
      <c r="F1174" t="s">
        <v>8221</v>
      </c>
      <c r="G1174" t="s">
        <v>8224</v>
      </c>
      <c r="H1174" t="s">
        <v>8246</v>
      </c>
      <c r="I1174">
        <v>1408551752</v>
      </c>
      <c r="J1174">
        <v>1405959752</v>
      </c>
      <c r="K1174" t="b">
        <v>0</v>
      </c>
      <c r="L1174">
        <v>0</v>
      </c>
      <c r="M1174" t="b">
        <v>0</v>
      </c>
      <c r="N1174" t="s">
        <v>8284</v>
      </c>
      <c r="O1174" s="5">
        <f t="shared" si="72"/>
        <v>0</v>
      </c>
      <c r="P1174" s="7" t="str">
        <f t="shared" si="73"/>
        <v>N/A</v>
      </c>
      <c r="Q1174" t="s">
        <v>8336</v>
      </c>
      <c r="R1174" t="s">
        <v>8337</v>
      </c>
      <c r="S1174" s="12">
        <f t="shared" si="74"/>
        <v>41841.682314814818</v>
      </c>
      <c r="T1174" s="12">
        <f t="shared" si="75"/>
        <v>41871.682314814818</v>
      </c>
    </row>
    <row r="1175" spans="1:20" ht="60" x14ac:dyDescent="0.25">
      <c r="A1175">
        <v>1173</v>
      </c>
      <c r="B1175" s="3" t="s">
        <v>1174</v>
      </c>
      <c r="C1175" s="3" t="s">
        <v>5283</v>
      </c>
      <c r="D1175">
        <v>125000</v>
      </c>
      <c r="E1175">
        <v>30</v>
      </c>
      <c r="F1175" t="s">
        <v>8221</v>
      </c>
      <c r="G1175" t="s">
        <v>8224</v>
      </c>
      <c r="H1175" t="s">
        <v>8246</v>
      </c>
      <c r="I1175">
        <v>1438576057</v>
      </c>
      <c r="J1175">
        <v>1435552057</v>
      </c>
      <c r="K1175" t="b">
        <v>0</v>
      </c>
      <c r="L1175">
        <v>1</v>
      </c>
      <c r="M1175" t="b">
        <v>0</v>
      </c>
      <c r="N1175" t="s">
        <v>8284</v>
      </c>
      <c r="O1175" s="5">
        <f t="shared" si="72"/>
        <v>2.4E-2</v>
      </c>
      <c r="P1175" s="7">
        <f t="shared" si="73"/>
        <v>30</v>
      </c>
      <c r="Q1175" t="s">
        <v>8336</v>
      </c>
      <c r="R1175" t="s">
        <v>8337</v>
      </c>
      <c r="S1175" s="12">
        <f t="shared" si="74"/>
        <v>42184.185844907406</v>
      </c>
      <c r="T1175" s="12">
        <f t="shared" si="75"/>
        <v>42219.185844907406</v>
      </c>
    </row>
    <row r="1176" spans="1:20" ht="45" x14ac:dyDescent="0.25">
      <c r="A1176">
        <v>1174</v>
      </c>
      <c r="B1176" s="3" t="s">
        <v>1175</v>
      </c>
      <c r="C1176" s="3" t="s">
        <v>5284</v>
      </c>
      <c r="D1176">
        <v>15000</v>
      </c>
      <c r="E1176">
        <v>886</v>
      </c>
      <c r="F1176" t="s">
        <v>8221</v>
      </c>
      <c r="G1176" t="s">
        <v>8224</v>
      </c>
      <c r="H1176" t="s">
        <v>8246</v>
      </c>
      <c r="I1176">
        <v>1462738327</v>
      </c>
      <c r="J1176">
        <v>1460146327</v>
      </c>
      <c r="K1176" t="b">
        <v>0</v>
      </c>
      <c r="L1176">
        <v>19</v>
      </c>
      <c r="M1176" t="b">
        <v>0</v>
      </c>
      <c r="N1176" t="s">
        <v>8284</v>
      </c>
      <c r="O1176" s="5">
        <f t="shared" si="72"/>
        <v>5.9066666666666672</v>
      </c>
      <c r="P1176" s="7">
        <f t="shared" si="73"/>
        <v>46.631578947368418</v>
      </c>
      <c r="Q1176" t="s">
        <v>8336</v>
      </c>
      <c r="R1176" t="s">
        <v>8337</v>
      </c>
      <c r="S1176" s="12">
        <f t="shared" si="74"/>
        <v>42468.84174768519</v>
      </c>
      <c r="T1176" s="12">
        <f t="shared" si="75"/>
        <v>42498.84174768519</v>
      </c>
    </row>
    <row r="1177" spans="1:20" ht="45" x14ac:dyDescent="0.25">
      <c r="A1177">
        <v>1175</v>
      </c>
      <c r="B1177" s="3" t="s">
        <v>1176</v>
      </c>
      <c r="C1177" s="3" t="s">
        <v>5285</v>
      </c>
      <c r="D1177">
        <v>20000</v>
      </c>
      <c r="E1177">
        <v>585</v>
      </c>
      <c r="F1177" t="s">
        <v>8221</v>
      </c>
      <c r="G1177" t="s">
        <v>8224</v>
      </c>
      <c r="H1177" t="s">
        <v>8246</v>
      </c>
      <c r="I1177">
        <v>1436981339</v>
      </c>
      <c r="J1177">
        <v>1434389339</v>
      </c>
      <c r="K1177" t="b">
        <v>0</v>
      </c>
      <c r="L1177">
        <v>9</v>
      </c>
      <c r="M1177" t="b">
        <v>0</v>
      </c>
      <c r="N1177" t="s">
        <v>8284</v>
      </c>
      <c r="O1177" s="5">
        <f t="shared" si="72"/>
        <v>2.9250000000000003</v>
      </c>
      <c r="P1177" s="7">
        <f t="shared" si="73"/>
        <v>65</v>
      </c>
      <c r="Q1177" t="s">
        <v>8336</v>
      </c>
      <c r="R1177" t="s">
        <v>8337</v>
      </c>
      <c r="S1177" s="12">
        <f t="shared" si="74"/>
        <v>42170.728460648148</v>
      </c>
      <c r="T1177" s="12">
        <f t="shared" si="75"/>
        <v>42200.728460648148</v>
      </c>
    </row>
    <row r="1178" spans="1:20" ht="60" x14ac:dyDescent="0.25">
      <c r="A1178">
        <v>1176</v>
      </c>
      <c r="B1178" s="3" t="s">
        <v>1177</v>
      </c>
      <c r="C1178" s="3" t="s">
        <v>5286</v>
      </c>
      <c r="D1178">
        <v>175000</v>
      </c>
      <c r="E1178">
        <v>10</v>
      </c>
      <c r="F1178" t="s">
        <v>8221</v>
      </c>
      <c r="G1178" t="s">
        <v>8226</v>
      </c>
      <c r="H1178" t="s">
        <v>8248</v>
      </c>
      <c r="I1178">
        <v>1488805200</v>
      </c>
      <c r="J1178">
        <v>1484094498</v>
      </c>
      <c r="K1178" t="b">
        <v>0</v>
      </c>
      <c r="L1178">
        <v>1</v>
      </c>
      <c r="M1178" t="b">
        <v>0</v>
      </c>
      <c r="N1178" t="s">
        <v>8284</v>
      </c>
      <c r="O1178" s="5">
        <f t="shared" si="72"/>
        <v>5.7142857142857143E-3</v>
      </c>
      <c r="P1178" s="7">
        <f t="shared" si="73"/>
        <v>10</v>
      </c>
      <c r="Q1178" t="s">
        <v>8336</v>
      </c>
      <c r="R1178" t="s">
        <v>8337</v>
      </c>
      <c r="S1178" s="12">
        <f t="shared" si="74"/>
        <v>42746.019652777773</v>
      </c>
      <c r="T1178" s="12">
        <f t="shared" si="75"/>
        <v>42800.541666666672</v>
      </c>
    </row>
    <row r="1179" spans="1:20" ht="60" x14ac:dyDescent="0.25">
      <c r="A1179">
        <v>1177</v>
      </c>
      <c r="B1179" s="3" t="s">
        <v>1178</v>
      </c>
      <c r="C1179" s="3" t="s">
        <v>5287</v>
      </c>
      <c r="D1179">
        <v>6000</v>
      </c>
      <c r="E1179">
        <v>0</v>
      </c>
      <c r="F1179" t="s">
        <v>8221</v>
      </c>
      <c r="G1179" t="s">
        <v>8225</v>
      </c>
      <c r="H1179" t="s">
        <v>8247</v>
      </c>
      <c r="I1179">
        <v>1413388296</v>
      </c>
      <c r="J1179">
        <v>1410796296</v>
      </c>
      <c r="K1179" t="b">
        <v>0</v>
      </c>
      <c r="L1179">
        <v>0</v>
      </c>
      <c r="M1179" t="b">
        <v>0</v>
      </c>
      <c r="N1179" t="s">
        <v>8284</v>
      </c>
      <c r="O1179" s="5">
        <f t="shared" si="72"/>
        <v>0</v>
      </c>
      <c r="P1179" s="7" t="str">
        <f t="shared" si="73"/>
        <v>N/A</v>
      </c>
      <c r="Q1179" t="s">
        <v>8336</v>
      </c>
      <c r="R1179" t="s">
        <v>8337</v>
      </c>
      <c r="S1179" s="12">
        <f t="shared" si="74"/>
        <v>41897.660833333335</v>
      </c>
      <c r="T1179" s="12">
        <f t="shared" si="75"/>
        <v>41927.660833333335</v>
      </c>
    </row>
    <row r="1180" spans="1:20" ht="60" x14ac:dyDescent="0.25">
      <c r="A1180">
        <v>1178</v>
      </c>
      <c r="B1180" s="3" t="s">
        <v>1179</v>
      </c>
      <c r="C1180" s="3" t="s">
        <v>5288</v>
      </c>
      <c r="D1180">
        <v>75000</v>
      </c>
      <c r="E1180">
        <v>5</v>
      </c>
      <c r="F1180" t="s">
        <v>8221</v>
      </c>
      <c r="G1180" t="s">
        <v>8224</v>
      </c>
      <c r="H1180" t="s">
        <v>8246</v>
      </c>
      <c r="I1180">
        <v>1408225452</v>
      </c>
      <c r="J1180">
        <v>1405633452</v>
      </c>
      <c r="K1180" t="b">
        <v>0</v>
      </c>
      <c r="L1180">
        <v>1</v>
      </c>
      <c r="M1180" t="b">
        <v>0</v>
      </c>
      <c r="N1180" t="s">
        <v>8284</v>
      </c>
      <c r="O1180" s="5">
        <f t="shared" si="72"/>
        <v>6.6666666666666671E-3</v>
      </c>
      <c r="P1180" s="7">
        <f t="shared" si="73"/>
        <v>5</v>
      </c>
      <c r="Q1180" t="s">
        <v>8336</v>
      </c>
      <c r="R1180" t="s">
        <v>8337</v>
      </c>
      <c r="S1180" s="12">
        <f t="shared" si="74"/>
        <v>41837.905694444446</v>
      </c>
      <c r="T1180" s="12">
        <f t="shared" si="75"/>
        <v>41867.905694444446</v>
      </c>
    </row>
    <row r="1181" spans="1:20" ht="45" x14ac:dyDescent="0.25">
      <c r="A1181">
        <v>1179</v>
      </c>
      <c r="B1181" s="3" t="s">
        <v>1180</v>
      </c>
      <c r="C1181" s="3" t="s">
        <v>5289</v>
      </c>
      <c r="D1181">
        <v>60000</v>
      </c>
      <c r="E1181">
        <v>3200</v>
      </c>
      <c r="F1181" t="s">
        <v>8221</v>
      </c>
      <c r="G1181" t="s">
        <v>8229</v>
      </c>
      <c r="H1181" t="s">
        <v>8251</v>
      </c>
      <c r="I1181">
        <v>1446052627</v>
      </c>
      <c r="J1181">
        <v>1443460627</v>
      </c>
      <c r="K1181" t="b">
        <v>0</v>
      </c>
      <c r="L1181">
        <v>5</v>
      </c>
      <c r="M1181" t="b">
        <v>0</v>
      </c>
      <c r="N1181" t="s">
        <v>8284</v>
      </c>
      <c r="O1181" s="5">
        <f t="shared" si="72"/>
        <v>5.3333333333333339</v>
      </c>
      <c r="P1181" s="7">
        <f t="shared" si="73"/>
        <v>640</v>
      </c>
      <c r="Q1181" t="s">
        <v>8336</v>
      </c>
      <c r="R1181" t="s">
        <v>8337</v>
      </c>
      <c r="S1181" s="12">
        <f t="shared" si="74"/>
        <v>42275.720219907409</v>
      </c>
      <c r="T1181" s="12">
        <f t="shared" si="75"/>
        <v>42305.720219907409</v>
      </c>
    </row>
    <row r="1182" spans="1:20" ht="45" x14ac:dyDescent="0.25">
      <c r="A1182">
        <v>1180</v>
      </c>
      <c r="B1182" s="3" t="s">
        <v>1181</v>
      </c>
      <c r="C1182" s="3" t="s">
        <v>5290</v>
      </c>
      <c r="D1182">
        <v>50000</v>
      </c>
      <c r="E1182">
        <v>5875</v>
      </c>
      <c r="F1182" t="s">
        <v>8221</v>
      </c>
      <c r="G1182" t="s">
        <v>8224</v>
      </c>
      <c r="H1182" t="s">
        <v>8246</v>
      </c>
      <c r="I1182">
        <v>1403983314</v>
      </c>
      <c r="J1182">
        <v>1400786514</v>
      </c>
      <c r="K1182" t="b">
        <v>0</v>
      </c>
      <c r="L1182">
        <v>85</v>
      </c>
      <c r="M1182" t="b">
        <v>0</v>
      </c>
      <c r="N1182" t="s">
        <v>8284</v>
      </c>
      <c r="O1182" s="5">
        <f t="shared" si="72"/>
        <v>11.75</v>
      </c>
      <c r="P1182" s="7">
        <f t="shared" si="73"/>
        <v>69.117647058823536</v>
      </c>
      <c r="Q1182" t="s">
        <v>8336</v>
      </c>
      <c r="R1182" t="s">
        <v>8337</v>
      </c>
      <c r="S1182" s="12">
        <f t="shared" si="74"/>
        <v>41781.806875000002</v>
      </c>
      <c r="T1182" s="12">
        <f t="shared" si="75"/>
        <v>41818.806875000002</v>
      </c>
    </row>
    <row r="1183" spans="1:20" ht="30" x14ac:dyDescent="0.25">
      <c r="A1183">
        <v>1181</v>
      </c>
      <c r="B1183" s="3" t="s">
        <v>1182</v>
      </c>
      <c r="C1183" s="3" t="s">
        <v>5291</v>
      </c>
      <c r="D1183">
        <v>50000</v>
      </c>
      <c r="E1183">
        <v>4</v>
      </c>
      <c r="F1183" t="s">
        <v>8221</v>
      </c>
      <c r="G1183" t="s">
        <v>8224</v>
      </c>
      <c r="H1183" t="s">
        <v>8246</v>
      </c>
      <c r="I1183">
        <v>1425197321</v>
      </c>
      <c r="J1183">
        <v>1422605321</v>
      </c>
      <c r="K1183" t="b">
        <v>0</v>
      </c>
      <c r="L1183">
        <v>3</v>
      </c>
      <c r="M1183" t="b">
        <v>0</v>
      </c>
      <c r="N1183" t="s">
        <v>8284</v>
      </c>
      <c r="O1183" s="5">
        <f t="shared" si="72"/>
        <v>8.0000000000000002E-3</v>
      </c>
      <c r="P1183" s="7">
        <f t="shared" si="73"/>
        <v>1.3333333333333333</v>
      </c>
      <c r="Q1183" t="s">
        <v>8336</v>
      </c>
      <c r="R1183" t="s">
        <v>8337</v>
      </c>
      <c r="S1183" s="12">
        <f t="shared" si="74"/>
        <v>42034.339363425926</v>
      </c>
      <c r="T1183" s="12">
        <f t="shared" si="75"/>
        <v>42064.339363425926</v>
      </c>
    </row>
    <row r="1184" spans="1:20" ht="60" x14ac:dyDescent="0.25">
      <c r="A1184">
        <v>1182</v>
      </c>
      <c r="B1184" s="3" t="s">
        <v>1183</v>
      </c>
      <c r="C1184" s="3" t="s">
        <v>5292</v>
      </c>
      <c r="D1184">
        <v>1000</v>
      </c>
      <c r="E1184">
        <v>42</v>
      </c>
      <c r="F1184" t="s">
        <v>8221</v>
      </c>
      <c r="G1184" t="s">
        <v>8224</v>
      </c>
      <c r="H1184" t="s">
        <v>8246</v>
      </c>
      <c r="I1184">
        <v>1484239320</v>
      </c>
      <c r="J1184">
        <v>1482609088</v>
      </c>
      <c r="K1184" t="b">
        <v>0</v>
      </c>
      <c r="L1184">
        <v>4</v>
      </c>
      <c r="M1184" t="b">
        <v>0</v>
      </c>
      <c r="N1184" t="s">
        <v>8284</v>
      </c>
      <c r="O1184" s="5">
        <f t="shared" si="72"/>
        <v>4.2</v>
      </c>
      <c r="P1184" s="7">
        <f t="shared" si="73"/>
        <v>10.5</v>
      </c>
      <c r="Q1184" t="s">
        <v>8336</v>
      </c>
      <c r="R1184" t="s">
        <v>8337</v>
      </c>
      <c r="S1184" s="12">
        <f t="shared" si="74"/>
        <v>42728.827407407407</v>
      </c>
      <c r="T1184" s="12">
        <f t="shared" si="75"/>
        <v>42747.695833333331</v>
      </c>
    </row>
    <row r="1185" spans="1:20" ht="60" x14ac:dyDescent="0.25">
      <c r="A1185">
        <v>1183</v>
      </c>
      <c r="B1185" s="3" t="s">
        <v>1184</v>
      </c>
      <c r="C1185" s="3" t="s">
        <v>5293</v>
      </c>
      <c r="D1185">
        <v>2500</v>
      </c>
      <c r="E1185">
        <v>100</v>
      </c>
      <c r="F1185" t="s">
        <v>8221</v>
      </c>
      <c r="G1185" t="s">
        <v>8224</v>
      </c>
      <c r="H1185" t="s">
        <v>8246</v>
      </c>
      <c r="I1185">
        <v>1478059140</v>
      </c>
      <c r="J1185">
        <v>1476391223</v>
      </c>
      <c r="K1185" t="b">
        <v>0</v>
      </c>
      <c r="L1185">
        <v>3</v>
      </c>
      <c r="M1185" t="b">
        <v>0</v>
      </c>
      <c r="N1185" t="s">
        <v>8284</v>
      </c>
      <c r="O1185" s="5">
        <f t="shared" si="72"/>
        <v>4</v>
      </c>
      <c r="P1185" s="7">
        <f t="shared" si="73"/>
        <v>33.333333333333336</v>
      </c>
      <c r="Q1185" t="s">
        <v>8336</v>
      </c>
      <c r="R1185" t="s">
        <v>8337</v>
      </c>
      <c r="S1185" s="12">
        <f t="shared" si="74"/>
        <v>42656.86137731481</v>
      </c>
      <c r="T1185" s="12">
        <f t="shared" si="75"/>
        <v>42676.165972222225</v>
      </c>
    </row>
    <row r="1186" spans="1:20" ht="60" hidden="1" x14ac:dyDescent="0.25">
      <c r="A1186">
        <v>1184</v>
      </c>
      <c r="B1186" s="3" t="s">
        <v>1185</v>
      </c>
      <c r="C1186" s="3" t="s">
        <v>5294</v>
      </c>
      <c r="D1186">
        <v>22000</v>
      </c>
      <c r="E1186">
        <v>23086</v>
      </c>
      <c r="F1186" t="s">
        <v>8219</v>
      </c>
      <c r="G1186" t="s">
        <v>8225</v>
      </c>
      <c r="H1186" t="s">
        <v>8247</v>
      </c>
      <c r="I1186">
        <v>1486391011</v>
      </c>
      <c r="J1186">
        <v>1483712611</v>
      </c>
      <c r="K1186" t="b">
        <v>0</v>
      </c>
      <c r="L1186">
        <v>375</v>
      </c>
      <c r="M1186" t="b">
        <v>1</v>
      </c>
      <c r="N1186" t="s">
        <v>8285</v>
      </c>
      <c r="O1186" s="5">
        <f t="shared" si="72"/>
        <v>104.93636363636362</v>
      </c>
      <c r="P1186" s="7">
        <f t="shared" si="73"/>
        <v>61.562666666666665</v>
      </c>
      <c r="Q1186" t="s">
        <v>8338</v>
      </c>
      <c r="R1186" t="s">
        <v>8339</v>
      </c>
      <c r="S1186" s="12">
        <f t="shared" si="74"/>
        <v>42741.599664351852</v>
      </c>
      <c r="T1186" s="12">
        <f t="shared" si="75"/>
        <v>42772.599664351852</v>
      </c>
    </row>
    <row r="1187" spans="1:20" ht="60" hidden="1" x14ac:dyDescent="0.25">
      <c r="A1187">
        <v>1185</v>
      </c>
      <c r="B1187" s="3" t="s">
        <v>1186</v>
      </c>
      <c r="C1187" s="3" t="s">
        <v>5295</v>
      </c>
      <c r="D1187">
        <v>12500</v>
      </c>
      <c r="E1187">
        <v>13180</v>
      </c>
      <c r="F1187" t="s">
        <v>8219</v>
      </c>
      <c r="G1187" t="s">
        <v>8224</v>
      </c>
      <c r="H1187" t="s">
        <v>8246</v>
      </c>
      <c r="I1187">
        <v>1433736000</v>
      </c>
      <c r="J1187">
        <v>1430945149</v>
      </c>
      <c r="K1187" t="b">
        <v>0</v>
      </c>
      <c r="L1187">
        <v>111</v>
      </c>
      <c r="M1187" t="b">
        <v>1</v>
      </c>
      <c r="N1187" t="s">
        <v>8285</v>
      </c>
      <c r="O1187" s="5">
        <f t="shared" si="72"/>
        <v>105.44</v>
      </c>
      <c r="P1187" s="7">
        <f t="shared" si="73"/>
        <v>118.73873873873873</v>
      </c>
      <c r="Q1187" t="s">
        <v>8338</v>
      </c>
      <c r="R1187" t="s">
        <v>8339</v>
      </c>
      <c r="S1187" s="12">
        <f t="shared" si="74"/>
        <v>42130.865150462967</v>
      </c>
      <c r="T1187" s="12">
        <f t="shared" si="75"/>
        <v>42163.166666666672</v>
      </c>
    </row>
    <row r="1188" spans="1:20" ht="60" hidden="1" x14ac:dyDescent="0.25">
      <c r="A1188">
        <v>1186</v>
      </c>
      <c r="B1188" s="3" t="s">
        <v>1187</v>
      </c>
      <c r="C1188" s="3" t="s">
        <v>5296</v>
      </c>
      <c r="D1188">
        <v>7500</v>
      </c>
      <c r="E1188">
        <v>8005</v>
      </c>
      <c r="F1188" t="s">
        <v>8219</v>
      </c>
      <c r="G1188" t="s">
        <v>8225</v>
      </c>
      <c r="H1188" t="s">
        <v>8247</v>
      </c>
      <c r="I1188">
        <v>1433198520</v>
      </c>
      <c r="J1188">
        <v>1430340195</v>
      </c>
      <c r="K1188" t="b">
        <v>0</v>
      </c>
      <c r="L1188">
        <v>123</v>
      </c>
      <c r="M1188" t="b">
        <v>1</v>
      </c>
      <c r="N1188" t="s">
        <v>8285</v>
      </c>
      <c r="O1188" s="5">
        <f t="shared" si="72"/>
        <v>106.73333333333332</v>
      </c>
      <c r="P1188" s="7">
        <f t="shared" si="73"/>
        <v>65.081300813008127</v>
      </c>
      <c r="Q1188" t="s">
        <v>8338</v>
      </c>
      <c r="R1188" t="s">
        <v>8339</v>
      </c>
      <c r="S1188" s="12">
        <f t="shared" si="74"/>
        <v>42123.86336805555</v>
      </c>
      <c r="T1188" s="12">
        <f t="shared" si="75"/>
        <v>42156.945833333331</v>
      </c>
    </row>
    <row r="1189" spans="1:20" ht="60" hidden="1" x14ac:dyDescent="0.25">
      <c r="A1189">
        <v>1187</v>
      </c>
      <c r="B1189" s="3" t="s">
        <v>1188</v>
      </c>
      <c r="C1189" s="3" t="s">
        <v>5297</v>
      </c>
      <c r="D1189">
        <v>8750</v>
      </c>
      <c r="E1189">
        <v>9111</v>
      </c>
      <c r="F1189" t="s">
        <v>8219</v>
      </c>
      <c r="G1189" t="s">
        <v>8224</v>
      </c>
      <c r="H1189" t="s">
        <v>8246</v>
      </c>
      <c r="I1189">
        <v>1431885600</v>
      </c>
      <c r="J1189">
        <v>1429133323</v>
      </c>
      <c r="K1189" t="b">
        <v>0</v>
      </c>
      <c r="L1189">
        <v>70</v>
      </c>
      <c r="M1189" t="b">
        <v>1</v>
      </c>
      <c r="N1189" t="s">
        <v>8285</v>
      </c>
      <c r="O1189" s="5">
        <f t="shared" si="72"/>
        <v>104.12571428571428</v>
      </c>
      <c r="P1189" s="7">
        <f t="shared" si="73"/>
        <v>130.15714285714284</v>
      </c>
      <c r="Q1189" t="s">
        <v>8338</v>
      </c>
      <c r="R1189" t="s">
        <v>8339</v>
      </c>
      <c r="S1189" s="12">
        <f t="shared" si="74"/>
        <v>42109.894942129627</v>
      </c>
      <c r="T1189" s="12">
        <f t="shared" si="75"/>
        <v>42141.75</v>
      </c>
    </row>
    <row r="1190" spans="1:20" ht="45" hidden="1" x14ac:dyDescent="0.25">
      <c r="A1190">
        <v>1188</v>
      </c>
      <c r="B1190" s="3" t="s">
        <v>1189</v>
      </c>
      <c r="C1190" s="3" t="s">
        <v>5298</v>
      </c>
      <c r="D1190">
        <v>2000</v>
      </c>
      <c r="E1190">
        <v>3211</v>
      </c>
      <c r="F1190" t="s">
        <v>8219</v>
      </c>
      <c r="G1190" t="s">
        <v>8229</v>
      </c>
      <c r="H1190" t="s">
        <v>8251</v>
      </c>
      <c r="I1190">
        <v>1482943740</v>
      </c>
      <c r="J1190">
        <v>1481129340</v>
      </c>
      <c r="K1190" t="b">
        <v>0</v>
      </c>
      <c r="L1190">
        <v>85</v>
      </c>
      <c r="M1190" t="b">
        <v>1</v>
      </c>
      <c r="N1190" t="s">
        <v>8285</v>
      </c>
      <c r="O1190" s="5">
        <f t="shared" si="72"/>
        <v>160.54999999999998</v>
      </c>
      <c r="P1190" s="7">
        <f t="shared" si="73"/>
        <v>37.776470588235291</v>
      </c>
      <c r="Q1190" t="s">
        <v>8338</v>
      </c>
      <c r="R1190" t="s">
        <v>8339</v>
      </c>
      <c r="S1190" s="12">
        <f t="shared" si="74"/>
        <v>42711.700694444444</v>
      </c>
      <c r="T1190" s="12">
        <f t="shared" si="75"/>
        <v>42732.700694444444</v>
      </c>
    </row>
    <row r="1191" spans="1:20" ht="60" hidden="1" x14ac:dyDescent="0.25">
      <c r="A1191">
        <v>1189</v>
      </c>
      <c r="B1191" s="3" t="s">
        <v>1190</v>
      </c>
      <c r="C1191" s="3" t="s">
        <v>5299</v>
      </c>
      <c r="D1191">
        <v>9000</v>
      </c>
      <c r="E1191">
        <v>9700</v>
      </c>
      <c r="F1191" t="s">
        <v>8219</v>
      </c>
      <c r="G1191" t="s">
        <v>8224</v>
      </c>
      <c r="H1191" t="s">
        <v>8246</v>
      </c>
      <c r="I1191">
        <v>1467242995</v>
      </c>
      <c r="J1191">
        <v>1465428595</v>
      </c>
      <c r="K1191" t="b">
        <v>0</v>
      </c>
      <c r="L1191">
        <v>86</v>
      </c>
      <c r="M1191" t="b">
        <v>1</v>
      </c>
      <c r="N1191" t="s">
        <v>8285</v>
      </c>
      <c r="O1191" s="5">
        <f t="shared" si="72"/>
        <v>107.77777777777777</v>
      </c>
      <c r="P1191" s="7">
        <f t="shared" si="73"/>
        <v>112.79069767441861</v>
      </c>
      <c r="Q1191" t="s">
        <v>8338</v>
      </c>
      <c r="R1191" t="s">
        <v>8339</v>
      </c>
      <c r="S1191" s="12">
        <f t="shared" si="74"/>
        <v>42529.979108796295</v>
      </c>
      <c r="T1191" s="12">
        <f t="shared" si="75"/>
        <v>42550.979108796295</v>
      </c>
    </row>
    <row r="1192" spans="1:20" ht="45" hidden="1" x14ac:dyDescent="0.25">
      <c r="A1192">
        <v>1190</v>
      </c>
      <c r="B1192" s="3" t="s">
        <v>1191</v>
      </c>
      <c r="C1192" s="3" t="s">
        <v>5300</v>
      </c>
      <c r="D1192">
        <v>500</v>
      </c>
      <c r="E1192">
        <v>675</v>
      </c>
      <c r="F1192" t="s">
        <v>8219</v>
      </c>
      <c r="G1192" t="s">
        <v>8224</v>
      </c>
      <c r="H1192" t="s">
        <v>8246</v>
      </c>
      <c r="I1192">
        <v>1409500725</v>
      </c>
      <c r="J1192">
        <v>1406908725</v>
      </c>
      <c r="K1192" t="b">
        <v>0</v>
      </c>
      <c r="L1192">
        <v>13</v>
      </c>
      <c r="M1192" t="b">
        <v>1</v>
      </c>
      <c r="N1192" t="s">
        <v>8285</v>
      </c>
      <c r="O1192" s="5">
        <f t="shared" si="72"/>
        <v>135</v>
      </c>
      <c r="P1192" s="7">
        <f t="shared" si="73"/>
        <v>51.92307692307692</v>
      </c>
      <c r="Q1192" t="s">
        <v>8338</v>
      </c>
      <c r="R1192" t="s">
        <v>8339</v>
      </c>
      <c r="S1192" s="12">
        <f t="shared" si="74"/>
        <v>41852.665798611109</v>
      </c>
      <c r="T1192" s="12">
        <f t="shared" si="75"/>
        <v>41882.665798611109</v>
      </c>
    </row>
    <row r="1193" spans="1:20" ht="60" hidden="1" x14ac:dyDescent="0.25">
      <c r="A1193">
        <v>1191</v>
      </c>
      <c r="B1193" s="3" t="s">
        <v>1192</v>
      </c>
      <c r="C1193" s="3" t="s">
        <v>5301</v>
      </c>
      <c r="D1193">
        <v>2700</v>
      </c>
      <c r="E1193">
        <v>2945</v>
      </c>
      <c r="F1193" t="s">
        <v>8219</v>
      </c>
      <c r="G1193" t="s">
        <v>8224</v>
      </c>
      <c r="H1193" t="s">
        <v>8246</v>
      </c>
      <c r="I1193">
        <v>1458480560</v>
      </c>
      <c r="J1193">
        <v>1455892160</v>
      </c>
      <c r="K1193" t="b">
        <v>0</v>
      </c>
      <c r="L1193">
        <v>33</v>
      </c>
      <c r="M1193" t="b">
        <v>1</v>
      </c>
      <c r="N1193" t="s">
        <v>8285</v>
      </c>
      <c r="O1193" s="5">
        <f t="shared" si="72"/>
        <v>109.07407407407408</v>
      </c>
      <c r="P1193" s="7">
        <f t="shared" si="73"/>
        <v>89.242424242424249</v>
      </c>
      <c r="Q1193" t="s">
        <v>8338</v>
      </c>
      <c r="R1193" t="s">
        <v>8339</v>
      </c>
      <c r="S1193" s="12">
        <f t="shared" si="74"/>
        <v>42419.603703703702</v>
      </c>
      <c r="T1193" s="12">
        <f t="shared" si="75"/>
        <v>42449.562037037031</v>
      </c>
    </row>
    <row r="1194" spans="1:20" ht="30" hidden="1" x14ac:dyDescent="0.25">
      <c r="A1194">
        <v>1192</v>
      </c>
      <c r="B1194" s="3" t="s">
        <v>1193</v>
      </c>
      <c r="C1194" s="3" t="s">
        <v>5302</v>
      </c>
      <c r="D1194">
        <v>100</v>
      </c>
      <c r="E1194">
        <v>290</v>
      </c>
      <c r="F1194" t="s">
        <v>8219</v>
      </c>
      <c r="G1194" t="s">
        <v>8225</v>
      </c>
      <c r="H1194" t="s">
        <v>8247</v>
      </c>
      <c r="I1194">
        <v>1486814978</v>
      </c>
      <c r="J1194">
        <v>1484222978</v>
      </c>
      <c r="K1194" t="b">
        <v>0</v>
      </c>
      <c r="L1194">
        <v>15</v>
      </c>
      <c r="M1194" t="b">
        <v>1</v>
      </c>
      <c r="N1194" t="s">
        <v>8285</v>
      </c>
      <c r="O1194" s="5">
        <f t="shared" si="72"/>
        <v>290</v>
      </c>
      <c r="P1194" s="7">
        <f t="shared" si="73"/>
        <v>19.333333333333332</v>
      </c>
      <c r="Q1194" t="s">
        <v>8338</v>
      </c>
      <c r="R1194" t="s">
        <v>8339</v>
      </c>
      <c r="S1194" s="12">
        <f t="shared" si="74"/>
        <v>42747.506689814814</v>
      </c>
      <c r="T1194" s="12">
        <f t="shared" si="75"/>
        <v>42777.506689814814</v>
      </c>
    </row>
    <row r="1195" spans="1:20" ht="60" hidden="1" x14ac:dyDescent="0.25">
      <c r="A1195">
        <v>1193</v>
      </c>
      <c r="B1195" s="3" t="s">
        <v>1194</v>
      </c>
      <c r="C1195" s="3" t="s">
        <v>5303</v>
      </c>
      <c r="D1195">
        <v>21000</v>
      </c>
      <c r="E1195">
        <v>21831</v>
      </c>
      <c r="F1195" t="s">
        <v>8219</v>
      </c>
      <c r="G1195" t="s">
        <v>8224</v>
      </c>
      <c r="H1195" t="s">
        <v>8246</v>
      </c>
      <c r="I1195">
        <v>1460223453</v>
      </c>
      <c r="J1195">
        <v>1455043053</v>
      </c>
      <c r="K1195" t="b">
        <v>0</v>
      </c>
      <c r="L1195">
        <v>273</v>
      </c>
      <c r="M1195" t="b">
        <v>1</v>
      </c>
      <c r="N1195" t="s">
        <v>8285</v>
      </c>
      <c r="O1195" s="5">
        <f t="shared" si="72"/>
        <v>103.95714285714286</v>
      </c>
      <c r="P1195" s="7">
        <f t="shared" si="73"/>
        <v>79.967032967032964</v>
      </c>
      <c r="Q1195" t="s">
        <v>8338</v>
      </c>
      <c r="R1195" t="s">
        <v>8339</v>
      </c>
      <c r="S1195" s="12">
        <f t="shared" si="74"/>
        <v>42409.776076388895</v>
      </c>
      <c r="T1195" s="12">
        <f t="shared" si="75"/>
        <v>42469.734409722223</v>
      </c>
    </row>
    <row r="1196" spans="1:20" ht="60" hidden="1" x14ac:dyDescent="0.25">
      <c r="A1196">
        <v>1194</v>
      </c>
      <c r="B1196" s="3" t="s">
        <v>1195</v>
      </c>
      <c r="C1196" s="3" t="s">
        <v>5304</v>
      </c>
      <c r="D1196">
        <v>12500</v>
      </c>
      <c r="E1196">
        <v>40280</v>
      </c>
      <c r="F1196" t="s">
        <v>8219</v>
      </c>
      <c r="G1196" t="s">
        <v>8241</v>
      </c>
      <c r="H1196" t="s">
        <v>8249</v>
      </c>
      <c r="I1196">
        <v>1428493379</v>
      </c>
      <c r="J1196">
        <v>1425901379</v>
      </c>
      <c r="K1196" t="b">
        <v>0</v>
      </c>
      <c r="L1196">
        <v>714</v>
      </c>
      <c r="M1196" t="b">
        <v>1</v>
      </c>
      <c r="N1196" t="s">
        <v>8285</v>
      </c>
      <c r="O1196" s="5">
        <f t="shared" si="72"/>
        <v>322.24</v>
      </c>
      <c r="P1196" s="7">
        <f t="shared" si="73"/>
        <v>56.414565826330531</v>
      </c>
      <c r="Q1196" t="s">
        <v>8338</v>
      </c>
      <c r="R1196" t="s">
        <v>8339</v>
      </c>
      <c r="S1196" s="12">
        <f t="shared" si="74"/>
        <v>42072.488182870366</v>
      </c>
      <c r="T1196" s="12">
        <f t="shared" si="75"/>
        <v>42102.488182870366</v>
      </c>
    </row>
    <row r="1197" spans="1:20" ht="60" hidden="1" x14ac:dyDescent="0.25">
      <c r="A1197">
        <v>1195</v>
      </c>
      <c r="B1197" s="3" t="s">
        <v>1196</v>
      </c>
      <c r="C1197" s="3" t="s">
        <v>5305</v>
      </c>
      <c r="D1197">
        <v>10000</v>
      </c>
      <c r="E1197">
        <v>13500</v>
      </c>
      <c r="F1197" t="s">
        <v>8219</v>
      </c>
      <c r="G1197" t="s">
        <v>8237</v>
      </c>
      <c r="H1197" t="s">
        <v>8249</v>
      </c>
      <c r="I1197">
        <v>1450602000</v>
      </c>
      <c r="J1197">
        <v>1445415653</v>
      </c>
      <c r="K1197" t="b">
        <v>0</v>
      </c>
      <c r="L1197">
        <v>170</v>
      </c>
      <c r="M1197" t="b">
        <v>1</v>
      </c>
      <c r="N1197" t="s">
        <v>8285</v>
      </c>
      <c r="O1197" s="5">
        <f t="shared" si="72"/>
        <v>135</v>
      </c>
      <c r="P1197" s="7">
        <f t="shared" si="73"/>
        <v>79.411764705882348</v>
      </c>
      <c r="Q1197" t="s">
        <v>8338</v>
      </c>
      <c r="R1197" t="s">
        <v>8339</v>
      </c>
      <c r="S1197" s="12">
        <f t="shared" si="74"/>
        <v>42298.34783564815</v>
      </c>
      <c r="T1197" s="12">
        <f t="shared" si="75"/>
        <v>42358.375</v>
      </c>
    </row>
    <row r="1198" spans="1:20" ht="30" hidden="1" x14ac:dyDescent="0.25">
      <c r="A1198">
        <v>1196</v>
      </c>
      <c r="B1198" s="3" t="s">
        <v>1197</v>
      </c>
      <c r="C1198" s="3" t="s">
        <v>5306</v>
      </c>
      <c r="D1198">
        <v>14500</v>
      </c>
      <c r="E1198">
        <v>39137</v>
      </c>
      <c r="F1198" t="s">
        <v>8219</v>
      </c>
      <c r="G1198" t="s">
        <v>8225</v>
      </c>
      <c r="H1198" t="s">
        <v>8247</v>
      </c>
      <c r="I1198">
        <v>1450467539</v>
      </c>
      <c r="J1198">
        <v>1447875539</v>
      </c>
      <c r="K1198" t="b">
        <v>0</v>
      </c>
      <c r="L1198">
        <v>512</v>
      </c>
      <c r="M1198" t="b">
        <v>1</v>
      </c>
      <c r="N1198" t="s">
        <v>8285</v>
      </c>
      <c r="O1198" s="5">
        <f t="shared" si="72"/>
        <v>269.91034482758624</v>
      </c>
      <c r="P1198" s="7">
        <f t="shared" si="73"/>
        <v>76.439453125</v>
      </c>
      <c r="Q1198" t="s">
        <v>8338</v>
      </c>
      <c r="R1198" t="s">
        <v>8339</v>
      </c>
      <c r="S1198" s="12">
        <f t="shared" si="74"/>
        <v>42326.818738425922</v>
      </c>
      <c r="T1198" s="12">
        <f t="shared" si="75"/>
        <v>42356.818738425922</v>
      </c>
    </row>
    <row r="1199" spans="1:20" ht="60" hidden="1" x14ac:dyDescent="0.25">
      <c r="A1199">
        <v>1197</v>
      </c>
      <c r="B1199" s="3" t="s">
        <v>1198</v>
      </c>
      <c r="C1199" s="3" t="s">
        <v>5307</v>
      </c>
      <c r="D1199">
        <v>15000</v>
      </c>
      <c r="E1199">
        <v>37994</v>
      </c>
      <c r="F1199" t="s">
        <v>8219</v>
      </c>
      <c r="G1199" t="s">
        <v>8224</v>
      </c>
      <c r="H1199" t="s">
        <v>8246</v>
      </c>
      <c r="I1199">
        <v>1465797540</v>
      </c>
      <c r="J1199">
        <v>1463155034</v>
      </c>
      <c r="K1199" t="b">
        <v>0</v>
      </c>
      <c r="L1199">
        <v>314</v>
      </c>
      <c r="M1199" t="b">
        <v>1</v>
      </c>
      <c r="N1199" t="s">
        <v>8285</v>
      </c>
      <c r="O1199" s="5">
        <f t="shared" si="72"/>
        <v>253.29333333333332</v>
      </c>
      <c r="P1199" s="7">
        <f t="shared" si="73"/>
        <v>121</v>
      </c>
      <c r="Q1199" t="s">
        <v>8338</v>
      </c>
      <c r="R1199" t="s">
        <v>8339</v>
      </c>
      <c r="S1199" s="12">
        <f t="shared" si="74"/>
        <v>42503.66474537037</v>
      </c>
      <c r="T1199" s="12">
        <f t="shared" si="75"/>
        <v>42534.249305555553</v>
      </c>
    </row>
    <row r="1200" spans="1:20" ht="60" hidden="1" x14ac:dyDescent="0.25">
      <c r="A1200">
        <v>1198</v>
      </c>
      <c r="B1200" s="3" t="s">
        <v>1199</v>
      </c>
      <c r="C1200" s="3" t="s">
        <v>5308</v>
      </c>
      <c r="D1200">
        <v>3500</v>
      </c>
      <c r="E1200">
        <v>9121</v>
      </c>
      <c r="F1200" t="s">
        <v>8219</v>
      </c>
      <c r="G1200" t="s">
        <v>8224</v>
      </c>
      <c r="H1200" t="s">
        <v>8246</v>
      </c>
      <c r="I1200">
        <v>1451530800</v>
      </c>
      <c r="J1200">
        <v>1448463086</v>
      </c>
      <c r="K1200" t="b">
        <v>0</v>
      </c>
      <c r="L1200">
        <v>167</v>
      </c>
      <c r="M1200" t="b">
        <v>1</v>
      </c>
      <c r="N1200" t="s">
        <v>8285</v>
      </c>
      <c r="O1200" s="5">
        <f t="shared" si="72"/>
        <v>260.59999999999997</v>
      </c>
      <c r="P1200" s="7">
        <f t="shared" si="73"/>
        <v>54.616766467065865</v>
      </c>
      <c r="Q1200" t="s">
        <v>8338</v>
      </c>
      <c r="R1200" t="s">
        <v>8339</v>
      </c>
      <c r="S1200" s="12">
        <f t="shared" si="74"/>
        <v>42333.619050925925</v>
      </c>
      <c r="T1200" s="12">
        <f t="shared" si="75"/>
        <v>42369.125</v>
      </c>
    </row>
    <row r="1201" spans="1:20" ht="60" hidden="1" x14ac:dyDescent="0.25">
      <c r="A1201">
        <v>1199</v>
      </c>
      <c r="B1201" s="3" t="s">
        <v>1200</v>
      </c>
      <c r="C1201" s="3" t="s">
        <v>5309</v>
      </c>
      <c r="D1201">
        <v>2658</v>
      </c>
      <c r="E1201">
        <v>2693</v>
      </c>
      <c r="F1201" t="s">
        <v>8219</v>
      </c>
      <c r="G1201" t="s">
        <v>8225</v>
      </c>
      <c r="H1201" t="s">
        <v>8247</v>
      </c>
      <c r="I1201">
        <v>1436380200</v>
      </c>
      <c r="J1201">
        <v>1433615400</v>
      </c>
      <c r="K1201" t="b">
        <v>0</v>
      </c>
      <c r="L1201">
        <v>9</v>
      </c>
      <c r="M1201" t="b">
        <v>1</v>
      </c>
      <c r="N1201" t="s">
        <v>8285</v>
      </c>
      <c r="O1201" s="5">
        <f t="shared" si="72"/>
        <v>101.31677953348381</v>
      </c>
      <c r="P1201" s="7">
        <f t="shared" si="73"/>
        <v>299.22222222222223</v>
      </c>
      <c r="Q1201" t="s">
        <v>8338</v>
      </c>
      <c r="R1201" t="s">
        <v>8339</v>
      </c>
      <c r="S1201" s="12">
        <f t="shared" si="74"/>
        <v>42161.770833333328</v>
      </c>
      <c r="T1201" s="12">
        <f t="shared" si="75"/>
        <v>42193.770833333328</v>
      </c>
    </row>
    <row r="1202" spans="1:20" ht="60" hidden="1" x14ac:dyDescent="0.25">
      <c r="A1202">
        <v>1200</v>
      </c>
      <c r="B1202" s="3" t="s">
        <v>1201</v>
      </c>
      <c r="C1202" s="3" t="s">
        <v>5310</v>
      </c>
      <c r="D1202">
        <v>4800</v>
      </c>
      <c r="E1202">
        <v>6029</v>
      </c>
      <c r="F1202" t="s">
        <v>8219</v>
      </c>
      <c r="G1202" t="s">
        <v>8224</v>
      </c>
      <c r="H1202" t="s">
        <v>8246</v>
      </c>
      <c r="I1202">
        <v>1429183656</v>
      </c>
      <c r="J1202">
        <v>1427369256</v>
      </c>
      <c r="K1202" t="b">
        <v>0</v>
      </c>
      <c r="L1202">
        <v>103</v>
      </c>
      <c r="M1202" t="b">
        <v>1</v>
      </c>
      <c r="N1202" t="s">
        <v>8285</v>
      </c>
      <c r="O1202" s="5">
        <f t="shared" si="72"/>
        <v>125.60416666666667</v>
      </c>
      <c r="P1202" s="7">
        <f t="shared" si="73"/>
        <v>58.533980582524272</v>
      </c>
      <c r="Q1202" t="s">
        <v>8338</v>
      </c>
      <c r="R1202" t="s">
        <v>8339</v>
      </c>
      <c r="S1202" s="12">
        <f t="shared" si="74"/>
        <v>42089.477500000001</v>
      </c>
      <c r="T1202" s="12">
        <f t="shared" si="75"/>
        <v>42110.477500000001</v>
      </c>
    </row>
    <row r="1203" spans="1:20" ht="60" hidden="1" x14ac:dyDescent="0.25">
      <c r="A1203">
        <v>1201</v>
      </c>
      <c r="B1203" s="3" t="s">
        <v>1202</v>
      </c>
      <c r="C1203" s="3" t="s">
        <v>5311</v>
      </c>
      <c r="D1203">
        <v>6000</v>
      </c>
      <c r="E1203">
        <v>6146.27</v>
      </c>
      <c r="F1203" t="s">
        <v>8219</v>
      </c>
      <c r="G1203" t="s">
        <v>8225</v>
      </c>
      <c r="H1203" t="s">
        <v>8247</v>
      </c>
      <c r="I1203">
        <v>1468593246</v>
      </c>
      <c r="J1203">
        <v>1466001246</v>
      </c>
      <c r="K1203" t="b">
        <v>0</v>
      </c>
      <c r="L1203">
        <v>111</v>
      </c>
      <c r="M1203" t="b">
        <v>1</v>
      </c>
      <c r="N1203" t="s">
        <v>8285</v>
      </c>
      <c r="O1203" s="5">
        <f t="shared" si="72"/>
        <v>102.43783333333334</v>
      </c>
      <c r="P1203" s="7">
        <f t="shared" si="73"/>
        <v>55.371801801801809</v>
      </c>
      <c r="Q1203" t="s">
        <v>8338</v>
      </c>
      <c r="R1203" t="s">
        <v>8339</v>
      </c>
      <c r="S1203" s="12">
        <f t="shared" si="74"/>
        <v>42536.60701388889</v>
      </c>
      <c r="T1203" s="12">
        <f t="shared" si="75"/>
        <v>42566.60701388889</v>
      </c>
    </row>
    <row r="1204" spans="1:20" ht="60" hidden="1" x14ac:dyDescent="0.25">
      <c r="A1204">
        <v>1202</v>
      </c>
      <c r="B1204" s="3" t="s">
        <v>1203</v>
      </c>
      <c r="C1204" s="3" t="s">
        <v>5312</v>
      </c>
      <c r="D1204">
        <v>25000</v>
      </c>
      <c r="E1204">
        <v>49811</v>
      </c>
      <c r="F1204" t="s">
        <v>8219</v>
      </c>
      <c r="G1204" t="s">
        <v>8226</v>
      </c>
      <c r="H1204" t="s">
        <v>8248</v>
      </c>
      <c r="I1204">
        <v>1435388154</v>
      </c>
      <c r="J1204">
        <v>1432796154</v>
      </c>
      <c r="K1204" t="b">
        <v>0</v>
      </c>
      <c r="L1204">
        <v>271</v>
      </c>
      <c r="M1204" t="b">
        <v>1</v>
      </c>
      <c r="N1204" t="s">
        <v>8285</v>
      </c>
      <c r="O1204" s="5">
        <f t="shared" si="72"/>
        <v>199.244</v>
      </c>
      <c r="P1204" s="7">
        <f t="shared" si="73"/>
        <v>183.80442804428046</v>
      </c>
      <c r="Q1204" t="s">
        <v>8338</v>
      </c>
      <c r="R1204" t="s">
        <v>8339</v>
      </c>
      <c r="S1204" s="12">
        <f t="shared" si="74"/>
        <v>42152.288819444439</v>
      </c>
      <c r="T1204" s="12">
        <f t="shared" si="75"/>
        <v>42182.288819444439</v>
      </c>
    </row>
    <row r="1205" spans="1:20" ht="45" hidden="1" x14ac:dyDescent="0.25">
      <c r="A1205">
        <v>1203</v>
      </c>
      <c r="B1205" s="3" t="s">
        <v>1204</v>
      </c>
      <c r="C1205" s="3" t="s">
        <v>5313</v>
      </c>
      <c r="D1205">
        <v>16300</v>
      </c>
      <c r="E1205">
        <v>16700</v>
      </c>
      <c r="F1205" t="s">
        <v>8219</v>
      </c>
      <c r="G1205" t="s">
        <v>8224</v>
      </c>
      <c r="H1205" t="s">
        <v>8246</v>
      </c>
      <c r="I1205">
        <v>1433083527</v>
      </c>
      <c r="J1205">
        <v>1430491527</v>
      </c>
      <c r="K1205" t="b">
        <v>0</v>
      </c>
      <c r="L1205">
        <v>101</v>
      </c>
      <c r="M1205" t="b">
        <v>1</v>
      </c>
      <c r="N1205" t="s">
        <v>8285</v>
      </c>
      <c r="O1205" s="5">
        <f t="shared" si="72"/>
        <v>102.45398773006136</v>
      </c>
      <c r="P1205" s="7">
        <f t="shared" si="73"/>
        <v>165.34653465346534</v>
      </c>
      <c r="Q1205" t="s">
        <v>8338</v>
      </c>
      <c r="R1205" t="s">
        <v>8339</v>
      </c>
      <c r="S1205" s="12">
        <f t="shared" si="74"/>
        <v>42125.614895833336</v>
      </c>
      <c r="T1205" s="12">
        <f t="shared" si="75"/>
        <v>42155.614895833336</v>
      </c>
    </row>
    <row r="1206" spans="1:20" ht="45" hidden="1" x14ac:dyDescent="0.25">
      <c r="A1206">
        <v>1204</v>
      </c>
      <c r="B1206" s="3" t="s">
        <v>1205</v>
      </c>
      <c r="C1206" s="3" t="s">
        <v>5314</v>
      </c>
      <c r="D1206">
        <v>13000</v>
      </c>
      <c r="E1206">
        <v>13383</v>
      </c>
      <c r="F1206" t="s">
        <v>8219</v>
      </c>
      <c r="G1206" t="s">
        <v>8224</v>
      </c>
      <c r="H1206" t="s">
        <v>8246</v>
      </c>
      <c r="I1206">
        <v>1449205200</v>
      </c>
      <c r="J1206">
        <v>1445363833</v>
      </c>
      <c r="K1206" t="b">
        <v>0</v>
      </c>
      <c r="L1206">
        <v>57</v>
      </c>
      <c r="M1206" t="b">
        <v>1</v>
      </c>
      <c r="N1206" t="s">
        <v>8285</v>
      </c>
      <c r="O1206" s="5">
        <f t="shared" si="72"/>
        <v>102.94615384615385</v>
      </c>
      <c r="P1206" s="7">
        <f t="shared" si="73"/>
        <v>234.78947368421052</v>
      </c>
      <c r="Q1206" t="s">
        <v>8338</v>
      </c>
      <c r="R1206" t="s">
        <v>8339</v>
      </c>
      <c r="S1206" s="12">
        <f t="shared" si="74"/>
        <v>42297.748067129629</v>
      </c>
      <c r="T1206" s="12">
        <f t="shared" si="75"/>
        <v>42342.208333333328</v>
      </c>
    </row>
    <row r="1207" spans="1:20" ht="60" hidden="1" x14ac:dyDescent="0.25">
      <c r="A1207">
        <v>1205</v>
      </c>
      <c r="B1207" s="3" t="s">
        <v>1206</v>
      </c>
      <c r="C1207" s="3" t="s">
        <v>5315</v>
      </c>
      <c r="D1207">
        <v>13000</v>
      </c>
      <c r="E1207">
        <v>13112</v>
      </c>
      <c r="F1207" t="s">
        <v>8219</v>
      </c>
      <c r="G1207" t="s">
        <v>8236</v>
      </c>
      <c r="H1207" t="s">
        <v>8249</v>
      </c>
      <c r="I1207">
        <v>1434197351</v>
      </c>
      <c r="J1207">
        <v>1431605351</v>
      </c>
      <c r="K1207" t="b">
        <v>0</v>
      </c>
      <c r="L1207">
        <v>62</v>
      </c>
      <c r="M1207" t="b">
        <v>1</v>
      </c>
      <c r="N1207" t="s">
        <v>8285</v>
      </c>
      <c r="O1207" s="5">
        <f t="shared" si="72"/>
        <v>100.86153846153847</v>
      </c>
      <c r="P1207" s="7">
        <f t="shared" si="73"/>
        <v>211.48387096774192</v>
      </c>
      <c r="Q1207" t="s">
        <v>8338</v>
      </c>
      <c r="R1207" t="s">
        <v>8339</v>
      </c>
      <c r="S1207" s="12">
        <f t="shared" si="74"/>
        <v>42138.506377314814</v>
      </c>
      <c r="T1207" s="12">
        <f t="shared" si="75"/>
        <v>42168.506377314814</v>
      </c>
    </row>
    <row r="1208" spans="1:20" ht="60" hidden="1" x14ac:dyDescent="0.25">
      <c r="A1208">
        <v>1206</v>
      </c>
      <c r="B1208" s="3" t="s">
        <v>1207</v>
      </c>
      <c r="C1208" s="3" t="s">
        <v>5316</v>
      </c>
      <c r="D1208">
        <v>900</v>
      </c>
      <c r="E1208">
        <v>1035</v>
      </c>
      <c r="F1208" t="s">
        <v>8219</v>
      </c>
      <c r="G1208" t="s">
        <v>8239</v>
      </c>
      <c r="H1208" t="s">
        <v>8249</v>
      </c>
      <c r="I1208">
        <v>1489238940</v>
      </c>
      <c r="J1208">
        <v>1486406253</v>
      </c>
      <c r="K1208" t="b">
        <v>0</v>
      </c>
      <c r="L1208">
        <v>32</v>
      </c>
      <c r="M1208" t="b">
        <v>1</v>
      </c>
      <c r="N1208" t="s">
        <v>8285</v>
      </c>
      <c r="O1208" s="5">
        <f t="shared" si="72"/>
        <v>114.99999999999999</v>
      </c>
      <c r="P1208" s="7">
        <f t="shared" si="73"/>
        <v>32.34375</v>
      </c>
      <c r="Q1208" t="s">
        <v>8338</v>
      </c>
      <c r="R1208" t="s">
        <v>8339</v>
      </c>
      <c r="S1208" s="12">
        <f t="shared" si="74"/>
        <v>42772.776076388895</v>
      </c>
      <c r="T1208" s="12">
        <f t="shared" si="75"/>
        <v>42805.561805555553</v>
      </c>
    </row>
    <row r="1209" spans="1:20" ht="30" hidden="1" x14ac:dyDescent="0.25">
      <c r="A1209">
        <v>1207</v>
      </c>
      <c r="B1209" s="3" t="s">
        <v>1208</v>
      </c>
      <c r="C1209" s="3" t="s">
        <v>5317</v>
      </c>
      <c r="D1209">
        <v>16700</v>
      </c>
      <c r="E1209">
        <v>17396</v>
      </c>
      <c r="F1209" t="s">
        <v>8219</v>
      </c>
      <c r="G1209" t="s">
        <v>8237</v>
      </c>
      <c r="H1209" t="s">
        <v>8249</v>
      </c>
      <c r="I1209">
        <v>1459418400</v>
      </c>
      <c r="J1209">
        <v>1456827573</v>
      </c>
      <c r="K1209" t="b">
        <v>0</v>
      </c>
      <c r="L1209">
        <v>141</v>
      </c>
      <c r="M1209" t="b">
        <v>1</v>
      </c>
      <c r="N1209" t="s">
        <v>8285</v>
      </c>
      <c r="O1209" s="5">
        <f t="shared" si="72"/>
        <v>104.16766467065868</v>
      </c>
      <c r="P1209" s="7">
        <f t="shared" si="73"/>
        <v>123.37588652482269</v>
      </c>
      <c r="Q1209" t="s">
        <v>8338</v>
      </c>
      <c r="R1209" t="s">
        <v>8339</v>
      </c>
      <c r="S1209" s="12">
        <f t="shared" si="74"/>
        <v>42430.430243055554</v>
      </c>
      <c r="T1209" s="12">
        <f t="shared" si="75"/>
        <v>42460.416666666672</v>
      </c>
    </row>
    <row r="1210" spans="1:20" ht="60" hidden="1" x14ac:dyDescent="0.25">
      <c r="A1210">
        <v>1208</v>
      </c>
      <c r="B1210" s="3" t="s">
        <v>1209</v>
      </c>
      <c r="C1210" s="3" t="s">
        <v>5318</v>
      </c>
      <c r="D1210">
        <v>10000</v>
      </c>
      <c r="E1210">
        <v>15530</v>
      </c>
      <c r="F1210" t="s">
        <v>8219</v>
      </c>
      <c r="G1210" t="s">
        <v>8224</v>
      </c>
      <c r="H1210" t="s">
        <v>8246</v>
      </c>
      <c r="I1210">
        <v>1458835264</v>
      </c>
      <c r="J1210">
        <v>1456246864</v>
      </c>
      <c r="K1210" t="b">
        <v>0</v>
      </c>
      <c r="L1210">
        <v>75</v>
      </c>
      <c r="M1210" t="b">
        <v>1</v>
      </c>
      <c r="N1210" t="s">
        <v>8285</v>
      </c>
      <c r="O1210" s="5">
        <f t="shared" si="72"/>
        <v>155.29999999999998</v>
      </c>
      <c r="P1210" s="7">
        <f t="shared" si="73"/>
        <v>207.06666666666666</v>
      </c>
      <c r="Q1210" t="s">
        <v>8338</v>
      </c>
      <c r="R1210" t="s">
        <v>8339</v>
      </c>
      <c r="S1210" s="12">
        <f t="shared" si="74"/>
        <v>42423.709074074075</v>
      </c>
      <c r="T1210" s="12">
        <f t="shared" si="75"/>
        <v>42453.667407407411</v>
      </c>
    </row>
    <row r="1211" spans="1:20" ht="60" hidden="1" x14ac:dyDescent="0.25">
      <c r="A1211">
        <v>1209</v>
      </c>
      <c r="B1211" s="3" t="s">
        <v>1210</v>
      </c>
      <c r="C1211" s="3" t="s">
        <v>5319</v>
      </c>
      <c r="D1211">
        <v>6000</v>
      </c>
      <c r="E1211">
        <v>6360</v>
      </c>
      <c r="F1211" t="s">
        <v>8219</v>
      </c>
      <c r="G1211" t="s">
        <v>8224</v>
      </c>
      <c r="H1211" t="s">
        <v>8246</v>
      </c>
      <c r="I1211">
        <v>1488053905</v>
      </c>
      <c r="J1211">
        <v>1485461905</v>
      </c>
      <c r="K1211" t="b">
        <v>0</v>
      </c>
      <c r="L1211">
        <v>46</v>
      </c>
      <c r="M1211" t="b">
        <v>1</v>
      </c>
      <c r="N1211" t="s">
        <v>8285</v>
      </c>
      <c r="O1211" s="5">
        <f t="shared" si="72"/>
        <v>106</v>
      </c>
      <c r="P1211" s="7">
        <f t="shared" si="73"/>
        <v>138.2608695652174</v>
      </c>
      <c r="Q1211" t="s">
        <v>8338</v>
      </c>
      <c r="R1211" t="s">
        <v>8339</v>
      </c>
      <c r="S1211" s="12">
        <f t="shared" si="74"/>
        <v>42761.846122685187</v>
      </c>
      <c r="T1211" s="12">
        <f t="shared" si="75"/>
        <v>42791.846122685187</v>
      </c>
    </row>
    <row r="1212" spans="1:20" ht="30" hidden="1" x14ac:dyDescent="0.25">
      <c r="A1212">
        <v>1210</v>
      </c>
      <c r="B1212" s="3" t="s">
        <v>1211</v>
      </c>
      <c r="C1212" s="3" t="s">
        <v>5320</v>
      </c>
      <c r="D1212">
        <v>20000</v>
      </c>
      <c r="E1212">
        <v>50863</v>
      </c>
      <c r="F1212" t="s">
        <v>8219</v>
      </c>
      <c r="G1212" t="s">
        <v>8235</v>
      </c>
      <c r="H1212" t="s">
        <v>8255</v>
      </c>
      <c r="I1212">
        <v>1433106000</v>
      </c>
      <c r="J1212">
        <v>1431124572</v>
      </c>
      <c r="K1212" t="b">
        <v>0</v>
      </c>
      <c r="L1212">
        <v>103</v>
      </c>
      <c r="M1212" t="b">
        <v>1</v>
      </c>
      <c r="N1212" t="s">
        <v>8285</v>
      </c>
      <c r="O1212" s="5">
        <f t="shared" si="72"/>
        <v>254.31499999999997</v>
      </c>
      <c r="P1212" s="7">
        <f t="shared" si="73"/>
        <v>493.81553398058253</v>
      </c>
      <c r="Q1212" t="s">
        <v>8338</v>
      </c>
      <c r="R1212" t="s">
        <v>8339</v>
      </c>
      <c r="S1212" s="12">
        <f t="shared" si="74"/>
        <v>42132.941805555558</v>
      </c>
      <c r="T1212" s="12">
        <f t="shared" si="75"/>
        <v>42155.875</v>
      </c>
    </row>
    <row r="1213" spans="1:20" ht="60" hidden="1" x14ac:dyDescent="0.25">
      <c r="A1213">
        <v>1211</v>
      </c>
      <c r="B1213" s="3" t="s">
        <v>1212</v>
      </c>
      <c r="C1213" s="3" t="s">
        <v>5321</v>
      </c>
      <c r="D1213">
        <v>1000</v>
      </c>
      <c r="E1213">
        <v>1011</v>
      </c>
      <c r="F1213" t="s">
        <v>8219</v>
      </c>
      <c r="G1213" t="s">
        <v>8229</v>
      </c>
      <c r="H1213" t="s">
        <v>8251</v>
      </c>
      <c r="I1213">
        <v>1465505261</v>
      </c>
      <c r="J1213">
        <v>1464209261</v>
      </c>
      <c r="K1213" t="b">
        <v>0</v>
      </c>
      <c r="L1213">
        <v>6</v>
      </c>
      <c r="M1213" t="b">
        <v>1</v>
      </c>
      <c r="N1213" t="s">
        <v>8285</v>
      </c>
      <c r="O1213" s="5">
        <f t="shared" si="72"/>
        <v>101.1</v>
      </c>
      <c r="P1213" s="7">
        <f t="shared" si="73"/>
        <v>168.5</v>
      </c>
      <c r="Q1213" t="s">
        <v>8338</v>
      </c>
      <c r="R1213" t="s">
        <v>8339</v>
      </c>
      <c r="S1213" s="12">
        <f t="shared" si="74"/>
        <v>42515.866446759261</v>
      </c>
      <c r="T1213" s="12">
        <f t="shared" si="75"/>
        <v>42530.866446759261</v>
      </c>
    </row>
    <row r="1214" spans="1:20" ht="60" hidden="1" x14ac:dyDescent="0.25">
      <c r="A1214">
        <v>1212</v>
      </c>
      <c r="B1214" s="3" t="s">
        <v>1213</v>
      </c>
      <c r="C1214" s="3" t="s">
        <v>5322</v>
      </c>
      <c r="D1214">
        <v>2500</v>
      </c>
      <c r="E1214">
        <v>3226</v>
      </c>
      <c r="F1214" t="s">
        <v>8219</v>
      </c>
      <c r="G1214" t="s">
        <v>8224</v>
      </c>
      <c r="H1214" t="s">
        <v>8246</v>
      </c>
      <c r="I1214">
        <v>1448586000</v>
      </c>
      <c r="J1214">
        <v>1447195695</v>
      </c>
      <c r="K1214" t="b">
        <v>0</v>
      </c>
      <c r="L1214">
        <v>83</v>
      </c>
      <c r="M1214" t="b">
        <v>1</v>
      </c>
      <c r="N1214" t="s">
        <v>8285</v>
      </c>
      <c r="O1214" s="5">
        <f t="shared" si="72"/>
        <v>129.04</v>
      </c>
      <c r="P1214" s="7">
        <f t="shared" si="73"/>
        <v>38.867469879518069</v>
      </c>
      <c r="Q1214" t="s">
        <v>8338</v>
      </c>
      <c r="R1214" t="s">
        <v>8339</v>
      </c>
      <c r="S1214" s="12">
        <f t="shared" si="74"/>
        <v>42318.950173611112</v>
      </c>
      <c r="T1214" s="12">
        <f t="shared" si="75"/>
        <v>42335.041666666672</v>
      </c>
    </row>
    <row r="1215" spans="1:20" ht="60" hidden="1" x14ac:dyDescent="0.25">
      <c r="A1215">
        <v>1213</v>
      </c>
      <c r="B1215" s="3" t="s">
        <v>1214</v>
      </c>
      <c r="C1215" s="3" t="s">
        <v>5323</v>
      </c>
      <c r="D1215">
        <v>6500</v>
      </c>
      <c r="E1215">
        <v>6645</v>
      </c>
      <c r="F1215" t="s">
        <v>8219</v>
      </c>
      <c r="G1215" t="s">
        <v>8225</v>
      </c>
      <c r="H1215" t="s">
        <v>8247</v>
      </c>
      <c r="I1215">
        <v>1485886100</v>
      </c>
      <c r="J1215">
        <v>1482862100</v>
      </c>
      <c r="K1215" t="b">
        <v>0</v>
      </c>
      <c r="L1215">
        <v>108</v>
      </c>
      <c r="M1215" t="b">
        <v>1</v>
      </c>
      <c r="N1215" t="s">
        <v>8285</v>
      </c>
      <c r="O1215" s="5">
        <f t="shared" si="72"/>
        <v>102.23076923076924</v>
      </c>
      <c r="P1215" s="7">
        <f t="shared" si="73"/>
        <v>61.527777777777779</v>
      </c>
      <c r="Q1215" t="s">
        <v>8338</v>
      </c>
      <c r="R1215" t="s">
        <v>8339</v>
      </c>
      <c r="S1215" s="12">
        <f t="shared" si="74"/>
        <v>42731.755787037036</v>
      </c>
      <c r="T1215" s="12">
        <f t="shared" si="75"/>
        <v>42766.755787037036</v>
      </c>
    </row>
    <row r="1216" spans="1:20" ht="60" hidden="1" x14ac:dyDescent="0.25">
      <c r="A1216">
        <v>1214</v>
      </c>
      <c r="B1216" s="3" t="s">
        <v>1215</v>
      </c>
      <c r="C1216" s="3" t="s">
        <v>5324</v>
      </c>
      <c r="D1216">
        <v>2000</v>
      </c>
      <c r="E1216">
        <v>2636</v>
      </c>
      <c r="F1216" t="s">
        <v>8219</v>
      </c>
      <c r="G1216" t="s">
        <v>8224</v>
      </c>
      <c r="H1216" t="s">
        <v>8246</v>
      </c>
      <c r="I1216">
        <v>1433880605</v>
      </c>
      <c r="J1216">
        <v>1428696605</v>
      </c>
      <c r="K1216" t="b">
        <v>0</v>
      </c>
      <c r="L1216">
        <v>25</v>
      </c>
      <c r="M1216" t="b">
        <v>1</v>
      </c>
      <c r="N1216" t="s">
        <v>8285</v>
      </c>
      <c r="O1216" s="5">
        <f t="shared" si="72"/>
        <v>131.80000000000001</v>
      </c>
      <c r="P1216" s="7">
        <f t="shared" si="73"/>
        <v>105.44</v>
      </c>
      <c r="Q1216" t="s">
        <v>8338</v>
      </c>
      <c r="R1216" t="s">
        <v>8339</v>
      </c>
      <c r="S1216" s="12">
        <f t="shared" si="74"/>
        <v>42104.840335648143</v>
      </c>
      <c r="T1216" s="12">
        <f t="shared" si="75"/>
        <v>42164.840335648143</v>
      </c>
    </row>
    <row r="1217" spans="1:20" ht="60" hidden="1" x14ac:dyDescent="0.25">
      <c r="A1217">
        <v>1215</v>
      </c>
      <c r="B1217" s="3" t="s">
        <v>1216</v>
      </c>
      <c r="C1217" s="3" t="s">
        <v>5325</v>
      </c>
      <c r="D1217">
        <v>5000</v>
      </c>
      <c r="E1217">
        <v>39304.01</v>
      </c>
      <c r="F1217" t="s">
        <v>8219</v>
      </c>
      <c r="G1217" t="s">
        <v>8224</v>
      </c>
      <c r="H1217" t="s">
        <v>8246</v>
      </c>
      <c r="I1217">
        <v>1401487756</v>
      </c>
      <c r="J1217">
        <v>1398895756</v>
      </c>
      <c r="K1217" t="b">
        <v>0</v>
      </c>
      <c r="L1217">
        <v>549</v>
      </c>
      <c r="M1217" t="b">
        <v>1</v>
      </c>
      <c r="N1217" t="s">
        <v>8285</v>
      </c>
      <c r="O1217" s="5">
        <f t="shared" si="72"/>
        <v>786.0802000000001</v>
      </c>
      <c r="P1217" s="7">
        <f t="shared" si="73"/>
        <v>71.592003642987251</v>
      </c>
      <c r="Q1217" t="s">
        <v>8338</v>
      </c>
      <c r="R1217" t="s">
        <v>8339</v>
      </c>
      <c r="S1217" s="12">
        <f t="shared" si="74"/>
        <v>41759.923101851848</v>
      </c>
      <c r="T1217" s="12">
        <f t="shared" si="75"/>
        <v>41789.923101851848</v>
      </c>
    </row>
    <row r="1218" spans="1:20" ht="30" hidden="1" x14ac:dyDescent="0.25">
      <c r="A1218">
        <v>1216</v>
      </c>
      <c r="B1218" s="3" t="s">
        <v>1217</v>
      </c>
      <c r="C1218" s="3" t="s">
        <v>5326</v>
      </c>
      <c r="D1218">
        <v>14000</v>
      </c>
      <c r="E1218">
        <v>20398</v>
      </c>
      <c r="F1218" t="s">
        <v>8219</v>
      </c>
      <c r="G1218" t="s">
        <v>8224</v>
      </c>
      <c r="H1218" t="s">
        <v>8246</v>
      </c>
      <c r="I1218">
        <v>1443826980</v>
      </c>
      <c r="J1218">
        <v>1441032457</v>
      </c>
      <c r="K1218" t="b">
        <v>0</v>
      </c>
      <c r="L1218">
        <v>222</v>
      </c>
      <c r="M1218" t="b">
        <v>1</v>
      </c>
      <c r="N1218" t="s">
        <v>8285</v>
      </c>
      <c r="O1218" s="5">
        <f t="shared" si="72"/>
        <v>145.70000000000002</v>
      </c>
      <c r="P1218" s="7">
        <f t="shared" si="73"/>
        <v>91.882882882882882</v>
      </c>
      <c r="Q1218" t="s">
        <v>8338</v>
      </c>
      <c r="R1218" t="s">
        <v>8339</v>
      </c>
      <c r="S1218" s="12">
        <f t="shared" si="74"/>
        <v>42247.616400462968</v>
      </c>
      <c r="T1218" s="12">
        <f t="shared" si="75"/>
        <v>42279.960416666669</v>
      </c>
    </row>
    <row r="1219" spans="1:20" ht="45" hidden="1" x14ac:dyDescent="0.25">
      <c r="A1219">
        <v>1217</v>
      </c>
      <c r="B1219" s="3" t="s">
        <v>1218</v>
      </c>
      <c r="C1219" s="3" t="s">
        <v>5327</v>
      </c>
      <c r="D1219">
        <v>26500</v>
      </c>
      <c r="E1219">
        <v>27189</v>
      </c>
      <c r="F1219" t="s">
        <v>8219</v>
      </c>
      <c r="G1219" t="s">
        <v>8224</v>
      </c>
      <c r="H1219" t="s">
        <v>8246</v>
      </c>
      <c r="I1219">
        <v>1468524340</v>
      </c>
      <c r="J1219">
        <v>1465932340</v>
      </c>
      <c r="K1219" t="b">
        <v>0</v>
      </c>
      <c r="L1219">
        <v>183</v>
      </c>
      <c r="M1219" t="b">
        <v>1</v>
      </c>
      <c r="N1219" t="s">
        <v>8285</v>
      </c>
      <c r="O1219" s="5">
        <f t="shared" ref="O1219:O1282" si="76">(E1219/D1219)*100</f>
        <v>102.60000000000001</v>
      </c>
      <c r="P1219" s="7">
        <f t="shared" ref="P1219:P1282" si="77">IF(E1219&gt;0,E1219/L1219,"N/A")</f>
        <v>148.57377049180329</v>
      </c>
      <c r="Q1219" t="s">
        <v>8338</v>
      </c>
      <c r="R1219" t="s">
        <v>8339</v>
      </c>
      <c r="S1219" s="12">
        <f t="shared" ref="S1219:S1282" si="78">(((J1219/60)/60)/24)+DATE(1970,1,1)</f>
        <v>42535.809490740736</v>
      </c>
      <c r="T1219" s="12">
        <f t="shared" ref="T1219:T1282" si="79">(((I1219/60)/60/24)+DATE(1970,1,1))</f>
        <v>42565.809490740736</v>
      </c>
    </row>
    <row r="1220" spans="1:20" ht="60" hidden="1" x14ac:dyDescent="0.25">
      <c r="A1220">
        <v>1218</v>
      </c>
      <c r="B1220" s="3" t="s">
        <v>1219</v>
      </c>
      <c r="C1220" s="3" t="s">
        <v>5328</v>
      </c>
      <c r="D1220">
        <v>9000</v>
      </c>
      <c r="E1220">
        <v>15505</v>
      </c>
      <c r="F1220" t="s">
        <v>8219</v>
      </c>
      <c r="G1220" t="s">
        <v>8224</v>
      </c>
      <c r="H1220" t="s">
        <v>8246</v>
      </c>
      <c r="I1220">
        <v>1446346800</v>
      </c>
      <c r="J1220">
        <v>1443714800</v>
      </c>
      <c r="K1220" t="b">
        <v>0</v>
      </c>
      <c r="L1220">
        <v>89</v>
      </c>
      <c r="M1220" t="b">
        <v>1</v>
      </c>
      <c r="N1220" t="s">
        <v>8285</v>
      </c>
      <c r="O1220" s="5">
        <f t="shared" si="76"/>
        <v>172.27777777777777</v>
      </c>
      <c r="P1220" s="7">
        <f t="shared" si="77"/>
        <v>174.2134831460674</v>
      </c>
      <c r="Q1220" t="s">
        <v>8338</v>
      </c>
      <c r="R1220" t="s">
        <v>8339</v>
      </c>
      <c r="S1220" s="12">
        <f t="shared" si="78"/>
        <v>42278.662037037036</v>
      </c>
      <c r="T1220" s="12">
        <f t="shared" si="79"/>
        <v>42309.125</v>
      </c>
    </row>
    <row r="1221" spans="1:20" ht="45" hidden="1" x14ac:dyDescent="0.25">
      <c r="A1221">
        <v>1219</v>
      </c>
      <c r="B1221" s="3" t="s">
        <v>1220</v>
      </c>
      <c r="C1221" s="3" t="s">
        <v>5329</v>
      </c>
      <c r="D1221">
        <v>16350</v>
      </c>
      <c r="E1221">
        <v>26024</v>
      </c>
      <c r="F1221" t="s">
        <v>8219</v>
      </c>
      <c r="G1221" t="s">
        <v>8224</v>
      </c>
      <c r="H1221" t="s">
        <v>8246</v>
      </c>
      <c r="I1221">
        <v>1476961513</v>
      </c>
      <c r="J1221">
        <v>1474369513</v>
      </c>
      <c r="K1221" t="b">
        <v>0</v>
      </c>
      <c r="L1221">
        <v>253</v>
      </c>
      <c r="M1221" t="b">
        <v>1</v>
      </c>
      <c r="N1221" t="s">
        <v>8285</v>
      </c>
      <c r="O1221" s="5">
        <f t="shared" si="76"/>
        <v>159.16819571865443</v>
      </c>
      <c r="P1221" s="7">
        <f t="shared" si="77"/>
        <v>102.86166007905139</v>
      </c>
      <c r="Q1221" t="s">
        <v>8338</v>
      </c>
      <c r="R1221" t="s">
        <v>8339</v>
      </c>
      <c r="S1221" s="12">
        <f t="shared" si="78"/>
        <v>42633.461956018517</v>
      </c>
      <c r="T1221" s="12">
        <f t="shared" si="79"/>
        <v>42663.461956018517</v>
      </c>
    </row>
    <row r="1222" spans="1:20" ht="45" hidden="1" x14ac:dyDescent="0.25">
      <c r="A1222">
        <v>1220</v>
      </c>
      <c r="B1222" s="3" t="s">
        <v>1221</v>
      </c>
      <c r="C1222" s="3" t="s">
        <v>5330</v>
      </c>
      <c r="D1222">
        <v>15000</v>
      </c>
      <c r="E1222">
        <v>15565</v>
      </c>
      <c r="F1222" t="s">
        <v>8219</v>
      </c>
      <c r="G1222" t="s">
        <v>8236</v>
      </c>
      <c r="H1222" t="s">
        <v>8249</v>
      </c>
      <c r="I1222">
        <v>1440515112</v>
      </c>
      <c r="J1222">
        <v>1437923112</v>
      </c>
      <c r="K1222" t="b">
        <v>0</v>
      </c>
      <c r="L1222">
        <v>140</v>
      </c>
      <c r="M1222" t="b">
        <v>1</v>
      </c>
      <c r="N1222" t="s">
        <v>8285</v>
      </c>
      <c r="O1222" s="5">
        <f t="shared" si="76"/>
        <v>103.76666666666668</v>
      </c>
      <c r="P1222" s="7">
        <f t="shared" si="77"/>
        <v>111.17857142857143</v>
      </c>
      <c r="Q1222" t="s">
        <v>8338</v>
      </c>
      <c r="R1222" t="s">
        <v>8339</v>
      </c>
      <c r="S1222" s="12">
        <f t="shared" si="78"/>
        <v>42211.628611111111</v>
      </c>
      <c r="T1222" s="12">
        <f t="shared" si="79"/>
        <v>42241.628611111111</v>
      </c>
    </row>
    <row r="1223" spans="1:20" ht="60" hidden="1" x14ac:dyDescent="0.25">
      <c r="A1223">
        <v>1221</v>
      </c>
      <c r="B1223" s="3" t="s">
        <v>1222</v>
      </c>
      <c r="C1223" s="3" t="s">
        <v>5331</v>
      </c>
      <c r="D1223">
        <v>2200</v>
      </c>
      <c r="E1223">
        <v>2451.0100000000002</v>
      </c>
      <c r="F1223" t="s">
        <v>8219</v>
      </c>
      <c r="G1223" t="s">
        <v>8225</v>
      </c>
      <c r="H1223" t="s">
        <v>8247</v>
      </c>
      <c r="I1223">
        <v>1480809600</v>
      </c>
      <c r="J1223">
        <v>1478431488</v>
      </c>
      <c r="K1223" t="b">
        <v>0</v>
      </c>
      <c r="L1223">
        <v>103</v>
      </c>
      <c r="M1223" t="b">
        <v>1</v>
      </c>
      <c r="N1223" t="s">
        <v>8285</v>
      </c>
      <c r="O1223" s="5">
        <f t="shared" si="76"/>
        <v>111.40954545454547</v>
      </c>
      <c r="P1223" s="7">
        <f t="shared" si="77"/>
        <v>23.796213592233013</v>
      </c>
      <c r="Q1223" t="s">
        <v>8338</v>
      </c>
      <c r="R1223" t="s">
        <v>8339</v>
      </c>
      <c r="S1223" s="12">
        <f t="shared" si="78"/>
        <v>42680.47555555556</v>
      </c>
      <c r="T1223" s="12">
        <f t="shared" si="79"/>
        <v>42708</v>
      </c>
    </row>
    <row r="1224" spans="1:20" ht="30" hidden="1" x14ac:dyDescent="0.25">
      <c r="A1224">
        <v>1222</v>
      </c>
      <c r="B1224" s="3" t="s">
        <v>1223</v>
      </c>
      <c r="C1224" s="3" t="s">
        <v>5332</v>
      </c>
      <c r="D1224">
        <v>4000</v>
      </c>
      <c r="E1224">
        <v>11215</v>
      </c>
      <c r="F1224" t="s">
        <v>8219</v>
      </c>
      <c r="G1224" t="s">
        <v>8229</v>
      </c>
      <c r="H1224" t="s">
        <v>8251</v>
      </c>
      <c r="I1224">
        <v>1459483200</v>
      </c>
      <c r="J1224">
        <v>1456852647</v>
      </c>
      <c r="K1224" t="b">
        <v>0</v>
      </c>
      <c r="L1224">
        <v>138</v>
      </c>
      <c r="M1224" t="b">
        <v>1</v>
      </c>
      <c r="N1224" t="s">
        <v>8285</v>
      </c>
      <c r="O1224" s="5">
        <f t="shared" si="76"/>
        <v>280.375</v>
      </c>
      <c r="P1224" s="7">
        <f t="shared" si="77"/>
        <v>81.268115942028984</v>
      </c>
      <c r="Q1224" t="s">
        <v>8338</v>
      </c>
      <c r="R1224" t="s">
        <v>8339</v>
      </c>
      <c r="S1224" s="12">
        <f t="shared" si="78"/>
        <v>42430.720451388886</v>
      </c>
      <c r="T1224" s="12">
        <f t="shared" si="79"/>
        <v>42461.166666666672</v>
      </c>
    </row>
    <row r="1225" spans="1:20" ht="45" hidden="1" x14ac:dyDescent="0.25">
      <c r="A1225">
        <v>1223</v>
      </c>
      <c r="B1225" s="3" t="s">
        <v>1224</v>
      </c>
      <c r="C1225" s="3" t="s">
        <v>5333</v>
      </c>
      <c r="D1225">
        <v>19800</v>
      </c>
      <c r="E1225">
        <v>22197</v>
      </c>
      <c r="F1225" t="s">
        <v>8219</v>
      </c>
      <c r="G1225" t="s">
        <v>8224</v>
      </c>
      <c r="H1225" t="s">
        <v>8246</v>
      </c>
      <c r="I1225">
        <v>1478754909</v>
      </c>
      <c r="J1225">
        <v>1476159309</v>
      </c>
      <c r="K1225" t="b">
        <v>0</v>
      </c>
      <c r="L1225">
        <v>191</v>
      </c>
      <c r="M1225" t="b">
        <v>1</v>
      </c>
      <c r="N1225" t="s">
        <v>8285</v>
      </c>
      <c r="O1225" s="5">
        <f t="shared" si="76"/>
        <v>112.10606060606061</v>
      </c>
      <c r="P1225" s="7">
        <f t="shared" si="77"/>
        <v>116.21465968586388</v>
      </c>
      <c r="Q1225" t="s">
        <v>8338</v>
      </c>
      <c r="R1225" t="s">
        <v>8339</v>
      </c>
      <c r="S1225" s="12">
        <f t="shared" si="78"/>
        <v>42654.177187499998</v>
      </c>
      <c r="T1225" s="12">
        <f t="shared" si="79"/>
        <v>42684.218854166669</v>
      </c>
    </row>
    <row r="1226" spans="1:20" ht="30" hidden="1" x14ac:dyDescent="0.25">
      <c r="A1226">
        <v>1224</v>
      </c>
      <c r="B1226" s="3" t="s">
        <v>1225</v>
      </c>
      <c r="C1226" s="3" t="s">
        <v>5334</v>
      </c>
      <c r="D1226">
        <v>15000</v>
      </c>
      <c r="E1226">
        <v>1060</v>
      </c>
      <c r="F1226" t="s">
        <v>8220</v>
      </c>
      <c r="G1226" t="s">
        <v>8224</v>
      </c>
      <c r="H1226" t="s">
        <v>8246</v>
      </c>
      <c r="I1226">
        <v>1402060302</v>
      </c>
      <c r="J1226">
        <v>1396876302</v>
      </c>
      <c r="K1226" t="b">
        <v>0</v>
      </c>
      <c r="L1226">
        <v>18</v>
      </c>
      <c r="M1226" t="b">
        <v>0</v>
      </c>
      <c r="N1226" t="s">
        <v>8286</v>
      </c>
      <c r="O1226" s="5">
        <f t="shared" si="76"/>
        <v>7.0666666666666673</v>
      </c>
      <c r="P1226" s="7">
        <f t="shared" si="77"/>
        <v>58.888888888888886</v>
      </c>
      <c r="Q1226" t="s">
        <v>8325</v>
      </c>
      <c r="R1226" t="s">
        <v>8340</v>
      </c>
      <c r="S1226" s="12">
        <f t="shared" si="78"/>
        <v>41736.549791666665</v>
      </c>
      <c r="T1226" s="12">
        <f t="shared" si="79"/>
        <v>41796.549791666665</v>
      </c>
    </row>
    <row r="1227" spans="1:20" ht="60" hidden="1" x14ac:dyDescent="0.25">
      <c r="A1227">
        <v>1225</v>
      </c>
      <c r="B1227" s="3" t="s">
        <v>1226</v>
      </c>
      <c r="C1227" s="3" t="s">
        <v>5335</v>
      </c>
      <c r="D1227">
        <v>3000</v>
      </c>
      <c r="E1227">
        <v>132</v>
      </c>
      <c r="F1227" t="s">
        <v>8220</v>
      </c>
      <c r="G1227" t="s">
        <v>8224</v>
      </c>
      <c r="H1227" t="s">
        <v>8246</v>
      </c>
      <c r="I1227">
        <v>1382478278</v>
      </c>
      <c r="J1227">
        <v>1377294278</v>
      </c>
      <c r="K1227" t="b">
        <v>0</v>
      </c>
      <c r="L1227">
        <v>3</v>
      </c>
      <c r="M1227" t="b">
        <v>0</v>
      </c>
      <c r="N1227" t="s">
        <v>8286</v>
      </c>
      <c r="O1227" s="5">
        <f t="shared" si="76"/>
        <v>4.3999999999999995</v>
      </c>
      <c r="P1227" s="7">
        <f t="shared" si="77"/>
        <v>44</v>
      </c>
      <c r="Q1227" t="s">
        <v>8325</v>
      </c>
      <c r="R1227" t="s">
        <v>8340</v>
      </c>
      <c r="S1227" s="12">
        <f t="shared" si="78"/>
        <v>41509.905995370369</v>
      </c>
      <c r="T1227" s="12">
        <f t="shared" si="79"/>
        <v>41569.905995370369</v>
      </c>
    </row>
    <row r="1228" spans="1:20" ht="45" hidden="1" x14ac:dyDescent="0.25">
      <c r="A1228">
        <v>1226</v>
      </c>
      <c r="B1228" s="3" t="s">
        <v>1227</v>
      </c>
      <c r="C1228" s="3" t="s">
        <v>5336</v>
      </c>
      <c r="D1228">
        <v>50000</v>
      </c>
      <c r="E1228">
        <v>1937</v>
      </c>
      <c r="F1228" t="s">
        <v>8220</v>
      </c>
      <c r="G1228" t="s">
        <v>8224</v>
      </c>
      <c r="H1228" t="s">
        <v>8246</v>
      </c>
      <c r="I1228">
        <v>1398042000</v>
      </c>
      <c r="J1228">
        <v>1395089981</v>
      </c>
      <c r="K1228" t="b">
        <v>0</v>
      </c>
      <c r="L1228">
        <v>40</v>
      </c>
      <c r="M1228" t="b">
        <v>0</v>
      </c>
      <c r="N1228" t="s">
        <v>8286</v>
      </c>
      <c r="O1228" s="5">
        <f t="shared" si="76"/>
        <v>3.8739999999999997</v>
      </c>
      <c r="P1228" s="7">
        <f t="shared" si="77"/>
        <v>48.424999999999997</v>
      </c>
      <c r="Q1228" t="s">
        <v>8325</v>
      </c>
      <c r="R1228" t="s">
        <v>8340</v>
      </c>
      <c r="S1228" s="12">
        <f t="shared" si="78"/>
        <v>41715.874780092592</v>
      </c>
      <c r="T1228" s="12">
        <f t="shared" si="79"/>
        <v>41750.041666666664</v>
      </c>
    </row>
    <row r="1229" spans="1:20" ht="60" hidden="1" x14ac:dyDescent="0.25">
      <c r="A1229">
        <v>1227</v>
      </c>
      <c r="B1229" s="3" t="s">
        <v>1228</v>
      </c>
      <c r="C1229" s="3" t="s">
        <v>5337</v>
      </c>
      <c r="D1229">
        <v>2000</v>
      </c>
      <c r="E1229">
        <v>0</v>
      </c>
      <c r="F1229" t="s">
        <v>8220</v>
      </c>
      <c r="G1229" t="s">
        <v>8224</v>
      </c>
      <c r="H1229" t="s">
        <v>8246</v>
      </c>
      <c r="I1229">
        <v>1407394800</v>
      </c>
      <c r="J1229">
        <v>1404770616</v>
      </c>
      <c r="K1229" t="b">
        <v>0</v>
      </c>
      <c r="L1229">
        <v>0</v>
      </c>
      <c r="M1229" t="b">
        <v>0</v>
      </c>
      <c r="N1229" t="s">
        <v>8286</v>
      </c>
      <c r="O1229" s="5">
        <f t="shared" si="76"/>
        <v>0</v>
      </c>
      <c r="P1229" s="7" t="str">
        <f t="shared" si="77"/>
        <v>N/A</v>
      </c>
      <c r="Q1229" t="s">
        <v>8325</v>
      </c>
      <c r="R1229" t="s">
        <v>8340</v>
      </c>
      <c r="S1229" s="12">
        <f t="shared" si="78"/>
        <v>41827.919166666667</v>
      </c>
      <c r="T1229" s="12">
        <f t="shared" si="79"/>
        <v>41858.291666666664</v>
      </c>
    </row>
    <row r="1230" spans="1:20" ht="45" hidden="1" x14ac:dyDescent="0.25">
      <c r="A1230">
        <v>1228</v>
      </c>
      <c r="B1230" s="3" t="s">
        <v>1229</v>
      </c>
      <c r="C1230" s="3" t="s">
        <v>5338</v>
      </c>
      <c r="D1230">
        <v>5000</v>
      </c>
      <c r="E1230">
        <v>1465</v>
      </c>
      <c r="F1230" t="s">
        <v>8220</v>
      </c>
      <c r="G1230" t="s">
        <v>8224</v>
      </c>
      <c r="H1230" t="s">
        <v>8246</v>
      </c>
      <c r="I1230">
        <v>1317231008</v>
      </c>
      <c r="J1230">
        <v>1312047008</v>
      </c>
      <c r="K1230" t="b">
        <v>0</v>
      </c>
      <c r="L1230">
        <v>24</v>
      </c>
      <c r="M1230" t="b">
        <v>0</v>
      </c>
      <c r="N1230" t="s">
        <v>8286</v>
      </c>
      <c r="O1230" s="5">
        <f t="shared" si="76"/>
        <v>29.299999999999997</v>
      </c>
      <c r="P1230" s="7">
        <f t="shared" si="77"/>
        <v>61.041666666666664</v>
      </c>
      <c r="Q1230" t="s">
        <v>8325</v>
      </c>
      <c r="R1230" t="s">
        <v>8340</v>
      </c>
      <c r="S1230" s="12">
        <f t="shared" si="78"/>
        <v>40754.729259259257</v>
      </c>
      <c r="T1230" s="12">
        <f t="shared" si="79"/>
        <v>40814.729259259257</v>
      </c>
    </row>
    <row r="1231" spans="1:20" ht="60" hidden="1" x14ac:dyDescent="0.25">
      <c r="A1231">
        <v>1229</v>
      </c>
      <c r="B1231" s="3" t="s">
        <v>1230</v>
      </c>
      <c r="C1231" s="3" t="s">
        <v>5339</v>
      </c>
      <c r="D1231">
        <v>2750</v>
      </c>
      <c r="E1231">
        <v>25</v>
      </c>
      <c r="F1231" t="s">
        <v>8220</v>
      </c>
      <c r="G1231" t="s">
        <v>8224</v>
      </c>
      <c r="H1231" t="s">
        <v>8246</v>
      </c>
      <c r="I1231">
        <v>1334592000</v>
      </c>
      <c r="J1231">
        <v>1331982127</v>
      </c>
      <c r="K1231" t="b">
        <v>0</v>
      </c>
      <c r="L1231">
        <v>1</v>
      </c>
      <c r="M1231" t="b">
        <v>0</v>
      </c>
      <c r="N1231" t="s">
        <v>8286</v>
      </c>
      <c r="O1231" s="5">
        <f t="shared" si="76"/>
        <v>0.90909090909090906</v>
      </c>
      <c r="P1231" s="7">
        <f t="shared" si="77"/>
        <v>25</v>
      </c>
      <c r="Q1231" t="s">
        <v>8325</v>
      </c>
      <c r="R1231" t="s">
        <v>8340</v>
      </c>
      <c r="S1231" s="12">
        <f t="shared" si="78"/>
        <v>40985.459803240738</v>
      </c>
      <c r="T1231" s="12">
        <f t="shared" si="79"/>
        <v>41015.666666666664</v>
      </c>
    </row>
    <row r="1232" spans="1:20" ht="45" hidden="1" x14ac:dyDescent="0.25">
      <c r="A1232">
        <v>1230</v>
      </c>
      <c r="B1232" s="3" t="s">
        <v>1231</v>
      </c>
      <c r="C1232" s="3" t="s">
        <v>5340</v>
      </c>
      <c r="D1232">
        <v>500000</v>
      </c>
      <c r="E1232">
        <v>0</v>
      </c>
      <c r="F1232" t="s">
        <v>8220</v>
      </c>
      <c r="G1232" t="s">
        <v>8224</v>
      </c>
      <c r="H1232" t="s">
        <v>8246</v>
      </c>
      <c r="I1232">
        <v>1298589630</v>
      </c>
      <c r="J1232">
        <v>1295997630</v>
      </c>
      <c r="K1232" t="b">
        <v>0</v>
      </c>
      <c r="L1232">
        <v>0</v>
      </c>
      <c r="M1232" t="b">
        <v>0</v>
      </c>
      <c r="N1232" t="s">
        <v>8286</v>
      </c>
      <c r="O1232" s="5">
        <f t="shared" si="76"/>
        <v>0</v>
      </c>
      <c r="P1232" s="7" t="str">
        <f t="shared" si="77"/>
        <v>N/A</v>
      </c>
      <c r="Q1232" t="s">
        <v>8325</v>
      </c>
      <c r="R1232" t="s">
        <v>8340</v>
      </c>
      <c r="S1232" s="12">
        <f t="shared" si="78"/>
        <v>40568.972569444442</v>
      </c>
      <c r="T1232" s="12">
        <f t="shared" si="79"/>
        <v>40598.972569444442</v>
      </c>
    </row>
    <row r="1233" spans="1:20" ht="45" hidden="1" x14ac:dyDescent="0.25">
      <c r="A1233">
        <v>1231</v>
      </c>
      <c r="B1233" s="3" t="s">
        <v>1232</v>
      </c>
      <c r="C1233" s="3" t="s">
        <v>5341</v>
      </c>
      <c r="D1233">
        <v>5000</v>
      </c>
      <c r="E1233">
        <v>0</v>
      </c>
      <c r="F1233" t="s">
        <v>8220</v>
      </c>
      <c r="G1233" t="s">
        <v>8224</v>
      </c>
      <c r="H1233" t="s">
        <v>8246</v>
      </c>
      <c r="I1233">
        <v>1440723600</v>
      </c>
      <c r="J1233">
        <v>1436394968</v>
      </c>
      <c r="K1233" t="b">
        <v>0</v>
      </c>
      <c r="L1233">
        <v>0</v>
      </c>
      <c r="M1233" t="b">
        <v>0</v>
      </c>
      <c r="N1233" t="s">
        <v>8286</v>
      </c>
      <c r="O1233" s="5">
        <f t="shared" si="76"/>
        <v>0</v>
      </c>
      <c r="P1233" s="7" t="str">
        <f t="shared" si="77"/>
        <v>N/A</v>
      </c>
      <c r="Q1233" t="s">
        <v>8325</v>
      </c>
      <c r="R1233" t="s">
        <v>8340</v>
      </c>
      <c r="S1233" s="12">
        <f t="shared" si="78"/>
        <v>42193.941759259258</v>
      </c>
      <c r="T1233" s="12">
        <f t="shared" si="79"/>
        <v>42244.041666666672</v>
      </c>
    </row>
    <row r="1234" spans="1:20" ht="60" hidden="1" x14ac:dyDescent="0.25">
      <c r="A1234">
        <v>1232</v>
      </c>
      <c r="B1234" s="3" t="s">
        <v>1233</v>
      </c>
      <c r="C1234" s="3" t="s">
        <v>5342</v>
      </c>
      <c r="D1234">
        <v>5000</v>
      </c>
      <c r="E1234">
        <v>40</v>
      </c>
      <c r="F1234" t="s">
        <v>8220</v>
      </c>
      <c r="G1234" t="s">
        <v>8224</v>
      </c>
      <c r="H1234" t="s">
        <v>8246</v>
      </c>
      <c r="I1234">
        <v>1381090870</v>
      </c>
      <c r="J1234">
        <v>1377030070</v>
      </c>
      <c r="K1234" t="b">
        <v>0</v>
      </c>
      <c r="L1234">
        <v>1</v>
      </c>
      <c r="M1234" t="b">
        <v>0</v>
      </c>
      <c r="N1234" t="s">
        <v>8286</v>
      </c>
      <c r="O1234" s="5">
        <f t="shared" si="76"/>
        <v>0.8</v>
      </c>
      <c r="P1234" s="7">
        <f t="shared" si="77"/>
        <v>40</v>
      </c>
      <c r="Q1234" t="s">
        <v>8325</v>
      </c>
      <c r="R1234" t="s">
        <v>8340</v>
      </c>
      <c r="S1234" s="12">
        <f t="shared" si="78"/>
        <v>41506.848032407412</v>
      </c>
      <c r="T1234" s="12">
        <f t="shared" si="79"/>
        <v>41553.848032407412</v>
      </c>
    </row>
    <row r="1235" spans="1:20" ht="60" hidden="1" x14ac:dyDescent="0.25">
      <c r="A1235">
        <v>1233</v>
      </c>
      <c r="B1235" s="3" t="s">
        <v>1234</v>
      </c>
      <c r="C1235" s="3" t="s">
        <v>5343</v>
      </c>
      <c r="D1235">
        <v>1000</v>
      </c>
      <c r="E1235">
        <v>116</v>
      </c>
      <c r="F1235" t="s">
        <v>8220</v>
      </c>
      <c r="G1235" t="s">
        <v>8224</v>
      </c>
      <c r="H1235" t="s">
        <v>8246</v>
      </c>
      <c r="I1235">
        <v>1329864374</v>
      </c>
      <c r="J1235">
        <v>1328049974</v>
      </c>
      <c r="K1235" t="b">
        <v>0</v>
      </c>
      <c r="L1235">
        <v>6</v>
      </c>
      <c r="M1235" t="b">
        <v>0</v>
      </c>
      <c r="N1235" t="s">
        <v>8286</v>
      </c>
      <c r="O1235" s="5">
        <f t="shared" si="76"/>
        <v>11.600000000000001</v>
      </c>
      <c r="P1235" s="7">
        <f t="shared" si="77"/>
        <v>19.333333333333332</v>
      </c>
      <c r="Q1235" t="s">
        <v>8325</v>
      </c>
      <c r="R1235" t="s">
        <v>8340</v>
      </c>
      <c r="S1235" s="12">
        <f t="shared" si="78"/>
        <v>40939.948773148149</v>
      </c>
      <c r="T1235" s="12">
        <f t="shared" si="79"/>
        <v>40960.948773148149</v>
      </c>
    </row>
    <row r="1236" spans="1:20" ht="45" hidden="1" x14ac:dyDescent="0.25">
      <c r="A1236">
        <v>1234</v>
      </c>
      <c r="B1236" s="3" t="s">
        <v>1235</v>
      </c>
      <c r="C1236" s="3" t="s">
        <v>5344</v>
      </c>
      <c r="D1236">
        <v>50000</v>
      </c>
      <c r="E1236">
        <v>0</v>
      </c>
      <c r="F1236" t="s">
        <v>8220</v>
      </c>
      <c r="G1236" t="s">
        <v>8225</v>
      </c>
      <c r="H1236" t="s">
        <v>8247</v>
      </c>
      <c r="I1236">
        <v>1422903342</v>
      </c>
      <c r="J1236">
        <v>1420311342</v>
      </c>
      <c r="K1236" t="b">
        <v>0</v>
      </c>
      <c r="L1236">
        <v>0</v>
      </c>
      <c r="M1236" t="b">
        <v>0</v>
      </c>
      <c r="N1236" t="s">
        <v>8286</v>
      </c>
      <c r="O1236" s="5">
        <f t="shared" si="76"/>
        <v>0</v>
      </c>
      <c r="P1236" s="7" t="str">
        <f t="shared" si="77"/>
        <v>N/A</v>
      </c>
      <c r="Q1236" t="s">
        <v>8325</v>
      </c>
      <c r="R1236" t="s">
        <v>8340</v>
      </c>
      <c r="S1236" s="12">
        <f t="shared" si="78"/>
        <v>42007.788680555561</v>
      </c>
      <c r="T1236" s="12">
        <f t="shared" si="79"/>
        <v>42037.788680555561</v>
      </c>
    </row>
    <row r="1237" spans="1:20" ht="60" hidden="1" x14ac:dyDescent="0.25">
      <c r="A1237">
        <v>1235</v>
      </c>
      <c r="B1237" s="3" t="s">
        <v>1236</v>
      </c>
      <c r="C1237" s="3" t="s">
        <v>5345</v>
      </c>
      <c r="D1237">
        <v>7534</v>
      </c>
      <c r="E1237">
        <v>210</v>
      </c>
      <c r="F1237" t="s">
        <v>8220</v>
      </c>
      <c r="G1237" t="s">
        <v>8224</v>
      </c>
      <c r="H1237" t="s">
        <v>8246</v>
      </c>
      <c r="I1237">
        <v>1387077299</v>
      </c>
      <c r="J1237">
        <v>1383621299</v>
      </c>
      <c r="K1237" t="b">
        <v>0</v>
      </c>
      <c r="L1237">
        <v>6</v>
      </c>
      <c r="M1237" t="b">
        <v>0</v>
      </c>
      <c r="N1237" t="s">
        <v>8286</v>
      </c>
      <c r="O1237" s="5">
        <f t="shared" si="76"/>
        <v>2.7873639500929119</v>
      </c>
      <c r="P1237" s="7">
        <f t="shared" si="77"/>
        <v>35</v>
      </c>
      <c r="Q1237" t="s">
        <v>8325</v>
      </c>
      <c r="R1237" t="s">
        <v>8340</v>
      </c>
      <c r="S1237" s="12">
        <f t="shared" si="78"/>
        <v>41583.135405092595</v>
      </c>
      <c r="T1237" s="12">
        <f t="shared" si="79"/>
        <v>41623.135405092595</v>
      </c>
    </row>
    <row r="1238" spans="1:20" ht="30" hidden="1" x14ac:dyDescent="0.25">
      <c r="A1238">
        <v>1236</v>
      </c>
      <c r="B1238" s="3" t="s">
        <v>1237</v>
      </c>
      <c r="C1238" s="3" t="s">
        <v>5346</v>
      </c>
      <c r="D1238">
        <v>2500</v>
      </c>
      <c r="E1238">
        <v>0</v>
      </c>
      <c r="F1238" t="s">
        <v>8220</v>
      </c>
      <c r="G1238" t="s">
        <v>8224</v>
      </c>
      <c r="H1238" t="s">
        <v>8246</v>
      </c>
      <c r="I1238">
        <v>1343491200</v>
      </c>
      <c r="J1238">
        <v>1342801164</v>
      </c>
      <c r="K1238" t="b">
        <v>0</v>
      </c>
      <c r="L1238">
        <v>0</v>
      </c>
      <c r="M1238" t="b">
        <v>0</v>
      </c>
      <c r="N1238" t="s">
        <v>8286</v>
      </c>
      <c r="O1238" s="5">
        <f t="shared" si="76"/>
        <v>0</v>
      </c>
      <c r="P1238" s="7" t="str">
        <f t="shared" si="77"/>
        <v>N/A</v>
      </c>
      <c r="Q1238" t="s">
        <v>8325</v>
      </c>
      <c r="R1238" t="s">
        <v>8340</v>
      </c>
      <c r="S1238" s="12">
        <f t="shared" si="78"/>
        <v>41110.680138888885</v>
      </c>
      <c r="T1238" s="12">
        <f t="shared" si="79"/>
        <v>41118.666666666664</v>
      </c>
    </row>
    <row r="1239" spans="1:20" ht="60" hidden="1" x14ac:dyDescent="0.25">
      <c r="A1239">
        <v>1237</v>
      </c>
      <c r="B1239" s="3" t="s">
        <v>1238</v>
      </c>
      <c r="C1239" s="3" t="s">
        <v>5347</v>
      </c>
      <c r="D1239">
        <v>25000</v>
      </c>
      <c r="E1239">
        <v>0</v>
      </c>
      <c r="F1239" t="s">
        <v>8220</v>
      </c>
      <c r="G1239" t="s">
        <v>8224</v>
      </c>
      <c r="H1239" t="s">
        <v>8246</v>
      </c>
      <c r="I1239">
        <v>1345790865</v>
      </c>
      <c r="J1239">
        <v>1344062865</v>
      </c>
      <c r="K1239" t="b">
        <v>0</v>
      </c>
      <c r="L1239">
        <v>0</v>
      </c>
      <c r="M1239" t="b">
        <v>0</v>
      </c>
      <c r="N1239" t="s">
        <v>8286</v>
      </c>
      <c r="O1239" s="5">
        <f t="shared" si="76"/>
        <v>0</v>
      </c>
      <c r="P1239" s="7" t="str">
        <f t="shared" si="77"/>
        <v>N/A</v>
      </c>
      <c r="Q1239" t="s">
        <v>8325</v>
      </c>
      <c r="R1239" t="s">
        <v>8340</v>
      </c>
      <c r="S1239" s="12">
        <f t="shared" si="78"/>
        <v>41125.283159722225</v>
      </c>
      <c r="T1239" s="12">
        <f t="shared" si="79"/>
        <v>41145.283159722225</v>
      </c>
    </row>
    <row r="1240" spans="1:20" ht="60" hidden="1" x14ac:dyDescent="0.25">
      <c r="A1240">
        <v>1238</v>
      </c>
      <c r="B1240" s="3" t="s">
        <v>1239</v>
      </c>
      <c r="C1240" s="3" t="s">
        <v>5348</v>
      </c>
      <c r="D1240">
        <v>1000</v>
      </c>
      <c r="E1240">
        <v>178</v>
      </c>
      <c r="F1240" t="s">
        <v>8220</v>
      </c>
      <c r="G1240" t="s">
        <v>8224</v>
      </c>
      <c r="H1240" t="s">
        <v>8246</v>
      </c>
      <c r="I1240">
        <v>1312641536</v>
      </c>
      <c r="J1240">
        <v>1310049536</v>
      </c>
      <c r="K1240" t="b">
        <v>0</v>
      </c>
      <c r="L1240">
        <v>3</v>
      </c>
      <c r="M1240" t="b">
        <v>0</v>
      </c>
      <c r="N1240" t="s">
        <v>8286</v>
      </c>
      <c r="O1240" s="5">
        <f t="shared" si="76"/>
        <v>17.8</v>
      </c>
      <c r="P1240" s="7">
        <f t="shared" si="77"/>
        <v>59.333333333333336</v>
      </c>
      <c r="Q1240" t="s">
        <v>8325</v>
      </c>
      <c r="R1240" t="s">
        <v>8340</v>
      </c>
      <c r="S1240" s="12">
        <f t="shared" si="78"/>
        <v>40731.61037037037</v>
      </c>
      <c r="T1240" s="12">
        <f t="shared" si="79"/>
        <v>40761.61037037037</v>
      </c>
    </row>
    <row r="1241" spans="1:20" ht="30" hidden="1" x14ac:dyDescent="0.25">
      <c r="A1241">
        <v>1239</v>
      </c>
      <c r="B1241" s="3" t="s">
        <v>1240</v>
      </c>
      <c r="C1241" s="3" t="s">
        <v>5349</v>
      </c>
      <c r="D1241">
        <v>2500</v>
      </c>
      <c r="E1241">
        <v>0</v>
      </c>
      <c r="F1241" t="s">
        <v>8220</v>
      </c>
      <c r="G1241" t="s">
        <v>8224</v>
      </c>
      <c r="H1241" t="s">
        <v>8246</v>
      </c>
      <c r="I1241">
        <v>1325804767</v>
      </c>
      <c r="J1241">
        <v>1323212767</v>
      </c>
      <c r="K1241" t="b">
        <v>0</v>
      </c>
      <c r="L1241">
        <v>0</v>
      </c>
      <c r="M1241" t="b">
        <v>0</v>
      </c>
      <c r="N1241" t="s">
        <v>8286</v>
      </c>
      <c r="O1241" s="5">
        <f t="shared" si="76"/>
        <v>0</v>
      </c>
      <c r="P1241" s="7" t="str">
        <f t="shared" si="77"/>
        <v>N/A</v>
      </c>
      <c r="Q1241" t="s">
        <v>8325</v>
      </c>
      <c r="R1241" t="s">
        <v>8340</v>
      </c>
      <c r="S1241" s="12">
        <f t="shared" si="78"/>
        <v>40883.962581018517</v>
      </c>
      <c r="T1241" s="12">
        <f t="shared" si="79"/>
        <v>40913.962581018517</v>
      </c>
    </row>
    <row r="1242" spans="1:20" ht="45" hidden="1" x14ac:dyDescent="0.25">
      <c r="A1242">
        <v>1240</v>
      </c>
      <c r="B1242" s="3" t="s">
        <v>1241</v>
      </c>
      <c r="C1242" s="3" t="s">
        <v>5350</v>
      </c>
      <c r="D1242">
        <v>8000</v>
      </c>
      <c r="E1242">
        <v>241</v>
      </c>
      <c r="F1242" t="s">
        <v>8220</v>
      </c>
      <c r="G1242" t="s">
        <v>8224</v>
      </c>
      <c r="H1242" t="s">
        <v>8246</v>
      </c>
      <c r="I1242">
        <v>1373665860</v>
      </c>
      <c r="J1242">
        <v>1368579457</v>
      </c>
      <c r="K1242" t="b">
        <v>0</v>
      </c>
      <c r="L1242">
        <v>8</v>
      </c>
      <c r="M1242" t="b">
        <v>0</v>
      </c>
      <c r="N1242" t="s">
        <v>8286</v>
      </c>
      <c r="O1242" s="5">
        <f t="shared" si="76"/>
        <v>3.0124999999999997</v>
      </c>
      <c r="P1242" s="7">
        <f t="shared" si="77"/>
        <v>30.125</v>
      </c>
      <c r="Q1242" t="s">
        <v>8325</v>
      </c>
      <c r="R1242" t="s">
        <v>8340</v>
      </c>
      <c r="S1242" s="12">
        <f t="shared" si="78"/>
        <v>41409.040011574078</v>
      </c>
      <c r="T1242" s="12">
        <f t="shared" si="79"/>
        <v>41467.910416666666</v>
      </c>
    </row>
    <row r="1243" spans="1:20" ht="60" hidden="1" x14ac:dyDescent="0.25">
      <c r="A1243">
        <v>1241</v>
      </c>
      <c r="B1243" s="3" t="s">
        <v>1242</v>
      </c>
      <c r="C1243" s="3" t="s">
        <v>5351</v>
      </c>
      <c r="D1243">
        <v>5000</v>
      </c>
      <c r="E1243">
        <v>2537</v>
      </c>
      <c r="F1243" t="s">
        <v>8220</v>
      </c>
      <c r="G1243" t="s">
        <v>8224</v>
      </c>
      <c r="H1243" t="s">
        <v>8246</v>
      </c>
      <c r="I1243">
        <v>1414994340</v>
      </c>
      <c r="J1243">
        <v>1413057980</v>
      </c>
      <c r="K1243" t="b">
        <v>0</v>
      </c>
      <c r="L1243">
        <v>34</v>
      </c>
      <c r="M1243" t="b">
        <v>0</v>
      </c>
      <c r="N1243" t="s">
        <v>8286</v>
      </c>
      <c r="O1243" s="5">
        <f t="shared" si="76"/>
        <v>50.739999999999995</v>
      </c>
      <c r="P1243" s="7">
        <f t="shared" si="77"/>
        <v>74.617647058823536</v>
      </c>
      <c r="Q1243" t="s">
        <v>8325</v>
      </c>
      <c r="R1243" t="s">
        <v>8340</v>
      </c>
      <c r="S1243" s="12">
        <f t="shared" si="78"/>
        <v>41923.837731481479</v>
      </c>
      <c r="T1243" s="12">
        <f t="shared" si="79"/>
        <v>41946.249305555553</v>
      </c>
    </row>
    <row r="1244" spans="1:20" ht="60" hidden="1" x14ac:dyDescent="0.25">
      <c r="A1244">
        <v>1242</v>
      </c>
      <c r="B1244" s="3" t="s">
        <v>1243</v>
      </c>
      <c r="C1244" s="3" t="s">
        <v>5352</v>
      </c>
      <c r="D1244">
        <v>911</v>
      </c>
      <c r="E1244">
        <v>5</v>
      </c>
      <c r="F1244" t="s">
        <v>8220</v>
      </c>
      <c r="G1244" t="s">
        <v>8224</v>
      </c>
      <c r="H1244" t="s">
        <v>8246</v>
      </c>
      <c r="I1244">
        <v>1315747080</v>
      </c>
      <c r="J1244">
        <v>1314417502</v>
      </c>
      <c r="K1244" t="b">
        <v>0</v>
      </c>
      <c r="L1244">
        <v>1</v>
      </c>
      <c r="M1244" t="b">
        <v>0</v>
      </c>
      <c r="N1244" t="s">
        <v>8286</v>
      </c>
      <c r="O1244" s="5">
        <f t="shared" si="76"/>
        <v>0.54884742041712409</v>
      </c>
      <c r="P1244" s="7">
        <f t="shared" si="77"/>
        <v>5</v>
      </c>
      <c r="Q1244" t="s">
        <v>8325</v>
      </c>
      <c r="R1244" t="s">
        <v>8340</v>
      </c>
      <c r="S1244" s="12">
        <f t="shared" si="78"/>
        <v>40782.165532407409</v>
      </c>
      <c r="T1244" s="12">
        <f t="shared" si="79"/>
        <v>40797.554166666669</v>
      </c>
    </row>
    <row r="1245" spans="1:20" ht="45" hidden="1" x14ac:dyDescent="0.25">
      <c r="A1245">
        <v>1243</v>
      </c>
      <c r="B1245" s="3" t="s">
        <v>1244</v>
      </c>
      <c r="C1245" s="3" t="s">
        <v>5353</v>
      </c>
      <c r="D1245">
        <v>12000</v>
      </c>
      <c r="E1245">
        <v>1691</v>
      </c>
      <c r="F1245" t="s">
        <v>8220</v>
      </c>
      <c r="G1245" t="s">
        <v>8224</v>
      </c>
      <c r="H1245" t="s">
        <v>8246</v>
      </c>
      <c r="I1245">
        <v>1310158800</v>
      </c>
      <c r="J1245">
        <v>1304888771</v>
      </c>
      <c r="K1245" t="b">
        <v>0</v>
      </c>
      <c r="L1245">
        <v>38</v>
      </c>
      <c r="M1245" t="b">
        <v>0</v>
      </c>
      <c r="N1245" t="s">
        <v>8286</v>
      </c>
      <c r="O1245" s="5">
        <f t="shared" si="76"/>
        <v>14.091666666666667</v>
      </c>
      <c r="P1245" s="7">
        <f t="shared" si="77"/>
        <v>44.5</v>
      </c>
      <c r="Q1245" t="s">
        <v>8325</v>
      </c>
      <c r="R1245" t="s">
        <v>8340</v>
      </c>
      <c r="S1245" s="12">
        <f t="shared" si="78"/>
        <v>40671.879293981481</v>
      </c>
      <c r="T1245" s="12">
        <f t="shared" si="79"/>
        <v>40732.875</v>
      </c>
    </row>
    <row r="1246" spans="1:20" ht="45" hidden="1" x14ac:dyDescent="0.25">
      <c r="A1246">
        <v>1244</v>
      </c>
      <c r="B1246" s="3" t="s">
        <v>1245</v>
      </c>
      <c r="C1246" s="3" t="s">
        <v>5354</v>
      </c>
      <c r="D1246">
        <v>2000</v>
      </c>
      <c r="E1246">
        <v>2076</v>
      </c>
      <c r="F1246" t="s">
        <v>8219</v>
      </c>
      <c r="G1246" t="s">
        <v>8224</v>
      </c>
      <c r="H1246" t="s">
        <v>8246</v>
      </c>
      <c r="I1246">
        <v>1366664400</v>
      </c>
      <c r="J1246">
        <v>1363981723</v>
      </c>
      <c r="K1246" t="b">
        <v>1</v>
      </c>
      <c r="L1246">
        <v>45</v>
      </c>
      <c r="M1246" t="b">
        <v>1</v>
      </c>
      <c r="N1246" t="s">
        <v>8276</v>
      </c>
      <c r="O1246" s="5">
        <f t="shared" si="76"/>
        <v>103.8</v>
      </c>
      <c r="P1246" s="7">
        <f t="shared" si="77"/>
        <v>46.133333333333333</v>
      </c>
      <c r="Q1246" t="s">
        <v>8325</v>
      </c>
      <c r="R1246" t="s">
        <v>8326</v>
      </c>
      <c r="S1246" s="12">
        <f t="shared" si="78"/>
        <v>41355.825497685182</v>
      </c>
      <c r="T1246" s="12">
        <f t="shared" si="79"/>
        <v>41386.875</v>
      </c>
    </row>
    <row r="1247" spans="1:20" ht="45" hidden="1" x14ac:dyDescent="0.25">
      <c r="A1247">
        <v>1245</v>
      </c>
      <c r="B1247" s="3" t="s">
        <v>1246</v>
      </c>
      <c r="C1247" s="3" t="s">
        <v>5355</v>
      </c>
      <c r="D1247">
        <v>2000</v>
      </c>
      <c r="E1247">
        <v>2405</v>
      </c>
      <c r="F1247" t="s">
        <v>8219</v>
      </c>
      <c r="G1247" t="s">
        <v>8224</v>
      </c>
      <c r="H1247" t="s">
        <v>8246</v>
      </c>
      <c r="I1247">
        <v>1402755834</v>
      </c>
      <c r="J1247">
        <v>1400163834</v>
      </c>
      <c r="K1247" t="b">
        <v>1</v>
      </c>
      <c r="L1247">
        <v>17</v>
      </c>
      <c r="M1247" t="b">
        <v>1</v>
      </c>
      <c r="N1247" t="s">
        <v>8276</v>
      </c>
      <c r="O1247" s="5">
        <f t="shared" si="76"/>
        <v>120.24999999999999</v>
      </c>
      <c r="P1247" s="7">
        <f t="shared" si="77"/>
        <v>141.47058823529412</v>
      </c>
      <c r="Q1247" t="s">
        <v>8325</v>
      </c>
      <c r="R1247" t="s">
        <v>8326</v>
      </c>
      <c r="S1247" s="12">
        <f t="shared" si="78"/>
        <v>41774.599930555552</v>
      </c>
      <c r="T1247" s="12">
        <f t="shared" si="79"/>
        <v>41804.599930555552</v>
      </c>
    </row>
    <row r="1248" spans="1:20" ht="60" hidden="1" x14ac:dyDescent="0.25">
      <c r="A1248">
        <v>1246</v>
      </c>
      <c r="B1248" s="3" t="s">
        <v>1247</v>
      </c>
      <c r="C1248" s="3" t="s">
        <v>5356</v>
      </c>
      <c r="D1248">
        <v>2000</v>
      </c>
      <c r="E1248">
        <v>2340</v>
      </c>
      <c r="F1248" t="s">
        <v>8219</v>
      </c>
      <c r="G1248" t="s">
        <v>8224</v>
      </c>
      <c r="H1248" t="s">
        <v>8246</v>
      </c>
      <c r="I1248">
        <v>1323136949</v>
      </c>
      <c r="J1248">
        <v>1319245349</v>
      </c>
      <c r="K1248" t="b">
        <v>1</v>
      </c>
      <c r="L1248">
        <v>31</v>
      </c>
      <c r="M1248" t="b">
        <v>1</v>
      </c>
      <c r="N1248" t="s">
        <v>8276</v>
      </c>
      <c r="O1248" s="5">
        <f t="shared" si="76"/>
        <v>117</v>
      </c>
      <c r="P1248" s="7">
        <f t="shared" si="77"/>
        <v>75.483870967741936</v>
      </c>
      <c r="Q1248" t="s">
        <v>8325</v>
      </c>
      <c r="R1248" t="s">
        <v>8326</v>
      </c>
      <c r="S1248" s="12">
        <f t="shared" si="78"/>
        <v>40838.043391203704</v>
      </c>
      <c r="T1248" s="12">
        <f t="shared" si="79"/>
        <v>40883.085057870368</v>
      </c>
    </row>
    <row r="1249" spans="1:20" ht="30" hidden="1" x14ac:dyDescent="0.25">
      <c r="A1249">
        <v>1247</v>
      </c>
      <c r="B1249" s="3" t="s">
        <v>1248</v>
      </c>
      <c r="C1249" s="3" t="s">
        <v>5357</v>
      </c>
      <c r="D1249">
        <v>3500</v>
      </c>
      <c r="E1249">
        <v>4275</v>
      </c>
      <c r="F1249" t="s">
        <v>8219</v>
      </c>
      <c r="G1249" t="s">
        <v>8224</v>
      </c>
      <c r="H1249" t="s">
        <v>8246</v>
      </c>
      <c r="I1249">
        <v>1367823655</v>
      </c>
      <c r="J1249">
        <v>1365231655</v>
      </c>
      <c r="K1249" t="b">
        <v>1</v>
      </c>
      <c r="L1249">
        <v>50</v>
      </c>
      <c r="M1249" t="b">
        <v>1</v>
      </c>
      <c r="N1249" t="s">
        <v>8276</v>
      </c>
      <c r="O1249" s="5">
        <f t="shared" si="76"/>
        <v>122.14285714285715</v>
      </c>
      <c r="P1249" s="7">
        <f t="shared" si="77"/>
        <v>85.5</v>
      </c>
      <c r="Q1249" t="s">
        <v>8325</v>
      </c>
      <c r="R1249" t="s">
        <v>8326</v>
      </c>
      <c r="S1249" s="12">
        <f t="shared" si="78"/>
        <v>41370.292303240742</v>
      </c>
      <c r="T1249" s="12">
        <f t="shared" si="79"/>
        <v>41400.292303240742</v>
      </c>
    </row>
    <row r="1250" spans="1:20" ht="45" hidden="1" x14ac:dyDescent="0.25">
      <c r="A1250">
        <v>1248</v>
      </c>
      <c r="B1250" s="3" t="s">
        <v>1249</v>
      </c>
      <c r="C1250" s="3" t="s">
        <v>5358</v>
      </c>
      <c r="D1250">
        <v>2500</v>
      </c>
      <c r="E1250">
        <v>3791</v>
      </c>
      <c r="F1250" t="s">
        <v>8219</v>
      </c>
      <c r="G1250" t="s">
        <v>8224</v>
      </c>
      <c r="H1250" t="s">
        <v>8246</v>
      </c>
      <c r="I1250">
        <v>1402642740</v>
      </c>
      <c r="J1250">
        <v>1399563953</v>
      </c>
      <c r="K1250" t="b">
        <v>1</v>
      </c>
      <c r="L1250">
        <v>59</v>
      </c>
      <c r="M1250" t="b">
        <v>1</v>
      </c>
      <c r="N1250" t="s">
        <v>8276</v>
      </c>
      <c r="O1250" s="5">
        <f t="shared" si="76"/>
        <v>151.63999999999999</v>
      </c>
      <c r="P1250" s="7">
        <f t="shared" si="77"/>
        <v>64.254237288135599</v>
      </c>
      <c r="Q1250" t="s">
        <v>8325</v>
      </c>
      <c r="R1250" t="s">
        <v>8326</v>
      </c>
      <c r="S1250" s="12">
        <f t="shared" si="78"/>
        <v>41767.656863425924</v>
      </c>
      <c r="T1250" s="12">
        <f t="shared" si="79"/>
        <v>41803.290972222225</v>
      </c>
    </row>
    <row r="1251" spans="1:20" ht="45" hidden="1" x14ac:dyDescent="0.25">
      <c r="A1251">
        <v>1249</v>
      </c>
      <c r="B1251" s="3" t="s">
        <v>1250</v>
      </c>
      <c r="C1251" s="3" t="s">
        <v>5359</v>
      </c>
      <c r="D1251">
        <v>5000</v>
      </c>
      <c r="E1251">
        <v>5222</v>
      </c>
      <c r="F1251" t="s">
        <v>8219</v>
      </c>
      <c r="G1251" t="s">
        <v>8224</v>
      </c>
      <c r="H1251" t="s">
        <v>8246</v>
      </c>
      <c r="I1251">
        <v>1341683211</v>
      </c>
      <c r="J1251">
        <v>1339091211</v>
      </c>
      <c r="K1251" t="b">
        <v>1</v>
      </c>
      <c r="L1251">
        <v>81</v>
      </c>
      <c r="M1251" t="b">
        <v>1</v>
      </c>
      <c r="N1251" t="s">
        <v>8276</v>
      </c>
      <c r="O1251" s="5">
        <f t="shared" si="76"/>
        <v>104.44</v>
      </c>
      <c r="P1251" s="7">
        <f t="shared" si="77"/>
        <v>64.46913580246914</v>
      </c>
      <c r="Q1251" t="s">
        <v>8325</v>
      </c>
      <c r="R1251" t="s">
        <v>8326</v>
      </c>
      <c r="S1251" s="12">
        <f t="shared" si="78"/>
        <v>41067.74086805556</v>
      </c>
      <c r="T1251" s="12">
        <f t="shared" si="79"/>
        <v>41097.74086805556</v>
      </c>
    </row>
    <row r="1252" spans="1:20" ht="60" hidden="1" x14ac:dyDescent="0.25">
      <c r="A1252">
        <v>1250</v>
      </c>
      <c r="B1252" s="3" t="s">
        <v>1251</v>
      </c>
      <c r="C1252" s="3" t="s">
        <v>5360</v>
      </c>
      <c r="D1252">
        <v>30000</v>
      </c>
      <c r="E1252">
        <v>60046</v>
      </c>
      <c r="F1252" t="s">
        <v>8219</v>
      </c>
      <c r="G1252" t="s">
        <v>8224</v>
      </c>
      <c r="H1252" t="s">
        <v>8246</v>
      </c>
      <c r="I1252">
        <v>1410017131</v>
      </c>
      <c r="J1252">
        <v>1406129131</v>
      </c>
      <c r="K1252" t="b">
        <v>1</v>
      </c>
      <c r="L1252">
        <v>508</v>
      </c>
      <c r="M1252" t="b">
        <v>1</v>
      </c>
      <c r="N1252" t="s">
        <v>8276</v>
      </c>
      <c r="O1252" s="5">
        <f t="shared" si="76"/>
        <v>200.15333333333331</v>
      </c>
      <c r="P1252" s="7">
        <f t="shared" si="77"/>
        <v>118.2007874015748</v>
      </c>
      <c r="Q1252" t="s">
        <v>8325</v>
      </c>
      <c r="R1252" t="s">
        <v>8326</v>
      </c>
      <c r="S1252" s="12">
        <f t="shared" si="78"/>
        <v>41843.64271990741</v>
      </c>
      <c r="T1252" s="12">
        <f t="shared" si="79"/>
        <v>41888.64271990741</v>
      </c>
    </row>
    <row r="1253" spans="1:20" ht="45" hidden="1" x14ac:dyDescent="0.25">
      <c r="A1253">
        <v>1251</v>
      </c>
      <c r="B1253" s="3" t="s">
        <v>1252</v>
      </c>
      <c r="C1253" s="3" t="s">
        <v>5361</v>
      </c>
      <c r="D1253">
        <v>6000</v>
      </c>
      <c r="E1253">
        <v>6108</v>
      </c>
      <c r="F1253" t="s">
        <v>8219</v>
      </c>
      <c r="G1253" t="s">
        <v>8224</v>
      </c>
      <c r="H1253" t="s">
        <v>8246</v>
      </c>
      <c r="I1253">
        <v>1316979167</v>
      </c>
      <c r="J1253">
        <v>1311795167</v>
      </c>
      <c r="K1253" t="b">
        <v>1</v>
      </c>
      <c r="L1253">
        <v>74</v>
      </c>
      <c r="M1253" t="b">
        <v>1</v>
      </c>
      <c r="N1253" t="s">
        <v>8276</v>
      </c>
      <c r="O1253" s="5">
        <f t="shared" si="76"/>
        <v>101.8</v>
      </c>
      <c r="P1253" s="7">
        <f t="shared" si="77"/>
        <v>82.540540540540547</v>
      </c>
      <c r="Q1253" t="s">
        <v>8325</v>
      </c>
      <c r="R1253" t="s">
        <v>8326</v>
      </c>
      <c r="S1253" s="12">
        <f t="shared" si="78"/>
        <v>40751.814432870371</v>
      </c>
      <c r="T1253" s="12">
        <f t="shared" si="79"/>
        <v>40811.814432870371</v>
      </c>
    </row>
    <row r="1254" spans="1:20" ht="45" hidden="1" x14ac:dyDescent="0.25">
      <c r="A1254">
        <v>1252</v>
      </c>
      <c r="B1254" s="3" t="s">
        <v>1253</v>
      </c>
      <c r="C1254" s="3" t="s">
        <v>5362</v>
      </c>
      <c r="D1254">
        <v>3500</v>
      </c>
      <c r="E1254">
        <v>4818</v>
      </c>
      <c r="F1254" t="s">
        <v>8219</v>
      </c>
      <c r="G1254" t="s">
        <v>8224</v>
      </c>
      <c r="H1254" t="s">
        <v>8246</v>
      </c>
      <c r="I1254">
        <v>1382658169</v>
      </c>
      <c r="J1254">
        <v>1380238969</v>
      </c>
      <c r="K1254" t="b">
        <v>1</v>
      </c>
      <c r="L1254">
        <v>141</v>
      </c>
      <c r="M1254" t="b">
        <v>1</v>
      </c>
      <c r="N1254" t="s">
        <v>8276</v>
      </c>
      <c r="O1254" s="5">
        <f t="shared" si="76"/>
        <v>137.65714285714284</v>
      </c>
      <c r="P1254" s="7">
        <f t="shared" si="77"/>
        <v>34.170212765957444</v>
      </c>
      <c r="Q1254" t="s">
        <v>8325</v>
      </c>
      <c r="R1254" t="s">
        <v>8326</v>
      </c>
      <c r="S1254" s="12">
        <f t="shared" si="78"/>
        <v>41543.988067129627</v>
      </c>
      <c r="T1254" s="12">
        <f t="shared" si="79"/>
        <v>41571.988067129627</v>
      </c>
    </row>
    <row r="1255" spans="1:20" ht="60" hidden="1" x14ac:dyDescent="0.25">
      <c r="A1255">
        <v>1253</v>
      </c>
      <c r="B1255" s="3" t="s">
        <v>1254</v>
      </c>
      <c r="C1255" s="3" t="s">
        <v>5363</v>
      </c>
      <c r="D1255">
        <v>10</v>
      </c>
      <c r="E1255">
        <v>30383.32</v>
      </c>
      <c r="F1255" t="s">
        <v>8219</v>
      </c>
      <c r="G1255" t="s">
        <v>8224</v>
      </c>
      <c r="H1255" t="s">
        <v>8246</v>
      </c>
      <c r="I1255">
        <v>1409770107</v>
      </c>
      <c r="J1255">
        <v>1407178107</v>
      </c>
      <c r="K1255" t="b">
        <v>1</v>
      </c>
      <c r="L1255">
        <v>711</v>
      </c>
      <c r="M1255" t="b">
        <v>1</v>
      </c>
      <c r="N1255" t="s">
        <v>8276</v>
      </c>
      <c r="O1255" s="5">
        <f t="shared" si="76"/>
        <v>303833.2</v>
      </c>
      <c r="P1255" s="7">
        <f t="shared" si="77"/>
        <v>42.73322081575246</v>
      </c>
      <c r="Q1255" t="s">
        <v>8325</v>
      </c>
      <c r="R1255" t="s">
        <v>8326</v>
      </c>
      <c r="S1255" s="12">
        <f t="shared" si="78"/>
        <v>41855.783645833333</v>
      </c>
      <c r="T1255" s="12">
        <f t="shared" si="79"/>
        <v>41885.783645833333</v>
      </c>
    </row>
    <row r="1256" spans="1:20" ht="60" hidden="1" x14ac:dyDescent="0.25">
      <c r="A1256">
        <v>1254</v>
      </c>
      <c r="B1256" s="3" t="s">
        <v>1255</v>
      </c>
      <c r="C1256" s="3" t="s">
        <v>5364</v>
      </c>
      <c r="D1256">
        <v>6700</v>
      </c>
      <c r="E1256">
        <v>13323</v>
      </c>
      <c r="F1256" t="s">
        <v>8219</v>
      </c>
      <c r="G1256" t="s">
        <v>8224</v>
      </c>
      <c r="H1256" t="s">
        <v>8246</v>
      </c>
      <c r="I1256">
        <v>1293857940</v>
      </c>
      <c r="J1256">
        <v>1288968886</v>
      </c>
      <c r="K1256" t="b">
        <v>1</v>
      </c>
      <c r="L1256">
        <v>141</v>
      </c>
      <c r="M1256" t="b">
        <v>1</v>
      </c>
      <c r="N1256" t="s">
        <v>8276</v>
      </c>
      <c r="O1256" s="5">
        <f t="shared" si="76"/>
        <v>198.85074626865671</v>
      </c>
      <c r="P1256" s="7">
        <f t="shared" si="77"/>
        <v>94.489361702127653</v>
      </c>
      <c r="Q1256" t="s">
        <v>8325</v>
      </c>
      <c r="R1256" t="s">
        <v>8326</v>
      </c>
      <c r="S1256" s="12">
        <f t="shared" si="78"/>
        <v>40487.621365740742</v>
      </c>
      <c r="T1256" s="12">
        <f t="shared" si="79"/>
        <v>40544.207638888889</v>
      </c>
    </row>
    <row r="1257" spans="1:20" ht="45" hidden="1" x14ac:dyDescent="0.25">
      <c r="A1257">
        <v>1255</v>
      </c>
      <c r="B1257" s="3" t="s">
        <v>1256</v>
      </c>
      <c r="C1257" s="3" t="s">
        <v>5365</v>
      </c>
      <c r="D1257">
        <v>3000</v>
      </c>
      <c r="E1257">
        <v>6071</v>
      </c>
      <c r="F1257" t="s">
        <v>8219</v>
      </c>
      <c r="G1257" t="s">
        <v>8224</v>
      </c>
      <c r="H1257" t="s">
        <v>8246</v>
      </c>
      <c r="I1257">
        <v>1385932652</v>
      </c>
      <c r="J1257">
        <v>1383337052</v>
      </c>
      <c r="K1257" t="b">
        <v>1</v>
      </c>
      <c r="L1257">
        <v>109</v>
      </c>
      <c r="M1257" t="b">
        <v>1</v>
      </c>
      <c r="N1257" t="s">
        <v>8276</v>
      </c>
      <c r="O1257" s="5">
        <f t="shared" si="76"/>
        <v>202.36666666666667</v>
      </c>
      <c r="P1257" s="7">
        <f t="shared" si="77"/>
        <v>55.697247706422019</v>
      </c>
      <c r="Q1257" t="s">
        <v>8325</v>
      </c>
      <c r="R1257" t="s">
        <v>8326</v>
      </c>
      <c r="S1257" s="12">
        <f t="shared" si="78"/>
        <v>41579.845509259263</v>
      </c>
      <c r="T1257" s="12">
        <f t="shared" si="79"/>
        <v>41609.887175925927</v>
      </c>
    </row>
    <row r="1258" spans="1:20" ht="60" hidden="1" x14ac:dyDescent="0.25">
      <c r="A1258">
        <v>1256</v>
      </c>
      <c r="B1258" s="3" t="s">
        <v>1257</v>
      </c>
      <c r="C1258" s="3" t="s">
        <v>5366</v>
      </c>
      <c r="D1258">
        <v>30000</v>
      </c>
      <c r="E1258">
        <v>35389.129999999997</v>
      </c>
      <c r="F1258" t="s">
        <v>8219</v>
      </c>
      <c r="G1258" t="s">
        <v>8224</v>
      </c>
      <c r="H1258" t="s">
        <v>8246</v>
      </c>
      <c r="I1258">
        <v>1329084231</v>
      </c>
      <c r="J1258">
        <v>1326492231</v>
      </c>
      <c r="K1258" t="b">
        <v>1</v>
      </c>
      <c r="L1258">
        <v>361</v>
      </c>
      <c r="M1258" t="b">
        <v>1</v>
      </c>
      <c r="N1258" t="s">
        <v>8276</v>
      </c>
      <c r="O1258" s="5">
        <f t="shared" si="76"/>
        <v>117.96376666666666</v>
      </c>
      <c r="P1258" s="7">
        <f t="shared" si="77"/>
        <v>98.030831024930734</v>
      </c>
      <c r="Q1258" t="s">
        <v>8325</v>
      </c>
      <c r="R1258" t="s">
        <v>8326</v>
      </c>
      <c r="S1258" s="12">
        <f t="shared" si="78"/>
        <v>40921.919340277782</v>
      </c>
      <c r="T1258" s="12">
        <f t="shared" si="79"/>
        <v>40951.919340277782</v>
      </c>
    </row>
    <row r="1259" spans="1:20" ht="60" hidden="1" x14ac:dyDescent="0.25">
      <c r="A1259">
        <v>1257</v>
      </c>
      <c r="B1259" s="3" t="s">
        <v>1258</v>
      </c>
      <c r="C1259" s="3" t="s">
        <v>5367</v>
      </c>
      <c r="D1259">
        <v>5500</v>
      </c>
      <c r="E1259">
        <v>16210</v>
      </c>
      <c r="F1259" t="s">
        <v>8219</v>
      </c>
      <c r="G1259" t="s">
        <v>8224</v>
      </c>
      <c r="H1259" t="s">
        <v>8246</v>
      </c>
      <c r="I1259">
        <v>1301792590</v>
      </c>
      <c r="J1259">
        <v>1297562590</v>
      </c>
      <c r="K1259" t="b">
        <v>1</v>
      </c>
      <c r="L1259">
        <v>176</v>
      </c>
      <c r="M1259" t="b">
        <v>1</v>
      </c>
      <c r="N1259" t="s">
        <v>8276</v>
      </c>
      <c r="O1259" s="5">
        <f t="shared" si="76"/>
        <v>294.72727272727275</v>
      </c>
      <c r="P1259" s="7">
        <f t="shared" si="77"/>
        <v>92.102272727272734</v>
      </c>
      <c r="Q1259" t="s">
        <v>8325</v>
      </c>
      <c r="R1259" t="s">
        <v>8326</v>
      </c>
      <c r="S1259" s="12">
        <f t="shared" si="78"/>
        <v>40587.085532407407</v>
      </c>
      <c r="T1259" s="12">
        <f t="shared" si="79"/>
        <v>40636.043865740743</v>
      </c>
    </row>
    <row r="1260" spans="1:20" ht="45" hidden="1" x14ac:dyDescent="0.25">
      <c r="A1260">
        <v>1258</v>
      </c>
      <c r="B1260" s="3" t="s">
        <v>1259</v>
      </c>
      <c r="C1260" s="3" t="s">
        <v>5368</v>
      </c>
      <c r="D1260">
        <v>12000</v>
      </c>
      <c r="E1260">
        <v>25577.56</v>
      </c>
      <c r="F1260" t="s">
        <v>8219</v>
      </c>
      <c r="G1260" t="s">
        <v>8224</v>
      </c>
      <c r="H1260" t="s">
        <v>8246</v>
      </c>
      <c r="I1260">
        <v>1377960012</v>
      </c>
      <c r="J1260">
        <v>1375368012</v>
      </c>
      <c r="K1260" t="b">
        <v>1</v>
      </c>
      <c r="L1260">
        <v>670</v>
      </c>
      <c r="M1260" t="b">
        <v>1</v>
      </c>
      <c r="N1260" t="s">
        <v>8276</v>
      </c>
      <c r="O1260" s="5">
        <f t="shared" si="76"/>
        <v>213.14633333333336</v>
      </c>
      <c r="P1260" s="7">
        <f t="shared" si="77"/>
        <v>38.175462686567165</v>
      </c>
      <c r="Q1260" t="s">
        <v>8325</v>
      </c>
      <c r="R1260" t="s">
        <v>8326</v>
      </c>
      <c r="S1260" s="12">
        <f t="shared" si="78"/>
        <v>41487.611250000002</v>
      </c>
      <c r="T1260" s="12">
        <f t="shared" si="79"/>
        <v>41517.611250000002</v>
      </c>
    </row>
    <row r="1261" spans="1:20" ht="45" hidden="1" x14ac:dyDescent="0.25">
      <c r="A1261">
        <v>1259</v>
      </c>
      <c r="B1261" s="3" t="s">
        <v>1260</v>
      </c>
      <c r="C1261" s="3" t="s">
        <v>5369</v>
      </c>
      <c r="D1261">
        <v>2500</v>
      </c>
      <c r="E1261">
        <v>2606</v>
      </c>
      <c r="F1261" t="s">
        <v>8219</v>
      </c>
      <c r="G1261" t="s">
        <v>8224</v>
      </c>
      <c r="H1261" t="s">
        <v>8246</v>
      </c>
      <c r="I1261">
        <v>1402286340</v>
      </c>
      <c r="J1261">
        <v>1399504664</v>
      </c>
      <c r="K1261" t="b">
        <v>1</v>
      </c>
      <c r="L1261">
        <v>96</v>
      </c>
      <c r="M1261" t="b">
        <v>1</v>
      </c>
      <c r="N1261" t="s">
        <v>8276</v>
      </c>
      <c r="O1261" s="5">
        <f t="shared" si="76"/>
        <v>104.24</v>
      </c>
      <c r="P1261" s="7">
        <f t="shared" si="77"/>
        <v>27.145833333333332</v>
      </c>
      <c r="Q1261" t="s">
        <v>8325</v>
      </c>
      <c r="R1261" t="s">
        <v>8326</v>
      </c>
      <c r="S1261" s="12">
        <f t="shared" si="78"/>
        <v>41766.970648148148</v>
      </c>
      <c r="T1261" s="12">
        <f t="shared" si="79"/>
        <v>41799.165972222225</v>
      </c>
    </row>
    <row r="1262" spans="1:20" ht="45" hidden="1" x14ac:dyDescent="0.25">
      <c r="A1262">
        <v>1260</v>
      </c>
      <c r="B1262" s="3" t="s">
        <v>1261</v>
      </c>
      <c r="C1262" s="3" t="s">
        <v>5370</v>
      </c>
      <c r="D1262">
        <v>3300</v>
      </c>
      <c r="E1262">
        <v>3751</v>
      </c>
      <c r="F1262" t="s">
        <v>8219</v>
      </c>
      <c r="G1262" t="s">
        <v>8224</v>
      </c>
      <c r="H1262" t="s">
        <v>8246</v>
      </c>
      <c r="I1262">
        <v>1393445620</v>
      </c>
      <c r="J1262">
        <v>1390853620</v>
      </c>
      <c r="K1262" t="b">
        <v>1</v>
      </c>
      <c r="L1262">
        <v>74</v>
      </c>
      <c r="M1262" t="b">
        <v>1</v>
      </c>
      <c r="N1262" t="s">
        <v>8276</v>
      </c>
      <c r="O1262" s="5">
        <f t="shared" si="76"/>
        <v>113.66666666666667</v>
      </c>
      <c r="P1262" s="7">
        <f t="shared" si="77"/>
        <v>50.689189189189186</v>
      </c>
      <c r="Q1262" t="s">
        <v>8325</v>
      </c>
      <c r="R1262" t="s">
        <v>8326</v>
      </c>
      <c r="S1262" s="12">
        <f t="shared" si="78"/>
        <v>41666.842824074076</v>
      </c>
      <c r="T1262" s="12">
        <f t="shared" si="79"/>
        <v>41696.842824074076</v>
      </c>
    </row>
    <row r="1263" spans="1:20" ht="45" hidden="1" x14ac:dyDescent="0.25">
      <c r="A1263">
        <v>1261</v>
      </c>
      <c r="B1263" s="3" t="s">
        <v>1262</v>
      </c>
      <c r="C1263" s="3" t="s">
        <v>5371</v>
      </c>
      <c r="D1263">
        <v>2000</v>
      </c>
      <c r="E1263">
        <v>2025</v>
      </c>
      <c r="F1263" t="s">
        <v>8219</v>
      </c>
      <c r="G1263" t="s">
        <v>8224</v>
      </c>
      <c r="H1263" t="s">
        <v>8246</v>
      </c>
      <c r="I1263">
        <v>1390983227</v>
      </c>
      <c r="J1263">
        <v>1388391227</v>
      </c>
      <c r="K1263" t="b">
        <v>1</v>
      </c>
      <c r="L1263">
        <v>52</v>
      </c>
      <c r="M1263" t="b">
        <v>1</v>
      </c>
      <c r="N1263" t="s">
        <v>8276</v>
      </c>
      <c r="O1263" s="5">
        <f t="shared" si="76"/>
        <v>101.25</v>
      </c>
      <c r="P1263" s="7">
        <f t="shared" si="77"/>
        <v>38.942307692307693</v>
      </c>
      <c r="Q1263" t="s">
        <v>8325</v>
      </c>
      <c r="R1263" t="s">
        <v>8326</v>
      </c>
      <c r="S1263" s="12">
        <f t="shared" si="78"/>
        <v>41638.342905092592</v>
      </c>
      <c r="T1263" s="12">
        <f t="shared" si="79"/>
        <v>41668.342905092592</v>
      </c>
    </row>
    <row r="1264" spans="1:20" ht="60" hidden="1" x14ac:dyDescent="0.25">
      <c r="A1264">
        <v>1262</v>
      </c>
      <c r="B1264" s="3" t="s">
        <v>1263</v>
      </c>
      <c r="C1264" s="3" t="s">
        <v>5372</v>
      </c>
      <c r="D1264">
        <v>6500</v>
      </c>
      <c r="E1264">
        <v>8152</v>
      </c>
      <c r="F1264" t="s">
        <v>8219</v>
      </c>
      <c r="G1264" t="s">
        <v>8229</v>
      </c>
      <c r="H1264" t="s">
        <v>8251</v>
      </c>
      <c r="I1264">
        <v>1392574692</v>
      </c>
      <c r="J1264">
        <v>1389982692</v>
      </c>
      <c r="K1264" t="b">
        <v>1</v>
      </c>
      <c r="L1264">
        <v>105</v>
      </c>
      <c r="M1264" t="b">
        <v>1</v>
      </c>
      <c r="N1264" t="s">
        <v>8276</v>
      </c>
      <c r="O1264" s="5">
        <f t="shared" si="76"/>
        <v>125.41538461538462</v>
      </c>
      <c r="P1264" s="7">
        <f t="shared" si="77"/>
        <v>77.638095238095232</v>
      </c>
      <c r="Q1264" t="s">
        <v>8325</v>
      </c>
      <c r="R1264" t="s">
        <v>8326</v>
      </c>
      <c r="S1264" s="12">
        <f t="shared" si="78"/>
        <v>41656.762638888889</v>
      </c>
      <c r="T1264" s="12">
        <f t="shared" si="79"/>
        <v>41686.762638888889</v>
      </c>
    </row>
    <row r="1265" spans="1:20" ht="30" hidden="1" x14ac:dyDescent="0.25">
      <c r="A1265">
        <v>1263</v>
      </c>
      <c r="B1265" s="3" t="s">
        <v>1264</v>
      </c>
      <c r="C1265" s="3" t="s">
        <v>5373</v>
      </c>
      <c r="D1265">
        <v>1500</v>
      </c>
      <c r="E1265">
        <v>1785</v>
      </c>
      <c r="F1265" t="s">
        <v>8219</v>
      </c>
      <c r="G1265" t="s">
        <v>8224</v>
      </c>
      <c r="H1265" t="s">
        <v>8246</v>
      </c>
      <c r="I1265">
        <v>1396054800</v>
      </c>
      <c r="J1265">
        <v>1393034470</v>
      </c>
      <c r="K1265" t="b">
        <v>1</v>
      </c>
      <c r="L1265">
        <v>41</v>
      </c>
      <c r="M1265" t="b">
        <v>1</v>
      </c>
      <c r="N1265" t="s">
        <v>8276</v>
      </c>
      <c r="O1265" s="5">
        <f t="shared" si="76"/>
        <v>119</v>
      </c>
      <c r="P1265" s="7">
        <f t="shared" si="77"/>
        <v>43.536585365853661</v>
      </c>
      <c r="Q1265" t="s">
        <v>8325</v>
      </c>
      <c r="R1265" t="s">
        <v>8326</v>
      </c>
      <c r="S1265" s="12">
        <f t="shared" si="78"/>
        <v>41692.084143518521</v>
      </c>
      <c r="T1265" s="12">
        <f t="shared" si="79"/>
        <v>41727.041666666664</v>
      </c>
    </row>
    <row r="1266" spans="1:20" ht="60" hidden="1" x14ac:dyDescent="0.25">
      <c r="A1266">
        <v>1264</v>
      </c>
      <c r="B1266" s="3" t="s">
        <v>1265</v>
      </c>
      <c r="C1266" s="3" t="s">
        <v>5374</v>
      </c>
      <c r="D1266">
        <v>650</v>
      </c>
      <c r="E1266">
        <v>1082</v>
      </c>
      <c r="F1266" t="s">
        <v>8219</v>
      </c>
      <c r="G1266" t="s">
        <v>8224</v>
      </c>
      <c r="H1266" t="s">
        <v>8246</v>
      </c>
      <c r="I1266">
        <v>1383062083</v>
      </c>
      <c r="J1266">
        <v>1380556483</v>
      </c>
      <c r="K1266" t="b">
        <v>1</v>
      </c>
      <c r="L1266">
        <v>34</v>
      </c>
      <c r="M1266" t="b">
        <v>1</v>
      </c>
      <c r="N1266" t="s">
        <v>8276</v>
      </c>
      <c r="O1266" s="5">
        <f t="shared" si="76"/>
        <v>166.46153846153845</v>
      </c>
      <c r="P1266" s="7">
        <f t="shared" si="77"/>
        <v>31.823529411764707</v>
      </c>
      <c r="Q1266" t="s">
        <v>8325</v>
      </c>
      <c r="R1266" t="s">
        <v>8326</v>
      </c>
      <c r="S1266" s="12">
        <f t="shared" si="78"/>
        <v>41547.662997685184</v>
      </c>
      <c r="T1266" s="12">
        <f t="shared" si="79"/>
        <v>41576.662997685184</v>
      </c>
    </row>
    <row r="1267" spans="1:20" ht="60" hidden="1" x14ac:dyDescent="0.25">
      <c r="A1267">
        <v>1265</v>
      </c>
      <c r="B1267" s="3" t="s">
        <v>1266</v>
      </c>
      <c r="C1267" s="3" t="s">
        <v>5375</v>
      </c>
      <c r="D1267">
        <v>3500</v>
      </c>
      <c r="E1267">
        <v>4170.17</v>
      </c>
      <c r="F1267" t="s">
        <v>8219</v>
      </c>
      <c r="G1267" t="s">
        <v>8224</v>
      </c>
      <c r="H1267" t="s">
        <v>8246</v>
      </c>
      <c r="I1267">
        <v>1291131815</v>
      </c>
      <c r="J1267">
        <v>1287071015</v>
      </c>
      <c r="K1267" t="b">
        <v>1</v>
      </c>
      <c r="L1267">
        <v>66</v>
      </c>
      <c r="M1267" t="b">
        <v>1</v>
      </c>
      <c r="N1267" t="s">
        <v>8276</v>
      </c>
      <c r="O1267" s="5">
        <f t="shared" si="76"/>
        <v>119.14771428571429</v>
      </c>
      <c r="P1267" s="7">
        <f t="shared" si="77"/>
        <v>63.184393939393942</v>
      </c>
      <c r="Q1267" t="s">
        <v>8325</v>
      </c>
      <c r="R1267" t="s">
        <v>8326</v>
      </c>
      <c r="S1267" s="12">
        <f t="shared" si="78"/>
        <v>40465.655266203699</v>
      </c>
      <c r="T1267" s="12">
        <f t="shared" si="79"/>
        <v>40512.655266203699</v>
      </c>
    </row>
    <row r="1268" spans="1:20" ht="45" hidden="1" x14ac:dyDescent="0.25">
      <c r="A1268">
        <v>1266</v>
      </c>
      <c r="B1268" s="3" t="s">
        <v>1267</v>
      </c>
      <c r="C1268" s="3" t="s">
        <v>5376</v>
      </c>
      <c r="D1268">
        <v>9500</v>
      </c>
      <c r="E1268">
        <v>9545</v>
      </c>
      <c r="F1268" t="s">
        <v>8219</v>
      </c>
      <c r="G1268" t="s">
        <v>8224</v>
      </c>
      <c r="H1268" t="s">
        <v>8246</v>
      </c>
      <c r="I1268">
        <v>1389474145</v>
      </c>
      <c r="J1268">
        <v>1386882145</v>
      </c>
      <c r="K1268" t="b">
        <v>1</v>
      </c>
      <c r="L1268">
        <v>50</v>
      </c>
      <c r="M1268" t="b">
        <v>1</v>
      </c>
      <c r="N1268" t="s">
        <v>8276</v>
      </c>
      <c r="O1268" s="5">
        <f t="shared" si="76"/>
        <v>100.47368421052632</v>
      </c>
      <c r="P1268" s="7">
        <f t="shared" si="77"/>
        <v>190.9</v>
      </c>
      <c r="Q1268" t="s">
        <v>8325</v>
      </c>
      <c r="R1268" t="s">
        <v>8326</v>
      </c>
      <c r="S1268" s="12">
        <f t="shared" si="78"/>
        <v>41620.87667824074</v>
      </c>
      <c r="T1268" s="12">
        <f t="shared" si="79"/>
        <v>41650.87667824074</v>
      </c>
    </row>
    <row r="1269" spans="1:20" ht="60" hidden="1" x14ac:dyDescent="0.25">
      <c r="A1269">
        <v>1267</v>
      </c>
      <c r="B1269" s="3" t="s">
        <v>1268</v>
      </c>
      <c r="C1269" s="3" t="s">
        <v>5377</v>
      </c>
      <c r="D1269">
        <v>22000</v>
      </c>
      <c r="E1269">
        <v>22396</v>
      </c>
      <c r="F1269" t="s">
        <v>8219</v>
      </c>
      <c r="G1269" t="s">
        <v>8224</v>
      </c>
      <c r="H1269" t="s">
        <v>8246</v>
      </c>
      <c r="I1269">
        <v>1374674558</v>
      </c>
      <c r="J1269">
        <v>1372082558</v>
      </c>
      <c r="K1269" t="b">
        <v>1</v>
      </c>
      <c r="L1269">
        <v>159</v>
      </c>
      <c r="M1269" t="b">
        <v>1</v>
      </c>
      <c r="N1269" t="s">
        <v>8276</v>
      </c>
      <c r="O1269" s="5">
        <f t="shared" si="76"/>
        <v>101.8</v>
      </c>
      <c r="P1269" s="7">
        <f t="shared" si="77"/>
        <v>140.85534591194968</v>
      </c>
      <c r="Q1269" t="s">
        <v>8325</v>
      </c>
      <c r="R1269" t="s">
        <v>8326</v>
      </c>
      <c r="S1269" s="12">
        <f t="shared" si="78"/>
        <v>41449.585162037038</v>
      </c>
      <c r="T1269" s="12">
        <f t="shared" si="79"/>
        <v>41479.585162037038</v>
      </c>
    </row>
    <row r="1270" spans="1:20" ht="45" hidden="1" x14ac:dyDescent="0.25">
      <c r="A1270">
        <v>1268</v>
      </c>
      <c r="B1270" s="3" t="s">
        <v>1269</v>
      </c>
      <c r="C1270" s="3" t="s">
        <v>5378</v>
      </c>
      <c r="D1270">
        <v>12000</v>
      </c>
      <c r="E1270">
        <v>14000</v>
      </c>
      <c r="F1270" t="s">
        <v>8219</v>
      </c>
      <c r="G1270" t="s">
        <v>8224</v>
      </c>
      <c r="H1270" t="s">
        <v>8246</v>
      </c>
      <c r="I1270">
        <v>1379708247</v>
      </c>
      <c r="J1270">
        <v>1377116247</v>
      </c>
      <c r="K1270" t="b">
        <v>1</v>
      </c>
      <c r="L1270">
        <v>182</v>
      </c>
      <c r="M1270" t="b">
        <v>1</v>
      </c>
      <c r="N1270" t="s">
        <v>8276</v>
      </c>
      <c r="O1270" s="5">
        <f t="shared" si="76"/>
        <v>116.66666666666667</v>
      </c>
      <c r="P1270" s="7">
        <f t="shared" si="77"/>
        <v>76.92307692307692</v>
      </c>
      <c r="Q1270" t="s">
        <v>8325</v>
      </c>
      <c r="R1270" t="s">
        <v>8326</v>
      </c>
      <c r="S1270" s="12">
        <f t="shared" si="78"/>
        <v>41507.845451388886</v>
      </c>
      <c r="T1270" s="12">
        <f t="shared" si="79"/>
        <v>41537.845451388886</v>
      </c>
    </row>
    <row r="1271" spans="1:20" ht="60" hidden="1" x14ac:dyDescent="0.25">
      <c r="A1271">
        <v>1269</v>
      </c>
      <c r="B1271" s="3" t="s">
        <v>1270</v>
      </c>
      <c r="C1271" s="3" t="s">
        <v>5379</v>
      </c>
      <c r="D1271">
        <v>18800</v>
      </c>
      <c r="E1271">
        <v>20426</v>
      </c>
      <c r="F1271" t="s">
        <v>8219</v>
      </c>
      <c r="G1271" t="s">
        <v>8224</v>
      </c>
      <c r="H1271" t="s">
        <v>8246</v>
      </c>
      <c r="I1271">
        <v>1460764800</v>
      </c>
      <c r="J1271">
        <v>1458157512</v>
      </c>
      <c r="K1271" t="b">
        <v>1</v>
      </c>
      <c r="L1271">
        <v>206</v>
      </c>
      <c r="M1271" t="b">
        <v>1</v>
      </c>
      <c r="N1271" t="s">
        <v>8276</v>
      </c>
      <c r="O1271" s="5">
        <f t="shared" si="76"/>
        <v>108.64893617021276</v>
      </c>
      <c r="P1271" s="7">
        <f t="shared" si="77"/>
        <v>99.15533980582525</v>
      </c>
      <c r="Q1271" t="s">
        <v>8325</v>
      </c>
      <c r="R1271" t="s">
        <v>8326</v>
      </c>
      <c r="S1271" s="12">
        <f t="shared" si="78"/>
        <v>42445.823055555549</v>
      </c>
      <c r="T1271" s="12">
        <f t="shared" si="79"/>
        <v>42476</v>
      </c>
    </row>
    <row r="1272" spans="1:20" ht="45" hidden="1" x14ac:dyDescent="0.25">
      <c r="A1272">
        <v>1270</v>
      </c>
      <c r="B1272" s="3" t="s">
        <v>1271</v>
      </c>
      <c r="C1272" s="3" t="s">
        <v>5380</v>
      </c>
      <c r="D1272">
        <v>10000</v>
      </c>
      <c r="E1272">
        <v>11472</v>
      </c>
      <c r="F1272" t="s">
        <v>8219</v>
      </c>
      <c r="G1272" t="s">
        <v>8224</v>
      </c>
      <c r="H1272" t="s">
        <v>8246</v>
      </c>
      <c r="I1272">
        <v>1332704042</v>
      </c>
      <c r="J1272">
        <v>1327523642</v>
      </c>
      <c r="K1272" t="b">
        <v>1</v>
      </c>
      <c r="L1272">
        <v>169</v>
      </c>
      <c r="M1272" t="b">
        <v>1</v>
      </c>
      <c r="N1272" t="s">
        <v>8276</v>
      </c>
      <c r="O1272" s="5">
        <f t="shared" si="76"/>
        <v>114.72</v>
      </c>
      <c r="P1272" s="7">
        <f t="shared" si="77"/>
        <v>67.881656804733723</v>
      </c>
      <c r="Q1272" t="s">
        <v>8325</v>
      </c>
      <c r="R1272" t="s">
        <v>8326</v>
      </c>
      <c r="S1272" s="12">
        <f t="shared" si="78"/>
        <v>40933.856967592597</v>
      </c>
      <c r="T1272" s="12">
        <f t="shared" si="79"/>
        <v>40993.815300925926</v>
      </c>
    </row>
    <row r="1273" spans="1:20" ht="60" hidden="1" x14ac:dyDescent="0.25">
      <c r="A1273">
        <v>1271</v>
      </c>
      <c r="B1273" s="3" t="s">
        <v>1272</v>
      </c>
      <c r="C1273" s="3" t="s">
        <v>5381</v>
      </c>
      <c r="D1273">
        <v>7500</v>
      </c>
      <c r="E1273">
        <v>7635</v>
      </c>
      <c r="F1273" t="s">
        <v>8219</v>
      </c>
      <c r="G1273" t="s">
        <v>8224</v>
      </c>
      <c r="H1273" t="s">
        <v>8246</v>
      </c>
      <c r="I1273">
        <v>1384363459</v>
      </c>
      <c r="J1273">
        <v>1381767859</v>
      </c>
      <c r="K1273" t="b">
        <v>1</v>
      </c>
      <c r="L1273">
        <v>31</v>
      </c>
      <c r="M1273" t="b">
        <v>1</v>
      </c>
      <c r="N1273" t="s">
        <v>8276</v>
      </c>
      <c r="O1273" s="5">
        <f t="shared" si="76"/>
        <v>101.8</v>
      </c>
      <c r="P1273" s="7">
        <f t="shared" si="77"/>
        <v>246.29032258064515</v>
      </c>
      <c r="Q1273" t="s">
        <v>8325</v>
      </c>
      <c r="R1273" t="s">
        <v>8326</v>
      </c>
      <c r="S1273" s="12">
        <f t="shared" si="78"/>
        <v>41561.683553240742</v>
      </c>
      <c r="T1273" s="12">
        <f t="shared" si="79"/>
        <v>41591.725219907406</v>
      </c>
    </row>
    <row r="1274" spans="1:20" ht="60" hidden="1" x14ac:dyDescent="0.25">
      <c r="A1274">
        <v>1272</v>
      </c>
      <c r="B1274" s="3" t="s">
        <v>1273</v>
      </c>
      <c r="C1274" s="3" t="s">
        <v>5382</v>
      </c>
      <c r="D1274">
        <v>5000</v>
      </c>
      <c r="E1274">
        <v>5300</v>
      </c>
      <c r="F1274" t="s">
        <v>8219</v>
      </c>
      <c r="G1274" t="s">
        <v>8224</v>
      </c>
      <c r="H1274" t="s">
        <v>8246</v>
      </c>
      <c r="I1274">
        <v>1276574400</v>
      </c>
      <c r="J1274">
        <v>1270576379</v>
      </c>
      <c r="K1274" t="b">
        <v>1</v>
      </c>
      <c r="L1274">
        <v>28</v>
      </c>
      <c r="M1274" t="b">
        <v>1</v>
      </c>
      <c r="N1274" t="s">
        <v>8276</v>
      </c>
      <c r="O1274" s="5">
        <f t="shared" si="76"/>
        <v>106</v>
      </c>
      <c r="P1274" s="7">
        <f t="shared" si="77"/>
        <v>189.28571428571428</v>
      </c>
      <c r="Q1274" t="s">
        <v>8325</v>
      </c>
      <c r="R1274" t="s">
        <v>8326</v>
      </c>
      <c r="S1274" s="12">
        <f t="shared" si="78"/>
        <v>40274.745127314818</v>
      </c>
      <c r="T1274" s="12">
        <f t="shared" si="79"/>
        <v>40344.166666666664</v>
      </c>
    </row>
    <row r="1275" spans="1:20" ht="45" hidden="1" x14ac:dyDescent="0.25">
      <c r="A1275">
        <v>1273</v>
      </c>
      <c r="B1275" s="3" t="s">
        <v>1274</v>
      </c>
      <c r="C1275" s="3" t="s">
        <v>5383</v>
      </c>
      <c r="D1275">
        <v>4000</v>
      </c>
      <c r="E1275">
        <v>4140</v>
      </c>
      <c r="F1275" t="s">
        <v>8219</v>
      </c>
      <c r="G1275" t="s">
        <v>8229</v>
      </c>
      <c r="H1275" t="s">
        <v>8251</v>
      </c>
      <c r="I1275">
        <v>1409506291</v>
      </c>
      <c r="J1275">
        <v>1406914291</v>
      </c>
      <c r="K1275" t="b">
        <v>1</v>
      </c>
      <c r="L1275">
        <v>54</v>
      </c>
      <c r="M1275" t="b">
        <v>1</v>
      </c>
      <c r="N1275" t="s">
        <v>8276</v>
      </c>
      <c r="O1275" s="5">
        <f t="shared" si="76"/>
        <v>103.49999999999999</v>
      </c>
      <c r="P1275" s="7">
        <f t="shared" si="77"/>
        <v>76.666666666666671</v>
      </c>
      <c r="Q1275" t="s">
        <v>8325</v>
      </c>
      <c r="R1275" t="s">
        <v>8326</v>
      </c>
      <c r="S1275" s="12">
        <f t="shared" si="78"/>
        <v>41852.730219907404</v>
      </c>
      <c r="T1275" s="12">
        <f t="shared" si="79"/>
        <v>41882.730219907404</v>
      </c>
    </row>
    <row r="1276" spans="1:20" ht="45" hidden="1" x14ac:dyDescent="0.25">
      <c r="A1276">
        <v>1274</v>
      </c>
      <c r="B1276" s="3" t="s">
        <v>1275</v>
      </c>
      <c r="C1276" s="3" t="s">
        <v>5384</v>
      </c>
      <c r="D1276">
        <v>25000</v>
      </c>
      <c r="E1276">
        <v>38743.839999999997</v>
      </c>
      <c r="F1276" t="s">
        <v>8219</v>
      </c>
      <c r="G1276" t="s">
        <v>8224</v>
      </c>
      <c r="H1276" t="s">
        <v>8246</v>
      </c>
      <c r="I1276">
        <v>1346344425</v>
      </c>
      <c r="J1276">
        <v>1343320425</v>
      </c>
      <c r="K1276" t="b">
        <v>1</v>
      </c>
      <c r="L1276">
        <v>467</v>
      </c>
      <c r="M1276" t="b">
        <v>1</v>
      </c>
      <c r="N1276" t="s">
        <v>8276</v>
      </c>
      <c r="O1276" s="5">
        <f t="shared" si="76"/>
        <v>154.97535999999999</v>
      </c>
      <c r="P1276" s="7">
        <f t="shared" si="77"/>
        <v>82.963254817987149</v>
      </c>
      <c r="Q1276" t="s">
        <v>8325</v>
      </c>
      <c r="R1276" t="s">
        <v>8326</v>
      </c>
      <c r="S1276" s="12">
        <f t="shared" si="78"/>
        <v>41116.690104166664</v>
      </c>
      <c r="T1276" s="12">
        <f t="shared" si="79"/>
        <v>41151.690104166664</v>
      </c>
    </row>
    <row r="1277" spans="1:20" ht="45" hidden="1" x14ac:dyDescent="0.25">
      <c r="A1277">
        <v>1275</v>
      </c>
      <c r="B1277" s="3" t="s">
        <v>1276</v>
      </c>
      <c r="C1277" s="3" t="s">
        <v>5385</v>
      </c>
      <c r="D1277">
        <v>15000</v>
      </c>
      <c r="E1277">
        <v>24321.1</v>
      </c>
      <c r="F1277" t="s">
        <v>8219</v>
      </c>
      <c r="G1277" t="s">
        <v>8224</v>
      </c>
      <c r="H1277" t="s">
        <v>8246</v>
      </c>
      <c r="I1277">
        <v>1375908587</v>
      </c>
      <c r="J1277">
        <v>1372884587</v>
      </c>
      <c r="K1277" t="b">
        <v>1</v>
      </c>
      <c r="L1277">
        <v>389</v>
      </c>
      <c r="M1277" t="b">
        <v>1</v>
      </c>
      <c r="N1277" t="s">
        <v>8276</v>
      </c>
      <c r="O1277" s="5">
        <f t="shared" si="76"/>
        <v>162.14066666666668</v>
      </c>
      <c r="P1277" s="7">
        <f t="shared" si="77"/>
        <v>62.522107969151669</v>
      </c>
      <c r="Q1277" t="s">
        <v>8325</v>
      </c>
      <c r="R1277" t="s">
        <v>8326</v>
      </c>
      <c r="S1277" s="12">
        <f t="shared" si="78"/>
        <v>41458.867905092593</v>
      </c>
      <c r="T1277" s="12">
        <f t="shared" si="79"/>
        <v>41493.867905092593</v>
      </c>
    </row>
    <row r="1278" spans="1:20" ht="30" hidden="1" x14ac:dyDescent="0.25">
      <c r="A1278">
        <v>1276</v>
      </c>
      <c r="B1278" s="3" t="s">
        <v>1277</v>
      </c>
      <c r="C1278" s="3" t="s">
        <v>5386</v>
      </c>
      <c r="D1278">
        <v>3000</v>
      </c>
      <c r="E1278">
        <v>3132.63</v>
      </c>
      <c r="F1278" t="s">
        <v>8219</v>
      </c>
      <c r="G1278" t="s">
        <v>8224</v>
      </c>
      <c r="H1278" t="s">
        <v>8246</v>
      </c>
      <c r="I1278">
        <v>1251777600</v>
      </c>
      <c r="J1278">
        <v>1247504047</v>
      </c>
      <c r="K1278" t="b">
        <v>1</v>
      </c>
      <c r="L1278">
        <v>68</v>
      </c>
      <c r="M1278" t="b">
        <v>1</v>
      </c>
      <c r="N1278" t="s">
        <v>8276</v>
      </c>
      <c r="O1278" s="5">
        <f t="shared" si="76"/>
        <v>104.42100000000001</v>
      </c>
      <c r="P1278" s="7">
        <f t="shared" si="77"/>
        <v>46.06808823529412</v>
      </c>
      <c r="Q1278" t="s">
        <v>8325</v>
      </c>
      <c r="R1278" t="s">
        <v>8326</v>
      </c>
      <c r="S1278" s="12">
        <f t="shared" si="78"/>
        <v>40007.704247685186</v>
      </c>
      <c r="T1278" s="12">
        <f t="shared" si="79"/>
        <v>40057.166666666664</v>
      </c>
    </row>
    <row r="1279" spans="1:20" ht="60" hidden="1" x14ac:dyDescent="0.25">
      <c r="A1279">
        <v>1277</v>
      </c>
      <c r="B1279" s="3" t="s">
        <v>1278</v>
      </c>
      <c r="C1279" s="3" t="s">
        <v>5387</v>
      </c>
      <c r="D1279">
        <v>15000</v>
      </c>
      <c r="E1279">
        <v>15918.65</v>
      </c>
      <c r="F1279" t="s">
        <v>8219</v>
      </c>
      <c r="G1279" t="s">
        <v>8224</v>
      </c>
      <c r="H1279" t="s">
        <v>8246</v>
      </c>
      <c r="I1279">
        <v>1346765347</v>
      </c>
      <c r="J1279">
        <v>1343741347</v>
      </c>
      <c r="K1279" t="b">
        <v>1</v>
      </c>
      <c r="L1279">
        <v>413</v>
      </c>
      <c r="M1279" t="b">
        <v>1</v>
      </c>
      <c r="N1279" t="s">
        <v>8276</v>
      </c>
      <c r="O1279" s="5">
        <f t="shared" si="76"/>
        <v>106.12433333333333</v>
      </c>
      <c r="P1279" s="7">
        <f t="shared" si="77"/>
        <v>38.543946731234868</v>
      </c>
      <c r="Q1279" t="s">
        <v>8325</v>
      </c>
      <c r="R1279" t="s">
        <v>8326</v>
      </c>
      <c r="S1279" s="12">
        <f t="shared" si="78"/>
        <v>41121.561886574076</v>
      </c>
      <c r="T1279" s="12">
        <f t="shared" si="79"/>
        <v>41156.561886574076</v>
      </c>
    </row>
    <row r="1280" spans="1:20" ht="60" hidden="1" x14ac:dyDescent="0.25">
      <c r="A1280">
        <v>1278</v>
      </c>
      <c r="B1280" s="3" t="s">
        <v>1279</v>
      </c>
      <c r="C1280" s="3" t="s">
        <v>5388</v>
      </c>
      <c r="D1280">
        <v>6500</v>
      </c>
      <c r="E1280">
        <v>10071</v>
      </c>
      <c r="F1280" t="s">
        <v>8219</v>
      </c>
      <c r="G1280" t="s">
        <v>8224</v>
      </c>
      <c r="H1280" t="s">
        <v>8246</v>
      </c>
      <c r="I1280">
        <v>1403661600</v>
      </c>
      <c r="J1280">
        <v>1401196766</v>
      </c>
      <c r="K1280" t="b">
        <v>1</v>
      </c>
      <c r="L1280">
        <v>190</v>
      </c>
      <c r="M1280" t="b">
        <v>1</v>
      </c>
      <c r="N1280" t="s">
        <v>8276</v>
      </c>
      <c r="O1280" s="5">
        <f t="shared" si="76"/>
        <v>154.93846153846152</v>
      </c>
      <c r="P1280" s="7">
        <f t="shared" si="77"/>
        <v>53.005263157894738</v>
      </c>
      <c r="Q1280" t="s">
        <v>8325</v>
      </c>
      <c r="R1280" t="s">
        <v>8326</v>
      </c>
      <c r="S1280" s="12">
        <f t="shared" si="78"/>
        <v>41786.555162037039</v>
      </c>
      <c r="T1280" s="12">
        <f t="shared" si="79"/>
        <v>41815.083333333336</v>
      </c>
    </row>
    <row r="1281" spans="1:20" ht="60" hidden="1" x14ac:dyDescent="0.25">
      <c r="A1281">
        <v>1279</v>
      </c>
      <c r="B1281" s="3" t="s">
        <v>1280</v>
      </c>
      <c r="C1281" s="3" t="s">
        <v>5389</v>
      </c>
      <c r="D1281">
        <v>12516</v>
      </c>
      <c r="E1281">
        <v>13864.17</v>
      </c>
      <c r="F1281" t="s">
        <v>8219</v>
      </c>
      <c r="G1281" t="s">
        <v>8224</v>
      </c>
      <c r="H1281" t="s">
        <v>8246</v>
      </c>
      <c r="I1281">
        <v>1395624170</v>
      </c>
      <c r="J1281">
        <v>1392171770</v>
      </c>
      <c r="K1281" t="b">
        <v>1</v>
      </c>
      <c r="L1281">
        <v>189</v>
      </c>
      <c r="M1281" t="b">
        <v>1</v>
      </c>
      <c r="N1281" t="s">
        <v>8276</v>
      </c>
      <c r="O1281" s="5">
        <f t="shared" si="76"/>
        <v>110.77157238734421</v>
      </c>
      <c r="P1281" s="7">
        <f t="shared" si="77"/>
        <v>73.355396825396824</v>
      </c>
      <c r="Q1281" t="s">
        <v>8325</v>
      </c>
      <c r="R1281" t="s">
        <v>8326</v>
      </c>
      <c r="S1281" s="12">
        <f t="shared" si="78"/>
        <v>41682.099189814813</v>
      </c>
      <c r="T1281" s="12">
        <f t="shared" si="79"/>
        <v>41722.057523148149</v>
      </c>
    </row>
    <row r="1282" spans="1:20" ht="45" hidden="1" x14ac:dyDescent="0.25">
      <c r="A1282">
        <v>1280</v>
      </c>
      <c r="B1282" s="3" t="s">
        <v>1281</v>
      </c>
      <c r="C1282" s="3" t="s">
        <v>5390</v>
      </c>
      <c r="D1282">
        <v>15000</v>
      </c>
      <c r="E1282">
        <v>16636.78</v>
      </c>
      <c r="F1282" t="s">
        <v>8219</v>
      </c>
      <c r="G1282" t="s">
        <v>8224</v>
      </c>
      <c r="H1282" t="s">
        <v>8246</v>
      </c>
      <c r="I1282">
        <v>1299003054</v>
      </c>
      <c r="J1282">
        <v>1291227054</v>
      </c>
      <c r="K1282" t="b">
        <v>1</v>
      </c>
      <c r="L1282">
        <v>130</v>
      </c>
      <c r="M1282" t="b">
        <v>1</v>
      </c>
      <c r="N1282" t="s">
        <v>8276</v>
      </c>
      <c r="O1282" s="5">
        <f t="shared" si="76"/>
        <v>110.91186666666665</v>
      </c>
      <c r="P1282" s="7">
        <f t="shared" si="77"/>
        <v>127.97523076923076</v>
      </c>
      <c r="Q1282" t="s">
        <v>8325</v>
      </c>
      <c r="R1282" t="s">
        <v>8326</v>
      </c>
      <c r="S1282" s="12">
        <f t="shared" si="78"/>
        <v>40513.757569444446</v>
      </c>
      <c r="T1282" s="12">
        <f t="shared" si="79"/>
        <v>40603.757569444446</v>
      </c>
    </row>
    <row r="1283" spans="1:20" ht="60" hidden="1" x14ac:dyDescent="0.25">
      <c r="A1283">
        <v>1281</v>
      </c>
      <c r="B1283" s="3" t="s">
        <v>1282</v>
      </c>
      <c r="C1283" s="3" t="s">
        <v>5391</v>
      </c>
      <c r="D1283">
        <v>7000</v>
      </c>
      <c r="E1283">
        <v>7750</v>
      </c>
      <c r="F1283" t="s">
        <v>8219</v>
      </c>
      <c r="G1283" t="s">
        <v>8224</v>
      </c>
      <c r="H1283" t="s">
        <v>8246</v>
      </c>
      <c r="I1283">
        <v>1375033836</v>
      </c>
      <c r="J1283">
        <v>1373305836</v>
      </c>
      <c r="K1283" t="b">
        <v>1</v>
      </c>
      <c r="L1283">
        <v>74</v>
      </c>
      <c r="M1283" t="b">
        <v>1</v>
      </c>
      <c r="N1283" t="s">
        <v>8276</v>
      </c>
      <c r="O1283" s="5">
        <f t="shared" ref="O1283:O1346" si="80">(E1283/D1283)*100</f>
        <v>110.71428571428572</v>
      </c>
      <c r="P1283" s="7">
        <f t="shared" ref="P1283:P1346" si="81">IF(E1283&gt;0,E1283/L1283,"N/A")</f>
        <v>104.72972972972973</v>
      </c>
      <c r="Q1283" t="s">
        <v>8325</v>
      </c>
      <c r="R1283" t="s">
        <v>8326</v>
      </c>
      <c r="S1283" s="12">
        <f t="shared" ref="S1283:S1346" si="82">(((J1283/60)/60)/24)+DATE(1970,1,1)</f>
        <v>41463.743472222224</v>
      </c>
      <c r="T1283" s="12">
        <f t="shared" ref="T1283:T1346" si="83">(((I1283/60)/60/24)+DATE(1970,1,1))</f>
        <v>41483.743472222224</v>
      </c>
    </row>
    <row r="1284" spans="1:20" ht="60" hidden="1" x14ac:dyDescent="0.25">
      <c r="A1284">
        <v>1282</v>
      </c>
      <c r="B1284" s="3" t="s">
        <v>1283</v>
      </c>
      <c r="C1284" s="3" t="s">
        <v>5392</v>
      </c>
      <c r="D1284">
        <v>15000</v>
      </c>
      <c r="E1284">
        <v>18542</v>
      </c>
      <c r="F1284" t="s">
        <v>8219</v>
      </c>
      <c r="G1284" t="s">
        <v>8224</v>
      </c>
      <c r="H1284" t="s">
        <v>8246</v>
      </c>
      <c r="I1284">
        <v>1386565140</v>
      </c>
      <c r="J1284">
        <v>1383909855</v>
      </c>
      <c r="K1284" t="b">
        <v>1</v>
      </c>
      <c r="L1284">
        <v>274</v>
      </c>
      <c r="M1284" t="b">
        <v>1</v>
      </c>
      <c r="N1284" t="s">
        <v>8276</v>
      </c>
      <c r="O1284" s="5">
        <f t="shared" si="80"/>
        <v>123.61333333333333</v>
      </c>
      <c r="P1284" s="7">
        <f t="shared" si="81"/>
        <v>67.671532846715323</v>
      </c>
      <c r="Q1284" t="s">
        <v>8325</v>
      </c>
      <c r="R1284" t="s">
        <v>8326</v>
      </c>
      <c r="S1284" s="12">
        <f t="shared" si="82"/>
        <v>41586.475173611114</v>
      </c>
      <c r="T1284" s="12">
        <f t="shared" si="83"/>
        <v>41617.207638888889</v>
      </c>
    </row>
    <row r="1285" spans="1:20" ht="45" hidden="1" x14ac:dyDescent="0.25">
      <c r="A1285">
        <v>1283</v>
      </c>
      <c r="B1285" s="3" t="s">
        <v>1284</v>
      </c>
      <c r="C1285" s="3" t="s">
        <v>5393</v>
      </c>
      <c r="D1285">
        <v>1000</v>
      </c>
      <c r="E1285">
        <v>2110.5</v>
      </c>
      <c r="F1285" t="s">
        <v>8219</v>
      </c>
      <c r="G1285" t="s">
        <v>8224</v>
      </c>
      <c r="H1285" t="s">
        <v>8246</v>
      </c>
      <c r="I1285">
        <v>1362974400</v>
      </c>
      <c r="J1285">
        <v>1360948389</v>
      </c>
      <c r="K1285" t="b">
        <v>1</v>
      </c>
      <c r="L1285">
        <v>22</v>
      </c>
      <c r="M1285" t="b">
        <v>1</v>
      </c>
      <c r="N1285" t="s">
        <v>8276</v>
      </c>
      <c r="O1285" s="5">
        <f t="shared" si="80"/>
        <v>211.05</v>
      </c>
      <c r="P1285" s="7">
        <f t="shared" si="81"/>
        <v>95.931818181818187</v>
      </c>
      <c r="Q1285" t="s">
        <v>8325</v>
      </c>
      <c r="R1285" t="s">
        <v>8326</v>
      </c>
      <c r="S1285" s="12">
        <f t="shared" si="82"/>
        <v>41320.717465277776</v>
      </c>
      <c r="T1285" s="12">
        <f t="shared" si="83"/>
        <v>41344.166666666664</v>
      </c>
    </row>
    <row r="1286" spans="1:20" ht="60" hidden="1" x14ac:dyDescent="0.25">
      <c r="A1286">
        <v>1284</v>
      </c>
      <c r="B1286" s="3" t="s">
        <v>1285</v>
      </c>
      <c r="C1286" s="3" t="s">
        <v>5394</v>
      </c>
      <c r="D1286">
        <v>2000</v>
      </c>
      <c r="E1286">
        <v>2020</v>
      </c>
      <c r="F1286" t="s">
        <v>8219</v>
      </c>
      <c r="G1286" t="s">
        <v>8224</v>
      </c>
      <c r="H1286" t="s">
        <v>8246</v>
      </c>
      <c r="I1286">
        <v>1483203540</v>
      </c>
      <c r="J1286">
        <v>1481175482</v>
      </c>
      <c r="K1286" t="b">
        <v>0</v>
      </c>
      <c r="L1286">
        <v>31</v>
      </c>
      <c r="M1286" t="b">
        <v>1</v>
      </c>
      <c r="N1286" t="s">
        <v>8271</v>
      </c>
      <c r="O1286" s="5">
        <f t="shared" si="80"/>
        <v>101</v>
      </c>
      <c r="P1286" s="7">
        <f t="shared" si="81"/>
        <v>65.161290322580641</v>
      </c>
      <c r="Q1286" t="s">
        <v>8317</v>
      </c>
      <c r="R1286" t="s">
        <v>8318</v>
      </c>
      <c r="S1286" s="12">
        <f t="shared" si="82"/>
        <v>42712.23474537037</v>
      </c>
      <c r="T1286" s="12">
        <f t="shared" si="83"/>
        <v>42735.707638888889</v>
      </c>
    </row>
    <row r="1287" spans="1:20" ht="60" hidden="1" x14ac:dyDescent="0.25">
      <c r="A1287">
        <v>1285</v>
      </c>
      <c r="B1287" s="3" t="s">
        <v>1286</v>
      </c>
      <c r="C1287" s="3" t="s">
        <v>5395</v>
      </c>
      <c r="D1287">
        <v>2000</v>
      </c>
      <c r="E1287">
        <v>2033</v>
      </c>
      <c r="F1287" t="s">
        <v>8219</v>
      </c>
      <c r="G1287" t="s">
        <v>8225</v>
      </c>
      <c r="H1287" t="s">
        <v>8247</v>
      </c>
      <c r="I1287">
        <v>1434808775</v>
      </c>
      <c r="J1287">
        <v>1433512775</v>
      </c>
      <c r="K1287" t="b">
        <v>0</v>
      </c>
      <c r="L1287">
        <v>63</v>
      </c>
      <c r="M1287" t="b">
        <v>1</v>
      </c>
      <c r="N1287" t="s">
        <v>8271</v>
      </c>
      <c r="O1287" s="5">
        <f t="shared" si="80"/>
        <v>101.64999999999999</v>
      </c>
      <c r="P1287" s="7">
        <f t="shared" si="81"/>
        <v>32.269841269841272</v>
      </c>
      <c r="Q1287" t="s">
        <v>8317</v>
      </c>
      <c r="R1287" t="s">
        <v>8318</v>
      </c>
      <c r="S1287" s="12">
        <f t="shared" si="82"/>
        <v>42160.583043981482</v>
      </c>
      <c r="T1287" s="12">
        <f t="shared" si="83"/>
        <v>42175.583043981482</v>
      </c>
    </row>
    <row r="1288" spans="1:20" ht="45" hidden="1" x14ac:dyDescent="0.25">
      <c r="A1288">
        <v>1286</v>
      </c>
      <c r="B1288" s="3" t="s">
        <v>1287</v>
      </c>
      <c r="C1288" s="3" t="s">
        <v>5396</v>
      </c>
      <c r="D1288">
        <v>1500</v>
      </c>
      <c r="E1288">
        <v>1625</v>
      </c>
      <c r="F1288" t="s">
        <v>8219</v>
      </c>
      <c r="G1288" t="s">
        <v>8225</v>
      </c>
      <c r="H1288" t="s">
        <v>8247</v>
      </c>
      <c r="I1288">
        <v>1424181600</v>
      </c>
      <c r="J1288">
        <v>1423041227</v>
      </c>
      <c r="K1288" t="b">
        <v>0</v>
      </c>
      <c r="L1288">
        <v>20</v>
      </c>
      <c r="M1288" t="b">
        <v>1</v>
      </c>
      <c r="N1288" t="s">
        <v>8271</v>
      </c>
      <c r="O1288" s="5">
        <f t="shared" si="80"/>
        <v>108.33333333333333</v>
      </c>
      <c r="P1288" s="7">
        <f t="shared" si="81"/>
        <v>81.25</v>
      </c>
      <c r="Q1288" t="s">
        <v>8317</v>
      </c>
      <c r="R1288" t="s">
        <v>8318</v>
      </c>
      <c r="S1288" s="12">
        <f t="shared" si="82"/>
        <v>42039.384571759263</v>
      </c>
      <c r="T1288" s="12">
        <f t="shared" si="83"/>
        <v>42052.583333333328</v>
      </c>
    </row>
    <row r="1289" spans="1:20" ht="90" hidden="1" x14ac:dyDescent="0.25">
      <c r="A1289">
        <v>1287</v>
      </c>
      <c r="B1289" s="3" t="s">
        <v>1288</v>
      </c>
      <c r="C1289" s="3" t="s">
        <v>5397</v>
      </c>
      <c r="D1289">
        <v>250</v>
      </c>
      <c r="E1289">
        <v>605</v>
      </c>
      <c r="F1289" t="s">
        <v>8219</v>
      </c>
      <c r="G1289" t="s">
        <v>8225</v>
      </c>
      <c r="H1289" t="s">
        <v>8247</v>
      </c>
      <c r="I1289">
        <v>1434120856</v>
      </c>
      <c r="J1289">
        <v>1428936856</v>
      </c>
      <c r="K1289" t="b">
        <v>0</v>
      </c>
      <c r="L1289">
        <v>25</v>
      </c>
      <c r="M1289" t="b">
        <v>1</v>
      </c>
      <c r="N1289" t="s">
        <v>8271</v>
      </c>
      <c r="O1289" s="5">
        <f t="shared" si="80"/>
        <v>242</v>
      </c>
      <c r="P1289" s="7">
        <f t="shared" si="81"/>
        <v>24.2</v>
      </c>
      <c r="Q1289" t="s">
        <v>8317</v>
      </c>
      <c r="R1289" t="s">
        <v>8318</v>
      </c>
      <c r="S1289" s="12">
        <f t="shared" si="82"/>
        <v>42107.621018518519</v>
      </c>
      <c r="T1289" s="12">
        <f t="shared" si="83"/>
        <v>42167.621018518519</v>
      </c>
    </row>
    <row r="1290" spans="1:20" ht="60" hidden="1" x14ac:dyDescent="0.25">
      <c r="A1290">
        <v>1288</v>
      </c>
      <c r="B1290" s="3" t="s">
        <v>1289</v>
      </c>
      <c r="C1290" s="3" t="s">
        <v>5398</v>
      </c>
      <c r="D1290">
        <v>4000</v>
      </c>
      <c r="E1290">
        <v>4018</v>
      </c>
      <c r="F1290" t="s">
        <v>8219</v>
      </c>
      <c r="G1290" t="s">
        <v>8224</v>
      </c>
      <c r="H1290" t="s">
        <v>8246</v>
      </c>
      <c r="I1290">
        <v>1470801600</v>
      </c>
      <c r="J1290">
        <v>1468122163</v>
      </c>
      <c r="K1290" t="b">
        <v>0</v>
      </c>
      <c r="L1290">
        <v>61</v>
      </c>
      <c r="M1290" t="b">
        <v>1</v>
      </c>
      <c r="N1290" t="s">
        <v>8271</v>
      </c>
      <c r="O1290" s="5">
        <f t="shared" si="80"/>
        <v>100.44999999999999</v>
      </c>
      <c r="P1290" s="7">
        <f t="shared" si="81"/>
        <v>65.868852459016395</v>
      </c>
      <c r="Q1290" t="s">
        <v>8317</v>
      </c>
      <c r="R1290" t="s">
        <v>8318</v>
      </c>
      <c r="S1290" s="12">
        <f t="shared" si="82"/>
        <v>42561.154664351852</v>
      </c>
      <c r="T1290" s="12">
        <f t="shared" si="83"/>
        <v>42592.166666666672</v>
      </c>
    </row>
    <row r="1291" spans="1:20" ht="45" hidden="1" x14ac:dyDescent="0.25">
      <c r="A1291">
        <v>1289</v>
      </c>
      <c r="B1291" s="3" t="s">
        <v>1290</v>
      </c>
      <c r="C1291" s="3" t="s">
        <v>5399</v>
      </c>
      <c r="D1291">
        <v>1500</v>
      </c>
      <c r="E1291">
        <v>1876</v>
      </c>
      <c r="F1291" t="s">
        <v>8219</v>
      </c>
      <c r="G1291" t="s">
        <v>8224</v>
      </c>
      <c r="H1291" t="s">
        <v>8246</v>
      </c>
      <c r="I1291">
        <v>1483499645</v>
      </c>
      <c r="J1291">
        <v>1480907645</v>
      </c>
      <c r="K1291" t="b">
        <v>0</v>
      </c>
      <c r="L1291">
        <v>52</v>
      </c>
      <c r="M1291" t="b">
        <v>1</v>
      </c>
      <c r="N1291" t="s">
        <v>8271</v>
      </c>
      <c r="O1291" s="5">
        <f t="shared" si="80"/>
        <v>125.06666666666666</v>
      </c>
      <c r="P1291" s="7">
        <f t="shared" si="81"/>
        <v>36.07692307692308</v>
      </c>
      <c r="Q1291" t="s">
        <v>8317</v>
      </c>
      <c r="R1291" t="s">
        <v>8318</v>
      </c>
      <c r="S1291" s="12">
        <f t="shared" si="82"/>
        <v>42709.134780092587</v>
      </c>
      <c r="T1291" s="12">
        <f t="shared" si="83"/>
        <v>42739.134780092587</v>
      </c>
    </row>
    <row r="1292" spans="1:20" ht="30" hidden="1" x14ac:dyDescent="0.25">
      <c r="A1292">
        <v>1290</v>
      </c>
      <c r="B1292" s="3" t="s">
        <v>1291</v>
      </c>
      <c r="C1292" s="3" t="s">
        <v>5400</v>
      </c>
      <c r="D1292">
        <v>3500</v>
      </c>
      <c r="E1292">
        <v>3800</v>
      </c>
      <c r="F1292" t="s">
        <v>8219</v>
      </c>
      <c r="G1292" t="s">
        <v>8224</v>
      </c>
      <c r="H1292" t="s">
        <v>8246</v>
      </c>
      <c r="I1292">
        <v>1429772340</v>
      </c>
      <c r="J1292">
        <v>1427121931</v>
      </c>
      <c r="K1292" t="b">
        <v>0</v>
      </c>
      <c r="L1292">
        <v>86</v>
      </c>
      <c r="M1292" t="b">
        <v>1</v>
      </c>
      <c r="N1292" t="s">
        <v>8271</v>
      </c>
      <c r="O1292" s="5">
        <f t="shared" si="80"/>
        <v>108.57142857142857</v>
      </c>
      <c r="P1292" s="7">
        <f t="shared" si="81"/>
        <v>44.186046511627907</v>
      </c>
      <c r="Q1292" t="s">
        <v>8317</v>
      </c>
      <c r="R1292" t="s">
        <v>8318</v>
      </c>
      <c r="S1292" s="12">
        <f t="shared" si="82"/>
        <v>42086.614942129629</v>
      </c>
      <c r="T1292" s="12">
        <f t="shared" si="83"/>
        <v>42117.290972222225</v>
      </c>
    </row>
    <row r="1293" spans="1:20" ht="60" hidden="1" x14ac:dyDescent="0.25">
      <c r="A1293">
        <v>1291</v>
      </c>
      <c r="B1293" s="3" t="s">
        <v>1292</v>
      </c>
      <c r="C1293" s="3" t="s">
        <v>5401</v>
      </c>
      <c r="D1293">
        <v>3000</v>
      </c>
      <c r="E1293">
        <v>4371</v>
      </c>
      <c r="F1293" t="s">
        <v>8219</v>
      </c>
      <c r="G1293" t="s">
        <v>8224</v>
      </c>
      <c r="H1293" t="s">
        <v>8246</v>
      </c>
      <c r="I1293">
        <v>1428390000</v>
      </c>
      <c r="J1293">
        <v>1425224391</v>
      </c>
      <c r="K1293" t="b">
        <v>0</v>
      </c>
      <c r="L1293">
        <v>42</v>
      </c>
      <c r="M1293" t="b">
        <v>1</v>
      </c>
      <c r="N1293" t="s">
        <v>8271</v>
      </c>
      <c r="O1293" s="5">
        <f t="shared" si="80"/>
        <v>145.70000000000002</v>
      </c>
      <c r="P1293" s="7">
        <f t="shared" si="81"/>
        <v>104.07142857142857</v>
      </c>
      <c r="Q1293" t="s">
        <v>8317</v>
      </c>
      <c r="R1293" t="s">
        <v>8318</v>
      </c>
      <c r="S1293" s="12">
        <f t="shared" si="82"/>
        <v>42064.652673611112</v>
      </c>
      <c r="T1293" s="12">
        <f t="shared" si="83"/>
        <v>42101.291666666672</v>
      </c>
    </row>
    <row r="1294" spans="1:20" ht="60" hidden="1" x14ac:dyDescent="0.25">
      <c r="A1294">
        <v>1292</v>
      </c>
      <c r="B1294" s="3" t="s">
        <v>1293</v>
      </c>
      <c r="C1294" s="3" t="s">
        <v>5402</v>
      </c>
      <c r="D1294">
        <v>1700</v>
      </c>
      <c r="E1294">
        <v>1870</v>
      </c>
      <c r="F1294" t="s">
        <v>8219</v>
      </c>
      <c r="G1294" t="s">
        <v>8225</v>
      </c>
      <c r="H1294" t="s">
        <v>8247</v>
      </c>
      <c r="I1294">
        <v>1444172340</v>
      </c>
      <c r="J1294">
        <v>1441822828</v>
      </c>
      <c r="K1294" t="b">
        <v>0</v>
      </c>
      <c r="L1294">
        <v>52</v>
      </c>
      <c r="M1294" t="b">
        <v>1</v>
      </c>
      <c r="N1294" t="s">
        <v>8271</v>
      </c>
      <c r="O1294" s="5">
        <f t="shared" si="80"/>
        <v>110.00000000000001</v>
      </c>
      <c r="P1294" s="7">
        <f t="shared" si="81"/>
        <v>35.96153846153846</v>
      </c>
      <c r="Q1294" t="s">
        <v>8317</v>
      </c>
      <c r="R1294" t="s">
        <v>8318</v>
      </c>
      <c r="S1294" s="12">
        <f t="shared" si="82"/>
        <v>42256.764212962968</v>
      </c>
      <c r="T1294" s="12">
        <f t="shared" si="83"/>
        <v>42283.957638888889</v>
      </c>
    </row>
    <row r="1295" spans="1:20" ht="60" hidden="1" x14ac:dyDescent="0.25">
      <c r="A1295">
        <v>1293</v>
      </c>
      <c r="B1295" s="3" t="s">
        <v>1294</v>
      </c>
      <c r="C1295" s="3" t="s">
        <v>5403</v>
      </c>
      <c r="D1295">
        <v>15000</v>
      </c>
      <c r="E1295">
        <v>15335</v>
      </c>
      <c r="F1295" t="s">
        <v>8219</v>
      </c>
      <c r="G1295" t="s">
        <v>8224</v>
      </c>
      <c r="H1295" t="s">
        <v>8246</v>
      </c>
      <c r="I1295">
        <v>1447523371</v>
      </c>
      <c r="J1295">
        <v>1444927771</v>
      </c>
      <c r="K1295" t="b">
        <v>0</v>
      </c>
      <c r="L1295">
        <v>120</v>
      </c>
      <c r="M1295" t="b">
        <v>1</v>
      </c>
      <c r="N1295" t="s">
        <v>8271</v>
      </c>
      <c r="O1295" s="5">
        <f t="shared" si="80"/>
        <v>102.23333333333333</v>
      </c>
      <c r="P1295" s="7">
        <f t="shared" si="81"/>
        <v>127.79166666666667</v>
      </c>
      <c r="Q1295" t="s">
        <v>8317</v>
      </c>
      <c r="R1295" t="s">
        <v>8318</v>
      </c>
      <c r="S1295" s="12">
        <f t="shared" si="82"/>
        <v>42292.701053240744</v>
      </c>
      <c r="T1295" s="12">
        <f t="shared" si="83"/>
        <v>42322.742719907401</v>
      </c>
    </row>
    <row r="1296" spans="1:20" ht="60" hidden="1" x14ac:dyDescent="0.25">
      <c r="A1296">
        <v>1294</v>
      </c>
      <c r="B1296" s="3" t="s">
        <v>1295</v>
      </c>
      <c r="C1296" s="3" t="s">
        <v>5404</v>
      </c>
      <c r="D1296">
        <v>500</v>
      </c>
      <c r="E1296">
        <v>610</v>
      </c>
      <c r="F1296" t="s">
        <v>8219</v>
      </c>
      <c r="G1296" t="s">
        <v>8225</v>
      </c>
      <c r="H1296" t="s">
        <v>8247</v>
      </c>
      <c r="I1296">
        <v>1445252400</v>
      </c>
      <c r="J1296">
        <v>1443696797</v>
      </c>
      <c r="K1296" t="b">
        <v>0</v>
      </c>
      <c r="L1296">
        <v>22</v>
      </c>
      <c r="M1296" t="b">
        <v>1</v>
      </c>
      <c r="N1296" t="s">
        <v>8271</v>
      </c>
      <c r="O1296" s="5">
        <f t="shared" si="80"/>
        <v>122</v>
      </c>
      <c r="P1296" s="7">
        <f t="shared" si="81"/>
        <v>27.727272727272727</v>
      </c>
      <c r="Q1296" t="s">
        <v>8317</v>
      </c>
      <c r="R1296" t="s">
        <v>8318</v>
      </c>
      <c r="S1296" s="12">
        <f t="shared" si="82"/>
        <v>42278.453668981485</v>
      </c>
      <c r="T1296" s="12">
        <f t="shared" si="83"/>
        <v>42296.458333333328</v>
      </c>
    </row>
    <row r="1297" spans="1:20" ht="60" hidden="1" x14ac:dyDescent="0.25">
      <c r="A1297">
        <v>1295</v>
      </c>
      <c r="B1297" s="3" t="s">
        <v>1296</v>
      </c>
      <c r="C1297" s="3" t="s">
        <v>5405</v>
      </c>
      <c r="D1297">
        <v>2500</v>
      </c>
      <c r="E1297">
        <v>2549</v>
      </c>
      <c r="F1297" t="s">
        <v>8219</v>
      </c>
      <c r="G1297" t="s">
        <v>8225</v>
      </c>
      <c r="H1297" t="s">
        <v>8247</v>
      </c>
      <c r="I1297">
        <v>1438189200</v>
      </c>
      <c r="J1297">
        <v>1435585497</v>
      </c>
      <c r="K1297" t="b">
        <v>0</v>
      </c>
      <c r="L1297">
        <v>64</v>
      </c>
      <c r="M1297" t="b">
        <v>1</v>
      </c>
      <c r="N1297" t="s">
        <v>8271</v>
      </c>
      <c r="O1297" s="5">
        <f t="shared" si="80"/>
        <v>101.96000000000001</v>
      </c>
      <c r="P1297" s="7">
        <f t="shared" si="81"/>
        <v>39.828125</v>
      </c>
      <c r="Q1297" t="s">
        <v>8317</v>
      </c>
      <c r="R1297" t="s">
        <v>8318</v>
      </c>
      <c r="S1297" s="12">
        <f t="shared" si="82"/>
        <v>42184.572881944448</v>
      </c>
      <c r="T1297" s="12">
        <f t="shared" si="83"/>
        <v>42214.708333333328</v>
      </c>
    </row>
    <row r="1298" spans="1:20" ht="60" hidden="1" x14ac:dyDescent="0.25">
      <c r="A1298">
        <v>1296</v>
      </c>
      <c r="B1298" s="3" t="s">
        <v>1297</v>
      </c>
      <c r="C1298" s="3" t="s">
        <v>5406</v>
      </c>
      <c r="D1298">
        <v>850</v>
      </c>
      <c r="E1298">
        <v>1200</v>
      </c>
      <c r="F1298" t="s">
        <v>8219</v>
      </c>
      <c r="G1298" t="s">
        <v>8225</v>
      </c>
      <c r="H1298" t="s">
        <v>8247</v>
      </c>
      <c r="I1298">
        <v>1457914373</v>
      </c>
      <c r="J1298">
        <v>1456189973</v>
      </c>
      <c r="K1298" t="b">
        <v>0</v>
      </c>
      <c r="L1298">
        <v>23</v>
      </c>
      <c r="M1298" t="b">
        <v>1</v>
      </c>
      <c r="N1298" t="s">
        <v>8271</v>
      </c>
      <c r="O1298" s="5">
        <f t="shared" si="80"/>
        <v>141.1764705882353</v>
      </c>
      <c r="P1298" s="7">
        <f t="shared" si="81"/>
        <v>52.173913043478258</v>
      </c>
      <c r="Q1298" t="s">
        <v>8317</v>
      </c>
      <c r="R1298" t="s">
        <v>8318</v>
      </c>
      <c r="S1298" s="12">
        <f t="shared" si="82"/>
        <v>42423.050613425927</v>
      </c>
      <c r="T1298" s="12">
        <f t="shared" si="83"/>
        <v>42443.008946759262</v>
      </c>
    </row>
    <row r="1299" spans="1:20" ht="60" hidden="1" x14ac:dyDescent="0.25">
      <c r="A1299">
        <v>1297</v>
      </c>
      <c r="B1299" s="3" t="s">
        <v>1298</v>
      </c>
      <c r="C1299" s="3" t="s">
        <v>5407</v>
      </c>
      <c r="D1299">
        <v>20000</v>
      </c>
      <c r="E1299">
        <v>21905</v>
      </c>
      <c r="F1299" t="s">
        <v>8219</v>
      </c>
      <c r="G1299" t="s">
        <v>8224</v>
      </c>
      <c r="H1299" t="s">
        <v>8246</v>
      </c>
      <c r="I1299">
        <v>1462125358</v>
      </c>
      <c r="J1299">
        <v>1459533358</v>
      </c>
      <c r="K1299" t="b">
        <v>0</v>
      </c>
      <c r="L1299">
        <v>238</v>
      </c>
      <c r="M1299" t="b">
        <v>1</v>
      </c>
      <c r="N1299" t="s">
        <v>8271</v>
      </c>
      <c r="O1299" s="5">
        <f t="shared" si="80"/>
        <v>109.52500000000001</v>
      </c>
      <c r="P1299" s="7">
        <f t="shared" si="81"/>
        <v>92.037815126050418</v>
      </c>
      <c r="Q1299" t="s">
        <v>8317</v>
      </c>
      <c r="R1299" t="s">
        <v>8318</v>
      </c>
      <c r="S1299" s="12">
        <f t="shared" si="82"/>
        <v>42461.747199074074</v>
      </c>
      <c r="T1299" s="12">
        <f t="shared" si="83"/>
        <v>42491.747199074074</v>
      </c>
    </row>
    <row r="1300" spans="1:20" ht="60" hidden="1" x14ac:dyDescent="0.25">
      <c r="A1300">
        <v>1298</v>
      </c>
      <c r="B1300" s="3" t="s">
        <v>1299</v>
      </c>
      <c r="C1300" s="3" t="s">
        <v>5408</v>
      </c>
      <c r="D1300">
        <v>2000</v>
      </c>
      <c r="E1300">
        <v>2093</v>
      </c>
      <c r="F1300" t="s">
        <v>8219</v>
      </c>
      <c r="G1300" t="s">
        <v>8225</v>
      </c>
      <c r="H1300" t="s">
        <v>8247</v>
      </c>
      <c r="I1300">
        <v>1461860432</v>
      </c>
      <c r="J1300">
        <v>1459268432</v>
      </c>
      <c r="K1300" t="b">
        <v>0</v>
      </c>
      <c r="L1300">
        <v>33</v>
      </c>
      <c r="M1300" t="b">
        <v>1</v>
      </c>
      <c r="N1300" t="s">
        <v>8271</v>
      </c>
      <c r="O1300" s="5">
        <f t="shared" si="80"/>
        <v>104.65</v>
      </c>
      <c r="P1300" s="7">
        <f t="shared" si="81"/>
        <v>63.424242424242422</v>
      </c>
      <c r="Q1300" t="s">
        <v>8317</v>
      </c>
      <c r="R1300" t="s">
        <v>8318</v>
      </c>
      <c r="S1300" s="12">
        <f t="shared" si="82"/>
        <v>42458.680925925932</v>
      </c>
      <c r="T1300" s="12">
        <f t="shared" si="83"/>
        <v>42488.680925925932</v>
      </c>
    </row>
    <row r="1301" spans="1:20" ht="45" hidden="1" x14ac:dyDescent="0.25">
      <c r="A1301">
        <v>1299</v>
      </c>
      <c r="B1301" s="3" t="s">
        <v>1300</v>
      </c>
      <c r="C1301" s="3" t="s">
        <v>5409</v>
      </c>
      <c r="D1301">
        <v>3500</v>
      </c>
      <c r="E1301">
        <v>4340</v>
      </c>
      <c r="F1301" t="s">
        <v>8219</v>
      </c>
      <c r="G1301" t="s">
        <v>8224</v>
      </c>
      <c r="H1301" t="s">
        <v>8246</v>
      </c>
      <c r="I1301">
        <v>1436902359</v>
      </c>
      <c r="J1301">
        <v>1434310359</v>
      </c>
      <c r="K1301" t="b">
        <v>0</v>
      </c>
      <c r="L1301">
        <v>32</v>
      </c>
      <c r="M1301" t="b">
        <v>1</v>
      </c>
      <c r="N1301" t="s">
        <v>8271</v>
      </c>
      <c r="O1301" s="5">
        <f t="shared" si="80"/>
        <v>124</v>
      </c>
      <c r="P1301" s="7">
        <f t="shared" si="81"/>
        <v>135.625</v>
      </c>
      <c r="Q1301" t="s">
        <v>8317</v>
      </c>
      <c r="R1301" t="s">
        <v>8318</v>
      </c>
      <c r="S1301" s="12">
        <f t="shared" si="82"/>
        <v>42169.814340277779</v>
      </c>
      <c r="T1301" s="12">
        <f t="shared" si="83"/>
        <v>42199.814340277779</v>
      </c>
    </row>
    <row r="1302" spans="1:20" ht="60" hidden="1" x14ac:dyDescent="0.25">
      <c r="A1302">
        <v>1300</v>
      </c>
      <c r="B1302" s="3" t="s">
        <v>1301</v>
      </c>
      <c r="C1302" s="3" t="s">
        <v>5410</v>
      </c>
      <c r="D1302">
        <v>3000</v>
      </c>
      <c r="E1302">
        <v>4050</v>
      </c>
      <c r="F1302" t="s">
        <v>8219</v>
      </c>
      <c r="G1302" t="s">
        <v>8224</v>
      </c>
      <c r="H1302" t="s">
        <v>8246</v>
      </c>
      <c r="I1302">
        <v>1464807420</v>
      </c>
      <c r="J1302">
        <v>1461427938</v>
      </c>
      <c r="K1302" t="b">
        <v>0</v>
      </c>
      <c r="L1302">
        <v>24</v>
      </c>
      <c r="M1302" t="b">
        <v>1</v>
      </c>
      <c r="N1302" t="s">
        <v>8271</v>
      </c>
      <c r="O1302" s="5">
        <f t="shared" si="80"/>
        <v>135</v>
      </c>
      <c r="P1302" s="7">
        <f t="shared" si="81"/>
        <v>168.75</v>
      </c>
      <c r="Q1302" t="s">
        <v>8317</v>
      </c>
      <c r="R1302" t="s">
        <v>8318</v>
      </c>
      <c r="S1302" s="12">
        <f t="shared" si="82"/>
        <v>42483.675208333334</v>
      </c>
      <c r="T1302" s="12">
        <f t="shared" si="83"/>
        <v>42522.789583333331</v>
      </c>
    </row>
    <row r="1303" spans="1:20" ht="60" hidden="1" x14ac:dyDescent="0.25">
      <c r="A1303">
        <v>1301</v>
      </c>
      <c r="B1303" s="3" t="s">
        <v>1302</v>
      </c>
      <c r="C1303" s="3" t="s">
        <v>5411</v>
      </c>
      <c r="D1303">
        <v>2000</v>
      </c>
      <c r="E1303">
        <v>2055</v>
      </c>
      <c r="F1303" t="s">
        <v>8219</v>
      </c>
      <c r="G1303" t="s">
        <v>8224</v>
      </c>
      <c r="H1303" t="s">
        <v>8246</v>
      </c>
      <c r="I1303">
        <v>1437447600</v>
      </c>
      <c r="J1303">
        <v>1436551178</v>
      </c>
      <c r="K1303" t="b">
        <v>0</v>
      </c>
      <c r="L1303">
        <v>29</v>
      </c>
      <c r="M1303" t="b">
        <v>1</v>
      </c>
      <c r="N1303" t="s">
        <v>8271</v>
      </c>
      <c r="O1303" s="5">
        <f t="shared" si="80"/>
        <v>102.75000000000001</v>
      </c>
      <c r="P1303" s="7">
        <f t="shared" si="81"/>
        <v>70.862068965517238</v>
      </c>
      <c r="Q1303" t="s">
        <v>8317</v>
      </c>
      <c r="R1303" t="s">
        <v>8318</v>
      </c>
      <c r="S1303" s="12">
        <f t="shared" si="82"/>
        <v>42195.749745370369</v>
      </c>
      <c r="T1303" s="12">
        <f t="shared" si="83"/>
        <v>42206.125</v>
      </c>
    </row>
    <row r="1304" spans="1:20" ht="45" hidden="1" x14ac:dyDescent="0.25">
      <c r="A1304">
        <v>1302</v>
      </c>
      <c r="B1304" s="3" t="s">
        <v>1303</v>
      </c>
      <c r="C1304" s="3" t="s">
        <v>5412</v>
      </c>
      <c r="D1304">
        <v>2500</v>
      </c>
      <c r="E1304">
        <v>2500</v>
      </c>
      <c r="F1304" t="s">
        <v>8219</v>
      </c>
      <c r="G1304" t="s">
        <v>8224</v>
      </c>
      <c r="H1304" t="s">
        <v>8246</v>
      </c>
      <c r="I1304">
        <v>1480559011</v>
      </c>
      <c r="J1304">
        <v>1477963411</v>
      </c>
      <c r="K1304" t="b">
        <v>0</v>
      </c>
      <c r="L1304">
        <v>50</v>
      </c>
      <c r="M1304" t="b">
        <v>1</v>
      </c>
      <c r="N1304" t="s">
        <v>8271</v>
      </c>
      <c r="O1304" s="5">
        <f t="shared" si="80"/>
        <v>100</v>
      </c>
      <c r="P1304" s="7">
        <f t="shared" si="81"/>
        <v>50</v>
      </c>
      <c r="Q1304" t="s">
        <v>8317</v>
      </c>
      <c r="R1304" t="s">
        <v>8318</v>
      </c>
      <c r="S1304" s="12">
        <f t="shared" si="82"/>
        <v>42675.057997685188</v>
      </c>
      <c r="T1304" s="12">
        <f t="shared" si="83"/>
        <v>42705.099664351852</v>
      </c>
    </row>
    <row r="1305" spans="1:20" ht="30" hidden="1" x14ac:dyDescent="0.25">
      <c r="A1305">
        <v>1303</v>
      </c>
      <c r="B1305" s="3" t="s">
        <v>1304</v>
      </c>
      <c r="C1305" s="3" t="s">
        <v>5413</v>
      </c>
      <c r="D1305">
        <v>3500</v>
      </c>
      <c r="E1305">
        <v>4559.13</v>
      </c>
      <c r="F1305" t="s">
        <v>8219</v>
      </c>
      <c r="G1305" t="s">
        <v>8225</v>
      </c>
      <c r="H1305" t="s">
        <v>8247</v>
      </c>
      <c r="I1305">
        <v>1469962800</v>
      </c>
      <c r="J1305">
        <v>1468578920</v>
      </c>
      <c r="K1305" t="b">
        <v>0</v>
      </c>
      <c r="L1305">
        <v>108</v>
      </c>
      <c r="M1305" t="b">
        <v>1</v>
      </c>
      <c r="N1305" t="s">
        <v>8271</v>
      </c>
      <c r="O1305" s="5">
        <f t="shared" si="80"/>
        <v>130.26085714285716</v>
      </c>
      <c r="P1305" s="7">
        <f t="shared" si="81"/>
        <v>42.214166666666671</v>
      </c>
      <c r="Q1305" t="s">
        <v>8317</v>
      </c>
      <c r="R1305" t="s">
        <v>8318</v>
      </c>
      <c r="S1305" s="12">
        <f t="shared" si="82"/>
        <v>42566.441203703704</v>
      </c>
      <c r="T1305" s="12">
        <f t="shared" si="83"/>
        <v>42582.458333333328</v>
      </c>
    </row>
    <row r="1306" spans="1:20" ht="45" hidden="1" x14ac:dyDescent="0.25">
      <c r="A1306">
        <v>1304</v>
      </c>
      <c r="B1306" s="3" t="s">
        <v>1305</v>
      </c>
      <c r="C1306" s="3" t="s">
        <v>5414</v>
      </c>
      <c r="D1306">
        <v>40000</v>
      </c>
      <c r="E1306">
        <v>15851</v>
      </c>
      <c r="F1306" t="s">
        <v>8220</v>
      </c>
      <c r="G1306" t="s">
        <v>8225</v>
      </c>
      <c r="H1306" t="s">
        <v>8247</v>
      </c>
      <c r="I1306">
        <v>1489376405</v>
      </c>
      <c r="J1306">
        <v>1484196005</v>
      </c>
      <c r="K1306" t="b">
        <v>0</v>
      </c>
      <c r="L1306">
        <v>104</v>
      </c>
      <c r="M1306" t="b">
        <v>0</v>
      </c>
      <c r="N1306" t="s">
        <v>8273</v>
      </c>
      <c r="O1306" s="5">
        <f t="shared" si="80"/>
        <v>39.627499999999998</v>
      </c>
      <c r="P1306" s="7">
        <f t="shared" si="81"/>
        <v>152.41346153846155</v>
      </c>
      <c r="Q1306" t="s">
        <v>8319</v>
      </c>
      <c r="R1306" t="s">
        <v>8321</v>
      </c>
      <c r="S1306" s="12">
        <f t="shared" si="82"/>
        <v>42747.194502314815</v>
      </c>
      <c r="T1306" s="12">
        <f t="shared" si="83"/>
        <v>42807.152835648143</v>
      </c>
    </row>
    <row r="1307" spans="1:20" ht="60" hidden="1" x14ac:dyDescent="0.25">
      <c r="A1307">
        <v>1305</v>
      </c>
      <c r="B1307" s="3" t="s">
        <v>1306</v>
      </c>
      <c r="C1307" s="3" t="s">
        <v>5415</v>
      </c>
      <c r="D1307">
        <v>30000</v>
      </c>
      <c r="E1307">
        <v>7793</v>
      </c>
      <c r="F1307" t="s">
        <v>8220</v>
      </c>
      <c r="G1307" t="s">
        <v>8224</v>
      </c>
      <c r="H1307" t="s">
        <v>8246</v>
      </c>
      <c r="I1307">
        <v>1469122200</v>
      </c>
      <c r="J1307">
        <v>1466611108</v>
      </c>
      <c r="K1307" t="b">
        <v>0</v>
      </c>
      <c r="L1307">
        <v>86</v>
      </c>
      <c r="M1307" t="b">
        <v>0</v>
      </c>
      <c r="N1307" t="s">
        <v>8273</v>
      </c>
      <c r="O1307" s="5">
        <f t="shared" si="80"/>
        <v>25.976666666666663</v>
      </c>
      <c r="P1307" s="7">
        <f t="shared" si="81"/>
        <v>90.616279069767444</v>
      </c>
      <c r="Q1307" t="s">
        <v>8319</v>
      </c>
      <c r="R1307" t="s">
        <v>8321</v>
      </c>
      <c r="S1307" s="12">
        <f t="shared" si="82"/>
        <v>42543.665601851855</v>
      </c>
      <c r="T1307" s="12">
        <f t="shared" si="83"/>
        <v>42572.729166666672</v>
      </c>
    </row>
    <row r="1308" spans="1:20" ht="60" hidden="1" x14ac:dyDescent="0.25">
      <c r="A1308">
        <v>1306</v>
      </c>
      <c r="B1308" s="3" t="s">
        <v>1307</v>
      </c>
      <c r="C1308" s="3" t="s">
        <v>5416</v>
      </c>
      <c r="D1308">
        <v>110000</v>
      </c>
      <c r="E1308">
        <v>71771</v>
      </c>
      <c r="F1308" t="s">
        <v>8220</v>
      </c>
      <c r="G1308" t="s">
        <v>8224</v>
      </c>
      <c r="H1308" t="s">
        <v>8246</v>
      </c>
      <c r="I1308">
        <v>1417690734</v>
      </c>
      <c r="J1308">
        <v>1415098734</v>
      </c>
      <c r="K1308" t="b">
        <v>0</v>
      </c>
      <c r="L1308">
        <v>356</v>
      </c>
      <c r="M1308" t="b">
        <v>0</v>
      </c>
      <c r="N1308" t="s">
        <v>8273</v>
      </c>
      <c r="O1308" s="5">
        <f t="shared" si="80"/>
        <v>65.24636363636364</v>
      </c>
      <c r="P1308" s="7">
        <f t="shared" si="81"/>
        <v>201.60393258426967</v>
      </c>
      <c r="Q1308" t="s">
        <v>8319</v>
      </c>
      <c r="R1308" t="s">
        <v>8321</v>
      </c>
      <c r="S1308" s="12">
        <f t="shared" si="82"/>
        <v>41947.457569444443</v>
      </c>
      <c r="T1308" s="12">
        <f t="shared" si="83"/>
        <v>41977.457569444443</v>
      </c>
    </row>
    <row r="1309" spans="1:20" ht="30" hidden="1" x14ac:dyDescent="0.25">
      <c r="A1309">
        <v>1307</v>
      </c>
      <c r="B1309" s="3" t="s">
        <v>1308</v>
      </c>
      <c r="C1309" s="3" t="s">
        <v>5417</v>
      </c>
      <c r="D1309">
        <v>50000</v>
      </c>
      <c r="E1309">
        <v>5757</v>
      </c>
      <c r="F1309" t="s">
        <v>8220</v>
      </c>
      <c r="G1309" t="s">
        <v>8224</v>
      </c>
      <c r="H1309" t="s">
        <v>8246</v>
      </c>
      <c r="I1309">
        <v>1455710679</v>
      </c>
      <c r="J1309">
        <v>1453118679</v>
      </c>
      <c r="K1309" t="b">
        <v>0</v>
      </c>
      <c r="L1309">
        <v>45</v>
      </c>
      <c r="M1309" t="b">
        <v>0</v>
      </c>
      <c r="N1309" t="s">
        <v>8273</v>
      </c>
      <c r="O1309" s="5">
        <f t="shared" si="80"/>
        <v>11.514000000000001</v>
      </c>
      <c r="P1309" s="7">
        <f t="shared" si="81"/>
        <v>127.93333333333334</v>
      </c>
      <c r="Q1309" t="s">
        <v>8319</v>
      </c>
      <c r="R1309" t="s">
        <v>8321</v>
      </c>
      <c r="S1309" s="12">
        <f t="shared" si="82"/>
        <v>42387.503229166665</v>
      </c>
      <c r="T1309" s="12">
        <f t="shared" si="83"/>
        <v>42417.503229166665</v>
      </c>
    </row>
    <row r="1310" spans="1:20" ht="30" hidden="1" x14ac:dyDescent="0.25">
      <c r="A1310">
        <v>1308</v>
      </c>
      <c r="B1310" s="3" t="s">
        <v>1309</v>
      </c>
      <c r="C1310" s="3" t="s">
        <v>5418</v>
      </c>
      <c r="D1310">
        <v>10000</v>
      </c>
      <c r="E1310">
        <v>1136</v>
      </c>
      <c r="F1310" t="s">
        <v>8220</v>
      </c>
      <c r="G1310" t="s">
        <v>8224</v>
      </c>
      <c r="H1310" t="s">
        <v>8246</v>
      </c>
      <c r="I1310">
        <v>1475937812</v>
      </c>
      <c r="J1310">
        <v>1472481812</v>
      </c>
      <c r="K1310" t="b">
        <v>0</v>
      </c>
      <c r="L1310">
        <v>38</v>
      </c>
      <c r="M1310" t="b">
        <v>0</v>
      </c>
      <c r="N1310" t="s">
        <v>8273</v>
      </c>
      <c r="O1310" s="5">
        <f t="shared" si="80"/>
        <v>11.360000000000001</v>
      </c>
      <c r="P1310" s="7">
        <f t="shared" si="81"/>
        <v>29.894736842105264</v>
      </c>
      <c r="Q1310" t="s">
        <v>8319</v>
      </c>
      <c r="R1310" t="s">
        <v>8321</v>
      </c>
      <c r="S1310" s="12">
        <f t="shared" si="82"/>
        <v>42611.613564814819</v>
      </c>
      <c r="T1310" s="12">
        <f t="shared" si="83"/>
        <v>42651.613564814819</v>
      </c>
    </row>
    <row r="1311" spans="1:20" ht="45" hidden="1" x14ac:dyDescent="0.25">
      <c r="A1311">
        <v>1309</v>
      </c>
      <c r="B1311" s="3" t="s">
        <v>1310</v>
      </c>
      <c r="C1311" s="3" t="s">
        <v>5419</v>
      </c>
      <c r="D1311">
        <v>11500</v>
      </c>
      <c r="E1311">
        <v>12879</v>
      </c>
      <c r="F1311" t="s">
        <v>8220</v>
      </c>
      <c r="G1311" t="s">
        <v>8224</v>
      </c>
      <c r="H1311" t="s">
        <v>8246</v>
      </c>
      <c r="I1311">
        <v>1444943468</v>
      </c>
      <c r="J1311">
        <v>1441919468</v>
      </c>
      <c r="K1311" t="b">
        <v>0</v>
      </c>
      <c r="L1311">
        <v>35</v>
      </c>
      <c r="M1311" t="b">
        <v>0</v>
      </c>
      <c r="N1311" t="s">
        <v>8273</v>
      </c>
      <c r="O1311" s="5">
        <f t="shared" si="80"/>
        <v>111.99130434782609</v>
      </c>
      <c r="P1311" s="7">
        <f t="shared" si="81"/>
        <v>367.97142857142859</v>
      </c>
      <c r="Q1311" t="s">
        <v>8319</v>
      </c>
      <c r="R1311" t="s">
        <v>8321</v>
      </c>
      <c r="S1311" s="12">
        <f t="shared" si="82"/>
        <v>42257.882731481484</v>
      </c>
      <c r="T1311" s="12">
        <f t="shared" si="83"/>
        <v>42292.882731481484</v>
      </c>
    </row>
    <row r="1312" spans="1:20" ht="45" hidden="1" x14ac:dyDescent="0.25">
      <c r="A1312">
        <v>1310</v>
      </c>
      <c r="B1312" s="3" t="s">
        <v>1311</v>
      </c>
      <c r="C1312" s="3" t="s">
        <v>5420</v>
      </c>
      <c r="D1312">
        <v>20000</v>
      </c>
      <c r="E1312">
        <v>3100</v>
      </c>
      <c r="F1312" t="s">
        <v>8220</v>
      </c>
      <c r="G1312" t="s">
        <v>8224</v>
      </c>
      <c r="H1312" t="s">
        <v>8246</v>
      </c>
      <c r="I1312">
        <v>1471622450</v>
      </c>
      <c r="J1312">
        <v>1467734450</v>
      </c>
      <c r="K1312" t="b">
        <v>0</v>
      </c>
      <c r="L1312">
        <v>24</v>
      </c>
      <c r="M1312" t="b">
        <v>0</v>
      </c>
      <c r="N1312" t="s">
        <v>8273</v>
      </c>
      <c r="O1312" s="5">
        <f t="shared" si="80"/>
        <v>15.5</v>
      </c>
      <c r="P1312" s="7">
        <f t="shared" si="81"/>
        <v>129.16666666666666</v>
      </c>
      <c r="Q1312" t="s">
        <v>8319</v>
      </c>
      <c r="R1312" t="s">
        <v>8321</v>
      </c>
      <c r="S1312" s="12">
        <f t="shared" si="82"/>
        <v>42556.667245370365</v>
      </c>
      <c r="T1312" s="12">
        <f t="shared" si="83"/>
        <v>42601.667245370365</v>
      </c>
    </row>
    <row r="1313" spans="1:20" ht="60" hidden="1" x14ac:dyDescent="0.25">
      <c r="A1313">
        <v>1311</v>
      </c>
      <c r="B1313" s="3" t="s">
        <v>1312</v>
      </c>
      <c r="C1313" s="3" t="s">
        <v>5421</v>
      </c>
      <c r="D1313">
        <v>250000</v>
      </c>
      <c r="E1313">
        <v>80070</v>
      </c>
      <c r="F1313" t="s">
        <v>8220</v>
      </c>
      <c r="G1313" t="s">
        <v>8224</v>
      </c>
      <c r="H1313" t="s">
        <v>8246</v>
      </c>
      <c r="I1313">
        <v>1480536919</v>
      </c>
      <c r="J1313">
        <v>1477509319</v>
      </c>
      <c r="K1313" t="b">
        <v>0</v>
      </c>
      <c r="L1313">
        <v>100</v>
      </c>
      <c r="M1313" t="b">
        <v>0</v>
      </c>
      <c r="N1313" t="s">
        <v>8273</v>
      </c>
      <c r="O1313" s="5">
        <f t="shared" si="80"/>
        <v>32.027999999999999</v>
      </c>
      <c r="P1313" s="7">
        <f t="shared" si="81"/>
        <v>800.7</v>
      </c>
      <c r="Q1313" t="s">
        <v>8319</v>
      </c>
      <c r="R1313" t="s">
        <v>8321</v>
      </c>
      <c r="S1313" s="12">
        <f t="shared" si="82"/>
        <v>42669.802303240736</v>
      </c>
      <c r="T1313" s="12">
        <f t="shared" si="83"/>
        <v>42704.843969907408</v>
      </c>
    </row>
    <row r="1314" spans="1:20" ht="45" hidden="1" x14ac:dyDescent="0.25">
      <c r="A1314">
        <v>1312</v>
      </c>
      <c r="B1314" s="3" t="s">
        <v>1313</v>
      </c>
      <c r="C1314" s="3" t="s">
        <v>5422</v>
      </c>
      <c r="D1314">
        <v>4600</v>
      </c>
      <c r="E1314">
        <v>28</v>
      </c>
      <c r="F1314" t="s">
        <v>8220</v>
      </c>
      <c r="G1314" t="s">
        <v>8224</v>
      </c>
      <c r="H1314" t="s">
        <v>8246</v>
      </c>
      <c r="I1314">
        <v>1429375922</v>
      </c>
      <c r="J1314">
        <v>1426783922</v>
      </c>
      <c r="K1314" t="b">
        <v>0</v>
      </c>
      <c r="L1314">
        <v>1</v>
      </c>
      <c r="M1314" t="b">
        <v>0</v>
      </c>
      <c r="N1314" t="s">
        <v>8273</v>
      </c>
      <c r="O1314" s="5">
        <f t="shared" si="80"/>
        <v>0.60869565217391308</v>
      </c>
      <c r="P1314" s="7">
        <f t="shared" si="81"/>
        <v>28</v>
      </c>
      <c r="Q1314" t="s">
        <v>8319</v>
      </c>
      <c r="R1314" t="s">
        <v>8321</v>
      </c>
      <c r="S1314" s="12">
        <f t="shared" si="82"/>
        <v>42082.702800925923</v>
      </c>
      <c r="T1314" s="12">
        <f t="shared" si="83"/>
        <v>42112.702800925923</v>
      </c>
    </row>
    <row r="1315" spans="1:20" ht="60" hidden="1" x14ac:dyDescent="0.25">
      <c r="A1315">
        <v>1313</v>
      </c>
      <c r="B1315" s="3" t="s">
        <v>1314</v>
      </c>
      <c r="C1315" s="3" t="s">
        <v>5423</v>
      </c>
      <c r="D1315">
        <v>40000</v>
      </c>
      <c r="E1315">
        <v>12446</v>
      </c>
      <c r="F1315" t="s">
        <v>8220</v>
      </c>
      <c r="G1315" t="s">
        <v>8224</v>
      </c>
      <c r="H1315" t="s">
        <v>8246</v>
      </c>
      <c r="I1315">
        <v>1457024514</v>
      </c>
      <c r="J1315">
        <v>1454432514</v>
      </c>
      <c r="K1315" t="b">
        <v>0</v>
      </c>
      <c r="L1315">
        <v>122</v>
      </c>
      <c r="M1315" t="b">
        <v>0</v>
      </c>
      <c r="N1315" t="s">
        <v>8273</v>
      </c>
      <c r="O1315" s="5">
        <f t="shared" si="80"/>
        <v>31.114999999999998</v>
      </c>
      <c r="P1315" s="7">
        <f t="shared" si="81"/>
        <v>102.01639344262296</v>
      </c>
      <c r="Q1315" t="s">
        <v>8319</v>
      </c>
      <c r="R1315" t="s">
        <v>8321</v>
      </c>
      <c r="S1315" s="12">
        <f t="shared" si="82"/>
        <v>42402.709652777776</v>
      </c>
      <c r="T1315" s="12">
        <f t="shared" si="83"/>
        <v>42432.709652777776</v>
      </c>
    </row>
    <row r="1316" spans="1:20" ht="60" hidden="1" x14ac:dyDescent="0.25">
      <c r="A1316">
        <v>1314</v>
      </c>
      <c r="B1316" s="3" t="s">
        <v>1315</v>
      </c>
      <c r="C1316" s="3" t="s">
        <v>5424</v>
      </c>
      <c r="D1316">
        <v>180000</v>
      </c>
      <c r="E1316">
        <v>2028</v>
      </c>
      <c r="F1316" t="s">
        <v>8220</v>
      </c>
      <c r="G1316" t="s">
        <v>8224</v>
      </c>
      <c r="H1316" t="s">
        <v>8246</v>
      </c>
      <c r="I1316">
        <v>1477065860</v>
      </c>
      <c r="J1316">
        <v>1471881860</v>
      </c>
      <c r="K1316" t="b">
        <v>0</v>
      </c>
      <c r="L1316">
        <v>11</v>
      </c>
      <c r="M1316" t="b">
        <v>0</v>
      </c>
      <c r="N1316" t="s">
        <v>8273</v>
      </c>
      <c r="O1316" s="5">
        <f t="shared" si="80"/>
        <v>1.1266666666666667</v>
      </c>
      <c r="P1316" s="7">
        <f t="shared" si="81"/>
        <v>184.36363636363637</v>
      </c>
      <c r="Q1316" t="s">
        <v>8319</v>
      </c>
      <c r="R1316" t="s">
        <v>8321</v>
      </c>
      <c r="S1316" s="12">
        <f t="shared" si="82"/>
        <v>42604.669675925921</v>
      </c>
      <c r="T1316" s="12">
        <f t="shared" si="83"/>
        <v>42664.669675925921</v>
      </c>
    </row>
    <row r="1317" spans="1:20" ht="30" hidden="1" x14ac:dyDescent="0.25">
      <c r="A1317">
        <v>1315</v>
      </c>
      <c r="B1317" s="3" t="s">
        <v>1316</v>
      </c>
      <c r="C1317" s="3" t="s">
        <v>5425</v>
      </c>
      <c r="D1317">
        <v>100000</v>
      </c>
      <c r="E1317">
        <v>40404</v>
      </c>
      <c r="F1317" t="s">
        <v>8220</v>
      </c>
      <c r="G1317" t="s">
        <v>8224</v>
      </c>
      <c r="H1317" t="s">
        <v>8246</v>
      </c>
      <c r="I1317">
        <v>1446771600</v>
      </c>
      <c r="J1317">
        <v>1443700648</v>
      </c>
      <c r="K1317" t="b">
        <v>0</v>
      </c>
      <c r="L1317">
        <v>248</v>
      </c>
      <c r="M1317" t="b">
        <v>0</v>
      </c>
      <c r="N1317" t="s">
        <v>8273</v>
      </c>
      <c r="O1317" s="5">
        <f t="shared" si="80"/>
        <v>40.404000000000003</v>
      </c>
      <c r="P1317" s="7">
        <f t="shared" si="81"/>
        <v>162.91935483870967</v>
      </c>
      <c r="Q1317" t="s">
        <v>8319</v>
      </c>
      <c r="R1317" t="s">
        <v>8321</v>
      </c>
      <c r="S1317" s="12">
        <f t="shared" si="82"/>
        <v>42278.498240740737</v>
      </c>
      <c r="T1317" s="12">
        <f t="shared" si="83"/>
        <v>42314.041666666672</v>
      </c>
    </row>
    <row r="1318" spans="1:20" ht="45" hidden="1" x14ac:dyDescent="0.25">
      <c r="A1318">
        <v>1316</v>
      </c>
      <c r="B1318" s="3" t="s">
        <v>1317</v>
      </c>
      <c r="C1318" s="3" t="s">
        <v>5426</v>
      </c>
      <c r="D1318">
        <v>75000</v>
      </c>
      <c r="E1318">
        <v>1</v>
      </c>
      <c r="F1318" t="s">
        <v>8220</v>
      </c>
      <c r="G1318" t="s">
        <v>8224</v>
      </c>
      <c r="H1318" t="s">
        <v>8246</v>
      </c>
      <c r="I1318">
        <v>1456700709</v>
      </c>
      <c r="J1318">
        <v>1453676709</v>
      </c>
      <c r="K1318" t="b">
        <v>0</v>
      </c>
      <c r="L1318">
        <v>1</v>
      </c>
      <c r="M1318" t="b">
        <v>0</v>
      </c>
      <c r="N1318" t="s">
        <v>8273</v>
      </c>
      <c r="O1318" s="5">
        <f t="shared" si="80"/>
        <v>1.3333333333333333E-3</v>
      </c>
      <c r="P1318" s="7">
        <f t="shared" si="81"/>
        <v>1</v>
      </c>
      <c r="Q1318" t="s">
        <v>8319</v>
      </c>
      <c r="R1318" t="s">
        <v>8321</v>
      </c>
      <c r="S1318" s="12">
        <f t="shared" si="82"/>
        <v>42393.961909722217</v>
      </c>
      <c r="T1318" s="12">
        <f t="shared" si="83"/>
        <v>42428.961909722217</v>
      </c>
    </row>
    <row r="1319" spans="1:20" ht="60" hidden="1" x14ac:dyDescent="0.25">
      <c r="A1319">
        <v>1317</v>
      </c>
      <c r="B1319" s="3" t="s">
        <v>1318</v>
      </c>
      <c r="C1319" s="3" t="s">
        <v>5427</v>
      </c>
      <c r="D1319">
        <v>200000</v>
      </c>
      <c r="E1319">
        <v>11467</v>
      </c>
      <c r="F1319" t="s">
        <v>8220</v>
      </c>
      <c r="G1319" t="s">
        <v>8232</v>
      </c>
      <c r="H1319" t="s">
        <v>8253</v>
      </c>
      <c r="I1319">
        <v>1469109600</v>
      </c>
      <c r="J1319">
        <v>1464586746</v>
      </c>
      <c r="K1319" t="b">
        <v>0</v>
      </c>
      <c r="L1319">
        <v>19</v>
      </c>
      <c r="M1319" t="b">
        <v>0</v>
      </c>
      <c r="N1319" t="s">
        <v>8273</v>
      </c>
      <c r="O1319" s="5">
        <f t="shared" si="80"/>
        <v>5.7334999999999994</v>
      </c>
      <c r="P1319" s="7">
        <f t="shared" si="81"/>
        <v>603.52631578947364</v>
      </c>
      <c r="Q1319" t="s">
        <v>8319</v>
      </c>
      <c r="R1319" t="s">
        <v>8321</v>
      </c>
      <c r="S1319" s="12">
        <f t="shared" si="82"/>
        <v>42520.235486111109</v>
      </c>
      <c r="T1319" s="12">
        <f t="shared" si="83"/>
        <v>42572.583333333328</v>
      </c>
    </row>
    <row r="1320" spans="1:20" ht="45" hidden="1" x14ac:dyDescent="0.25">
      <c r="A1320">
        <v>1318</v>
      </c>
      <c r="B1320" s="3" t="s">
        <v>1319</v>
      </c>
      <c r="C1320" s="3" t="s">
        <v>5428</v>
      </c>
      <c r="D1320">
        <v>40000</v>
      </c>
      <c r="E1320">
        <v>6130</v>
      </c>
      <c r="F1320" t="s">
        <v>8220</v>
      </c>
      <c r="G1320" t="s">
        <v>8224</v>
      </c>
      <c r="H1320" t="s">
        <v>8246</v>
      </c>
      <c r="I1320">
        <v>1420938172</v>
      </c>
      <c r="J1320">
        <v>1418346172</v>
      </c>
      <c r="K1320" t="b">
        <v>0</v>
      </c>
      <c r="L1320">
        <v>135</v>
      </c>
      <c r="M1320" t="b">
        <v>0</v>
      </c>
      <c r="N1320" t="s">
        <v>8273</v>
      </c>
      <c r="O1320" s="5">
        <f t="shared" si="80"/>
        <v>15.324999999999999</v>
      </c>
      <c r="P1320" s="7">
        <f t="shared" si="81"/>
        <v>45.407407407407405</v>
      </c>
      <c r="Q1320" t="s">
        <v>8319</v>
      </c>
      <c r="R1320" t="s">
        <v>8321</v>
      </c>
      <c r="S1320" s="12">
        <f t="shared" si="82"/>
        <v>41985.043657407412</v>
      </c>
      <c r="T1320" s="12">
        <f t="shared" si="83"/>
        <v>42015.043657407412</v>
      </c>
    </row>
    <row r="1321" spans="1:20" ht="60" hidden="1" x14ac:dyDescent="0.25">
      <c r="A1321">
        <v>1319</v>
      </c>
      <c r="B1321" s="3" t="s">
        <v>1320</v>
      </c>
      <c r="C1321" s="3" t="s">
        <v>5429</v>
      </c>
      <c r="D1321">
        <v>5800</v>
      </c>
      <c r="E1321">
        <v>876</v>
      </c>
      <c r="F1321" t="s">
        <v>8220</v>
      </c>
      <c r="G1321" t="s">
        <v>8225</v>
      </c>
      <c r="H1321" t="s">
        <v>8247</v>
      </c>
      <c r="I1321">
        <v>1405094400</v>
      </c>
      <c r="J1321">
        <v>1403810965</v>
      </c>
      <c r="K1321" t="b">
        <v>0</v>
      </c>
      <c r="L1321">
        <v>9</v>
      </c>
      <c r="M1321" t="b">
        <v>0</v>
      </c>
      <c r="N1321" t="s">
        <v>8273</v>
      </c>
      <c r="O1321" s="5">
        <f t="shared" si="80"/>
        <v>15.103448275862069</v>
      </c>
      <c r="P1321" s="7">
        <f t="shared" si="81"/>
        <v>97.333333333333329</v>
      </c>
      <c r="Q1321" t="s">
        <v>8319</v>
      </c>
      <c r="R1321" t="s">
        <v>8321</v>
      </c>
      <c r="S1321" s="12">
        <f t="shared" si="82"/>
        <v>41816.812094907407</v>
      </c>
      <c r="T1321" s="12">
        <f t="shared" si="83"/>
        <v>41831.666666666664</v>
      </c>
    </row>
    <row r="1322" spans="1:20" ht="60" hidden="1" x14ac:dyDescent="0.25">
      <c r="A1322">
        <v>1320</v>
      </c>
      <c r="B1322" s="3" t="s">
        <v>1321</v>
      </c>
      <c r="C1322" s="3" t="s">
        <v>5430</v>
      </c>
      <c r="D1322">
        <v>100000</v>
      </c>
      <c r="E1322">
        <v>503</v>
      </c>
      <c r="F1322" t="s">
        <v>8220</v>
      </c>
      <c r="G1322" t="s">
        <v>8233</v>
      </c>
      <c r="H1322" t="s">
        <v>8249</v>
      </c>
      <c r="I1322">
        <v>1483138800</v>
      </c>
      <c r="J1322">
        <v>1480610046</v>
      </c>
      <c r="K1322" t="b">
        <v>0</v>
      </c>
      <c r="L1322">
        <v>3</v>
      </c>
      <c r="M1322" t="b">
        <v>0</v>
      </c>
      <c r="N1322" t="s">
        <v>8273</v>
      </c>
      <c r="O1322" s="5">
        <f t="shared" si="80"/>
        <v>0.503</v>
      </c>
      <c r="P1322" s="7">
        <f t="shared" si="81"/>
        <v>167.66666666666666</v>
      </c>
      <c r="Q1322" t="s">
        <v>8319</v>
      </c>
      <c r="R1322" t="s">
        <v>8321</v>
      </c>
      <c r="S1322" s="12">
        <f t="shared" si="82"/>
        <v>42705.690347222218</v>
      </c>
      <c r="T1322" s="12">
        <f t="shared" si="83"/>
        <v>42734.958333333328</v>
      </c>
    </row>
    <row r="1323" spans="1:20" ht="60" hidden="1" x14ac:dyDescent="0.25">
      <c r="A1323">
        <v>1321</v>
      </c>
      <c r="B1323" s="3" t="s">
        <v>1322</v>
      </c>
      <c r="C1323" s="3" t="s">
        <v>5431</v>
      </c>
      <c r="D1323">
        <v>462000</v>
      </c>
      <c r="E1323">
        <v>6019</v>
      </c>
      <c r="F1323" t="s">
        <v>8220</v>
      </c>
      <c r="G1323" t="s">
        <v>8235</v>
      </c>
      <c r="H1323" t="s">
        <v>8255</v>
      </c>
      <c r="I1323">
        <v>1482515937</v>
      </c>
      <c r="J1323">
        <v>1479923937</v>
      </c>
      <c r="K1323" t="b">
        <v>0</v>
      </c>
      <c r="L1323">
        <v>7</v>
      </c>
      <c r="M1323" t="b">
        <v>0</v>
      </c>
      <c r="N1323" t="s">
        <v>8273</v>
      </c>
      <c r="O1323" s="5">
        <f t="shared" si="80"/>
        <v>1.3028138528138529</v>
      </c>
      <c r="P1323" s="7">
        <f t="shared" si="81"/>
        <v>859.85714285714289</v>
      </c>
      <c r="Q1323" t="s">
        <v>8319</v>
      </c>
      <c r="R1323" t="s">
        <v>8321</v>
      </c>
      <c r="S1323" s="12">
        <f t="shared" si="82"/>
        <v>42697.74927083333</v>
      </c>
      <c r="T1323" s="12">
        <f t="shared" si="83"/>
        <v>42727.74927083333</v>
      </c>
    </row>
    <row r="1324" spans="1:20" ht="60" hidden="1" x14ac:dyDescent="0.25">
      <c r="A1324">
        <v>1322</v>
      </c>
      <c r="B1324" s="3" t="s">
        <v>1323</v>
      </c>
      <c r="C1324" s="3" t="s">
        <v>5432</v>
      </c>
      <c r="D1324">
        <v>35000</v>
      </c>
      <c r="E1324">
        <v>106</v>
      </c>
      <c r="F1324" t="s">
        <v>8220</v>
      </c>
      <c r="G1324" t="s">
        <v>8225</v>
      </c>
      <c r="H1324" t="s">
        <v>8247</v>
      </c>
      <c r="I1324">
        <v>1432223125</v>
      </c>
      <c r="J1324">
        <v>1429631125</v>
      </c>
      <c r="K1324" t="b">
        <v>0</v>
      </c>
      <c r="L1324">
        <v>4</v>
      </c>
      <c r="M1324" t="b">
        <v>0</v>
      </c>
      <c r="N1324" t="s">
        <v>8273</v>
      </c>
      <c r="O1324" s="5">
        <f t="shared" si="80"/>
        <v>0.30285714285714288</v>
      </c>
      <c r="P1324" s="7">
        <f t="shared" si="81"/>
        <v>26.5</v>
      </c>
      <c r="Q1324" t="s">
        <v>8319</v>
      </c>
      <c r="R1324" t="s">
        <v>8321</v>
      </c>
      <c r="S1324" s="12">
        <f t="shared" si="82"/>
        <v>42115.656539351854</v>
      </c>
      <c r="T1324" s="12">
        <f t="shared" si="83"/>
        <v>42145.656539351854</v>
      </c>
    </row>
    <row r="1325" spans="1:20" ht="60" hidden="1" x14ac:dyDescent="0.25">
      <c r="A1325">
        <v>1323</v>
      </c>
      <c r="B1325" s="3" t="s">
        <v>1324</v>
      </c>
      <c r="C1325" s="3" t="s">
        <v>5433</v>
      </c>
      <c r="D1325">
        <v>15000</v>
      </c>
      <c r="E1325">
        <v>1332</v>
      </c>
      <c r="F1325" t="s">
        <v>8220</v>
      </c>
      <c r="G1325" t="s">
        <v>8224</v>
      </c>
      <c r="H1325" t="s">
        <v>8246</v>
      </c>
      <c r="I1325">
        <v>1461653700</v>
      </c>
      <c r="J1325">
        <v>1458665146</v>
      </c>
      <c r="K1325" t="b">
        <v>0</v>
      </c>
      <c r="L1325">
        <v>44</v>
      </c>
      <c r="M1325" t="b">
        <v>0</v>
      </c>
      <c r="N1325" t="s">
        <v>8273</v>
      </c>
      <c r="O1325" s="5">
        <f t="shared" si="80"/>
        <v>8.8800000000000008</v>
      </c>
      <c r="P1325" s="7">
        <f t="shared" si="81"/>
        <v>30.272727272727273</v>
      </c>
      <c r="Q1325" t="s">
        <v>8319</v>
      </c>
      <c r="R1325" t="s">
        <v>8321</v>
      </c>
      <c r="S1325" s="12">
        <f t="shared" si="82"/>
        <v>42451.698449074072</v>
      </c>
      <c r="T1325" s="12">
        <f t="shared" si="83"/>
        <v>42486.288194444445</v>
      </c>
    </row>
    <row r="1326" spans="1:20" ht="60" hidden="1" x14ac:dyDescent="0.25">
      <c r="A1326">
        <v>1324</v>
      </c>
      <c r="B1326" s="3" t="s">
        <v>1325</v>
      </c>
      <c r="C1326" s="3" t="s">
        <v>5434</v>
      </c>
      <c r="D1326">
        <v>50000</v>
      </c>
      <c r="E1326">
        <v>4920</v>
      </c>
      <c r="F1326" t="s">
        <v>8220</v>
      </c>
      <c r="G1326" t="s">
        <v>8224</v>
      </c>
      <c r="H1326" t="s">
        <v>8246</v>
      </c>
      <c r="I1326">
        <v>1476371552</v>
      </c>
      <c r="J1326">
        <v>1473779552</v>
      </c>
      <c r="K1326" t="b">
        <v>0</v>
      </c>
      <c r="L1326">
        <v>90</v>
      </c>
      <c r="M1326" t="b">
        <v>0</v>
      </c>
      <c r="N1326" t="s">
        <v>8273</v>
      </c>
      <c r="O1326" s="5">
        <f t="shared" si="80"/>
        <v>9.84</v>
      </c>
      <c r="P1326" s="7">
        <f t="shared" si="81"/>
        <v>54.666666666666664</v>
      </c>
      <c r="Q1326" t="s">
        <v>8319</v>
      </c>
      <c r="R1326" t="s">
        <v>8321</v>
      </c>
      <c r="S1326" s="12">
        <f t="shared" si="82"/>
        <v>42626.633703703701</v>
      </c>
      <c r="T1326" s="12">
        <f t="shared" si="83"/>
        <v>42656.633703703701</v>
      </c>
    </row>
    <row r="1327" spans="1:20" ht="60" hidden="1" x14ac:dyDescent="0.25">
      <c r="A1327">
        <v>1325</v>
      </c>
      <c r="B1327" s="3" t="s">
        <v>1326</v>
      </c>
      <c r="C1327" s="3" t="s">
        <v>5435</v>
      </c>
      <c r="D1327">
        <v>20000</v>
      </c>
      <c r="E1327">
        <v>486</v>
      </c>
      <c r="F1327" t="s">
        <v>8220</v>
      </c>
      <c r="G1327" t="s">
        <v>8224</v>
      </c>
      <c r="H1327" t="s">
        <v>8246</v>
      </c>
      <c r="I1327">
        <v>1483063435</v>
      </c>
      <c r="J1327">
        <v>1480471435</v>
      </c>
      <c r="K1327" t="b">
        <v>0</v>
      </c>
      <c r="L1327">
        <v>8</v>
      </c>
      <c r="M1327" t="b">
        <v>0</v>
      </c>
      <c r="N1327" t="s">
        <v>8273</v>
      </c>
      <c r="O1327" s="5">
        <f t="shared" si="80"/>
        <v>2.4299999999999997</v>
      </c>
      <c r="P1327" s="7">
        <f t="shared" si="81"/>
        <v>60.75</v>
      </c>
      <c r="Q1327" t="s">
        <v>8319</v>
      </c>
      <c r="R1327" t="s">
        <v>8321</v>
      </c>
      <c r="S1327" s="12">
        <f t="shared" si="82"/>
        <v>42704.086053240739</v>
      </c>
      <c r="T1327" s="12">
        <f t="shared" si="83"/>
        <v>42734.086053240739</v>
      </c>
    </row>
    <row r="1328" spans="1:20" ht="60" hidden="1" x14ac:dyDescent="0.25">
      <c r="A1328">
        <v>1326</v>
      </c>
      <c r="B1328" s="3" t="s">
        <v>1327</v>
      </c>
      <c r="C1328" s="3" t="s">
        <v>5436</v>
      </c>
      <c r="D1328">
        <v>100000</v>
      </c>
      <c r="E1328">
        <v>1130</v>
      </c>
      <c r="F1328" t="s">
        <v>8220</v>
      </c>
      <c r="G1328" t="s">
        <v>8224</v>
      </c>
      <c r="H1328" t="s">
        <v>8246</v>
      </c>
      <c r="I1328">
        <v>1421348428</v>
      </c>
      <c r="J1328">
        <v>1417460428</v>
      </c>
      <c r="K1328" t="b">
        <v>0</v>
      </c>
      <c r="L1328">
        <v>11</v>
      </c>
      <c r="M1328" t="b">
        <v>0</v>
      </c>
      <c r="N1328" t="s">
        <v>8273</v>
      </c>
      <c r="O1328" s="5">
        <f t="shared" si="80"/>
        <v>1.1299999999999999</v>
      </c>
      <c r="P1328" s="7">
        <f t="shared" si="81"/>
        <v>102.72727272727273</v>
      </c>
      <c r="Q1328" t="s">
        <v>8319</v>
      </c>
      <c r="R1328" t="s">
        <v>8321</v>
      </c>
      <c r="S1328" s="12">
        <f t="shared" si="82"/>
        <v>41974.791990740734</v>
      </c>
      <c r="T1328" s="12">
        <f t="shared" si="83"/>
        <v>42019.791990740734</v>
      </c>
    </row>
    <row r="1329" spans="1:20" ht="45" hidden="1" x14ac:dyDescent="0.25">
      <c r="A1329">
        <v>1327</v>
      </c>
      <c r="B1329" s="3" t="s">
        <v>1328</v>
      </c>
      <c r="C1329" s="3" t="s">
        <v>5437</v>
      </c>
      <c r="D1329">
        <v>48000</v>
      </c>
      <c r="E1329">
        <v>1705</v>
      </c>
      <c r="F1329" t="s">
        <v>8220</v>
      </c>
      <c r="G1329" t="s">
        <v>8224</v>
      </c>
      <c r="H1329" t="s">
        <v>8246</v>
      </c>
      <c r="I1329">
        <v>1432916235</v>
      </c>
      <c r="J1329">
        <v>1430324235</v>
      </c>
      <c r="K1329" t="b">
        <v>0</v>
      </c>
      <c r="L1329">
        <v>41</v>
      </c>
      <c r="M1329" t="b">
        <v>0</v>
      </c>
      <c r="N1329" t="s">
        <v>8273</v>
      </c>
      <c r="O1329" s="5">
        <f t="shared" si="80"/>
        <v>3.5520833333333335</v>
      </c>
      <c r="P1329" s="7">
        <f t="shared" si="81"/>
        <v>41.585365853658537</v>
      </c>
      <c r="Q1329" t="s">
        <v>8319</v>
      </c>
      <c r="R1329" t="s">
        <v>8321</v>
      </c>
      <c r="S1329" s="12">
        <f t="shared" si="82"/>
        <v>42123.678645833337</v>
      </c>
      <c r="T1329" s="12">
        <f t="shared" si="83"/>
        <v>42153.678645833337</v>
      </c>
    </row>
    <row r="1330" spans="1:20" ht="60" hidden="1" x14ac:dyDescent="0.25">
      <c r="A1330">
        <v>1328</v>
      </c>
      <c r="B1330" s="3" t="s">
        <v>1329</v>
      </c>
      <c r="C1330" s="3" t="s">
        <v>5438</v>
      </c>
      <c r="D1330">
        <v>75000</v>
      </c>
      <c r="E1330">
        <v>1748</v>
      </c>
      <c r="F1330" t="s">
        <v>8220</v>
      </c>
      <c r="G1330" t="s">
        <v>8224</v>
      </c>
      <c r="H1330" t="s">
        <v>8246</v>
      </c>
      <c r="I1330">
        <v>1476458734</v>
      </c>
      <c r="J1330">
        <v>1472570734</v>
      </c>
      <c r="K1330" t="b">
        <v>0</v>
      </c>
      <c r="L1330">
        <v>15</v>
      </c>
      <c r="M1330" t="b">
        <v>0</v>
      </c>
      <c r="N1330" t="s">
        <v>8273</v>
      </c>
      <c r="O1330" s="5">
        <f t="shared" si="80"/>
        <v>2.3306666666666667</v>
      </c>
      <c r="P1330" s="7">
        <f t="shared" si="81"/>
        <v>116.53333333333333</v>
      </c>
      <c r="Q1330" t="s">
        <v>8319</v>
      </c>
      <c r="R1330" t="s">
        <v>8321</v>
      </c>
      <c r="S1330" s="12">
        <f t="shared" si="82"/>
        <v>42612.642754629633</v>
      </c>
      <c r="T1330" s="12">
        <f t="shared" si="83"/>
        <v>42657.642754629633</v>
      </c>
    </row>
    <row r="1331" spans="1:20" ht="45" hidden="1" x14ac:dyDescent="0.25">
      <c r="A1331">
        <v>1329</v>
      </c>
      <c r="B1331" s="3" t="s">
        <v>1330</v>
      </c>
      <c r="C1331" s="3" t="s">
        <v>5439</v>
      </c>
      <c r="D1331">
        <v>50000</v>
      </c>
      <c r="E1331">
        <v>408</v>
      </c>
      <c r="F1331" t="s">
        <v>8220</v>
      </c>
      <c r="G1331" t="s">
        <v>8224</v>
      </c>
      <c r="H1331" t="s">
        <v>8246</v>
      </c>
      <c r="I1331">
        <v>1417501145</v>
      </c>
      <c r="J1331">
        <v>1414041545</v>
      </c>
      <c r="K1331" t="b">
        <v>0</v>
      </c>
      <c r="L1331">
        <v>9</v>
      </c>
      <c r="M1331" t="b">
        <v>0</v>
      </c>
      <c r="N1331" t="s">
        <v>8273</v>
      </c>
      <c r="O1331" s="5">
        <f t="shared" si="80"/>
        <v>0.81600000000000006</v>
      </c>
      <c r="P1331" s="7">
        <f t="shared" si="81"/>
        <v>45.333333333333336</v>
      </c>
      <c r="Q1331" t="s">
        <v>8319</v>
      </c>
      <c r="R1331" t="s">
        <v>8321</v>
      </c>
      <c r="S1331" s="12">
        <f t="shared" si="82"/>
        <v>41935.221585648149</v>
      </c>
      <c r="T1331" s="12">
        <f t="shared" si="83"/>
        <v>41975.263252314813</v>
      </c>
    </row>
    <row r="1332" spans="1:20" ht="45" hidden="1" x14ac:dyDescent="0.25">
      <c r="A1332">
        <v>1330</v>
      </c>
      <c r="B1332" s="3" t="s">
        <v>1331</v>
      </c>
      <c r="C1332" s="3" t="s">
        <v>5440</v>
      </c>
      <c r="D1332">
        <v>35000</v>
      </c>
      <c r="E1332">
        <v>7873</v>
      </c>
      <c r="F1332" t="s">
        <v>8220</v>
      </c>
      <c r="G1332" t="s">
        <v>8224</v>
      </c>
      <c r="H1332" t="s">
        <v>8246</v>
      </c>
      <c r="I1332">
        <v>1467432000</v>
      </c>
      <c r="J1332">
        <v>1464763109</v>
      </c>
      <c r="K1332" t="b">
        <v>0</v>
      </c>
      <c r="L1332">
        <v>50</v>
      </c>
      <c r="M1332" t="b">
        <v>0</v>
      </c>
      <c r="N1332" t="s">
        <v>8273</v>
      </c>
      <c r="O1332" s="5">
        <f t="shared" si="80"/>
        <v>22.494285714285713</v>
      </c>
      <c r="P1332" s="7">
        <f t="shared" si="81"/>
        <v>157.46</v>
      </c>
      <c r="Q1332" t="s">
        <v>8319</v>
      </c>
      <c r="R1332" t="s">
        <v>8321</v>
      </c>
      <c r="S1332" s="12">
        <f t="shared" si="82"/>
        <v>42522.276724537034</v>
      </c>
      <c r="T1332" s="12">
        <f t="shared" si="83"/>
        <v>42553.166666666672</v>
      </c>
    </row>
    <row r="1333" spans="1:20" ht="45" hidden="1" x14ac:dyDescent="0.25">
      <c r="A1333">
        <v>1331</v>
      </c>
      <c r="B1333" s="3" t="s">
        <v>1332</v>
      </c>
      <c r="C1333" s="3" t="s">
        <v>5441</v>
      </c>
      <c r="D1333">
        <v>250000</v>
      </c>
      <c r="E1333">
        <v>3417</v>
      </c>
      <c r="F1333" t="s">
        <v>8220</v>
      </c>
      <c r="G1333" t="s">
        <v>8224</v>
      </c>
      <c r="H1333" t="s">
        <v>8246</v>
      </c>
      <c r="I1333">
        <v>1471435554</v>
      </c>
      <c r="J1333">
        <v>1468843554</v>
      </c>
      <c r="K1333" t="b">
        <v>0</v>
      </c>
      <c r="L1333">
        <v>34</v>
      </c>
      <c r="M1333" t="b">
        <v>0</v>
      </c>
      <c r="N1333" t="s">
        <v>8273</v>
      </c>
      <c r="O1333" s="5">
        <f t="shared" si="80"/>
        <v>1.3668</v>
      </c>
      <c r="P1333" s="7">
        <f t="shared" si="81"/>
        <v>100.5</v>
      </c>
      <c r="Q1333" t="s">
        <v>8319</v>
      </c>
      <c r="R1333" t="s">
        <v>8321</v>
      </c>
      <c r="S1333" s="12">
        <f t="shared" si="82"/>
        <v>42569.50409722222</v>
      </c>
      <c r="T1333" s="12">
        <f t="shared" si="83"/>
        <v>42599.50409722222</v>
      </c>
    </row>
    <row r="1334" spans="1:20" ht="60" hidden="1" x14ac:dyDescent="0.25">
      <c r="A1334">
        <v>1332</v>
      </c>
      <c r="B1334" s="3" t="s">
        <v>1333</v>
      </c>
      <c r="C1334" s="3" t="s">
        <v>5442</v>
      </c>
      <c r="D1334">
        <v>10115</v>
      </c>
      <c r="E1334">
        <v>0</v>
      </c>
      <c r="F1334" t="s">
        <v>8220</v>
      </c>
      <c r="G1334" t="s">
        <v>8240</v>
      </c>
      <c r="H1334" t="s">
        <v>8257</v>
      </c>
      <c r="I1334">
        <v>1485480408</v>
      </c>
      <c r="J1334">
        <v>1482888408</v>
      </c>
      <c r="K1334" t="b">
        <v>0</v>
      </c>
      <c r="L1334">
        <v>0</v>
      </c>
      <c r="M1334" t="b">
        <v>0</v>
      </c>
      <c r="N1334" t="s">
        <v>8273</v>
      </c>
      <c r="O1334" s="5">
        <f t="shared" si="80"/>
        <v>0</v>
      </c>
      <c r="P1334" s="7" t="str">
        <f t="shared" si="81"/>
        <v>N/A</v>
      </c>
      <c r="Q1334" t="s">
        <v>8319</v>
      </c>
      <c r="R1334" t="s">
        <v>8321</v>
      </c>
      <c r="S1334" s="12">
        <f t="shared" si="82"/>
        <v>42732.060277777782</v>
      </c>
      <c r="T1334" s="12">
        <f t="shared" si="83"/>
        <v>42762.060277777782</v>
      </c>
    </row>
    <row r="1335" spans="1:20" ht="60" hidden="1" x14ac:dyDescent="0.25">
      <c r="A1335">
        <v>1333</v>
      </c>
      <c r="B1335" s="3" t="s">
        <v>1334</v>
      </c>
      <c r="C1335" s="3" t="s">
        <v>5443</v>
      </c>
      <c r="D1335">
        <v>2500</v>
      </c>
      <c r="E1335">
        <v>0</v>
      </c>
      <c r="F1335" t="s">
        <v>8220</v>
      </c>
      <c r="G1335" t="s">
        <v>8226</v>
      </c>
      <c r="H1335" t="s">
        <v>8248</v>
      </c>
      <c r="I1335">
        <v>1405478025</v>
      </c>
      <c r="J1335">
        <v>1402886025</v>
      </c>
      <c r="K1335" t="b">
        <v>0</v>
      </c>
      <c r="L1335">
        <v>0</v>
      </c>
      <c r="M1335" t="b">
        <v>0</v>
      </c>
      <c r="N1335" t="s">
        <v>8273</v>
      </c>
      <c r="O1335" s="5">
        <f t="shared" si="80"/>
        <v>0</v>
      </c>
      <c r="P1335" s="7" t="str">
        <f t="shared" si="81"/>
        <v>N/A</v>
      </c>
      <c r="Q1335" t="s">
        <v>8319</v>
      </c>
      <c r="R1335" t="s">
        <v>8321</v>
      </c>
      <c r="S1335" s="12">
        <f t="shared" si="82"/>
        <v>41806.106770833336</v>
      </c>
      <c r="T1335" s="12">
        <f t="shared" si="83"/>
        <v>41836.106770833336</v>
      </c>
    </row>
    <row r="1336" spans="1:20" ht="45" hidden="1" x14ac:dyDescent="0.25">
      <c r="A1336">
        <v>1334</v>
      </c>
      <c r="B1336" s="3" t="s">
        <v>1335</v>
      </c>
      <c r="C1336" s="3" t="s">
        <v>5444</v>
      </c>
      <c r="D1336">
        <v>133000</v>
      </c>
      <c r="E1336">
        <v>14303</v>
      </c>
      <c r="F1336" t="s">
        <v>8220</v>
      </c>
      <c r="G1336" t="s">
        <v>8224</v>
      </c>
      <c r="H1336" t="s">
        <v>8246</v>
      </c>
      <c r="I1336">
        <v>1457721287</v>
      </c>
      <c r="J1336">
        <v>1455129287</v>
      </c>
      <c r="K1336" t="b">
        <v>0</v>
      </c>
      <c r="L1336">
        <v>276</v>
      </c>
      <c r="M1336" t="b">
        <v>0</v>
      </c>
      <c r="N1336" t="s">
        <v>8273</v>
      </c>
      <c r="O1336" s="5">
        <f t="shared" si="80"/>
        <v>10.754135338345865</v>
      </c>
      <c r="P1336" s="7">
        <f t="shared" si="81"/>
        <v>51.822463768115945</v>
      </c>
      <c r="Q1336" t="s">
        <v>8319</v>
      </c>
      <c r="R1336" t="s">
        <v>8321</v>
      </c>
      <c r="S1336" s="12">
        <f t="shared" si="82"/>
        <v>42410.774155092593</v>
      </c>
      <c r="T1336" s="12">
        <f t="shared" si="83"/>
        <v>42440.774155092593</v>
      </c>
    </row>
    <row r="1337" spans="1:20" ht="60" hidden="1" x14ac:dyDescent="0.25">
      <c r="A1337">
        <v>1335</v>
      </c>
      <c r="B1337" s="3" t="s">
        <v>1336</v>
      </c>
      <c r="C1337" s="3" t="s">
        <v>5445</v>
      </c>
      <c r="D1337">
        <v>25000</v>
      </c>
      <c r="E1337">
        <v>4940</v>
      </c>
      <c r="F1337" t="s">
        <v>8220</v>
      </c>
      <c r="G1337" t="s">
        <v>8224</v>
      </c>
      <c r="H1337" t="s">
        <v>8246</v>
      </c>
      <c r="I1337">
        <v>1449354502</v>
      </c>
      <c r="J1337">
        <v>1446762502</v>
      </c>
      <c r="K1337" t="b">
        <v>0</v>
      </c>
      <c r="L1337">
        <v>16</v>
      </c>
      <c r="M1337" t="b">
        <v>0</v>
      </c>
      <c r="N1337" t="s">
        <v>8273</v>
      </c>
      <c r="O1337" s="5">
        <f t="shared" si="80"/>
        <v>19.759999999999998</v>
      </c>
      <c r="P1337" s="7">
        <f t="shared" si="81"/>
        <v>308.75</v>
      </c>
      <c r="Q1337" t="s">
        <v>8319</v>
      </c>
      <c r="R1337" t="s">
        <v>8321</v>
      </c>
      <c r="S1337" s="12">
        <f t="shared" si="82"/>
        <v>42313.936365740738</v>
      </c>
      <c r="T1337" s="12">
        <f t="shared" si="83"/>
        <v>42343.936365740738</v>
      </c>
    </row>
    <row r="1338" spans="1:20" ht="60" hidden="1" x14ac:dyDescent="0.25">
      <c r="A1338">
        <v>1336</v>
      </c>
      <c r="B1338" s="3" t="s">
        <v>1337</v>
      </c>
      <c r="C1338" s="3" t="s">
        <v>5446</v>
      </c>
      <c r="D1338">
        <v>100000</v>
      </c>
      <c r="E1338">
        <v>84947</v>
      </c>
      <c r="F1338" t="s">
        <v>8220</v>
      </c>
      <c r="G1338" t="s">
        <v>8224</v>
      </c>
      <c r="H1338" t="s">
        <v>8246</v>
      </c>
      <c r="I1338">
        <v>1418849028</v>
      </c>
      <c r="J1338">
        <v>1415825028</v>
      </c>
      <c r="K1338" t="b">
        <v>0</v>
      </c>
      <c r="L1338">
        <v>224</v>
      </c>
      <c r="M1338" t="b">
        <v>0</v>
      </c>
      <c r="N1338" t="s">
        <v>8273</v>
      </c>
      <c r="O1338" s="5">
        <f t="shared" si="80"/>
        <v>84.946999999999989</v>
      </c>
      <c r="P1338" s="7">
        <f t="shared" si="81"/>
        <v>379.22767857142856</v>
      </c>
      <c r="Q1338" t="s">
        <v>8319</v>
      </c>
      <c r="R1338" t="s">
        <v>8321</v>
      </c>
      <c r="S1338" s="12">
        <f t="shared" si="82"/>
        <v>41955.863750000004</v>
      </c>
      <c r="T1338" s="12">
        <f t="shared" si="83"/>
        <v>41990.863750000004</v>
      </c>
    </row>
    <row r="1339" spans="1:20" ht="45" hidden="1" x14ac:dyDescent="0.25">
      <c r="A1339">
        <v>1337</v>
      </c>
      <c r="B1339" s="3" t="s">
        <v>1338</v>
      </c>
      <c r="C1339" s="3" t="s">
        <v>5447</v>
      </c>
      <c r="D1339">
        <v>50000</v>
      </c>
      <c r="E1339">
        <v>24691</v>
      </c>
      <c r="F1339" t="s">
        <v>8220</v>
      </c>
      <c r="G1339" t="s">
        <v>8224</v>
      </c>
      <c r="H1339" t="s">
        <v>8246</v>
      </c>
      <c r="I1339">
        <v>1488549079</v>
      </c>
      <c r="J1339">
        <v>1485957079</v>
      </c>
      <c r="K1339" t="b">
        <v>0</v>
      </c>
      <c r="L1339">
        <v>140</v>
      </c>
      <c r="M1339" t="b">
        <v>0</v>
      </c>
      <c r="N1339" t="s">
        <v>8273</v>
      </c>
      <c r="O1339" s="5">
        <f t="shared" si="80"/>
        <v>49.381999999999998</v>
      </c>
      <c r="P1339" s="7">
        <f t="shared" si="81"/>
        <v>176.36428571428573</v>
      </c>
      <c r="Q1339" t="s">
        <v>8319</v>
      </c>
      <c r="R1339" t="s">
        <v>8321</v>
      </c>
      <c r="S1339" s="12">
        <f t="shared" si="82"/>
        <v>42767.577303240745</v>
      </c>
      <c r="T1339" s="12">
        <f t="shared" si="83"/>
        <v>42797.577303240745</v>
      </c>
    </row>
    <row r="1340" spans="1:20" ht="60" hidden="1" x14ac:dyDescent="0.25">
      <c r="A1340">
        <v>1338</v>
      </c>
      <c r="B1340" s="3" t="s">
        <v>1339</v>
      </c>
      <c r="C1340" s="3" t="s">
        <v>5448</v>
      </c>
      <c r="D1340">
        <v>30000</v>
      </c>
      <c r="E1340">
        <v>991</v>
      </c>
      <c r="F1340" t="s">
        <v>8220</v>
      </c>
      <c r="G1340" t="s">
        <v>8224</v>
      </c>
      <c r="H1340" t="s">
        <v>8246</v>
      </c>
      <c r="I1340">
        <v>1438543033</v>
      </c>
      <c r="J1340">
        <v>1435951033</v>
      </c>
      <c r="K1340" t="b">
        <v>0</v>
      </c>
      <c r="L1340">
        <v>15</v>
      </c>
      <c r="M1340" t="b">
        <v>0</v>
      </c>
      <c r="N1340" t="s">
        <v>8273</v>
      </c>
      <c r="O1340" s="5">
        <f t="shared" si="80"/>
        <v>3.3033333333333332</v>
      </c>
      <c r="P1340" s="7">
        <f t="shared" si="81"/>
        <v>66.066666666666663</v>
      </c>
      <c r="Q1340" t="s">
        <v>8319</v>
      </c>
      <c r="R1340" t="s">
        <v>8321</v>
      </c>
      <c r="S1340" s="12">
        <f t="shared" si="82"/>
        <v>42188.803622685184</v>
      </c>
      <c r="T1340" s="12">
        <f t="shared" si="83"/>
        <v>42218.803622685184</v>
      </c>
    </row>
    <row r="1341" spans="1:20" ht="30" hidden="1" x14ac:dyDescent="0.25">
      <c r="A1341">
        <v>1339</v>
      </c>
      <c r="B1341" s="3" t="s">
        <v>1340</v>
      </c>
      <c r="C1341" s="3" t="s">
        <v>5449</v>
      </c>
      <c r="D1341">
        <v>50000</v>
      </c>
      <c r="E1341">
        <v>3317</v>
      </c>
      <c r="F1341" t="s">
        <v>8220</v>
      </c>
      <c r="G1341" t="s">
        <v>8224</v>
      </c>
      <c r="H1341" t="s">
        <v>8246</v>
      </c>
      <c r="I1341">
        <v>1418056315</v>
      </c>
      <c r="J1341">
        <v>1414164715</v>
      </c>
      <c r="K1341" t="b">
        <v>0</v>
      </c>
      <c r="L1341">
        <v>37</v>
      </c>
      <c r="M1341" t="b">
        <v>0</v>
      </c>
      <c r="N1341" t="s">
        <v>8273</v>
      </c>
      <c r="O1341" s="5">
        <f t="shared" si="80"/>
        <v>6.6339999999999995</v>
      </c>
      <c r="P1341" s="7">
        <f t="shared" si="81"/>
        <v>89.648648648648646</v>
      </c>
      <c r="Q1341" t="s">
        <v>8319</v>
      </c>
      <c r="R1341" t="s">
        <v>8321</v>
      </c>
      <c r="S1341" s="12">
        <f t="shared" si="82"/>
        <v>41936.647164351853</v>
      </c>
      <c r="T1341" s="12">
        <f t="shared" si="83"/>
        <v>41981.688831018517</v>
      </c>
    </row>
    <row r="1342" spans="1:20" ht="45" hidden="1" x14ac:dyDescent="0.25">
      <c r="A1342">
        <v>1340</v>
      </c>
      <c r="B1342" s="3" t="s">
        <v>1341</v>
      </c>
      <c r="C1342" s="3" t="s">
        <v>5450</v>
      </c>
      <c r="D1342">
        <v>1680</v>
      </c>
      <c r="E1342">
        <v>0</v>
      </c>
      <c r="F1342" t="s">
        <v>8220</v>
      </c>
      <c r="G1342" t="s">
        <v>8224</v>
      </c>
      <c r="H1342" t="s">
        <v>8246</v>
      </c>
      <c r="I1342">
        <v>1408112253</v>
      </c>
      <c r="J1342">
        <v>1405520253</v>
      </c>
      <c r="K1342" t="b">
        <v>0</v>
      </c>
      <c r="L1342">
        <v>0</v>
      </c>
      <c r="M1342" t="b">
        <v>0</v>
      </c>
      <c r="N1342" t="s">
        <v>8273</v>
      </c>
      <c r="O1342" s="5">
        <f t="shared" si="80"/>
        <v>0</v>
      </c>
      <c r="P1342" s="7" t="str">
        <f t="shared" si="81"/>
        <v>N/A</v>
      </c>
      <c r="Q1342" t="s">
        <v>8319</v>
      </c>
      <c r="R1342" t="s">
        <v>8321</v>
      </c>
      <c r="S1342" s="12">
        <f t="shared" si="82"/>
        <v>41836.595520833333</v>
      </c>
      <c r="T1342" s="12">
        <f t="shared" si="83"/>
        <v>41866.595520833333</v>
      </c>
    </row>
    <row r="1343" spans="1:20" ht="60" hidden="1" x14ac:dyDescent="0.25">
      <c r="A1343">
        <v>1341</v>
      </c>
      <c r="B1343" s="3" t="s">
        <v>1342</v>
      </c>
      <c r="C1343" s="3" t="s">
        <v>5451</v>
      </c>
      <c r="D1343">
        <v>25000</v>
      </c>
      <c r="E1343">
        <v>17590</v>
      </c>
      <c r="F1343" t="s">
        <v>8220</v>
      </c>
      <c r="G1343" t="s">
        <v>8225</v>
      </c>
      <c r="H1343" t="s">
        <v>8247</v>
      </c>
      <c r="I1343">
        <v>1475333917</v>
      </c>
      <c r="J1343">
        <v>1472569117</v>
      </c>
      <c r="K1343" t="b">
        <v>0</v>
      </c>
      <c r="L1343">
        <v>46</v>
      </c>
      <c r="M1343" t="b">
        <v>0</v>
      </c>
      <c r="N1343" t="s">
        <v>8273</v>
      </c>
      <c r="O1343" s="5">
        <f t="shared" si="80"/>
        <v>70.36</v>
      </c>
      <c r="P1343" s="7">
        <f t="shared" si="81"/>
        <v>382.39130434782606</v>
      </c>
      <c r="Q1343" t="s">
        <v>8319</v>
      </c>
      <c r="R1343" t="s">
        <v>8321</v>
      </c>
      <c r="S1343" s="12">
        <f t="shared" si="82"/>
        <v>42612.624039351853</v>
      </c>
      <c r="T1343" s="12">
        <f t="shared" si="83"/>
        <v>42644.624039351853</v>
      </c>
    </row>
    <row r="1344" spans="1:20" ht="60" hidden="1" x14ac:dyDescent="0.25">
      <c r="A1344">
        <v>1342</v>
      </c>
      <c r="B1344" s="3" t="s">
        <v>1343</v>
      </c>
      <c r="C1344" s="3" t="s">
        <v>5452</v>
      </c>
      <c r="D1344">
        <v>50000</v>
      </c>
      <c r="E1344">
        <v>100</v>
      </c>
      <c r="F1344" t="s">
        <v>8220</v>
      </c>
      <c r="G1344" t="s">
        <v>8224</v>
      </c>
      <c r="H1344" t="s">
        <v>8246</v>
      </c>
      <c r="I1344">
        <v>1437161739</v>
      </c>
      <c r="J1344">
        <v>1434569739</v>
      </c>
      <c r="K1344" t="b">
        <v>0</v>
      </c>
      <c r="L1344">
        <v>1</v>
      </c>
      <c r="M1344" t="b">
        <v>0</v>
      </c>
      <c r="N1344" t="s">
        <v>8273</v>
      </c>
      <c r="O1344" s="5">
        <f t="shared" si="80"/>
        <v>0.2</v>
      </c>
      <c r="P1344" s="7">
        <f t="shared" si="81"/>
        <v>100</v>
      </c>
      <c r="Q1344" t="s">
        <v>8319</v>
      </c>
      <c r="R1344" t="s">
        <v>8321</v>
      </c>
      <c r="S1344" s="12">
        <f t="shared" si="82"/>
        <v>42172.816423611104</v>
      </c>
      <c r="T1344" s="12">
        <f t="shared" si="83"/>
        <v>42202.816423611104</v>
      </c>
    </row>
    <row r="1345" spans="1:20" ht="60" hidden="1" x14ac:dyDescent="0.25">
      <c r="A1345">
        <v>1343</v>
      </c>
      <c r="B1345" s="3" t="s">
        <v>1344</v>
      </c>
      <c r="C1345" s="3" t="s">
        <v>5453</v>
      </c>
      <c r="D1345">
        <v>50000</v>
      </c>
      <c r="E1345">
        <v>51149</v>
      </c>
      <c r="F1345" t="s">
        <v>8220</v>
      </c>
      <c r="G1345" t="s">
        <v>8224</v>
      </c>
      <c r="H1345" t="s">
        <v>8246</v>
      </c>
      <c r="I1345">
        <v>1471579140</v>
      </c>
      <c r="J1345">
        <v>1466512683</v>
      </c>
      <c r="K1345" t="b">
        <v>0</v>
      </c>
      <c r="L1345">
        <v>323</v>
      </c>
      <c r="M1345" t="b">
        <v>0</v>
      </c>
      <c r="N1345" t="s">
        <v>8273</v>
      </c>
      <c r="O1345" s="5">
        <f t="shared" si="80"/>
        <v>102.298</v>
      </c>
      <c r="P1345" s="7">
        <f t="shared" si="81"/>
        <v>158.35603715170279</v>
      </c>
      <c r="Q1345" t="s">
        <v>8319</v>
      </c>
      <c r="R1345" t="s">
        <v>8321</v>
      </c>
      <c r="S1345" s="12">
        <f t="shared" si="82"/>
        <v>42542.526423611111</v>
      </c>
      <c r="T1345" s="12">
        <f t="shared" si="83"/>
        <v>42601.165972222225</v>
      </c>
    </row>
    <row r="1346" spans="1:20" ht="60" hidden="1" x14ac:dyDescent="0.25">
      <c r="A1346">
        <v>1344</v>
      </c>
      <c r="B1346" s="3" t="s">
        <v>1345</v>
      </c>
      <c r="C1346" s="3" t="s">
        <v>5454</v>
      </c>
      <c r="D1346">
        <v>1500</v>
      </c>
      <c r="E1346">
        <v>5666</v>
      </c>
      <c r="F1346" t="s">
        <v>8219</v>
      </c>
      <c r="G1346" t="s">
        <v>8229</v>
      </c>
      <c r="H1346" t="s">
        <v>8251</v>
      </c>
      <c r="I1346">
        <v>1467313039</v>
      </c>
      <c r="J1346">
        <v>1464807439</v>
      </c>
      <c r="K1346" t="b">
        <v>0</v>
      </c>
      <c r="L1346">
        <v>139</v>
      </c>
      <c r="M1346" t="b">
        <v>1</v>
      </c>
      <c r="N1346" t="s">
        <v>8274</v>
      </c>
      <c r="O1346" s="5">
        <f t="shared" si="80"/>
        <v>377.73333333333335</v>
      </c>
      <c r="P1346" s="7">
        <f t="shared" si="81"/>
        <v>40.762589928057551</v>
      </c>
      <c r="Q1346" t="s">
        <v>8322</v>
      </c>
      <c r="R1346" t="s">
        <v>8323</v>
      </c>
      <c r="S1346" s="12">
        <f t="shared" si="82"/>
        <v>42522.789803240739</v>
      </c>
      <c r="T1346" s="12">
        <f t="shared" si="83"/>
        <v>42551.789803240739</v>
      </c>
    </row>
    <row r="1347" spans="1:20" ht="45" hidden="1" x14ac:dyDescent="0.25">
      <c r="A1347">
        <v>1345</v>
      </c>
      <c r="B1347" s="3" t="s">
        <v>1346</v>
      </c>
      <c r="C1347" s="3" t="s">
        <v>5455</v>
      </c>
      <c r="D1347">
        <v>300</v>
      </c>
      <c r="E1347">
        <v>375</v>
      </c>
      <c r="F1347" t="s">
        <v>8219</v>
      </c>
      <c r="G1347" t="s">
        <v>8224</v>
      </c>
      <c r="H1347" t="s">
        <v>8246</v>
      </c>
      <c r="I1347">
        <v>1405366359</v>
      </c>
      <c r="J1347">
        <v>1402342359</v>
      </c>
      <c r="K1347" t="b">
        <v>0</v>
      </c>
      <c r="L1347">
        <v>7</v>
      </c>
      <c r="M1347" t="b">
        <v>1</v>
      </c>
      <c r="N1347" t="s">
        <v>8274</v>
      </c>
      <c r="O1347" s="5">
        <f t="shared" ref="O1347:O1410" si="84">(E1347/D1347)*100</f>
        <v>125</v>
      </c>
      <c r="P1347" s="7">
        <f t="shared" ref="P1347:P1410" si="85">IF(E1347&gt;0,E1347/L1347,"N/A")</f>
        <v>53.571428571428569</v>
      </c>
      <c r="Q1347" t="s">
        <v>8322</v>
      </c>
      <c r="R1347" t="s">
        <v>8323</v>
      </c>
      <c r="S1347" s="12">
        <f t="shared" ref="S1347:S1410" si="86">(((J1347/60)/60)/24)+DATE(1970,1,1)</f>
        <v>41799.814340277779</v>
      </c>
      <c r="T1347" s="12">
        <f t="shared" ref="T1347:T1410" si="87">(((I1347/60)/60/24)+DATE(1970,1,1))</f>
        <v>41834.814340277779</v>
      </c>
    </row>
    <row r="1348" spans="1:20" ht="45" hidden="1" x14ac:dyDescent="0.25">
      <c r="A1348">
        <v>1346</v>
      </c>
      <c r="B1348" s="3" t="s">
        <v>1347</v>
      </c>
      <c r="C1348" s="3" t="s">
        <v>5456</v>
      </c>
      <c r="D1348">
        <v>4900</v>
      </c>
      <c r="E1348">
        <v>7219</v>
      </c>
      <c r="F1348" t="s">
        <v>8219</v>
      </c>
      <c r="G1348" t="s">
        <v>8224</v>
      </c>
      <c r="H1348" t="s">
        <v>8246</v>
      </c>
      <c r="I1348">
        <v>1372297751</v>
      </c>
      <c r="J1348">
        <v>1369705751</v>
      </c>
      <c r="K1348" t="b">
        <v>0</v>
      </c>
      <c r="L1348">
        <v>149</v>
      </c>
      <c r="M1348" t="b">
        <v>1</v>
      </c>
      <c r="N1348" t="s">
        <v>8274</v>
      </c>
      <c r="O1348" s="5">
        <f t="shared" si="84"/>
        <v>147.32653061224491</v>
      </c>
      <c r="P1348" s="7">
        <f t="shared" si="85"/>
        <v>48.449664429530202</v>
      </c>
      <c r="Q1348" t="s">
        <v>8322</v>
      </c>
      <c r="R1348" t="s">
        <v>8323</v>
      </c>
      <c r="S1348" s="12">
        <f t="shared" si="86"/>
        <v>41422.075821759259</v>
      </c>
      <c r="T1348" s="12">
        <f t="shared" si="87"/>
        <v>41452.075821759259</v>
      </c>
    </row>
    <row r="1349" spans="1:20" ht="60" hidden="1" x14ac:dyDescent="0.25">
      <c r="A1349">
        <v>1347</v>
      </c>
      <c r="B1349" s="3" t="s">
        <v>1348</v>
      </c>
      <c r="C1349" s="3" t="s">
        <v>5457</v>
      </c>
      <c r="D1349">
        <v>2500</v>
      </c>
      <c r="E1349">
        <v>2555</v>
      </c>
      <c r="F1349" t="s">
        <v>8219</v>
      </c>
      <c r="G1349" t="s">
        <v>8224</v>
      </c>
      <c r="H1349" t="s">
        <v>8246</v>
      </c>
      <c r="I1349">
        <v>1425741525</v>
      </c>
      <c r="J1349">
        <v>1423149525</v>
      </c>
      <c r="K1349" t="b">
        <v>0</v>
      </c>
      <c r="L1349">
        <v>31</v>
      </c>
      <c r="M1349" t="b">
        <v>1</v>
      </c>
      <c r="N1349" t="s">
        <v>8274</v>
      </c>
      <c r="O1349" s="5">
        <f t="shared" si="84"/>
        <v>102.2</v>
      </c>
      <c r="P1349" s="7">
        <f t="shared" si="85"/>
        <v>82.41935483870968</v>
      </c>
      <c r="Q1349" t="s">
        <v>8322</v>
      </c>
      <c r="R1349" t="s">
        <v>8323</v>
      </c>
      <c r="S1349" s="12">
        <f t="shared" si="86"/>
        <v>42040.638020833328</v>
      </c>
      <c r="T1349" s="12">
        <f t="shared" si="87"/>
        <v>42070.638020833328</v>
      </c>
    </row>
    <row r="1350" spans="1:20" ht="60" hidden="1" x14ac:dyDescent="0.25">
      <c r="A1350">
        <v>1348</v>
      </c>
      <c r="B1350" s="3" t="s">
        <v>1349</v>
      </c>
      <c r="C1350" s="3" t="s">
        <v>5458</v>
      </c>
      <c r="D1350">
        <v>5875</v>
      </c>
      <c r="E1350">
        <v>5985</v>
      </c>
      <c r="F1350" t="s">
        <v>8219</v>
      </c>
      <c r="G1350" t="s">
        <v>8224</v>
      </c>
      <c r="H1350" t="s">
        <v>8246</v>
      </c>
      <c r="I1350">
        <v>1418904533</v>
      </c>
      <c r="J1350">
        <v>1416485333</v>
      </c>
      <c r="K1350" t="b">
        <v>0</v>
      </c>
      <c r="L1350">
        <v>26</v>
      </c>
      <c r="M1350" t="b">
        <v>1</v>
      </c>
      <c r="N1350" t="s">
        <v>8274</v>
      </c>
      <c r="O1350" s="5">
        <f t="shared" si="84"/>
        <v>101.8723404255319</v>
      </c>
      <c r="P1350" s="7">
        <f t="shared" si="85"/>
        <v>230.19230769230768</v>
      </c>
      <c r="Q1350" t="s">
        <v>8322</v>
      </c>
      <c r="R1350" t="s">
        <v>8323</v>
      </c>
      <c r="S1350" s="12">
        <f t="shared" si="86"/>
        <v>41963.506168981476</v>
      </c>
      <c r="T1350" s="12">
        <f t="shared" si="87"/>
        <v>41991.506168981476</v>
      </c>
    </row>
    <row r="1351" spans="1:20" ht="60" hidden="1" x14ac:dyDescent="0.25">
      <c r="A1351">
        <v>1349</v>
      </c>
      <c r="B1351" s="3" t="s">
        <v>1350</v>
      </c>
      <c r="C1351" s="3" t="s">
        <v>5459</v>
      </c>
      <c r="D1351">
        <v>5000</v>
      </c>
      <c r="E1351">
        <v>10210</v>
      </c>
      <c r="F1351" t="s">
        <v>8219</v>
      </c>
      <c r="G1351" t="s">
        <v>8229</v>
      </c>
      <c r="H1351" t="s">
        <v>8251</v>
      </c>
      <c r="I1351">
        <v>1450249140</v>
      </c>
      <c r="J1351">
        <v>1447055935</v>
      </c>
      <c r="K1351" t="b">
        <v>0</v>
      </c>
      <c r="L1351">
        <v>172</v>
      </c>
      <c r="M1351" t="b">
        <v>1</v>
      </c>
      <c r="N1351" t="s">
        <v>8274</v>
      </c>
      <c r="O1351" s="5">
        <f t="shared" si="84"/>
        <v>204.2</v>
      </c>
      <c r="P1351" s="7">
        <f t="shared" si="85"/>
        <v>59.360465116279073</v>
      </c>
      <c r="Q1351" t="s">
        <v>8322</v>
      </c>
      <c r="R1351" t="s">
        <v>8323</v>
      </c>
      <c r="S1351" s="12">
        <f t="shared" si="86"/>
        <v>42317.33258101852</v>
      </c>
      <c r="T1351" s="12">
        <f t="shared" si="87"/>
        <v>42354.290972222225</v>
      </c>
    </row>
    <row r="1352" spans="1:20" ht="60" hidden="1" x14ac:dyDescent="0.25">
      <c r="A1352">
        <v>1350</v>
      </c>
      <c r="B1352" s="3" t="s">
        <v>1351</v>
      </c>
      <c r="C1352" s="3" t="s">
        <v>5460</v>
      </c>
      <c r="D1352">
        <v>5000</v>
      </c>
      <c r="E1352">
        <v>5202.5</v>
      </c>
      <c r="F1352" t="s">
        <v>8219</v>
      </c>
      <c r="G1352" t="s">
        <v>8224</v>
      </c>
      <c r="H1352" t="s">
        <v>8246</v>
      </c>
      <c r="I1352">
        <v>1451089134</v>
      </c>
      <c r="J1352">
        <v>1448497134</v>
      </c>
      <c r="K1352" t="b">
        <v>0</v>
      </c>
      <c r="L1352">
        <v>78</v>
      </c>
      <c r="M1352" t="b">
        <v>1</v>
      </c>
      <c r="N1352" t="s">
        <v>8274</v>
      </c>
      <c r="O1352" s="5">
        <f t="shared" si="84"/>
        <v>104.05</v>
      </c>
      <c r="P1352" s="7">
        <f t="shared" si="85"/>
        <v>66.698717948717942</v>
      </c>
      <c r="Q1352" t="s">
        <v>8322</v>
      </c>
      <c r="R1352" t="s">
        <v>8323</v>
      </c>
      <c r="S1352" s="12">
        <f t="shared" si="86"/>
        <v>42334.013124999998</v>
      </c>
      <c r="T1352" s="12">
        <f t="shared" si="87"/>
        <v>42364.013124999998</v>
      </c>
    </row>
    <row r="1353" spans="1:20" ht="45" hidden="1" x14ac:dyDescent="0.25">
      <c r="A1353">
        <v>1351</v>
      </c>
      <c r="B1353" s="3" t="s">
        <v>1352</v>
      </c>
      <c r="C1353" s="3" t="s">
        <v>5461</v>
      </c>
      <c r="D1353">
        <v>20000</v>
      </c>
      <c r="E1353">
        <v>20253</v>
      </c>
      <c r="F1353" t="s">
        <v>8219</v>
      </c>
      <c r="G1353" t="s">
        <v>8224</v>
      </c>
      <c r="H1353" t="s">
        <v>8246</v>
      </c>
      <c r="I1353">
        <v>1455299144</v>
      </c>
      <c r="J1353">
        <v>1452707144</v>
      </c>
      <c r="K1353" t="b">
        <v>0</v>
      </c>
      <c r="L1353">
        <v>120</v>
      </c>
      <c r="M1353" t="b">
        <v>1</v>
      </c>
      <c r="N1353" t="s">
        <v>8274</v>
      </c>
      <c r="O1353" s="5">
        <f t="shared" si="84"/>
        <v>101.265</v>
      </c>
      <c r="P1353" s="7">
        <f t="shared" si="85"/>
        <v>168.77500000000001</v>
      </c>
      <c r="Q1353" t="s">
        <v>8322</v>
      </c>
      <c r="R1353" t="s">
        <v>8323</v>
      </c>
      <c r="S1353" s="12">
        <f t="shared" si="86"/>
        <v>42382.74009259259</v>
      </c>
      <c r="T1353" s="12">
        <f t="shared" si="87"/>
        <v>42412.74009259259</v>
      </c>
    </row>
    <row r="1354" spans="1:20" ht="60" hidden="1" x14ac:dyDescent="0.25">
      <c r="A1354">
        <v>1352</v>
      </c>
      <c r="B1354" s="3" t="s">
        <v>1353</v>
      </c>
      <c r="C1354" s="3" t="s">
        <v>5462</v>
      </c>
      <c r="D1354">
        <v>10000</v>
      </c>
      <c r="E1354">
        <v>13614</v>
      </c>
      <c r="F1354" t="s">
        <v>8219</v>
      </c>
      <c r="G1354" t="s">
        <v>8224</v>
      </c>
      <c r="H1354" t="s">
        <v>8246</v>
      </c>
      <c r="I1354">
        <v>1441425540</v>
      </c>
      <c r="J1354">
        <v>1436968366</v>
      </c>
      <c r="K1354" t="b">
        <v>0</v>
      </c>
      <c r="L1354">
        <v>227</v>
      </c>
      <c r="M1354" t="b">
        <v>1</v>
      </c>
      <c r="N1354" t="s">
        <v>8274</v>
      </c>
      <c r="O1354" s="5">
        <f t="shared" si="84"/>
        <v>136.13999999999999</v>
      </c>
      <c r="P1354" s="7">
        <f t="shared" si="85"/>
        <v>59.973568281938327</v>
      </c>
      <c r="Q1354" t="s">
        <v>8322</v>
      </c>
      <c r="R1354" t="s">
        <v>8323</v>
      </c>
      <c r="S1354" s="12">
        <f t="shared" si="86"/>
        <v>42200.578310185185</v>
      </c>
      <c r="T1354" s="12">
        <f t="shared" si="87"/>
        <v>42252.165972222225</v>
      </c>
    </row>
    <row r="1355" spans="1:20" ht="45" hidden="1" x14ac:dyDescent="0.25">
      <c r="A1355">
        <v>1353</v>
      </c>
      <c r="B1355" s="3" t="s">
        <v>1354</v>
      </c>
      <c r="C1355" s="3" t="s">
        <v>5463</v>
      </c>
      <c r="D1355">
        <v>1000</v>
      </c>
      <c r="E1355">
        <v>1336</v>
      </c>
      <c r="F1355" t="s">
        <v>8219</v>
      </c>
      <c r="G1355" t="s">
        <v>8224</v>
      </c>
      <c r="H1355" t="s">
        <v>8246</v>
      </c>
      <c r="I1355">
        <v>1362960000</v>
      </c>
      <c r="J1355">
        <v>1359946188</v>
      </c>
      <c r="K1355" t="b">
        <v>0</v>
      </c>
      <c r="L1355">
        <v>42</v>
      </c>
      <c r="M1355" t="b">
        <v>1</v>
      </c>
      <c r="N1355" t="s">
        <v>8274</v>
      </c>
      <c r="O1355" s="5">
        <f t="shared" si="84"/>
        <v>133.6</v>
      </c>
      <c r="P1355" s="7">
        <f t="shared" si="85"/>
        <v>31.80952380952381</v>
      </c>
      <c r="Q1355" t="s">
        <v>8322</v>
      </c>
      <c r="R1355" t="s">
        <v>8323</v>
      </c>
      <c r="S1355" s="12">
        <f t="shared" si="86"/>
        <v>41309.11791666667</v>
      </c>
      <c r="T1355" s="12">
        <f t="shared" si="87"/>
        <v>41344</v>
      </c>
    </row>
    <row r="1356" spans="1:20" ht="60" hidden="1" x14ac:dyDescent="0.25">
      <c r="A1356">
        <v>1354</v>
      </c>
      <c r="B1356" s="3" t="s">
        <v>1355</v>
      </c>
      <c r="C1356" s="3" t="s">
        <v>5464</v>
      </c>
      <c r="D1356">
        <v>1200</v>
      </c>
      <c r="E1356">
        <v>1563</v>
      </c>
      <c r="F1356" t="s">
        <v>8219</v>
      </c>
      <c r="G1356" t="s">
        <v>8225</v>
      </c>
      <c r="H1356" t="s">
        <v>8247</v>
      </c>
      <c r="I1356">
        <v>1465672979</v>
      </c>
      <c r="J1356">
        <v>1463080979</v>
      </c>
      <c r="K1356" t="b">
        <v>0</v>
      </c>
      <c r="L1356">
        <v>64</v>
      </c>
      <c r="M1356" t="b">
        <v>1</v>
      </c>
      <c r="N1356" t="s">
        <v>8274</v>
      </c>
      <c r="O1356" s="5">
        <f t="shared" si="84"/>
        <v>130.25</v>
      </c>
      <c r="P1356" s="7">
        <f t="shared" si="85"/>
        <v>24.421875</v>
      </c>
      <c r="Q1356" t="s">
        <v>8322</v>
      </c>
      <c r="R1356" t="s">
        <v>8323</v>
      </c>
      <c r="S1356" s="12">
        <f t="shared" si="86"/>
        <v>42502.807627314818</v>
      </c>
      <c r="T1356" s="12">
        <f t="shared" si="87"/>
        <v>42532.807627314818</v>
      </c>
    </row>
    <row r="1357" spans="1:20" ht="60" hidden="1" x14ac:dyDescent="0.25">
      <c r="A1357">
        <v>1355</v>
      </c>
      <c r="B1357" s="3" t="s">
        <v>1356</v>
      </c>
      <c r="C1357" s="3" t="s">
        <v>5465</v>
      </c>
      <c r="D1357">
        <v>2500</v>
      </c>
      <c r="E1357">
        <v>3067</v>
      </c>
      <c r="F1357" t="s">
        <v>8219</v>
      </c>
      <c r="G1357" t="s">
        <v>8225</v>
      </c>
      <c r="H1357" t="s">
        <v>8247</v>
      </c>
      <c r="I1357">
        <v>1354269600</v>
      </c>
      <c r="J1357">
        <v>1351663605</v>
      </c>
      <c r="K1357" t="b">
        <v>0</v>
      </c>
      <c r="L1357">
        <v>121</v>
      </c>
      <c r="M1357" t="b">
        <v>1</v>
      </c>
      <c r="N1357" t="s">
        <v>8274</v>
      </c>
      <c r="O1357" s="5">
        <f t="shared" si="84"/>
        <v>122.67999999999999</v>
      </c>
      <c r="P1357" s="7">
        <f t="shared" si="85"/>
        <v>25.347107438016529</v>
      </c>
      <c r="Q1357" t="s">
        <v>8322</v>
      </c>
      <c r="R1357" t="s">
        <v>8323</v>
      </c>
      <c r="S1357" s="12">
        <f t="shared" si="86"/>
        <v>41213.254687499997</v>
      </c>
      <c r="T1357" s="12">
        <f t="shared" si="87"/>
        <v>41243.416666666664</v>
      </c>
    </row>
    <row r="1358" spans="1:20" ht="60" hidden="1" x14ac:dyDescent="0.25">
      <c r="A1358">
        <v>1356</v>
      </c>
      <c r="B1358" s="3" t="s">
        <v>1357</v>
      </c>
      <c r="C1358" s="3" t="s">
        <v>5466</v>
      </c>
      <c r="D1358">
        <v>3400</v>
      </c>
      <c r="E1358">
        <v>6215.56</v>
      </c>
      <c r="F1358" t="s">
        <v>8219</v>
      </c>
      <c r="G1358" t="s">
        <v>8224</v>
      </c>
      <c r="H1358" t="s">
        <v>8246</v>
      </c>
      <c r="I1358">
        <v>1372985760</v>
      </c>
      <c r="J1358">
        <v>1370393760</v>
      </c>
      <c r="K1358" t="b">
        <v>0</v>
      </c>
      <c r="L1358">
        <v>87</v>
      </c>
      <c r="M1358" t="b">
        <v>1</v>
      </c>
      <c r="N1358" t="s">
        <v>8274</v>
      </c>
      <c r="O1358" s="5">
        <f t="shared" si="84"/>
        <v>182.81058823529412</v>
      </c>
      <c r="P1358" s="7">
        <f t="shared" si="85"/>
        <v>71.443218390804603</v>
      </c>
      <c r="Q1358" t="s">
        <v>8322</v>
      </c>
      <c r="R1358" t="s">
        <v>8323</v>
      </c>
      <c r="S1358" s="12">
        <f t="shared" si="86"/>
        <v>41430.038888888892</v>
      </c>
      <c r="T1358" s="12">
        <f t="shared" si="87"/>
        <v>41460.038888888892</v>
      </c>
    </row>
    <row r="1359" spans="1:20" ht="45" hidden="1" x14ac:dyDescent="0.25">
      <c r="A1359">
        <v>1357</v>
      </c>
      <c r="B1359" s="3" t="s">
        <v>1358</v>
      </c>
      <c r="C1359" s="3" t="s">
        <v>5467</v>
      </c>
      <c r="D1359">
        <v>2000</v>
      </c>
      <c r="E1359">
        <v>2506</v>
      </c>
      <c r="F1359" t="s">
        <v>8219</v>
      </c>
      <c r="G1359" t="s">
        <v>8224</v>
      </c>
      <c r="H1359" t="s">
        <v>8246</v>
      </c>
      <c r="I1359">
        <v>1362117540</v>
      </c>
      <c r="J1359">
        <v>1359587137</v>
      </c>
      <c r="K1359" t="b">
        <v>0</v>
      </c>
      <c r="L1359">
        <v>65</v>
      </c>
      <c r="M1359" t="b">
        <v>1</v>
      </c>
      <c r="N1359" t="s">
        <v>8274</v>
      </c>
      <c r="O1359" s="5">
        <f t="shared" si="84"/>
        <v>125.29999999999998</v>
      </c>
      <c r="P1359" s="7">
        <f t="shared" si="85"/>
        <v>38.553846153846152</v>
      </c>
      <c r="Q1359" t="s">
        <v>8322</v>
      </c>
      <c r="R1359" t="s">
        <v>8323</v>
      </c>
      <c r="S1359" s="12">
        <f t="shared" si="86"/>
        <v>41304.962233796294</v>
      </c>
      <c r="T1359" s="12">
        <f t="shared" si="87"/>
        <v>41334.249305555553</v>
      </c>
    </row>
    <row r="1360" spans="1:20" ht="45" hidden="1" x14ac:dyDescent="0.25">
      <c r="A1360">
        <v>1358</v>
      </c>
      <c r="B1360" s="3" t="s">
        <v>1359</v>
      </c>
      <c r="C1360" s="3" t="s">
        <v>5468</v>
      </c>
      <c r="D1360">
        <v>3000</v>
      </c>
      <c r="E1360">
        <v>3350</v>
      </c>
      <c r="F1360" t="s">
        <v>8219</v>
      </c>
      <c r="G1360" t="s">
        <v>8224</v>
      </c>
      <c r="H1360" t="s">
        <v>8246</v>
      </c>
      <c r="I1360">
        <v>1309009323</v>
      </c>
      <c r="J1360">
        <v>1306417323</v>
      </c>
      <c r="K1360" t="b">
        <v>0</v>
      </c>
      <c r="L1360">
        <v>49</v>
      </c>
      <c r="M1360" t="b">
        <v>1</v>
      </c>
      <c r="N1360" t="s">
        <v>8274</v>
      </c>
      <c r="O1360" s="5">
        <f t="shared" si="84"/>
        <v>111.66666666666667</v>
      </c>
      <c r="P1360" s="7">
        <f t="shared" si="85"/>
        <v>68.367346938775512</v>
      </c>
      <c r="Q1360" t="s">
        <v>8322</v>
      </c>
      <c r="R1360" t="s">
        <v>8323</v>
      </c>
      <c r="S1360" s="12">
        <f t="shared" si="86"/>
        <v>40689.570868055554</v>
      </c>
      <c r="T1360" s="12">
        <f t="shared" si="87"/>
        <v>40719.570868055554</v>
      </c>
    </row>
    <row r="1361" spans="1:20" ht="60" hidden="1" x14ac:dyDescent="0.25">
      <c r="A1361">
        <v>1359</v>
      </c>
      <c r="B1361" s="3" t="s">
        <v>1360</v>
      </c>
      <c r="C1361" s="3" t="s">
        <v>5469</v>
      </c>
      <c r="D1361">
        <v>660</v>
      </c>
      <c r="E1361">
        <v>764</v>
      </c>
      <c r="F1361" t="s">
        <v>8219</v>
      </c>
      <c r="G1361" t="s">
        <v>8224</v>
      </c>
      <c r="H1361" t="s">
        <v>8246</v>
      </c>
      <c r="I1361">
        <v>1309980790</v>
      </c>
      <c r="J1361">
        <v>1304623990</v>
      </c>
      <c r="K1361" t="b">
        <v>0</v>
      </c>
      <c r="L1361">
        <v>19</v>
      </c>
      <c r="M1361" t="b">
        <v>1</v>
      </c>
      <c r="N1361" t="s">
        <v>8274</v>
      </c>
      <c r="O1361" s="5">
        <f t="shared" si="84"/>
        <v>115.75757575757575</v>
      </c>
      <c r="P1361" s="7">
        <f t="shared" si="85"/>
        <v>40.210526315789473</v>
      </c>
      <c r="Q1361" t="s">
        <v>8322</v>
      </c>
      <c r="R1361" t="s">
        <v>8323</v>
      </c>
      <c r="S1361" s="12">
        <f t="shared" si="86"/>
        <v>40668.814699074072</v>
      </c>
      <c r="T1361" s="12">
        <f t="shared" si="87"/>
        <v>40730.814699074072</v>
      </c>
    </row>
    <row r="1362" spans="1:20" ht="30" hidden="1" x14ac:dyDescent="0.25">
      <c r="A1362">
        <v>1360</v>
      </c>
      <c r="B1362" s="3" t="s">
        <v>1361</v>
      </c>
      <c r="C1362" s="3" t="s">
        <v>5470</v>
      </c>
      <c r="D1362">
        <v>1500</v>
      </c>
      <c r="E1362">
        <v>2598</v>
      </c>
      <c r="F1362" t="s">
        <v>8219</v>
      </c>
      <c r="G1362" t="s">
        <v>8224</v>
      </c>
      <c r="H1362" t="s">
        <v>8246</v>
      </c>
      <c r="I1362">
        <v>1343943420</v>
      </c>
      <c r="J1362">
        <v>1341524220</v>
      </c>
      <c r="K1362" t="b">
        <v>0</v>
      </c>
      <c r="L1362">
        <v>81</v>
      </c>
      <c r="M1362" t="b">
        <v>1</v>
      </c>
      <c r="N1362" t="s">
        <v>8274</v>
      </c>
      <c r="O1362" s="5">
        <f t="shared" si="84"/>
        <v>173.2</v>
      </c>
      <c r="P1362" s="7">
        <f t="shared" si="85"/>
        <v>32.074074074074076</v>
      </c>
      <c r="Q1362" t="s">
        <v>8322</v>
      </c>
      <c r="R1362" t="s">
        <v>8323</v>
      </c>
      <c r="S1362" s="12">
        <f t="shared" si="86"/>
        <v>41095.900694444441</v>
      </c>
      <c r="T1362" s="12">
        <f t="shared" si="87"/>
        <v>41123.900694444441</v>
      </c>
    </row>
    <row r="1363" spans="1:20" ht="45" hidden="1" x14ac:dyDescent="0.25">
      <c r="A1363">
        <v>1361</v>
      </c>
      <c r="B1363" s="3" t="s">
        <v>1362</v>
      </c>
      <c r="C1363" s="3" t="s">
        <v>5471</v>
      </c>
      <c r="D1363">
        <v>6000</v>
      </c>
      <c r="E1363">
        <v>7559</v>
      </c>
      <c r="F1363" t="s">
        <v>8219</v>
      </c>
      <c r="G1363" t="s">
        <v>8225</v>
      </c>
      <c r="H1363" t="s">
        <v>8247</v>
      </c>
      <c r="I1363">
        <v>1403370772</v>
      </c>
      <c r="J1363">
        <v>1400778772</v>
      </c>
      <c r="K1363" t="b">
        <v>0</v>
      </c>
      <c r="L1363">
        <v>264</v>
      </c>
      <c r="M1363" t="b">
        <v>1</v>
      </c>
      <c r="N1363" t="s">
        <v>8274</v>
      </c>
      <c r="O1363" s="5">
        <f t="shared" si="84"/>
        <v>125.98333333333333</v>
      </c>
      <c r="P1363" s="7">
        <f t="shared" si="85"/>
        <v>28.632575757575758</v>
      </c>
      <c r="Q1363" t="s">
        <v>8322</v>
      </c>
      <c r="R1363" t="s">
        <v>8323</v>
      </c>
      <c r="S1363" s="12">
        <f t="shared" si="86"/>
        <v>41781.717268518521</v>
      </c>
      <c r="T1363" s="12">
        <f t="shared" si="87"/>
        <v>41811.717268518521</v>
      </c>
    </row>
    <row r="1364" spans="1:20" ht="45" hidden="1" x14ac:dyDescent="0.25">
      <c r="A1364">
        <v>1362</v>
      </c>
      <c r="B1364" s="3" t="s">
        <v>1363</v>
      </c>
      <c r="C1364" s="3" t="s">
        <v>5472</v>
      </c>
      <c r="D1364">
        <v>1000</v>
      </c>
      <c r="E1364">
        <v>1091</v>
      </c>
      <c r="F1364" t="s">
        <v>8219</v>
      </c>
      <c r="G1364" t="s">
        <v>8224</v>
      </c>
      <c r="H1364" t="s">
        <v>8246</v>
      </c>
      <c r="I1364">
        <v>1378592731</v>
      </c>
      <c r="J1364">
        <v>1373408731</v>
      </c>
      <c r="K1364" t="b">
        <v>0</v>
      </c>
      <c r="L1364">
        <v>25</v>
      </c>
      <c r="M1364" t="b">
        <v>1</v>
      </c>
      <c r="N1364" t="s">
        <v>8274</v>
      </c>
      <c r="O1364" s="5">
        <f t="shared" si="84"/>
        <v>109.1</v>
      </c>
      <c r="P1364" s="7">
        <f t="shared" si="85"/>
        <v>43.64</v>
      </c>
      <c r="Q1364" t="s">
        <v>8322</v>
      </c>
      <c r="R1364" t="s">
        <v>8323</v>
      </c>
      <c r="S1364" s="12">
        <f t="shared" si="86"/>
        <v>41464.934386574074</v>
      </c>
      <c r="T1364" s="12">
        <f t="shared" si="87"/>
        <v>41524.934386574074</v>
      </c>
    </row>
    <row r="1365" spans="1:20" ht="60" hidden="1" x14ac:dyDescent="0.25">
      <c r="A1365">
        <v>1363</v>
      </c>
      <c r="B1365" s="3" t="s">
        <v>1364</v>
      </c>
      <c r="C1365" s="3" t="s">
        <v>5473</v>
      </c>
      <c r="D1365">
        <v>200</v>
      </c>
      <c r="E1365">
        <v>200</v>
      </c>
      <c r="F1365" t="s">
        <v>8219</v>
      </c>
      <c r="G1365" t="s">
        <v>8224</v>
      </c>
      <c r="H1365" t="s">
        <v>8246</v>
      </c>
      <c r="I1365">
        <v>1455523140</v>
      </c>
      <c r="J1365">
        <v>1453925727</v>
      </c>
      <c r="K1365" t="b">
        <v>0</v>
      </c>
      <c r="L1365">
        <v>5</v>
      </c>
      <c r="M1365" t="b">
        <v>1</v>
      </c>
      <c r="N1365" t="s">
        <v>8274</v>
      </c>
      <c r="O1365" s="5">
        <f t="shared" si="84"/>
        <v>100</v>
      </c>
      <c r="P1365" s="7">
        <f t="shared" si="85"/>
        <v>40</v>
      </c>
      <c r="Q1365" t="s">
        <v>8322</v>
      </c>
      <c r="R1365" t="s">
        <v>8323</v>
      </c>
      <c r="S1365" s="12">
        <f t="shared" si="86"/>
        <v>42396.8440625</v>
      </c>
      <c r="T1365" s="12">
        <f t="shared" si="87"/>
        <v>42415.332638888889</v>
      </c>
    </row>
    <row r="1366" spans="1:20" ht="60" hidden="1" x14ac:dyDescent="0.25">
      <c r="A1366">
        <v>1364</v>
      </c>
      <c r="B1366" s="3" t="s">
        <v>1365</v>
      </c>
      <c r="C1366" s="3" t="s">
        <v>5474</v>
      </c>
      <c r="D1366">
        <v>42000</v>
      </c>
      <c r="E1366">
        <v>49830</v>
      </c>
      <c r="F1366" t="s">
        <v>8219</v>
      </c>
      <c r="G1366" t="s">
        <v>8232</v>
      </c>
      <c r="H1366" t="s">
        <v>8253</v>
      </c>
      <c r="I1366">
        <v>1420648906</v>
      </c>
      <c r="J1366">
        <v>1415464906</v>
      </c>
      <c r="K1366" t="b">
        <v>0</v>
      </c>
      <c r="L1366">
        <v>144</v>
      </c>
      <c r="M1366" t="b">
        <v>1</v>
      </c>
      <c r="N1366" t="s">
        <v>8276</v>
      </c>
      <c r="O1366" s="5">
        <f t="shared" si="84"/>
        <v>118.64285714285714</v>
      </c>
      <c r="P1366" s="7">
        <f t="shared" si="85"/>
        <v>346.04166666666669</v>
      </c>
      <c r="Q1366" t="s">
        <v>8325</v>
      </c>
      <c r="R1366" t="s">
        <v>8326</v>
      </c>
      <c r="S1366" s="12">
        <f t="shared" si="86"/>
        <v>41951.695671296293</v>
      </c>
      <c r="T1366" s="12">
        <f t="shared" si="87"/>
        <v>42011.6956712963</v>
      </c>
    </row>
    <row r="1367" spans="1:20" ht="60" hidden="1" x14ac:dyDescent="0.25">
      <c r="A1367">
        <v>1365</v>
      </c>
      <c r="B1367" s="3" t="s">
        <v>1366</v>
      </c>
      <c r="C1367" s="3" t="s">
        <v>5475</v>
      </c>
      <c r="D1367">
        <v>7500</v>
      </c>
      <c r="E1367">
        <v>7520</v>
      </c>
      <c r="F1367" t="s">
        <v>8219</v>
      </c>
      <c r="G1367" t="s">
        <v>8224</v>
      </c>
      <c r="H1367" t="s">
        <v>8246</v>
      </c>
      <c r="I1367">
        <v>1426523752</v>
      </c>
      <c r="J1367">
        <v>1423935352</v>
      </c>
      <c r="K1367" t="b">
        <v>0</v>
      </c>
      <c r="L1367">
        <v>92</v>
      </c>
      <c r="M1367" t="b">
        <v>1</v>
      </c>
      <c r="N1367" t="s">
        <v>8276</v>
      </c>
      <c r="O1367" s="5">
        <f t="shared" si="84"/>
        <v>100.26666666666667</v>
      </c>
      <c r="P1367" s="7">
        <f t="shared" si="85"/>
        <v>81.739130434782609</v>
      </c>
      <c r="Q1367" t="s">
        <v>8325</v>
      </c>
      <c r="R1367" t="s">
        <v>8326</v>
      </c>
      <c r="S1367" s="12">
        <f t="shared" si="86"/>
        <v>42049.733240740738</v>
      </c>
      <c r="T1367" s="12">
        <f t="shared" si="87"/>
        <v>42079.691574074073</v>
      </c>
    </row>
    <row r="1368" spans="1:20" hidden="1" x14ac:dyDescent="0.25">
      <c r="A1368">
        <v>1366</v>
      </c>
      <c r="B1368" s="3" t="s">
        <v>1367</v>
      </c>
      <c r="C1368" s="3" t="s">
        <v>5476</v>
      </c>
      <c r="D1368">
        <v>7500</v>
      </c>
      <c r="E1368">
        <v>9486.69</v>
      </c>
      <c r="F1368" t="s">
        <v>8219</v>
      </c>
      <c r="G1368" t="s">
        <v>8224</v>
      </c>
      <c r="H1368" t="s">
        <v>8246</v>
      </c>
      <c r="I1368">
        <v>1417049663</v>
      </c>
      <c r="J1368">
        <v>1413158063</v>
      </c>
      <c r="K1368" t="b">
        <v>0</v>
      </c>
      <c r="L1368">
        <v>147</v>
      </c>
      <c r="M1368" t="b">
        <v>1</v>
      </c>
      <c r="N1368" t="s">
        <v>8276</v>
      </c>
      <c r="O1368" s="5">
        <f t="shared" si="84"/>
        <v>126.48920000000001</v>
      </c>
      <c r="P1368" s="7">
        <f t="shared" si="85"/>
        <v>64.535306122448986</v>
      </c>
      <c r="Q1368" t="s">
        <v>8325</v>
      </c>
      <c r="R1368" t="s">
        <v>8326</v>
      </c>
      <c r="S1368" s="12">
        <f t="shared" si="86"/>
        <v>41924.996099537035</v>
      </c>
      <c r="T1368" s="12">
        <f t="shared" si="87"/>
        <v>41970.037766203706</v>
      </c>
    </row>
    <row r="1369" spans="1:20" ht="45" hidden="1" x14ac:dyDescent="0.25">
      <c r="A1369">
        <v>1367</v>
      </c>
      <c r="B1369" s="3" t="s">
        <v>1368</v>
      </c>
      <c r="C1369" s="3" t="s">
        <v>5477</v>
      </c>
      <c r="D1369">
        <v>5000</v>
      </c>
      <c r="E1369">
        <v>5713</v>
      </c>
      <c r="F1369" t="s">
        <v>8219</v>
      </c>
      <c r="G1369" t="s">
        <v>8224</v>
      </c>
      <c r="H1369" t="s">
        <v>8246</v>
      </c>
      <c r="I1369">
        <v>1447463050</v>
      </c>
      <c r="J1369">
        <v>1444867450</v>
      </c>
      <c r="K1369" t="b">
        <v>0</v>
      </c>
      <c r="L1369">
        <v>90</v>
      </c>
      <c r="M1369" t="b">
        <v>1</v>
      </c>
      <c r="N1369" t="s">
        <v>8276</v>
      </c>
      <c r="O1369" s="5">
        <f t="shared" si="84"/>
        <v>114.26</v>
      </c>
      <c r="P1369" s="7">
        <f t="shared" si="85"/>
        <v>63.477777777777774</v>
      </c>
      <c r="Q1369" t="s">
        <v>8325</v>
      </c>
      <c r="R1369" t="s">
        <v>8326</v>
      </c>
      <c r="S1369" s="12">
        <f t="shared" si="86"/>
        <v>42292.002893518518</v>
      </c>
      <c r="T1369" s="12">
        <f t="shared" si="87"/>
        <v>42322.044560185182</v>
      </c>
    </row>
    <row r="1370" spans="1:20" ht="45" hidden="1" x14ac:dyDescent="0.25">
      <c r="A1370">
        <v>1368</v>
      </c>
      <c r="B1370" s="3" t="s">
        <v>1369</v>
      </c>
      <c r="C1370" s="3" t="s">
        <v>5478</v>
      </c>
      <c r="D1370">
        <v>5000</v>
      </c>
      <c r="E1370">
        <v>5535</v>
      </c>
      <c r="F1370" t="s">
        <v>8219</v>
      </c>
      <c r="G1370" t="s">
        <v>8224</v>
      </c>
      <c r="H1370" t="s">
        <v>8246</v>
      </c>
      <c r="I1370">
        <v>1434342894</v>
      </c>
      <c r="J1370">
        <v>1432269294</v>
      </c>
      <c r="K1370" t="b">
        <v>0</v>
      </c>
      <c r="L1370">
        <v>87</v>
      </c>
      <c r="M1370" t="b">
        <v>1</v>
      </c>
      <c r="N1370" t="s">
        <v>8276</v>
      </c>
      <c r="O1370" s="5">
        <f t="shared" si="84"/>
        <v>110.7</v>
      </c>
      <c r="P1370" s="7">
        <f t="shared" si="85"/>
        <v>63.620689655172413</v>
      </c>
      <c r="Q1370" t="s">
        <v>8325</v>
      </c>
      <c r="R1370" t="s">
        <v>8326</v>
      </c>
      <c r="S1370" s="12">
        <f t="shared" si="86"/>
        <v>42146.190902777773</v>
      </c>
      <c r="T1370" s="12">
        <f t="shared" si="87"/>
        <v>42170.190902777773</v>
      </c>
    </row>
    <row r="1371" spans="1:20" ht="60" hidden="1" x14ac:dyDescent="0.25">
      <c r="A1371">
        <v>1369</v>
      </c>
      <c r="B1371" s="3" t="s">
        <v>1370</v>
      </c>
      <c r="C1371" s="3" t="s">
        <v>5479</v>
      </c>
      <c r="D1371">
        <v>32360</v>
      </c>
      <c r="E1371">
        <v>34090.629999999997</v>
      </c>
      <c r="F1371" t="s">
        <v>8219</v>
      </c>
      <c r="G1371" t="s">
        <v>8224</v>
      </c>
      <c r="H1371" t="s">
        <v>8246</v>
      </c>
      <c r="I1371">
        <v>1397225746</v>
      </c>
      <c r="J1371">
        <v>1394633746</v>
      </c>
      <c r="K1371" t="b">
        <v>0</v>
      </c>
      <c r="L1371">
        <v>406</v>
      </c>
      <c r="M1371" t="b">
        <v>1</v>
      </c>
      <c r="N1371" t="s">
        <v>8276</v>
      </c>
      <c r="O1371" s="5">
        <f t="shared" si="84"/>
        <v>105.34805315203954</v>
      </c>
      <c r="P1371" s="7">
        <f t="shared" si="85"/>
        <v>83.967068965517228</v>
      </c>
      <c r="Q1371" t="s">
        <v>8325</v>
      </c>
      <c r="R1371" t="s">
        <v>8326</v>
      </c>
      <c r="S1371" s="12">
        <f t="shared" si="86"/>
        <v>41710.594282407408</v>
      </c>
      <c r="T1371" s="12">
        <f t="shared" si="87"/>
        <v>41740.594282407408</v>
      </c>
    </row>
    <row r="1372" spans="1:20" ht="30" hidden="1" x14ac:dyDescent="0.25">
      <c r="A1372">
        <v>1370</v>
      </c>
      <c r="B1372" s="3" t="s">
        <v>1371</v>
      </c>
      <c r="C1372" s="3" t="s">
        <v>5480</v>
      </c>
      <c r="D1372">
        <v>1500</v>
      </c>
      <c r="E1372">
        <v>1555</v>
      </c>
      <c r="F1372" t="s">
        <v>8219</v>
      </c>
      <c r="G1372" t="s">
        <v>8224</v>
      </c>
      <c r="H1372" t="s">
        <v>8246</v>
      </c>
      <c r="I1372">
        <v>1381881890</v>
      </c>
      <c r="J1372">
        <v>1380585890</v>
      </c>
      <c r="K1372" t="b">
        <v>0</v>
      </c>
      <c r="L1372">
        <v>20</v>
      </c>
      <c r="M1372" t="b">
        <v>1</v>
      </c>
      <c r="N1372" t="s">
        <v>8276</v>
      </c>
      <c r="O1372" s="5">
        <f t="shared" si="84"/>
        <v>103.66666666666666</v>
      </c>
      <c r="P1372" s="7">
        <f t="shared" si="85"/>
        <v>77.75</v>
      </c>
      <c r="Q1372" t="s">
        <v>8325</v>
      </c>
      <c r="R1372" t="s">
        <v>8326</v>
      </c>
      <c r="S1372" s="12">
        <f t="shared" si="86"/>
        <v>41548.00335648148</v>
      </c>
      <c r="T1372" s="12">
        <f t="shared" si="87"/>
        <v>41563.00335648148</v>
      </c>
    </row>
    <row r="1373" spans="1:20" ht="60" hidden="1" x14ac:dyDescent="0.25">
      <c r="A1373">
        <v>1371</v>
      </c>
      <c r="B1373" s="3" t="s">
        <v>1372</v>
      </c>
      <c r="C1373" s="3" t="s">
        <v>5481</v>
      </c>
      <c r="D1373">
        <v>6999</v>
      </c>
      <c r="E1373">
        <v>7495</v>
      </c>
      <c r="F1373" t="s">
        <v>8219</v>
      </c>
      <c r="G1373" t="s">
        <v>8224</v>
      </c>
      <c r="H1373" t="s">
        <v>8246</v>
      </c>
      <c r="I1373">
        <v>1431022342</v>
      </c>
      <c r="J1373">
        <v>1428430342</v>
      </c>
      <c r="K1373" t="b">
        <v>0</v>
      </c>
      <c r="L1373">
        <v>70</v>
      </c>
      <c r="M1373" t="b">
        <v>1</v>
      </c>
      <c r="N1373" t="s">
        <v>8276</v>
      </c>
      <c r="O1373" s="5">
        <f t="shared" si="84"/>
        <v>107.08672667523933</v>
      </c>
      <c r="P1373" s="7">
        <f t="shared" si="85"/>
        <v>107.07142857142857</v>
      </c>
      <c r="Q1373" t="s">
        <v>8325</v>
      </c>
      <c r="R1373" t="s">
        <v>8326</v>
      </c>
      <c r="S1373" s="12">
        <f t="shared" si="86"/>
        <v>42101.758587962962</v>
      </c>
      <c r="T1373" s="12">
        <f t="shared" si="87"/>
        <v>42131.758587962962</v>
      </c>
    </row>
    <row r="1374" spans="1:20" ht="30" hidden="1" x14ac:dyDescent="0.25">
      <c r="A1374">
        <v>1372</v>
      </c>
      <c r="B1374" s="3" t="s">
        <v>1373</v>
      </c>
      <c r="C1374" s="3" t="s">
        <v>5482</v>
      </c>
      <c r="D1374">
        <v>500</v>
      </c>
      <c r="E1374">
        <v>620</v>
      </c>
      <c r="F1374" t="s">
        <v>8219</v>
      </c>
      <c r="G1374" t="s">
        <v>8224</v>
      </c>
      <c r="H1374" t="s">
        <v>8246</v>
      </c>
      <c r="I1374">
        <v>1342115132</v>
      </c>
      <c r="J1374">
        <v>1339523132</v>
      </c>
      <c r="K1374" t="b">
        <v>0</v>
      </c>
      <c r="L1374">
        <v>16</v>
      </c>
      <c r="M1374" t="b">
        <v>1</v>
      </c>
      <c r="N1374" t="s">
        <v>8276</v>
      </c>
      <c r="O1374" s="5">
        <f t="shared" si="84"/>
        <v>124</v>
      </c>
      <c r="P1374" s="7">
        <f t="shared" si="85"/>
        <v>38.75</v>
      </c>
      <c r="Q1374" t="s">
        <v>8325</v>
      </c>
      <c r="R1374" t="s">
        <v>8326</v>
      </c>
      <c r="S1374" s="12">
        <f t="shared" si="86"/>
        <v>41072.739953703705</v>
      </c>
      <c r="T1374" s="12">
        <f t="shared" si="87"/>
        <v>41102.739953703705</v>
      </c>
    </row>
    <row r="1375" spans="1:20" ht="45" hidden="1" x14ac:dyDescent="0.25">
      <c r="A1375">
        <v>1373</v>
      </c>
      <c r="B1375" s="3" t="s">
        <v>1374</v>
      </c>
      <c r="C1375" s="3" t="s">
        <v>5483</v>
      </c>
      <c r="D1375">
        <v>10000</v>
      </c>
      <c r="E1375">
        <v>10501</v>
      </c>
      <c r="F1375" t="s">
        <v>8219</v>
      </c>
      <c r="G1375" t="s">
        <v>8224</v>
      </c>
      <c r="H1375" t="s">
        <v>8246</v>
      </c>
      <c r="I1375">
        <v>1483138233</v>
      </c>
      <c r="J1375">
        <v>1480546233</v>
      </c>
      <c r="K1375" t="b">
        <v>0</v>
      </c>
      <c r="L1375">
        <v>52</v>
      </c>
      <c r="M1375" t="b">
        <v>1</v>
      </c>
      <c r="N1375" t="s">
        <v>8276</v>
      </c>
      <c r="O1375" s="5">
        <f t="shared" si="84"/>
        <v>105.01</v>
      </c>
      <c r="P1375" s="7">
        <f t="shared" si="85"/>
        <v>201.94230769230768</v>
      </c>
      <c r="Q1375" t="s">
        <v>8325</v>
      </c>
      <c r="R1375" t="s">
        <v>8326</v>
      </c>
      <c r="S1375" s="12">
        <f t="shared" si="86"/>
        <v>42704.95177083333</v>
      </c>
      <c r="T1375" s="12">
        <f t="shared" si="87"/>
        <v>42734.95177083333</v>
      </c>
    </row>
    <row r="1376" spans="1:20" ht="60" hidden="1" x14ac:dyDescent="0.25">
      <c r="A1376">
        <v>1374</v>
      </c>
      <c r="B1376" s="3" t="s">
        <v>1375</v>
      </c>
      <c r="C1376" s="3" t="s">
        <v>5484</v>
      </c>
      <c r="D1376">
        <v>1500</v>
      </c>
      <c r="E1376">
        <v>2842</v>
      </c>
      <c r="F1376" t="s">
        <v>8219</v>
      </c>
      <c r="G1376" t="s">
        <v>8224</v>
      </c>
      <c r="H1376" t="s">
        <v>8246</v>
      </c>
      <c r="I1376">
        <v>1458874388</v>
      </c>
      <c r="J1376">
        <v>1456285988</v>
      </c>
      <c r="K1376" t="b">
        <v>0</v>
      </c>
      <c r="L1376">
        <v>66</v>
      </c>
      <c r="M1376" t="b">
        <v>1</v>
      </c>
      <c r="N1376" t="s">
        <v>8276</v>
      </c>
      <c r="O1376" s="5">
        <f t="shared" si="84"/>
        <v>189.46666666666667</v>
      </c>
      <c r="P1376" s="7">
        <f t="shared" si="85"/>
        <v>43.060606060606062</v>
      </c>
      <c r="Q1376" t="s">
        <v>8325</v>
      </c>
      <c r="R1376" t="s">
        <v>8326</v>
      </c>
      <c r="S1376" s="12">
        <f t="shared" si="86"/>
        <v>42424.161898148144</v>
      </c>
      <c r="T1376" s="12">
        <f t="shared" si="87"/>
        <v>42454.12023148148</v>
      </c>
    </row>
    <row r="1377" spans="1:20" ht="60" hidden="1" x14ac:dyDescent="0.25">
      <c r="A1377">
        <v>1375</v>
      </c>
      <c r="B1377" s="3" t="s">
        <v>1376</v>
      </c>
      <c r="C1377" s="3" t="s">
        <v>5485</v>
      </c>
      <c r="D1377">
        <v>4000</v>
      </c>
      <c r="E1377">
        <v>6853</v>
      </c>
      <c r="F1377" t="s">
        <v>8219</v>
      </c>
      <c r="G1377" t="s">
        <v>8230</v>
      </c>
      <c r="H1377" t="s">
        <v>8249</v>
      </c>
      <c r="I1377">
        <v>1484444119</v>
      </c>
      <c r="J1377">
        <v>1481852119</v>
      </c>
      <c r="K1377" t="b">
        <v>0</v>
      </c>
      <c r="L1377">
        <v>109</v>
      </c>
      <c r="M1377" t="b">
        <v>1</v>
      </c>
      <c r="N1377" t="s">
        <v>8276</v>
      </c>
      <c r="O1377" s="5">
        <f t="shared" si="84"/>
        <v>171.32499999999999</v>
      </c>
      <c r="P1377" s="7">
        <f t="shared" si="85"/>
        <v>62.871559633027523</v>
      </c>
      <c r="Q1377" t="s">
        <v>8325</v>
      </c>
      <c r="R1377" t="s">
        <v>8326</v>
      </c>
      <c r="S1377" s="12">
        <f t="shared" si="86"/>
        <v>42720.066192129627</v>
      </c>
      <c r="T1377" s="12">
        <f t="shared" si="87"/>
        <v>42750.066192129627</v>
      </c>
    </row>
    <row r="1378" spans="1:20" ht="30" hidden="1" x14ac:dyDescent="0.25">
      <c r="A1378">
        <v>1376</v>
      </c>
      <c r="B1378" s="3" t="s">
        <v>1377</v>
      </c>
      <c r="C1378" s="3" t="s">
        <v>5486</v>
      </c>
      <c r="D1378">
        <v>3700</v>
      </c>
      <c r="E1378">
        <v>9342</v>
      </c>
      <c r="F1378" t="s">
        <v>8219</v>
      </c>
      <c r="G1378" t="s">
        <v>8225</v>
      </c>
      <c r="H1378" t="s">
        <v>8247</v>
      </c>
      <c r="I1378">
        <v>1480784606</v>
      </c>
      <c r="J1378">
        <v>1478189006</v>
      </c>
      <c r="K1378" t="b">
        <v>0</v>
      </c>
      <c r="L1378">
        <v>168</v>
      </c>
      <c r="M1378" t="b">
        <v>1</v>
      </c>
      <c r="N1378" t="s">
        <v>8276</v>
      </c>
      <c r="O1378" s="5">
        <f t="shared" si="84"/>
        <v>252.48648648648651</v>
      </c>
      <c r="P1378" s="7">
        <f t="shared" si="85"/>
        <v>55.607142857142854</v>
      </c>
      <c r="Q1378" t="s">
        <v>8325</v>
      </c>
      <c r="R1378" t="s">
        <v>8326</v>
      </c>
      <c r="S1378" s="12">
        <f t="shared" si="86"/>
        <v>42677.669050925921</v>
      </c>
      <c r="T1378" s="12">
        <f t="shared" si="87"/>
        <v>42707.710717592592</v>
      </c>
    </row>
    <row r="1379" spans="1:20" ht="60" hidden="1" x14ac:dyDescent="0.25">
      <c r="A1379">
        <v>1377</v>
      </c>
      <c r="B1379" s="3" t="s">
        <v>1378</v>
      </c>
      <c r="C1379" s="3" t="s">
        <v>5487</v>
      </c>
      <c r="D1379">
        <v>1300</v>
      </c>
      <c r="E1379">
        <v>1510</v>
      </c>
      <c r="F1379" t="s">
        <v>8219</v>
      </c>
      <c r="G1379" t="s">
        <v>8224</v>
      </c>
      <c r="H1379" t="s">
        <v>8246</v>
      </c>
      <c r="I1379">
        <v>1486095060</v>
      </c>
      <c r="J1379">
        <v>1484198170</v>
      </c>
      <c r="K1379" t="b">
        <v>0</v>
      </c>
      <c r="L1379">
        <v>31</v>
      </c>
      <c r="M1379" t="b">
        <v>1</v>
      </c>
      <c r="N1379" t="s">
        <v>8276</v>
      </c>
      <c r="O1379" s="5">
        <f t="shared" si="84"/>
        <v>116.15384615384616</v>
      </c>
      <c r="P1379" s="7">
        <f t="shared" si="85"/>
        <v>48.70967741935484</v>
      </c>
      <c r="Q1379" t="s">
        <v>8325</v>
      </c>
      <c r="R1379" t="s">
        <v>8326</v>
      </c>
      <c r="S1379" s="12">
        <f t="shared" si="86"/>
        <v>42747.219560185185</v>
      </c>
      <c r="T1379" s="12">
        <f t="shared" si="87"/>
        <v>42769.174305555556</v>
      </c>
    </row>
    <row r="1380" spans="1:20" hidden="1" x14ac:dyDescent="0.25">
      <c r="A1380">
        <v>1378</v>
      </c>
      <c r="B1380" s="3" t="s">
        <v>1379</v>
      </c>
      <c r="C1380" s="3" t="s">
        <v>5488</v>
      </c>
      <c r="D1380">
        <v>2000</v>
      </c>
      <c r="E1380">
        <v>4067</v>
      </c>
      <c r="F1380" t="s">
        <v>8219</v>
      </c>
      <c r="G1380" t="s">
        <v>8225</v>
      </c>
      <c r="H1380" t="s">
        <v>8247</v>
      </c>
      <c r="I1380">
        <v>1470075210</v>
      </c>
      <c r="J1380">
        <v>1468779210</v>
      </c>
      <c r="K1380" t="b">
        <v>0</v>
      </c>
      <c r="L1380">
        <v>133</v>
      </c>
      <c r="M1380" t="b">
        <v>1</v>
      </c>
      <c r="N1380" t="s">
        <v>8276</v>
      </c>
      <c r="O1380" s="5">
        <f t="shared" si="84"/>
        <v>203.35000000000002</v>
      </c>
      <c r="P1380" s="7">
        <f t="shared" si="85"/>
        <v>30.578947368421051</v>
      </c>
      <c r="Q1380" t="s">
        <v>8325</v>
      </c>
      <c r="R1380" t="s">
        <v>8326</v>
      </c>
      <c r="S1380" s="12">
        <f t="shared" si="86"/>
        <v>42568.759374999994</v>
      </c>
      <c r="T1380" s="12">
        <f t="shared" si="87"/>
        <v>42583.759374999994</v>
      </c>
    </row>
    <row r="1381" spans="1:20" ht="30" hidden="1" x14ac:dyDescent="0.25">
      <c r="A1381">
        <v>1379</v>
      </c>
      <c r="B1381" s="3" t="s">
        <v>1380</v>
      </c>
      <c r="C1381" s="3" t="s">
        <v>5489</v>
      </c>
      <c r="D1381">
        <v>10000</v>
      </c>
      <c r="E1381">
        <v>11160</v>
      </c>
      <c r="F1381" t="s">
        <v>8219</v>
      </c>
      <c r="G1381" t="s">
        <v>8224</v>
      </c>
      <c r="H1381" t="s">
        <v>8246</v>
      </c>
      <c r="I1381">
        <v>1433504876</v>
      </c>
      <c r="J1381">
        <v>1430912876</v>
      </c>
      <c r="K1381" t="b">
        <v>0</v>
      </c>
      <c r="L1381">
        <v>151</v>
      </c>
      <c r="M1381" t="b">
        <v>1</v>
      </c>
      <c r="N1381" t="s">
        <v>8276</v>
      </c>
      <c r="O1381" s="5">
        <f t="shared" si="84"/>
        <v>111.60000000000001</v>
      </c>
      <c r="P1381" s="7">
        <f t="shared" si="85"/>
        <v>73.907284768211923</v>
      </c>
      <c r="Q1381" t="s">
        <v>8325</v>
      </c>
      <c r="R1381" t="s">
        <v>8326</v>
      </c>
      <c r="S1381" s="12">
        <f t="shared" si="86"/>
        <v>42130.491620370376</v>
      </c>
      <c r="T1381" s="12">
        <f t="shared" si="87"/>
        <v>42160.491620370376</v>
      </c>
    </row>
    <row r="1382" spans="1:20" ht="45" hidden="1" x14ac:dyDescent="0.25">
      <c r="A1382">
        <v>1380</v>
      </c>
      <c r="B1382" s="3" t="s">
        <v>1381</v>
      </c>
      <c r="C1382" s="3" t="s">
        <v>5490</v>
      </c>
      <c r="D1382">
        <v>25</v>
      </c>
      <c r="E1382">
        <v>106</v>
      </c>
      <c r="F1382" t="s">
        <v>8219</v>
      </c>
      <c r="G1382" t="s">
        <v>8224</v>
      </c>
      <c r="H1382" t="s">
        <v>8246</v>
      </c>
      <c r="I1382">
        <v>1433815200</v>
      </c>
      <c r="J1382">
        <v>1431886706</v>
      </c>
      <c r="K1382" t="b">
        <v>0</v>
      </c>
      <c r="L1382">
        <v>5</v>
      </c>
      <c r="M1382" t="b">
        <v>1</v>
      </c>
      <c r="N1382" t="s">
        <v>8276</v>
      </c>
      <c r="O1382" s="5">
        <f t="shared" si="84"/>
        <v>424</v>
      </c>
      <c r="P1382" s="7">
        <f t="shared" si="85"/>
        <v>21.2</v>
      </c>
      <c r="Q1382" t="s">
        <v>8325</v>
      </c>
      <c r="R1382" t="s">
        <v>8326</v>
      </c>
      <c r="S1382" s="12">
        <f t="shared" si="86"/>
        <v>42141.762800925921</v>
      </c>
      <c r="T1382" s="12">
        <f t="shared" si="87"/>
        <v>42164.083333333328</v>
      </c>
    </row>
    <row r="1383" spans="1:20" ht="60" hidden="1" x14ac:dyDescent="0.25">
      <c r="A1383">
        <v>1381</v>
      </c>
      <c r="B1383" s="3" t="s">
        <v>1382</v>
      </c>
      <c r="C1383" s="3" t="s">
        <v>5491</v>
      </c>
      <c r="D1383">
        <v>5000</v>
      </c>
      <c r="E1383">
        <v>5355</v>
      </c>
      <c r="F1383" t="s">
        <v>8219</v>
      </c>
      <c r="G1383" t="s">
        <v>8224</v>
      </c>
      <c r="H1383" t="s">
        <v>8246</v>
      </c>
      <c r="I1383">
        <v>1482988125</v>
      </c>
      <c r="J1383">
        <v>1480396125</v>
      </c>
      <c r="K1383" t="b">
        <v>0</v>
      </c>
      <c r="L1383">
        <v>73</v>
      </c>
      <c r="M1383" t="b">
        <v>1</v>
      </c>
      <c r="N1383" t="s">
        <v>8276</v>
      </c>
      <c r="O1383" s="5">
        <f t="shared" si="84"/>
        <v>107.1</v>
      </c>
      <c r="P1383" s="7">
        <f t="shared" si="85"/>
        <v>73.356164383561648</v>
      </c>
      <c r="Q1383" t="s">
        <v>8325</v>
      </c>
      <c r="R1383" t="s">
        <v>8326</v>
      </c>
      <c r="S1383" s="12">
        <f t="shared" si="86"/>
        <v>42703.214409722219</v>
      </c>
      <c r="T1383" s="12">
        <f t="shared" si="87"/>
        <v>42733.214409722219</v>
      </c>
    </row>
    <row r="1384" spans="1:20" ht="45" hidden="1" x14ac:dyDescent="0.25">
      <c r="A1384">
        <v>1382</v>
      </c>
      <c r="B1384" s="3" t="s">
        <v>1383</v>
      </c>
      <c r="C1384" s="3" t="s">
        <v>5492</v>
      </c>
      <c r="D1384">
        <v>8000</v>
      </c>
      <c r="E1384">
        <v>8349</v>
      </c>
      <c r="F1384" t="s">
        <v>8219</v>
      </c>
      <c r="G1384" t="s">
        <v>8224</v>
      </c>
      <c r="H1384" t="s">
        <v>8246</v>
      </c>
      <c r="I1384">
        <v>1367867536</v>
      </c>
      <c r="J1384">
        <v>1365275536</v>
      </c>
      <c r="K1384" t="b">
        <v>0</v>
      </c>
      <c r="L1384">
        <v>148</v>
      </c>
      <c r="M1384" t="b">
        <v>1</v>
      </c>
      <c r="N1384" t="s">
        <v>8276</v>
      </c>
      <c r="O1384" s="5">
        <f t="shared" si="84"/>
        <v>104.3625</v>
      </c>
      <c r="P1384" s="7">
        <f t="shared" si="85"/>
        <v>56.412162162162161</v>
      </c>
      <c r="Q1384" t="s">
        <v>8325</v>
      </c>
      <c r="R1384" t="s">
        <v>8326</v>
      </c>
      <c r="S1384" s="12">
        <f t="shared" si="86"/>
        <v>41370.800185185188</v>
      </c>
      <c r="T1384" s="12">
        <f t="shared" si="87"/>
        <v>41400.800185185188</v>
      </c>
    </row>
    <row r="1385" spans="1:20" ht="60" hidden="1" x14ac:dyDescent="0.25">
      <c r="A1385">
        <v>1383</v>
      </c>
      <c r="B1385" s="3" t="s">
        <v>1384</v>
      </c>
      <c r="C1385" s="3" t="s">
        <v>5493</v>
      </c>
      <c r="D1385">
        <v>2200</v>
      </c>
      <c r="E1385">
        <v>4673</v>
      </c>
      <c r="F1385" t="s">
        <v>8219</v>
      </c>
      <c r="G1385" t="s">
        <v>8229</v>
      </c>
      <c r="H1385" t="s">
        <v>8251</v>
      </c>
      <c r="I1385">
        <v>1482457678</v>
      </c>
      <c r="J1385">
        <v>1480729678</v>
      </c>
      <c r="K1385" t="b">
        <v>0</v>
      </c>
      <c r="L1385">
        <v>93</v>
      </c>
      <c r="M1385" t="b">
        <v>1</v>
      </c>
      <c r="N1385" t="s">
        <v>8276</v>
      </c>
      <c r="O1385" s="5">
        <f t="shared" si="84"/>
        <v>212.40909090909091</v>
      </c>
      <c r="P1385" s="7">
        <f t="shared" si="85"/>
        <v>50.247311827956992</v>
      </c>
      <c r="Q1385" t="s">
        <v>8325</v>
      </c>
      <c r="R1385" t="s">
        <v>8326</v>
      </c>
      <c r="S1385" s="12">
        <f t="shared" si="86"/>
        <v>42707.074976851851</v>
      </c>
      <c r="T1385" s="12">
        <f t="shared" si="87"/>
        <v>42727.074976851851</v>
      </c>
    </row>
    <row r="1386" spans="1:20" ht="45" hidden="1" x14ac:dyDescent="0.25">
      <c r="A1386">
        <v>1384</v>
      </c>
      <c r="B1386" s="3" t="s">
        <v>1385</v>
      </c>
      <c r="C1386" s="3" t="s">
        <v>5494</v>
      </c>
      <c r="D1386">
        <v>3500</v>
      </c>
      <c r="E1386">
        <v>4343</v>
      </c>
      <c r="F1386" t="s">
        <v>8219</v>
      </c>
      <c r="G1386" t="s">
        <v>8224</v>
      </c>
      <c r="H1386" t="s">
        <v>8246</v>
      </c>
      <c r="I1386">
        <v>1436117922</v>
      </c>
      <c r="J1386">
        <v>1433525922</v>
      </c>
      <c r="K1386" t="b">
        <v>0</v>
      </c>
      <c r="L1386">
        <v>63</v>
      </c>
      <c r="M1386" t="b">
        <v>1</v>
      </c>
      <c r="N1386" t="s">
        <v>8276</v>
      </c>
      <c r="O1386" s="5">
        <f t="shared" si="84"/>
        <v>124.08571428571429</v>
      </c>
      <c r="P1386" s="7">
        <f t="shared" si="85"/>
        <v>68.936507936507937</v>
      </c>
      <c r="Q1386" t="s">
        <v>8325</v>
      </c>
      <c r="R1386" t="s">
        <v>8326</v>
      </c>
      <c r="S1386" s="12">
        <f t="shared" si="86"/>
        <v>42160.735208333332</v>
      </c>
      <c r="T1386" s="12">
        <f t="shared" si="87"/>
        <v>42190.735208333332</v>
      </c>
    </row>
    <row r="1387" spans="1:20" ht="45" hidden="1" x14ac:dyDescent="0.25">
      <c r="A1387">
        <v>1385</v>
      </c>
      <c r="B1387" s="3" t="s">
        <v>1386</v>
      </c>
      <c r="C1387" s="3" t="s">
        <v>5495</v>
      </c>
      <c r="D1387">
        <v>8000</v>
      </c>
      <c r="E1387">
        <v>8832.49</v>
      </c>
      <c r="F1387" t="s">
        <v>8219</v>
      </c>
      <c r="G1387" t="s">
        <v>8236</v>
      </c>
      <c r="H1387" t="s">
        <v>8249</v>
      </c>
      <c r="I1387">
        <v>1461931860</v>
      </c>
      <c r="J1387">
        <v>1457109121</v>
      </c>
      <c r="K1387" t="b">
        <v>0</v>
      </c>
      <c r="L1387">
        <v>134</v>
      </c>
      <c r="M1387" t="b">
        <v>1</v>
      </c>
      <c r="N1387" t="s">
        <v>8276</v>
      </c>
      <c r="O1387" s="5">
        <f t="shared" si="84"/>
        <v>110.406125</v>
      </c>
      <c r="P1387" s="7">
        <f t="shared" si="85"/>
        <v>65.914104477611943</v>
      </c>
      <c r="Q1387" t="s">
        <v>8325</v>
      </c>
      <c r="R1387" t="s">
        <v>8326</v>
      </c>
      <c r="S1387" s="12">
        <f t="shared" si="86"/>
        <v>42433.688900462963</v>
      </c>
      <c r="T1387" s="12">
        <f t="shared" si="87"/>
        <v>42489.507638888885</v>
      </c>
    </row>
    <row r="1388" spans="1:20" ht="30" hidden="1" x14ac:dyDescent="0.25">
      <c r="A1388">
        <v>1386</v>
      </c>
      <c r="B1388" s="3" t="s">
        <v>1387</v>
      </c>
      <c r="C1388" s="3" t="s">
        <v>5496</v>
      </c>
      <c r="D1388">
        <v>400</v>
      </c>
      <c r="E1388">
        <v>875</v>
      </c>
      <c r="F1388" t="s">
        <v>8219</v>
      </c>
      <c r="G1388" t="s">
        <v>8224</v>
      </c>
      <c r="H1388" t="s">
        <v>8246</v>
      </c>
      <c r="I1388">
        <v>1438183889</v>
      </c>
      <c r="J1388">
        <v>1435591889</v>
      </c>
      <c r="K1388" t="b">
        <v>0</v>
      </c>
      <c r="L1388">
        <v>14</v>
      </c>
      <c r="M1388" t="b">
        <v>1</v>
      </c>
      <c r="N1388" t="s">
        <v>8276</v>
      </c>
      <c r="O1388" s="5">
        <f t="shared" si="84"/>
        <v>218.75</v>
      </c>
      <c r="P1388" s="7">
        <f t="shared" si="85"/>
        <v>62.5</v>
      </c>
      <c r="Q1388" t="s">
        <v>8325</v>
      </c>
      <c r="R1388" t="s">
        <v>8326</v>
      </c>
      <c r="S1388" s="12">
        <f t="shared" si="86"/>
        <v>42184.646863425922</v>
      </c>
      <c r="T1388" s="12">
        <f t="shared" si="87"/>
        <v>42214.646863425922</v>
      </c>
    </row>
    <row r="1389" spans="1:20" ht="60" hidden="1" x14ac:dyDescent="0.25">
      <c r="A1389">
        <v>1387</v>
      </c>
      <c r="B1389" s="3" t="s">
        <v>1388</v>
      </c>
      <c r="C1389" s="3" t="s">
        <v>5497</v>
      </c>
      <c r="D1389">
        <v>4000</v>
      </c>
      <c r="E1389">
        <v>5465</v>
      </c>
      <c r="F1389" t="s">
        <v>8219</v>
      </c>
      <c r="G1389" t="s">
        <v>8224</v>
      </c>
      <c r="H1389" t="s">
        <v>8246</v>
      </c>
      <c r="I1389">
        <v>1433305800</v>
      </c>
      <c r="J1389">
        <v>1430604395</v>
      </c>
      <c r="K1389" t="b">
        <v>0</v>
      </c>
      <c r="L1389">
        <v>78</v>
      </c>
      <c r="M1389" t="b">
        <v>1</v>
      </c>
      <c r="N1389" t="s">
        <v>8276</v>
      </c>
      <c r="O1389" s="5">
        <f t="shared" si="84"/>
        <v>136.625</v>
      </c>
      <c r="P1389" s="7">
        <f t="shared" si="85"/>
        <v>70.064102564102569</v>
      </c>
      <c r="Q1389" t="s">
        <v>8325</v>
      </c>
      <c r="R1389" t="s">
        <v>8326</v>
      </c>
      <c r="S1389" s="12">
        <f t="shared" si="86"/>
        <v>42126.92123842593</v>
      </c>
      <c r="T1389" s="12">
        <f t="shared" si="87"/>
        <v>42158.1875</v>
      </c>
    </row>
    <row r="1390" spans="1:20" ht="60" hidden="1" x14ac:dyDescent="0.25">
      <c r="A1390">
        <v>1388</v>
      </c>
      <c r="B1390" s="3" t="s">
        <v>1389</v>
      </c>
      <c r="C1390" s="3" t="s">
        <v>5498</v>
      </c>
      <c r="D1390">
        <v>5000</v>
      </c>
      <c r="E1390">
        <v>6740.37</v>
      </c>
      <c r="F1390" t="s">
        <v>8219</v>
      </c>
      <c r="G1390" t="s">
        <v>8224</v>
      </c>
      <c r="H1390" t="s">
        <v>8246</v>
      </c>
      <c r="I1390">
        <v>1476720840</v>
      </c>
      <c r="J1390">
        <v>1474469117</v>
      </c>
      <c r="K1390" t="b">
        <v>0</v>
      </c>
      <c r="L1390">
        <v>112</v>
      </c>
      <c r="M1390" t="b">
        <v>1</v>
      </c>
      <c r="N1390" t="s">
        <v>8276</v>
      </c>
      <c r="O1390" s="5">
        <f t="shared" si="84"/>
        <v>134.8074</v>
      </c>
      <c r="P1390" s="7">
        <f t="shared" si="85"/>
        <v>60.181874999999998</v>
      </c>
      <c r="Q1390" t="s">
        <v>8325</v>
      </c>
      <c r="R1390" t="s">
        <v>8326</v>
      </c>
      <c r="S1390" s="12">
        <f t="shared" si="86"/>
        <v>42634.614780092597</v>
      </c>
      <c r="T1390" s="12">
        <f t="shared" si="87"/>
        <v>42660.676388888889</v>
      </c>
    </row>
    <row r="1391" spans="1:20" ht="30" hidden="1" x14ac:dyDescent="0.25">
      <c r="A1391">
        <v>1389</v>
      </c>
      <c r="B1391" s="3" t="s">
        <v>1390</v>
      </c>
      <c r="C1391" s="3" t="s">
        <v>5499</v>
      </c>
      <c r="D1391">
        <v>500</v>
      </c>
      <c r="E1391">
        <v>727</v>
      </c>
      <c r="F1391" t="s">
        <v>8219</v>
      </c>
      <c r="G1391" t="s">
        <v>8225</v>
      </c>
      <c r="H1391" t="s">
        <v>8247</v>
      </c>
      <c r="I1391">
        <v>1471087957</v>
      </c>
      <c r="J1391">
        <v>1468495957</v>
      </c>
      <c r="K1391" t="b">
        <v>0</v>
      </c>
      <c r="L1391">
        <v>34</v>
      </c>
      <c r="M1391" t="b">
        <v>1</v>
      </c>
      <c r="N1391" t="s">
        <v>8276</v>
      </c>
      <c r="O1391" s="5">
        <f t="shared" si="84"/>
        <v>145.4</v>
      </c>
      <c r="P1391" s="7">
        <f t="shared" si="85"/>
        <v>21.382352941176471</v>
      </c>
      <c r="Q1391" t="s">
        <v>8325</v>
      </c>
      <c r="R1391" t="s">
        <v>8326</v>
      </c>
      <c r="S1391" s="12">
        <f t="shared" si="86"/>
        <v>42565.480983796297</v>
      </c>
      <c r="T1391" s="12">
        <f t="shared" si="87"/>
        <v>42595.480983796297</v>
      </c>
    </row>
    <row r="1392" spans="1:20" ht="45" hidden="1" x14ac:dyDescent="0.25">
      <c r="A1392">
        <v>1390</v>
      </c>
      <c r="B1392" s="3" t="s">
        <v>1391</v>
      </c>
      <c r="C1392" s="3" t="s">
        <v>5500</v>
      </c>
      <c r="D1392">
        <v>2800</v>
      </c>
      <c r="E1392">
        <v>3055</v>
      </c>
      <c r="F1392" t="s">
        <v>8219</v>
      </c>
      <c r="G1392" t="s">
        <v>8224</v>
      </c>
      <c r="H1392" t="s">
        <v>8246</v>
      </c>
      <c r="I1392">
        <v>1430154720</v>
      </c>
      <c r="J1392">
        <v>1427224606</v>
      </c>
      <c r="K1392" t="b">
        <v>0</v>
      </c>
      <c r="L1392">
        <v>19</v>
      </c>
      <c r="M1392" t="b">
        <v>1</v>
      </c>
      <c r="N1392" t="s">
        <v>8276</v>
      </c>
      <c r="O1392" s="5">
        <f t="shared" si="84"/>
        <v>109.10714285714285</v>
      </c>
      <c r="P1392" s="7">
        <f t="shared" si="85"/>
        <v>160.78947368421052</v>
      </c>
      <c r="Q1392" t="s">
        <v>8325</v>
      </c>
      <c r="R1392" t="s">
        <v>8326</v>
      </c>
      <c r="S1392" s="12">
        <f t="shared" si="86"/>
        <v>42087.803310185183</v>
      </c>
      <c r="T1392" s="12">
        <f t="shared" si="87"/>
        <v>42121.716666666667</v>
      </c>
    </row>
    <row r="1393" spans="1:20" ht="45" hidden="1" x14ac:dyDescent="0.25">
      <c r="A1393">
        <v>1391</v>
      </c>
      <c r="B1393" s="3" t="s">
        <v>1392</v>
      </c>
      <c r="C1393" s="3" t="s">
        <v>5501</v>
      </c>
      <c r="D1393">
        <v>500</v>
      </c>
      <c r="E1393">
        <v>551</v>
      </c>
      <c r="F1393" t="s">
        <v>8219</v>
      </c>
      <c r="G1393" t="s">
        <v>8224</v>
      </c>
      <c r="H1393" t="s">
        <v>8246</v>
      </c>
      <c r="I1393">
        <v>1440219540</v>
      </c>
      <c r="J1393">
        <v>1436369818</v>
      </c>
      <c r="K1393" t="b">
        <v>0</v>
      </c>
      <c r="L1393">
        <v>13</v>
      </c>
      <c r="M1393" t="b">
        <v>1</v>
      </c>
      <c r="N1393" t="s">
        <v>8276</v>
      </c>
      <c r="O1393" s="5">
        <f t="shared" si="84"/>
        <v>110.2</v>
      </c>
      <c r="P1393" s="7">
        <f t="shared" si="85"/>
        <v>42.384615384615387</v>
      </c>
      <c r="Q1393" t="s">
        <v>8325</v>
      </c>
      <c r="R1393" t="s">
        <v>8326</v>
      </c>
      <c r="S1393" s="12">
        <f t="shared" si="86"/>
        <v>42193.650671296295</v>
      </c>
      <c r="T1393" s="12">
        <f t="shared" si="87"/>
        <v>42238.207638888889</v>
      </c>
    </row>
    <row r="1394" spans="1:20" ht="45" hidden="1" x14ac:dyDescent="0.25">
      <c r="A1394">
        <v>1392</v>
      </c>
      <c r="B1394" s="3" t="s">
        <v>1393</v>
      </c>
      <c r="C1394" s="3" t="s">
        <v>5502</v>
      </c>
      <c r="D1394">
        <v>2500</v>
      </c>
      <c r="E1394">
        <v>2841</v>
      </c>
      <c r="F1394" t="s">
        <v>8219</v>
      </c>
      <c r="G1394" t="s">
        <v>8224</v>
      </c>
      <c r="H1394" t="s">
        <v>8246</v>
      </c>
      <c r="I1394">
        <v>1456976586</v>
      </c>
      <c r="J1394">
        <v>1454298186</v>
      </c>
      <c r="K1394" t="b">
        <v>0</v>
      </c>
      <c r="L1394">
        <v>104</v>
      </c>
      <c r="M1394" t="b">
        <v>1</v>
      </c>
      <c r="N1394" t="s">
        <v>8276</v>
      </c>
      <c r="O1394" s="5">
        <f t="shared" si="84"/>
        <v>113.64000000000001</v>
      </c>
      <c r="P1394" s="7">
        <f t="shared" si="85"/>
        <v>27.317307692307693</v>
      </c>
      <c r="Q1394" t="s">
        <v>8325</v>
      </c>
      <c r="R1394" t="s">
        <v>8326</v>
      </c>
      <c r="S1394" s="12">
        <f t="shared" si="86"/>
        <v>42401.154930555553</v>
      </c>
      <c r="T1394" s="12">
        <f t="shared" si="87"/>
        <v>42432.154930555553</v>
      </c>
    </row>
    <row r="1395" spans="1:20" ht="30" hidden="1" x14ac:dyDescent="0.25">
      <c r="A1395">
        <v>1393</v>
      </c>
      <c r="B1395" s="3" t="s">
        <v>1394</v>
      </c>
      <c r="C1395" s="3" t="s">
        <v>5503</v>
      </c>
      <c r="D1395">
        <v>10000</v>
      </c>
      <c r="E1395">
        <v>10235</v>
      </c>
      <c r="F1395" t="s">
        <v>8219</v>
      </c>
      <c r="G1395" t="s">
        <v>8224</v>
      </c>
      <c r="H1395" t="s">
        <v>8246</v>
      </c>
      <c r="I1395">
        <v>1470068523</v>
      </c>
      <c r="J1395">
        <v>1467476523</v>
      </c>
      <c r="K1395" t="b">
        <v>0</v>
      </c>
      <c r="L1395">
        <v>52</v>
      </c>
      <c r="M1395" t="b">
        <v>1</v>
      </c>
      <c r="N1395" t="s">
        <v>8276</v>
      </c>
      <c r="O1395" s="5">
        <f t="shared" si="84"/>
        <v>102.35000000000001</v>
      </c>
      <c r="P1395" s="7">
        <f t="shared" si="85"/>
        <v>196.82692307692307</v>
      </c>
      <c r="Q1395" t="s">
        <v>8325</v>
      </c>
      <c r="R1395" t="s">
        <v>8326</v>
      </c>
      <c r="S1395" s="12">
        <f t="shared" si="86"/>
        <v>42553.681979166664</v>
      </c>
      <c r="T1395" s="12">
        <f t="shared" si="87"/>
        <v>42583.681979166664</v>
      </c>
    </row>
    <row r="1396" spans="1:20" ht="45" hidden="1" x14ac:dyDescent="0.25">
      <c r="A1396">
        <v>1394</v>
      </c>
      <c r="B1396" s="3" t="s">
        <v>1395</v>
      </c>
      <c r="C1396" s="3" t="s">
        <v>5504</v>
      </c>
      <c r="D1396">
        <v>750</v>
      </c>
      <c r="E1396">
        <v>916</v>
      </c>
      <c r="F1396" t="s">
        <v>8219</v>
      </c>
      <c r="G1396" t="s">
        <v>8224</v>
      </c>
      <c r="H1396" t="s">
        <v>8246</v>
      </c>
      <c r="I1396">
        <v>1488337200</v>
      </c>
      <c r="J1396">
        <v>1484623726</v>
      </c>
      <c r="K1396" t="b">
        <v>0</v>
      </c>
      <c r="L1396">
        <v>17</v>
      </c>
      <c r="M1396" t="b">
        <v>1</v>
      </c>
      <c r="N1396" t="s">
        <v>8276</v>
      </c>
      <c r="O1396" s="5">
        <f t="shared" si="84"/>
        <v>122.13333333333334</v>
      </c>
      <c r="P1396" s="7">
        <f t="shared" si="85"/>
        <v>53.882352941176471</v>
      </c>
      <c r="Q1396" t="s">
        <v>8325</v>
      </c>
      <c r="R1396" t="s">
        <v>8326</v>
      </c>
      <c r="S1396" s="12">
        <f t="shared" si="86"/>
        <v>42752.144976851851</v>
      </c>
      <c r="T1396" s="12">
        <f t="shared" si="87"/>
        <v>42795.125</v>
      </c>
    </row>
    <row r="1397" spans="1:20" ht="30" hidden="1" x14ac:dyDescent="0.25">
      <c r="A1397">
        <v>1395</v>
      </c>
      <c r="B1397" s="3" t="s">
        <v>1396</v>
      </c>
      <c r="C1397" s="3" t="s">
        <v>5505</v>
      </c>
      <c r="D1397">
        <v>3500</v>
      </c>
      <c r="E1397">
        <v>3916</v>
      </c>
      <c r="F1397" t="s">
        <v>8219</v>
      </c>
      <c r="G1397" t="s">
        <v>8224</v>
      </c>
      <c r="H1397" t="s">
        <v>8246</v>
      </c>
      <c r="I1397">
        <v>1484430481</v>
      </c>
      <c r="J1397">
        <v>1481838481</v>
      </c>
      <c r="K1397" t="b">
        <v>0</v>
      </c>
      <c r="L1397">
        <v>82</v>
      </c>
      <c r="M1397" t="b">
        <v>1</v>
      </c>
      <c r="N1397" t="s">
        <v>8276</v>
      </c>
      <c r="O1397" s="5">
        <f t="shared" si="84"/>
        <v>111.88571428571427</v>
      </c>
      <c r="P1397" s="7">
        <f t="shared" si="85"/>
        <v>47.756097560975611</v>
      </c>
      <c r="Q1397" t="s">
        <v>8325</v>
      </c>
      <c r="R1397" t="s">
        <v>8326</v>
      </c>
      <c r="S1397" s="12">
        <f t="shared" si="86"/>
        <v>42719.90834490741</v>
      </c>
      <c r="T1397" s="12">
        <f t="shared" si="87"/>
        <v>42749.90834490741</v>
      </c>
    </row>
    <row r="1398" spans="1:20" ht="60" hidden="1" x14ac:dyDescent="0.25">
      <c r="A1398">
        <v>1396</v>
      </c>
      <c r="B1398" s="3" t="s">
        <v>1397</v>
      </c>
      <c r="C1398" s="3" t="s">
        <v>5506</v>
      </c>
      <c r="D1398">
        <v>6000</v>
      </c>
      <c r="E1398">
        <v>6438</v>
      </c>
      <c r="F1398" t="s">
        <v>8219</v>
      </c>
      <c r="G1398" t="s">
        <v>8224</v>
      </c>
      <c r="H1398" t="s">
        <v>8246</v>
      </c>
      <c r="I1398">
        <v>1423871882</v>
      </c>
      <c r="J1398">
        <v>1421279882</v>
      </c>
      <c r="K1398" t="b">
        <v>0</v>
      </c>
      <c r="L1398">
        <v>73</v>
      </c>
      <c r="M1398" t="b">
        <v>1</v>
      </c>
      <c r="N1398" t="s">
        <v>8276</v>
      </c>
      <c r="O1398" s="5">
        <f t="shared" si="84"/>
        <v>107.3</v>
      </c>
      <c r="P1398" s="7">
        <f t="shared" si="85"/>
        <v>88.191780821917803</v>
      </c>
      <c r="Q1398" t="s">
        <v>8325</v>
      </c>
      <c r="R1398" t="s">
        <v>8326</v>
      </c>
      <c r="S1398" s="12">
        <f t="shared" si="86"/>
        <v>42018.99863425926</v>
      </c>
      <c r="T1398" s="12">
        <f t="shared" si="87"/>
        <v>42048.99863425926</v>
      </c>
    </row>
    <row r="1399" spans="1:20" ht="45" hidden="1" x14ac:dyDescent="0.25">
      <c r="A1399">
        <v>1397</v>
      </c>
      <c r="B1399" s="3" t="s">
        <v>1398</v>
      </c>
      <c r="C1399" s="3" t="s">
        <v>5507</v>
      </c>
      <c r="D1399">
        <v>10000</v>
      </c>
      <c r="E1399">
        <v>11385</v>
      </c>
      <c r="F1399" t="s">
        <v>8219</v>
      </c>
      <c r="G1399" t="s">
        <v>8224</v>
      </c>
      <c r="H1399" t="s">
        <v>8246</v>
      </c>
      <c r="I1399">
        <v>1477603140</v>
      </c>
      <c r="J1399">
        <v>1475013710</v>
      </c>
      <c r="K1399" t="b">
        <v>0</v>
      </c>
      <c r="L1399">
        <v>158</v>
      </c>
      <c r="M1399" t="b">
        <v>1</v>
      </c>
      <c r="N1399" t="s">
        <v>8276</v>
      </c>
      <c r="O1399" s="5">
        <f t="shared" si="84"/>
        <v>113.85000000000001</v>
      </c>
      <c r="P1399" s="7">
        <f t="shared" si="85"/>
        <v>72.056962025316452</v>
      </c>
      <c r="Q1399" t="s">
        <v>8325</v>
      </c>
      <c r="R1399" t="s">
        <v>8326</v>
      </c>
      <c r="S1399" s="12">
        <f t="shared" si="86"/>
        <v>42640.917939814812</v>
      </c>
      <c r="T1399" s="12">
        <f t="shared" si="87"/>
        <v>42670.888194444444</v>
      </c>
    </row>
    <row r="1400" spans="1:20" ht="45" hidden="1" x14ac:dyDescent="0.25">
      <c r="A1400">
        <v>1398</v>
      </c>
      <c r="B1400" s="3" t="s">
        <v>1399</v>
      </c>
      <c r="C1400" s="3" t="s">
        <v>5508</v>
      </c>
      <c r="D1400">
        <v>4400</v>
      </c>
      <c r="E1400">
        <v>4826</v>
      </c>
      <c r="F1400" t="s">
        <v>8219</v>
      </c>
      <c r="G1400" t="s">
        <v>8224</v>
      </c>
      <c r="H1400" t="s">
        <v>8246</v>
      </c>
      <c r="I1400">
        <v>1467752334</v>
      </c>
      <c r="J1400">
        <v>1465160334</v>
      </c>
      <c r="K1400" t="b">
        <v>0</v>
      </c>
      <c r="L1400">
        <v>65</v>
      </c>
      <c r="M1400" t="b">
        <v>1</v>
      </c>
      <c r="N1400" t="s">
        <v>8276</v>
      </c>
      <c r="O1400" s="5">
        <f t="shared" si="84"/>
        <v>109.68181818181819</v>
      </c>
      <c r="P1400" s="7">
        <f t="shared" si="85"/>
        <v>74.246153846153845</v>
      </c>
      <c r="Q1400" t="s">
        <v>8325</v>
      </c>
      <c r="R1400" t="s">
        <v>8326</v>
      </c>
      <c r="S1400" s="12">
        <f t="shared" si="86"/>
        <v>42526.874236111107</v>
      </c>
      <c r="T1400" s="12">
        <f t="shared" si="87"/>
        <v>42556.874236111107</v>
      </c>
    </row>
    <row r="1401" spans="1:20" ht="45" hidden="1" x14ac:dyDescent="0.25">
      <c r="A1401">
        <v>1399</v>
      </c>
      <c r="B1401" s="3" t="s">
        <v>1400</v>
      </c>
      <c r="C1401" s="3" t="s">
        <v>5509</v>
      </c>
      <c r="D1401">
        <v>9000</v>
      </c>
      <c r="E1401">
        <v>11353</v>
      </c>
      <c r="F1401" t="s">
        <v>8219</v>
      </c>
      <c r="G1401" t="s">
        <v>8224</v>
      </c>
      <c r="H1401" t="s">
        <v>8246</v>
      </c>
      <c r="I1401">
        <v>1412640373</v>
      </c>
      <c r="J1401">
        <v>1410048373</v>
      </c>
      <c r="K1401" t="b">
        <v>0</v>
      </c>
      <c r="L1401">
        <v>184</v>
      </c>
      <c r="M1401" t="b">
        <v>1</v>
      </c>
      <c r="N1401" t="s">
        <v>8276</v>
      </c>
      <c r="O1401" s="5">
        <f t="shared" si="84"/>
        <v>126.14444444444443</v>
      </c>
      <c r="P1401" s="7">
        <f t="shared" si="85"/>
        <v>61.701086956521742</v>
      </c>
      <c r="Q1401" t="s">
        <v>8325</v>
      </c>
      <c r="R1401" t="s">
        <v>8326</v>
      </c>
      <c r="S1401" s="12">
        <f t="shared" si="86"/>
        <v>41889.004317129627</v>
      </c>
      <c r="T1401" s="12">
        <f t="shared" si="87"/>
        <v>41919.004317129627</v>
      </c>
    </row>
    <row r="1402" spans="1:20" ht="45" hidden="1" x14ac:dyDescent="0.25">
      <c r="A1402">
        <v>1400</v>
      </c>
      <c r="B1402" s="3" t="s">
        <v>1401</v>
      </c>
      <c r="C1402" s="3" t="s">
        <v>5510</v>
      </c>
      <c r="D1402">
        <v>350</v>
      </c>
      <c r="E1402">
        <v>586</v>
      </c>
      <c r="F1402" t="s">
        <v>8219</v>
      </c>
      <c r="G1402" t="s">
        <v>8225</v>
      </c>
      <c r="H1402" t="s">
        <v>8247</v>
      </c>
      <c r="I1402">
        <v>1465709400</v>
      </c>
      <c r="J1402">
        <v>1462695073</v>
      </c>
      <c r="K1402" t="b">
        <v>0</v>
      </c>
      <c r="L1402">
        <v>34</v>
      </c>
      <c r="M1402" t="b">
        <v>1</v>
      </c>
      <c r="N1402" t="s">
        <v>8276</v>
      </c>
      <c r="O1402" s="5">
        <f t="shared" si="84"/>
        <v>167.42857142857144</v>
      </c>
      <c r="P1402" s="7">
        <f t="shared" si="85"/>
        <v>17.235294117647058</v>
      </c>
      <c r="Q1402" t="s">
        <v>8325</v>
      </c>
      <c r="R1402" t="s">
        <v>8326</v>
      </c>
      <c r="S1402" s="12">
        <f t="shared" si="86"/>
        <v>42498.341122685189</v>
      </c>
      <c r="T1402" s="12">
        <f t="shared" si="87"/>
        <v>42533.229166666672</v>
      </c>
    </row>
    <row r="1403" spans="1:20" ht="60" hidden="1" x14ac:dyDescent="0.25">
      <c r="A1403">
        <v>1401</v>
      </c>
      <c r="B1403" s="3" t="s">
        <v>1402</v>
      </c>
      <c r="C1403" s="3" t="s">
        <v>5511</v>
      </c>
      <c r="D1403">
        <v>2500</v>
      </c>
      <c r="E1403">
        <v>12413</v>
      </c>
      <c r="F1403" t="s">
        <v>8219</v>
      </c>
      <c r="G1403" t="s">
        <v>8224</v>
      </c>
      <c r="H1403" t="s">
        <v>8246</v>
      </c>
      <c r="I1403">
        <v>1369612474</v>
      </c>
      <c r="J1403">
        <v>1367798074</v>
      </c>
      <c r="K1403" t="b">
        <v>0</v>
      </c>
      <c r="L1403">
        <v>240</v>
      </c>
      <c r="M1403" t="b">
        <v>1</v>
      </c>
      <c r="N1403" t="s">
        <v>8276</v>
      </c>
      <c r="O1403" s="5">
        <f t="shared" si="84"/>
        <v>496.52000000000004</v>
      </c>
      <c r="P1403" s="7">
        <f t="shared" si="85"/>
        <v>51.720833333333331</v>
      </c>
      <c r="Q1403" t="s">
        <v>8325</v>
      </c>
      <c r="R1403" t="s">
        <v>8326</v>
      </c>
      <c r="S1403" s="12">
        <f t="shared" si="86"/>
        <v>41399.99622685185</v>
      </c>
      <c r="T1403" s="12">
        <f t="shared" si="87"/>
        <v>41420.99622685185</v>
      </c>
    </row>
    <row r="1404" spans="1:20" ht="60" hidden="1" x14ac:dyDescent="0.25">
      <c r="A1404">
        <v>1402</v>
      </c>
      <c r="B1404" s="3" t="s">
        <v>1403</v>
      </c>
      <c r="C1404" s="3" t="s">
        <v>5512</v>
      </c>
      <c r="D1404">
        <v>2500</v>
      </c>
      <c r="E1404">
        <v>2729</v>
      </c>
      <c r="F1404" t="s">
        <v>8219</v>
      </c>
      <c r="G1404" t="s">
        <v>8225</v>
      </c>
      <c r="H1404" t="s">
        <v>8247</v>
      </c>
      <c r="I1404">
        <v>1430439411</v>
      </c>
      <c r="J1404">
        <v>1425259011</v>
      </c>
      <c r="K1404" t="b">
        <v>0</v>
      </c>
      <c r="L1404">
        <v>113</v>
      </c>
      <c r="M1404" t="b">
        <v>1</v>
      </c>
      <c r="N1404" t="s">
        <v>8276</v>
      </c>
      <c r="O1404" s="5">
        <f t="shared" si="84"/>
        <v>109.16</v>
      </c>
      <c r="P1404" s="7">
        <f t="shared" si="85"/>
        <v>24.150442477876105</v>
      </c>
      <c r="Q1404" t="s">
        <v>8325</v>
      </c>
      <c r="R1404" t="s">
        <v>8326</v>
      </c>
      <c r="S1404" s="12">
        <f t="shared" si="86"/>
        <v>42065.053368055553</v>
      </c>
      <c r="T1404" s="12">
        <f t="shared" si="87"/>
        <v>42125.011701388896</v>
      </c>
    </row>
    <row r="1405" spans="1:20" ht="60" hidden="1" x14ac:dyDescent="0.25">
      <c r="A1405">
        <v>1403</v>
      </c>
      <c r="B1405" s="3" t="s">
        <v>1404</v>
      </c>
      <c r="C1405" s="3" t="s">
        <v>5513</v>
      </c>
      <c r="D1405">
        <v>4000</v>
      </c>
      <c r="E1405">
        <v>4103</v>
      </c>
      <c r="F1405" t="s">
        <v>8219</v>
      </c>
      <c r="G1405" t="s">
        <v>8224</v>
      </c>
      <c r="H1405" t="s">
        <v>8246</v>
      </c>
      <c r="I1405">
        <v>1374802235</v>
      </c>
      <c r="J1405">
        <v>1372210235</v>
      </c>
      <c r="K1405" t="b">
        <v>0</v>
      </c>
      <c r="L1405">
        <v>66</v>
      </c>
      <c r="M1405" t="b">
        <v>1</v>
      </c>
      <c r="N1405" t="s">
        <v>8276</v>
      </c>
      <c r="O1405" s="5">
        <f t="shared" si="84"/>
        <v>102.57499999999999</v>
      </c>
      <c r="P1405" s="7">
        <f t="shared" si="85"/>
        <v>62.166666666666664</v>
      </c>
      <c r="Q1405" t="s">
        <v>8325</v>
      </c>
      <c r="R1405" t="s">
        <v>8326</v>
      </c>
      <c r="S1405" s="12">
        <f t="shared" si="86"/>
        <v>41451.062905092593</v>
      </c>
      <c r="T1405" s="12">
        <f t="shared" si="87"/>
        <v>41481.062905092593</v>
      </c>
    </row>
    <row r="1406" spans="1:20" ht="60" x14ac:dyDescent="0.25">
      <c r="A1406">
        <v>1404</v>
      </c>
      <c r="B1406" s="3" t="s">
        <v>1405</v>
      </c>
      <c r="C1406" s="3" t="s">
        <v>5514</v>
      </c>
      <c r="D1406">
        <v>14500</v>
      </c>
      <c r="E1406">
        <v>241</v>
      </c>
      <c r="F1406" t="s">
        <v>8221</v>
      </c>
      <c r="G1406" t="s">
        <v>8225</v>
      </c>
      <c r="H1406" t="s">
        <v>8247</v>
      </c>
      <c r="I1406">
        <v>1424607285</v>
      </c>
      <c r="J1406">
        <v>1422447285</v>
      </c>
      <c r="K1406" t="b">
        <v>1</v>
      </c>
      <c r="L1406">
        <v>5</v>
      </c>
      <c r="M1406" t="b">
        <v>0</v>
      </c>
      <c r="N1406" t="s">
        <v>8287</v>
      </c>
      <c r="O1406" s="5">
        <f t="shared" si="84"/>
        <v>1.6620689655172414</v>
      </c>
      <c r="P1406" s="7">
        <f t="shared" si="85"/>
        <v>48.2</v>
      </c>
      <c r="Q1406" t="s">
        <v>8322</v>
      </c>
      <c r="R1406" t="s">
        <v>8341</v>
      </c>
      <c r="S1406" s="12">
        <f t="shared" si="86"/>
        <v>42032.510243055556</v>
      </c>
      <c r="T1406" s="12">
        <f t="shared" si="87"/>
        <v>42057.510243055556</v>
      </c>
    </row>
    <row r="1407" spans="1:20" ht="30" x14ac:dyDescent="0.25">
      <c r="A1407">
        <v>1405</v>
      </c>
      <c r="B1407" s="3" t="s">
        <v>1406</v>
      </c>
      <c r="C1407" s="3" t="s">
        <v>5515</v>
      </c>
      <c r="D1407">
        <v>25000</v>
      </c>
      <c r="E1407">
        <v>105</v>
      </c>
      <c r="F1407" t="s">
        <v>8221</v>
      </c>
      <c r="G1407" t="s">
        <v>8224</v>
      </c>
      <c r="H1407" t="s">
        <v>8246</v>
      </c>
      <c r="I1407">
        <v>1417195201</v>
      </c>
      <c r="J1407">
        <v>1414599601</v>
      </c>
      <c r="K1407" t="b">
        <v>1</v>
      </c>
      <c r="L1407">
        <v>17</v>
      </c>
      <c r="M1407" t="b">
        <v>0</v>
      </c>
      <c r="N1407" t="s">
        <v>8287</v>
      </c>
      <c r="O1407" s="5">
        <f t="shared" si="84"/>
        <v>0.42</v>
      </c>
      <c r="P1407" s="7">
        <f t="shared" si="85"/>
        <v>6.1764705882352944</v>
      </c>
      <c r="Q1407" t="s">
        <v>8322</v>
      </c>
      <c r="R1407" t="s">
        <v>8341</v>
      </c>
      <c r="S1407" s="12">
        <f t="shared" si="86"/>
        <v>41941.680567129632</v>
      </c>
      <c r="T1407" s="12">
        <f t="shared" si="87"/>
        <v>41971.722233796296</v>
      </c>
    </row>
    <row r="1408" spans="1:20" ht="30" x14ac:dyDescent="0.25">
      <c r="A1408">
        <v>1406</v>
      </c>
      <c r="B1408" s="3" t="s">
        <v>1407</v>
      </c>
      <c r="C1408" s="3" t="s">
        <v>5516</v>
      </c>
      <c r="D1408">
        <v>12000</v>
      </c>
      <c r="E1408">
        <v>15</v>
      </c>
      <c r="F1408" t="s">
        <v>8221</v>
      </c>
      <c r="G1408" t="s">
        <v>8237</v>
      </c>
      <c r="H1408" t="s">
        <v>8249</v>
      </c>
      <c r="I1408">
        <v>1449914400</v>
      </c>
      <c r="J1408">
        <v>1445336607</v>
      </c>
      <c r="K1408" t="b">
        <v>0</v>
      </c>
      <c r="L1408">
        <v>3</v>
      </c>
      <c r="M1408" t="b">
        <v>0</v>
      </c>
      <c r="N1408" t="s">
        <v>8287</v>
      </c>
      <c r="O1408" s="5">
        <f t="shared" si="84"/>
        <v>0.125</v>
      </c>
      <c r="P1408" s="7">
        <f t="shared" si="85"/>
        <v>5</v>
      </c>
      <c r="Q1408" t="s">
        <v>8322</v>
      </c>
      <c r="R1408" t="s">
        <v>8341</v>
      </c>
      <c r="S1408" s="12">
        <f t="shared" si="86"/>
        <v>42297.432951388888</v>
      </c>
      <c r="T1408" s="12">
        <f t="shared" si="87"/>
        <v>42350.416666666672</v>
      </c>
    </row>
    <row r="1409" spans="1:20" ht="45" x14ac:dyDescent="0.25">
      <c r="A1409">
        <v>1407</v>
      </c>
      <c r="B1409" s="3" t="s">
        <v>1408</v>
      </c>
      <c r="C1409" s="3" t="s">
        <v>5517</v>
      </c>
      <c r="D1409">
        <v>3000</v>
      </c>
      <c r="E1409">
        <v>15</v>
      </c>
      <c r="F1409" t="s">
        <v>8221</v>
      </c>
      <c r="G1409" t="s">
        <v>8224</v>
      </c>
      <c r="H1409" t="s">
        <v>8246</v>
      </c>
      <c r="I1409">
        <v>1407847978</v>
      </c>
      <c r="J1409">
        <v>1405687978</v>
      </c>
      <c r="K1409" t="b">
        <v>0</v>
      </c>
      <c r="L1409">
        <v>2</v>
      </c>
      <c r="M1409" t="b">
        <v>0</v>
      </c>
      <c r="N1409" t="s">
        <v>8287</v>
      </c>
      <c r="O1409" s="5">
        <f t="shared" si="84"/>
        <v>0.5</v>
      </c>
      <c r="P1409" s="7">
        <f t="shared" si="85"/>
        <v>7.5</v>
      </c>
      <c r="Q1409" t="s">
        <v>8322</v>
      </c>
      <c r="R1409" t="s">
        <v>8341</v>
      </c>
      <c r="S1409" s="12">
        <f t="shared" si="86"/>
        <v>41838.536782407406</v>
      </c>
      <c r="T1409" s="12">
        <f t="shared" si="87"/>
        <v>41863.536782407406</v>
      </c>
    </row>
    <row r="1410" spans="1:20" ht="60" x14ac:dyDescent="0.25">
      <c r="A1410">
        <v>1408</v>
      </c>
      <c r="B1410" s="3" t="s">
        <v>1409</v>
      </c>
      <c r="C1410" s="3" t="s">
        <v>5518</v>
      </c>
      <c r="D1410">
        <v>1000</v>
      </c>
      <c r="E1410">
        <v>72</v>
      </c>
      <c r="F1410" t="s">
        <v>8221</v>
      </c>
      <c r="G1410" t="s">
        <v>8225</v>
      </c>
      <c r="H1410" t="s">
        <v>8247</v>
      </c>
      <c r="I1410">
        <v>1447451756</v>
      </c>
      <c r="J1410">
        <v>1444856156</v>
      </c>
      <c r="K1410" t="b">
        <v>0</v>
      </c>
      <c r="L1410">
        <v>6</v>
      </c>
      <c r="M1410" t="b">
        <v>0</v>
      </c>
      <c r="N1410" t="s">
        <v>8287</v>
      </c>
      <c r="O1410" s="5">
        <f t="shared" si="84"/>
        <v>7.1999999999999993</v>
      </c>
      <c r="P1410" s="7">
        <f t="shared" si="85"/>
        <v>12</v>
      </c>
      <c r="Q1410" t="s">
        <v>8322</v>
      </c>
      <c r="R1410" t="s">
        <v>8341</v>
      </c>
      <c r="S1410" s="12">
        <f t="shared" si="86"/>
        <v>42291.872175925921</v>
      </c>
      <c r="T1410" s="12">
        <f t="shared" si="87"/>
        <v>42321.913842592592</v>
      </c>
    </row>
    <row r="1411" spans="1:20" ht="45" x14ac:dyDescent="0.25">
      <c r="A1411">
        <v>1409</v>
      </c>
      <c r="B1411" s="3" t="s">
        <v>1410</v>
      </c>
      <c r="C1411" s="3" t="s">
        <v>5519</v>
      </c>
      <c r="D1411">
        <v>4000</v>
      </c>
      <c r="E1411">
        <v>0</v>
      </c>
      <c r="F1411" t="s">
        <v>8221</v>
      </c>
      <c r="G1411" t="s">
        <v>8224</v>
      </c>
      <c r="H1411" t="s">
        <v>8246</v>
      </c>
      <c r="I1411">
        <v>1420085535</v>
      </c>
      <c r="J1411">
        <v>1414897935</v>
      </c>
      <c r="K1411" t="b">
        <v>0</v>
      </c>
      <c r="L1411">
        <v>0</v>
      </c>
      <c r="M1411" t="b">
        <v>0</v>
      </c>
      <c r="N1411" t="s">
        <v>8287</v>
      </c>
      <c r="O1411" s="5">
        <f t="shared" ref="O1411:O1474" si="88">(E1411/D1411)*100</f>
        <v>0</v>
      </c>
      <c r="P1411" s="7" t="str">
        <f t="shared" ref="P1411:P1474" si="89">IF(E1411&gt;0,E1411/L1411,"N/A")</f>
        <v>N/A</v>
      </c>
      <c r="Q1411" t="s">
        <v>8322</v>
      </c>
      <c r="R1411" t="s">
        <v>8341</v>
      </c>
      <c r="S1411" s="12">
        <f t="shared" ref="S1411:S1474" si="90">(((J1411/60)/60)/24)+DATE(1970,1,1)</f>
        <v>41945.133506944447</v>
      </c>
      <c r="T1411" s="12">
        <f t="shared" ref="T1411:T1474" si="91">(((I1411/60)/60/24)+DATE(1970,1,1))</f>
        <v>42005.175173611111</v>
      </c>
    </row>
    <row r="1412" spans="1:20" ht="60" x14ac:dyDescent="0.25">
      <c r="A1412">
        <v>1410</v>
      </c>
      <c r="B1412" s="3" t="s">
        <v>1411</v>
      </c>
      <c r="C1412" s="3" t="s">
        <v>5520</v>
      </c>
      <c r="D1412">
        <v>6000</v>
      </c>
      <c r="E1412">
        <v>1</v>
      </c>
      <c r="F1412" t="s">
        <v>8221</v>
      </c>
      <c r="G1412" t="s">
        <v>8237</v>
      </c>
      <c r="H1412" t="s">
        <v>8249</v>
      </c>
      <c r="I1412">
        <v>1464939520</v>
      </c>
      <c r="J1412">
        <v>1461051520</v>
      </c>
      <c r="K1412" t="b">
        <v>0</v>
      </c>
      <c r="L1412">
        <v>1</v>
      </c>
      <c r="M1412" t="b">
        <v>0</v>
      </c>
      <c r="N1412" t="s">
        <v>8287</v>
      </c>
      <c r="O1412" s="5">
        <f t="shared" si="88"/>
        <v>1.6666666666666666E-2</v>
      </c>
      <c r="P1412" s="7">
        <f t="shared" si="89"/>
        <v>1</v>
      </c>
      <c r="Q1412" t="s">
        <v>8322</v>
      </c>
      <c r="R1412" t="s">
        <v>8341</v>
      </c>
      <c r="S1412" s="12">
        <f t="shared" si="90"/>
        <v>42479.318518518514</v>
      </c>
      <c r="T1412" s="12">
        <f t="shared" si="91"/>
        <v>42524.318518518514</v>
      </c>
    </row>
    <row r="1413" spans="1:20" ht="60" x14ac:dyDescent="0.25">
      <c r="A1413">
        <v>1411</v>
      </c>
      <c r="B1413" s="3" t="s">
        <v>1412</v>
      </c>
      <c r="C1413" s="3" t="s">
        <v>5521</v>
      </c>
      <c r="D1413">
        <v>3000</v>
      </c>
      <c r="E1413">
        <v>7</v>
      </c>
      <c r="F1413" t="s">
        <v>8221</v>
      </c>
      <c r="G1413" t="s">
        <v>8225</v>
      </c>
      <c r="H1413" t="s">
        <v>8247</v>
      </c>
      <c r="I1413">
        <v>1423185900</v>
      </c>
      <c r="J1413">
        <v>1420766700</v>
      </c>
      <c r="K1413" t="b">
        <v>0</v>
      </c>
      <c r="L1413">
        <v>3</v>
      </c>
      <c r="M1413" t="b">
        <v>0</v>
      </c>
      <c r="N1413" t="s">
        <v>8287</v>
      </c>
      <c r="O1413" s="5">
        <f t="shared" si="88"/>
        <v>0.23333333333333336</v>
      </c>
      <c r="P1413" s="7">
        <f t="shared" si="89"/>
        <v>2.3333333333333335</v>
      </c>
      <c r="Q1413" t="s">
        <v>8322</v>
      </c>
      <c r="R1413" t="s">
        <v>8341</v>
      </c>
      <c r="S1413" s="12">
        <f t="shared" si="90"/>
        <v>42013.059027777781</v>
      </c>
      <c r="T1413" s="12">
        <f t="shared" si="91"/>
        <v>42041.059027777781</v>
      </c>
    </row>
    <row r="1414" spans="1:20" ht="45" x14ac:dyDescent="0.25">
      <c r="A1414">
        <v>1412</v>
      </c>
      <c r="B1414" s="3" t="s">
        <v>1413</v>
      </c>
      <c r="C1414" s="3" t="s">
        <v>5522</v>
      </c>
      <c r="D1414">
        <v>7000</v>
      </c>
      <c r="E1414">
        <v>320</v>
      </c>
      <c r="F1414" t="s">
        <v>8221</v>
      </c>
      <c r="G1414" t="s">
        <v>8224</v>
      </c>
      <c r="H1414" t="s">
        <v>8246</v>
      </c>
      <c r="I1414">
        <v>1417656699</v>
      </c>
      <c r="J1414">
        <v>1415064699</v>
      </c>
      <c r="K1414" t="b">
        <v>0</v>
      </c>
      <c r="L1414">
        <v>13</v>
      </c>
      <c r="M1414" t="b">
        <v>0</v>
      </c>
      <c r="N1414" t="s">
        <v>8287</v>
      </c>
      <c r="O1414" s="5">
        <f t="shared" si="88"/>
        <v>4.5714285714285712</v>
      </c>
      <c r="P1414" s="7">
        <f t="shared" si="89"/>
        <v>24.615384615384617</v>
      </c>
      <c r="Q1414" t="s">
        <v>8322</v>
      </c>
      <c r="R1414" t="s">
        <v>8341</v>
      </c>
      <c r="S1414" s="12">
        <f t="shared" si="90"/>
        <v>41947.063645833332</v>
      </c>
      <c r="T1414" s="12">
        <f t="shared" si="91"/>
        <v>41977.063645833332</v>
      </c>
    </row>
    <row r="1415" spans="1:20" ht="60" x14ac:dyDescent="0.25">
      <c r="A1415">
        <v>1413</v>
      </c>
      <c r="B1415" s="3" t="s">
        <v>1414</v>
      </c>
      <c r="C1415" s="3" t="s">
        <v>5523</v>
      </c>
      <c r="D1415">
        <v>2000</v>
      </c>
      <c r="E1415">
        <v>100</v>
      </c>
      <c r="F1415" t="s">
        <v>8221</v>
      </c>
      <c r="G1415" t="s">
        <v>8237</v>
      </c>
      <c r="H1415" t="s">
        <v>8249</v>
      </c>
      <c r="I1415">
        <v>1455964170</v>
      </c>
      <c r="J1415">
        <v>1450780170</v>
      </c>
      <c r="K1415" t="b">
        <v>0</v>
      </c>
      <c r="L1415">
        <v>1</v>
      </c>
      <c r="M1415" t="b">
        <v>0</v>
      </c>
      <c r="N1415" t="s">
        <v>8287</v>
      </c>
      <c r="O1415" s="5">
        <f t="shared" si="88"/>
        <v>5</v>
      </c>
      <c r="P1415" s="7">
        <f t="shared" si="89"/>
        <v>100</v>
      </c>
      <c r="Q1415" t="s">
        <v>8322</v>
      </c>
      <c r="R1415" t="s">
        <v>8341</v>
      </c>
      <c r="S1415" s="12">
        <f t="shared" si="90"/>
        <v>42360.437152777777</v>
      </c>
      <c r="T1415" s="12">
        <f t="shared" si="91"/>
        <v>42420.437152777777</v>
      </c>
    </row>
    <row r="1416" spans="1:20" ht="60" x14ac:dyDescent="0.25">
      <c r="A1416">
        <v>1414</v>
      </c>
      <c r="B1416" s="3" t="s">
        <v>1415</v>
      </c>
      <c r="C1416" s="3" t="s">
        <v>5524</v>
      </c>
      <c r="D1416">
        <v>500</v>
      </c>
      <c r="E1416">
        <v>1</v>
      </c>
      <c r="F1416" t="s">
        <v>8221</v>
      </c>
      <c r="G1416" t="s">
        <v>8224</v>
      </c>
      <c r="H1416" t="s">
        <v>8246</v>
      </c>
      <c r="I1416">
        <v>1483423467</v>
      </c>
      <c r="J1416">
        <v>1480831467</v>
      </c>
      <c r="K1416" t="b">
        <v>0</v>
      </c>
      <c r="L1416">
        <v>1</v>
      </c>
      <c r="M1416" t="b">
        <v>0</v>
      </c>
      <c r="N1416" t="s">
        <v>8287</v>
      </c>
      <c r="O1416" s="5">
        <f t="shared" si="88"/>
        <v>0.2</v>
      </c>
      <c r="P1416" s="7">
        <f t="shared" si="89"/>
        <v>1</v>
      </c>
      <c r="Q1416" t="s">
        <v>8322</v>
      </c>
      <c r="R1416" t="s">
        <v>8341</v>
      </c>
      <c r="S1416" s="12">
        <f t="shared" si="90"/>
        <v>42708.25309027778</v>
      </c>
      <c r="T1416" s="12">
        <f t="shared" si="91"/>
        <v>42738.25309027778</v>
      </c>
    </row>
    <row r="1417" spans="1:20" ht="45" x14ac:dyDescent="0.25">
      <c r="A1417">
        <v>1415</v>
      </c>
      <c r="B1417" s="3" t="s">
        <v>1416</v>
      </c>
      <c r="C1417" s="3" t="s">
        <v>5525</v>
      </c>
      <c r="D1417">
        <v>4400</v>
      </c>
      <c r="E1417">
        <v>800</v>
      </c>
      <c r="F1417" t="s">
        <v>8221</v>
      </c>
      <c r="G1417" t="s">
        <v>8224</v>
      </c>
      <c r="H1417" t="s">
        <v>8246</v>
      </c>
      <c r="I1417">
        <v>1439741591</v>
      </c>
      <c r="J1417">
        <v>1436285591</v>
      </c>
      <c r="K1417" t="b">
        <v>0</v>
      </c>
      <c r="L1417">
        <v>9</v>
      </c>
      <c r="M1417" t="b">
        <v>0</v>
      </c>
      <c r="N1417" t="s">
        <v>8287</v>
      </c>
      <c r="O1417" s="5">
        <f t="shared" si="88"/>
        <v>18.181818181818183</v>
      </c>
      <c r="P1417" s="7">
        <f t="shared" si="89"/>
        <v>88.888888888888886</v>
      </c>
      <c r="Q1417" t="s">
        <v>8322</v>
      </c>
      <c r="R1417" t="s">
        <v>8341</v>
      </c>
      <c r="S1417" s="12">
        <f t="shared" si="90"/>
        <v>42192.675821759258</v>
      </c>
      <c r="T1417" s="12">
        <f t="shared" si="91"/>
        <v>42232.675821759258</v>
      </c>
    </row>
    <row r="1418" spans="1:20" ht="45" x14ac:dyDescent="0.25">
      <c r="A1418">
        <v>1416</v>
      </c>
      <c r="B1418" s="3" t="s">
        <v>1417</v>
      </c>
      <c r="C1418" s="3" t="s">
        <v>5526</v>
      </c>
      <c r="D1418">
        <v>50000</v>
      </c>
      <c r="E1418">
        <v>0</v>
      </c>
      <c r="F1418" t="s">
        <v>8221</v>
      </c>
      <c r="G1418" t="s">
        <v>8224</v>
      </c>
      <c r="H1418" t="s">
        <v>8246</v>
      </c>
      <c r="I1418">
        <v>1448147619</v>
      </c>
      <c r="J1418">
        <v>1445552019</v>
      </c>
      <c r="K1418" t="b">
        <v>0</v>
      </c>
      <c r="L1418">
        <v>0</v>
      </c>
      <c r="M1418" t="b">
        <v>0</v>
      </c>
      <c r="N1418" t="s">
        <v>8287</v>
      </c>
      <c r="O1418" s="5">
        <f t="shared" si="88"/>
        <v>0</v>
      </c>
      <c r="P1418" s="7" t="str">
        <f t="shared" si="89"/>
        <v>N/A</v>
      </c>
      <c r="Q1418" t="s">
        <v>8322</v>
      </c>
      <c r="R1418" t="s">
        <v>8341</v>
      </c>
      <c r="S1418" s="12">
        <f t="shared" si="90"/>
        <v>42299.926145833335</v>
      </c>
      <c r="T1418" s="12">
        <f t="shared" si="91"/>
        <v>42329.967812499999</v>
      </c>
    </row>
    <row r="1419" spans="1:20" ht="45" x14ac:dyDescent="0.25">
      <c r="A1419">
        <v>1417</v>
      </c>
      <c r="B1419" s="3" t="s">
        <v>1418</v>
      </c>
      <c r="C1419" s="3" t="s">
        <v>5527</v>
      </c>
      <c r="D1419">
        <v>4500</v>
      </c>
      <c r="E1419">
        <v>55</v>
      </c>
      <c r="F1419" t="s">
        <v>8221</v>
      </c>
      <c r="G1419" t="s">
        <v>8224</v>
      </c>
      <c r="H1419" t="s">
        <v>8246</v>
      </c>
      <c r="I1419">
        <v>1442315460</v>
      </c>
      <c r="J1419">
        <v>1439696174</v>
      </c>
      <c r="K1419" t="b">
        <v>0</v>
      </c>
      <c r="L1419">
        <v>2</v>
      </c>
      <c r="M1419" t="b">
        <v>0</v>
      </c>
      <c r="N1419" t="s">
        <v>8287</v>
      </c>
      <c r="O1419" s="5">
        <f t="shared" si="88"/>
        <v>1.2222222222222223</v>
      </c>
      <c r="P1419" s="7">
        <f t="shared" si="89"/>
        <v>27.5</v>
      </c>
      <c r="Q1419" t="s">
        <v>8322</v>
      </c>
      <c r="R1419" t="s">
        <v>8341</v>
      </c>
      <c r="S1419" s="12">
        <f t="shared" si="90"/>
        <v>42232.15016203704</v>
      </c>
      <c r="T1419" s="12">
        <f t="shared" si="91"/>
        <v>42262.465972222228</v>
      </c>
    </row>
    <row r="1420" spans="1:20" ht="60" x14ac:dyDescent="0.25">
      <c r="A1420">
        <v>1418</v>
      </c>
      <c r="B1420" s="3" t="s">
        <v>1419</v>
      </c>
      <c r="C1420" s="3" t="s">
        <v>5528</v>
      </c>
      <c r="D1420">
        <v>3000</v>
      </c>
      <c r="E1420">
        <v>6</v>
      </c>
      <c r="F1420" t="s">
        <v>8221</v>
      </c>
      <c r="G1420" t="s">
        <v>8227</v>
      </c>
      <c r="H1420" t="s">
        <v>8249</v>
      </c>
      <c r="I1420">
        <v>1456397834</v>
      </c>
      <c r="J1420">
        <v>1453805834</v>
      </c>
      <c r="K1420" t="b">
        <v>0</v>
      </c>
      <c r="L1420">
        <v>1</v>
      </c>
      <c r="M1420" t="b">
        <v>0</v>
      </c>
      <c r="N1420" t="s">
        <v>8287</v>
      </c>
      <c r="O1420" s="5">
        <f t="shared" si="88"/>
        <v>0.2</v>
      </c>
      <c r="P1420" s="7">
        <f t="shared" si="89"/>
        <v>6</v>
      </c>
      <c r="Q1420" t="s">
        <v>8322</v>
      </c>
      <c r="R1420" t="s">
        <v>8341</v>
      </c>
      <c r="S1420" s="12">
        <f t="shared" si="90"/>
        <v>42395.456412037034</v>
      </c>
      <c r="T1420" s="12">
        <f t="shared" si="91"/>
        <v>42425.456412037034</v>
      </c>
    </row>
    <row r="1421" spans="1:20" ht="60" x14ac:dyDescent="0.25">
      <c r="A1421">
        <v>1419</v>
      </c>
      <c r="B1421" s="3" t="s">
        <v>1420</v>
      </c>
      <c r="C1421" s="3" t="s">
        <v>5529</v>
      </c>
      <c r="D1421">
        <v>6300</v>
      </c>
      <c r="E1421">
        <v>445</v>
      </c>
      <c r="F1421" t="s">
        <v>8221</v>
      </c>
      <c r="G1421" t="s">
        <v>8224</v>
      </c>
      <c r="H1421" t="s">
        <v>8246</v>
      </c>
      <c r="I1421">
        <v>1476010619</v>
      </c>
      <c r="J1421">
        <v>1473418619</v>
      </c>
      <c r="K1421" t="b">
        <v>0</v>
      </c>
      <c r="L1421">
        <v>10</v>
      </c>
      <c r="M1421" t="b">
        <v>0</v>
      </c>
      <c r="N1421" t="s">
        <v>8287</v>
      </c>
      <c r="O1421" s="5">
        <f t="shared" si="88"/>
        <v>7.0634920634920633</v>
      </c>
      <c r="P1421" s="7">
        <f t="shared" si="89"/>
        <v>44.5</v>
      </c>
      <c r="Q1421" t="s">
        <v>8322</v>
      </c>
      <c r="R1421" t="s">
        <v>8341</v>
      </c>
      <c r="S1421" s="12">
        <f t="shared" si="90"/>
        <v>42622.456238425926</v>
      </c>
      <c r="T1421" s="12">
        <f t="shared" si="91"/>
        <v>42652.456238425926</v>
      </c>
    </row>
    <row r="1422" spans="1:20" ht="30" x14ac:dyDescent="0.25">
      <c r="A1422">
        <v>1420</v>
      </c>
      <c r="B1422" s="3" t="s">
        <v>1421</v>
      </c>
      <c r="C1422" s="3" t="s">
        <v>5530</v>
      </c>
      <c r="D1422">
        <v>110</v>
      </c>
      <c r="E1422">
        <v>3</v>
      </c>
      <c r="F1422" t="s">
        <v>8221</v>
      </c>
      <c r="G1422" t="s">
        <v>8224</v>
      </c>
      <c r="H1422" t="s">
        <v>8246</v>
      </c>
      <c r="I1422">
        <v>1467129686</v>
      </c>
      <c r="J1422">
        <v>1464969686</v>
      </c>
      <c r="K1422" t="b">
        <v>0</v>
      </c>
      <c r="L1422">
        <v>3</v>
      </c>
      <c r="M1422" t="b">
        <v>0</v>
      </c>
      <c r="N1422" t="s">
        <v>8287</v>
      </c>
      <c r="O1422" s="5">
        <f t="shared" si="88"/>
        <v>2.7272727272727271</v>
      </c>
      <c r="P1422" s="7">
        <f t="shared" si="89"/>
        <v>1</v>
      </c>
      <c r="Q1422" t="s">
        <v>8322</v>
      </c>
      <c r="R1422" t="s">
        <v>8341</v>
      </c>
      <c r="S1422" s="12">
        <f t="shared" si="90"/>
        <v>42524.667662037042</v>
      </c>
      <c r="T1422" s="12">
        <f t="shared" si="91"/>
        <v>42549.667662037042</v>
      </c>
    </row>
    <row r="1423" spans="1:20" ht="60" x14ac:dyDescent="0.25">
      <c r="A1423">
        <v>1421</v>
      </c>
      <c r="B1423" s="3" t="s">
        <v>1422</v>
      </c>
      <c r="C1423" s="3" t="s">
        <v>5531</v>
      </c>
      <c r="D1423">
        <v>200000</v>
      </c>
      <c r="E1423">
        <v>200</v>
      </c>
      <c r="F1423" t="s">
        <v>8221</v>
      </c>
      <c r="G1423" t="s">
        <v>8235</v>
      </c>
      <c r="H1423" t="s">
        <v>8255</v>
      </c>
      <c r="I1423">
        <v>1423432709</v>
      </c>
      <c r="J1423">
        <v>1420840709</v>
      </c>
      <c r="K1423" t="b">
        <v>0</v>
      </c>
      <c r="L1423">
        <v>2</v>
      </c>
      <c r="M1423" t="b">
        <v>0</v>
      </c>
      <c r="N1423" t="s">
        <v>8287</v>
      </c>
      <c r="O1423" s="5">
        <f t="shared" si="88"/>
        <v>0.1</v>
      </c>
      <c r="P1423" s="7">
        <f t="shared" si="89"/>
        <v>100</v>
      </c>
      <c r="Q1423" t="s">
        <v>8322</v>
      </c>
      <c r="R1423" t="s">
        <v>8341</v>
      </c>
      <c r="S1423" s="12">
        <f t="shared" si="90"/>
        <v>42013.915613425925</v>
      </c>
      <c r="T1423" s="12">
        <f t="shared" si="91"/>
        <v>42043.915613425925</v>
      </c>
    </row>
    <row r="1424" spans="1:20" ht="60" x14ac:dyDescent="0.25">
      <c r="A1424">
        <v>1422</v>
      </c>
      <c r="B1424" s="3" t="s">
        <v>1423</v>
      </c>
      <c r="C1424" s="3" t="s">
        <v>5532</v>
      </c>
      <c r="D1424">
        <v>25000</v>
      </c>
      <c r="E1424">
        <v>26</v>
      </c>
      <c r="F1424" t="s">
        <v>8221</v>
      </c>
      <c r="G1424" t="s">
        <v>8228</v>
      </c>
      <c r="H1424" t="s">
        <v>8250</v>
      </c>
      <c r="I1424">
        <v>1474436704</v>
      </c>
      <c r="J1424">
        <v>1471844704</v>
      </c>
      <c r="K1424" t="b">
        <v>0</v>
      </c>
      <c r="L1424">
        <v>2</v>
      </c>
      <c r="M1424" t="b">
        <v>0</v>
      </c>
      <c r="N1424" t="s">
        <v>8287</v>
      </c>
      <c r="O1424" s="5">
        <f t="shared" si="88"/>
        <v>0.104</v>
      </c>
      <c r="P1424" s="7">
        <f t="shared" si="89"/>
        <v>13</v>
      </c>
      <c r="Q1424" t="s">
        <v>8322</v>
      </c>
      <c r="R1424" t="s">
        <v>8341</v>
      </c>
      <c r="S1424" s="12">
        <f t="shared" si="90"/>
        <v>42604.239629629628</v>
      </c>
      <c r="T1424" s="12">
        <f t="shared" si="91"/>
        <v>42634.239629629628</v>
      </c>
    </row>
    <row r="1425" spans="1:20" ht="60" x14ac:dyDescent="0.25">
      <c r="A1425">
        <v>1423</v>
      </c>
      <c r="B1425" s="3" t="s">
        <v>1424</v>
      </c>
      <c r="C1425" s="3" t="s">
        <v>5533</v>
      </c>
      <c r="D1425">
        <v>30000</v>
      </c>
      <c r="E1425">
        <v>100</v>
      </c>
      <c r="F1425" t="s">
        <v>8221</v>
      </c>
      <c r="G1425" t="s">
        <v>8226</v>
      </c>
      <c r="H1425" t="s">
        <v>8248</v>
      </c>
      <c r="I1425">
        <v>1451637531</v>
      </c>
      <c r="J1425">
        <v>1449045531</v>
      </c>
      <c r="K1425" t="b">
        <v>0</v>
      </c>
      <c r="L1425">
        <v>1</v>
      </c>
      <c r="M1425" t="b">
        <v>0</v>
      </c>
      <c r="N1425" t="s">
        <v>8287</v>
      </c>
      <c r="O1425" s="5">
        <f t="shared" si="88"/>
        <v>0.33333333333333337</v>
      </c>
      <c r="P1425" s="7">
        <f t="shared" si="89"/>
        <v>100</v>
      </c>
      <c r="Q1425" t="s">
        <v>8322</v>
      </c>
      <c r="R1425" t="s">
        <v>8341</v>
      </c>
      <c r="S1425" s="12">
        <f t="shared" si="90"/>
        <v>42340.360312500001</v>
      </c>
      <c r="T1425" s="12">
        <f t="shared" si="91"/>
        <v>42370.360312500001</v>
      </c>
    </row>
    <row r="1426" spans="1:20" ht="45" x14ac:dyDescent="0.25">
      <c r="A1426">
        <v>1424</v>
      </c>
      <c r="B1426" s="3" t="s">
        <v>1425</v>
      </c>
      <c r="C1426" s="3" t="s">
        <v>5534</v>
      </c>
      <c r="D1426">
        <v>7500</v>
      </c>
      <c r="E1426">
        <v>1527</v>
      </c>
      <c r="F1426" t="s">
        <v>8221</v>
      </c>
      <c r="G1426" t="s">
        <v>8224</v>
      </c>
      <c r="H1426" t="s">
        <v>8246</v>
      </c>
      <c r="I1426">
        <v>1479233602</v>
      </c>
      <c r="J1426">
        <v>1478106802</v>
      </c>
      <c r="K1426" t="b">
        <v>0</v>
      </c>
      <c r="L1426">
        <v>14</v>
      </c>
      <c r="M1426" t="b">
        <v>0</v>
      </c>
      <c r="N1426" t="s">
        <v>8287</v>
      </c>
      <c r="O1426" s="5">
        <f t="shared" si="88"/>
        <v>20.36</v>
      </c>
      <c r="P1426" s="7">
        <f t="shared" si="89"/>
        <v>109.07142857142857</v>
      </c>
      <c r="Q1426" t="s">
        <v>8322</v>
      </c>
      <c r="R1426" t="s">
        <v>8341</v>
      </c>
      <c r="S1426" s="12">
        <f t="shared" si="90"/>
        <v>42676.717615740738</v>
      </c>
      <c r="T1426" s="12">
        <f t="shared" si="91"/>
        <v>42689.759282407409</v>
      </c>
    </row>
    <row r="1427" spans="1:20" ht="60" x14ac:dyDescent="0.25">
      <c r="A1427">
        <v>1425</v>
      </c>
      <c r="B1427" s="3" t="s">
        <v>1426</v>
      </c>
      <c r="C1427" s="3" t="s">
        <v>5535</v>
      </c>
      <c r="D1427">
        <v>13000</v>
      </c>
      <c r="E1427">
        <v>0</v>
      </c>
      <c r="F1427" t="s">
        <v>8221</v>
      </c>
      <c r="G1427" t="s">
        <v>8224</v>
      </c>
      <c r="H1427" t="s">
        <v>8246</v>
      </c>
      <c r="I1427">
        <v>1430276959</v>
      </c>
      <c r="J1427">
        <v>1427684959</v>
      </c>
      <c r="K1427" t="b">
        <v>0</v>
      </c>
      <c r="L1427">
        <v>0</v>
      </c>
      <c r="M1427" t="b">
        <v>0</v>
      </c>
      <c r="N1427" t="s">
        <v>8287</v>
      </c>
      <c r="O1427" s="5">
        <f t="shared" si="88"/>
        <v>0</v>
      </c>
      <c r="P1427" s="7" t="str">
        <f t="shared" si="89"/>
        <v>N/A</v>
      </c>
      <c r="Q1427" t="s">
        <v>8322</v>
      </c>
      <c r="R1427" t="s">
        <v>8341</v>
      </c>
      <c r="S1427" s="12">
        <f t="shared" si="90"/>
        <v>42093.131469907406</v>
      </c>
      <c r="T1427" s="12">
        <f t="shared" si="91"/>
        <v>42123.131469907406</v>
      </c>
    </row>
    <row r="1428" spans="1:20" ht="60" x14ac:dyDescent="0.25">
      <c r="A1428">
        <v>1426</v>
      </c>
      <c r="B1428" s="3" t="s">
        <v>1427</v>
      </c>
      <c r="C1428" s="3" t="s">
        <v>5536</v>
      </c>
      <c r="D1428">
        <v>1000</v>
      </c>
      <c r="E1428">
        <v>0</v>
      </c>
      <c r="F1428" t="s">
        <v>8221</v>
      </c>
      <c r="G1428" t="s">
        <v>8236</v>
      </c>
      <c r="H1428" t="s">
        <v>8249</v>
      </c>
      <c r="I1428">
        <v>1440408120</v>
      </c>
      <c r="J1428">
        <v>1435224120</v>
      </c>
      <c r="K1428" t="b">
        <v>0</v>
      </c>
      <c r="L1428">
        <v>0</v>
      </c>
      <c r="M1428" t="b">
        <v>0</v>
      </c>
      <c r="N1428" t="s">
        <v>8287</v>
      </c>
      <c r="O1428" s="5">
        <f t="shared" si="88"/>
        <v>0</v>
      </c>
      <c r="P1428" s="7" t="str">
        <f t="shared" si="89"/>
        <v>N/A</v>
      </c>
      <c r="Q1428" t="s">
        <v>8322</v>
      </c>
      <c r="R1428" t="s">
        <v>8341</v>
      </c>
      <c r="S1428" s="12">
        <f t="shared" si="90"/>
        <v>42180.390277777777</v>
      </c>
      <c r="T1428" s="12">
        <f t="shared" si="91"/>
        <v>42240.390277777777</v>
      </c>
    </row>
    <row r="1429" spans="1:20" ht="60" x14ac:dyDescent="0.25">
      <c r="A1429">
        <v>1427</v>
      </c>
      <c r="B1429" s="3" t="s">
        <v>1428</v>
      </c>
      <c r="C1429" s="3" t="s">
        <v>5537</v>
      </c>
      <c r="D1429">
        <v>5000</v>
      </c>
      <c r="E1429">
        <v>419</v>
      </c>
      <c r="F1429" t="s">
        <v>8221</v>
      </c>
      <c r="G1429" t="s">
        <v>8236</v>
      </c>
      <c r="H1429" t="s">
        <v>8249</v>
      </c>
      <c r="I1429">
        <v>1474230385</v>
      </c>
      <c r="J1429">
        <v>1471638385</v>
      </c>
      <c r="K1429" t="b">
        <v>0</v>
      </c>
      <c r="L1429">
        <v>4</v>
      </c>
      <c r="M1429" t="b">
        <v>0</v>
      </c>
      <c r="N1429" t="s">
        <v>8287</v>
      </c>
      <c r="O1429" s="5">
        <f t="shared" si="88"/>
        <v>8.3800000000000008</v>
      </c>
      <c r="P1429" s="7">
        <f t="shared" si="89"/>
        <v>104.75</v>
      </c>
      <c r="Q1429" t="s">
        <v>8322</v>
      </c>
      <c r="R1429" t="s">
        <v>8341</v>
      </c>
      <c r="S1429" s="12">
        <f t="shared" si="90"/>
        <v>42601.851678240739</v>
      </c>
      <c r="T1429" s="12">
        <f t="shared" si="91"/>
        <v>42631.851678240739</v>
      </c>
    </row>
    <row r="1430" spans="1:20" ht="60" x14ac:dyDescent="0.25">
      <c r="A1430">
        <v>1428</v>
      </c>
      <c r="B1430" s="3" t="s">
        <v>1429</v>
      </c>
      <c r="C1430" s="3" t="s">
        <v>5538</v>
      </c>
      <c r="D1430">
        <v>1000</v>
      </c>
      <c r="E1430">
        <v>45</v>
      </c>
      <c r="F1430" t="s">
        <v>8221</v>
      </c>
      <c r="G1430" t="s">
        <v>8227</v>
      </c>
      <c r="H1430" t="s">
        <v>8249</v>
      </c>
      <c r="I1430">
        <v>1459584417</v>
      </c>
      <c r="J1430">
        <v>1456996017</v>
      </c>
      <c r="K1430" t="b">
        <v>0</v>
      </c>
      <c r="L1430">
        <v>3</v>
      </c>
      <c r="M1430" t="b">
        <v>0</v>
      </c>
      <c r="N1430" t="s">
        <v>8287</v>
      </c>
      <c r="O1430" s="5">
        <f t="shared" si="88"/>
        <v>4.5</v>
      </c>
      <c r="P1430" s="7">
        <f t="shared" si="89"/>
        <v>15</v>
      </c>
      <c r="Q1430" t="s">
        <v>8322</v>
      </c>
      <c r="R1430" t="s">
        <v>8341</v>
      </c>
      <c r="S1430" s="12">
        <f t="shared" si="90"/>
        <v>42432.379826388889</v>
      </c>
      <c r="T1430" s="12">
        <f t="shared" si="91"/>
        <v>42462.338159722218</v>
      </c>
    </row>
    <row r="1431" spans="1:20" ht="45" x14ac:dyDescent="0.25">
      <c r="A1431">
        <v>1429</v>
      </c>
      <c r="B1431" s="3" t="s">
        <v>1430</v>
      </c>
      <c r="C1431" s="3" t="s">
        <v>5539</v>
      </c>
      <c r="D1431">
        <v>10000</v>
      </c>
      <c r="E1431">
        <v>0</v>
      </c>
      <c r="F1431" t="s">
        <v>8221</v>
      </c>
      <c r="G1431" t="s">
        <v>8224</v>
      </c>
      <c r="H1431" t="s">
        <v>8246</v>
      </c>
      <c r="I1431">
        <v>1428629242</v>
      </c>
      <c r="J1431">
        <v>1426037242</v>
      </c>
      <c r="K1431" t="b">
        <v>0</v>
      </c>
      <c r="L1431">
        <v>0</v>
      </c>
      <c r="M1431" t="b">
        <v>0</v>
      </c>
      <c r="N1431" t="s">
        <v>8287</v>
      </c>
      <c r="O1431" s="5">
        <f t="shared" si="88"/>
        <v>0</v>
      </c>
      <c r="P1431" s="7" t="str">
        <f t="shared" si="89"/>
        <v>N/A</v>
      </c>
      <c r="Q1431" t="s">
        <v>8322</v>
      </c>
      <c r="R1431" t="s">
        <v>8341</v>
      </c>
      <c r="S1431" s="12">
        <f t="shared" si="90"/>
        <v>42074.060671296291</v>
      </c>
      <c r="T1431" s="12">
        <f t="shared" si="91"/>
        <v>42104.060671296291</v>
      </c>
    </row>
    <row r="1432" spans="1:20" ht="45" x14ac:dyDescent="0.25">
      <c r="A1432">
        <v>1430</v>
      </c>
      <c r="B1432" s="3" t="s">
        <v>1431</v>
      </c>
      <c r="C1432" s="3" t="s">
        <v>5540</v>
      </c>
      <c r="D1432">
        <v>5000</v>
      </c>
      <c r="E1432">
        <v>403</v>
      </c>
      <c r="F1432" t="s">
        <v>8221</v>
      </c>
      <c r="G1432" t="s">
        <v>8224</v>
      </c>
      <c r="H1432" t="s">
        <v>8246</v>
      </c>
      <c r="I1432">
        <v>1419017488</v>
      </c>
      <c r="J1432">
        <v>1416339088</v>
      </c>
      <c r="K1432" t="b">
        <v>0</v>
      </c>
      <c r="L1432">
        <v>5</v>
      </c>
      <c r="M1432" t="b">
        <v>0</v>
      </c>
      <c r="N1432" t="s">
        <v>8287</v>
      </c>
      <c r="O1432" s="5">
        <f t="shared" si="88"/>
        <v>8.06</v>
      </c>
      <c r="P1432" s="7">
        <f t="shared" si="89"/>
        <v>80.599999999999994</v>
      </c>
      <c r="Q1432" t="s">
        <v>8322</v>
      </c>
      <c r="R1432" t="s">
        <v>8341</v>
      </c>
      <c r="S1432" s="12">
        <f t="shared" si="90"/>
        <v>41961.813518518517</v>
      </c>
      <c r="T1432" s="12">
        <f t="shared" si="91"/>
        <v>41992.813518518517</v>
      </c>
    </row>
    <row r="1433" spans="1:20" ht="60" x14ac:dyDescent="0.25">
      <c r="A1433">
        <v>1431</v>
      </c>
      <c r="B1433" s="3" t="s">
        <v>1432</v>
      </c>
      <c r="C1433" s="3" t="s">
        <v>5541</v>
      </c>
      <c r="D1433">
        <v>17000</v>
      </c>
      <c r="E1433">
        <v>5431</v>
      </c>
      <c r="F1433" t="s">
        <v>8221</v>
      </c>
      <c r="G1433" t="s">
        <v>8224</v>
      </c>
      <c r="H1433" t="s">
        <v>8246</v>
      </c>
      <c r="I1433">
        <v>1448517816</v>
      </c>
      <c r="J1433">
        <v>1445922216</v>
      </c>
      <c r="K1433" t="b">
        <v>0</v>
      </c>
      <c r="L1433">
        <v>47</v>
      </c>
      <c r="M1433" t="b">
        <v>0</v>
      </c>
      <c r="N1433" t="s">
        <v>8287</v>
      </c>
      <c r="O1433" s="5">
        <f t="shared" si="88"/>
        <v>31.94705882352941</v>
      </c>
      <c r="P1433" s="7">
        <f t="shared" si="89"/>
        <v>115.55319148936171</v>
      </c>
      <c r="Q1433" t="s">
        <v>8322</v>
      </c>
      <c r="R1433" t="s">
        <v>8341</v>
      </c>
      <c r="S1433" s="12">
        <f t="shared" si="90"/>
        <v>42304.210833333331</v>
      </c>
      <c r="T1433" s="12">
        <f t="shared" si="91"/>
        <v>42334.252500000002</v>
      </c>
    </row>
    <row r="1434" spans="1:20" ht="60" x14ac:dyDescent="0.25">
      <c r="A1434">
        <v>1432</v>
      </c>
      <c r="B1434" s="3" t="s">
        <v>1433</v>
      </c>
      <c r="C1434" s="3" t="s">
        <v>5542</v>
      </c>
      <c r="D1434">
        <v>40000</v>
      </c>
      <c r="E1434">
        <v>0</v>
      </c>
      <c r="F1434" t="s">
        <v>8221</v>
      </c>
      <c r="G1434" t="s">
        <v>8224</v>
      </c>
      <c r="H1434" t="s">
        <v>8246</v>
      </c>
      <c r="I1434">
        <v>1437417828</v>
      </c>
      <c r="J1434">
        <v>1434825828</v>
      </c>
      <c r="K1434" t="b">
        <v>0</v>
      </c>
      <c r="L1434">
        <v>0</v>
      </c>
      <c r="M1434" t="b">
        <v>0</v>
      </c>
      <c r="N1434" t="s">
        <v>8287</v>
      </c>
      <c r="O1434" s="5">
        <f t="shared" si="88"/>
        <v>0</v>
      </c>
      <c r="P1434" s="7" t="str">
        <f t="shared" si="89"/>
        <v>N/A</v>
      </c>
      <c r="Q1434" t="s">
        <v>8322</v>
      </c>
      <c r="R1434" t="s">
        <v>8341</v>
      </c>
      <c r="S1434" s="12">
        <f t="shared" si="90"/>
        <v>42175.780416666668</v>
      </c>
      <c r="T1434" s="12">
        <f t="shared" si="91"/>
        <v>42205.780416666668</v>
      </c>
    </row>
    <row r="1435" spans="1:20" ht="60" x14ac:dyDescent="0.25">
      <c r="A1435">
        <v>1433</v>
      </c>
      <c r="B1435" s="3" t="s">
        <v>1434</v>
      </c>
      <c r="C1435" s="3" t="s">
        <v>5543</v>
      </c>
      <c r="D1435">
        <v>12000</v>
      </c>
      <c r="E1435">
        <v>805</v>
      </c>
      <c r="F1435" t="s">
        <v>8221</v>
      </c>
      <c r="G1435" t="s">
        <v>8237</v>
      </c>
      <c r="H1435" t="s">
        <v>8249</v>
      </c>
      <c r="I1435">
        <v>1481367600</v>
      </c>
      <c r="J1435">
        <v>1477839675</v>
      </c>
      <c r="K1435" t="b">
        <v>0</v>
      </c>
      <c r="L1435">
        <v>10</v>
      </c>
      <c r="M1435" t="b">
        <v>0</v>
      </c>
      <c r="N1435" t="s">
        <v>8287</v>
      </c>
      <c r="O1435" s="5">
        <f t="shared" si="88"/>
        <v>6.708333333333333</v>
      </c>
      <c r="P1435" s="7">
        <f t="shared" si="89"/>
        <v>80.5</v>
      </c>
      <c r="Q1435" t="s">
        <v>8322</v>
      </c>
      <c r="R1435" t="s">
        <v>8341</v>
      </c>
      <c r="S1435" s="12">
        <f t="shared" si="90"/>
        <v>42673.625868055555</v>
      </c>
      <c r="T1435" s="12">
        <f t="shared" si="91"/>
        <v>42714.458333333328</v>
      </c>
    </row>
    <row r="1436" spans="1:20" ht="45" x14ac:dyDescent="0.25">
      <c r="A1436">
        <v>1434</v>
      </c>
      <c r="B1436" s="3" t="s">
        <v>1435</v>
      </c>
      <c r="C1436" s="3" t="s">
        <v>5544</v>
      </c>
      <c r="D1436">
        <v>82000</v>
      </c>
      <c r="E1436">
        <v>8190</v>
      </c>
      <c r="F1436" t="s">
        <v>8221</v>
      </c>
      <c r="G1436" t="s">
        <v>8232</v>
      </c>
      <c r="H1436" t="s">
        <v>8253</v>
      </c>
      <c r="I1436">
        <v>1433775600</v>
      </c>
      <c r="J1436">
        <v>1431973478</v>
      </c>
      <c r="K1436" t="b">
        <v>0</v>
      </c>
      <c r="L1436">
        <v>11</v>
      </c>
      <c r="M1436" t="b">
        <v>0</v>
      </c>
      <c r="N1436" t="s">
        <v>8287</v>
      </c>
      <c r="O1436" s="5">
        <f t="shared" si="88"/>
        <v>9.9878048780487809</v>
      </c>
      <c r="P1436" s="7">
        <f t="shared" si="89"/>
        <v>744.5454545454545</v>
      </c>
      <c r="Q1436" t="s">
        <v>8322</v>
      </c>
      <c r="R1436" t="s">
        <v>8341</v>
      </c>
      <c r="S1436" s="12">
        <f t="shared" si="90"/>
        <v>42142.767106481479</v>
      </c>
      <c r="T1436" s="12">
        <f t="shared" si="91"/>
        <v>42163.625</v>
      </c>
    </row>
    <row r="1437" spans="1:20" ht="45" x14ac:dyDescent="0.25">
      <c r="A1437">
        <v>1435</v>
      </c>
      <c r="B1437" s="3" t="s">
        <v>1436</v>
      </c>
      <c r="C1437" s="3" t="s">
        <v>5545</v>
      </c>
      <c r="D1437">
        <v>15000</v>
      </c>
      <c r="E1437">
        <v>15</v>
      </c>
      <c r="F1437" t="s">
        <v>8221</v>
      </c>
      <c r="G1437" t="s">
        <v>8237</v>
      </c>
      <c r="H1437" t="s">
        <v>8249</v>
      </c>
      <c r="I1437">
        <v>1444589020</v>
      </c>
      <c r="J1437">
        <v>1441997020</v>
      </c>
      <c r="K1437" t="b">
        <v>0</v>
      </c>
      <c r="L1437">
        <v>2</v>
      </c>
      <c r="M1437" t="b">
        <v>0</v>
      </c>
      <c r="N1437" t="s">
        <v>8287</v>
      </c>
      <c r="O1437" s="5">
        <f t="shared" si="88"/>
        <v>0.1</v>
      </c>
      <c r="P1437" s="7">
        <f t="shared" si="89"/>
        <v>7.5</v>
      </c>
      <c r="Q1437" t="s">
        <v>8322</v>
      </c>
      <c r="R1437" t="s">
        <v>8341</v>
      </c>
      <c r="S1437" s="12">
        <f t="shared" si="90"/>
        <v>42258.780324074076</v>
      </c>
      <c r="T1437" s="12">
        <f t="shared" si="91"/>
        <v>42288.780324074076</v>
      </c>
    </row>
    <row r="1438" spans="1:20" ht="60" x14ac:dyDescent="0.25">
      <c r="A1438">
        <v>1436</v>
      </c>
      <c r="B1438" s="3" t="s">
        <v>1437</v>
      </c>
      <c r="C1438" s="3" t="s">
        <v>5546</v>
      </c>
      <c r="D1438">
        <v>10000</v>
      </c>
      <c r="E1438">
        <v>77</v>
      </c>
      <c r="F1438" t="s">
        <v>8221</v>
      </c>
      <c r="G1438" t="s">
        <v>8236</v>
      </c>
      <c r="H1438" t="s">
        <v>8249</v>
      </c>
      <c r="I1438">
        <v>1456043057</v>
      </c>
      <c r="J1438">
        <v>1453451057</v>
      </c>
      <c r="K1438" t="b">
        <v>0</v>
      </c>
      <c r="L1438">
        <v>2</v>
      </c>
      <c r="M1438" t="b">
        <v>0</v>
      </c>
      <c r="N1438" t="s">
        <v>8287</v>
      </c>
      <c r="O1438" s="5">
        <f t="shared" si="88"/>
        <v>0.77</v>
      </c>
      <c r="P1438" s="7">
        <f t="shared" si="89"/>
        <v>38.5</v>
      </c>
      <c r="Q1438" t="s">
        <v>8322</v>
      </c>
      <c r="R1438" t="s">
        <v>8341</v>
      </c>
      <c r="S1438" s="12">
        <f t="shared" si="90"/>
        <v>42391.35019675926</v>
      </c>
      <c r="T1438" s="12">
        <f t="shared" si="91"/>
        <v>42421.35019675926</v>
      </c>
    </row>
    <row r="1439" spans="1:20" ht="60" x14ac:dyDescent="0.25">
      <c r="A1439">
        <v>1437</v>
      </c>
      <c r="B1439" s="3" t="s">
        <v>1438</v>
      </c>
      <c r="C1439" s="3" t="s">
        <v>5547</v>
      </c>
      <c r="D1439">
        <v>3000</v>
      </c>
      <c r="E1439">
        <v>807</v>
      </c>
      <c r="F1439" t="s">
        <v>8221</v>
      </c>
      <c r="G1439" t="s">
        <v>8224</v>
      </c>
      <c r="H1439" t="s">
        <v>8246</v>
      </c>
      <c r="I1439">
        <v>1405227540</v>
      </c>
      <c r="J1439">
        <v>1402058739</v>
      </c>
      <c r="K1439" t="b">
        <v>0</v>
      </c>
      <c r="L1439">
        <v>22</v>
      </c>
      <c r="M1439" t="b">
        <v>0</v>
      </c>
      <c r="N1439" t="s">
        <v>8287</v>
      </c>
      <c r="O1439" s="5">
        <f t="shared" si="88"/>
        <v>26.900000000000002</v>
      </c>
      <c r="P1439" s="7">
        <f t="shared" si="89"/>
        <v>36.68181818181818</v>
      </c>
      <c r="Q1439" t="s">
        <v>8322</v>
      </c>
      <c r="R1439" t="s">
        <v>8341</v>
      </c>
      <c r="S1439" s="12">
        <f t="shared" si="90"/>
        <v>41796.531701388885</v>
      </c>
      <c r="T1439" s="12">
        <f t="shared" si="91"/>
        <v>41833.207638888889</v>
      </c>
    </row>
    <row r="1440" spans="1:20" ht="60" x14ac:dyDescent="0.25">
      <c r="A1440">
        <v>1438</v>
      </c>
      <c r="B1440" s="3" t="s">
        <v>1439</v>
      </c>
      <c r="C1440" s="3" t="s">
        <v>5548</v>
      </c>
      <c r="D1440">
        <v>20000</v>
      </c>
      <c r="E1440">
        <v>600</v>
      </c>
      <c r="F1440" t="s">
        <v>8221</v>
      </c>
      <c r="G1440" t="s">
        <v>8232</v>
      </c>
      <c r="H1440" t="s">
        <v>8253</v>
      </c>
      <c r="I1440">
        <v>1461765300</v>
      </c>
      <c r="J1440">
        <v>1459198499</v>
      </c>
      <c r="K1440" t="b">
        <v>0</v>
      </c>
      <c r="L1440">
        <v>8</v>
      </c>
      <c r="M1440" t="b">
        <v>0</v>
      </c>
      <c r="N1440" t="s">
        <v>8287</v>
      </c>
      <c r="O1440" s="5">
        <f t="shared" si="88"/>
        <v>3</v>
      </c>
      <c r="P1440" s="7">
        <f t="shared" si="89"/>
        <v>75</v>
      </c>
      <c r="Q1440" t="s">
        <v>8322</v>
      </c>
      <c r="R1440" t="s">
        <v>8341</v>
      </c>
      <c r="S1440" s="12">
        <f t="shared" si="90"/>
        <v>42457.871516203704</v>
      </c>
      <c r="T1440" s="12">
        <f t="shared" si="91"/>
        <v>42487.579861111109</v>
      </c>
    </row>
    <row r="1441" spans="1:20" ht="45" x14ac:dyDescent="0.25">
      <c r="A1441">
        <v>1439</v>
      </c>
      <c r="B1441" s="3" t="s">
        <v>1440</v>
      </c>
      <c r="C1441" s="3" t="s">
        <v>5549</v>
      </c>
      <c r="D1441">
        <v>2725</v>
      </c>
      <c r="E1441">
        <v>180</v>
      </c>
      <c r="F1441" t="s">
        <v>8221</v>
      </c>
      <c r="G1441" t="s">
        <v>8229</v>
      </c>
      <c r="H1441" t="s">
        <v>8251</v>
      </c>
      <c r="I1441">
        <v>1425758101</v>
      </c>
      <c r="J1441">
        <v>1423166101</v>
      </c>
      <c r="K1441" t="b">
        <v>0</v>
      </c>
      <c r="L1441">
        <v>6</v>
      </c>
      <c r="M1441" t="b">
        <v>0</v>
      </c>
      <c r="N1441" t="s">
        <v>8287</v>
      </c>
      <c r="O1441" s="5">
        <f t="shared" si="88"/>
        <v>6.6055045871559637</v>
      </c>
      <c r="P1441" s="7">
        <f t="shared" si="89"/>
        <v>30</v>
      </c>
      <c r="Q1441" t="s">
        <v>8322</v>
      </c>
      <c r="R1441" t="s">
        <v>8341</v>
      </c>
      <c r="S1441" s="12">
        <f t="shared" si="90"/>
        <v>42040.829872685179</v>
      </c>
      <c r="T1441" s="12">
        <f t="shared" si="91"/>
        <v>42070.829872685179</v>
      </c>
    </row>
    <row r="1442" spans="1:20" ht="60" x14ac:dyDescent="0.25">
      <c r="A1442">
        <v>1440</v>
      </c>
      <c r="B1442" s="3" t="s">
        <v>1441</v>
      </c>
      <c r="C1442" s="3" t="s">
        <v>5550</v>
      </c>
      <c r="D1442">
        <v>13000</v>
      </c>
      <c r="E1442">
        <v>1</v>
      </c>
      <c r="F1442" t="s">
        <v>8221</v>
      </c>
      <c r="G1442" t="s">
        <v>8237</v>
      </c>
      <c r="H1442" t="s">
        <v>8249</v>
      </c>
      <c r="I1442">
        <v>1464285463</v>
      </c>
      <c r="J1442">
        <v>1461693463</v>
      </c>
      <c r="K1442" t="b">
        <v>0</v>
      </c>
      <c r="L1442">
        <v>1</v>
      </c>
      <c r="M1442" t="b">
        <v>0</v>
      </c>
      <c r="N1442" t="s">
        <v>8287</v>
      </c>
      <c r="O1442" s="5">
        <f t="shared" si="88"/>
        <v>7.6923076923076927E-3</v>
      </c>
      <c r="P1442" s="7">
        <f t="shared" si="89"/>
        <v>1</v>
      </c>
      <c r="Q1442" t="s">
        <v>8322</v>
      </c>
      <c r="R1442" t="s">
        <v>8341</v>
      </c>
      <c r="S1442" s="12">
        <f t="shared" si="90"/>
        <v>42486.748414351852</v>
      </c>
      <c r="T1442" s="12">
        <f t="shared" si="91"/>
        <v>42516.748414351852</v>
      </c>
    </row>
    <row r="1443" spans="1:20" ht="60" x14ac:dyDescent="0.25">
      <c r="A1443">
        <v>1441</v>
      </c>
      <c r="B1443" s="3" t="s">
        <v>1442</v>
      </c>
      <c r="C1443" s="3" t="s">
        <v>5551</v>
      </c>
      <c r="D1443">
        <v>180000</v>
      </c>
      <c r="E1443">
        <v>2020</v>
      </c>
      <c r="F1443" t="s">
        <v>8221</v>
      </c>
      <c r="G1443" t="s">
        <v>8225</v>
      </c>
      <c r="H1443" t="s">
        <v>8247</v>
      </c>
      <c r="I1443">
        <v>1441995769</v>
      </c>
      <c r="J1443">
        <v>1436811769</v>
      </c>
      <c r="K1443" t="b">
        <v>0</v>
      </c>
      <c r="L1443">
        <v>3</v>
      </c>
      <c r="M1443" t="b">
        <v>0</v>
      </c>
      <c r="N1443" t="s">
        <v>8287</v>
      </c>
      <c r="O1443" s="5">
        <f t="shared" si="88"/>
        <v>1.1222222222222222</v>
      </c>
      <c r="P1443" s="7">
        <f t="shared" si="89"/>
        <v>673.33333333333337</v>
      </c>
      <c r="Q1443" t="s">
        <v>8322</v>
      </c>
      <c r="R1443" t="s">
        <v>8341</v>
      </c>
      <c r="S1443" s="12">
        <f t="shared" si="90"/>
        <v>42198.765844907408</v>
      </c>
      <c r="T1443" s="12">
        <f t="shared" si="91"/>
        <v>42258.765844907408</v>
      </c>
    </row>
    <row r="1444" spans="1:20" ht="60" x14ac:dyDescent="0.25">
      <c r="A1444">
        <v>1442</v>
      </c>
      <c r="B1444" s="3" t="s">
        <v>1443</v>
      </c>
      <c r="C1444" s="3" t="s">
        <v>5552</v>
      </c>
      <c r="D1444">
        <v>1500</v>
      </c>
      <c r="E1444">
        <v>0</v>
      </c>
      <c r="F1444" t="s">
        <v>8221</v>
      </c>
      <c r="G1444" t="s">
        <v>8224</v>
      </c>
      <c r="H1444" t="s">
        <v>8246</v>
      </c>
      <c r="I1444">
        <v>1464190158</v>
      </c>
      <c r="J1444">
        <v>1461598158</v>
      </c>
      <c r="K1444" t="b">
        <v>0</v>
      </c>
      <c r="L1444">
        <v>0</v>
      </c>
      <c r="M1444" t="b">
        <v>0</v>
      </c>
      <c r="N1444" t="s">
        <v>8287</v>
      </c>
      <c r="O1444" s="5">
        <f t="shared" si="88"/>
        <v>0</v>
      </c>
      <c r="P1444" s="7" t="str">
        <f t="shared" si="89"/>
        <v>N/A</v>
      </c>
      <c r="Q1444" t="s">
        <v>8322</v>
      </c>
      <c r="R1444" t="s">
        <v>8341</v>
      </c>
      <c r="S1444" s="12">
        <f t="shared" si="90"/>
        <v>42485.64534722222</v>
      </c>
      <c r="T1444" s="12">
        <f t="shared" si="91"/>
        <v>42515.64534722222</v>
      </c>
    </row>
    <row r="1445" spans="1:20" ht="60" x14ac:dyDescent="0.25">
      <c r="A1445">
        <v>1443</v>
      </c>
      <c r="B1445" s="3" t="s">
        <v>1444</v>
      </c>
      <c r="C1445" s="3" t="s">
        <v>5553</v>
      </c>
      <c r="D1445">
        <v>13000</v>
      </c>
      <c r="E1445">
        <v>0</v>
      </c>
      <c r="F1445" t="s">
        <v>8221</v>
      </c>
      <c r="G1445" t="s">
        <v>8230</v>
      </c>
      <c r="H1445" t="s">
        <v>8249</v>
      </c>
      <c r="I1445">
        <v>1483395209</v>
      </c>
      <c r="J1445">
        <v>1480803209</v>
      </c>
      <c r="K1445" t="b">
        <v>0</v>
      </c>
      <c r="L1445">
        <v>0</v>
      </c>
      <c r="M1445" t="b">
        <v>0</v>
      </c>
      <c r="N1445" t="s">
        <v>8287</v>
      </c>
      <c r="O1445" s="5">
        <f t="shared" si="88"/>
        <v>0</v>
      </c>
      <c r="P1445" s="7" t="str">
        <f t="shared" si="89"/>
        <v>N/A</v>
      </c>
      <c r="Q1445" t="s">
        <v>8322</v>
      </c>
      <c r="R1445" t="s">
        <v>8341</v>
      </c>
      <c r="S1445" s="12">
        <f t="shared" si="90"/>
        <v>42707.926030092596</v>
      </c>
      <c r="T1445" s="12">
        <f t="shared" si="91"/>
        <v>42737.926030092596</v>
      </c>
    </row>
    <row r="1446" spans="1:20" ht="45" x14ac:dyDescent="0.25">
      <c r="A1446">
        <v>1444</v>
      </c>
      <c r="B1446" s="3" t="s">
        <v>1445</v>
      </c>
      <c r="C1446" s="3" t="s">
        <v>5554</v>
      </c>
      <c r="D1446">
        <v>4950</v>
      </c>
      <c r="E1446">
        <v>0</v>
      </c>
      <c r="F1446" t="s">
        <v>8221</v>
      </c>
      <c r="G1446" t="s">
        <v>8236</v>
      </c>
      <c r="H1446" t="s">
        <v>8249</v>
      </c>
      <c r="I1446">
        <v>1442091462</v>
      </c>
      <c r="J1446">
        <v>1436907462</v>
      </c>
      <c r="K1446" t="b">
        <v>0</v>
      </c>
      <c r="L1446">
        <v>0</v>
      </c>
      <c r="M1446" t="b">
        <v>0</v>
      </c>
      <c r="N1446" t="s">
        <v>8287</v>
      </c>
      <c r="O1446" s="5">
        <f t="shared" si="88"/>
        <v>0</v>
      </c>
      <c r="P1446" s="7" t="str">
        <f t="shared" si="89"/>
        <v>N/A</v>
      </c>
      <c r="Q1446" t="s">
        <v>8322</v>
      </c>
      <c r="R1446" t="s">
        <v>8341</v>
      </c>
      <c r="S1446" s="12">
        <f t="shared" si="90"/>
        <v>42199.873402777783</v>
      </c>
      <c r="T1446" s="12">
        <f t="shared" si="91"/>
        <v>42259.873402777783</v>
      </c>
    </row>
    <row r="1447" spans="1:20" ht="60" x14ac:dyDescent="0.25">
      <c r="A1447">
        <v>1445</v>
      </c>
      <c r="B1447" s="3" t="s">
        <v>1446</v>
      </c>
      <c r="C1447" s="3" t="s">
        <v>5555</v>
      </c>
      <c r="D1447">
        <v>130000</v>
      </c>
      <c r="E1447">
        <v>0</v>
      </c>
      <c r="F1447" t="s">
        <v>8221</v>
      </c>
      <c r="G1447" t="s">
        <v>8236</v>
      </c>
      <c r="H1447" t="s">
        <v>8249</v>
      </c>
      <c r="I1447">
        <v>1434286855</v>
      </c>
      <c r="J1447">
        <v>1431694855</v>
      </c>
      <c r="K1447" t="b">
        <v>0</v>
      </c>
      <c r="L1447">
        <v>0</v>
      </c>
      <c r="M1447" t="b">
        <v>0</v>
      </c>
      <c r="N1447" t="s">
        <v>8287</v>
      </c>
      <c r="O1447" s="5">
        <f t="shared" si="88"/>
        <v>0</v>
      </c>
      <c r="P1447" s="7" t="str">
        <f t="shared" si="89"/>
        <v>N/A</v>
      </c>
      <c r="Q1447" t="s">
        <v>8322</v>
      </c>
      <c r="R1447" t="s">
        <v>8341</v>
      </c>
      <c r="S1447" s="12">
        <f t="shared" si="90"/>
        <v>42139.542303240742</v>
      </c>
      <c r="T1447" s="12">
        <f t="shared" si="91"/>
        <v>42169.542303240742</v>
      </c>
    </row>
    <row r="1448" spans="1:20" ht="60" x14ac:dyDescent="0.25">
      <c r="A1448">
        <v>1446</v>
      </c>
      <c r="B1448" s="3" t="s">
        <v>1447</v>
      </c>
      <c r="C1448" s="3" t="s">
        <v>5556</v>
      </c>
      <c r="D1448">
        <v>900</v>
      </c>
      <c r="E1448">
        <v>0</v>
      </c>
      <c r="F1448" t="s">
        <v>8221</v>
      </c>
      <c r="G1448" t="s">
        <v>8237</v>
      </c>
      <c r="H1448" t="s">
        <v>8249</v>
      </c>
      <c r="I1448">
        <v>1461235478</v>
      </c>
      <c r="J1448">
        <v>1459507478</v>
      </c>
      <c r="K1448" t="b">
        <v>0</v>
      </c>
      <c r="L1448">
        <v>0</v>
      </c>
      <c r="M1448" t="b">
        <v>0</v>
      </c>
      <c r="N1448" t="s">
        <v>8287</v>
      </c>
      <c r="O1448" s="5">
        <f t="shared" si="88"/>
        <v>0</v>
      </c>
      <c r="P1448" s="7" t="str">
        <f t="shared" si="89"/>
        <v>N/A</v>
      </c>
      <c r="Q1448" t="s">
        <v>8322</v>
      </c>
      <c r="R1448" t="s">
        <v>8341</v>
      </c>
      <c r="S1448" s="12">
        <f t="shared" si="90"/>
        <v>42461.447662037041</v>
      </c>
      <c r="T1448" s="12">
        <f t="shared" si="91"/>
        <v>42481.447662037041</v>
      </c>
    </row>
    <row r="1449" spans="1:20" ht="30" x14ac:dyDescent="0.25">
      <c r="A1449">
        <v>1447</v>
      </c>
      <c r="B1449" s="3" t="s">
        <v>1448</v>
      </c>
      <c r="C1449" s="3" t="s">
        <v>5557</v>
      </c>
      <c r="D1449">
        <v>500000</v>
      </c>
      <c r="E1449">
        <v>75</v>
      </c>
      <c r="F1449" t="s">
        <v>8221</v>
      </c>
      <c r="G1449" t="s">
        <v>8224</v>
      </c>
      <c r="H1449" t="s">
        <v>8246</v>
      </c>
      <c r="I1449">
        <v>1467999134</v>
      </c>
      <c r="J1449">
        <v>1465407134</v>
      </c>
      <c r="K1449" t="b">
        <v>0</v>
      </c>
      <c r="L1449">
        <v>3</v>
      </c>
      <c r="M1449" t="b">
        <v>0</v>
      </c>
      <c r="N1449" t="s">
        <v>8287</v>
      </c>
      <c r="O1449" s="5">
        <f t="shared" si="88"/>
        <v>1.4999999999999999E-2</v>
      </c>
      <c r="P1449" s="7">
        <f t="shared" si="89"/>
        <v>25</v>
      </c>
      <c r="Q1449" t="s">
        <v>8322</v>
      </c>
      <c r="R1449" t="s">
        <v>8341</v>
      </c>
      <c r="S1449" s="12">
        <f t="shared" si="90"/>
        <v>42529.730717592596</v>
      </c>
      <c r="T1449" s="12">
        <f t="shared" si="91"/>
        <v>42559.730717592596</v>
      </c>
    </row>
    <row r="1450" spans="1:20" ht="60" x14ac:dyDescent="0.25">
      <c r="A1450">
        <v>1448</v>
      </c>
      <c r="B1450" s="3" t="s">
        <v>1449</v>
      </c>
      <c r="C1450" s="3" t="s">
        <v>5558</v>
      </c>
      <c r="D1450">
        <v>200000</v>
      </c>
      <c r="E1450">
        <v>0</v>
      </c>
      <c r="F1450" t="s">
        <v>8221</v>
      </c>
      <c r="G1450" t="s">
        <v>8226</v>
      </c>
      <c r="H1450" t="s">
        <v>8248</v>
      </c>
      <c r="I1450">
        <v>1432272300</v>
      </c>
      <c r="J1450">
        <v>1429655318</v>
      </c>
      <c r="K1450" t="b">
        <v>0</v>
      </c>
      <c r="L1450">
        <v>0</v>
      </c>
      <c r="M1450" t="b">
        <v>0</v>
      </c>
      <c r="N1450" t="s">
        <v>8287</v>
      </c>
      <c r="O1450" s="5">
        <f t="shared" si="88"/>
        <v>0</v>
      </c>
      <c r="P1450" s="7" t="str">
        <f t="shared" si="89"/>
        <v>N/A</v>
      </c>
      <c r="Q1450" t="s">
        <v>8322</v>
      </c>
      <c r="R1450" t="s">
        <v>8341</v>
      </c>
      <c r="S1450" s="12">
        <f t="shared" si="90"/>
        <v>42115.936550925922</v>
      </c>
      <c r="T1450" s="12">
        <f t="shared" si="91"/>
        <v>42146.225694444445</v>
      </c>
    </row>
    <row r="1451" spans="1:20" ht="60" x14ac:dyDescent="0.25">
      <c r="A1451">
        <v>1449</v>
      </c>
      <c r="B1451" s="3" t="s">
        <v>1450</v>
      </c>
      <c r="C1451" s="3" t="s">
        <v>5559</v>
      </c>
      <c r="D1451">
        <v>8888</v>
      </c>
      <c r="E1451">
        <v>0</v>
      </c>
      <c r="F1451" t="s">
        <v>8221</v>
      </c>
      <c r="G1451" t="s">
        <v>8224</v>
      </c>
      <c r="H1451" t="s">
        <v>8246</v>
      </c>
      <c r="I1451">
        <v>1431286105</v>
      </c>
      <c r="J1451">
        <v>1427138905</v>
      </c>
      <c r="K1451" t="b">
        <v>0</v>
      </c>
      <c r="L1451">
        <v>0</v>
      </c>
      <c r="M1451" t="b">
        <v>0</v>
      </c>
      <c r="N1451" t="s">
        <v>8287</v>
      </c>
      <c r="O1451" s="5">
        <f t="shared" si="88"/>
        <v>0</v>
      </c>
      <c r="P1451" s="7" t="str">
        <f t="shared" si="89"/>
        <v>N/A</v>
      </c>
      <c r="Q1451" t="s">
        <v>8322</v>
      </c>
      <c r="R1451" t="s">
        <v>8341</v>
      </c>
      <c r="S1451" s="12">
        <f t="shared" si="90"/>
        <v>42086.811400462961</v>
      </c>
      <c r="T1451" s="12">
        <f t="shared" si="91"/>
        <v>42134.811400462961</v>
      </c>
    </row>
    <row r="1452" spans="1:20" ht="60" x14ac:dyDescent="0.25">
      <c r="A1452">
        <v>1450</v>
      </c>
      <c r="B1452" s="3" t="s">
        <v>1451</v>
      </c>
      <c r="C1452" s="3" t="s">
        <v>5560</v>
      </c>
      <c r="D1452">
        <v>100000</v>
      </c>
      <c r="E1452">
        <v>1</v>
      </c>
      <c r="F1452" t="s">
        <v>8221</v>
      </c>
      <c r="G1452" t="s">
        <v>8224</v>
      </c>
      <c r="H1452" t="s">
        <v>8246</v>
      </c>
      <c r="I1452">
        <v>1455941197</v>
      </c>
      <c r="J1452">
        <v>1453349197</v>
      </c>
      <c r="K1452" t="b">
        <v>0</v>
      </c>
      <c r="L1452">
        <v>1</v>
      </c>
      <c r="M1452" t="b">
        <v>0</v>
      </c>
      <c r="N1452" t="s">
        <v>8287</v>
      </c>
      <c r="O1452" s="5">
        <f t="shared" si="88"/>
        <v>1E-3</v>
      </c>
      <c r="P1452" s="7">
        <f t="shared" si="89"/>
        <v>1</v>
      </c>
      <c r="Q1452" t="s">
        <v>8322</v>
      </c>
      <c r="R1452" t="s">
        <v>8341</v>
      </c>
      <c r="S1452" s="12">
        <f t="shared" si="90"/>
        <v>42390.171261574069</v>
      </c>
      <c r="T1452" s="12">
        <f t="shared" si="91"/>
        <v>42420.171261574069</v>
      </c>
    </row>
    <row r="1453" spans="1:20" ht="45" hidden="1" x14ac:dyDescent="0.25">
      <c r="A1453">
        <v>1451</v>
      </c>
      <c r="B1453" s="3" t="s">
        <v>1452</v>
      </c>
      <c r="C1453" s="3" t="s">
        <v>5561</v>
      </c>
      <c r="D1453">
        <v>18950</v>
      </c>
      <c r="E1453">
        <v>2</v>
      </c>
      <c r="F1453" t="s">
        <v>8220</v>
      </c>
      <c r="G1453" t="s">
        <v>8224</v>
      </c>
      <c r="H1453" t="s">
        <v>8246</v>
      </c>
      <c r="I1453">
        <v>1416355259</v>
      </c>
      <c r="J1453">
        <v>1413759659</v>
      </c>
      <c r="K1453" t="b">
        <v>0</v>
      </c>
      <c r="L1453">
        <v>2</v>
      </c>
      <c r="M1453" t="b">
        <v>0</v>
      </c>
      <c r="N1453" t="s">
        <v>8287</v>
      </c>
      <c r="O1453" s="5">
        <f t="shared" si="88"/>
        <v>1.0554089709762533E-2</v>
      </c>
      <c r="P1453" s="7">
        <f t="shared" si="89"/>
        <v>1</v>
      </c>
      <c r="Q1453" t="s">
        <v>8322</v>
      </c>
      <c r="R1453" t="s">
        <v>8341</v>
      </c>
      <c r="S1453" s="12">
        <f t="shared" si="90"/>
        <v>41931.959016203706</v>
      </c>
      <c r="T1453" s="12">
        <f t="shared" si="91"/>
        <v>41962.00068287037</v>
      </c>
    </row>
    <row r="1454" spans="1:20" ht="45" hidden="1" x14ac:dyDescent="0.25">
      <c r="A1454">
        <v>1452</v>
      </c>
      <c r="B1454" s="3" t="s">
        <v>1453</v>
      </c>
      <c r="C1454" s="3" t="s">
        <v>5562</v>
      </c>
      <c r="D1454">
        <v>14000</v>
      </c>
      <c r="E1454">
        <v>0</v>
      </c>
      <c r="F1454" t="s">
        <v>8220</v>
      </c>
      <c r="G1454" t="s">
        <v>8224</v>
      </c>
      <c r="H1454" t="s">
        <v>8246</v>
      </c>
      <c r="I1454">
        <v>1406566363</v>
      </c>
      <c r="J1454">
        <v>1403974363</v>
      </c>
      <c r="K1454" t="b">
        <v>0</v>
      </c>
      <c r="L1454">
        <v>0</v>
      </c>
      <c r="M1454" t="b">
        <v>0</v>
      </c>
      <c r="N1454" t="s">
        <v>8287</v>
      </c>
      <c r="O1454" s="5">
        <f t="shared" si="88"/>
        <v>0</v>
      </c>
      <c r="P1454" s="7" t="str">
        <f t="shared" si="89"/>
        <v>N/A</v>
      </c>
      <c r="Q1454" t="s">
        <v>8322</v>
      </c>
      <c r="R1454" t="s">
        <v>8341</v>
      </c>
      <c r="S1454" s="12">
        <f t="shared" si="90"/>
        <v>41818.703275462962</v>
      </c>
      <c r="T1454" s="12">
        <f t="shared" si="91"/>
        <v>41848.703275462962</v>
      </c>
    </row>
    <row r="1455" spans="1:20" ht="60" hidden="1" x14ac:dyDescent="0.25">
      <c r="A1455">
        <v>1453</v>
      </c>
      <c r="B1455" s="3" t="s">
        <v>1454</v>
      </c>
      <c r="C1455" s="3" t="s">
        <v>5563</v>
      </c>
      <c r="D1455">
        <v>25000</v>
      </c>
      <c r="E1455">
        <v>0</v>
      </c>
      <c r="F1455" t="s">
        <v>8220</v>
      </c>
      <c r="G1455" t="s">
        <v>8230</v>
      </c>
      <c r="H1455" t="s">
        <v>8249</v>
      </c>
      <c r="I1455">
        <v>1492270947</v>
      </c>
      <c r="J1455">
        <v>1488386547</v>
      </c>
      <c r="K1455" t="b">
        <v>0</v>
      </c>
      <c r="L1455">
        <v>0</v>
      </c>
      <c r="M1455" t="b">
        <v>0</v>
      </c>
      <c r="N1455" t="s">
        <v>8287</v>
      </c>
      <c r="O1455" s="5">
        <f t="shared" si="88"/>
        <v>0</v>
      </c>
      <c r="P1455" s="7" t="str">
        <f t="shared" si="89"/>
        <v>N/A</v>
      </c>
      <c r="Q1455" t="s">
        <v>8322</v>
      </c>
      <c r="R1455" t="s">
        <v>8341</v>
      </c>
      <c r="S1455" s="12">
        <f t="shared" si="90"/>
        <v>42795.696145833332</v>
      </c>
      <c r="T1455" s="12">
        <f t="shared" si="91"/>
        <v>42840.654479166667</v>
      </c>
    </row>
    <row r="1456" spans="1:20" ht="60" hidden="1" x14ac:dyDescent="0.25">
      <c r="A1456">
        <v>1454</v>
      </c>
      <c r="B1456" s="3" t="s">
        <v>1455</v>
      </c>
      <c r="C1456" s="3" t="s">
        <v>5564</v>
      </c>
      <c r="D1456">
        <v>1750</v>
      </c>
      <c r="E1456">
        <v>15</v>
      </c>
      <c r="F1456" t="s">
        <v>8220</v>
      </c>
      <c r="G1456" t="s">
        <v>8227</v>
      </c>
      <c r="H1456" t="s">
        <v>8249</v>
      </c>
      <c r="I1456">
        <v>1461535140</v>
      </c>
      <c r="J1456">
        <v>1459716480</v>
      </c>
      <c r="K1456" t="b">
        <v>0</v>
      </c>
      <c r="L1456">
        <v>1</v>
      </c>
      <c r="M1456" t="b">
        <v>0</v>
      </c>
      <c r="N1456" t="s">
        <v>8287</v>
      </c>
      <c r="O1456" s="5">
        <f t="shared" si="88"/>
        <v>0.85714285714285721</v>
      </c>
      <c r="P1456" s="7">
        <f t="shared" si="89"/>
        <v>15</v>
      </c>
      <c r="Q1456" t="s">
        <v>8322</v>
      </c>
      <c r="R1456" t="s">
        <v>8341</v>
      </c>
      <c r="S1456" s="12">
        <f t="shared" si="90"/>
        <v>42463.866666666669</v>
      </c>
      <c r="T1456" s="12">
        <f t="shared" si="91"/>
        <v>42484.915972222225</v>
      </c>
    </row>
    <row r="1457" spans="1:20" ht="60" hidden="1" x14ac:dyDescent="0.25">
      <c r="A1457">
        <v>1455</v>
      </c>
      <c r="B1457" s="3" t="s">
        <v>1456</v>
      </c>
      <c r="C1457" s="3" t="s">
        <v>5565</v>
      </c>
      <c r="D1457">
        <v>15000</v>
      </c>
      <c r="E1457">
        <v>1575</v>
      </c>
      <c r="F1457" t="s">
        <v>8220</v>
      </c>
      <c r="G1457" t="s">
        <v>8224</v>
      </c>
      <c r="H1457" t="s">
        <v>8246</v>
      </c>
      <c r="I1457">
        <v>1409924340</v>
      </c>
      <c r="J1457">
        <v>1405181320</v>
      </c>
      <c r="K1457" t="b">
        <v>0</v>
      </c>
      <c r="L1457">
        <v>7</v>
      </c>
      <c r="M1457" t="b">
        <v>0</v>
      </c>
      <c r="N1457" t="s">
        <v>8287</v>
      </c>
      <c r="O1457" s="5">
        <f t="shared" si="88"/>
        <v>10.5</v>
      </c>
      <c r="P1457" s="7">
        <f t="shared" si="89"/>
        <v>225</v>
      </c>
      <c r="Q1457" t="s">
        <v>8322</v>
      </c>
      <c r="R1457" t="s">
        <v>8341</v>
      </c>
      <c r="S1457" s="12">
        <f t="shared" si="90"/>
        <v>41832.672685185185</v>
      </c>
      <c r="T1457" s="12">
        <f t="shared" si="91"/>
        <v>41887.568749999999</v>
      </c>
    </row>
    <row r="1458" spans="1:20" ht="30" hidden="1" x14ac:dyDescent="0.25">
      <c r="A1458">
        <v>1456</v>
      </c>
      <c r="B1458" s="3" t="s">
        <v>1457</v>
      </c>
      <c r="C1458" s="3" t="s">
        <v>5566</v>
      </c>
      <c r="D1458">
        <v>5000</v>
      </c>
      <c r="E1458">
        <v>145</v>
      </c>
      <c r="F1458" t="s">
        <v>8220</v>
      </c>
      <c r="G1458" t="s">
        <v>8237</v>
      </c>
      <c r="H1458" t="s">
        <v>8249</v>
      </c>
      <c r="I1458">
        <v>1483459365</v>
      </c>
      <c r="J1458">
        <v>1480867365</v>
      </c>
      <c r="K1458" t="b">
        <v>0</v>
      </c>
      <c r="L1458">
        <v>3</v>
      </c>
      <c r="M1458" t="b">
        <v>0</v>
      </c>
      <c r="N1458" t="s">
        <v>8287</v>
      </c>
      <c r="O1458" s="5">
        <f t="shared" si="88"/>
        <v>2.9000000000000004</v>
      </c>
      <c r="P1458" s="7">
        <f t="shared" si="89"/>
        <v>48.333333333333336</v>
      </c>
      <c r="Q1458" t="s">
        <v>8322</v>
      </c>
      <c r="R1458" t="s">
        <v>8341</v>
      </c>
      <c r="S1458" s="12">
        <f t="shared" si="90"/>
        <v>42708.668576388889</v>
      </c>
      <c r="T1458" s="12">
        <f t="shared" si="91"/>
        <v>42738.668576388889</v>
      </c>
    </row>
    <row r="1459" spans="1:20" ht="30" hidden="1" x14ac:dyDescent="0.25">
      <c r="A1459">
        <v>1457</v>
      </c>
      <c r="B1459" s="3" t="s">
        <v>1458</v>
      </c>
      <c r="C1459" s="3" t="s">
        <v>5567</v>
      </c>
      <c r="D1459">
        <v>6000</v>
      </c>
      <c r="E1459">
        <v>0</v>
      </c>
      <c r="F1459" t="s">
        <v>8220</v>
      </c>
      <c r="G1459" t="s">
        <v>8224</v>
      </c>
      <c r="H1459" t="s">
        <v>8246</v>
      </c>
      <c r="I1459">
        <v>1447281044</v>
      </c>
      <c r="J1459">
        <v>1444685444</v>
      </c>
      <c r="K1459" t="b">
        <v>0</v>
      </c>
      <c r="L1459">
        <v>0</v>
      </c>
      <c r="M1459" t="b">
        <v>0</v>
      </c>
      <c r="N1459" t="s">
        <v>8287</v>
      </c>
      <c r="O1459" s="5">
        <f t="shared" si="88"/>
        <v>0</v>
      </c>
      <c r="P1459" s="7" t="str">
        <f t="shared" si="89"/>
        <v>N/A</v>
      </c>
      <c r="Q1459" t="s">
        <v>8322</v>
      </c>
      <c r="R1459" t="s">
        <v>8341</v>
      </c>
      <c r="S1459" s="12">
        <f t="shared" si="90"/>
        <v>42289.89634259259</v>
      </c>
      <c r="T1459" s="12">
        <f t="shared" si="91"/>
        <v>42319.938009259262</v>
      </c>
    </row>
    <row r="1460" spans="1:20" ht="60" hidden="1" x14ac:dyDescent="0.25">
      <c r="A1460">
        <v>1458</v>
      </c>
      <c r="B1460" s="3" t="s">
        <v>1459</v>
      </c>
      <c r="C1460" s="3" t="s">
        <v>5568</v>
      </c>
      <c r="D1460">
        <v>5000</v>
      </c>
      <c r="E1460">
        <v>0</v>
      </c>
      <c r="F1460" t="s">
        <v>8220</v>
      </c>
      <c r="G1460" t="s">
        <v>8224</v>
      </c>
      <c r="H1460" t="s">
        <v>8246</v>
      </c>
      <c r="I1460">
        <v>1407729600</v>
      </c>
      <c r="J1460">
        <v>1405097760</v>
      </c>
      <c r="K1460" t="b">
        <v>0</v>
      </c>
      <c r="L1460">
        <v>0</v>
      </c>
      <c r="M1460" t="b">
        <v>0</v>
      </c>
      <c r="N1460" t="s">
        <v>8287</v>
      </c>
      <c r="O1460" s="5">
        <f t="shared" si="88"/>
        <v>0</v>
      </c>
      <c r="P1460" s="7" t="str">
        <f t="shared" si="89"/>
        <v>N/A</v>
      </c>
      <c r="Q1460" t="s">
        <v>8322</v>
      </c>
      <c r="R1460" t="s">
        <v>8341</v>
      </c>
      <c r="S1460" s="12">
        <f t="shared" si="90"/>
        <v>41831.705555555556</v>
      </c>
      <c r="T1460" s="12">
        <f t="shared" si="91"/>
        <v>41862.166666666664</v>
      </c>
    </row>
    <row r="1461" spans="1:20" ht="45" hidden="1" x14ac:dyDescent="0.25">
      <c r="A1461">
        <v>1459</v>
      </c>
      <c r="B1461" s="3" t="s">
        <v>1460</v>
      </c>
      <c r="C1461" s="3" t="s">
        <v>5569</v>
      </c>
      <c r="D1461">
        <v>37000</v>
      </c>
      <c r="E1461">
        <v>0</v>
      </c>
      <c r="F1461" t="s">
        <v>8220</v>
      </c>
      <c r="G1461" t="s">
        <v>8232</v>
      </c>
      <c r="H1461" t="s">
        <v>8253</v>
      </c>
      <c r="I1461">
        <v>1449077100</v>
      </c>
      <c r="J1461">
        <v>1446612896</v>
      </c>
      <c r="K1461" t="b">
        <v>0</v>
      </c>
      <c r="L1461">
        <v>0</v>
      </c>
      <c r="M1461" t="b">
        <v>0</v>
      </c>
      <c r="N1461" t="s">
        <v>8287</v>
      </c>
      <c r="O1461" s="5">
        <f t="shared" si="88"/>
        <v>0</v>
      </c>
      <c r="P1461" s="7" t="str">
        <f t="shared" si="89"/>
        <v>N/A</v>
      </c>
      <c r="Q1461" t="s">
        <v>8322</v>
      </c>
      <c r="R1461" t="s">
        <v>8341</v>
      </c>
      <c r="S1461" s="12">
        <f t="shared" si="90"/>
        <v>42312.204814814817</v>
      </c>
      <c r="T1461" s="12">
        <f t="shared" si="91"/>
        <v>42340.725694444445</v>
      </c>
    </row>
    <row r="1462" spans="1:20" ht="45" hidden="1" x14ac:dyDescent="0.25">
      <c r="A1462">
        <v>1460</v>
      </c>
      <c r="B1462" s="3" t="s">
        <v>1461</v>
      </c>
      <c r="C1462" s="3" t="s">
        <v>5570</v>
      </c>
      <c r="D1462">
        <v>25000000</v>
      </c>
      <c r="E1462">
        <v>0</v>
      </c>
      <c r="F1462" t="s">
        <v>8220</v>
      </c>
      <c r="G1462" t="s">
        <v>8224</v>
      </c>
      <c r="H1462" t="s">
        <v>8246</v>
      </c>
      <c r="I1462">
        <v>1417391100</v>
      </c>
      <c r="J1462">
        <v>1412371898</v>
      </c>
      <c r="K1462" t="b">
        <v>0</v>
      </c>
      <c r="L1462">
        <v>0</v>
      </c>
      <c r="M1462" t="b">
        <v>0</v>
      </c>
      <c r="N1462" t="s">
        <v>8287</v>
      </c>
      <c r="O1462" s="5">
        <f t="shared" si="88"/>
        <v>0</v>
      </c>
      <c r="P1462" s="7" t="str">
        <f t="shared" si="89"/>
        <v>N/A</v>
      </c>
      <c r="Q1462" t="s">
        <v>8322</v>
      </c>
      <c r="R1462" t="s">
        <v>8341</v>
      </c>
      <c r="S1462" s="12">
        <f t="shared" si="90"/>
        <v>41915.896967592591</v>
      </c>
      <c r="T1462" s="12">
        <f t="shared" si="91"/>
        <v>41973.989583333328</v>
      </c>
    </row>
    <row r="1463" spans="1:20" ht="30" hidden="1" x14ac:dyDescent="0.25">
      <c r="A1463">
        <v>1461</v>
      </c>
      <c r="B1463" s="3" t="s">
        <v>1462</v>
      </c>
      <c r="C1463" s="3" t="s">
        <v>5571</v>
      </c>
      <c r="D1463">
        <v>15000</v>
      </c>
      <c r="E1463">
        <v>15186.69</v>
      </c>
      <c r="F1463" t="s">
        <v>8219</v>
      </c>
      <c r="G1463" t="s">
        <v>8224</v>
      </c>
      <c r="H1463" t="s">
        <v>8246</v>
      </c>
      <c r="I1463">
        <v>1413849600</v>
      </c>
      <c r="J1463">
        <v>1410967754</v>
      </c>
      <c r="K1463" t="b">
        <v>1</v>
      </c>
      <c r="L1463">
        <v>340</v>
      </c>
      <c r="M1463" t="b">
        <v>1</v>
      </c>
      <c r="N1463" t="s">
        <v>8288</v>
      </c>
      <c r="O1463" s="5">
        <f t="shared" si="88"/>
        <v>101.24459999999999</v>
      </c>
      <c r="P1463" s="7">
        <f t="shared" si="89"/>
        <v>44.66673529411765</v>
      </c>
      <c r="Q1463" t="s">
        <v>8322</v>
      </c>
      <c r="R1463" t="s">
        <v>8342</v>
      </c>
      <c r="S1463" s="12">
        <f t="shared" si="90"/>
        <v>41899.645300925928</v>
      </c>
      <c r="T1463" s="12">
        <f t="shared" si="91"/>
        <v>41933</v>
      </c>
    </row>
    <row r="1464" spans="1:20" ht="30" hidden="1" x14ac:dyDescent="0.25">
      <c r="A1464">
        <v>1462</v>
      </c>
      <c r="B1464" s="3" t="s">
        <v>1463</v>
      </c>
      <c r="C1464" s="3" t="s">
        <v>5572</v>
      </c>
      <c r="D1464">
        <v>4000</v>
      </c>
      <c r="E1464">
        <v>4340.7</v>
      </c>
      <c r="F1464" t="s">
        <v>8219</v>
      </c>
      <c r="G1464" t="s">
        <v>8224</v>
      </c>
      <c r="H1464" t="s">
        <v>8246</v>
      </c>
      <c r="I1464">
        <v>1365609271</v>
      </c>
      <c r="J1464">
        <v>1363017271</v>
      </c>
      <c r="K1464" t="b">
        <v>1</v>
      </c>
      <c r="L1464">
        <v>150</v>
      </c>
      <c r="M1464" t="b">
        <v>1</v>
      </c>
      <c r="N1464" t="s">
        <v>8288</v>
      </c>
      <c r="O1464" s="5">
        <f t="shared" si="88"/>
        <v>108.5175</v>
      </c>
      <c r="P1464" s="7">
        <f t="shared" si="89"/>
        <v>28.937999999999999</v>
      </c>
      <c r="Q1464" t="s">
        <v>8322</v>
      </c>
      <c r="R1464" t="s">
        <v>8342</v>
      </c>
      <c r="S1464" s="12">
        <f t="shared" si="90"/>
        <v>41344.662858796299</v>
      </c>
      <c r="T1464" s="12">
        <f t="shared" si="91"/>
        <v>41374.662858796299</v>
      </c>
    </row>
    <row r="1465" spans="1:20" ht="60" hidden="1" x14ac:dyDescent="0.25">
      <c r="A1465">
        <v>1463</v>
      </c>
      <c r="B1465" s="3" t="s">
        <v>1464</v>
      </c>
      <c r="C1465" s="3" t="s">
        <v>5573</v>
      </c>
      <c r="D1465">
        <v>600</v>
      </c>
      <c r="E1465">
        <v>886</v>
      </c>
      <c r="F1465" t="s">
        <v>8219</v>
      </c>
      <c r="G1465" t="s">
        <v>8224</v>
      </c>
      <c r="H1465" t="s">
        <v>8246</v>
      </c>
      <c r="I1465">
        <v>1365367938</v>
      </c>
      <c r="J1465">
        <v>1361483538</v>
      </c>
      <c r="K1465" t="b">
        <v>1</v>
      </c>
      <c r="L1465">
        <v>25</v>
      </c>
      <c r="M1465" t="b">
        <v>1</v>
      </c>
      <c r="N1465" t="s">
        <v>8288</v>
      </c>
      <c r="O1465" s="5">
        <f t="shared" si="88"/>
        <v>147.66666666666666</v>
      </c>
      <c r="P1465" s="7">
        <f t="shared" si="89"/>
        <v>35.44</v>
      </c>
      <c r="Q1465" t="s">
        <v>8322</v>
      </c>
      <c r="R1465" t="s">
        <v>8342</v>
      </c>
      <c r="S1465" s="12">
        <f t="shared" si="90"/>
        <v>41326.911319444444</v>
      </c>
      <c r="T1465" s="12">
        <f t="shared" si="91"/>
        <v>41371.869652777779</v>
      </c>
    </row>
    <row r="1466" spans="1:20" hidden="1" x14ac:dyDescent="0.25">
      <c r="A1466">
        <v>1464</v>
      </c>
      <c r="B1466" s="3" t="s">
        <v>1465</v>
      </c>
      <c r="C1466" s="3" t="s">
        <v>5574</v>
      </c>
      <c r="D1466">
        <v>5000</v>
      </c>
      <c r="E1466">
        <v>8160</v>
      </c>
      <c r="F1466" t="s">
        <v>8219</v>
      </c>
      <c r="G1466" t="s">
        <v>8224</v>
      </c>
      <c r="H1466" t="s">
        <v>8246</v>
      </c>
      <c r="I1466">
        <v>1361029958</v>
      </c>
      <c r="J1466">
        <v>1358437958</v>
      </c>
      <c r="K1466" t="b">
        <v>1</v>
      </c>
      <c r="L1466">
        <v>234</v>
      </c>
      <c r="M1466" t="b">
        <v>1</v>
      </c>
      <c r="N1466" t="s">
        <v>8288</v>
      </c>
      <c r="O1466" s="5">
        <f t="shared" si="88"/>
        <v>163.19999999999999</v>
      </c>
      <c r="P1466" s="7">
        <f t="shared" si="89"/>
        <v>34.871794871794869</v>
      </c>
      <c r="Q1466" t="s">
        <v>8322</v>
      </c>
      <c r="R1466" t="s">
        <v>8342</v>
      </c>
      <c r="S1466" s="12">
        <f t="shared" si="90"/>
        <v>41291.661550925928</v>
      </c>
      <c r="T1466" s="12">
        <f t="shared" si="91"/>
        <v>41321.661550925928</v>
      </c>
    </row>
    <row r="1467" spans="1:20" ht="60" hidden="1" x14ac:dyDescent="0.25">
      <c r="A1467">
        <v>1465</v>
      </c>
      <c r="B1467" s="3" t="s">
        <v>1466</v>
      </c>
      <c r="C1467" s="3" t="s">
        <v>5575</v>
      </c>
      <c r="D1467">
        <v>30000</v>
      </c>
      <c r="E1467">
        <v>136924.35</v>
      </c>
      <c r="F1467" t="s">
        <v>8219</v>
      </c>
      <c r="G1467" t="s">
        <v>8224</v>
      </c>
      <c r="H1467" t="s">
        <v>8246</v>
      </c>
      <c r="I1467">
        <v>1332385200</v>
      </c>
      <c r="J1467">
        <v>1329759452</v>
      </c>
      <c r="K1467" t="b">
        <v>1</v>
      </c>
      <c r="L1467">
        <v>2602</v>
      </c>
      <c r="M1467" t="b">
        <v>1</v>
      </c>
      <c r="N1467" t="s">
        <v>8288</v>
      </c>
      <c r="O1467" s="5">
        <f t="shared" si="88"/>
        <v>456.41449999999998</v>
      </c>
      <c r="P1467" s="7">
        <f t="shared" si="89"/>
        <v>52.622732513451197</v>
      </c>
      <c r="Q1467" t="s">
        <v>8322</v>
      </c>
      <c r="R1467" t="s">
        <v>8342</v>
      </c>
      <c r="S1467" s="12">
        <f t="shared" si="90"/>
        <v>40959.734398148146</v>
      </c>
      <c r="T1467" s="12">
        <f t="shared" si="91"/>
        <v>40990.125</v>
      </c>
    </row>
    <row r="1468" spans="1:20" ht="60" hidden="1" x14ac:dyDescent="0.25">
      <c r="A1468">
        <v>1466</v>
      </c>
      <c r="B1468" s="3" t="s">
        <v>1467</v>
      </c>
      <c r="C1468" s="3" t="s">
        <v>5576</v>
      </c>
      <c r="D1468">
        <v>16000</v>
      </c>
      <c r="E1468">
        <v>17260.37</v>
      </c>
      <c r="F1468" t="s">
        <v>8219</v>
      </c>
      <c r="G1468" t="s">
        <v>8224</v>
      </c>
      <c r="H1468" t="s">
        <v>8246</v>
      </c>
      <c r="I1468">
        <v>1452574800</v>
      </c>
      <c r="J1468">
        <v>1449029266</v>
      </c>
      <c r="K1468" t="b">
        <v>1</v>
      </c>
      <c r="L1468">
        <v>248</v>
      </c>
      <c r="M1468" t="b">
        <v>1</v>
      </c>
      <c r="N1468" t="s">
        <v>8288</v>
      </c>
      <c r="O1468" s="5">
        <f t="shared" si="88"/>
        <v>107.87731249999999</v>
      </c>
      <c r="P1468" s="7">
        <f t="shared" si="89"/>
        <v>69.598266129032254</v>
      </c>
      <c r="Q1468" t="s">
        <v>8322</v>
      </c>
      <c r="R1468" t="s">
        <v>8342</v>
      </c>
      <c r="S1468" s="12">
        <f t="shared" si="90"/>
        <v>42340.172060185185</v>
      </c>
      <c r="T1468" s="12">
        <f t="shared" si="91"/>
        <v>42381.208333333328</v>
      </c>
    </row>
    <row r="1469" spans="1:20" ht="30" hidden="1" x14ac:dyDescent="0.25">
      <c r="A1469">
        <v>1467</v>
      </c>
      <c r="B1469" s="3" t="s">
        <v>1468</v>
      </c>
      <c r="C1469" s="3" t="s">
        <v>5577</v>
      </c>
      <c r="D1469">
        <v>40000</v>
      </c>
      <c r="E1469">
        <v>46032</v>
      </c>
      <c r="F1469" t="s">
        <v>8219</v>
      </c>
      <c r="G1469" t="s">
        <v>8224</v>
      </c>
      <c r="H1469" t="s">
        <v>8246</v>
      </c>
      <c r="I1469">
        <v>1332699285</v>
      </c>
      <c r="J1469">
        <v>1327518885</v>
      </c>
      <c r="K1469" t="b">
        <v>1</v>
      </c>
      <c r="L1469">
        <v>600</v>
      </c>
      <c r="M1469" t="b">
        <v>1</v>
      </c>
      <c r="N1469" t="s">
        <v>8288</v>
      </c>
      <c r="O1469" s="5">
        <f t="shared" si="88"/>
        <v>115.08</v>
      </c>
      <c r="P1469" s="7">
        <f t="shared" si="89"/>
        <v>76.72</v>
      </c>
      <c r="Q1469" t="s">
        <v>8322</v>
      </c>
      <c r="R1469" t="s">
        <v>8342</v>
      </c>
      <c r="S1469" s="12">
        <f t="shared" si="90"/>
        <v>40933.80190972222</v>
      </c>
      <c r="T1469" s="12">
        <f t="shared" si="91"/>
        <v>40993.760243055556</v>
      </c>
    </row>
    <row r="1470" spans="1:20" ht="60" hidden="1" x14ac:dyDescent="0.25">
      <c r="A1470">
        <v>1468</v>
      </c>
      <c r="B1470" s="3" t="s">
        <v>1469</v>
      </c>
      <c r="C1470" s="3" t="s">
        <v>5578</v>
      </c>
      <c r="D1470">
        <v>9500</v>
      </c>
      <c r="E1470">
        <v>9725</v>
      </c>
      <c r="F1470" t="s">
        <v>8219</v>
      </c>
      <c r="G1470" t="s">
        <v>8224</v>
      </c>
      <c r="H1470" t="s">
        <v>8246</v>
      </c>
      <c r="I1470">
        <v>1307838049</v>
      </c>
      <c r="J1470">
        <v>1302654049</v>
      </c>
      <c r="K1470" t="b">
        <v>1</v>
      </c>
      <c r="L1470">
        <v>293</v>
      </c>
      <c r="M1470" t="b">
        <v>1</v>
      </c>
      <c r="N1470" t="s">
        <v>8288</v>
      </c>
      <c r="O1470" s="5">
        <f t="shared" si="88"/>
        <v>102.36842105263158</v>
      </c>
      <c r="P1470" s="7">
        <f t="shared" si="89"/>
        <v>33.191126279863482</v>
      </c>
      <c r="Q1470" t="s">
        <v>8322</v>
      </c>
      <c r="R1470" t="s">
        <v>8342</v>
      </c>
      <c r="S1470" s="12">
        <f t="shared" si="90"/>
        <v>40646.014456018522</v>
      </c>
      <c r="T1470" s="12">
        <f t="shared" si="91"/>
        <v>40706.014456018522</v>
      </c>
    </row>
    <row r="1471" spans="1:20" ht="45" hidden="1" x14ac:dyDescent="0.25">
      <c r="A1471">
        <v>1469</v>
      </c>
      <c r="B1471" s="3" t="s">
        <v>1470</v>
      </c>
      <c r="C1471" s="3" t="s">
        <v>5579</v>
      </c>
      <c r="D1471">
        <v>44250</v>
      </c>
      <c r="E1471">
        <v>47978</v>
      </c>
      <c r="F1471" t="s">
        <v>8219</v>
      </c>
      <c r="G1471" t="s">
        <v>8224</v>
      </c>
      <c r="H1471" t="s">
        <v>8246</v>
      </c>
      <c r="I1471">
        <v>1360938109</v>
      </c>
      <c r="J1471">
        <v>1358346109</v>
      </c>
      <c r="K1471" t="b">
        <v>1</v>
      </c>
      <c r="L1471">
        <v>321</v>
      </c>
      <c r="M1471" t="b">
        <v>1</v>
      </c>
      <c r="N1471" t="s">
        <v>8288</v>
      </c>
      <c r="O1471" s="5">
        <f t="shared" si="88"/>
        <v>108.42485875706214</v>
      </c>
      <c r="P1471" s="7">
        <f t="shared" si="89"/>
        <v>149.46417445482865</v>
      </c>
      <c r="Q1471" t="s">
        <v>8322</v>
      </c>
      <c r="R1471" t="s">
        <v>8342</v>
      </c>
      <c r="S1471" s="12">
        <f t="shared" si="90"/>
        <v>41290.598483796297</v>
      </c>
      <c r="T1471" s="12">
        <f t="shared" si="91"/>
        <v>41320.598483796297</v>
      </c>
    </row>
    <row r="1472" spans="1:20" ht="60" hidden="1" x14ac:dyDescent="0.25">
      <c r="A1472">
        <v>1470</v>
      </c>
      <c r="B1472" s="3" t="s">
        <v>1471</v>
      </c>
      <c r="C1472" s="3" t="s">
        <v>5580</v>
      </c>
      <c r="D1472">
        <v>1500</v>
      </c>
      <c r="E1472">
        <v>1877</v>
      </c>
      <c r="F1472" t="s">
        <v>8219</v>
      </c>
      <c r="G1472" t="s">
        <v>8224</v>
      </c>
      <c r="H1472" t="s">
        <v>8246</v>
      </c>
      <c r="I1472">
        <v>1356724263</v>
      </c>
      <c r="J1472">
        <v>1354909863</v>
      </c>
      <c r="K1472" t="b">
        <v>1</v>
      </c>
      <c r="L1472">
        <v>81</v>
      </c>
      <c r="M1472" t="b">
        <v>1</v>
      </c>
      <c r="N1472" t="s">
        <v>8288</v>
      </c>
      <c r="O1472" s="5">
        <f t="shared" si="88"/>
        <v>125.13333333333334</v>
      </c>
      <c r="P1472" s="7">
        <f t="shared" si="89"/>
        <v>23.172839506172838</v>
      </c>
      <c r="Q1472" t="s">
        <v>8322</v>
      </c>
      <c r="R1472" t="s">
        <v>8342</v>
      </c>
      <c r="S1472" s="12">
        <f t="shared" si="90"/>
        <v>41250.827118055553</v>
      </c>
      <c r="T1472" s="12">
        <f t="shared" si="91"/>
        <v>41271.827118055553</v>
      </c>
    </row>
    <row r="1473" spans="1:20" ht="60" hidden="1" x14ac:dyDescent="0.25">
      <c r="A1473">
        <v>1471</v>
      </c>
      <c r="B1473" s="3" t="s">
        <v>1472</v>
      </c>
      <c r="C1473" s="3" t="s">
        <v>5581</v>
      </c>
      <c r="D1473">
        <v>32000</v>
      </c>
      <c r="E1473">
        <v>33229</v>
      </c>
      <c r="F1473" t="s">
        <v>8219</v>
      </c>
      <c r="G1473" t="s">
        <v>8224</v>
      </c>
      <c r="H1473" t="s">
        <v>8246</v>
      </c>
      <c r="I1473">
        <v>1428620334</v>
      </c>
      <c r="J1473">
        <v>1426028334</v>
      </c>
      <c r="K1473" t="b">
        <v>1</v>
      </c>
      <c r="L1473">
        <v>343</v>
      </c>
      <c r="M1473" t="b">
        <v>1</v>
      </c>
      <c r="N1473" t="s">
        <v>8288</v>
      </c>
      <c r="O1473" s="5">
        <f t="shared" si="88"/>
        <v>103.840625</v>
      </c>
      <c r="P1473" s="7">
        <f t="shared" si="89"/>
        <v>96.877551020408163</v>
      </c>
      <c r="Q1473" t="s">
        <v>8322</v>
      </c>
      <c r="R1473" t="s">
        <v>8342</v>
      </c>
      <c r="S1473" s="12">
        <f t="shared" si="90"/>
        <v>42073.957569444443</v>
      </c>
      <c r="T1473" s="12">
        <f t="shared" si="91"/>
        <v>42103.957569444443</v>
      </c>
    </row>
    <row r="1474" spans="1:20" ht="60" hidden="1" x14ac:dyDescent="0.25">
      <c r="A1474">
        <v>1472</v>
      </c>
      <c r="B1474" s="3" t="s">
        <v>1473</v>
      </c>
      <c r="C1474" s="3" t="s">
        <v>5582</v>
      </c>
      <c r="D1474">
        <v>25000</v>
      </c>
      <c r="E1474">
        <v>34676</v>
      </c>
      <c r="F1474" t="s">
        <v>8219</v>
      </c>
      <c r="G1474" t="s">
        <v>8224</v>
      </c>
      <c r="H1474" t="s">
        <v>8246</v>
      </c>
      <c r="I1474">
        <v>1381928503</v>
      </c>
      <c r="J1474">
        <v>1379336503</v>
      </c>
      <c r="K1474" t="b">
        <v>1</v>
      </c>
      <c r="L1474">
        <v>336</v>
      </c>
      <c r="M1474" t="b">
        <v>1</v>
      </c>
      <c r="N1474" t="s">
        <v>8288</v>
      </c>
      <c r="O1474" s="5">
        <f t="shared" si="88"/>
        <v>138.70400000000001</v>
      </c>
      <c r="P1474" s="7">
        <f t="shared" si="89"/>
        <v>103.20238095238095</v>
      </c>
      <c r="Q1474" t="s">
        <v>8322</v>
      </c>
      <c r="R1474" t="s">
        <v>8342</v>
      </c>
      <c r="S1474" s="12">
        <f t="shared" si="90"/>
        <v>41533.542858796296</v>
      </c>
      <c r="T1474" s="12">
        <f t="shared" si="91"/>
        <v>41563.542858796296</v>
      </c>
    </row>
    <row r="1475" spans="1:20" hidden="1" x14ac:dyDescent="0.25">
      <c r="A1475">
        <v>1473</v>
      </c>
      <c r="B1475" s="3" t="s">
        <v>1474</v>
      </c>
      <c r="C1475" s="3" t="s">
        <v>5583</v>
      </c>
      <c r="D1475">
        <v>1500</v>
      </c>
      <c r="E1475">
        <v>1807.74</v>
      </c>
      <c r="F1475" t="s">
        <v>8219</v>
      </c>
      <c r="G1475" t="s">
        <v>8224</v>
      </c>
      <c r="H1475" t="s">
        <v>8246</v>
      </c>
      <c r="I1475">
        <v>1330644639</v>
      </c>
      <c r="J1475">
        <v>1328052639</v>
      </c>
      <c r="K1475" t="b">
        <v>1</v>
      </c>
      <c r="L1475">
        <v>47</v>
      </c>
      <c r="M1475" t="b">
        <v>1</v>
      </c>
      <c r="N1475" t="s">
        <v>8288</v>
      </c>
      <c r="O1475" s="5">
        <f t="shared" ref="O1475:O1538" si="92">(E1475/D1475)*100</f>
        <v>120.51600000000001</v>
      </c>
      <c r="P1475" s="7">
        <f t="shared" ref="P1475:P1538" si="93">IF(E1475&gt;0,E1475/L1475,"N/A")</f>
        <v>38.462553191489363</v>
      </c>
      <c r="Q1475" t="s">
        <v>8322</v>
      </c>
      <c r="R1475" t="s">
        <v>8342</v>
      </c>
      <c r="S1475" s="12">
        <f t="shared" ref="S1475:S1538" si="94">(((J1475/60)/60)/24)+DATE(1970,1,1)</f>
        <v>40939.979618055557</v>
      </c>
      <c r="T1475" s="12">
        <f t="shared" ref="T1475:T1538" si="95">(((I1475/60)/60/24)+DATE(1970,1,1))</f>
        <v>40969.979618055557</v>
      </c>
    </row>
    <row r="1476" spans="1:20" ht="60" hidden="1" x14ac:dyDescent="0.25">
      <c r="A1476">
        <v>1474</v>
      </c>
      <c r="B1476" s="3" t="s">
        <v>1475</v>
      </c>
      <c r="C1476" s="3" t="s">
        <v>5584</v>
      </c>
      <c r="D1476">
        <v>3000</v>
      </c>
      <c r="E1476">
        <v>3368</v>
      </c>
      <c r="F1476" t="s">
        <v>8219</v>
      </c>
      <c r="G1476" t="s">
        <v>8224</v>
      </c>
      <c r="H1476" t="s">
        <v>8246</v>
      </c>
      <c r="I1476">
        <v>1379093292</v>
      </c>
      <c r="J1476">
        <v>1376501292</v>
      </c>
      <c r="K1476" t="b">
        <v>1</v>
      </c>
      <c r="L1476">
        <v>76</v>
      </c>
      <c r="M1476" t="b">
        <v>1</v>
      </c>
      <c r="N1476" t="s">
        <v>8288</v>
      </c>
      <c r="O1476" s="5">
        <f t="shared" si="92"/>
        <v>112.26666666666667</v>
      </c>
      <c r="P1476" s="7">
        <f t="shared" si="93"/>
        <v>44.315789473684212</v>
      </c>
      <c r="Q1476" t="s">
        <v>8322</v>
      </c>
      <c r="R1476" t="s">
        <v>8342</v>
      </c>
      <c r="S1476" s="12">
        <f t="shared" si="94"/>
        <v>41500.727916666663</v>
      </c>
      <c r="T1476" s="12">
        <f t="shared" si="95"/>
        <v>41530.727916666663</v>
      </c>
    </row>
    <row r="1477" spans="1:20" ht="45" hidden="1" x14ac:dyDescent="0.25">
      <c r="A1477">
        <v>1475</v>
      </c>
      <c r="B1477" s="3" t="s">
        <v>1476</v>
      </c>
      <c r="C1477" s="3" t="s">
        <v>5585</v>
      </c>
      <c r="D1477">
        <v>15000</v>
      </c>
      <c r="E1477">
        <v>28300.45</v>
      </c>
      <c r="F1477" t="s">
        <v>8219</v>
      </c>
      <c r="G1477" t="s">
        <v>8224</v>
      </c>
      <c r="H1477" t="s">
        <v>8246</v>
      </c>
      <c r="I1477">
        <v>1419051540</v>
      </c>
      <c r="J1477">
        <v>1416244863</v>
      </c>
      <c r="K1477" t="b">
        <v>1</v>
      </c>
      <c r="L1477">
        <v>441</v>
      </c>
      <c r="M1477" t="b">
        <v>1</v>
      </c>
      <c r="N1477" t="s">
        <v>8288</v>
      </c>
      <c r="O1477" s="5">
        <f t="shared" si="92"/>
        <v>188.66966666666667</v>
      </c>
      <c r="P1477" s="7">
        <f t="shared" si="93"/>
        <v>64.173356009070289</v>
      </c>
      <c r="Q1477" t="s">
        <v>8322</v>
      </c>
      <c r="R1477" t="s">
        <v>8342</v>
      </c>
      <c r="S1477" s="12">
        <f t="shared" si="94"/>
        <v>41960.722951388889</v>
      </c>
      <c r="T1477" s="12">
        <f t="shared" si="95"/>
        <v>41993.207638888889</v>
      </c>
    </row>
    <row r="1478" spans="1:20" ht="45" hidden="1" x14ac:dyDescent="0.25">
      <c r="A1478">
        <v>1476</v>
      </c>
      <c r="B1478" s="3" t="s">
        <v>1477</v>
      </c>
      <c r="C1478" s="3" t="s">
        <v>5586</v>
      </c>
      <c r="D1478">
        <v>6000</v>
      </c>
      <c r="E1478">
        <v>39693.279999999999</v>
      </c>
      <c r="F1478" t="s">
        <v>8219</v>
      </c>
      <c r="G1478" t="s">
        <v>8224</v>
      </c>
      <c r="H1478" t="s">
        <v>8246</v>
      </c>
      <c r="I1478">
        <v>1315616422</v>
      </c>
      <c r="J1478">
        <v>1313024422</v>
      </c>
      <c r="K1478" t="b">
        <v>1</v>
      </c>
      <c r="L1478">
        <v>916</v>
      </c>
      <c r="M1478" t="b">
        <v>1</v>
      </c>
      <c r="N1478" t="s">
        <v>8288</v>
      </c>
      <c r="O1478" s="5">
        <f t="shared" si="92"/>
        <v>661.55466666666666</v>
      </c>
      <c r="P1478" s="7">
        <f t="shared" si="93"/>
        <v>43.333275109170302</v>
      </c>
      <c r="Q1478" t="s">
        <v>8322</v>
      </c>
      <c r="R1478" t="s">
        <v>8342</v>
      </c>
      <c r="S1478" s="12">
        <f t="shared" si="94"/>
        <v>40766.041921296295</v>
      </c>
      <c r="T1478" s="12">
        <f t="shared" si="95"/>
        <v>40796.041921296295</v>
      </c>
    </row>
    <row r="1479" spans="1:20" ht="60" hidden="1" x14ac:dyDescent="0.25">
      <c r="A1479">
        <v>1477</v>
      </c>
      <c r="B1479" s="3" t="s">
        <v>1478</v>
      </c>
      <c r="C1479" s="3" t="s">
        <v>5587</v>
      </c>
      <c r="D1479">
        <v>30000</v>
      </c>
      <c r="E1479">
        <v>33393</v>
      </c>
      <c r="F1479" t="s">
        <v>8219</v>
      </c>
      <c r="G1479" t="s">
        <v>8224</v>
      </c>
      <c r="H1479" t="s">
        <v>8246</v>
      </c>
      <c r="I1479">
        <v>1324609200</v>
      </c>
      <c r="J1479">
        <v>1319467604</v>
      </c>
      <c r="K1479" t="b">
        <v>1</v>
      </c>
      <c r="L1479">
        <v>369</v>
      </c>
      <c r="M1479" t="b">
        <v>1</v>
      </c>
      <c r="N1479" t="s">
        <v>8288</v>
      </c>
      <c r="O1479" s="5">
        <f t="shared" si="92"/>
        <v>111.31</v>
      </c>
      <c r="P1479" s="7">
        <f t="shared" si="93"/>
        <v>90.495934959349597</v>
      </c>
      <c r="Q1479" t="s">
        <v>8322</v>
      </c>
      <c r="R1479" t="s">
        <v>8342</v>
      </c>
      <c r="S1479" s="12">
        <f t="shared" si="94"/>
        <v>40840.615787037037</v>
      </c>
      <c r="T1479" s="12">
        <f t="shared" si="95"/>
        <v>40900.125</v>
      </c>
    </row>
    <row r="1480" spans="1:20" ht="60" hidden="1" x14ac:dyDescent="0.25">
      <c r="A1480">
        <v>1478</v>
      </c>
      <c r="B1480" s="3" t="s">
        <v>1479</v>
      </c>
      <c r="C1480" s="3" t="s">
        <v>5588</v>
      </c>
      <c r="D1480">
        <v>50000</v>
      </c>
      <c r="E1480">
        <v>590807.11</v>
      </c>
      <c r="F1480" t="s">
        <v>8219</v>
      </c>
      <c r="G1480" t="s">
        <v>8224</v>
      </c>
      <c r="H1480" t="s">
        <v>8246</v>
      </c>
      <c r="I1480">
        <v>1368564913</v>
      </c>
      <c r="J1480">
        <v>1367355313</v>
      </c>
      <c r="K1480" t="b">
        <v>1</v>
      </c>
      <c r="L1480">
        <v>20242</v>
      </c>
      <c r="M1480" t="b">
        <v>1</v>
      </c>
      <c r="N1480" t="s">
        <v>8288</v>
      </c>
      <c r="O1480" s="5">
        <f t="shared" si="92"/>
        <v>1181.6142199999999</v>
      </c>
      <c r="P1480" s="7">
        <f t="shared" si="93"/>
        <v>29.187190495010373</v>
      </c>
      <c r="Q1480" t="s">
        <v>8322</v>
      </c>
      <c r="R1480" t="s">
        <v>8342</v>
      </c>
      <c r="S1480" s="12">
        <f t="shared" si="94"/>
        <v>41394.871678240743</v>
      </c>
      <c r="T1480" s="12">
        <f t="shared" si="95"/>
        <v>41408.871678240743</v>
      </c>
    </row>
    <row r="1481" spans="1:20" ht="60" hidden="1" x14ac:dyDescent="0.25">
      <c r="A1481">
        <v>1479</v>
      </c>
      <c r="B1481" s="3" t="s">
        <v>1480</v>
      </c>
      <c r="C1481" s="3" t="s">
        <v>5589</v>
      </c>
      <c r="D1481">
        <v>1600</v>
      </c>
      <c r="E1481">
        <v>2198</v>
      </c>
      <c r="F1481" t="s">
        <v>8219</v>
      </c>
      <c r="G1481" t="s">
        <v>8224</v>
      </c>
      <c r="H1481" t="s">
        <v>8246</v>
      </c>
      <c r="I1481">
        <v>1399694340</v>
      </c>
      <c r="J1481">
        <v>1398448389</v>
      </c>
      <c r="K1481" t="b">
        <v>1</v>
      </c>
      <c r="L1481">
        <v>71</v>
      </c>
      <c r="M1481" t="b">
        <v>1</v>
      </c>
      <c r="N1481" t="s">
        <v>8288</v>
      </c>
      <c r="O1481" s="5">
        <f t="shared" si="92"/>
        <v>137.375</v>
      </c>
      <c r="P1481" s="7">
        <f t="shared" si="93"/>
        <v>30.95774647887324</v>
      </c>
      <c r="Q1481" t="s">
        <v>8322</v>
      </c>
      <c r="R1481" t="s">
        <v>8342</v>
      </c>
      <c r="S1481" s="12">
        <f t="shared" si="94"/>
        <v>41754.745243055557</v>
      </c>
      <c r="T1481" s="12">
        <f t="shared" si="95"/>
        <v>41769.165972222225</v>
      </c>
    </row>
    <row r="1482" spans="1:20" ht="60" hidden="1" x14ac:dyDescent="0.25">
      <c r="A1482">
        <v>1480</v>
      </c>
      <c r="B1482" s="3" t="s">
        <v>1481</v>
      </c>
      <c r="C1482" s="3" t="s">
        <v>5590</v>
      </c>
      <c r="D1482">
        <v>50000</v>
      </c>
      <c r="E1482">
        <v>58520.2</v>
      </c>
      <c r="F1482" t="s">
        <v>8219</v>
      </c>
      <c r="G1482" t="s">
        <v>8224</v>
      </c>
      <c r="H1482" t="s">
        <v>8246</v>
      </c>
      <c r="I1482">
        <v>1374858000</v>
      </c>
      <c r="J1482">
        <v>1373408699</v>
      </c>
      <c r="K1482" t="b">
        <v>1</v>
      </c>
      <c r="L1482">
        <v>635</v>
      </c>
      <c r="M1482" t="b">
        <v>1</v>
      </c>
      <c r="N1482" t="s">
        <v>8288</v>
      </c>
      <c r="O1482" s="5">
        <f t="shared" si="92"/>
        <v>117.04040000000001</v>
      </c>
      <c r="P1482" s="7">
        <f t="shared" si="93"/>
        <v>92.157795275590544</v>
      </c>
      <c r="Q1482" t="s">
        <v>8322</v>
      </c>
      <c r="R1482" t="s">
        <v>8342</v>
      </c>
      <c r="S1482" s="12">
        <f t="shared" si="94"/>
        <v>41464.934016203704</v>
      </c>
      <c r="T1482" s="12">
        <f t="shared" si="95"/>
        <v>41481.708333333336</v>
      </c>
    </row>
    <row r="1483" spans="1:20" ht="60" x14ac:dyDescent="0.25">
      <c r="A1483">
        <v>1481</v>
      </c>
      <c r="B1483" s="3" t="s">
        <v>1482</v>
      </c>
      <c r="C1483" s="3" t="s">
        <v>5591</v>
      </c>
      <c r="D1483">
        <v>5000</v>
      </c>
      <c r="E1483">
        <v>105</v>
      </c>
      <c r="F1483" t="s">
        <v>8221</v>
      </c>
      <c r="G1483" t="s">
        <v>8229</v>
      </c>
      <c r="H1483" t="s">
        <v>8251</v>
      </c>
      <c r="I1483">
        <v>1383430145</v>
      </c>
      <c r="J1483">
        <v>1380838145</v>
      </c>
      <c r="K1483" t="b">
        <v>0</v>
      </c>
      <c r="L1483">
        <v>6</v>
      </c>
      <c r="M1483" t="b">
        <v>0</v>
      </c>
      <c r="N1483" t="s">
        <v>8275</v>
      </c>
      <c r="O1483" s="5">
        <f t="shared" si="92"/>
        <v>2.1</v>
      </c>
      <c r="P1483" s="7">
        <f t="shared" si="93"/>
        <v>17.5</v>
      </c>
      <c r="Q1483" t="s">
        <v>8322</v>
      </c>
      <c r="R1483" t="s">
        <v>8324</v>
      </c>
      <c r="S1483" s="12">
        <f t="shared" si="94"/>
        <v>41550.922974537039</v>
      </c>
      <c r="T1483" s="12">
        <f t="shared" si="95"/>
        <v>41580.922974537039</v>
      </c>
    </row>
    <row r="1484" spans="1:20" ht="45" x14ac:dyDescent="0.25">
      <c r="A1484">
        <v>1482</v>
      </c>
      <c r="B1484" s="3" t="s">
        <v>1483</v>
      </c>
      <c r="C1484" s="3" t="s">
        <v>5592</v>
      </c>
      <c r="D1484">
        <v>5000</v>
      </c>
      <c r="E1484">
        <v>5</v>
      </c>
      <c r="F1484" t="s">
        <v>8221</v>
      </c>
      <c r="G1484" t="s">
        <v>8224</v>
      </c>
      <c r="H1484" t="s">
        <v>8246</v>
      </c>
      <c r="I1484">
        <v>1347004260</v>
      </c>
      <c r="J1484">
        <v>1345062936</v>
      </c>
      <c r="K1484" t="b">
        <v>0</v>
      </c>
      <c r="L1484">
        <v>1</v>
      </c>
      <c r="M1484" t="b">
        <v>0</v>
      </c>
      <c r="N1484" t="s">
        <v>8275</v>
      </c>
      <c r="O1484" s="5">
        <f t="shared" si="92"/>
        <v>0.1</v>
      </c>
      <c r="P1484" s="7">
        <f t="shared" si="93"/>
        <v>5</v>
      </c>
      <c r="Q1484" t="s">
        <v>8322</v>
      </c>
      <c r="R1484" t="s">
        <v>8324</v>
      </c>
      <c r="S1484" s="12">
        <f t="shared" si="94"/>
        <v>41136.85805555556</v>
      </c>
      <c r="T1484" s="12">
        <f t="shared" si="95"/>
        <v>41159.32708333333</v>
      </c>
    </row>
    <row r="1485" spans="1:20" ht="60" x14ac:dyDescent="0.25">
      <c r="A1485">
        <v>1483</v>
      </c>
      <c r="B1485" s="3" t="s">
        <v>1484</v>
      </c>
      <c r="C1485" s="3" t="s">
        <v>5593</v>
      </c>
      <c r="D1485">
        <v>7000</v>
      </c>
      <c r="E1485">
        <v>50</v>
      </c>
      <c r="F1485" t="s">
        <v>8221</v>
      </c>
      <c r="G1485" t="s">
        <v>8224</v>
      </c>
      <c r="H1485" t="s">
        <v>8246</v>
      </c>
      <c r="I1485">
        <v>1469162275</v>
      </c>
      <c r="J1485">
        <v>1467002275</v>
      </c>
      <c r="K1485" t="b">
        <v>0</v>
      </c>
      <c r="L1485">
        <v>2</v>
      </c>
      <c r="M1485" t="b">
        <v>0</v>
      </c>
      <c r="N1485" t="s">
        <v>8275</v>
      </c>
      <c r="O1485" s="5">
        <f t="shared" si="92"/>
        <v>0.7142857142857143</v>
      </c>
      <c r="P1485" s="7">
        <f t="shared" si="93"/>
        <v>25</v>
      </c>
      <c r="Q1485" t="s">
        <v>8322</v>
      </c>
      <c r="R1485" t="s">
        <v>8324</v>
      </c>
      <c r="S1485" s="12">
        <f t="shared" si="94"/>
        <v>42548.192997685182</v>
      </c>
      <c r="T1485" s="12">
        <f t="shared" si="95"/>
        <v>42573.192997685182</v>
      </c>
    </row>
    <row r="1486" spans="1:20" x14ac:dyDescent="0.25">
      <c r="A1486">
        <v>1484</v>
      </c>
      <c r="B1486" s="3" t="s">
        <v>1485</v>
      </c>
      <c r="C1486" s="3" t="s">
        <v>5594</v>
      </c>
      <c r="D1486">
        <v>2000</v>
      </c>
      <c r="E1486">
        <v>0</v>
      </c>
      <c r="F1486" t="s">
        <v>8221</v>
      </c>
      <c r="G1486" t="s">
        <v>8224</v>
      </c>
      <c r="H1486" t="s">
        <v>8246</v>
      </c>
      <c r="I1486">
        <v>1342882260</v>
      </c>
      <c r="J1486">
        <v>1337834963</v>
      </c>
      <c r="K1486" t="b">
        <v>0</v>
      </c>
      <c r="L1486">
        <v>0</v>
      </c>
      <c r="M1486" t="b">
        <v>0</v>
      </c>
      <c r="N1486" t="s">
        <v>8275</v>
      </c>
      <c r="O1486" s="5">
        <f t="shared" si="92"/>
        <v>0</v>
      </c>
      <c r="P1486" s="7" t="str">
        <f t="shared" si="93"/>
        <v>N/A</v>
      </c>
      <c r="Q1486" t="s">
        <v>8322</v>
      </c>
      <c r="R1486" t="s">
        <v>8324</v>
      </c>
      <c r="S1486" s="12">
        <f t="shared" si="94"/>
        <v>41053.200960648144</v>
      </c>
      <c r="T1486" s="12">
        <f t="shared" si="95"/>
        <v>41111.618750000001</v>
      </c>
    </row>
    <row r="1487" spans="1:20" ht="60" x14ac:dyDescent="0.25">
      <c r="A1487">
        <v>1485</v>
      </c>
      <c r="B1487" s="3" t="s">
        <v>1486</v>
      </c>
      <c r="C1487" s="3" t="s">
        <v>5595</v>
      </c>
      <c r="D1487">
        <v>6700</v>
      </c>
      <c r="E1487">
        <v>150</v>
      </c>
      <c r="F1487" t="s">
        <v>8221</v>
      </c>
      <c r="G1487" t="s">
        <v>8224</v>
      </c>
      <c r="H1487" t="s">
        <v>8246</v>
      </c>
      <c r="I1487">
        <v>1434827173</v>
      </c>
      <c r="J1487">
        <v>1430939173</v>
      </c>
      <c r="K1487" t="b">
        <v>0</v>
      </c>
      <c r="L1487">
        <v>3</v>
      </c>
      <c r="M1487" t="b">
        <v>0</v>
      </c>
      <c r="N1487" t="s">
        <v>8275</v>
      </c>
      <c r="O1487" s="5">
        <f t="shared" si="92"/>
        <v>2.2388059701492535</v>
      </c>
      <c r="P1487" s="7">
        <f t="shared" si="93"/>
        <v>50</v>
      </c>
      <c r="Q1487" t="s">
        <v>8322</v>
      </c>
      <c r="R1487" t="s">
        <v>8324</v>
      </c>
      <c r="S1487" s="12">
        <f t="shared" si="94"/>
        <v>42130.795983796299</v>
      </c>
      <c r="T1487" s="12">
        <f t="shared" si="95"/>
        <v>42175.795983796299</v>
      </c>
    </row>
    <row r="1488" spans="1:20" ht="60" x14ac:dyDescent="0.25">
      <c r="A1488">
        <v>1486</v>
      </c>
      <c r="B1488" s="3" t="s">
        <v>1487</v>
      </c>
      <c r="C1488" s="3" t="s">
        <v>5596</v>
      </c>
      <c r="D1488">
        <v>20000</v>
      </c>
      <c r="E1488">
        <v>48</v>
      </c>
      <c r="F1488" t="s">
        <v>8221</v>
      </c>
      <c r="G1488" t="s">
        <v>8224</v>
      </c>
      <c r="H1488" t="s">
        <v>8246</v>
      </c>
      <c r="I1488">
        <v>1425009761</v>
      </c>
      <c r="J1488">
        <v>1422417761</v>
      </c>
      <c r="K1488" t="b">
        <v>0</v>
      </c>
      <c r="L1488">
        <v>3</v>
      </c>
      <c r="M1488" t="b">
        <v>0</v>
      </c>
      <c r="N1488" t="s">
        <v>8275</v>
      </c>
      <c r="O1488" s="5">
        <f t="shared" si="92"/>
        <v>0.24</v>
      </c>
      <c r="P1488" s="7">
        <f t="shared" si="93"/>
        <v>16</v>
      </c>
      <c r="Q1488" t="s">
        <v>8322</v>
      </c>
      <c r="R1488" t="s">
        <v>8324</v>
      </c>
      <c r="S1488" s="12">
        <f t="shared" si="94"/>
        <v>42032.168530092589</v>
      </c>
      <c r="T1488" s="12">
        <f t="shared" si="95"/>
        <v>42062.168530092589</v>
      </c>
    </row>
    <row r="1489" spans="1:20" ht="45" x14ac:dyDescent="0.25">
      <c r="A1489">
        <v>1487</v>
      </c>
      <c r="B1489" s="3" t="s">
        <v>1488</v>
      </c>
      <c r="C1489" s="3" t="s">
        <v>5597</v>
      </c>
      <c r="D1489">
        <v>10000</v>
      </c>
      <c r="E1489">
        <v>0</v>
      </c>
      <c r="F1489" t="s">
        <v>8221</v>
      </c>
      <c r="G1489" t="s">
        <v>8224</v>
      </c>
      <c r="H1489" t="s">
        <v>8246</v>
      </c>
      <c r="I1489">
        <v>1470175271</v>
      </c>
      <c r="J1489">
        <v>1467583271</v>
      </c>
      <c r="K1489" t="b">
        <v>0</v>
      </c>
      <c r="L1489">
        <v>0</v>
      </c>
      <c r="M1489" t="b">
        <v>0</v>
      </c>
      <c r="N1489" t="s">
        <v>8275</v>
      </c>
      <c r="O1489" s="5">
        <f t="shared" si="92"/>
        <v>0</v>
      </c>
      <c r="P1489" s="7" t="str">
        <f t="shared" si="93"/>
        <v>N/A</v>
      </c>
      <c r="Q1489" t="s">
        <v>8322</v>
      </c>
      <c r="R1489" t="s">
        <v>8324</v>
      </c>
      <c r="S1489" s="12">
        <f t="shared" si="94"/>
        <v>42554.917488425926</v>
      </c>
      <c r="T1489" s="12">
        <f t="shared" si="95"/>
        <v>42584.917488425926</v>
      </c>
    </row>
    <row r="1490" spans="1:20" ht="45" x14ac:dyDescent="0.25">
      <c r="A1490">
        <v>1488</v>
      </c>
      <c r="B1490" s="3" t="s">
        <v>1489</v>
      </c>
      <c r="C1490" s="3" t="s">
        <v>5598</v>
      </c>
      <c r="D1490">
        <v>15000</v>
      </c>
      <c r="E1490">
        <v>360</v>
      </c>
      <c r="F1490" t="s">
        <v>8221</v>
      </c>
      <c r="G1490" t="s">
        <v>8226</v>
      </c>
      <c r="H1490" t="s">
        <v>8248</v>
      </c>
      <c r="I1490">
        <v>1388928660</v>
      </c>
      <c r="J1490">
        <v>1386336660</v>
      </c>
      <c r="K1490" t="b">
        <v>0</v>
      </c>
      <c r="L1490">
        <v>6</v>
      </c>
      <c r="M1490" t="b">
        <v>0</v>
      </c>
      <c r="N1490" t="s">
        <v>8275</v>
      </c>
      <c r="O1490" s="5">
        <f t="shared" si="92"/>
        <v>2.4</v>
      </c>
      <c r="P1490" s="7">
        <f t="shared" si="93"/>
        <v>60</v>
      </c>
      <c r="Q1490" t="s">
        <v>8322</v>
      </c>
      <c r="R1490" t="s">
        <v>8324</v>
      </c>
      <c r="S1490" s="12">
        <f t="shared" si="94"/>
        <v>41614.563194444447</v>
      </c>
      <c r="T1490" s="12">
        <f t="shared" si="95"/>
        <v>41644.563194444447</v>
      </c>
    </row>
    <row r="1491" spans="1:20" ht="45" x14ac:dyDescent="0.25">
      <c r="A1491">
        <v>1489</v>
      </c>
      <c r="B1491" s="3" t="s">
        <v>1490</v>
      </c>
      <c r="C1491" s="3" t="s">
        <v>5599</v>
      </c>
      <c r="D1491">
        <v>5000</v>
      </c>
      <c r="E1491">
        <v>0</v>
      </c>
      <c r="F1491" t="s">
        <v>8221</v>
      </c>
      <c r="G1491" t="s">
        <v>8224</v>
      </c>
      <c r="H1491" t="s">
        <v>8246</v>
      </c>
      <c r="I1491">
        <v>1352994052</v>
      </c>
      <c r="J1491">
        <v>1350398452</v>
      </c>
      <c r="K1491" t="b">
        <v>0</v>
      </c>
      <c r="L1491">
        <v>0</v>
      </c>
      <c r="M1491" t="b">
        <v>0</v>
      </c>
      <c r="N1491" t="s">
        <v>8275</v>
      </c>
      <c r="O1491" s="5">
        <f t="shared" si="92"/>
        <v>0</v>
      </c>
      <c r="P1491" s="7" t="str">
        <f t="shared" si="93"/>
        <v>N/A</v>
      </c>
      <c r="Q1491" t="s">
        <v>8322</v>
      </c>
      <c r="R1491" t="s">
        <v>8324</v>
      </c>
      <c r="S1491" s="12">
        <f t="shared" si="94"/>
        <v>41198.611712962964</v>
      </c>
      <c r="T1491" s="12">
        <f t="shared" si="95"/>
        <v>41228.653379629628</v>
      </c>
    </row>
    <row r="1492" spans="1:20" ht="45" x14ac:dyDescent="0.25">
      <c r="A1492">
        <v>1490</v>
      </c>
      <c r="B1492" s="3" t="s">
        <v>1491</v>
      </c>
      <c r="C1492" s="3" t="s">
        <v>5600</v>
      </c>
      <c r="D1492">
        <v>2900</v>
      </c>
      <c r="E1492">
        <v>895</v>
      </c>
      <c r="F1492" t="s">
        <v>8221</v>
      </c>
      <c r="G1492" t="s">
        <v>8224</v>
      </c>
      <c r="H1492" t="s">
        <v>8246</v>
      </c>
      <c r="I1492">
        <v>1380720474</v>
      </c>
      <c r="J1492">
        <v>1378214874</v>
      </c>
      <c r="K1492" t="b">
        <v>0</v>
      </c>
      <c r="L1492">
        <v>19</v>
      </c>
      <c r="M1492" t="b">
        <v>0</v>
      </c>
      <c r="N1492" t="s">
        <v>8275</v>
      </c>
      <c r="O1492" s="5">
        <f t="shared" si="92"/>
        <v>30.862068965517242</v>
      </c>
      <c r="P1492" s="7">
        <f t="shared" si="93"/>
        <v>47.10526315789474</v>
      </c>
      <c r="Q1492" t="s">
        <v>8322</v>
      </c>
      <c r="R1492" t="s">
        <v>8324</v>
      </c>
      <c r="S1492" s="12">
        <f t="shared" si="94"/>
        <v>41520.561041666668</v>
      </c>
      <c r="T1492" s="12">
        <f t="shared" si="95"/>
        <v>41549.561041666668</v>
      </c>
    </row>
    <row r="1493" spans="1:20" ht="45" x14ac:dyDescent="0.25">
      <c r="A1493">
        <v>1491</v>
      </c>
      <c r="B1493" s="3" t="s">
        <v>1492</v>
      </c>
      <c r="C1493" s="3" t="s">
        <v>5601</v>
      </c>
      <c r="D1493">
        <v>1200</v>
      </c>
      <c r="E1493">
        <v>100</v>
      </c>
      <c r="F1493" t="s">
        <v>8221</v>
      </c>
      <c r="G1493" t="s">
        <v>8224</v>
      </c>
      <c r="H1493" t="s">
        <v>8246</v>
      </c>
      <c r="I1493">
        <v>1424014680</v>
      </c>
      <c r="J1493">
        <v>1418922443</v>
      </c>
      <c r="K1493" t="b">
        <v>0</v>
      </c>
      <c r="L1493">
        <v>1</v>
      </c>
      <c r="M1493" t="b">
        <v>0</v>
      </c>
      <c r="N1493" t="s">
        <v>8275</v>
      </c>
      <c r="O1493" s="5">
        <f t="shared" si="92"/>
        <v>8.3333333333333321</v>
      </c>
      <c r="P1493" s="7">
        <f t="shared" si="93"/>
        <v>100</v>
      </c>
      <c r="Q1493" t="s">
        <v>8322</v>
      </c>
      <c r="R1493" t="s">
        <v>8324</v>
      </c>
      <c r="S1493" s="12">
        <f t="shared" si="94"/>
        <v>41991.713460648149</v>
      </c>
      <c r="T1493" s="12">
        <f t="shared" si="95"/>
        <v>42050.651388888888</v>
      </c>
    </row>
    <row r="1494" spans="1:20" ht="60" x14ac:dyDescent="0.25">
      <c r="A1494">
        <v>1492</v>
      </c>
      <c r="B1494" s="3" t="s">
        <v>1493</v>
      </c>
      <c r="C1494" s="3" t="s">
        <v>5602</v>
      </c>
      <c r="D1494">
        <v>4000</v>
      </c>
      <c r="E1494">
        <v>30</v>
      </c>
      <c r="F1494" t="s">
        <v>8221</v>
      </c>
      <c r="G1494" t="s">
        <v>8224</v>
      </c>
      <c r="H1494" t="s">
        <v>8246</v>
      </c>
      <c r="I1494">
        <v>1308431646</v>
      </c>
      <c r="J1494">
        <v>1305839646</v>
      </c>
      <c r="K1494" t="b">
        <v>0</v>
      </c>
      <c r="L1494">
        <v>2</v>
      </c>
      <c r="M1494" t="b">
        <v>0</v>
      </c>
      <c r="N1494" t="s">
        <v>8275</v>
      </c>
      <c r="O1494" s="5">
        <f t="shared" si="92"/>
        <v>0.75</v>
      </c>
      <c r="P1494" s="7">
        <f t="shared" si="93"/>
        <v>15</v>
      </c>
      <c r="Q1494" t="s">
        <v>8322</v>
      </c>
      <c r="R1494" t="s">
        <v>8324</v>
      </c>
      <c r="S1494" s="12">
        <f t="shared" si="94"/>
        <v>40682.884791666671</v>
      </c>
      <c r="T1494" s="12">
        <f t="shared" si="95"/>
        <v>40712.884791666671</v>
      </c>
    </row>
    <row r="1495" spans="1:20" ht="45" x14ac:dyDescent="0.25">
      <c r="A1495">
        <v>1493</v>
      </c>
      <c r="B1495" s="3" t="s">
        <v>1494</v>
      </c>
      <c r="C1495" s="3" t="s">
        <v>5603</v>
      </c>
      <c r="D1495">
        <v>2400</v>
      </c>
      <c r="E1495">
        <v>0</v>
      </c>
      <c r="F1495" t="s">
        <v>8221</v>
      </c>
      <c r="G1495" t="s">
        <v>8224</v>
      </c>
      <c r="H1495" t="s">
        <v>8246</v>
      </c>
      <c r="I1495">
        <v>1371415675</v>
      </c>
      <c r="J1495">
        <v>1368823675</v>
      </c>
      <c r="K1495" t="b">
        <v>0</v>
      </c>
      <c r="L1495">
        <v>0</v>
      </c>
      <c r="M1495" t="b">
        <v>0</v>
      </c>
      <c r="N1495" t="s">
        <v>8275</v>
      </c>
      <c r="O1495" s="5">
        <f t="shared" si="92"/>
        <v>0</v>
      </c>
      <c r="P1495" s="7" t="str">
        <f t="shared" si="93"/>
        <v>N/A</v>
      </c>
      <c r="Q1495" t="s">
        <v>8322</v>
      </c>
      <c r="R1495" t="s">
        <v>8324</v>
      </c>
      <c r="S1495" s="12">
        <f t="shared" si="94"/>
        <v>41411.866608796299</v>
      </c>
      <c r="T1495" s="12">
        <f t="shared" si="95"/>
        <v>41441.866608796299</v>
      </c>
    </row>
    <row r="1496" spans="1:20" ht="60" x14ac:dyDescent="0.25">
      <c r="A1496">
        <v>1494</v>
      </c>
      <c r="B1496" s="3" t="s">
        <v>1495</v>
      </c>
      <c r="C1496" s="3" t="s">
        <v>5604</v>
      </c>
      <c r="D1496">
        <v>5000</v>
      </c>
      <c r="E1496">
        <v>445</v>
      </c>
      <c r="F1496" t="s">
        <v>8221</v>
      </c>
      <c r="G1496" t="s">
        <v>8224</v>
      </c>
      <c r="H1496" t="s">
        <v>8246</v>
      </c>
      <c r="I1496">
        <v>1428075480</v>
      </c>
      <c r="J1496">
        <v>1425489613</v>
      </c>
      <c r="K1496" t="b">
        <v>0</v>
      </c>
      <c r="L1496">
        <v>11</v>
      </c>
      <c r="M1496" t="b">
        <v>0</v>
      </c>
      <c r="N1496" t="s">
        <v>8275</v>
      </c>
      <c r="O1496" s="5">
        <f t="shared" si="92"/>
        <v>8.9</v>
      </c>
      <c r="P1496" s="7">
        <f t="shared" si="93"/>
        <v>40.454545454545453</v>
      </c>
      <c r="Q1496" t="s">
        <v>8322</v>
      </c>
      <c r="R1496" t="s">
        <v>8324</v>
      </c>
      <c r="S1496" s="12">
        <f t="shared" si="94"/>
        <v>42067.722372685181</v>
      </c>
      <c r="T1496" s="12">
        <f t="shared" si="95"/>
        <v>42097.651388888888</v>
      </c>
    </row>
    <row r="1497" spans="1:20" ht="30" x14ac:dyDescent="0.25">
      <c r="A1497">
        <v>1495</v>
      </c>
      <c r="B1497" s="3" t="s">
        <v>1496</v>
      </c>
      <c r="C1497" s="3" t="s">
        <v>5605</v>
      </c>
      <c r="D1497">
        <v>2000</v>
      </c>
      <c r="E1497">
        <v>0</v>
      </c>
      <c r="F1497" t="s">
        <v>8221</v>
      </c>
      <c r="G1497" t="s">
        <v>8224</v>
      </c>
      <c r="H1497" t="s">
        <v>8246</v>
      </c>
      <c r="I1497">
        <v>1314471431</v>
      </c>
      <c r="J1497">
        <v>1311879431</v>
      </c>
      <c r="K1497" t="b">
        <v>0</v>
      </c>
      <c r="L1497">
        <v>0</v>
      </c>
      <c r="M1497" t="b">
        <v>0</v>
      </c>
      <c r="N1497" t="s">
        <v>8275</v>
      </c>
      <c r="O1497" s="5">
        <f t="shared" si="92"/>
        <v>0</v>
      </c>
      <c r="P1497" s="7" t="str">
        <f t="shared" si="93"/>
        <v>N/A</v>
      </c>
      <c r="Q1497" t="s">
        <v>8322</v>
      </c>
      <c r="R1497" t="s">
        <v>8324</v>
      </c>
      <c r="S1497" s="12">
        <f t="shared" si="94"/>
        <v>40752.789710648147</v>
      </c>
      <c r="T1497" s="12">
        <f t="shared" si="95"/>
        <v>40782.789710648147</v>
      </c>
    </row>
    <row r="1498" spans="1:20" ht="45" x14ac:dyDescent="0.25">
      <c r="A1498">
        <v>1496</v>
      </c>
      <c r="B1498" s="3" t="s">
        <v>1497</v>
      </c>
      <c r="C1498" s="3" t="s">
        <v>5606</v>
      </c>
      <c r="D1498">
        <v>1500</v>
      </c>
      <c r="E1498">
        <v>0</v>
      </c>
      <c r="F1498" t="s">
        <v>8221</v>
      </c>
      <c r="G1498" t="s">
        <v>8224</v>
      </c>
      <c r="H1498" t="s">
        <v>8246</v>
      </c>
      <c r="I1498">
        <v>1410866659</v>
      </c>
      <c r="J1498">
        <v>1405682659</v>
      </c>
      <c r="K1498" t="b">
        <v>0</v>
      </c>
      <c r="L1498">
        <v>0</v>
      </c>
      <c r="M1498" t="b">
        <v>0</v>
      </c>
      <c r="N1498" t="s">
        <v>8275</v>
      </c>
      <c r="O1498" s="5">
        <f t="shared" si="92"/>
        <v>0</v>
      </c>
      <c r="P1498" s="7" t="str">
        <f t="shared" si="93"/>
        <v>N/A</v>
      </c>
      <c r="Q1498" t="s">
        <v>8322</v>
      </c>
      <c r="R1498" t="s">
        <v>8324</v>
      </c>
      <c r="S1498" s="12">
        <f t="shared" si="94"/>
        <v>41838.475219907406</v>
      </c>
      <c r="T1498" s="12">
        <f t="shared" si="95"/>
        <v>41898.475219907406</v>
      </c>
    </row>
    <row r="1499" spans="1:20" ht="60" x14ac:dyDescent="0.25">
      <c r="A1499">
        <v>1497</v>
      </c>
      <c r="B1499" s="3" t="s">
        <v>1498</v>
      </c>
      <c r="C1499" s="3" t="s">
        <v>5607</v>
      </c>
      <c r="D1499">
        <v>15000</v>
      </c>
      <c r="E1499">
        <v>1</v>
      </c>
      <c r="F1499" t="s">
        <v>8221</v>
      </c>
      <c r="G1499" t="s">
        <v>8224</v>
      </c>
      <c r="H1499" t="s">
        <v>8246</v>
      </c>
      <c r="I1499">
        <v>1375299780</v>
      </c>
      <c r="J1499">
        <v>1371655522</v>
      </c>
      <c r="K1499" t="b">
        <v>0</v>
      </c>
      <c r="L1499">
        <v>1</v>
      </c>
      <c r="M1499" t="b">
        <v>0</v>
      </c>
      <c r="N1499" t="s">
        <v>8275</v>
      </c>
      <c r="O1499" s="5">
        <f t="shared" si="92"/>
        <v>6.6666666666666671E-3</v>
      </c>
      <c r="P1499" s="7">
        <f t="shared" si="93"/>
        <v>1</v>
      </c>
      <c r="Q1499" t="s">
        <v>8322</v>
      </c>
      <c r="R1499" t="s">
        <v>8324</v>
      </c>
      <c r="S1499" s="12">
        <f t="shared" si="94"/>
        <v>41444.64261574074</v>
      </c>
      <c r="T1499" s="12">
        <f t="shared" si="95"/>
        <v>41486.821527777778</v>
      </c>
    </row>
    <row r="1500" spans="1:20" ht="60" x14ac:dyDescent="0.25">
      <c r="A1500">
        <v>1498</v>
      </c>
      <c r="B1500" s="3" t="s">
        <v>1499</v>
      </c>
      <c r="C1500" s="3" t="s">
        <v>5608</v>
      </c>
      <c r="D1500">
        <v>3000</v>
      </c>
      <c r="E1500">
        <v>57</v>
      </c>
      <c r="F1500" t="s">
        <v>8221</v>
      </c>
      <c r="G1500" t="s">
        <v>8224</v>
      </c>
      <c r="H1500" t="s">
        <v>8246</v>
      </c>
      <c r="I1500">
        <v>1409787378</v>
      </c>
      <c r="J1500">
        <v>1405899378</v>
      </c>
      <c r="K1500" t="b">
        <v>0</v>
      </c>
      <c r="L1500">
        <v>3</v>
      </c>
      <c r="M1500" t="b">
        <v>0</v>
      </c>
      <c r="N1500" t="s">
        <v>8275</v>
      </c>
      <c r="O1500" s="5">
        <f t="shared" si="92"/>
        <v>1.9</v>
      </c>
      <c r="P1500" s="7">
        <f t="shared" si="93"/>
        <v>19</v>
      </c>
      <c r="Q1500" t="s">
        <v>8322</v>
      </c>
      <c r="R1500" t="s">
        <v>8324</v>
      </c>
      <c r="S1500" s="12">
        <f t="shared" si="94"/>
        <v>41840.983541666668</v>
      </c>
      <c r="T1500" s="12">
        <f t="shared" si="95"/>
        <v>41885.983541666668</v>
      </c>
    </row>
    <row r="1501" spans="1:20" ht="60" x14ac:dyDescent="0.25">
      <c r="A1501">
        <v>1499</v>
      </c>
      <c r="B1501" s="3" t="s">
        <v>1500</v>
      </c>
      <c r="C1501" s="3" t="s">
        <v>5609</v>
      </c>
      <c r="D1501">
        <v>2000</v>
      </c>
      <c r="E1501">
        <v>5</v>
      </c>
      <c r="F1501" t="s">
        <v>8221</v>
      </c>
      <c r="G1501" t="s">
        <v>8224</v>
      </c>
      <c r="H1501" t="s">
        <v>8246</v>
      </c>
      <c r="I1501">
        <v>1470355833</v>
      </c>
      <c r="J1501">
        <v>1465171833</v>
      </c>
      <c r="K1501" t="b">
        <v>0</v>
      </c>
      <c r="L1501">
        <v>1</v>
      </c>
      <c r="M1501" t="b">
        <v>0</v>
      </c>
      <c r="N1501" t="s">
        <v>8275</v>
      </c>
      <c r="O1501" s="5">
        <f t="shared" si="92"/>
        <v>0.25</v>
      </c>
      <c r="P1501" s="7">
        <f t="shared" si="93"/>
        <v>5</v>
      </c>
      <c r="Q1501" t="s">
        <v>8322</v>
      </c>
      <c r="R1501" t="s">
        <v>8324</v>
      </c>
      <c r="S1501" s="12">
        <f t="shared" si="94"/>
        <v>42527.007326388892</v>
      </c>
      <c r="T1501" s="12">
        <f t="shared" si="95"/>
        <v>42587.007326388892</v>
      </c>
    </row>
    <row r="1502" spans="1:20" ht="60" x14ac:dyDescent="0.25">
      <c r="A1502">
        <v>1500</v>
      </c>
      <c r="B1502" s="3" t="s">
        <v>1501</v>
      </c>
      <c r="C1502" s="3" t="s">
        <v>5610</v>
      </c>
      <c r="D1502">
        <v>2800</v>
      </c>
      <c r="E1502">
        <v>701</v>
      </c>
      <c r="F1502" t="s">
        <v>8221</v>
      </c>
      <c r="G1502" t="s">
        <v>8224</v>
      </c>
      <c r="H1502" t="s">
        <v>8246</v>
      </c>
      <c r="I1502">
        <v>1367444557</v>
      </c>
      <c r="J1502">
        <v>1364852557</v>
      </c>
      <c r="K1502" t="b">
        <v>0</v>
      </c>
      <c r="L1502">
        <v>15</v>
      </c>
      <c r="M1502" t="b">
        <v>0</v>
      </c>
      <c r="N1502" t="s">
        <v>8275</v>
      </c>
      <c r="O1502" s="5">
        <f t="shared" si="92"/>
        <v>25.035714285714285</v>
      </c>
      <c r="P1502" s="7">
        <f t="shared" si="93"/>
        <v>46.733333333333334</v>
      </c>
      <c r="Q1502" t="s">
        <v>8322</v>
      </c>
      <c r="R1502" t="s">
        <v>8324</v>
      </c>
      <c r="S1502" s="12">
        <f t="shared" si="94"/>
        <v>41365.904594907406</v>
      </c>
      <c r="T1502" s="12">
        <f t="shared" si="95"/>
        <v>41395.904594907406</v>
      </c>
    </row>
    <row r="1503" spans="1:20" ht="45" hidden="1" x14ac:dyDescent="0.25">
      <c r="A1503">
        <v>1501</v>
      </c>
      <c r="B1503" s="3" t="s">
        <v>1502</v>
      </c>
      <c r="C1503" s="3" t="s">
        <v>5611</v>
      </c>
      <c r="D1503">
        <v>52000</v>
      </c>
      <c r="E1503">
        <v>86492</v>
      </c>
      <c r="F1503" t="s">
        <v>8219</v>
      </c>
      <c r="G1503" t="s">
        <v>8229</v>
      </c>
      <c r="H1503" t="s">
        <v>8251</v>
      </c>
      <c r="I1503">
        <v>1436364023</v>
      </c>
      <c r="J1503">
        <v>1433772023</v>
      </c>
      <c r="K1503" t="b">
        <v>1</v>
      </c>
      <c r="L1503">
        <v>885</v>
      </c>
      <c r="M1503" t="b">
        <v>1</v>
      </c>
      <c r="N1503" t="s">
        <v>8285</v>
      </c>
      <c r="O1503" s="5">
        <f t="shared" si="92"/>
        <v>166.33076923076925</v>
      </c>
      <c r="P1503" s="7">
        <f t="shared" si="93"/>
        <v>97.731073446327684</v>
      </c>
      <c r="Q1503" t="s">
        <v>8338</v>
      </c>
      <c r="R1503" t="s">
        <v>8339</v>
      </c>
      <c r="S1503" s="12">
        <f t="shared" si="94"/>
        <v>42163.583599537036</v>
      </c>
      <c r="T1503" s="12">
        <f t="shared" si="95"/>
        <v>42193.583599537036</v>
      </c>
    </row>
    <row r="1504" spans="1:20" ht="60" hidden="1" x14ac:dyDescent="0.25">
      <c r="A1504">
        <v>1502</v>
      </c>
      <c r="B1504" s="3" t="s">
        <v>1503</v>
      </c>
      <c r="C1504" s="3" t="s">
        <v>5612</v>
      </c>
      <c r="D1504">
        <v>22000</v>
      </c>
      <c r="E1504">
        <v>22318</v>
      </c>
      <c r="F1504" t="s">
        <v>8219</v>
      </c>
      <c r="G1504" t="s">
        <v>8225</v>
      </c>
      <c r="H1504" t="s">
        <v>8247</v>
      </c>
      <c r="I1504">
        <v>1458943200</v>
      </c>
      <c r="J1504">
        <v>1456491680</v>
      </c>
      <c r="K1504" t="b">
        <v>1</v>
      </c>
      <c r="L1504">
        <v>329</v>
      </c>
      <c r="M1504" t="b">
        <v>1</v>
      </c>
      <c r="N1504" t="s">
        <v>8285</v>
      </c>
      <c r="O1504" s="5">
        <f t="shared" si="92"/>
        <v>101.44545454545455</v>
      </c>
      <c r="P1504" s="7">
        <f t="shared" si="93"/>
        <v>67.835866261398181</v>
      </c>
      <c r="Q1504" t="s">
        <v>8338</v>
      </c>
      <c r="R1504" t="s">
        <v>8339</v>
      </c>
      <c r="S1504" s="12">
        <f t="shared" si="94"/>
        <v>42426.542592592596</v>
      </c>
      <c r="T1504" s="12">
        <f t="shared" si="95"/>
        <v>42454.916666666672</v>
      </c>
    </row>
    <row r="1505" spans="1:20" ht="60" hidden="1" x14ac:dyDescent="0.25">
      <c r="A1505">
        <v>1503</v>
      </c>
      <c r="B1505" s="3" t="s">
        <v>1504</v>
      </c>
      <c r="C1505" s="3" t="s">
        <v>5613</v>
      </c>
      <c r="D1505">
        <v>3750</v>
      </c>
      <c r="E1505">
        <v>4045.93</v>
      </c>
      <c r="F1505" t="s">
        <v>8219</v>
      </c>
      <c r="G1505" t="s">
        <v>8242</v>
      </c>
      <c r="H1505" t="s">
        <v>8249</v>
      </c>
      <c r="I1505">
        <v>1477210801</v>
      </c>
      <c r="J1505">
        <v>1472026801</v>
      </c>
      <c r="K1505" t="b">
        <v>1</v>
      </c>
      <c r="L1505">
        <v>71</v>
      </c>
      <c r="M1505" t="b">
        <v>1</v>
      </c>
      <c r="N1505" t="s">
        <v>8285</v>
      </c>
      <c r="O1505" s="5">
        <f t="shared" si="92"/>
        <v>107.89146666666667</v>
      </c>
      <c r="P1505" s="7">
        <f t="shared" si="93"/>
        <v>56.98492957746479</v>
      </c>
      <c r="Q1505" t="s">
        <v>8338</v>
      </c>
      <c r="R1505" t="s">
        <v>8339</v>
      </c>
      <c r="S1505" s="12">
        <f t="shared" si="94"/>
        <v>42606.347233796296</v>
      </c>
      <c r="T1505" s="12">
        <f t="shared" si="95"/>
        <v>42666.347233796296</v>
      </c>
    </row>
    <row r="1506" spans="1:20" ht="45" hidden="1" x14ac:dyDescent="0.25">
      <c r="A1506">
        <v>1504</v>
      </c>
      <c r="B1506" s="3" t="s">
        <v>1505</v>
      </c>
      <c r="C1506" s="3" t="s">
        <v>5614</v>
      </c>
      <c r="D1506">
        <v>6500</v>
      </c>
      <c r="E1506">
        <v>18066</v>
      </c>
      <c r="F1506" t="s">
        <v>8219</v>
      </c>
      <c r="G1506" t="s">
        <v>8225</v>
      </c>
      <c r="H1506" t="s">
        <v>8247</v>
      </c>
      <c r="I1506">
        <v>1402389180</v>
      </c>
      <c r="J1506">
        <v>1399996024</v>
      </c>
      <c r="K1506" t="b">
        <v>1</v>
      </c>
      <c r="L1506">
        <v>269</v>
      </c>
      <c r="M1506" t="b">
        <v>1</v>
      </c>
      <c r="N1506" t="s">
        <v>8285</v>
      </c>
      <c r="O1506" s="5">
        <f t="shared" si="92"/>
        <v>277.93846153846158</v>
      </c>
      <c r="P1506" s="7">
        <f t="shared" si="93"/>
        <v>67.159851301115239</v>
      </c>
      <c r="Q1506" t="s">
        <v>8338</v>
      </c>
      <c r="R1506" t="s">
        <v>8339</v>
      </c>
      <c r="S1506" s="12">
        <f t="shared" si="94"/>
        <v>41772.657685185186</v>
      </c>
      <c r="T1506" s="12">
        <f t="shared" si="95"/>
        <v>41800.356249999997</v>
      </c>
    </row>
    <row r="1507" spans="1:20" ht="60" hidden="1" x14ac:dyDescent="0.25">
      <c r="A1507">
        <v>1505</v>
      </c>
      <c r="B1507" s="3" t="s">
        <v>1506</v>
      </c>
      <c r="C1507" s="3" t="s">
        <v>5615</v>
      </c>
      <c r="D1507">
        <v>16000</v>
      </c>
      <c r="E1507">
        <v>16573</v>
      </c>
      <c r="F1507" t="s">
        <v>8219</v>
      </c>
      <c r="G1507" t="s">
        <v>8236</v>
      </c>
      <c r="H1507" t="s">
        <v>8249</v>
      </c>
      <c r="I1507">
        <v>1458676860</v>
      </c>
      <c r="J1507">
        <v>1455446303</v>
      </c>
      <c r="K1507" t="b">
        <v>1</v>
      </c>
      <c r="L1507">
        <v>345</v>
      </c>
      <c r="M1507" t="b">
        <v>1</v>
      </c>
      <c r="N1507" t="s">
        <v>8285</v>
      </c>
      <c r="O1507" s="5">
        <f t="shared" si="92"/>
        <v>103.58125</v>
      </c>
      <c r="P1507" s="7">
        <f t="shared" si="93"/>
        <v>48.037681159420288</v>
      </c>
      <c r="Q1507" t="s">
        <v>8338</v>
      </c>
      <c r="R1507" t="s">
        <v>8339</v>
      </c>
      <c r="S1507" s="12">
        <f t="shared" si="94"/>
        <v>42414.44332175926</v>
      </c>
      <c r="T1507" s="12">
        <f t="shared" si="95"/>
        <v>42451.834027777775</v>
      </c>
    </row>
    <row r="1508" spans="1:20" ht="45" hidden="1" x14ac:dyDescent="0.25">
      <c r="A1508">
        <v>1506</v>
      </c>
      <c r="B1508" s="3" t="s">
        <v>1507</v>
      </c>
      <c r="C1508" s="3" t="s">
        <v>5616</v>
      </c>
      <c r="D1508">
        <v>1500</v>
      </c>
      <c r="E1508">
        <v>1671</v>
      </c>
      <c r="F1508" t="s">
        <v>8219</v>
      </c>
      <c r="G1508" t="s">
        <v>8225</v>
      </c>
      <c r="H1508" t="s">
        <v>8247</v>
      </c>
      <c r="I1508">
        <v>1406227904</v>
      </c>
      <c r="J1508">
        <v>1403635904</v>
      </c>
      <c r="K1508" t="b">
        <v>1</v>
      </c>
      <c r="L1508">
        <v>43</v>
      </c>
      <c r="M1508" t="b">
        <v>1</v>
      </c>
      <c r="N1508" t="s">
        <v>8285</v>
      </c>
      <c r="O1508" s="5">
        <f t="shared" si="92"/>
        <v>111.4</v>
      </c>
      <c r="P1508" s="7">
        <f t="shared" si="93"/>
        <v>38.860465116279073</v>
      </c>
      <c r="Q1508" t="s">
        <v>8338</v>
      </c>
      <c r="R1508" t="s">
        <v>8339</v>
      </c>
      <c r="S1508" s="12">
        <f t="shared" si="94"/>
        <v>41814.785925925928</v>
      </c>
      <c r="T1508" s="12">
        <f t="shared" si="95"/>
        <v>41844.785925925928</v>
      </c>
    </row>
    <row r="1509" spans="1:20" ht="60" hidden="1" x14ac:dyDescent="0.25">
      <c r="A1509">
        <v>1507</v>
      </c>
      <c r="B1509" s="3" t="s">
        <v>1508</v>
      </c>
      <c r="C1509" s="3" t="s">
        <v>5617</v>
      </c>
      <c r="D1509">
        <v>1200</v>
      </c>
      <c r="E1509">
        <v>2580</v>
      </c>
      <c r="F1509" t="s">
        <v>8219</v>
      </c>
      <c r="G1509" t="s">
        <v>8224</v>
      </c>
      <c r="H1509" t="s">
        <v>8246</v>
      </c>
      <c r="I1509">
        <v>1273911000</v>
      </c>
      <c r="J1509">
        <v>1268822909</v>
      </c>
      <c r="K1509" t="b">
        <v>1</v>
      </c>
      <c r="L1509">
        <v>33</v>
      </c>
      <c r="M1509" t="b">
        <v>1</v>
      </c>
      <c r="N1509" t="s">
        <v>8285</v>
      </c>
      <c r="O1509" s="5">
        <f t="shared" si="92"/>
        <v>215</v>
      </c>
      <c r="P1509" s="7">
        <f t="shared" si="93"/>
        <v>78.181818181818187</v>
      </c>
      <c r="Q1509" t="s">
        <v>8338</v>
      </c>
      <c r="R1509" t="s">
        <v>8339</v>
      </c>
      <c r="S1509" s="12">
        <f t="shared" si="94"/>
        <v>40254.450335648151</v>
      </c>
      <c r="T1509" s="12">
        <f t="shared" si="95"/>
        <v>40313.340277777781</v>
      </c>
    </row>
    <row r="1510" spans="1:20" ht="45" hidden="1" x14ac:dyDescent="0.25">
      <c r="A1510">
        <v>1508</v>
      </c>
      <c r="B1510" s="3" t="s">
        <v>1509</v>
      </c>
      <c r="C1510" s="3" t="s">
        <v>5618</v>
      </c>
      <c r="D1510">
        <v>18500</v>
      </c>
      <c r="E1510">
        <v>20491</v>
      </c>
      <c r="F1510" t="s">
        <v>8219</v>
      </c>
      <c r="G1510" t="s">
        <v>8224</v>
      </c>
      <c r="H1510" t="s">
        <v>8246</v>
      </c>
      <c r="I1510">
        <v>1403880281</v>
      </c>
      <c r="J1510">
        <v>1401201881</v>
      </c>
      <c r="K1510" t="b">
        <v>1</v>
      </c>
      <c r="L1510">
        <v>211</v>
      </c>
      <c r="M1510" t="b">
        <v>1</v>
      </c>
      <c r="N1510" t="s">
        <v>8285</v>
      </c>
      <c r="O1510" s="5">
        <f t="shared" si="92"/>
        <v>110.76216216216217</v>
      </c>
      <c r="P1510" s="7">
        <f t="shared" si="93"/>
        <v>97.113744075829388</v>
      </c>
      <c r="Q1510" t="s">
        <v>8338</v>
      </c>
      <c r="R1510" t="s">
        <v>8339</v>
      </c>
      <c r="S1510" s="12">
        <f t="shared" si="94"/>
        <v>41786.614363425928</v>
      </c>
      <c r="T1510" s="12">
        <f t="shared" si="95"/>
        <v>41817.614363425928</v>
      </c>
    </row>
    <row r="1511" spans="1:20" ht="60" hidden="1" x14ac:dyDescent="0.25">
      <c r="A1511">
        <v>1509</v>
      </c>
      <c r="B1511" s="3" t="s">
        <v>1510</v>
      </c>
      <c r="C1511" s="3" t="s">
        <v>5619</v>
      </c>
      <c r="D1511">
        <v>17500</v>
      </c>
      <c r="E1511">
        <v>21637.22</v>
      </c>
      <c r="F1511" t="s">
        <v>8219</v>
      </c>
      <c r="G1511" t="s">
        <v>8236</v>
      </c>
      <c r="H1511" t="s">
        <v>8249</v>
      </c>
      <c r="I1511">
        <v>1487113140</v>
      </c>
      <c r="J1511">
        <v>1484570885</v>
      </c>
      <c r="K1511" t="b">
        <v>1</v>
      </c>
      <c r="L1511">
        <v>196</v>
      </c>
      <c r="M1511" t="b">
        <v>1</v>
      </c>
      <c r="N1511" t="s">
        <v>8285</v>
      </c>
      <c r="O1511" s="5">
        <f t="shared" si="92"/>
        <v>123.64125714285714</v>
      </c>
      <c r="P1511" s="7">
        <f t="shared" si="93"/>
        <v>110.39397959183674</v>
      </c>
      <c r="Q1511" t="s">
        <v>8338</v>
      </c>
      <c r="R1511" t="s">
        <v>8339</v>
      </c>
      <c r="S1511" s="12">
        <f t="shared" si="94"/>
        <v>42751.533391203702</v>
      </c>
      <c r="T1511" s="12">
        <f t="shared" si="95"/>
        <v>42780.957638888889</v>
      </c>
    </row>
    <row r="1512" spans="1:20" ht="60" hidden="1" x14ac:dyDescent="0.25">
      <c r="A1512">
        <v>1510</v>
      </c>
      <c r="B1512" s="3" t="s">
        <v>1511</v>
      </c>
      <c r="C1512" s="3" t="s">
        <v>5620</v>
      </c>
      <c r="D1512">
        <v>16000</v>
      </c>
      <c r="E1512">
        <v>16165.6</v>
      </c>
      <c r="F1512" t="s">
        <v>8219</v>
      </c>
      <c r="G1512" t="s">
        <v>8225</v>
      </c>
      <c r="H1512" t="s">
        <v>8247</v>
      </c>
      <c r="I1512">
        <v>1405761278</v>
      </c>
      <c r="J1512">
        <v>1403169278</v>
      </c>
      <c r="K1512" t="b">
        <v>1</v>
      </c>
      <c r="L1512">
        <v>405</v>
      </c>
      <c r="M1512" t="b">
        <v>1</v>
      </c>
      <c r="N1512" t="s">
        <v>8285</v>
      </c>
      <c r="O1512" s="5">
        <f t="shared" si="92"/>
        <v>101.03500000000001</v>
      </c>
      <c r="P1512" s="7">
        <f t="shared" si="93"/>
        <v>39.91506172839506</v>
      </c>
      <c r="Q1512" t="s">
        <v>8338</v>
      </c>
      <c r="R1512" t="s">
        <v>8339</v>
      </c>
      <c r="S1512" s="12">
        <f t="shared" si="94"/>
        <v>41809.385162037033</v>
      </c>
      <c r="T1512" s="12">
        <f t="shared" si="95"/>
        <v>41839.385162037033</v>
      </c>
    </row>
    <row r="1513" spans="1:20" ht="60" hidden="1" x14ac:dyDescent="0.25">
      <c r="A1513">
        <v>1511</v>
      </c>
      <c r="B1513" s="3" t="s">
        <v>1512</v>
      </c>
      <c r="C1513" s="3" t="s">
        <v>5621</v>
      </c>
      <c r="D1513">
        <v>14000</v>
      </c>
      <c r="E1513">
        <v>15651</v>
      </c>
      <c r="F1513" t="s">
        <v>8219</v>
      </c>
      <c r="G1513" t="s">
        <v>8224</v>
      </c>
      <c r="H1513" t="s">
        <v>8246</v>
      </c>
      <c r="I1513">
        <v>1447858804</v>
      </c>
      <c r="J1513">
        <v>1445263204</v>
      </c>
      <c r="K1513" t="b">
        <v>1</v>
      </c>
      <c r="L1513">
        <v>206</v>
      </c>
      <c r="M1513" t="b">
        <v>1</v>
      </c>
      <c r="N1513" t="s">
        <v>8285</v>
      </c>
      <c r="O1513" s="5">
        <f t="shared" si="92"/>
        <v>111.79285714285714</v>
      </c>
      <c r="P1513" s="7">
        <f t="shared" si="93"/>
        <v>75.975728155339809</v>
      </c>
      <c r="Q1513" t="s">
        <v>8338</v>
      </c>
      <c r="R1513" t="s">
        <v>8339</v>
      </c>
      <c r="S1513" s="12">
        <f t="shared" si="94"/>
        <v>42296.583379629628</v>
      </c>
      <c r="T1513" s="12">
        <f t="shared" si="95"/>
        <v>42326.625046296293</v>
      </c>
    </row>
    <row r="1514" spans="1:20" ht="60" hidden="1" x14ac:dyDescent="0.25">
      <c r="A1514">
        <v>1512</v>
      </c>
      <c r="B1514" s="3" t="s">
        <v>1513</v>
      </c>
      <c r="C1514" s="3" t="s">
        <v>5622</v>
      </c>
      <c r="D1514">
        <v>3500</v>
      </c>
      <c r="E1514">
        <v>19557</v>
      </c>
      <c r="F1514" t="s">
        <v>8219</v>
      </c>
      <c r="G1514" t="s">
        <v>8224</v>
      </c>
      <c r="H1514" t="s">
        <v>8246</v>
      </c>
      <c r="I1514">
        <v>1486311939</v>
      </c>
      <c r="J1514">
        <v>1483719939</v>
      </c>
      <c r="K1514" t="b">
        <v>1</v>
      </c>
      <c r="L1514">
        <v>335</v>
      </c>
      <c r="M1514" t="b">
        <v>1</v>
      </c>
      <c r="N1514" t="s">
        <v>8285</v>
      </c>
      <c r="O1514" s="5">
        <f t="shared" si="92"/>
        <v>558.7714285714286</v>
      </c>
      <c r="P1514" s="7">
        <f t="shared" si="93"/>
        <v>58.379104477611939</v>
      </c>
      <c r="Q1514" t="s">
        <v>8338</v>
      </c>
      <c r="R1514" t="s">
        <v>8339</v>
      </c>
      <c r="S1514" s="12">
        <f t="shared" si="94"/>
        <v>42741.684479166666</v>
      </c>
      <c r="T1514" s="12">
        <f t="shared" si="95"/>
        <v>42771.684479166666</v>
      </c>
    </row>
    <row r="1515" spans="1:20" ht="45" hidden="1" x14ac:dyDescent="0.25">
      <c r="A1515">
        <v>1513</v>
      </c>
      <c r="B1515" s="3" t="s">
        <v>1514</v>
      </c>
      <c r="C1515" s="3" t="s">
        <v>5623</v>
      </c>
      <c r="D1515">
        <v>8000</v>
      </c>
      <c r="E1515">
        <v>12001.5</v>
      </c>
      <c r="F1515" t="s">
        <v>8219</v>
      </c>
      <c r="G1515" t="s">
        <v>8225</v>
      </c>
      <c r="H1515" t="s">
        <v>8247</v>
      </c>
      <c r="I1515">
        <v>1405523866</v>
      </c>
      <c r="J1515">
        <v>1402931866</v>
      </c>
      <c r="K1515" t="b">
        <v>1</v>
      </c>
      <c r="L1515">
        <v>215</v>
      </c>
      <c r="M1515" t="b">
        <v>1</v>
      </c>
      <c r="N1515" t="s">
        <v>8285</v>
      </c>
      <c r="O1515" s="5">
        <f t="shared" si="92"/>
        <v>150.01875000000001</v>
      </c>
      <c r="P1515" s="7">
        <f t="shared" si="93"/>
        <v>55.82093023255814</v>
      </c>
      <c r="Q1515" t="s">
        <v>8338</v>
      </c>
      <c r="R1515" t="s">
        <v>8339</v>
      </c>
      <c r="S1515" s="12">
        <f t="shared" si="94"/>
        <v>41806.637337962966</v>
      </c>
      <c r="T1515" s="12">
        <f t="shared" si="95"/>
        <v>41836.637337962966</v>
      </c>
    </row>
    <row r="1516" spans="1:20" ht="45" hidden="1" x14ac:dyDescent="0.25">
      <c r="A1516">
        <v>1514</v>
      </c>
      <c r="B1516" s="3" t="s">
        <v>1515</v>
      </c>
      <c r="C1516" s="3" t="s">
        <v>5624</v>
      </c>
      <c r="D1516">
        <v>25000</v>
      </c>
      <c r="E1516">
        <v>26619</v>
      </c>
      <c r="F1516" t="s">
        <v>8219</v>
      </c>
      <c r="G1516" t="s">
        <v>8224</v>
      </c>
      <c r="H1516" t="s">
        <v>8246</v>
      </c>
      <c r="I1516">
        <v>1443363640</v>
      </c>
      <c r="J1516">
        <v>1439907640</v>
      </c>
      <c r="K1516" t="b">
        <v>1</v>
      </c>
      <c r="L1516">
        <v>176</v>
      </c>
      <c r="M1516" t="b">
        <v>1</v>
      </c>
      <c r="N1516" t="s">
        <v>8285</v>
      </c>
      <c r="O1516" s="5">
        <f t="shared" si="92"/>
        <v>106.476</v>
      </c>
      <c r="P1516" s="7">
        <f t="shared" si="93"/>
        <v>151.24431818181819</v>
      </c>
      <c r="Q1516" t="s">
        <v>8338</v>
      </c>
      <c r="R1516" t="s">
        <v>8339</v>
      </c>
      <c r="S1516" s="12">
        <f t="shared" si="94"/>
        <v>42234.597685185188</v>
      </c>
      <c r="T1516" s="12">
        <f t="shared" si="95"/>
        <v>42274.597685185188</v>
      </c>
    </row>
    <row r="1517" spans="1:20" ht="60" hidden="1" x14ac:dyDescent="0.25">
      <c r="A1517">
        <v>1515</v>
      </c>
      <c r="B1517" s="3" t="s">
        <v>1516</v>
      </c>
      <c r="C1517" s="3" t="s">
        <v>5625</v>
      </c>
      <c r="D1517">
        <v>300000</v>
      </c>
      <c r="E1517">
        <v>471567</v>
      </c>
      <c r="F1517" t="s">
        <v>8219</v>
      </c>
      <c r="G1517" t="s">
        <v>8234</v>
      </c>
      <c r="H1517" t="s">
        <v>8254</v>
      </c>
      <c r="I1517">
        <v>1458104697</v>
      </c>
      <c r="J1517">
        <v>1455516297</v>
      </c>
      <c r="K1517" t="b">
        <v>1</v>
      </c>
      <c r="L1517">
        <v>555</v>
      </c>
      <c r="M1517" t="b">
        <v>1</v>
      </c>
      <c r="N1517" t="s">
        <v>8285</v>
      </c>
      <c r="O1517" s="5">
        <f t="shared" si="92"/>
        <v>157.18899999999999</v>
      </c>
      <c r="P1517" s="7">
        <f t="shared" si="93"/>
        <v>849.67027027027029</v>
      </c>
      <c r="Q1517" t="s">
        <v>8338</v>
      </c>
      <c r="R1517" t="s">
        <v>8339</v>
      </c>
      <c r="S1517" s="12">
        <f t="shared" si="94"/>
        <v>42415.253437499996</v>
      </c>
      <c r="T1517" s="12">
        <f t="shared" si="95"/>
        <v>42445.211770833332</v>
      </c>
    </row>
    <row r="1518" spans="1:20" ht="45" hidden="1" x14ac:dyDescent="0.25">
      <c r="A1518">
        <v>1516</v>
      </c>
      <c r="B1518" s="3" t="s">
        <v>1517</v>
      </c>
      <c r="C1518" s="3" t="s">
        <v>5626</v>
      </c>
      <c r="D1518">
        <v>17000</v>
      </c>
      <c r="E1518">
        <v>18472</v>
      </c>
      <c r="F1518" t="s">
        <v>8219</v>
      </c>
      <c r="G1518" t="s">
        <v>8224</v>
      </c>
      <c r="H1518" t="s">
        <v>8246</v>
      </c>
      <c r="I1518">
        <v>1475762400</v>
      </c>
      <c r="J1518">
        <v>1473160292</v>
      </c>
      <c r="K1518" t="b">
        <v>1</v>
      </c>
      <c r="L1518">
        <v>116</v>
      </c>
      <c r="M1518" t="b">
        <v>1</v>
      </c>
      <c r="N1518" t="s">
        <v>8285</v>
      </c>
      <c r="O1518" s="5">
        <f t="shared" si="92"/>
        <v>108.65882352941176</v>
      </c>
      <c r="P1518" s="7">
        <f t="shared" si="93"/>
        <v>159.24137931034483</v>
      </c>
      <c r="Q1518" t="s">
        <v>8338</v>
      </c>
      <c r="R1518" t="s">
        <v>8339</v>
      </c>
      <c r="S1518" s="12">
        <f t="shared" si="94"/>
        <v>42619.466342592597</v>
      </c>
      <c r="T1518" s="12">
        <f t="shared" si="95"/>
        <v>42649.583333333328</v>
      </c>
    </row>
    <row r="1519" spans="1:20" ht="60" hidden="1" x14ac:dyDescent="0.25">
      <c r="A1519">
        <v>1517</v>
      </c>
      <c r="B1519" s="3" t="s">
        <v>1518</v>
      </c>
      <c r="C1519" s="3" t="s">
        <v>5627</v>
      </c>
      <c r="D1519">
        <v>15000</v>
      </c>
      <c r="E1519">
        <v>24297</v>
      </c>
      <c r="F1519" t="s">
        <v>8219</v>
      </c>
      <c r="G1519" t="s">
        <v>8224</v>
      </c>
      <c r="H1519" t="s">
        <v>8246</v>
      </c>
      <c r="I1519">
        <v>1417845600</v>
      </c>
      <c r="J1519">
        <v>1415194553</v>
      </c>
      <c r="K1519" t="b">
        <v>1</v>
      </c>
      <c r="L1519">
        <v>615</v>
      </c>
      <c r="M1519" t="b">
        <v>1</v>
      </c>
      <c r="N1519" t="s">
        <v>8285</v>
      </c>
      <c r="O1519" s="5">
        <f t="shared" si="92"/>
        <v>161.97999999999999</v>
      </c>
      <c r="P1519" s="7">
        <f t="shared" si="93"/>
        <v>39.507317073170732</v>
      </c>
      <c r="Q1519" t="s">
        <v>8338</v>
      </c>
      <c r="R1519" t="s">
        <v>8339</v>
      </c>
      <c r="S1519" s="12">
        <f t="shared" si="94"/>
        <v>41948.56658564815</v>
      </c>
      <c r="T1519" s="12">
        <f t="shared" si="95"/>
        <v>41979.25</v>
      </c>
    </row>
    <row r="1520" spans="1:20" ht="30" hidden="1" x14ac:dyDescent="0.25">
      <c r="A1520">
        <v>1518</v>
      </c>
      <c r="B1520" s="3" t="s">
        <v>1519</v>
      </c>
      <c r="C1520" s="3" t="s">
        <v>5628</v>
      </c>
      <c r="D1520">
        <v>15000</v>
      </c>
      <c r="E1520">
        <v>30805</v>
      </c>
      <c r="F1520" t="s">
        <v>8219</v>
      </c>
      <c r="G1520" t="s">
        <v>8224</v>
      </c>
      <c r="H1520" t="s">
        <v>8246</v>
      </c>
      <c r="I1520">
        <v>1401565252</v>
      </c>
      <c r="J1520">
        <v>1398973252</v>
      </c>
      <c r="K1520" t="b">
        <v>1</v>
      </c>
      <c r="L1520">
        <v>236</v>
      </c>
      <c r="M1520" t="b">
        <v>1</v>
      </c>
      <c r="N1520" t="s">
        <v>8285</v>
      </c>
      <c r="O1520" s="5">
        <f t="shared" si="92"/>
        <v>205.36666666666665</v>
      </c>
      <c r="P1520" s="7">
        <f t="shared" si="93"/>
        <v>130.52966101694915</v>
      </c>
      <c r="Q1520" t="s">
        <v>8338</v>
      </c>
      <c r="R1520" t="s">
        <v>8339</v>
      </c>
      <c r="S1520" s="12">
        <f t="shared" si="94"/>
        <v>41760.8200462963</v>
      </c>
      <c r="T1520" s="12">
        <f t="shared" si="95"/>
        <v>41790.8200462963</v>
      </c>
    </row>
    <row r="1521" spans="1:20" ht="60" hidden="1" x14ac:dyDescent="0.25">
      <c r="A1521">
        <v>1519</v>
      </c>
      <c r="B1521" s="3" t="s">
        <v>1520</v>
      </c>
      <c r="C1521" s="3" t="s">
        <v>5629</v>
      </c>
      <c r="D1521">
        <v>9000</v>
      </c>
      <c r="E1521">
        <v>9302.75</v>
      </c>
      <c r="F1521" t="s">
        <v>8219</v>
      </c>
      <c r="G1521" t="s">
        <v>8224</v>
      </c>
      <c r="H1521" t="s">
        <v>8246</v>
      </c>
      <c r="I1521">
        <v>1403301540</v>
      </c>
      <c r="J1521">
        <v>1400867283</v>
      </c>
      <c r="K1521" t="b">
        <v>1</v>
      </c>
      <c r="L1521">
        <v>145</v>
      </c>
      <c r="M1521" t="b">
        <v>1</v>
      </c>
      <c r="N1521" t="s">
        <v>8285</v>
      </c>
      <c r="O1521" s="5">
        <f t="shared" si="92"/>
        <v>103.36388888888889</v>
      </c>
      <c r="P1521" s="7">
        <f t="shared" si="93"/>
        <v>64.156896551724131</v>
      </c>
      <c r="Q1521" t="s">
        <v>8338</v>
      </c>
      <c r="R1521" t="s">
        <v>8339</v>
      </c>
      <c r="S1521" s="12">
        <f t="shared" si="94"/>
        <v>41782.741701388892</v>
      </c>
      <c r="T1521" s="12">
        <f t="shared" si="95"/>
        <v>41810.915972222225</v>
      </c>
    </row>
    <row r="1522" spans="1:20" ht="45" hidden="1" x14ac:dyDescent="0.25">
      <c r="A1522">
        <v>1520</v>
      </c>
      <c r="B1522" s="3" t="s">
        <v>1521</v>
      </c>
      <c r="C1522" s="3" t="s">
        <v>5630</v>
      </c>
      <c r="D1522">
        <v>18000</v>
      </c>
      <c r="E1522">
        <v>18625</v>
      </c>
      <c r="F1522" t="s">
        <v>8219</v>
      </c>
      <c r="G1522" t="s">
        <v>8224</v>
      </c>
      <c r="H1522" t="s">
        <v>8246</v>
      </c>
      <c r="I1522">
        <v>1418961600</v>
      </c>
      <c r="J1522">
        <v>1415824513</v>
      </c>
      <c r="K1522" t="b">
        <v>1</v>
      </c>
      <c r="L1522">
        <v>167</v>
      </c>
      <c r="M1522" t="b">
        <v>1</v>
      </c>
      <c r="N1522" t="s">
        <v>8285</v>
      </c>
      <c r="O1522" s="5">
        <f t="shared" si="92"/>
        <v>103.47222222222223</v>
      </c>
      <c r="P1522" s="7">
        <f t="shared" si="93"/>
        <v>111.52694610778443</v>
      </c>
      <c r="Q1522" t="s">
        <v>8338</v>
      </c>
      <c r="R1522" t="s">
        <v>8339</v>
      </c>
      <c r="S1522" s="12">
        <f t="shared" si="94"/>
        <v>41955.857789351852</v>
      </c>
      <c r="T1522" s="12">
        <f t="shared" si="95"/>
        <v>41992.166666666672</v>
      </c>
    </row>
    <row r="1523" spans="1:20" ht="45" hidden="1" x14ac:dyDescent="0.25">
      <c r="A1523">
        <v>1521</v>
      </c>
      <c r="B1523" s="3" t="s">
        <v>1522</v>
      </c>
      <c r="C1523" s="3" t="s">
        <v>5631</v>
      </c>
      <c r="D1523">
        <v>37500</v>
      </c>
      <c r="E1523">
        <v>40055</v>
      </c>
      <c r="F1523" t="s">
        <v>8219</v>
      </c>
      <c r="G1523" t="s">
        <v>8224</v>
      </c>
      <c r="H1523" t="s">
        <v>8246</v>
      </c>
      <c r="I1523">
        <v>1465272091</v>
      </c>
      <c r="J1523">
        <v>1462248091</v>
      </c>
      <c r="K1523" t="b">
        <v>1</v>
      </c>
      <c r="L1523">
        <v>235</v>
      </c>
      <c r="M1523" t="b">
        <v>1</v>
      </c>
      <c r="N1523" t="s">
        <v>8285</v>
      </c>
      <c r="O1523" s="5">
        <f t="shared" si="92"/>
        <v>106.81333333333333</v>
      </c>
      <c r="P1523" s="7">
        <f t="shared" si="93"/>
        <v>170.44680851063831</v>
      </c>
      <c r="Q1523" t="s">
        <v>8338</v>
      </c>
      <c r="R1523" t="s">
        <v>8339</v>
      </c>
      <c r="S1523" s="12">
        <f t="shared" si="94"/>
        <v>42493.167719907404</v>
      </c>
      <c r="T1523" s="12">
        <f t="shared" si="95"/>
        <v>42528.167719907404</v>
      </c>
    </row>
    <row r="1524" spans="1:20" ht="60" hidden="1" x14ac:dyDescent="0.25">
      <c r="A1524">
        <v>1522</v>
      </c>
      <c r="B1524" s="3" t="s">
        <v>1523</v>
      </c>
      <c r="C1524" s="3" t="s">
        <v>5632</v>
      </c>
      <c r="D1524">
        <v>43500</v>
      </c>
      <c r="E1524">
        <v>60450.1</v>
      </c>
      <c r="F1524" t="s">
        <v>8219</v>
      </c>
      <c r="G1524" t="s">
        <v>8224</v>
      </c>
      <c r="H1524" t="s">
        <v>8246</v>
      </c>
      <c r="I1524">
        <v>1413575739</v>
      </c>
      <c r="J1524">
        <v>1410983739</v>
      </c>
      <c r="K1524" t="b">
        <v>1</v>
      </c>
      <c r="L1524">
        <v>452</v>
      </c>
      <c r="M1524" t="b">
        <v>1</v>
      </c>
      <c r="N1524" t="s">
        <v>8285</v>
      </c>
      <c r="O1524" s="5">
        <f t="shared" si="92"/>
        <v>138.96574712643678</v>
      </c>
      <c r="P1524" s="7">
        <f t="shared" si="93"/>
        <v>133.7391592920354</v>
      </c>
      <c r="Q1524" t="s">
        <v>8338</v>
      </c>
      <c r="R1524" t="s">
        <v>8339</v>
      </c>
      <c r="S1524" s="12">
        <f t="shared" si="94"/>
        <v>41899.830312500002</v>
      </c>
      <c r="T1524" s="12">
        <f t="shared" si="95"/>
        <v>41929.830312500002</v>
      </c>
    </row>
    <row r="1525" spans="1:20" ht="60" hidden="1" x14ac:dyDescent="0.25">
      <c r="A1525">
        <v>1523</v>
      </c>
      <c r="B1525" s="3" t="s">
        <v>1524</v>
      </c>
      <c r="C1525" s="3" t="s">
        <v>5633</v>
      </c>
      <c r="D1525">
        <v>18500</v>
      </c>
      <c r="E1525">
        <v>23096</v>
      </c>
      <c r="F1525" t="s">
        <v>8219</v>
      </c>
      <c r="G1525" t="s">
        <v>8224</v>
      </c>
      <c r="H1525" t="s">
        <v>8246</v>
      </c>
      <c r="I1525">
        <v>1419292800</v>
      </c>
      <c r="J1525">
        <v>1416592916</v>
      </c>
      <c r="K1525" t="b">
        <v>1</v>
      </c>
      <c r="L1525">
        <v>241</v>
      </c>
      <c r="M1525" t="b">
        <v>1</v>
      </c>
      <c r="N1525" t="s">
        <v>8285</v>
      </c>
      <c r="O1525" s="5">
        <f t="shared" si="92"/>
        <v>124.84324324324325</v>
      </c>
      <c r="P1525" s="7">
        <f t="shared" si="93"/>
        <v>95.834024896265561</v>
      </c>
      <c r="Q1525" t="s">
        <v>8338</v>
      </c>
      <c r="R1525" t="s">
        <v>8339</v>
      </c>
      <c r="S1525" s="12">
        <f t="shared" si="94"/>
        <v>41964.751342592594</v>
      </c>
      <c r="T1525" s="12">
        <f t="shared" si="95"/>
        <v>41996</v>
      </c>
    </row>
    <row r="1526" spans="1:20" ht="45" hidden="1" x14ac:dyDescent="0.25">
      <c r="A1526">
        <v>1524</v>
      </c>
      <c r="B1526" s="3" t="s">
        <v>1525</v>
      </c>
      <c r="C1526" s="3" t="s">
        <v>5634</v>
      </c>
      <c r="D1526">
        <v>3000</v>
      </c>
      <c r="E1526">
        <v>6210</v>
      </c>
      <c r="F1526" t="s">
        <v>8219</v>
      </c>
      <c r="G1526" t="s">
        <v>8235</v>
      </c>
      <c r="H1526" t="s">
        <v>8255</v>
      </c>
      <c r="I1526">
        <v>1487592090</v>
      </c>
      <c r="J1526">
        <v>1485000090</v>
      </c>
      <c r="K1526" t="b">
        <v>1</v>
      </c>
      <c r="L1526">
        <v>28</v>
      </c>
      <c r="M1526" t="b">
        <v>1</v>
      </c>
      <c r="N1526" t="s">
        <v>8285</v>
      </c>
      <c r="O1526" s="5">
        <f t="shared" si="92"/>
        <v>206.99999999999997</v>
      </c>
      <c r="P1526" s="7">
        <f t="shared" si="93"/>
        <v>221.78571428571428</v>
      </c>
      <c r="Q1526" t="s">
        <v>8338</v>
      </c>
      <c r="R1526" t="s">
        <v>8339</v>
      </c>
      <c r="S1526" s="12">
        <f t="shared" si="94"/>
        <v>42756.501041666663</v>
      </c>
      <c r="T1526" s="12">
        <f t="shared" si="95"/>
        <v>42786.501041666663</v>
      </c>
    </row>
    <row r="1527" spans="1:20" ht="60" hidden="1" x14ac:dyDescent="0.25">
      <c r="A1527">
        <v>1525</v>
      </c>
      <c r="B1527" s="3" t="s">
        <v>1526</v>
      </c>
      <c r="C1527" s="3" t="s">
        <v>5635</v>
      </c>
      <c r="D1527">
        <v>2600</v>
      </c>
      <c r="E1527">
        <v>4524.1499999999996</v>
      </c>
      <c r="F1527" t="s">
        <v>8219</v>
      </c>
      <c r="G1527" t="s">
        <v>8224</v>
      </c>
      <c r="H1527" t="s">
        <v>8246</v>
      </c>
      <c r="I1527">
        <v>1471539138</v>
      </c>
      <c r="J1527">
        <v>1468947138</v>
      </c>
      <c r="K1527" t="b">
        <v>1</v>
      </c>
      <c r="L1527">
        <v>140</v>
      </c>
      <c r="M1527" t="b">
        <v>1</v>
      </c>
      <c r="N1527" t="s">
        <v>8285</v>
      </c>
      <c r="O1527" s="5">
        <f t="shared" si="92"/>
        <v>174.00576923076923</v>
      </c>
      <c r="P1527" s="7">
        <f t="shared" si="93"/>
        <v>32.315357142857138</v>
      </c>
      <c r="Q1527" t="s">
        <v>8338</v>
      </c>
      <c r="R1527" t="s">
        <v>8339</v>
      </c>
      <c r="S1527" s="12">
        <f t="shared" si="94"/>
        <v>42570.702986111108</v>
      </c>
      <c r="T1527" s="12">
        <f t="shared" si="95"/>
        <v>42600.702986111108</v>
      </c>
    </row>
    <row r="1528" spans="1:20" ht="60" hidden="1" x14ac:dyDescent="0.25">
      <c r="A1528">
        <v>1526</v>
      </c>
      <c r="B1528" s="3" t="s">
        <v>1527</v>
      </c>
      <c r="C1528" s="3" t="s">
        <v>5636</v>
      </c>
      <c r="D1528">
        <v>23000</v>
      </c>
      <c r="E1528">
        <v>27675</v>
      </c>
      <c r="F1528" t="s">
        <v>8219</v>
      </c>
      <c r="G1528" t="s">
        <v>8224</v>
      </c>
      <c r="H1528" t="s">
        <v>8246</v>
      </c>
      <c r="I1528">
        <v>1453185447</v>
      </c>
      <c r="J1528">
        <v>1448951847</v>
      </c>
      <c r="K1528" t="b">
        <v>1</v>
      </c>
      <c r="L1528">
        <v>280</v>
      </c>
      <c r="M1528" t="b">
        <v>1</v>
      </c>
      <c r="N1528" t="s">
        <v>8285</v>
      </c>
      <c r="O1528" s="5">
        <f t="shared" si="92"/>
        <v>120.32608695652173</v>
      </c>
      <c r="P1528" s="7">
        <f t="shared" si="93"/>
        <v>98.839285714285708</v>
      </c>
      <c r="Q1528" t="s">
        <v>8338</v>
      </c>
      <c r="R1528" t="s">
        <v>8339</v>
      </c>
      <c r="S1528" s="12">
        <f t="shared" si="94"/>
        <v>42339.276006944448</v>
      </c>
      <c r="T1528" s="12">
        <f t="shared" si="95"/>
        <v>42388.276006944448</v>
      </c>
    </row>
    <row r="1529" spans="1:20" ht="45" hidden="1" x14ac:dyDescent="0.25">
      <c r="A1529">
        <v>1527</v>
      </c>
      <c r="B1529" s="3" t="s">
        <v>1528</v>
      </c>
      <c r="C1529" s="3" t="s">
        <v>5637</v>
      </c>
      <c r="D1529">
        <v>3500</v>
      </c>
      <c r="E1529">
        <v>3865.55</v>
      </c>
      <c r="F1529" t="s">
        <v>8219</v>
      </c>
      <c r="G1529" t="s">
        <v>8224</v>
      </c>
      <c r="H1529" t="s">
        <v>8246</v>
      </c>
      <c r="I1529">
        <v>1489497886</v>
      </c>
      <c r="J1529">
        <v>1487082286</v>
      </c>
      <c r="K1529" t="b">
        <v>1</v>
      </c>
      <c r="L1529">
        <v>70</v>
      </c>
      <c r="M1529" t="b">
        <v>1</v>
      </c>
      <c r="N1529" t="s">
        <v>8285</v>
      </c>
      <c r="O1529" s="5">
        <f t="shared" si="92"/>
        <v>110.44428571428573</v>
      </c>
      <c r="P1529" s="7">
        <f t="shared" si="93"/>
        <v>55.222142857142863</v>
      </c>
      <c r="Q1529" t="s">
        <v>8338</v>
      </c>
      <c r="R1529" t="s">
        <v>8339</v>
      </c>
      <c r="S1529" s="12">
        <f t="shared" si="94"/>
        <v>42780.600532407407</v>
      </c>
      <c r="T1529" s="12">
        <f t="shared" si="95"/>
        <v>42808.558865740735</v>
      </c>
    </row>
    <row r="1530" spans="1:20" ht="30" hidden="1" x14ac:dyDescent="0.25">
      <c r="A1530">
        <v>1528</v>
      </c>
      <c r="B1530" s="3" t="s">
        <v>1529</v>
      </c>
      <c r="C1530" s="3" t="s">
        <v>5638</v>
      </c>
      <c r="D1530">
        <v>3000</v>
      </c>
      <c r="E1530">
        <v>8447</v>
      </c>
      <c r="F1530" t="s">
        <v>8219</v>
      </c>
      <c r="G1530" t="s">
        <v>8224</v>
      </c>
      <c r="H1530" t="s">
        <v>8246</v>
      </c>
      <c r="I1530">
        <v>1485907200</v>
      </c>
      <c r="J1530">
        <v>1483292122</v>
      </c>
      <c r="K1530" t="b">
        <v>1</v>
      </c>
      <c r="L1530">
        <v>160</v>
      </c>
      <c r="M1530" t="b">
        <v>1</v>
      </c>
      <c r="N1530" t="s">
        <v>8285</v>
      </c>
      <c r="O1530" s="5">
        <f t="shared" si="92"/>
        <v>281.56666666666666</v>
      </c>
      <c r="P1530" s="7">
        <f t="shared" si="93"/>
        <v>52.793750000000003</v>
      </c>
      <c r="Q1530" t="s">
        <v>8338</v>
      </c>
      <c r="R1530" t="s">
        <v>8339</v>
      </c>
      <c r="S1530" s="12">
        <f t="shared" si="94"/>
        <v>42736.732893518521</v>
      </c>
      <c r="T1530" s="12">
        <f t="shared" si="95"/>
        <v>42767</v>
      </c>
    </row>
    <row r="1531" spans="1:20" ht="45" hidden="1" x14ac:dyDescent="0.25">
      <c r="A1531">
        <v>1529</v>
      </c>
      <c r="B1531" s="3" t="s">
        <v>1530</v>
      </c>
      <c r="C1531" s="3" t="s">
        <v>5639</v>
      </c>
      <c r="D1531">
        <v>19000</v>
      </c>
      <c r="E1531">
        <v>19129</v>
      </c>
      <c r="F1531" t="s">
        <v>8219</v>
      </c>
      <c r="G1531" t="s">
        <v>8224</v>
      </c>
      <c r="H1531" t="s">
        <v>8246</v>
      </c>
      <c r="I1531">
        <v>1426773920</v>
      </c>
      <c r="J1531">
        <v>1424185520</v>
      </c>
      <c r="K1531" t="b">
        <v>1</v>
      </c>
      <c r="L1531">
        <v>141</v>
      </c>
      <c r="M1531" t="b">
        <v>1</v>
      </c>
      <c r="N1531" t="s">
        <v>8285</v>
      </c>
      <c r="O1531" s="5">
        <f t="shared" si="92"/>
        <v>100.67894736842105</v>
      </c>
      <c r="P1531" s="7">
        <f t="shared" si="93"/>
        <v>135.66666666666666</v>
      </c>
      <c r="Q1531" t="s">
        <v>8338</v>
      </c>
      <c r="R1531" t="s">
        <v>8339</v>
      </c>
      <c r="S1531" s="12">
        <f t="shared" si="94"/>
        <v>42052.628703703704</v>
      </c>
      <c r="T1531" s="12">
        <f t="shared" si="95"/>
        <v>42082.587037037039</v>
      </c>
    </row>
    <row r="1532" spans="1:20" ht="60" hidden="1" x14ac:dyDescent="0.25">
      <c r="A1532">
        <v>1530</v>
      </c>
      <c r="B1532" s="3" t="s">
        <v>1531</v>
      </c>
      <c r="C1532" s="3" t="s">
        <v>5640</v>
      </c>
      <c r="D1532">
        <v>35000</v>
      </c>
      <c r="E1532">
        <v>47189</v>
      </c>
      <c r="F1532" t="s">
        <v>8219</v>
      </c>
      <c r="G1532" t="s">
        <v>8224</v>
      </c>
      <c r="H1532" t="s">
        <v>8246</v>
      </c>
      <c r="I1532">
        <v>1445624695</v>
      </c>
      <c r="J1532">
        <v>1443464695</v>
      </c>
      <c r="K1532" t="b">
        <v>1</v>
      </c>
      <c r="L1532">
        <v>874</v>
      </c>
      <c r="M1532" t="b">
        <v>1</v>
      </c>
      <c r="N1532" t="s">
        <v>8285</v>
      </c>
      <c r="O1532" s="5">
        <f t="shared" si="92"/>
        <v>134.82571428571427</v>
      </c>
      <c r="P1532" s="7">
        <f t="shared" si="93"/>
        <v>53.991990846681922</v>
      </c>
      <c r="Q1532" t="s">
        <v>8338</v>
      </c>
      <c r="R1532" t="s">
        <v>8339</v>
      </c>
      <c r="S1532" s="12">
        <f t="shared" si="94"/>
        <v>42275.767303240747</v>
      </c>
      <c r="T1532" s="12">
        <f t="shared" si="95"/>
        <v>42300.767303240747</v>
      </c>
    </row>
    <row r="1533" spans="1:20" ht="60" hidden="1" x14ac:dyDescent="0.25">
      <c r="A1533">
        <v>1531</v>
      </c>
      <c r="B1533" s="3" t="s">
        <v>1532</v>
      </c>
      <c r="C1533" s="3" t="s">
        <v>5641</v>
      </c>
      <c r="D1533">
        <v>2350</v>
      </c>
      <c r="E1533">
        <v>4135</v>
      </c>
      <c r="F1533" t="s">
        <v>8219</v>
      </c>
      <c r="G1533" t="s">
        <v>8224</v>
      </c>
      <c r="H1533" t="s">
        <v>8246</v>
      </c>
      <c r="I1533">
        <v>1417402800</v>
      </c>
      <c r="J1533">
        <v>1414610126</v>
      </c>
      <c r="K1533" t="b">
        <v>1</v>
      </c>
      <c r="L1533">
        <v>73</v>
      </c>
      <c r="M1533" t="b">
        <v>1</v>
      </c>
      <c r="N1533" t="s">
        <v>8285</v>
      </c>
      <c r="O1533" s="5">
        <f t="shared" si="92"/>
        <v>175.95744680851064</v>
      </c>
      <c r="P1533" s="7">
        <f t="shared" si="93"/>
        <v>56.643835616438359</v>
      </c>
      <c r="Q1533" t="s">
        <v>8338</v>
      </c>
      <c r="R1533" t="s">
        <v>8339</v>
      </c>
      <c r="S1533" s="12">
        <f t="shared" si="94"/>
        <v>41941.802384259259</v>
      </c>
      <c r="T1533" s="12">
        <f t="shared" si="95"/>
        <v>41974.125</v>
      </c>
    </row>
    <row r="1534" spans="1:20" ht="60" hidden="1" x14ac:dyDescent="0.25">
      <c r="A1534">
        <v>1532</v>
      </c>
      <c r="B1534" s="3" t="s">
        <v>1533</v>
      </c>
      <c r="C1534" s="3" t="s">
        <v>5642</v>
      </c>
      <c r="D1534">
        <v>5000</v>
      </c>
      <c r="E1534">
        <v>24201</v>
      </c>
      <c r="F1534" t="s">
        <v>8219</v>
      </c>
      <c r="G1534" t="s">
        <v>8226</v>
      </c>
      <c r="H1534" t="s">
        <v>8248</v>
      </c>
      <c r="I1534">
        <v>1455548400</v>
      </c>
      <c r="J1534">
        <v>1453461865</v>
      </c>
      <c r="K1534" t="b">
        <v>1</v>
      </c>
      <c r="L1534">
        <v>294</v>
      </c>
      <c r="M1534" t="b">
        <v>1</v>
      </c>
      <c r="N1534" t="s">
        <v>8285</v>
      </c>
      <c r="O1534" s="5">
        <f t="shared" si="92"/>
        <v>484.02000000000004</v>
      </c>
      <c r="P1534" s="7">
        <f t="shared" si="93"/>
        <v>82.316326530612244</v>
      </c>
      <c r="Q1534" t="s">
        <v>8338</v>
      </c>
      <c r="R1534" t="s">
        <v>8339</v>
      </c>
      <c r="S1534" s="12">
        <f t="shared" si="94"/>
        <v>42391.475289351853</v>
      </c>
      <c r="T1534" s="12">
        <f t="shared" si="95"/>
        <v>42415.625</v>
      </c>
    </row>
    <row r="1535" spans="1:20" ht="45" hidden="1" x14ac:dyDescent="0.25">
      <c r="A1535">
        <v>1533</v>
      </c>
      <c r="B1535" s="3" t="s">
        <v>1534</v>
      </c>
      <c r="C1535" s="3" t="s">
        <v>5643</v>
      </c>
      <c r="D1535">
        <v>45000</v>
      </c>
      <c r="E1535">
        <v>65313</v>
      </c>
      <c r="F1535" t="s">
        <v>8219</v>
      </c>
      <c r="G1535" t="s">
        <v>8224</v>
      </c>
      <c r="H1535" t="s">
        <v>8246</v>
      </c>
      <c r="I1535">
        <v>1462161540</v>
      </c>
      <c r="J1535">
        <v>1457913777</v>
      </c>
      <c r="K1535" t="b">
        <v>1</v>
      </c>
      <c r="L1535">
        <v>740</v>
      </c>
      <c r="M1535" t="b">
        <v>1</v>
      </c>
      <c r="N1535" t="s">
        <v>8285</v>
      </c>
      <c r="O1535" s="5">
        <f t="shared" si="92"/>
        <v>145.14000000000001</v>
      </c>
      <c r="P1535" s="7">
        <f t="shared" si="93"/>
        <v>88.26081081081081</v>
      </c>
      <c r="Q1535" t="s">
        <v>8338</v>
      </c>
      <c r="R1535" t="s">
        <v>8339</v>
      </c>
      <c r="S1535" s="12">
        <f t="shared" si="94"/>
        <v>42443.00204861111</v>
      </c>
      <c r="T1535" s="12">
        <f t="shared" si="95"/>
        <v>42492.165972222225</v>
      </c>
    </row>
    <row r="1536" spans="1:20" ht="60" hidden="1" x14ac:dyDescent="0.25">
      <c r="A1536">
        <v>1534</v>
      </c>
      <c r="B1536" s="3" t="s">
        <v>1535</v>
      </c>
      <c r="C1536" s="3" t="s">
        <v>5644</v>
      </c>
      <c r="D1536">
        <v>7500</v>
      </c>
      <c r="E1536">
        <v>31330</v>
      </c>
      <c r="F1536" t="s">
        <v>8219</v>
      </c>
      <c r="G1536" t="s">
        <v>8224</v>
      </c>
      <c r="H1536" t="s">
        <v>8246</v>
      </c>
      <c r="I1536">
        <v>1441383062</v>
      </c>
      <c r="J1536">
        <v>1438791062</v>
      </c>
      <c r="K1536" t="b">
        <v>1</v>
      </c>
      <c r="L1536">
        <v>369</v>
      </c>
      <c r="M1536" t="b">
        <v>1</v>
      </c>
      <c r="N1536" t="s">
        <v>8285</v>
      </c>
      <c r="O1536" s="5">
        <f t="shared" si="92"/>
        <v>417.73333333333335</v>
      </c>
      <c r="P1536" s="7">
        <f t="shared" si="93"/>
        <v>84.905149051490511</v>
      </c>
      <c r="Q1536" t="s">
        <v>8338</v>
      </c>
      <c r="R1536" t="s">
        <v>8339</v>
      </c>
      <c r="S1536" s="12">
        <f t="shared" si="94"/>
        <v>42221.67432870371</v>
      </c>
      <c r="T1536" s="12">
        <f t="shared" si="95"/>
        <v>42251.67432870371</v>
      </c>
    </row>
    <row r="1537" spans="1:20" ht="60" hidden="1" x14ac:dyDescent="0.25">
      <c r="A1537">
        <v>1535</v>
      </c>
      <c r="B1537" s="3" t="s">
        <v>1536</v>
      </c>
      <c r="C1537" s="3" t="s">
        <v>5645</v>
      </c>
      <c r="D1537">
        <v>4000</v>
      </c>
      <c r="E1537">
        <v>5297</v>
      </c>
      <c r="F1537" t="s">
        <v>8219</v>
      </c>
      <c r="G1537" t="s">
        <v>8224</v>
      </c>
      <c r="H1537" t="s">
        <v>8246</v>
      </c>
      <c r="I1537">
        <v>1464040800</v>
      </c>
      <c r="J1537">
        <v>1461527631</v>
      </c>
      <c r="K1537" t="b">
        <v>1</v>
      </c>
      <c r="L1537">
        <v>110</v>
      </c>
      <c r="M1537" t="b">
        <v>1</v>
      </c>
      <c r="N1537" t="s">
        <v>8285</v>
      </c>
      <c r="O1537" s="5">
        <f t="shared" si="92"/>
        <v>132.42499999999998</v>
      </c>
      <c r="P1537" s="7">
        <f t="shared" si="93"/>
        <v>48.154545454545456</v>
      </c>
      <c r="Q1537" t="s">
        <v>8338</v>
      </c>
      <c r="R1537" t="s">
        <v>8339</v>
      </c>
      <c r="S1537" s="12">
        <f t="shared" si="94"/>
        <v>42484.829062500001</v>
      </c>
      <c r="T1537" s="12">
        <f t="shared" si="95"/>
        <v>42513.916666666672</v>
      </c>
    </row>
    <row r="1538" spans="1:20" ht="60" hidden="1" x14ac:dyDescent="0.25">
      <c r="A1538">
        <v>1536</v>
      </c>
      <c r="B1538" s="3" t="s">
        <v>1537</v>
      </c>
      <c r="C1538" s="3" t="s">
        <v>5646</v>
      </c>
      <c r="D1538">
        <v>12000</v>
      </c>
      <c r="E1538">
        <v>30037.01</v>
      </c>
      <c r="F1538" t="s">
        <v>8219</v>
      </c>
      <c r="G1538" t="s">
        <v>8224</v>
      </c>
      <c r="H1538" t="s">
        <v>8246</v>
      </c>
      <c r="I1538">
        <v>1440702910</v>
      </c>
      <c r="J1538">
        <v>1438110910</v>
      </c>
      <c r="K1538" t="b">
        <v>1</v>
      </c>
      <c r="L1538">
        <v>455</v>
      </c>
      <c r="M1538" t="b">
        <v>1</v>
      </c>
      <c r="N1538" t="s">
        <v>8285</v>
      </c>
      <c r="O1538" s="5">
        <f t="shared" si="92"/>
        <v>250.30841666666666</v>
      </c>
      <c r="P1538" s="7">
        <f t="shared" si="93"/>
        <v>66.015406593406595</v>
      </c>
      <c r="Q1538" t="s">
        <v>8338</v>
      </c>
      <c r="R1538" t="s">
        <v>8339</v>
      </c>
      <c r="S1538" s="12">
        <f t="shared" si="94"/>
        <v>42213.802199074074</v>
      </c>
      <c r="T1538" s="12">
        <f t="shared" si="95"/>
        <v>42243.802199074074</v>
      </c>
    </row>
    <row r="1539" spans="1:20" ht="45" hidden="1" x14ac:dyDescent="0.25">
      <c r="A1539">
        <v>1537</v>
      </c>
      <c r="B1539" s="3" t="s">
        <v>1538</v>
      </c>
      <c r="C1539" s="3" t="s">
        <v>5647</v>
      </c>
      <c r="D1539">
        <v>12000</v>
      </c>
      <c r="E1539">
        <v>21588</v>
      </c>
      <c r="F1539" t="s">
        <v>8219</v>
      </c>
      <c r="G1539" t="s">
        <v>8236</v>
      </c>
      <c r="H1539" t="s">
        <v>8249</v>
      </c>
      <c r="I1539">
        <v>1470506400</v>
      </c>
      <c r="J1539">
        <v>1467358427</v>
      </c>
      <c r="K1539" t="b">
        <v>1</v>
      </c>
      <c r="L1539">
        <v>224</v>
      </c>
      <c r="M1539" t="b">
        <v>1</v>
      </c>
      <c r="N1539" t="s">
        <v>8285</v>
      </c>
      <c r="O1539" s="5">
        <f t="shared" ref="O1539:O1602" si="96">(E1539/D1539)*100</f>
        <v>179.9</v>
      </c>
      <c r="P1539" s="7">
        <f t="shared" ref="P1539:P1602" si="97">IF(E1539&gt;0,E1539/L1539,"N/A")</f>
        <v>96.375</v>
      </c>
      <c r="Q1539" t="s">
        <v>8338</v>
      </c>
      <c r="R1539" t="s">
        <v>8339</v>
      </c>
      <c r="S1539" s="12">
        <f t="shared" ref="S1539:S1602" si="98">(((J1539/60)/60)/24)+DATE(1970,1,1)</f>
        <v>42552.315127314811</v>
      </c>
      <c r="T1539" s="12">
        <f t="shared" ref="T1539:T1602" si="99">(((I1539/60)/60/24)+DATE(1970,1,1))</f>
        <v>42588.75</v>
      </c>
    </row>
    <row r="1540" spans="1:20" ht="45" hidden="1" x14ac:dyDescent="0.25">
      <c r="A1540">
        <v>1538</v>
      </c>
      <c r="B1540" s="3" t="s">
        <v>1539</v>
      </c>
      <c r="C1540" s="3" t="s">
        <v>5648</v>
      </c>
      <c r="D1540">
        <v>7000</v>
      </c>
      <c r="E1540">
        <v>7184</v>
      </c>
      <c r="F1540" t="s">
        <v>8219</v>
      </c>
      <c r="G1540" t="s">
        <v>8224</v>
      </c>
      <c r="H1540" t="s">
        <v>8246</v>
      </c>
      <c r="I1540">
        <v>1421952370</v>
      </c>
      <c r="J1540">
        <v>1418064370</v>
      </c>
      <c r="K1540" t="b">
        <v>1</v>
      </c>
      <c r="L1540">
        <v>46</v>
      </c>
      <c r="M1540" t="b">
        <v>1</v>
      </c>
      <c r="N1540" t="s">
        <v>8285</v>
      </c>
      <c r="O1540" s="5">
        <f t="shared" si="96"/>
        <v>102.62857142857142</v>
      </c>
      <c r="P1540" s="7">
        <f t="shared" si="97"/>
        <v>156.17391304347825</v>
      </c>
      <c r="Q1540" t="s">
        <v>8338</v>
      </c>
      <c r="R1540" t="s">
        <v>8339</v>
      </c>
      <c r="S1540" s="12">
        <f t="shared" si="98"/>
        <v>41981.782060185185</v>
      </c>
      <c r="T1540" s="12">
        <f t="shared" si="99"/>
        <v>42026.782060185185</v>
      </c>
    </row>
    <row r="1541" spans="1:20" ht="60" hidden="1" x14ac:dyDescent="0.25">
      <c r="A1541">
        <v>1539</v>
      </c>
      <c r="B1541" s="3" t="s">
        <v>1540</v>
      </c>
      <c r="C1541" s="3" t="s">
        <v>5649</v>
      </c>
      <c r="D1541">
        <v>20000</v>
      </c>
      <c r="E1541">
        <v>27197.22</v>
      </c>
      <c r="F1541" t="s">
        <v>8219</v>
      </c>
      <c r="G1541" t="s">
        <v>8224</v>
      </c>
      <c r="H1541" t="s">
        <v>8246</v>
      </c>
      <c r="I1541">
        <v>1483481019</v>
      </c>
      <c r="J1541">
        <v>1480629819</v>
      </c>
      <c r="K1541" t="b">
        <v>0</v>
      </c>
      <c r="L1541">
        <v>284</v>
      </c>
      <c r="M1541" t="b">
        <v>1</v>
      </c>
      <c r="N1541" t="s">
        <v>8285</v>
      </c>
      <c r="O1541" s="5">
        <f t="shared" si="96"/>
        <v>135.98609999999999</v>
      </c>
      <c r="P1541" s="7">
        <f t="shared" si="97"/>
        <v>95.764859154929582</v>
      </c>
      <c r="Q1541" t="s">
        <v>8338</v>
      </c>
      <c r="R1541" t="s">
        <v>8339</v>
      </c>
      <c r="S1541" s="12">
        <f t="shared" si="98"/>
        <v>42705.919201388882</v>
      </c>
      <c r="T1541" s="12">
        <f t="shared" si="99"/>
        <v>42738.919201388882</v>
      </c>
    </row>
    <row r="1542" spans="1:20" ht="60" hidden="1" x14ac:dyDescent="0.25">
      <c r="A1542">
        <v>1540</v>
      </c>
      <c r="B1542" s="3" t="s">
        <v>1541</v>
      </c>
      <c r="C1542" s="3" t="s">
        <v>5650</v>
      </c>
      <c r="D1542">
        <v>15000</v>
      </c>
      <c r="E1542">
        <v>17680</v>
      </c>
      <c r="F1542" t="s">
        <v>8219</v>
      </c>
      <c r="G1542" t="s">
        <v>8224</v>
      </c>
      <c r="H1542" t="s">
        <v>8246</v>
      </c>
      <c r="I1542">
        <v>1416964500</v>
      </c>
      <c r="J1542">
        <v>1414368616</v>
      </c>
      <c r="K1542" t="b">
        <v>1</v>
      </c>
      <c r="L1542">
        <v>98</v>
      </c>
      <c r="M1542" t="b">
        <v>1</v>
      </c>
      <c r="N1542" t="s">
        <v>8285</v>
      </c>
      <c r="O1542" s="5">
        <f t="shared" si="96"/>
        <v>117.86666666666667</v>
      </c>
      <c r="P1542" s="7">
        <f t="shared" si="97"/>
        <v>180.40816326530611</v>
      </c>
      <c r="Q1542" t="s">
        <v>8338</v>
      </c>
      <c r="R1542" t="s">
        <v>8339</v>
      </c>
      <c r="S1542" s="12">
        <f t="shared" si="98"/>
        <v>41939.00712962963</v>
      </c>
      <c r="T1542" s="12">
        <f t="shared" si="99"/>
        <v>41969.052083333328</v>
      </c>
    </row>
    <row r="1543" spans="1:20" ht="45" x14ac:dyDescent="0.25">
      <c r="A1543">
        <v>1541</v>
      </c>
      <c r="B1543" s="3" t="s">
        <v>1542</v>
      </c>
      <c r="C1543" s="3" t="s">
        <v>5651</v>
      </c>
      <c r="D1543">
        <v>18000</v>
      </c>
      <c r="E1543">
        <v>6</v>
      </c>
      <c r="F1543" t="s">
        <v>8221</v>
      </c>
      <c r="G1543" t="s">
        <v>8224</v>
      </c>
      <c r="H1543" t="s">
        <v>8246</v>
      </c>
      <c r="I1543">
        <v>1420045538</v>
      </c>
      <c r="J1543">
        <v>1417453538</v>
      </c>
      <c r="K1543" t="b">
        <v>0</v>
      </c>
      <c r="L1543">
        <v>2</v>
      </c>
      <c r="M1543" t="b">
        <v>0</v>
      </c>
      <c r="N1543" t="s">
        <v>8289</v>
      </c>
      <c r="O1543" s="5">
        <f t="shared" si="96"/>
        <v>3.3333333333333333E-2</v>
      </c>
      <c r="P1543" s="7">
        <f t="shared" si="97"/>
        <v>3</v>
      </c>
      <c r="Q1543" t="s">
        <v>8338</v>
      </c>
      <c r="R1543" t="s">
        <v>8343</v>
      </c>
      <c r="S1543" s="12">
        <f t="shared" si="98"/>
        <v>41974.712245370371</v>
      </c>
      <c r="T1543" s="12">
        <f t="shared" si="99"/>
        <v>42004.712245370371</v>
      </c>
    </row>
    <row r="1544" spans="1:20" ht="60" x14ac:dyDescent="0.25">
      <c r="A1544">
        <v>1542</v>
      </c>
      <c r="B1544" s="3" t="s">
        <v>1543</v>
      </c>
      <c r="C1544" s="3" t="s">
        <v>5652</v>
      </c>
      <c r="D1544">
        <v>500</v>
      </c>
      <c r="E1544">
        <v>20</v>
      </c>
      <c r="F1544" t="s">
        <v>8221</v>
      </c>
      <c r="G1544" t="s">
        <v>8229</v>
      </c>
      <c r="H1544" t="s">
        <v>8251</v>
      </c>
      <c r="I1544">
        <v>1435708500</v>
      </c>
      <c r="J1544">
        <v>1434412500</v>
      </c>
      <c r="K1544" t="b">
        <v>0</v>
      </c>
      <c r="L1544">
        <v>1</v>
      </c>
      <c r="M1544" t="b">
        <v>0</v>
      </c>
      <c r="N1544" t="s">
        <v>8289</v>
      </c>
      <c r="O1544" s="5">
        <f t="shared" si="96"/>
        <v>4</v>
      </c>
      <c r="P1544" s="7">
        <f t="shared" si="97"/>
        <v>20</v>
      </c>
      <c r="Q1544" t="s">
        <v>8338</v>
      </c>
      <c r="R1544" t="s">
        <v>8343</v>
      </c>
      <c r="S1544" s="12">
        <f t="shared" si="98"/>
        <v>42170.996527777781</v>
      </c>
      <c r="T1544" s="12">
        <f t="shared" si="99"/>
        <v>42185.996527777781</v>
      </c>
    </row>
    <row r="1545" spans="1:20" ht="45" x14ac:dyDescent="0.25">
      <c r="A1545">
        <v>1543</v>
      </c>
      <c r="B1545" s="3" t="s">
        <v>1544</v>
      </c>
      <c r="C1545" s="3" t="s">
        <v>5653</v>
      </c>
      <c r="D1545">
        <v>2250</v>
      </c>
      <c r="E1545">
        <v>10</v>
      </c>
      <c r="F1545" t="s">
        <v>8221</v>
      </c>
      <c r="G1545" t="s">
        <v>8224</v>
      </c>
      <c r="H1545" t="s">
        <v>8246</v>
      </c>
      <c r="I1545">
        <v>1416662034</v>
      </c>
      <c r="J1545">
        <v>1414066434</v>
      </c>
      <c r="K1545" t="b">
        <v>0</v>
      </c>
      <c r="L1545">
        <v>1</v>
      </c>
      <c r="M1545" t="b">
        <v>0</v>
      </c>
      <c r="N1545" t="s">
        <v>8289</v>
      </c>
      <c r="O1545" s="5">
        <f t="shared" si="96"/>
        <v>0.44444444444444442</v>
      </c>
      <c r="P1545" s="7">
        <f t="shared" si="97"/>
        <v>10</v>
      </c>
      <c r="Q1545" t="s">
        <v>8338</v>
      </c>
      <c r="R1545" t="s">
        <v>8343</v>
      </c>
      <c r="S1545" s="12">
        <f t="shared" si="98"/>
        <v>41935.509652777779</v>
      </c>
      <c r="T1545" s="12">
        <f t="shared" si="99"/>
        <v>41965.551319444443</v>
      </c>
    </row>
    <row r="1546" spans="1:20" ht="45" x14ac:dyDescent="0.25">
      <c r="A1546">
        <v>1544</v>
      </c>
      <c r="B1546" s="3" t="s">
        <v>1545</v>
      </c>
      <c r="C1546" s="3" t="s">
        <v>5654</v>
      </c>
      <c r="D1546">
        <v>1000</v>
      </c>
      <c r="E1546">
        <v>0</v>
      </c>
      <c r="F1546" t="s">
        <v>8221</v>
      </c>
      <c r="G1546" t="s">
        <v>8224</v>
      </c>
      <c r="H1546" t="s">
        <v>8246</v>
      </c>
      <c r="I1546">
        <v>1427847480</v>
      </c>
      <c r="J1546">
        <v>1424222024</v>
      </c>
      <c r="K1546" t="b">
        <v>0</v>
      </c>
      <c r="L1546">
        <v>0</v>
      </c>
      <c r="M1546" t="b">
        <v>0</v>
      </c>
      <c r="N1546" t="s">
        <v>8289</v>
      </c>
      <c r="O1546" s="5">
        <f t="shared" si="96"/>
        <v>0</v>
      </c>
      <c r="P1546" s="7" t="str">
        <f t="shared" si="97"/>
        <v>N/A</v>
      </c>
      <c r="Q1546" t="s">
        <v>8338</v>
      </c>
      <c r="R1546" t="s">
        <v>8343</v>
      </c>
      <c r="S1546" s="12">
        <f t="shared" si="98"/>
        <v>42053.051203703704</v>
      </c>
      <c r="T1546" s="12">
        <f t="shared" si="99"/>
        <v>42095.012499999997</v>
      </c>
    </row>
    <row r="1547" spans="1:20" ht="45" x14ac:dyDescent="0.25">
      <c r="A1547">
        <v>1545</v>
      </c>
      <c r="B1547" s="3" t="s">
        <v>1546</v>
      </c>
      <c r="C1547" s="3" t="s">
        <v>5655</v>
      </c>
      <c r="D1547">
        <v>3000</v>
      </c>
      <c r="E1547">
        <v>1</v>
      </c>
      <c r="F1547" t="s">
        <v>8221</v>
      </c>
      <c r="G1547" t="s">
        <v>8224</v>
      </c>
      <c r="H1547" t="s">
        <v>8246</v>
      </c>
      <c r="I1547">
        <v>1425330960</v>
      </c>
      <c r="J1547">
        <v>1422393234</v>
      </c>
      <c r="K1547" t="b">
        <v>0</v>
      </c>
      <c r="L1547">
        <v>1</v>
      </c>
      <c r="M1547" t="b">
        <v>0</v>
      </c>
      <c r="N1547" t="s">
        <v>8289</v>
      </c>
      <c r="O1547" s="5">
        <f t="shared" si="96"/>
        <v>3.3333333333333333E-2</v>
      </c>
      <c r="P1547" s="7">
        <f t="shared" si="97"/>
        <v>1</v>
      </c>
      <c r="Q1547" t="s">
        <v>8338</v>
      </c>
      <c r="R1547" t="s">
        <v>8343</v>
      </c>
      <c r="S1547" s="12">
        <f t="shared" si="98"/>
        <v>42031.884652777779</v>
      </c>
      <c r="T1547" s="12">
        <f t="shared" si="99"/>
        <v>42065.886111111111</v>
      </c>
    </row>
    <row r="1548" spans="1:20" ht="60" x14ac:dyDescent="0.25">
      <c r="A1548">
        <v>1546</v>
      </c>
      <c r="B1548" s="3" t="s">
        <v>1547</v>
      </c>
      <c r="C1548" s="3" t="s">
        <v>5656</v>
      </c>
      <c r="D1548">
        <v>1000</v>
      </c>
      <c r="E1548">
        <v>289</v>
      </c>
      <c r="F1548" t="s">
        <v>8221</v>
      </c>
      <c r="G1548" t="s">
        <v>8225</v>
      </c>
      <c r="H1548" t="s">
        <v>8247</v>
      </c>
      <c r="I1548">
        <v>1410930399</v>
      </c>
      <c r="J1548">
        <v>1405746399</v>
      </c>
      <c r="K1548" t="b">
        <v>0</v>
      </c>
      <c r="L1548">
        <v>11</v>
      </c>
      <c r="M1548" t="b">
        <v>0</v>
      </c>
      <c r="N1548" t="s">
        <v>8289</v>
      </c>
      <c r="O1548" s="5">
        <f t="shared" si="96"/>
        <v>28.9</v>
      </c>
      <c r="P1548" s="7">
        <f t="shared" si="97"/>
        <v>26.272727272727273</v>
      </c>
      <c r="Q1548" t="s">
        <v>8338</v>
      </c>
      <c r="R1548" t="s">
        <v>8343</v>
      </c>
      <c r="S1548" s="12">
        <f t="shared" si="98"/>
        <v>41839.212951388887</v>
      </c>
      <c r="T1548" s="12">
        <f t="shared" si="99"/>
        <v>41899.212951388887</v>
      </c>
    </row>
    <row r="1549" spans="1:20" ht="45" x14ac:dyDescent="0.25">
      <c r="A1549">
        <v>1547</v>
      </c>
      <c r="B1549" s="3" t="s">
        <v>1548</v>
      </c>
      <c r="C1549" s="3" t="s">
        <v>5657</v>
      </c>
      <c r="D1549">
        <v>20</v>
      </c>
      <c r="E1549">
        <v>0</v>
      </c>
      <c r="F1549" t="s">
        <v>8221</v>
      </c>
      <c r="G1549" t="s">
        <v>8224</v>
      </c>
      <c r="H1549" t="s">
        <v>8246</v>
      </c>
      <c r="I1549">
        <v>1487844882</v>
      </c>
      <c r="J1549">
        <v>1487240082</v>
      </c>
      <c r="K1549" t="b">
        <v>0</v>
      </c>
      <c r="L1549">
        <v>0</v>
      </c>
      <c r="M1549" t="b">
        <v>0</v>
      </c>
      <c r="N1549" t="s">
        <v>8289</v>
      </c>
      <c r="O1549" s="5">
        <f t="shared" si="96"/>
        <v>0</v>
      </c>
      <c r="P1549" s="7" t="str">
        <f t="shared" si="97"/>
        <v>N/A</v>
      </c>
      <c r="Q1549" t="s">
        <v>8338</v>
      </c>
      <c r="R1549" t="s">
        <v>8343</v>
      </c>
      <c r="S1549" s="12">
        <f t="shared" si="98"/>
        <v>42782.426875000005</v>
      </c>
      <c r="T1549" s="12">
        <f t="shared" si="99"/>
        <v>42789.426875000005</v>
      </c>
    </row>
    <row r="1550" spans="1:20" ht="30" x14ac:dyDescent="0.25">
      <c r="A1550">
        <v>1548</v>
      </c>
      <c r="B1550" s="3" t="s">
        <v>1549</v>
      </c>
      <c r="C1550" s="3" t="s">
        <v>5658</v>
      </c>
      <c r="D1550">
        <v>700</v>
      </c>
      <c r="E1550">
        <v>60</v>
      </c>
      <c r="F1550" t="s">
        <v>8221</v>
      </c>
      <c r="G1550" t="s">
        <v>8224</v>
      </c>
      <c r="H1550" t="s">
        <v>8246</v>
      </c>
      <c r="I1550">
        <v>1447020620</v>
      </c>
      <c r="J1550">
        <v>1444425020</v>
      </c>
      <c r="K1550" t="b">
        <v>0</v>
      </c>
      <c r="L1550">
        <v>1</v>
      </c>
      <c r="M1550" t="b">
        <v>0</v>
      </c>
      <c r="N1550" t="s">
        <v>8289</v>
      </c>
      <c r="O1550" s="5">
        <f t="shared" si="96"/>
        <v>8.5714285714285712</v>
      </c>
      <c r="P1550" s="7">
        <f t="shared" si="97"/>
        <v>60</v>
      </c>
      <c r="Q1550" t="s">
        <v>8338</v>
      </c>
      <c r="R1550" t="s">
        <v>8343</v>
      </c>
      <c r="S1550" s="12">
        <f t="shared" si="98"/>
        <v>42286.88217592593</v>
      </c>
      <c r="T1550" s="12">
        <f t="shared" si="99"/>
        <v>42316.923842592587</v>
      </c>
    </row>
    <row r="1551" spans="1:20" ht="45" x14ac:dyDescent="0.25">
      <c r="A1551">
        <v>1549</v>
      </c>
      <c r="B1551" s="3" t="s">
        <v>1550</v>
      </c>
      <c r="C1551" s="3" t="s">
        <v>5659</v>
      </c>
      <c r="D1551">
        <v>500</v>
      </c>
      <c r="E1551">
        <v>170</v>
      </c>
      <c r="F1551" t="s">
        <v>8221</v>
      </c>
      <c r="G1551" t="s">
        <v>8224</v>
      </c>
      <c r="H1551" t="s">
        <v>8246</v>
      </c>
      <c r="I1551">
        <v>1446524159</v>
      </c>
      <c r="J1551">
        <v>1443928559</v>
      </c>
      <c r="K1551" t="b">
        <v>0</v>
      </c>
      <c r="L1551">
        <v>6</v>
      </c>
      <c r="M1551" t="b">
        <v>0</v>
      </c>
      <c r="N1551" t="s">
        <v>8289</v>
      </c>
      <c r="O1551" s="5">
        <f t="shared" si="96"/>
        <v>34</v>
      </c>
      <c r="P1551" s="7">
        <f t="shared" si="97"/>
        <v>28.333333333333332</v>
      </c>
      <c r="Q1551" t="s">
        <v>8338</v>
      </c>
      <c r="R1551" t="s">
        <v>8343</v>
      </c>
      <c r="S1551" s="12">
        <f t="shared" si="98"/>
        <v>42281.136099537034</v>
      </c>
      <c r="T1551" s="12">
        <f t="shared" si="99"/>
        <v>42311.177766203706</v>
      </c>
    </row>
    <row r="1552" spans="1:20" ht="60" x14ac:dyDescent="0.25">
      <c r="A1552">
        <v>1550</v>
      </c>
      <c r="B1552" s="3" t="s">
        <v>1551</v>
      </c>
      <c r="C1552" s="3" t="s">
        <v>5660</v>
      </c>
      <c r="D1552">
        <v>750</v>
      </c>
      <c r="E1552">
        <v>101</v>
      </c>
      <c r="F1552" t="s">
        <v>8221</v>
      </c>
      <c r="G1552" t="s">
        <v>8225</v>
      </c>
      <c r="H1552" t="s">
        <v>8247</v>
      </c>
      <c r="I1552">
        <v>1463050034</v>
      </c>
      <c r="J1552">
        <v>1460458034</v>
      </c>
      <c r="K1552" t="b">
        <v>0</v>
      </c>
      <c r="L1552">
        <v>7</v>
      </c>
      <c r="M1552" t="b">
        <v>0</v>
      </c>
      <c r="N1552" t="s">
        <v>8289</v>
      </c>
      <c r="O1552" s="5">
        <f t="shared" si="96"/>
        <v>13.466666666666665</v>
      </c>
      <c r="P1552" s="7">
        <f t="shared" si="97"/>
        <v>14.428571428571429</v>
      </c>
      <c r="Q1552" t="s">
        <v>8338</v>
      </c>
      <c r="R1552" t="s">
        <v>8343</v>
      </c>
      <c r="S1552" s="12">
        <f t="shared" si="98"/>
        <v>42472.449467592596</v>
      </c>
      <c r="T1552" s="12">
        <f t="shared" si="99"/>
        <v>42502.449467592596</v>
      </c>
    </row>
    <row r="1553" spans="1:20" ht="60" x14ac:dyDescent="0.25">
      <c r="A1553">
        <v>1551</v>
      </c>
      <c r="B1553" s="3" t="s">
        <v>1552</v>
      </c>
      <c r="C1553" s="3" t="s">
        <v>5661</v>
      </c>
      <c r="D1553">
        <v>3500</v>
      </c>
      <c r="E1553">
        <v>0</v>
      </c>
      <c r="F1553" t="s">
        <v>8221</v>
      </c>
      <c r="G1553" t="s">
        <v>8224</v>
      </c>
      <c r="H1553" t="s">
        <v>8246</v>
      </c>
      <c r="I1553">
        <v>1432756039</v>
      </c>
      <c r="J1553">
        <v>1430164039</v>
      </c>
      <c r="K1553" t="b">
        <v>0</v>
      </c>
      <c r="L1553">
        <v>0</v>
      </c>
      <c r="M1553" t="b">
        <v>0</v>
      </c>
      <c r="N1553" t="s">
        <v>8289</v>
      </c>
      <c r="O1553" s="5">
        <f t="shared" si="96"/>
        <v>0</v>
      </c>
      <c r="P1553" s="7" t="str">
        <f t="shared" si="97"/>
        <v>N/A</v>
      </c>
      <c r="Q1553" t="s">
        <v>8338</v>
      </c>
      <c r="R1553" t="s">
        <v>8343</v>
      </c>
      <c r="S1553" s="12">
        <f t="shared" si="98"/>
        <v>42121.824525462958</v>
      </c>
      <c r="T1553" s="12">
        <f t="shared" si="99"/>
        <v>42151.824525462958</v>
      </c>
    </row>
    <row r="1554" spans="1:20" ht="60" x14ac:dyDescent="0.25">
      <c r="A1554">
        <v>1552</v>
      </c>
      <c r="B1554" s="3" t="s">
        <v>1553</v>
      </c>
      <c r="C1554" s="3" t="s">
        <v>5662</v>
      </c>
      <c r="D1554">
        <v>4300</v>
      </c>
      <c r="E1554">
        <v>2115</v>
      </c>
      <c r="F1554" t="s">
        <v>8221</v>
      </c>
      <c r="G1554" t="s">
        <v>8224</v>
      </c>
      <c r="H1554" t="s">
        <v>8246</v>
      </c>
      <c r="I1554">
        <v>1412135940</v>
      </c>
      <c r="J1554">
        <v>1410366708</v>
      </c>
      <c r="K1554" t="b">
        <v>0</v>
      </c>
      <c r="L1554">
        <v>16</v>
      </c>
      <c r="M1554" t="b">
        <v>0</v>
      </c>
      <c r="N1554" t="s">
        <v>8289</v>
      </c>
      <c r="O1554" s="5">
        <f t="shared" si="96"/>
        <v>49.186046511627907</v>
      </c>
      <c r="P1554" s="7">
        <f t="shared" si="97"/>
        <v>132.1875</v>
      </c>
      <c r="Q1554" t="s">
        <v>8338</v>
      </c>
      <c r="R1554" t="s">
        <v>8343</v>
      </c>
      <c r="S1554" s="12">
        <f t="shared" si="98"/>
        <v>41892.688750000001</v>
      </c>
      <c r="T1554" s="12">
        <f t="shared" si="99"/>
        <v>41913.165972222225</v>
      </c>
    </row>
    <row r="1555" spans="1:20" ht="45" x14ac:dyDescent="0.25">
      <c r="A1555">
        <v>1553</v>
      </c>
      <c r="B1555" s="3" t="s">
        <v>1554</v>
      </c>
      <c r="C1555" s="3" t="s">
        <v>5663</v>
      </c>
      <c r="D1555">
        <v>6000</v>
      </c>
      <c r="E1555">
        <v>0</v>
      </c>
      <c r="F1555" t="s">
        <v>8221</v>
      </c>
      <c r="G1555" t="s">
        <v>8224</v>
      </c>
      <c r="H1555" t="s">
        <v>8246</v>
      </c>
      <c r="I1555">
        <v>1441176447</v>
      </c>
      <c r="J1555">
        <v>1438584447</v>
      </c>
      <c r="K1555" t="b">
        <v>0</v>
      </c>
      <c r="L1555">
        <v>0</v>
      </c>
      <c r="M1555" t="b">
        <v>0</v>
      </c>
      <c r="N1555" t="s">
        <v>8289</v>
      </c>
      <c r="O1555" s="5">
        <f t="shared" si="96"/>
        <v>0</v>
      </c>
      <c r="P1555" s="7" t="str">
        <f t="shared" si="97"/>
        <v>N/A</v>
      </c>
      <c r="Q1555" t="s">
        <v>8338</v>
      </c>
      <c r="R1555" t="s">
        <v>8343</v>
      </c>
      <c r="S1555" s="12">
        <f t="shared" si="98"/>
        <v>42219.282951388886</v>
      </c>
      <c r="T1555" s="12">
        <f t="shared" si="99"/>
        <v>42249.282951388886</v>
      </c>
    </row>
    <row r="1556" spans="1:20" ht="60" x14ac:dyDescent="0.25">
      <c r="A1556">
        <v>1554</v>
      </c>
      <c r="B1556" s="3" t="s">
        <v>1555</v>
      </c>
      <c r="C1556" s="3" t="s">
        <v>5664</v>
      </c>
      <c r="D1556">
        <v>20000</v>
      </c>
      <c r="E1556">
        <v>0</v>
      </c>
      <c r="F1556" t="s">
        <v>8221</v>
      </c>
      <c r="G1556" t="s">
        <v>8226</v>
      </c>
      <c r="H1556" t="s">
        <v>8248</v>
      </c>
      <c r="I1556">
        <v>1438495390</v>
      </c>
      <c r="J1556">
        <v>1435903390</v>
      </c>
      <c r="K1556" t="b">
        <v>0</v>
      </c>
      <c r="L1556">
        <v>0</v>
      </c>
      <c r="M1556" t="b">
        <v>0</v>
      </c>
      <c r="N1556" t="s">
        <v>8289</v>
      </c>
      <c r="O1556" s="5">
        <f t="shared" si="96"/>
        <v>0</v>
      </c>
      <c r="P1556" s="7" t="str">
        <f t="shared" si="97"/>
        <v>N/A</v>
      </c>
      <c r="Q1556" t="s">
        <v>8338</v>
      </c>
      <c r="R1556" t="s">
        <v>8343</v>
      </c>
      <c r="S1556" s="12">
        <f t="shared" si="98"/>
        <v>42188.252199074079</v>
      </c>
      <c r="T1556" s="12">
        <f t="shared" si="99"/>
        <v>42218.252199074079</v>
      </c>
    </row>
    <row r="1557" spans="1:20" ht="45" x14ac:dyDescent="0.25">
      <c r="A1557">
        <v>1555</v>
      </c>
      <c r="B1557" s="3" t="s">
        <v>1556</v>
      </c>
      <c r="C1557" s="3" t="s">
        <v>5665</v>
      </c>
      <c r="D1557">
        <v>750</v>
      </c>
      <c r="E1557">
        <v>0</v>
      </c>
      <c r="F1557" t="s">
        <v>8221</v>
      </c>
      <c r="G1557" t="s">
        <v>8224</v>
      </c>
      <c r="H1557" t="s">
        <v>8246</v>
      </c>
      <c r="I1557">
        <v>1442509200</v>
      </c>
      <c r="J1557">
        <v>1440513832</v>
      </c>
      <c r="K1557" t="b">
        <v>0</v>
      </c>
      <c r="L1557">
        <v>0</v>
      </c>
      <c r="M1557" t="b">
        <v>0</v>
      </c>
      <c r="N1557" t="s">
        <v>8289</v>
      </c>
      <c r="O1557" s="5">
        <f t="shared" si="96"/>
        <v>0</v>
      </c>
      <c r="P1557" s="7" t="str">
        <f t="shared" si="97"/>
        <v>N/A</v>
      </c>
      <c r="Q1557" t="s">
        <v>8338</v>
      </c>
      <c r="R1557" t="s">
        <v>8343</v>
      </c>
      <c r="S1557" s="12">
        <f t="shared" si="98"/>
        <v>42241.613796296297</v>
      </c>
      <c r="T1557" s="12">
        <f t="shared" si="99"/>
        <v>42264.708333333328</v>
      </c>
    </row>
    <row r="1558" spans="1:20" ht="45" x14ac:dyDescent="0.25">
      <c r="A1558">
        <v>1556</v>
      </c>
      <c r="B1558" s="3" t="s">
        <v>1557</v>
      </c>
      <c r="C1558" s="3" t="s">
        <v>5666</v>
      </c>
      <c r="D1558">
        <v>1500</v>
      </c>
      <c r="E1558">
        <v>677</v>
      </c>
      <c r="F1558" t="s">
        <v>8221</v>
      </c>
      <c r="G1558" t="s">
        <v>8229</v>
      </c>
      <c r="H1558" t="s">
        <v>8251</v>
      </c>
      <c r="I1558">
        <v>1467603624</v>
      </c>
      <c r="J1558">
        <v>1465011624</v>
      </c>
      <c r="K1558" t="b">
        <v>0</v>
      </c>
      <c r="L1558">
        <v>12</v>
      </c>
      <c r="M1558" t="b">
        <v>0</v>
      </c>
      <c r="N1558" t="s">
        <v>8289</v>
      </c>
      <c r="O1558" s="5">
        <f t="shared" si="96"/>
        <v>45.133333333333333</v>
      </c>
      <c r="P1558" s="7">
        <f t="shared" si="97"/>
        <v>56.416666666666664</v>
      </c>
      <c r="Q1558" t="s">
        <v>8338</v>
      </c>
      <c r="R1558" t="s">
        <v>8343</v>
      </c>
      <c r="S1558" s="12">
        <f t="shared" si="98"/>
        <v>42525.153055555551</v>
      </c>
      <c r="T1558" s="12">
        <f t="shared" si="99"/>
        <v>42555.153055555551</v>
      </c>
    </row>
    <row r="1559" spans="1:20" ht="45" x14ac:dyDescent="0.25">
      <c r="A1559">
        <v>1557</v>
      </c>
      <c r="B1559" s="3" t="s">
        <v>1558</v>
      </c>
      <c r="C1559" s="3" t="s">
        <v>5667</v>
      </c>
      <c r="D1559">
        <v>2500</v>
      </c>
      <c r="E1559">
        <v>100</v>
      </c>
      <c r="F1559" t="s">
        <v>8221</v>
      </c>
      <c r="G1559" t="s">
        <v>8224</v>
      </c>
      <c r="H1559" t="s">
        <v>8246</v>
      </c>
      <c r="I1559">
        <v>1411227633</v>
      </c>
      <c r="J1559">
        <v>1408549233</v>
      </c>
      <c r="K1559" t="b">
        <v>0</v>
      </c>
      <c r="L1559">
        <v>1</v>
      </c>
      <c r="M1559" t="b">
        <v>0</v>
      </c>
      <c r="N1559" t="s">
        <v>8289</v>
      </c>
      <c r="O1559" s="5">
        <f t="shared" si="96"/>
        <v>4</v>
      </c>
      <c r="P1559" s="7">
        <f t="shared" si="97"/>
        <v>100</v>
      </c>
      <c r="Q1559" t="s">
        <v>8338</v>
      </c>
      <c r="R1559" t="s">
        <v>8343</v>
      </c>
      <c r="S1559" s="12">
        <f t="shared" si="98"/>
        <v>41871.65315972222</v>
      </c>
      <c r="T1559" s="12">
        <f t="shared" si="99"/>
        <v>41902.65315972222</v>
      </c>
    </row>
    <row r="1560" spans="1:20" ht="45" x14ac:dyDescent="0.25">
      <c r="A1560">
        <v>1558</v>
      </c>
      <c r="B1560" s="3" t="s">
        <v>1559</v>
      </c>
      <c r="C1560" s="3" t="s">
        <v>5668</v>
      </c>
      <c r="D1560">
        <v>750</v>
      </c>
      <c r="E1560">
        <v>35</v>
      </c>
      <c r="F1560" t="s">
        <v>8221</v>
      </c>
      <c r="G1560" t="s">
        <v>8225</v>
      </c>
      <c r="H1560" t="s">
        <v>8247</v>
      </c>
      <c r="I1560">
        <v>1440763920</v>
      </c>
      <c r="J1560">
        <v>1435656759</v>
      </c>
      <c r="K1560" t="b">
        <v>0</v>
      </c>
      <c r="L1560">
        <v>3</v>
      </c>
      <c r="M1560" t="b">
        <v>0</v>
      </c>
      <c r="N1560" t="s">
        <v>8289</v>
      </c>
      <c r="O1560" s="5">
        <f t="shared" si="96"/>
        <v>4.666666666666667</v>
      </c>
      <c r="P1560" s="7">
        <f t="shared" si="97"/>
        <v>11.666666666666666</v>
      </c>
      <c r="Q1560" t="s">
        <v>8338</v>
      </c>
      <c r="R1560" t="s">
        <v>8343</v>
      </c>
      <c r="S1560" s="12">
        <f t="shared" si="98"/>
        <v>42185.397673611107</v>
      </c>
      <c r="T1560" s="12">
        <f t="shared" si="99"/>
        <v>42244.508333333331</v>
      </c>
    </row>
    <row r="1561" spans="1:20" ht="45" x14ac:dyDescent="0.25">
      <c r="A1561">
        <v>1559</v>
      </c>
      <c r="B1561" s="3" t="s">
        <v>1560</v>
      </c>
      <c r="C1561" s="3" t="s">
        <v>5669</v>
      </c>
      <c r="D1561">
        <v>15000</v>
      </c>
      <c r="E1561">
        <v>50</v>
      </c>
      <c r="F1561" t="s">
        <v>8221</v>
      </c>
      <c r="G1561" t="s">
        <v>8224</v>
      </c>
      <c r="H1561" t="s">
        <v>8246</v>
      </c>
      <c r="I1561">
        <v>1430270199</v>
      </c>
      <c r="J1561">
        <v>1428974199</v>
      </c>
      <c r="K1561" t="b">
        <v>0</v>
      </c>
      <c r="L1561">
        <v>1</v>
      </c>
      <c r="M1561" t="b">
        <v>0</v>
      </c>
      <c r="N1561" t="s">
        <v>8289</v>
      </c>
      <c r="O1561" s="5">
        <f t="shared" si="96"/>
        <v>0.33333333333333337</v>
      </c>
      <c r="P1561" s="7">
        <f t="shared" si="97"/>
        <v>50</v>
      </c>
      <c r="Q1561" t="s">
        <v>8338</v>
      </c>
      <c r="R1561" t="s">
        <v>8343</v>
      </c>
      <c r="S1561" s="12">
        <f t="shared" si="98"/>
        <v>42108.05322916666</v>
      </c>
      <c r="T1561" s="12">
        <f t="shared" si="99"/>
        <v>42123.05322916666</v>
      </c>
    </row>
    <row r="1562" spans="1:20" ht="60" x14ac:dyDescent="0.25">
      <c r="A1562">
        <v>1560</v>
      </c>
      <c r="B1562" s="3" t="s">
        <v>1561</v>
      </c>
      <c r="C1562" s="3" t="s">
        <v>5670</v>
      </c>
      <c r="D1562">
        <v>2500</v>
      </c>
      <c r="E1562">
        <v>94</v>
      </c>
      <c r="F1562" t="s">
        <v>8221</v>
      </c>
      <c r="G1562" t="s">
        <v>8224</v>
      </c>
      <c r="H1562" t="s">
        <v>8246</v>
      </c>
      <c r="I1562">
        <v>1415842193</v>
      </c>
      <c r="J1562">
        <v>1414110593</v>
      </c>
      <c r="K1562" t="b">
        <v>0</v>
      </c>
      <c r="L1562">
        <v>4</v>
      </c>
      <c r="M1562" t="b">
        <v>0</v>
      </c>
      <c r="N1562" t="s">
        <v>8289</v>
      </c>
      <c r="O1562" s="5">
        <f t="shared" si="96"/>
        <v>3.7600000000000002</v>
      </c>
      <c r="P1562" s="7">
        <f t="shared" si="97"/>
        <v>23.5</v>
      </c>
      <c r="Q1562" t="s">
        <v>8338</v>
      </c>
      <c r="R1562" t="s">
        <v>8343</v>
      </c>
      <c r="S1562" s="12">
        <f t="shared" si="98"/>
        <v>41936.020752314813</v>
      </c>
      <c r="T1562" s="12">
        <f t="shared" si="99"/>
        <v>41956.062418981484</v>
      </c>
    </row>
    <row r="1563" spans="1:20" ht="60" hidden="1" x14ac:dyDescent="0.25">
      <c r="A1563">
        <v>1561</v>
      </c>
      <c r="B1563" s="3" t="s">
        <v>1562</v>
      </c>
      <c r="C1563" s="3" t="s">
        <v>5671</v>
      </c>
      <c r="D1563">
        <v>10000</v>
      </c>
      <c r="E1563">
        <v>67</v>
      </c>
      <c r="F1563" t="s">
        <v>8220</v>
      </c>
      <c r="G1563" t="s">
        <v>8224</v>
      </c>
      <c r="H1563" t="s">
        <v>8246</v>
      </c>
      <c r="I1563">
        <v>1383789603</v>
      </c>
      <c r="J1563">
        <v>1381194003</v>
      </c>
      <c r="K1563" t="b">
        <v>0</v>
      </c>
      <c r="L1563">
        <v>1</v>
      </c>
      <c r="M1563" t="b">
        <v>0</v>
      </c>
      <c r="N1563" t="s">
        <v>8290</v>
      </c>
      <c r="O1563" s="5">
        <f t="shared" si="96"/>
        <v>0.67</v>
      </c>
      <c r="P1563" s="7">
        <f t="shared" si="97"/>
        <v>67</v>
      </c>
      <c r="Q1563" t="s">
        <v>8322</v>
      </c>
      <c r="R1563" t="s">
        <v>8344</v>
      </c>
      <c r="S1563" s="12">
        <f t="shared" si="98"/>
        <v>41555.041701388887</v>
      </c>
      <c r="T1563" s="12">
        <f t="shared" si="99"/>
        <v>41585.083368055559</v>
      </c>
    </row>
    <row r="1564" spans="1:20" ht="60" hidden="1" x14ac:dyDescent="0.25">
      <c r="A1564">
        <v>1562</v>
      </c>
      <c r="B1564" s="3" t="s">
        <v>1563</v>
      </c>
      <c r="C1564" s="3" t="s">
        <v>5672</v>
      </c>
      <c r="D1564">
        <v>4000</v>
      </c>
      <c r="E1564">
        <v>0</v>
      </c>
      <c r="F1564" t="s">
        <v>8220</v>
      </c>
      <c r="G1564" t="s">
        <v>8224</v>
      </c>
      <c r="H1564" t="s">
        <v>8246</v>
      </c>
      <c r="I1564">
        <v>1259715000</v>
      </c>
      <c r="J1564">
        <v>1253712916</v>
      </c>
      <c r="K1564" t="b">
        <v>0</v>
      </c>
      <c r="L1564">
        <v>0</v>
      </c>
      <c r="M1564" t="b">
        <v>0</v>
      </c>
      <c r="N1564" t="s">
        <v>8290</v>
      </c>
      <c r="O1564" s="5">
        <f t="shared" si="96"/>
        <v>0</v>
      </c>
      <c r="P1564" s="7" t="str">
        <f t="shared" si="97"/>
        <v>N/A</v>
      </c>
      <c r="Q1564" t="s">
        <v>8322</v>
      </c>
      <c r="R1564" t="s">
        <v>8344</v>
      </c>
      <c r="S1564" s="12">
        <f t="shared" si="98"/>
        <v>40079.566157407404</v>
      </c>
      <c r="T1564" s="12">
        <f t="shared" si="99"/>
        <v>40149.034722222219</v>
      </c>
    </row>
    <row r="1565" spans="1:20" ht="45" hidden="1" x14ac:dyDescent="0.25">
      <c r="A1565">
        <v>1563</v>
      </c>
      <c r="B1565" s="3" t="s">
        <v>1564</v>
      </c>
      <c r="C1565" s="3" t="s">
        <v>5673</v>
      </c>
      <c r="D1565">
        <v>6000</v>
      </c>
      <c r="E1565">
        <v>85</v>
      </c>
      <c r="F1565" t="s">
        <v>8220</v>
      </c>
      <c r="G1565" t="s">
        <v>8225</v>
      </c>
      <c r="H1565" t="s">
        <v>8247</v>
      </c>
      <c r="I1565">
        <v>1394815751</v>
      </c>
      <c r="J1565">
        <v>1389635351</v>
      </c>
      <c r="K1565" t="b">
        <v>0</v>
      </c>
      <c r="L1565">
        <v>2</v>
      </c>
      <c r="M1565" t="b">
        <v>0</v>
      </c>
      <c r="N1565" t="s">
        <v>8290</v>
      </c>
      <c r="O1565" s="5">
        <f t="shared" si="96"/>
        <v>1.4166666666666665</v>
      </c>
      <c r="P1565" s="7">
        <f t="shared" si="97"/>
        <v>42.5</v>
      </c>
      <c r="Q1565" t="s">
        <v>8322</v>
      </c>
      <c r="R1565" t="s">
        <v>8344</v>
      </c>
      <c r="S1565" s="12">
        <f t="shared" si="98"/>
        <v>41652.742488425924</v>
      </c>
      <c r="T1565" s="12">
        <f t="shared" si="99"/>
        <v>41712.700821759259</v>
      </c>
    </row>
    <row r="1566" spans="1:20" ht="60" hidden="1" x14ac:dyDescent="0.25">
      <c r="A1566">
        <v>1564</v>
      </c>
      <c r="B1566" s="3" t="s">
        <v>1565</v>
      </c>
      <c r="C1566" s="3" t="s">
        <v>5674</v>
      </c>
      <c r="D1566">
        <v>10000</v>
      </c>
      <c r="E1566">
        <v>10</v>
      </c>
      <c r="F1566" t="s">
        <v>8220</v>
      </c>
      <c r="G1566" t="s">
        <v>8224</v>
      </c>
      <c r="H1566" t="s">
        <v>8246</v>
      </c>
      <c r="I1566">
        <v>1432843500</v>
      </c>
      <c r="J1566">
        <v>1430124509</v>
      </c>
      <c r="K1566" t="b">
        <v>0</v>
      </c>
      <c r="L1566">
        <v>1</v>
      </c>
      <c r="M1566" t="b">
        <v>0</v>
      </c>
      <c r="N1566" t="s">
        <v>8290</v>
      </c>
      <c r="O1566" s="5">
        <f t="shared" si="96"/>
        <v>0.1</v>
      </c>
      <c r="P1566" s="7">
        <f t="shared" si="97"/>
        <v>10</v>
      </c>
      <c r="Q1566" t="s">
        <v>8322</v>
      </c>
      <c r="R1566" t="s">
        <v>8344</v>
      </c>
      <c r="S1566" s="12">
        <f t="shared" si="98"/>
        <v>42121.367002314815</v>
      </c>
      <c r="T1566" s="12">
        <f t="shared" si="99"/>
        <v>42152.836805555555</v>
      </c>
    </row>
    <row r="1567" spans="1:20" ht="60" hidden="1" x14ac:dyDescent="0.25">
      <c r="A1567">
        <v>1565</v>
      </c>
      <c r="B1567" s="3" t="s">
        <v>1566</v>
      </c>
      <c r="C1567" s="3" t="s">
        <v>5675</v>
      </c>
      <c r="D1567">
        <v>4000</v>
      </c>
      <c r="E1567">
        <v>100</v>
      </c>
      <c r="F1567" t="s">
        <v>8220</v>
      </c>
      <c r="G1567" t="s">
        <v>8224</v>
      </c>
      <c r="H1567" t="s">
        <v>8246</v>
      </c>
      <c r="I1567">
        <v>1307554261</v>
      </c>
      <c r="J1567">
        <v>1304962261</v>
      </c>
      <c r="K1567" t="b">
        <v>0</v>
      </c>
      <c r="L1567">
        <v>1</v>
      </c>
      <c r="M1567" t="b">
        <v>0</v>
      </c>
      <c r="N1567" t="s">
        <v>8290</v>
      </c>
      <c r="O1567" s="5">
        <f t="shared" si="96"/>
        <v>2.5</v>
      </c>
      <c r="P1567" s="7">
        <f t="shared" si="97"/>
        <v>100</v>
      </c>
      <c r="Q1567" t="s">
        <v>8322</v>
      </c>
      <c r="R1567" t="s">
        <v>8344</v>
      </c>
      <c r="S1567" s="12">
        <f t="shared" si="98"/>
        <v>40672.729872685188</v>
      </c>
      <c r="T1567" s="12">
        <f t="shared" si="99"/>
        <v>40702.729872685188</v>
      </c>
    </row>
    <row r="1568" spans="1:20" ht="45" hidden="1" x14ac:dyDescent="0.25">
      <c r="A1568">
        <v>1566</v>
      </c>
      <c r="B1568" s="3" t="s">
        <v>1567</v>
      </c>
      <c r="C1568" s="3" t="s">
        <v>5676</v>
      </c>
      <c r="D1568">
        <v>30000</v>
      </c>
      <c r="E1568">
        <v>6375</v>
      </c>
      <c r="F1568" t="s">
        <v>8220</v>
      </c>
      <c r="G1568" t="s">
        <v>8224</v>
      </c>
      <c r="H1568" t="s">
        <v>8246</v>
      </c>
      <c r="I1568">
        <v>1469656800</v>
      </c>
      <c r="J1568">
        <v>1467151204</v>
      </c>
      <c r="K1568" t="b">
        <v>0</v>
      </c>
      <c r="L1568">
        <v>59</v>
      </c>
      <c r="M1568" t="b">
        <v>0</v>
      </c>
      <c r="N1568" t="s">
        <v>8290</v>
      </c>
      <c r="O1568" s="5">
        <f t="shared" si="96"/>
        <v>21.25</v>
      </c>
      <c r="P1568" s="7">
        <f t="shared" si="97"/>
        <v>108.05084745762711</v>
      </c>
      <c r="Q1568" t="s">
        <v>8322</v>
      </c>
      <c r="R1568" t="s">
        <v>8344</v>
      </c>
      <c r="S1568" s="12">
        <f t="shared" si="98"/>
        <v>42549.916712962964</v>
      </c>
      <c r="T1568" s="12">
        <f t="shared" si="99"/>
        <v>42578.916666666672</v>
      </c>
    </row>
    <row r="1569" spans="1:20" ht="60" hidden="1" x14ac:dyDescent="0.25">
      <c r="A1569">
        <v>1567</v>
      </c>
      <c r="B1569" s="3" t="s">
        <v>1568</v>
      </c>
      <c r="C1569" s="3" t="s">
        <v>5677</v>
      </c>
      <c r="D1569">
        <v>8500</v>
      </c>
      <c r="E1569">
        <v>350</v>
      </c>
      <c r="F1569" t="s">
        <v>8220</v>
      </c>
      <c r="G1569" t="s">
        <v>8224</v>
      </c>
      <c r="H1569" t="s">
        <v>8246</v>
      </c>
      <c r="I1569">
        <v>1392595200</v>
      </c>
      <c r="J1569">
        <v>1391293745</v>
      </c>
      <c r="K1569" t="b">
        <v>0</v>
      </c>
      <c r="L1569">
        <v>13</v>
      </c>
      <c r="M1569" t="b">
        <v>0</v>
      </c>
      <c r="N1569" t="s">
        <v>8290</v>
      </c>
      <c r="O1569" s="5">
        <f t="shared" si="96"/>
        <v>4.117647058823529</v>
      </c>
      <c r="P1569" s="7">
        <f t="shared" si="97"/>
        <v>26.923076923076923</v>
      </c>
      <c r="Q1569" t="s">
        <v>8322</v>
      </c>
      <c r="R1569" t="s">
        <v>8344</v>
      </c>
      <c r="S1569" s="12">
        <f t="shared" si="98"/>
        <v>41671.936863425923</v>
      </c>
      <c r="T1569" s="12">
        <f t="shared" si="99"/>
        <v>41687</v>
      </c>
    </row>
    <row r="1570" spans="1:20" ht="45" hidden="1" x14ac:dyDescent="0.25">
      <c r="A1570">
        <v>1568</v>
      </c>
      <c r="B1570" s="3" t="s">
        <v>1569</v>
      </c>
      <c r="C1570" s="3" t="s">
        <v>5678</v>
      </c>
      <c r="D1570">
        <v>25000</v>
      </c>
      <c r="E1570">
        <v>3410</v>
      </c>
      <c r="F1570" t="s">
        <v>8220</v>
      </c>
      <c r="G1570" t="s">
        <v>8224</v>
      </c>
      <c r="H1570" t="s">
        <v>8246</v>
      </c>
      <c r="I1570">
        <v>1419384585</v>
      </c>
      <c r="J1570">
        <v>1416360585</v>
      </c>
      <c r="K1570" t="b">
        <v>0</v>
      </c>
      <c r="L1570">
        <v>22</v>
      </c>
      <c r="M1570" t="b">
        <v>0</v>
      </c>
      <c r="N1570" t="s">
        <v>8290</v>
      </c>
      <c r="O1570" s="5">
        <f t="shared" si="96"/>
        <v>13.639999999999999</v>
      </c>
      <c r="P1570" s="7">
        <f t="shared" si="97"/>
        <v>155</v>
      </c>
      <c r="Q1570" t="s">
        <v>8322</v>
      </c>
      <c r="R1570" t="s">
        <v>8344</v>
      </c>
      <c r="S1570" s="12">
        <f t="shared" si="98"/>
        <v>41962.062326388885</v>
      </c>
      <c r="T1570" s="12">
        <f t="shared" si="99"/>
        <v>41997.062326388885</v>
      </c>
    </row>
    <row r="1571" spans="1:20" hidden="1" x14ac:dyDescent="0.25">
      <c r="A1571">
        <v>1569</v>
      </c>
      <c r="B1571" s="3" t="s">
        <v>1570</v>
      </c>
      <c r="C1571" s="3" t="s">
        <v>5679</v>
      </c>
      <c r="D1571">
        <v>30000</v>
      </c>
      <c r="E1571">
        <v>0</v>
      </c>
      <c r="F1571" t="s">
        <v>8220</v>
      </c>
      <c r="G1571" t="s">
        <v>8224</v>
      </c>
      <c r="H1571" t="s">
        <v>8246</v>
      </c>
      <c r="I1571">
        <v>1369498714</v>
      </c>
      <c r="J1571">
        <v>1366906714</v>
      </c>
      <c r="K1571" t="b">
        <v>0</v>
      </c>
      <c r="L1571">
        <v>0</v>
      </c>
      <c r="M1571" t="b">
        <v>0</v>
      </c>
      <c r="N1571" t="s">
        <v>8290</v>
      </c>
      <c r="O1571" s="5">
        <f t="shared" si="96"/>
        <v>0</v>
      </c>
      <c r="P1571" s="7" t="str">
        <f t="shared" si="97"/>
        <v>N/A</v>
      </c>
      <c r="Q1571" t="s">
        <v>8322</v>
      </c>
      <c r="R1571" t="s">
        <v>8344</v>
      </c>
      <c r="S1571" s="12">
        <f t="shared" si="98"/>
        <v>41389.679560185185</v>
      </c>
      <c r="T1571" s="12">
        <f t="shared" si="99"/>
        <v>41419.679560185185</v>
      </c>
    </row>
    <row r="1572" spans="1:20" ht="30" hidden="1" x14ac:dyDescent="0.25">
      <c r="A1572">
        <v>1570</v>
      </c>
      <c r="B1572" s="3" t="s">
        <v>1571</v>
      </c>
      <c r="C1572" s="3" t="s">
        <v>5680</v>
      </c>
      <c r="D1572">
        <v>6000</v>
      </c>
      <c r="E1572">
        <v>2484</v>
      </c>
      <c r="F1572" t="s">
        <v>8220</v>
      </c>
      <c r="G1572" t="s">
        <v>8224</v>
      </c>
      <c r="H1572" t="s">
        <v>8246</v>
      </c>
      <c r="I1572">
        <v>1460140282</v>
      </c>
      <c r="J1572">
        <v>1457551882</v>
      </c>
      <c r="K1572" t="b">
        <v>0</v>
      </c>
      <c r="L1572">
        <v>52</v>
      </c>
      <c r="M1572" t="b">
        <v>0</v>
      </c>
      <c r="N1572" t="s">
        <v>8290</v>
      </c>
      <c r="O1572" s="5">
        <f t="shared" si="96"/>
        <v>41.4</v>
      </c>
      <c r="P1572" s="7">
        <f t="shared" si="97"/>
        <v>47.769230769230766</v>
      </c>
      <c r="Q1572" t="s">
        <v>8322</v>
      </c>
      <c r="R1572" t="s">
        <v>8344</v>
      </c>
      <c r="S1572" s="12">
        <f t="shared" si="98"/>
        <v>42438.813449074078</v>
      </c>
      <c r="T1572" s="12">
        <f t="shared" si="99"/>
        <v>42468.771782407406</v>
      </c>
    </row>
    <row r="1573" spans="1:20" ht="60" hidden="1" x14ac:dyDescent="0.25">
      <c r="A1573">
        <v>1571</v>
      </c>
      <c r="B1573" s="3" t="s">
        <v>1572</v>
      </c>
      <c r="C1573" s="3" t="s">
        <v>5681</v>
      </c>
      <c r="D1573">
        <v>12100</v>
      </c>
      <c r="E1573">
        <v>80</v>
      </c>
      <c r="F1573" t="s">
        <v>8220</v>
      </c>
      <c r="G1573" t="s">
        <v>8225</v>
      </c>
      <c r="H1573" t="s">
        <v>8247</v>
      </c>
      <c r="I1573">
        <v>1434738483</v>
      </c>
      <c r="J1573">
        <v>1432146483</v>
      </c>
      <c r="K1573" t="b">
        <v>0</v>
      </c>
      <c r="L1573">
        <v>4</v>
      </c>
      <c r="M1573" t="b">
        <v>0</v>
      </c>
      <c r="N1573" t="s">
        <v>8290</v>
      </c>
      <c r="O1573" s="5">
        <f t="shared" si="96"/>
        <v>0.66115702479338845</v>
      </c>
      <c r="P1573" s="7">
        <f t="shared" si="97"/>
        <v>20</v>
      </c>
      <c r="Q1573" t="s">
        <v>8322</v>
      </c>
      <c r="R1573" t="s">
        <v>8344</v>
      </c>
      <c r="S1573" s="12">
        <f t="shared" si="98"/>
        <v>42144.769479166673</v>
      </c>
      <c r="T1573" s="12">
        <f t="shared" si="99"/>
        <v>42174.769479166673</v>
      </c>
    </row>
    <row r="1574" spans="1:20" ht="60" hidden="1" x14ac:dyDescent="0.25">
      <c r="A1574">
        <v>1572</v>
      </c>
      <c r="B1574" s="3" t="s">
        <v>1573</v>
      </c>
      <c r="C1574" s="3" t="s">
        <v>5682</v>
      </c>
      <c r="D1574">
        <v>2500</v>
      </c>
      <c r="E1574">
        <v>125</v>
      </c>
      <c r="F1574" t="s">
        <v>8220</v>
      </c>
      <c r="G1574" t="s">
        <v>8225</v>
      </c>
      <c r="H1574" t="s">
        <v>8247</v>
      </c>
      <c r="I1574">
        <v>1456703940</v>
      </c>
      <c r="J1574">
        <v>1454546859</v>
      </c>
      <c r="K1574" t="b">
        <v>0</v>
      </c>
      <c r="L1574">
        <v>3</v>
      </c>
      <c r="M1574" t="b">
        <v>0</v>
      </c>
      <c r="N1574" t="s">
        <v>8290</v>
      </c>
      <c r="O1574" s="5">
        <f t="shared" si="96"/>
        <v>5</v>
      </c>
      <c r="P1574" s="7">
        <f t="shared" si="97"/>
        <v>41.666666666666664</v>
      </c>
      <c r="Q1574" t="s">
        <v>8322</v>
      </c>
      <c r="R1574" t="s">
        <v>8344</v>
      </c>
      <c r="S1574" s="12">
        <f t="shared" si="98"/>
        <v>42404.033090277779</v>
      </c>
      <c r="T1574" s="12">
        <f t="shared" si="99"/>
        <v>42428.999305555553</v>
      </c>
    </row>
    <row r="1575" spans="1:20" ht="60" hidden="1" x14ac:dyDescent="0.25">
      <c r="A1575">
        <v>1573</v>
      </c>
      <c r="B1575" s="3" t="s">
        <v>1574</v>
      </c>
      <c r="C1575" s="3" t="s">
        <v>5683</v>
      </c>
      <c r="D1575">
        <v>9000</v>
      </c>
      <c r="E1575">
        <v>223</v>
      </c>
      <c r="F1575" t="s">
        <v>8220</v>
      </c>
      <c r="G1575" t="s">
        <v>8229</v>
      </c>
      <c r="H1575" t="s">
        <v>8251</v>
      </c>
      <c r="I1575">
        <v>1491019140</v>
      </c>
      <c r="J1575">
        <v>1487548802</v>
      </c>
      <c r="K1575" t="b">
        <v>0</v>
      </c>
      <c r="L1575">
        <v>3</v>
      </c>
      <c r="M1575" t="b">
        <v>0</v>
      </c>
      <c r="N1575" t="s">
        <v>8290</v>
      </c>
      <c r="O1575" s="5">
        <f t="shared" si="96"/>
        <v>2.4777777777777779</v>
      </c>
      <c r="P1575" s="7">
        <f t="shared" si="97"/>
        <v>74.333333333333329</v>
      </c>
      <c r="Q1575" t="s">
        <v>8322</v>
      </c>
      <c r="R1575" t="s">
        <v>8344</v>
      </c>
      <c r="S1575" s="12">
        <f t="shared" si="98"/>
        <v>42786.000023148154</v>
      </c>
      <c r="T1575" s="12">
        <f t="shared" si="99"/>
        <v>42826.165972222225</v>
      </c>
    </row>
    <row r="1576" spans="1:20" ht="60" hidden="1" x14ac:dyDescent="0.25">
      <c r="A1576">
        <v>1574</v>
      </c>
      <c r="B1576" s="3" t="s">
        <v>1575</v>
      </c>
      <c r="C1576" s="3" t="s">
        <v>5684</v>
      </c>
      <c r="D1576">
        <v>10000</v>
      </c>
      <c r="E1576">
        <v>506</v>
      </c>
      <c r="F1576" t="s">
        <v>8220</v>
      </c>
      <c r="G1576" t="s">
        <v>8224</v>
      </c>
      <c r="H1576" t="s">
        <v>8246</v>
      </c>
      <c r="I1576">
        <v>1424211329</v>
      </c>
      <c r="J1576">
        <v>1421187329</v>
      </c>
      <c r="K1576" t="b">
        <v>0</v>
      </c>
      <c r="L1576">
        <v>6</v>
      </c>
      <c r="M1576" t="b">
        <v>0</v>
      </c>
      <c r="N1576" t="s">
        <v>8290</v>
      </c>
      <c r="O1576" s="5">
        <f t="shared" si="96"/>
        <v>5.0599999999999996</v>
      </c>
      <c r="P1576" s="7">
        <f t="shared" si="97"/>
        <v>84.333333333333329</v>
      </c>
      <c r="Q1576" t="s">
        <v>8322</v>
      </c>
      <c r="R1576" t="s">
        <v>8344</v>
      </c>
      <c r="S1576" s="12">
        <f t="shared" si="98"/>
        <v>42017.927418981482</v>
      </c>
      <c r="T1576" s="12">
        <f t="shared" si="99"/>
        <v>42052.927418981482</v>
      </c>
    </row>
    <row r="1577" spans="1:20" ht="60" hidden="1" x14ac:dyDescent="0.25">
      <c r="A1577">
        <v>1575</v>
      </c>
      <c r="B1577" s="3" t="s">
        <v>1576</v>
      </c>
      <c r="C1577" s="3" t="s">
        <v>5685</v>
      </c>
      <c r="D1577">
        <v>10000</v>
      </c>
      <c r="E1577">
        <v>2291</v>
      </c>
      <c r="F1577" t="s">
        <v>8220</v>
      </c>
      <c r="G1577" t="s">
        <v>8224</v>
      </c>
      <c r="H1577" t="s">
        <v>8246</v>
      </c>
      <c r="I1577">
        <v>1404909296</v>
      </c>
      <c r="J1577">
        <v>1402317296</v>
      </c>
      <c r="K1577" t="b">
        <v>0</v>
      </c>
      <c r="L1577">
        <v>35</v>
      </c>
      <c r="M1577" t="b">
        <v>0</v>
      </c>
      <c r="N1577" t="s">
        <v>8290</v>
      </c>
      <c r="O1577" s="5">
        <f t="shared" si="96"/>
        <v>22.91</v>
      </c>
      <c r="P1577" s="7">
        <f t="shared" si="97"/>
        <v>65.457142857142856</v>
      </c>
      <c r="Q1577" t="s">
        <v>8322</v>
      </c>
      <c r="R1577" t="s">
        <v>8344</v>
      </c>
      <c r="S1577" s="12">
        <f t="shared" si="98"/>
        <v>41799.524259259262</v>
      </c>
      <c r="T1577" s="12">
        <f t="shared" si="99"/>
        <v>41829.524259259262</v>
      </c>
    </row>
    <row r="1578" spans="1:20" ht="45" hidden="1" x14ac:dyDescent="0.25">
      <c r="A1578">
        <v>1576</v>
      </c>
      <c r="B1578" s="3" t="s">
        <v>1577</v>
      </c>
      <c r="C1578" s="3" t="s">
        <v>5686</v>
      </c>
      <c r="D1578">
        <v>5000</v>
      </c>
      <c r="E1578">
        <v>650</v>
      </c>
      <c r="F1578" t="s">
        <v>8220</v>
      </c>
      <c r="G1578" t="s">
        <v>8224</v>
      </c>
      <c r="H1578" t="s">
        <v>8246</v>
      </c>
      <c r="I1578">
        <v>1435698368</v>
      </c>
      <c r="J1578">
        <v>1431810368</v>
      </c>
      <c r="K1578" t="b">
        <v>0</v>
      </c>
      <c r="L1578">
        <v>10</v>
      </c>
      <c r="M1578" t="b">
        <v>0</v>
      </c>
      <c r="N1578" t="s">
        <v>8290</v>
      </c>
      <c r="O1578" s="5">
        <f t="shared" si="96"/>
        <v>13</v>
      </c>
      <c r="P1578" s="7">
        <f t="shared" si="97"/>
        <v>65</v>
      </c>
      <c r="Q1578" t="s">
        <v>8322</v>
      </c>
      <c r="R1578" t="s">
        <v>8344</v>
      </c>
      <c r="S1578" s="12">
        <f t="shared" si="98"/>
        <v>42140.879259259258</v>
      </c>
      <c r="T1578" s="12">
        <f t="shared" si="99"/>
        <v>42185.879259259258</v>
      </c>
    </row>
    <row r="1579" spans="1:20" ht="60" hidden="1" x14ac:dyDescent="0.25">
      <c r="A1579">
        <v>1577</v>
      </c>
      <c r="B1579" s="3" t="s">
        <v>1578</v>
      </c>
      <c r="C1579" s="3" t="s">
        <v>5687</v>
      </c>
      <c r="D1579">
        <v>10000</v>
      </c>
      <c r="E1579">
        <v>55</v>
      </c>
      <c r="F1579" t="s">
        <v>8220</v>
      </c>
      <c r="G1579" t="s">
        <v>8224</v>
      </c>
      <c r="H1579" t="s">
        <v>8246</v>
      </c>
      <c r="I1579">
        <v>1343161248</v>
      </c>
      <c r="J1579">
        <v>1337977248</v>
      </c>
      <c r="K1579" t="b">
        <v>0</v>
      </c>
      <c r="L1579">
        <v>2</v>
      </c>
      <c r="M1579" t="b">
        <v>0</v>
      </c>
      <c r="N1579" t="s">
        <v>8290</v>
      </c>
      <c r="O1579" s="5">
        <f t="shared" si="96"/>
        <v>0.54999999999999993</v>
      </c>
      <c r="P1579" s="7">
        <f t="shared" si="97"/>
        <v>27.5</v>
      </c>
      <c r="Q1579" t="s">
        <v>8322</v>
      </c>
      <c r="R1579" t="s">
        <v>8344</v>
      </c>
      <c r="S1579" s="12">
        <f t="shared" si="98"/>
        <v>41054.847777777781</v>
      </c>
      <c r="T1579" s="12">
        <f t="shared" si="99"/>
        <v>41114.847777777781</v>
      </c>
    </row>
    <row r="1580" spans="1:20" ht="60" hidden="1" x14ac:dyDescent="0.25">
      <c r="A1580">
        <v>1578</v>
      </c>
      <c r="B1580" s="3" t="s">
        <v>1579</v>
      </c>
      <c r="C1580" s="3" t="s">
        <v>5688</v>
      </c>
      <c r="D1580">
        <v>1897</v>
      </c>
      <c r="E1580">
        <v>205</v>
      </c>
      <c r="F1580" t="s">
        <v>8220</v>
      </c>
      <c r="G1580" t="s">
        <v>8224</v>
      </c>
      <c r="H1580" t="s">
        <v>8246</v>
      </c>
      <c r="I1580">
        <v>1283392800</v>
      </c>
      <c r="J1580">
        <v>1281317691</v>
      </c>
      <c r="K1580" t="b">
        <v>0</v>
      </c>
      <c r="L1580">
        <v>4</v>
      </c>
      <c r="M1580" t="b">
        <v>0</v>
      </c>
      <c r="N1580" t="s">
        <v>8290</v>
      </c>
      <c r="O1580" s="5">
        <f t="shared" si="96"/>
        <v>10.806536636794938</v>
      </c>
      <c r="P1580" s="7">
        <f t="shared" si="97"/>
        <v>51.25</v>
      </c>
      <c r="Q1580" t="s">
        <v>8322</v>
      </c>
      <c r="R1580" t="s">
        <v>8344</v>
      </c>
      <c r="S1580" s="12">
        <f t="shared" si="98"/>
        <v>40399.065868055557</v>
      </c>
      <c r="T1580" s="12">
        <f t="shared" si="99"/>
        <v>40423.083333333336</v>
      </c>
    </row>
    <row r="1581" spans="1:20" ht="45" hidden="1" x14ac:dyDescent="0.25">
      <c r="A1581">
        <v>1579</v>
      </c>
      <c r="B1581" s="3" t="s">
        <v>1580</v>
      </c>
      <c r="C1581" s="3" t="s">
        <v>5689</v>
      </c>
      <c r="D1581">
        <v>3333</v>
      </c>
      <c r="E1581">
        <v>28</v>
      </c>
      <c r="F1581" t="s">
        <v>8220</v>
      </c>
      <c r="G1581" t="s">
        <v>8224</v>
      </c>
      <c r="H1581" t="s">
        <v>8246</v>
      </c>
      <c r="I1581">
        <v>1377734091</v>
      </c>
      <c r="J1581">
        <v>1374882891</v>
      </c>
      <c r="K1581" t="b">
        <v>0</v>
      </c>
      <c r="L1581">
        <v>2</v>
      </c>
      <c r="M1581" t="b">
        <v>0</v>
      </c>
      <c r="N1581" t="s">
        <v>8290</v>
      </c>
      <c r="O1581" s="5">
        <f t="shared" si="96"/>
        <v>0.84008400840084008</v>
      </c>
      <c r="P1581" s="7">
        <f t="shared" si="97"/>
        <v>14</v>
      </c>
      <c r="Q1581" t="s">
        <v>8322</v>
      </c>
      <c r="R1581" t="s">
        <v>8344</v>
      </c>
      <c r="S1581" s="12">
        <f t="shared" si="98"/>
        <v>41481.996423611112</v>
      </c>
      <c r="T1581" s="12">
        <f t="shared" si="99"/>
        <v>41514.996423611112</v>
      </c>
    </row>
    <row r="1582" spans="1:20" ht="45" hidden="1" x14ac:dyDescent="0.25">
      <c r="A1582">
        <v>1580</v>
      </c>
      <c r="B1582" s="3" t="s">
        <v>1581</v>
      </c>
      <c r="C1582" s="3" t="s">
        <v>5690</v>
      </c>
      <c r="D1582">
        <v>1750</v>
      </c>
      <c r="E1582">
        <v>0</v>
      </c>
      <c r="F1582" t="s">
        <v>8220</v>
      </c>
      <c r="G1582" t="s">
        <v>8224</v>
      </c>
      <c r="H1582" t="s">
        <v>8246</v>
      </c>
      <c r="I1582">
        <v>1337562726</v>
      </c>
      <c r="J1582">
        <v>1332378726</v>
      </c>
      <c r="K1582" t="b">
        <v>0</v>
      </c>
      <c r="L1582">
        <v>0</v>
      </c>
      <c r="M1582" t="b">
        <v>0</v>
      </c>
      <c r="N1582" t="s">
        <v>8290</v>
      </c>
      <c r="O1582" s="5">
        <f t="shared" si="96"/>
        <v>0</v>
      </c>
      <c r="P1582" s="7" t="str">
        <f t="shared" si="97"/>
        <v>N/A</v>
      </c>
      <c r="Q1582" t="s">
        <v>8322</v>
      </c>
      <c r="R1582" t="s">
        <v>8344</v>
      </c>
      <c r="S1582" s="12">
        <f t="shared" si="98"/>
        <v>40990.050069444449</v>
      </c>
      <c r="T1582" s="12">
        <f t="shared" si="99"/>
        <v>41050.050069444449</v>
      </c>
    </row>
    <row r="1583" spans="1:20" ht="60" x14ac:dyDescent="0.25">
      <c r="A1583">
        <v>1581</v>
      </c>
      <c r="B1583" s="3" t="s">
        <v>1582</v>
      </c>
      <c r="C1583" s="3" t="s">
        <v>5691</v>
      </c>
      <c r="D1583">
        <v>1000</v>
      </c>
      <c r="E1583">
        <v>5</v>
      </c>
      <c r="F1583" t="s">
        <v>8221</v>
      </c>
      <c r="G1583" t="s">
        <v>8225</v>
      </c>
      <c r="H1583" t="s">
        <v>8247</v>
      </c>
      <c r="I1583">
        <v>1450521990</v>
      </c>
      <c r="J1583">
        <v>1447757190</v>
      </c>
      <c r="K1583" t="b">
        <v>0</v>
      </c>
      <c r="L1583">
        <v>1</v>
      </c>
      <c r="M1583" t="b">
        <v>0</v>
      </c>
      <c r="N1583" t="s">
        <v>8291</v>
      </c>
      <c r="O1583" s="5">
        <f t="shared" si="96"/>
        <v>0.5</v>
      </c>
      <c r="P1583" s="7">
        <f t="shared" si="97"/>
        <v>5</v>
      </c>
      <c r="Q1583" t="s">
        <v>8338</v>
      </c>
      <c r="R1583" t="s">
        <v>8345</v>
      </c>
      <c r="S1583" s="12">
        <f t="shared" si="98"/>
        <v>42325.448958333334</v>
      </c>
      <c r="T1583" s="12">
        <f t="shared" si="99"/>
        <v>42357.448958333334</v>
      </c>
    </row>
    <row r="1584" spans="1:20" ht="30" x14ac:dyDescent="0.25">
      <c r="A1584">
        <v>1582</v>
      </c>
      <c r="B1584" s="3" t="s">
        <v>1583</v>
      </c>
      <c r="C1584" s="3" t="s">
        <v>5692</v>
      </c>
      <c r="D1584">
        <v>1000</v>
      </c>
      <c r="E1584">
        <v>93</v>
      </c>
      <c r="F1584" t="s">
        <v>8221</v>
      </c>
      <c r="G1584" t="s">
        <v>8224</v>
      </c>
      <c r="H1584" t="s">
        <v>8246</v>
      </c>
      <c r="I1584">
        <v>1445894400</v>
      </c>
      <c r="J1584">
        <v>1440961053</v>
      </c>
      <c r="K1584" t="b">
        <v>0</v>
      </c>
      <c r="L1584">
        <v>3</v>
      </c>
      <c r="M1584" t="b">
        <v>0</v>
      </c>
      <c r="N1584" t="s">
        <v>8291</v>
      </c>
      <c r="O1584" s="5">
        <f t="shared" si="96"/>
        <v>9.3000000000000007</v>
      </c>
      <c r="P1584" s="7">
        <f t="shared" si="97"/>
        <v>31</v>
      </c>
      <c r="Q1584" t="s">
        <v>8338</v>
      </c>
      <c r="R1584" t="s">
        <v>8345</v>
      </c>
      <c r="S1584" s="12">
        <f t="shared" si="98"/>
        <v>42246.789965277778</v>
      </c>
      <c r="T1584" s="12">
        <f t="shared" si="99"/>
        <v>42303.888888888891</v>
      </c>
    </row>
    <row r="1585" spans="1:20" ht="60" x14ac:dyDescent="0.25">
      <c r="A1585">
        <v>1583</v>
      </c>
      <c r="B1585" s="3" t="s">
        <v>1584</v>
      </c>
      <c r="C1585" s="3" t="s">
        <v>5693</v>
      </c>
      <c r="D1585">
        <v>20000</v>
      </c>
      <c r="E1585">
        <v>15</v>
      </c>
      <c r="F1585" t="s">
        <v>8221</v>
      </c>
      <c r="G1585" t="s">
        <v>8225</v>
      </c>
      <c r="H1585" t="s">
        <v>8247</v>
      </c>
      <c r="I1585">
        <v>1411681391</v>
      </c>
      <c r="J1585">
        <v>1409089391</v>
      </c>
      <c r="K1585" t="b">
        <v>0</v>
      </c>
      <c r="L1585">
        <v>1</v>
      </c>
      <c r="M1585" t="b">
        <v>0</v>
      </c>
      <c r="N1585" t="s">
        <v>8291</v>
      </c>
      <c r="O1585" s="5">
        <f t="shared" si="96"/>
        <v>7.4999999999999997E-2</v>
      </c>
      <c r="P1585" s="7">
        <f t="shared" si="97"/>
        <v>15</v>
      </c>
      <c r="Q1585" t="s">
        <v>8338</v>
      </c>
      <c r="R1585" t="s">
        <v>8345</v>
      </c>
      <c r="S1585" s="12">
        <f t="shared" si="98"/>
        <v>41877.904988425929</v>
      </c>
      <c r="T1585" s="12">
        <f t="shared" si="99"/>
        <v>41907.904988425929</v>
      </c>
    </row>
    <row r="1586" spans="1:20" ht="60" x14ac:dyDescent="0.25">
      <c r="A1586">
        <v>1584</v>
      </c>
      <c r="B1586" s="3" t="s">
        <v>1585</v>
      </c>
      <c r="C1586" s="3" t="s">
        <v>5694</v>
      </c>
      <c r="D1586">
        <v>1200</v>
      </c>
      <c r="E1586">
        <v>0</v>
      </c>
      <c r="F1586" t="s">
        <v>8221</v>
      </c>
      <c r="G1586" t="s">
        <v>8224</v>
      </c>
      <c r="H1586" t="s">
        <v>8246</v>
      </c>
      <c r="I1586">
        <v>1401464101</v>
      </c>
      <c r="J1586">
        <v>1400600101</v>
      </c>
      <c r="K1586" t="b">
        <v>0</v>
      </c>
      <c r="L1586">
        <v>0</v>
      </c>
      <c r="M1586" t="b">
        <v>0</v>
      </c>
      <c r="N1586" t="s">
        <v>8291</v>
      </c>
      <c r="O1586" s="5">
        <f t="shared" si="96"/>
        <v>0</v>
      </c>
      <c r="P1586" s="7" t="str">
        <f t="shared" si="97"/>
        <v>N/A</v>
      </c>
      <c r="Q1586" t="s">
        <v>8338</v>
      </c>
      <c r="R1586" t="s">
        <v>8345</v>
      </c>
      <c r="S1586" s="12">
        <f t="shared" si="98"/>
        <v>41779.649317129632</v>
      </c>
      <c r="T1586" s="12">
        <f t="shared" si="99"/>
        <v>41789.649317129632</v>
      </c>
    </row>
    <row r="1587" spans="1:20" ht="60" x14ac:dyDescent="0.25">
      <c r="A1587">
        <v>1585</v>
      </c>
      <c r="B1587" s="3" t="s">
        <v>1586</v>
      </c>
      <c r="C1587" s="3" t="s">
        <v>5695</v>
      </c>
      <c r="D1587">
        <v>2000</v>
      </c>
      <c r="E1587">
        <v>1580</v>
      </c>
      <c r="F1587" t="s">
        <v>8221</v>
      </c>
      <c r="G1587" t="s">
        <v>8229</v>
      </c>
      <c r="H1587" t="s">
        <v>8251</v>
      </c>
      <c r="I1587">
        <v>1482663600</v>
      </c>
      <c r="J1587">
        <v>1480800568</v>
      </c>
      <c r="K1587" t="b">
        <v>0</v>
      </c>
      <c r="L1587">
        <v>12</v>
      </c>
      <c r="M1587" t="b">
        <v>0</v>
      </c>
      <c r="N1587" t="s">
        <v>8291</v>
      </c>
      <c r="O1587" s="5">
        <f t="shared" si="96"/>
        <v>79</v>
      </c>
      <c r="P1587" s="7">
        <f t="shared" si="97"/>
        <v>131.66666666666666</v>
      </c>
      <c r="Q1587" t="s">
        <v>8338</v>
      </c>
      <c r="R1587" t="s">
        <v>8345</v>
      </c>
      <c r="S1587" s="12">
        <f t="shared" si="98"/>
        <v>42707.895462962959</v>
      </c>
      <c r="T1587" s="12">
        <f t="shared" si="99"/>
        <v>42729.458333333328</v>
      </c>
    </row>
    <row r="1588" spans="1:20" ht="30" x14ac:dyDescent="0.25">
      <c r="A1588">
        <v>1586</v>
      </c>
      <c r="B1588" s="3" t="s">
        <v>1587</v>
      </c>
      <c r="C1588" s="3" t="s">
        <v>5696</v>
      </c>
      <c r="D1588">
        <v>1500</v>
      </c>
      <c r="E1588">
        <v>0</v>
      </c>
      <c r="F1588" t="s">
        <v>8221</v>
      </c>
      <c r="G1588" t="s">
        <v>8224</v>
      </c>
      <c r="H1588" t="s">
        <v>8246</v>
      </c>
      <c r="I1588">
        <v>1428197422</v>
      </c>
      <c r="J1588">
        <v>1425609022</v>
      </c>
      <c r="K1588" t="b">
        <v>0</v>
      </c>
      <c r="L1588">
        <v>0</v>
      </c>
      <c r="M1588" t="b">
        <v>0</v>
      </c>
      <c r="N1588" t="s">
        <v>8291</v>
      </c>
      <c r="O1588" s="5">
        <f t="shared" si="96"/>
        <v>0</v>
      </c>
      <c r="P1588" s="7" t="str">
        <f t="shared" si="97"/>
        <v>N/A</v>
      </c>
      <c r="Q1588" t="s">
        <v>8338</v>
      </c>
      <c r="R1588" t="s">
        <v>8345</v>
      </c>
      <c r="S1588" s="12">
        <f t="shared" si="98"/>
        <v>42069.104421296302</v>
      </c>
      <c r="T1588" s="12">
        <f t="shared" si="99"/>
        <v>42099.062754629631</v>
      </c>
    </row>
    <row r="1589" spans="1:20" ht="60" x14ac:dyDescent="0.25">
      <c r="A1589">
        <v>1587</v>
      </c>
      <c r="B1589" s="3" t="s">
        <v>1588</v>
      </c>
      <c r="C1589" s="3" t="s">
        <v>5697</v>
      </c>
      <c r="D1589">
        <v>7500</v>
      </c>
      <c r="E1589">
        <v>1</v>
      </c>
      <c r="F1589" t="s">
        <v>8221</v>
      </c>
      <c r="G1589" t="s">
        <v>8224</v>
      </c>
      <c r="H1589" t="s">
        <v>8246</v>
      </c>
      <c r="I1589">
        <v>1418510965</v>
      </c>
      <c r="J1589">
        <v>1415918965</v>
      </c>
      <c r="K1589" t="b">
        <v>0</v>
      </c>
      <c r="L1589">
        <v>1</v>
      </c>
      <c r="M1589" t="b">
        <v>0</v>
      </c>
      <c r="N1589" t="s">
        <v>8291</v>
      </c>
      <c r="O1589" s="5">
        <f t="shared" si="96"/>
        <v>1.3333333333333334E-2</v>
      </c>
      <c r="P1589" s="7">
        <f t="shared" si="97"/>
        <v>1</v>
      </c>
      <c r="Q1589" t="s">
        <v>8338</v>
      </c>
      <c r="R1589" t="s">
        <v>8345</v>
      </c>
      <c r="S1589" s="12">
        <f t="shared" si="98"/>
        <v>41956.950983796298</v>
      </c>
      <c r="T1589" s="12">
        <f t="shared" si="99"/>
        <v>41986.950983796298</v>
      </c>
    </row>
    <row r="1590" spans="1:20" ht="30" x14ac:dyDescent="0.25">
      <c r="A1590">
        <v>1588</v>
      </c>
      <c r="B1590" s="3" t="s">
        <v>1589</v>
      </c>
      <c r="C1590" s="3" t="s">
        <v>5698</v>
      </c>
      <c r="D1590">
        <v>516</v>
      </c>
      <c r="E1590">
        <v>0</v>
      </c>
      <c r="F1590" t="s">
        <v>8221</v>
      </c>
      <c r="G1590" t="s">
        <v>8224</v>
      </c>
      <c r="H1590" t="s">
        <v>8246</v>
      </c>
      <c r="I1590">
        <v>1422735120</v>
      </c>
      <c r="J1590">
        <v>1420091999</v>
      </c>
      <c r="K1590" t="b">
        <v>0</v>
      </c>
      <c r="L1590">
        <v>0</v>
      </c>
      <c r="M1590" t="b">
        <v>0</v>
      </c>
      <c r="N1590" t="s">
        <v>8291</v>
      </c>
      <c r="O1590" s="5">
        <f t="shared" si="96"/>
        <v>0</v>
      </c>
      <c r="P1590" s="7" t="str">
        <f t="shared" si="97"/>
        <v>N/A</v>
      </c>
      <c r="Q1590" t="s">
        <v>8338</v>
      </c>
      <c r="R1590" t="s">
        <v>8345</v>
      </c>
      <c r="S1590" s="12">
        <f t="shared" si="98"/>
        <v>42005.24998842593</v>
      </c>
      <c r="T1590" s="12">
        <f t="shared" si="99"/>
        <v>42035.841666666667</v>
      </c>
    </row>
    <row r="1591" spans="1:20" ht="45" x14ac:dyDescent="0.25">
      <c r="A1591">
        <v>1589</v>
      </c>
      <c r="B1591" s="3" t="s">
        <v>1590</v>
      </c>
      <c r="C1591" s="3" t="s">
        <v>5699</v>
      </c>
      <c r="D1591">
        <v>1200</v>
      </c>
      <c r="E1591">
        <v>0</v>
      </c>
      <c r="F1591" t="s">
        <v>8221</v>
      </c>
      <c r="G1591" t="s">
        <v>8224</v>
      </c>
      <c r="H1591" t="s">
        <v>8246</v>
      </c>
      <c r="I1591">
        <v>1444433886</v>
      </c>
      <c r="J1591">
        <v>1441841886</v>
      </c>
      <c r="K1591" t="b">
        <v>0</v>
      </c>
      <c r="L1591">
        <v>0</v>
      </c>
      <c r="M1591" t="b">
        <v>0</v>
      </c>
      <c r="N1591" t="s">
        <v>8291</v>
      </c>
      <c r="O1591" s="5">
        <f t="shared" si="96"/>
        <v>0</v>
      </c>
      <c r="P1591" s="7" t="str">
        <f t="shared" si="97"/>
        <v>N/A</v>
      </c>
      <c r="Q1591" t="s">
        <v>8338</v>
      </c>
      <c r="R1591" t="s">
        <v>8345</v>
      </c>
      <c r="S1591" s="12">
        <f t="shared" si="98"/>
        <v>42256.984791666662</v>
      </c>
      <c r="T1591" s="12">
        <f t="shared" si="99"/>
        <v>42286.984791666662</v>
      </c>
    </row>
    <row r="1592" spans="1:20" x14ac:dyDescent="0.25">
      <c r="A1592">
        <v>1590</v>
      </c>
      <c r="B1592" s="3" t="s">
        <v>1591</v>
      </c>
      <c r="C1592" s="3" t="s">
        <v>5700</v>
      </c>
      <c r="D1592">
        <v>60000</v>
      </c>
      <c r="E1592">
        <v>1020</v>
      </c>
      <c r="F1592" t="s">
        <v>8221</v>
      </c>
      <c r="G1592" t="s">
        <v>8237</v>
      </c>
      <c r="H1592" t="s">
        <v>8249</v>
      </c>
      <c r="I1592">
        <v>1443040464</v>
      </c>
      <c r="J1592">
        <v>1440448464</v>
      </c>
      <c r="K1592" t="b">
        <v>0</v>
      </c>
      <c r="L1592">
        <v>2</v>
      </c>
      <c r="M1592" t="b">
        <v>0</v>
      </c>
      <c r="N1592" t="s">
        <v>8291</v>
      </c>
      <c r="O1592" s="5">
        <f t="shared" si="96"/>
        <v>1.7000000000000002</v>
      </c>
      <c r="P1592" s="7">
        <f t="shared" si="97"/>
        <v>510</v>
      </c>
      <c r="Q1592" t="s">
        <v>8338</v>
      </c>
      <c r="R1592" t="s">
        <v>8345</v>
      </c>
      <c r="S1592" s="12">
        <f t="shared" si="98"/>
        <v>42240.857222222221</v>
      </c>
      <c r="T1592" s="12">
        <f t="shared" si="99"/>
        <v>42270.857222222221</v>
      </c>
    </row>
    <row r="1593" spans="1:20" ht="60" x14ac:dyDescent="0.25">
      <c r="A1593">
        <v>1591</v>
      </c>
      <c r="B1593" s="3" t="s">
        <v>1592</v>
      </c>
      <c r="C1593" s="3" t="s">
        <v>5701</v>
      </c>
      <c r="D1593">
        <v>14000</v>
      </c>
      <c r="E1593">
        <v>4092</v>
      </c>
      <c r="F1593" t="s">
        <v>8221</v>
      </c>
      <c r="G1593" t="s">
        <v>8225</v>
      </c>
      <c r="H1593" t="s">
        <v>8247</v>
      </c>
      <c r="I1593">
        <v>1459700741</v>
      </c>
      <c r="J1593">
        <v>1457112341</v>
      </c>
      <c r="K1593" t="b">
        <v>0</v>
      </c>
      <c r="L1593">
        <v>92</v>
      </c>
      <c r="M1593" t="b">
        <v>0</v>
      </c>
      <c r="N1593" t="s">
        <v>8291</v>
      </c>
      <c r="O1593" s="5">
        <f t="shared" si="96"/>
        <v>29.228571428571428</v>
      </c>
      <c r="P1593" s="7">
        <f t="shared" si="97"/>
        <v>44.478260869565219</v>
      </c>
      <c r="Q1593" t="s">
        <v>8338</v>
      </c>
      <c r="R1593" t="s">
        <v>8345</v>
      </c>
      <c r="S1593" s="12">
        <f t="shared" si="98"/>
        <v>42433.726168981477</v>
      </c>
      <c r="T1593" s="12">
        <f t="shared" si="99"/>
        <v>42463.68450231482</v>
      </c>
    </row>
    <row r="1594" spans="1:20" ht="30" x14ac:dyDescent="0.25">
      <c r="A1594">
        <v>1592</v>
      </c>
      <c r="B1594" s="3" t="s">
        <v>1593</v>
      </c>
      <c r="C1594" s="3" t="s">
        <v>5702</v>
      </c>
      <c r="D1594">
        <v>25</v>
      </c>
      <c r="E1594">
        <v>0</v>
      </c>
      <c r="F1594" t="s">
        <v>8221</v>
      </c>
      <c r="G1594" t="s">
        <v>8224</v>
      </c>
      <c r="H1594" t="s">
        <v>8246</v>
      </c>
      <c r="I1594">
        <v>1427503485</v>
      </c>
      <c r="J1594">
        <v>1423619085</v>
      </c>
      <c r="K1594" t="b">
        <v>0</v>
      </c>
      <c r="L1594">
        <v>0</v>
      </c>
      <c r="M1594" t="b">
        <v>0</v>
      </c>
      <c r="N1594" t="s">
        <v>8291</v>
      </c>
      <c r="O1594" s="5">
        <f t="shared" si="96"/>
        <v>0</v>
      </c>
      <c r="P1594" s="7" t="str">
        <f t="shared" si="97"/>
        <v>N/A</v>
      </c>
      <c r="Q1594" t="s">
        <v>8338</v>
      </c>
      <c r="R1594" t="s">
        <v>8345</v>
      </c>
      <c r="S1594" s="12">
        <f t="shared" si="98"/>
        <v>42046.072743055556</v>
      </c>
      <c r="T1594" s="12">
        <f t="shared" si="99"/>
        <v>42091.031076388885</v>
      </c>
    </row>
    <row r="1595" spans="1:20" ht="45" x14ac:dyDescent="0.25">
      <c r="A1595">
        <v>1593</v>
      </c>
      <c r="B1595" s="3" t="s">
        <v>1594</v>
      </c>
      <c r="C1595" s="3" t="s">
        <v>5703</v>
      </c>
      <c r="D1595">
        <v>22000</v>
      </c>
      <c r="E1595">
        <v>3</v>
      </c>
      <c r="F1595" t="s">
        <v>8221</v>
      </c>
      <c r="G1595" t="s">
        <v>8224</v>
      </c>
      <c r="H1595" t="s">
        <v>8246</v>
      </c>
      <c r="I1595">
        <v>1425154655</v>
      </c>
      <c r="J1595">
        <v>1422562655</v>
      </c>
      <c r="K1595" t="b">
        <v>0</v>
      </c>
      <c r="L1595">
        <v>3</v>
      </c>
      <c r="M1595" t="b">
        <v>0</v>
      </c>
      <c r="N1595" t="s">
        <v>8291</v>
      </c>
      <c r="O1595" s="5">
        <f t="shared" si="96"/>
        <v>1.3636363636363637E-2</v>
      </c>
      <c r="P1595" s="7">
        <f t="shared" si="97"/>
        <v>1</v>
      </c>
      <c r="Q1595" t="s">
        <v>8338</v>
      </c>
      <c r="R1595" t="s">
        <v>8345</v>
      </c>
      <c r="S1595" s="12">
        <f t="shared" si="98"/>
        <v>42033.845543981486</v>
      </c>
      <c r="T1595" s="12">
        <f t="shared" si="99"/>
        <v>42063.845543981486</v>
      </c>
    </row>
    <row r="1596" spans="1:20" ht="45" x14ac:dyDescent="0.25">
      <c r="A1596">
        <v>1594</v>
      </c>
      <c r="B1596" s="3" t="s">
        <v>1595</v>
      </c>
      <c r="C1596" s="3" t="s">
        <v>5704</v>
      </c>
      <c r="D1596">
        <v>1000</v>
      </c>
      <c r="E1596">
        <v>205</v>
      </c>
      <c r="F1596" t="s">
        <v>8221</v>
      </c>
      <c r="G1596" t="s">
        <v>8224</v>
      </c>
      <c r="H1596" t="s">
        <v>8246</v>
      </c>
      <c r="I1596">
        <v>1463329260</v>
      </c>
      <c r="J1596">
        <v>1458147982</v>
      </c>
      <c r="K1596" t="b">
        <v>0</v>
      </c>
      <c r="L1596">
        <v>10</v>
      </c>
      <c r="M1596" t="b">
        <v>0</v>
      </c>
      <c r="N1596" t="s">
        <v>8291</v>
      </c>
      <c r="O1596" s="5">
        <f t="shared" si="96"/>
        <v>20.5</v>
      </c>
      <c r="P1596" s="7">
        <f t="shared" si="97"/>
        <v>20.5</v>
      </c>
      <c r="Q1596" t="s">
        <v>8338</v>
      </c>
      <c r="R1596" t="s">
        <v>8345</v>
      </c>
      <c r="S1596" s="12">
        <f t="shared" si="98"/>
        <v>42445.712754629625</v>
      </c>
      <c r="T1596" s="12">
        <f t="shared" si="99"/>
        <v>42505.681249999994</v>
      </c>
    </row>
    <row r="1597" spans="1:20" ht="45" x14ac:dyDescent="0.25">
      <c r="A1597">
        <v>1595</v>
      </c>
      <c r="B1597" s="3" t="s">
        <v>1596</v>
      </c>
      <c r="C1597" s="3" t="s">
        <v>5705</v>
      </c>
      <c r="D1597">
        <v>100000</v>
      </c>
      <c r="E1597">
        <v>280</v>
      </c>
      <c r="F1597" t="s">
        <v>8221</v>
      </c>
      <c r="G1597" t="s">
        <v>8224</v>
      </c>
      <c r="H1597" t="s">
        <v>8246</v>
      </c>
      <c r="I1597">
        <v>1403122380</v>
      </c>
      <c r="J1597">
        <v>1400634728</v>
      </c>
      <c r="K1597" t="b">
        <v>0</v>
      </c>
      <c r="L1597">
        <v>7</v>
      </c>
      <c r="M1597" t="b">
        <v>0</v>
      </c>
      <c r="N1597" t="s">
        <v>8291</v>
      </c>
      <c r="O1597" s="5">
        <f t="shared" si="96"/>
        <v>0.27999999999999997</v>
      </c>
      <c r="P1597" s="7">
        <f t="shared" si="97"/>
        <v>40</v>
      </c>
      <c r="Q1597" t="s">
        <v>8338</v>
      </c>
      <c r="R1597" t="s">
        <v>8345</v>
      </c>
      <c r="S1597" s="12">
        <f t="shared" si="98"/>
        <v>41780.050092592595</v>
      </c>
      <c r="T1597" s="12">
        <f t="shared" si="99"/>
        <v>41808.842361111114</v>
      </c>
    </row>
    <row r="1598" spans="1:20" ht="45" x14ac:dyDescent="0.25">
      <c r="A1598">
        <v>1596</v>
      </c>
      <c r="B1598" s="3" t="s">
        <v>1597</v>
      </c>
      <c r="C1598" s="3" t="s">
        <v>5706</v>
      </c>
      <c r="D1598">
        <v>3250</v>
      </c>
      <c r="E1598">
        <v>75</v>
      </c>
      <c r="F1598" t="s">
        <v>8221</v>
      </c>
      <c r="G1598" t="s">
        <v>8225</v>
      </c>
      <c r="H1598" t="s">
        <v>8247</v>
      </c>
      <c r="I1598">
        <v>1418469569</v>
      </c>
      <c r="J1598">
        <v>1414577969</v>
      </c>
      <c r="K1598" t="b">
        <v>0</v>
      </c>
      <c r="L1598">
        <v>3</v>
      </c>
      <c r="M1598" t="b">
        <v>0</v>
      </c>
      <c r="N1598" t="s">
        <v>8291</v>
      </c>
      <c r="O1598" s="5">
        <f t="shared" si="96"/>
        <v>2.3076923076923079</v>
      </c>
      <c r="P1598" s="7">
        <f t="shared" si="97"/>
        <v>25</v>
      </c>
      <c r="Q1598" t="s">
        <v>8338</v>
      </c>
      <c r="R1598" t="s">
        <v>8345</v>
      </c>
      <c r="S1598" s="12">
        <f t="shared" si="98"/>
        <v>41941.430196759262</v>
      </c>
      <c r="T1598" s="12">
        <f t="shared" si="99"/>
        <v>41986.471863425926</v>
      </c>
    </row>
    <row r="1599" spans="1:20" ht="45" x14ac:dyDescent="0.25">
      <c r="A1599">
        <v>1597</v>
      </c>
      <c r="B1599" s="3" t="s">
        <v>1598</v>
      </c>
      <c r="C1599" s="3" t="s">
        <v>5707</v>
      </c>
      <c r="D1599">
        <v>15000</v>
      </c>
      <c r="E1599">
        <v>0</v>
      </c>
      <c r="F1599" t="s">
        <v>8221</v>
      </c>
      <c r="G1599" t="s">
        <v>8224</v>
      </c>
      <c r="H1599" t="s">
        <v>8246</v>
      </c>
      <c r="I1599">
        <v>1474360197</v>
      </c>
      <c r="J1599">
        <v>1471768197</v>
      </c>
      <c r="K1599" t="b">
        <v>0</v>
      </c>
      <c r="L1599">
        <v>0</v>
      </c>
      <c r="M1599" t="b">
        <v>0</v>
      </c>
      <c r="N1599" t="s">
        <v>8291</v>
      </c>
      <c r="O1599" s="5">
        <f t="shared" si="96"/>
        <v>0</v>
      </c>
      <c r="P1599" s="7" t="str">
        <f t="shared" si="97"/>
        <v>N/A</v>
      </c>
      <c r="Q1599" t="s">
        <v>8338</v>
      </c>
      <c r="R1599" t="s">
        <v>8345</v>
      </c>
      <c r="S1599" s="12">
        <f t="shared" si="98"/>
        <v>42603.354131944448</v>
      </c>
      <c r="T1599" s="12">
        <f t="shared" si="99"/>
        <v>42633.354131944448</v>
      </c>
    </row>
    <row r="1600" spans="1:20" ht="60" x14ac:dyDescent="0.25">
      <c r="A1600">
        <v>1598</v>
      </c>
      <c r="B1600" s="3" t="s">
        <v>1599</v>
      </c>
      <c r="C1600" s="3" t="s">
        <v>5708</v>
      </c>
      <c r="D1600">
        <v>800</v>
      </c>
      <c r="E1600">
        <v>1</v>
      </c>
      <c r="F1600" t="s">
        <v>8221</v>
      </c>
      <c r="G1600" t="s">
        <v>8224</v>
      </c>
      <c r="H1600" t="s">
        <v>8246</v>
      </c>
      <c r="I1600">
        <v>1437926458</v>
      </c>
      <c r="J1600">
        <v>1432742458</v>
      </c>
      <c r="K1600" t="b">
        <v>0</v>
      </c>
      <c r="L1600">
        <v>1</v>
      </c>
      <c r="M1600" t="b">
        <v>0</v>
      </c>
      <c r="N1600" t="s">
        <v>8291</v>
      </c>
      <c r="O1600" s="5">
        <f t="shared" si="96"/>
        <v>0.125</v>
      </c>
      <c r="P1600" s="7">
        <f t="shared" si="97"/>
        <v>1</v>
      </c>
      <c r="Q1600" t="s">
        <v>8338</v>
      </c>
      <c r="R1600" t="s">
        <v>8345</v>
      </c>
      <c r="S1600" s="12">
        <f t="shared" si="98"/>
        <v>42151.667337962965</v>
      </c>
      <c r="T1600" s="12">
        <f t="shared" si="99"/>
        <v>42211.667337962965</v>
      </c>
    </row>
    <row r="1601" spans="1:20" ht="45" x14ac:dyDescent="0.25">
      <c r="A1601">
        <v>1599</v>
      </c>
      <c r="B1601" s="3" t="s">
        <v>1600</v>
      </c>
      <c r="C1601" s="3" t="s">
        <v>5709</v>
      </c>
      <c r="D1601">
        <v>500</v>
      </c>
      <c r="E1601">
        <v>0</v>
      </c>
      <c r="F1601" t="s">
        <v>8221</v>
      </c>
      <c r="G1601" t="s">
        <v>8225</v>
      </c>
      <c r="H1601" t="s">
        <v>8247</v>
      </c>
      <c r="I1601">
        <v>1460116576</v>
      </c>
      <c r="J1601">
        <v>1457528176</v>
      </c>
      <c r="K1601" t="b">
        <v>0</v>
      </c>
      <c r="L1601">
        <v>0</v>
      </c>
      <c r="M1601" t="b">
        <v>0</v>
      </c>
      <c r="N1601" t="s">
        <v>8291</v>
      </c>
      <c r="O1601" s="5">
        <f t="shared" si="96"/>
        <v>0</v>
      </c>
      <c r="P1601" s="7" t="str">
        <f t="shared" si="97"/>
        <v>N/A</v>
      </c>
      <c r="Q1601" t="s">
        <v>8338</v>
      </c>
      <c r="R1601" t="s">
        <v>8345</v>
      </c>
      <c r="S1601" s="12">
        <f t="shared" si="98"/>
        <v>42438.53907407407</v>
      </c>
      <c r="T1601" s="12">
        <f t="shared" si="99"/>
        <v>42468.497407407413</v>
      </c>
    </row>
    <row r="1602" spans="1:20" ht="60" x14ac:dyDescent="0.25">
      <c r="A1602">
        <v>1600</v>
      </c>
      <c r="B1602" s="3" t="s">
        <v>1601</v>
      </c>
      <c r="C1602" s="3" t="s">
        <v>5710</v>
      </c>
      <c r="D1602">
        <v>5000</v>
      </c>
      <c r="E1602">
        <v>367</v>
      </c>
      <c r="F1602" t="s">
        <v>8221</v>
      </c>
      <c r="G1602" t="s">
        <v>8224</v>
      </c>
      <c r="H1602" t="s">
        <v>8246</v>
      </c>
      <c r="I1602">
        <v>1405401060</v>
      </c>
      <c r="J1602">
        <v>1401585752</v>
      </c>
      <c r="K1602" t="b">
        <v>0</v>
      </c>
      <c r="L1602">
        <v>9</v>
      </c>
      <c r="M1602" t="b">
        <v>0</v>
      </c>
      <c r="N1602" t="s">
        <v>8291</v>
      </c>
      <c r="O1602" s="5">
        <f t="shared" si="96"/>
        <v>7.3400000000000007</v>
      </c>
      <c r="P1602" s="7">
        <f t="shared" si="97"/>
        <v>40.777777777777779</v>
      </c>
      <c r="Q1602" t="s">
        <v>8338</v>
      </c>
      <c r="R1602" t="s">
        <v>8345</v>
      </c>
      <c r="S1602" s="12">
        <f t="shared" si="98"/>
        <v>41791.057314814818</v>
      </c>
      <c r="T1602" s="12">
        <f t="shared" si="99"/>
        <v>41835.21597222222</v>
      </c>
    </row>
    <row r="1603" spans="1:20" ht="45" hidden="1" x14ac:dyDescent="0.25">
      <c r="A1603">
        <v>1601</v>
      </c>
      <c r="B1603" s="3" t="s">
        <v>1602</v>
      </c>
      <c r="C1603" s="3" t="s">
        <v>5711</v>
      </c>
      <c r="D1603">
        <v>2500</v>
      </c>
      <c r="E1603">
        <v>2706.23</v>
      </c>
      <c r="F1603" t="s">
        <v>8219</v>
      </c>
      <c r="G1603" t="s">
        <v>8224</v>
      </c>
      <c r="H1603" t="s">
        <v>8246</v>
      </c>
      <c r="I1603">
        <v>1304561633</v>
      </c>
      <c r="J1603">
        <v>1301969633</v>
      </c>
      <c r="K1603" t="b">
        <v>0</v>
      </c>
      <c r="L1603">
        <v>56</v>
      </c>
      <c r="M1603" t="b">
        <v>1</v>
      </c>
      <c r="N1603" t="s">
        <v>8276</v>
      </c>
      <c r="O1603" s="5">
        <f t="shared" ref="O1603:O1666" si="100">(E1603/D1603)*100</f>
        <v>108.2492</v>
      </c>
      <c r="P1603" s="7">
        <f t="shared" ref="P1603:P1666" si="101">IF(E1603&gt;0,E1603/L1603,"N/A")</f>
        <v>48.325535714285714</v>
      </c>
      <c r="Q1603" t="s">
        <v>8325</v>
      </c>
      <c r="R1603" t="s">
        <v>8326</v>
      </c>
      <c r="S1603" s="12">
        <f t="shared" ref="S1603:S1666" si="102">(((J1603/60)/60)/24)+DATE(1970,1,1)</f>
        <v>40638.092974537038</v>
      </c>
      <c r="T1603" s="12">
        <f t="shared" ref="T1603:T1666" si="103">(((I1603/60)/60/24)+DATE(1970,1,1))</f>
        <v>40668.092974537038</v>
      </c>
    </row>
    <row r="1604" spans="1:20" ht="45" hidden="1" x14ac:dyDescent="0.25">
      <c r="A1604">
        <v>1602</v>
      </c>
      <c r="B1604" s="3" t="s">
        <v>1603</v>
      </c>
      <c r="C1604" s="3" t="s">
        <v>5712</v>
      </c>
      <c r="D1604">
        <v>1500</v>
      </c>
      <c r="E1604">
        <v>1502.5</v>
      </c>
      <c r="F1604" t="s">
        <v>8219</v>
      </c>
      <c r="G1604" t="s">
        <v>8224</v>
      </c>
      <c r="H1604" t="s">
        <v>8246</v>
      </c>
      <c r="I1604">
        <v>1318633200</v>
      </c>
      <c r="J1604">
        <v>1314947317</v>
      </c>
      <c r="K1604" t="b">
        <v>0</v>
      </c>
      <c r="L1604">
        <v>32</v>
      </c>
      <c r="M1604" t="b">
        <v>1</v>
      </c>
      <c r="N1604" t="s">
        <v>8276</v>
      </c>
      <c r="O1604" s="5">
        <f t="shared" si="100"/>
        <v>100.16666666666667</v>
      </c>
      <c r="P1604" s="7">
        <f t="shared" si="101"/>
        <v>46.953125</v>
      </c>
      <c r="Q1604" t="s">
        <v>8325</v>
      </c>
      <c r="R1604" t="s">
        <v>8326</v>
      </c>
      <c r="S1604" s="12">
        <f t="shared" si="102"/>
        <v>40788.297650462962</v>
      </c>
      <c r="T1604" s="12">
        <f t="shared" si="103"/>
        <v>40830.958333333336</v>
      </c>
    </row>
    <row r="1605" spans="1:20" ht="45" hidden="1" x14ac:dyDescent="0.25">
      <c r="A1605">
        <v>1603</v>
      </c>
      <c r="B1605" s="3" t="s">
        <v>1604</v>
      </c>
      <c r="C1605" s="3" t="s">
        <v>5713</v>
      </c>
      <c r="D1605">
        <v>2000</v>
      </c>
      <c r="E1605">
        <v>2000.66</v>
      </c>
      <c r="F1605" t="s">
        <v>8219</v>
      </c>
      <c r="G1605" t="s">
        <v>8224</v>
      </c>
      <c r="H1605" t="s">
        <v>8246</v>
      </c>
      <c r="I1605">
        <v>1327723459</v>
      </c>
      <c r="J1605">
        <v>1322539459</v>
      </c>
      <c r="K1605" t="b">
        <v>0</v>
      </c>
      <c r="L1605">
        <v>30</v>
      </c>
      <c r="M1605" t="b">
        <v>1</v>
      </c>
      <c r="N1605" t="s">
        <v>8276</v>
      </c>
      <c r="O1605" s="5">
        <f t="shared" si="100"/>
        <v>100.03299999999999</v>
      </c>
      <c r="P1605" s="7">
        <f t="shared" si="101"/>
        <v>66.688666666666663</v>
      </c>
      <c r="Q1605" t="s">
        <v>8325</v>
      </c>
      <c r="R1605" t="s">
        <v>8326</v>
      </c>
      <c r="S1605" s="12">
        <f t="shared" si="102"/>
        <v>40876.169664351852</v>
      </c>
      <c r="T1605" s="12">
        <f t="shared" si="103"/>
        <v>40936.169664351852</v>
      </c>
    </row>
    <row r="1606" spans="1:20" ht="60" hidden="1" x14ac:dyDescent="0.25">
      <c r="A1606">
        <v>1604</v>
      </c>
      <c r="B1606" s="3" t="s">
        <v>1605</v>
      </c>
      <c r="C1606" s="3" t="s">
        <v>5714</v>
      </c>
      <c r="D1606">
        <v>2800</v>
      </c>
      <c r="E1606">
        <v>3419</v>
      </c>
      <c r="F1606" t="s">
        <v>8219</v>
      </c>
      <c r="G1606" t="s">
        <v>8224</v>
      </c>
      <c r="H1606" t="s">
        <v>8246</v>
      </c>
      <c r="I1606">
        <v>1332011835</v>
      </c>
      <c r="J1606">
        <v>1328559435</v>
      </c>
      <c r="K1606" t="b">
        <v>0</v>
      </c>
      <c r="L1606">
        <v>70</v>
      </c>
      <c r="M1606" t="b">
        <v>1</v>
      </c>
      <c r="N1606" t="s">
        <v>8276</v>
      </c>
      <c r="O1606" s="5">
        <f t="shared" si="100"/>
        <v>122.10714285714286</v>
      </c>
      <c r="P1606" s="7">
        <f t="shared" si="101"/>
        <v>48.842857142857142</v>
      </c>
      <c r="Q1606" t="s">
        <v>8325</v>
      </c>
      <c r="R1606" t="s">
        <v>8326</v>
      </c>
      <c r="S1606" s="12">
        <f t="shared" si="102"/>
        <v>40945.845312500001</v>
      </c>
      <c r="T1606" s="12">
        <f t="shared" si="103"/>
        <v>40985.80364583333</v>
      </c>
    </row>
    <row r="1607" spans="1:20" ht="60" hidden="1" x14ac:dyDescent="0.25">
      <c r="A1607">
        <v>1605</v>
      </c>
      <c r="B1607" s="3" t="s">
        <v>1606</v>
      </c>
      <c r="C1607" s="3" t="s">
        <v>5715</v>
      </c>
      <c r="D1607">
        <v>6000</v>
      </c>
      <c r="E1607">
        <v>6041.6</v>
      </c>
      <c r="F1607" t="s">
        <v>8219</v>
      </c>
      <c r="G1607" t="s">
        <v>8224</v>
      </c>
      <c r="H1607" t="s">
        <v>8246</v>
      </c>
      <c r="I1607">
        <v>1312182000</v>
      </c>
      <c r="J1607">
        <v>1311380313</v>
      </c>
      <c r="K1607" t="b">
        <v>0</v>
      </c>
      <c r="L1607">
        <v>44</v>
      </c>
      <c r="M1607" t="b">
        <v>1</v>
      </c>
      <c r="N1607" t="s">
        <v>8276</v>
      </c>
      <c r="O1607" s="5">
        <f t="shared" si="100"/>
        <v>100.69333333333334</v>
      </c>
      <c r="P1607" s="7">
        <f t="shared" si="101"/>
        <v>137.30909090909091</v>
      </c>
      <c r="Q1607" t="s">
        <v>8325</v>
      </c>
      <c r="R1607" t="s">
        <v>8326</v>
      </c>
      <c r="S1607" s="12">
        <f t="shared" si="102"/>
        <v>40747.012881944444</v>
      </c>
      <c r="T1607" s="12">
        <f t="shared" si="103"/>
        <v>40756.291666666664</v>
      </c>
    </row>
    <row r="1608" spans="1:20" ht="60" hidden="1" x14ac:dyDescent="0.25">
      <c r="A1608">
        <v>1606</v>
      </c>
      <c r="B1608" s="3" t="s">
        <v>1607</v>
      </c>
      <c r="C1608" s="3" t="s">
        <v>5716</v>
      </c>
      <c r="D1608">
        <v>8000</v>
      </c>
      <c r="E1608">
        <v>8080.33</v>
      </c>
      <c r="F1608" t="s">
        <v>8219</v>
      </c>
      <c r="G1608" t="s">
        <v>8224</v>
      </c>
      <c r="H1608" t="s">
        <v>8246</v>
      </c>
      <c r="I1608">
        <v>1300930838</v>
      </c>
      <c r="J1608">
        <v>1293158438</v>
      </c>
      <c r="K1608" t="b">
        <v>0</v>
      </c>
      <c r="L1608">
        <v>92</v>
      </c>
      <c r="M1608" t="b">
        <v>1</v>
      </c>
      <c r="N1608" t="s">
        <v>8276</v>
      </c>
      <c r="O1608" s="5">
        <f t="shared" si="100"/>
        <v>101.004125</v>
      </c>
      <c r="P1608" s="7">
        <f t="shared" si="101"/>
        <v>87.829673913043479</v>
      </c>
      <c r="Q1608" t="s">
        <v>8325</v>
      </c>
      <c r="R1608" t="s">
        <v>8326</v>
      </c>
      <c r="S1608" s="12">
        <f t="shared" si="102"/>
        <v>40536.111550925925</v>
      </c>
      <c r="T1608" s="12">
        <f t="shared" si="103"/>
        <v>40626.069884259261</v>
      </c>
    </row>
    <row r="1609" spans="1:20" ht="45" hidden="1" x14ac:dyDescent="0.25">
      <c r="A1609">
        <v>1607</v>
      </c>
      <c r="B1609" s="3" t="s">
        <v>1608</v>
      </c>
      <c r="C1609" s="3" t="s">
        <v>5717</v>
      </c>
      <c r="D1609">
        <v>10000</v>
      </c>
      <c r="E1609">
        <v>14511</v>
      </c>
      <c r="F1609" t="s">
        <v>8219</v>
      </c>
      <c r="G1609" t="s">
        <v>8224</v>
      </c>
      <c r="H1609" t="s">
        <v>8246</v>
      </c>
      <c r="I1609">
        <v>1339701851</v>
      </c>
      <c r="J1609">
        <v>1337887451</v>
      </c>
      <c r="K1609" t="b">
        <v>0</v>
      </c>
      <c r="L1609">
        <v>205</v>
      </c>
      <c r="M1609" t="b">
        <v>1</v>
      </c>
      <c r="N1609" t="s">
        <v>8276</v>
      </c>
      <c r="O1609" s="5">
        <f t="shared" si="100"/>
        <v>145.11000000000001</v>
      </c>
      <c r="P1609" s="7">
        <f t="shared" si="101"/>
        <v>70.785365853658533</v>
      </c>
      <c r="Q1609" t="s">
        <v>8325</v>
      </c>
      <c r="R1609" t="s">
        <v>8326</v>
      </c>
      <c r="S1609" s="12">
        <f t="shared" si="102"/>
        <v>41053.80846064815</v>
      </c>
      <c r="T1609" s="12">
        <f t="shared" si="103"/>
        <v>41074.80846064815</v>
      </c>
    </row>
    <row r="1610" spans="1:20" ht="45" hidden="1" x14ac:dyDescent="0.25">
      <c r="A1610">
        <v>1608</v>
      </c>
      <c r="B1610" s="3" t="s">
        <v>1609</v>
      </c>
      <c r="C1610" s="3" t="s">
        <v>5718</v>
      </c>
      <c r="D1610">
        <v>1200</v>
      </c>
      <c r="E1610">
        <v>1215</v>
      </c>
      <c r="F1610" t="s">
        <v>8219</v>
      </c>
      <c r="G1610" t="s">
        <v>8224</v>
      </c>
      <c r="H1610" t="s">
        <v>8246</v>
      </c>
      <c r="I1610">
        <v>1388553960</v>
      </c>
      <c r="J1610">
        <v>1385754986</v>
      </c>
      <c r="K1610" t="b">
        <v>0</v>
      </c>
      <c r="L1610">
        <v>23</v>
      </c>
      <c r="M1610" t="b">
        <v>1</v>
      </c>
      <c r="N1610" t="s">
        <v>8276</v>
      </c>
      <c r="O1610" s="5">
        <f t="shared" si="100"/>
        <v>101.25</v>
      </c>
      <c r="P1610" s="7">
        <f t="shared" si="101"/>
        <v>52.826086956521742</v>
      </c>
      <c r="Q1610" t="s">
        <v>8325</v>
      </c>
      <c r="R1610" t="s">
        <v>8326</v>
      </c>
      <c r="S1610" s="12">
        <f t="shared" si="102"/>
        <v>41607.83085648148</v>
      </c>
      <c r="T1610" s="12">
        <f t="shared" si="103"/>
        <v>41640.226388888892</v>
      </c>
    </row>
    <row r="1611" spans="1:20" ht="45" hidden="1" x14ac:dyDescent="0.25">
      <c r="A1611">
        <v>1609</v>
      </c>
      <c r="B1611" s="3" t="s">
        <v>1610</v>
      </c>
      <c r="C1611" s="3" t="s">
        <v>5719</v>
      </c>
      <c r="D1611">
        <v>1500</v>
      </c>
      <c r="E1611">
        <v>1775</v>
      </c>
      <c r="F1611" t="s">
        <v>8219</v>
      </c>
      <c r="G1611" t="s">
        <v>8224</v>
      </c>
      <c r="H1611" t="s">
        <v>8246</v>
      </c>
      <c r="I1611">
        <v>1320220800</v>
      </c>
      <c r="J1611">
        <v>1315612909</v>
      </c>
      <c r="K1611" t="b">
        <v>0</v>
      </c>
      <c r="L1611">
        <v>4</v>
      </c>
      <c r="M1611" t="b">
        <v>1</v>
      </c>
      <c r="N1611" t="s">
        <v>8276</v>
      </c>
      <c r="O1611" s="5">
        <f t="shared" si="100"/>
        <v>118.33333333333333</v>
      </c>
      <c r="P1611" s="7">
        <f t="shared" si="101"/>
        <v>443.75</v>
      </c>
      <c r="Q1611" t="s">
        <v>8325</v>
      </c>
      <c r="R1611" t="s">
        <v>8326</v>
      </c>
      <c r="S1611" s="12">
        <f t="shared" si="102"/>
        <v>40796.001261574071</v>
      </c>
      <c r="T1611" s="12">
        <f t="shared" si="103"/>
        <v>40849.333333333336</v>
      </c>
    </row>
    <row r="1612" spans="1:20" ht="30" hidden="1" x14ac:dyDescent="0.25">
      <c r="A1612">
        <v>1610</v>
      </c>
      <c r="B1612" s="3" t="s">
        <v>1611</v>
      </c>
      <c r="C1612" s="3" t="s">
        <v>5720</v>
      </c>
      <c r="D1612">
        <v>2000</v>
      </c>
      <c r="E1612">
        <v>5437</v>
      </c>
      <c r="F1612" t="s">
        <v>8219</v>
      </c>
      <c r="G1612" t="s">
        <v>8224</v>
      </c>
      <c r="H1612" t="s">
        <v>8246</v>
      </c>
      <c r="I1612">
        <v>1355609510</v>
      </c>
      <c r="J1612">
        <v>1353017510</v>
      </c>
      <c r="K1612" t="b">
        <v>0</v>
      </c>
      <c r="L1612">
        <v>112</v>
      </c>
      <c r="M1612" t="b">
        <v>1</v>
      </c>
      <c r="N1612" t="s">
        <v>8276</v>
      </c>
      <c r="O1612" s="5">
        <f t="shared" si="100"/>
        <v>271.85000000000002</v>
      </c>
      <c r="P1612" s="7">
        <f t="shared" si="101"/>
        <v>48.544642857142854</v>
      </c>
      <c r="Q1612" t="s">
        <v>8325</v>
      </c>
      <c r="R1612" t="s">
        <v>8326</v>
      </c>
      <c r="S1612" s="12">
        <f t="shared" si="102"/>
        <v>41228.924884259257</v>
      </c>
      <c r="T1612" s="12">
        <f t="shared" si="103"/>
        <v>41258.924884259257</v>
      </c>
    </row>
    <row r="1613" spans="1:20" hidden="1" x14ac:dyDescent="0.25">
      <c r="A1613">
        <v>1611</v>
      </c>
      <c r="B1613" s="3" t="s">
        <v>1612</v>
      </c>
      <c r="C1613" s="3" t="s">
        <v>5721</v>
      </c>
      <c r="D1613">
        <v>800</v>
      </c>
      <c r="E1613">
        <v>1001</v>
      </c>
      <c r="F1613" t="s">
        <v>8219</v>
      </c>
      <c r="G1613" t="s">
        <v>8224</v>
      </c>
      <c r="H1613" t="s">
        <v>8246</v>
      </c>
      <c r="I1613">
        <v>1370390432</v>
      </c>
      <c r="J1613">
        <v>1368576032</v>
      </c>
      <c r="K1613" t="b">
        <v>0</v>
      </c>
      <c r="L1613">
        <v>27</v>
      </c>
      <c r="M1613" t="b">
        <v>1</v>
      </c>
      <c r="N1613" t="s">
        <v>8276</v>
      </c>
      <c r="O1613" s="5">
        <f t="shared" si="100"/>
        <v>125.125</v>
      </c>
      <c r="P1613" s="7">
        <f t="shared" si="101"/>
        <v>37.074074074074076</v>
      </c>
      <c r="Q1613" t="s">
        <v>8325</v>
      </c>
      <c r="R1613" t="s">
        <v>8326</v>
      </c>
      <c r="S1613" s="12">
        <f t="shared" si="102"/>
        <v>41409.00037037037</v>
      </c>
      <c r="T1613" s="12">
        <f t="shared" si="103"/>
        <v>41430.00037037037</v>
      </c>
    </row>
    <row r="1614" spans="1:20" ht="45" hidden="1" x14ac:dyDescent="0.25">
      <c r="A1614">
        <v>1612</v>
      </c>
      <c r="B1614" s="3" t="s">
        <v>1613</v>
      </c>
      <c r="C1614" s="3" t="s">
        <v>5722</v>
      </c>
      <c r="D1614">
        <v>500</v>
      </c>
      <c r="E1614">
        <v>550</v>
      </c>
      <c r="F1614" t="s">
        <v>8219</v>
      </c>
      <c r="G1614" t="s">
        <v>8224</v>
      </c>
      <c r="H1614" t="s">
        <v>8246</v>
      </c>
      <c r="I1614">
        <v>1357160384</v>
      </c>
      <c r="J1614">
        <v>1354568384</v>
      </c>
      <c r="K1614" t="b">
        <v>0</v>
      </c>
      <c r="L1614">
        <v>11</v>
      </c>
      <c r="M1614" t="b">
        <v>1</v>
      </c>
      <c r="N1614" t="s">
        <v>8276</v>
      </c>
      <c r="O1614" s="5">
        <f t="shared" si="100"/>
        <v>110.00000000000001</v>
      </c>
      <c r="P1614" s="7">
        <f t="shared" si="101"/>
        <v>50</v>
      </c>
      <c r="Q1614" t="s">
        <v>8325</v>
      </c>
      <c r="R1614" t="s">
        <v>8326</v>
      </c>
      <c r="S1614" s="12">
        <f t="shared" si="102"/>
        <v>41246.874814814815</v>
      </c>
      <c r="T1614" s="12">
        <f t="shared" si="103"/>
        <v>41276.874814814815</v>
      </c>
    </row>
    <row r="1615" spans="1:20" ht="60" hidden="1" x14ac:dyDescent="0.25">
      <c r="A1615">
        <v>1613</v>
      </c>
      <c r="B1615" s="3" t="s">
        <v>1614</v>
      </c>
      <c r="C1615" s="3" t="s">
        <v>5723</v>
      </c>
      <c r="D1615">
        <v>1000</v>
      </c>
      <c r="E1615">
        <v>1015</v>
      </c>
      <c r="F1615" t="s">
        <v>8219</v>
      </c>
      <c r="G1615" t="s">
        <v>8224</v>
      </c>
      <c r="H1615" t="s">
        <v>8246</v>
      </c>
      <c r="I1615">
        <v>1342921202</v>
      </c>
      <c r="J1615">
        <v>1340329202</v>
      </c>
      <c r="K1615" t="b">
        <v>0</v>
      </c>
      <c r="L1615">
        <v>26</v>
      </c>
      <c r="M1615" t="b">
        <v>1</v>
      </c>
      <c r="N1615" t="s">
        <v>8276</v>
      </c>
      <c r="O1615" s="5">
        <f t="shared" si="100"/>
        <v>101.49999999999999</v>
      </c>
      <c r="P1615" s="7">
        <f t="shared" si="101"/>
        <v>39.03846153846154</v>
      </c>
      <c r="Q1615" t="s">
        <v>8325</v>
      </c>
      <c r="R1615" t="s">
        <v>8326</v>
      </c>
      <c r="S1615" s="12">
        <f t="shared" si="102"/>
        <v>41082.069467592592</v>
      </c>
      <c r="T1615" s="12">
        <f t="shared" si="103"/>
        <v>41112.069467592592</v>
      </c>
    </row>
    <row r="1616" spans="1:20" ht="60" hidden="1" x14ac:dyDescent="0.25">
      <c r="A1616">
        <v>1614</v>
      </c>
      <c r="B1616" s="3" t="s">
        <v>1615</v>
      </c>
      <c r="C1616" s="3" t="s">
        <v>5724</v>
      </c>
      <c r="D1616">
        <v>5000</v>
      </c>
      <c r="E1616">
        <v>5135</v>
      </c>
      <c r="F1616" t="s">
        <v>8219</v>
      </c>
      <c r="G1616" t="s">
        <v>8224</v>
      </c>
      <c r="H1616" t="s">
        <v>8246</v>
      </c>
      <c r="I1616">
        <v>1407085200</v>
      </c>
      <c r="J1616">
        <v>1401924769</v>
      </c>
      <c r="K1616" t="b">
        <v>0</v>
      </c>
      <c r="L1616">
        <v>77</v>
      </c>
      <c r="M1616" t="b">
        <v>1</v>
      </c>
      <c r="N1616" t="s">
        <v>8276</v>
      </c>
      <c r="O1616" s="5">
        <f t="shared" si="100"/>
        <v>102.69999999999999</v>
      </c>
      <c r="P1616" s="7">
        <f t="shared" si="101"/>
        <v>66.688311688311686</v>
      </c>
      <c r="Q1616" t="s">
        <v>8325</v>
      </c>
      <c r="R1616" t="s">
        <v>8326</v>
      </c>
      <c r="S1616" s="12">
        <f t="shared" si="102"/>
        <v>41794.981122685182</v>
      </c>
      <c r="T1616" s="12">
        <f t="shared" si="103"/>
        <v>41854.708333333336</v>
      </c>
    </row>
    <row r="1617" spans="1:20" ht="45" hidden="1" x14ac:dyDescent="0.25">
      <c r="A1617">
        <v>1615</v>
      </c>
      <c r="B1617" s="3" t="s">
        <v>1616</v>
      </c>
      <c r="C1617" s="3" t="s">
        <v>5725</v>
      </c>
      <c r="D1617">
        <v>8000</v>
      </c>
      <c r="E1617">
        <v>9130</v>
      </c>
      <c r="F1617" t="s">
        <v>8219</v>
      </c>
      <c r="G1617" t="s">
        <v>8224</v>
      </c>
      <c r="H1617" t="s">
        <v>8246</v>
      </c>
      <c r="I1617">
        <v>1323742396</v>
      </c>
      <c r="J1617">
        <v>1319850796</v>
      </c>
      <c r="K1617" t="b">
        <v>0</v>
      </c>
      <c r="L1617">
        <v>136</v>
      </c>
      <c r="M1617" t="b">
        <v>1</v>
      </c>
      <c r="N1617" t="s">
        <v>8276</v>
      </c>
      <c r="O1617" s="5">
        <f t="shared" si="100"/>
        <v>114.12500000000001</v>
      </c>
      <c r="P1617" s="7">
        <f t="shared" si="101"/>
        <v>67.132352941176464</v>
      </c>
      <c r="Q1617" t="s">
        <v>8325</v>
      </c>
      <c r="R1617" t="s">
        <v>8326</v>
      </c>
      <c r="S1617" s="12">
        <f t="shared" si="102"/>
        <v>40845.050879629627</v>
      </c>
      <c r="T1617" s="12">
        <f t="shared" si="103"/>
        <v>40890.092546296299</v>
      </c>
    </row>
    <row r="1618" spans="1:20" ht="45" hidden="1" x14ac:dyDescent="0.25">
      <c r="A1618">
        <v>1616</v>
      </c>
      <c r="B1618" s="3" t="s">
        <v>1617</v>
      </c>
      <c r="C1618" s="3" t="s">
        <v>5726</v>
      </c>
      <c r="D1618">
        <v>10000</v>
      </c>
      <c r="E1618">
        <v>10420</v>
      </c>
      <c r="F1618" t="s">
        <v>8219</v>
      </c>
      <c r="G1618" t="s">
        <v>8224</v>
      </c>
      <c r="H1618" t="s">
        <v>8246</v>
      </c>
      <c r="I1618">
        <v>1353621600</v>
      </c>
      <c r="J1618">
        <v>1350061821</v>
      </c>
      <c r="K1618" t="b">
        <v>0</v>
      </c>
      <c r="L1618">
        <v>157</v>
      </c>
      <c r="M1618" t="b">
        <v>1</v>
      </c>
      <c r="N1618" t="s">
        <v>8276</v>
      </c>
      <c r="O1618" s="5">
        <f t="shared" si="100"/>
        <v>104.2</v>
      </c>
      <c r="P1618" s="7">
        <f t="shared" si="101"/>
        <v>66.369426751592357</v>
      </c>
      <c r="Q1618" t="s">
        <v>8325</v>
      </c>
      <c r="R1618" t="s">
        <v>8326</v>
      </c>
      <c r="S1618" s="12">
        <f t="shared" si="102"/>
        <v>41194.715520833335</v>
      </c>
      <c r="T1618" s="12">
        <f t="shared" si="103"/>
        <v>41235.916666666664</v>
      </c>
    </row>
    <row r="1619" spans="1:20" ht="45" hidden="1" x14ac:dyDescent="0.25">
      <c r="A1619">
        <v>1617</v>
      </c>
      <c r="B1619" s="3" t="s">
        <v>1618</v>
      </c>
      <c r="C1619" s="3" t="s">
        <v>5727</v>
      </c>
      <c r="D1619">
        <v>7000</v>
      </c>
      <c r="E1619">
        <v>10210</v>
      </c>
      <c r="F1619" t="s">
        <v>8219</v>
      </c>
      <c r="G1619" t="s">
        <v>8224</v>
      </c>
      <c r="H1619" t="s">
        <v>8246</v>
      </c>
      <c r="I1619">
        <v>1383332400</v>
      </c>
      <c r="J1619">
        <v>1380470188</v>
      </c>
      <c r="K1619" t="b">
        <v>0</v>
      </c>
      <c r="L1619">
        <v>158</v>
      </c>
      <c r="M1619" t="b">
        <v>1</v>
      </c>
      <c r="N1619" t="s">
        <v>8276</v>
      </c>
      <c r="O1619" s="5">
        <f t="shared" si="100"/>
        <v>145.85714285714286</v>
      </c>
      <c r="P1619" s="7">
        <f t="shared" si="101"/>
        <v>64.620253164556956</v>
      </c>
      <c r="Q1619" t="s">
        <v>8325</v>
      </c>
      <c r="R1619" t="s">
        <v>8326</v>
      </c>
      <c r="S1619" s="12">
        <f t="shared" si="102"/>
        <v>41546.664212962962</v>
      </c>
      <c r="T1619" s="12">
        <f t="shared" si="103"/>
        <v>41579.791666666664</v>
      </c>
    </row>
    <row r="1620" spans="1:20" ht="45" hidden="1" x14ac:dyDescent="0.25">
      <c r="A1620">
        <v>1618</v>
      </c>
      <c r="B1620" s="3" t="s">
        <v>1619</v>
      </c>
      <c r="C1620" s="3" t="s">
        <v>5728</v>
      </c>
      <c r="D1620">
        <v>1500</v>
      </c>
      <c r="E1620">
        <v>1576</v>
      </c>
      <c r="F1620" t="s">
        <v>8219</v>
      </c>
      <c r="G1620" t="s">
        <v>8224</v>
      </c>
      <c r="H1620" t="s">
        <v>8246</v>
      </c>
      <c r="I1620">
        <v>1362757335</v>
      </c>
      <c r="J1620">
        <v>1359301335</v>
      </c>
      <c r="K1620" t="b">
        <v>0</v>
      </c>
      <c r="L1620">
        <v>27</v>
      </c>
      <c r="M1620" t="b">
        <v>1</v>
      </c>
      <c r="N1620" t="s">
        <v>8276</v>
      </c>
      <c r="O1620" s="5">
        <f t="shared" si="100"/>
        <v>105.06666666666666</v>
      </c>
      <c r="P1620" s="7">
        <f t="shared" si="101"/>
        <v>58.370370370370374</v>
      </c>
      <c r="Q1620" t="s">
        <v>8325</v>
      </c>
      <c r="R1620" t="s">
        <v>8326</v>
      </c>
      <c r="S1620" s="12">
        <f t="shared" si="102"/>
        <v>41301.654340277775</v>
      </c>
      <c r="T1620" s="12">
        <f t="shared" si="103"/>
        <v>41341.654340277775</v>
      </c>
    </row>
    <row r="1621" spans="1:20" ht="60" hidden="1" x14ac:dyDescent="0.25">
      <c r="A1621">
        <v>1619</v>
      </c>
      <c r="B1621" s="3" t="s">
        <v>1620</v>
      </c>
      <c r="C1621" s="3" t="s">
        <v>5729</v>
      </c>
      <c r="D1621">
        <v>1500</v>
      </c>
      <c r="E1621">
        <v>2000</v>
      </c>
      <c r="F1621" t="s">
        <v>8219</v>
      </c>
      <c r="G1621" t="s">
        <v>8224</v>
      </c>
      <c r="H1621" t="s">
        <v>8246</v>
      </c>
      <c r="I1621">
        <v>1410755286</v>
      </c>
      <c r="J1621">
        <v>1408940886</v>
      </c>
      <c r="K1621" t="b">
        <v>0</v>
      </c>
      <c r="L1621">
        <v>23</v>
      </c>
      <c r="M1621" t="b">
        <v>1</v>
      </c>
      <c r="N1621" t="s">
        <v>8276</v>
      </c>
      <c r="O1621" s="5">
        <f t="shared" si="100"/>
        <v>133.33333333333331</v>
      </c>
      <c r="P1621" s="7">
        <f t="shared" si="101"/>
        <v>86.956521739130437</v>
      </c>
      <c r="Q1621" t="s">
        <v>8325</v>
      </c>
      <c r="R1621" t="s">
        <v>8326</v>
      </c>
      <c r="S1621" s="12">
        <f t="shared" si="102"/>
        <v>41876.18618055556</v>
      </c>
      <c r="T1621" s="12">
        <f t="shared" si="103"/>
        <v>41897.18618055556</v>
      </c>
    </row>
    <row r="1622" spans="1:20" ht="30" hidden="1" x14ac:dyDescent="0.25">
      <c r="A1622">
        <v>1620</v>
      </c>
      <c r="B1622" s="3" t="s">
        <v>1621</v>
      </c>
      <c r="C1622" s="3" t="s">
        <v>5730</v>
      </c>
      <c r="D1622">
        <v>1000</v>
      </c>
      <c r="E1622">
        <v>1130</v>
      </c>
      <c r="F1622" t="s">
        <v>8219</v>
      </c>
      <c r="G1622" t="s">
        <v>8224</v>
      </c>
      <c r="H1622" t="s">
        <v>8246</v>
      </c>
      <c r="I1622">
        <v>1361606940</v>
      </c>
      <c r="J1622">
        <v>1361002140</v>
      </c>
      <c r="K1622" t="b">
        <v>0</v>
      </c>
      <c r="L1622">
        <v>17</v>
      </c>
      <c r="M1622" t="b">
        <v>1</v>
      </c>
      <c r="N1622" t="s">
        <v>8276</v>
      </c>
      <c r="O1622" s="5">
        <f t="shared" si="100"/>
        <v>112.99999999999999</v>
      </c>
      <c r="P1622" s="7">
        <f t="shared" si="101"/>
        <v>66.470588235294116</v>
      </c>
      <c r="Q1622" t="s">
        <v>8325</v>
      </c>
      <c r="R1622" t="s">
        <v>8326</v>
      </c>
      <c r="S1622" s="12">
        <f t="shared" si="102"/>
        <v>41321.339583333334</v>
      </c>
      <c r="T1622" s="12">
        <f t="shared" si="103"/>
        <v>41328.339583333334</v>
      </c>
    </row>
    <row r="1623" spans="1:20" ht="45" hidden="1" x14ac:dyDescent="0.25">
      <c r="A1623">
        <v>1621</v>
      </c>
      <c r="B1623" s="3" t="s">
        <v>1622</v>
      </c>
      <c r="C1623" s="3" t="s">
        <v>5731</v>
      </c>
      <c r="D1623">
        <v>5000</v>
      </c>
      <c r="E1623">
        <v>6060</v>
      </c>
      <c r="F1623" t="s">
        <v>8219</v>
      </c>
      <c r="G1623" t="s">
        <v>8224</v>
      </c>
      <c r="H1623" t="s">
        <v>8246</v>
      </c>
      <c r="I1623">
        <v>1338177540</v>
      </c>
      <c r="J1623">
        <v>1333550015</v>
      </c>
      <c r="K1623" t="b">
        <v>0</v>
      </c>
      <c r="L1623">
        <v>37</v>
      </c>
      <c r="M1623" t="b">
        <v>1</v>
      </c>
      <c r="N1623" t="s">
        <v>8276</v>
      </c>
      <c r="O1623" s="5">
        <f t="shared" si="100"/>
        <v>121.2</v>
      </c>
      <c r="P1623" s="7">
        <f t="shared" si="101"/>
        <v>163.78378378378378</v>
      </c>
      <c r="Q1623" t="s">
        <v>8325</v>
      </c>
      <c r="R1623" t="s">
        <v>8326</v>
      </c>
      <c r="S1623" s="12">
        <f t="shared" si="102"/>
        <v>41003.60665509259</v>
      </c>
      <c r="T1623" s="12">
        <f t="shared" si="103"/>
        <v>41057.165972222225</v>
      </c>
    </row>
    <row r="1624" spans="1:20" ht="45" hidden="1" x14ac:dyDescent="0.25">
      <c r="A1624">
        <v>1622</v>
      </c>
      <c r="B1624" s="3" t="s">
        <v>1623</v>
      </c>
      <c r="C1624" s="3" t="s">
        <v>5732</v>
      </c>
      <c r="D1624">
        <v>6900</v>
      </c>
      <c r="E1624">
        <v>7019</v>
      </c>
      <c r="F1624" t="s">
        <v>8219</v>
      </c>
      <c r="G1624" t="s">
        <v>8224</v>
      </c>
      <c r="H1624" t="s">
        <v>8246</v>
      </c>
      <c r="I1624">
        <v>1418803140</v>
      </c>
      <c r="J1624">
        <v>1415343874</v>
      </c>
      <c r="K1624" t="b">
        <v>0</v>
      </c>
      <c r="L1624">
        <v>65</v>
      </c>
      <c r="M1624" t="b">
        <v>1</v>
      </c>
      <c r="N1624" t="s">
        <v>8276</v>
      </c>
      <c r="O1624" s="5">
        <f t="shared" si="100"/>
        <v>101.72463768115942</v>
      </c>
      <c r="P1624" s="7">
        <f t="shared" si="101"/>
        <v>107.98461538461538</v>
      </c>
      <c r="Q1624" t="s">
        <v>8325</v>
      </c>
      <c r="R1624" t="s">
        <v>8326</v>
      </c>
      <c r="S1624" s="12">
        <f t="shared" si="102"/>
        <v>41950.29483796296</v>
      </c>
      <c r="T1624" s="12">
        <f t="shared" si="103"/>
        <v>41990.332638888889</v>
      </c>
    </row>
    <row r="1625" spans="1:20" ht="60" hidden="1" x14ac:dyDescent="0.25">
      <c r="A1625">
        <v>1623</v>
      </c>
      <c r="B1625" s="3" t="s">
        <v>1624</v>
      </c>
      <c r="C1625" s="3" t="s">
        <v>5733</v>
      </c>
      <c r="D1625">
        <v>750</v>
      </c>
      <c r="E1625">
        <v>758</v>
      </c>
      <c r="F1625" t="s">
        <v>8219</v>
      </c>
      <c r="G1625" t="s">
        <v>8225</v>
      </c>
      <c r="H1625" t="s">
        <v>8247</v>
      </c>
      <c r="I1625">
        <v>1377621089</v>
      </c>
      <c r="J1625">
        <v>1372437089</v>
      </c>
      <c r="K1625" t="b">
        <v>0</v>
      </c>
      <c r="L1625">
        <v>18</v>
      </c>
      <c r="M1625" t="b">
        <v>1</v>
      </c>
      <c r="N1625" t="s">
        <v>8276</v>
      </c>
      <c r="O1625" s="5">
        <f t="shared" si="100"/>
        <v>101.06666666666666</v>
      </c>
      <c r="P1625" s="7">
        <f t="shared" si="101"/>
        <v>42.111111111111114</v>
      </c>
      <c r="Q1625" t="s">
        <v>8325</v>
      </c>
      <c r="R1625" t="s">
        <v>8326</v>
      </c>
      <c r="S1625" s="12">
        <f t="shared" si="102"/>
        <v>41453.688530092593</v>
      </c>
      <c r="T1625" s="12">
        <f t="shared" si="103"/>
        <v>41513.688530092593</v>
      </c>
    </row>
    <row r="1626" spans="1:20" ht="45" hidden="1" x14ac:dyDescent="0.25">
      <c r="A1626">
        <v>1624</v>
      </c>
      <c r="B1626" s="3" t="s">
        <v>1625</v>
      </c>
      <c r="C1626" s="3" t="s">
        <v>5734</v>
      </c>
      <c r="D1626">
        <v>1000</v>
      </c>
      <c r="E1626">
        <v>1180</v>
      </c>
      <c r="F1626" t="s">
        <v>8219</v>
      </c>
      <c r="G1626" t="s">
        <v>8224</v>
      </c>
      <c r="H1626" t="s">
        <v>8246</v>
      </c>
      <c r="I1626">
        <v>1357721335</v>
      </c>
      <c r="J1626">
        <v>1354265335</v>
      </c>
      <c r="K1626" t="b">
        <v>0</v>
      </c>
      <c r="L1626">
        <v>25</v>
      </c>
      <c r="M1626" t="b">
        <v>1</v>
      </c>
      <c r="N1626" t="s">
        <v>8276</v>
      </c>
      <c r="O1626" s="5">
        <f t="shared" si="100"/>
        <v>118</v>
      </c>
      <c r="P1626" s="7">
        <f t="shared" si="101"/>
        <v>47.2</v>
      </c>
      <c r="Q1626" t="s">
        <v>8325</v>
      </c>
      <c r="R1626" t="s">
        <v>8326</v>
      </c>
      <c r="S1626" s="12">
        <f t="shared" si="102"/>
        <v>41243.367303240739</v>
      </c>
      <c r="T1626" s="12">
        <f t="shared" si="103"/>
        <v>41283.367303240739</v>
      </c>
    </row>
    <row r="1627" spans="1:20" ht="60" hidden="1" x14ac:dyDescent="0.25">
      <c r="A1627">
        <v>1625</v>
      </c>
      <c r="B1627" s="3" t="s">
        <v>1626</v>
      </c>
      <c r="C1627" s="3" t="s">
        <v>5735</v>
      </c>
      <c r="D1627">
        <v>7500</v>
      </c>
      <c r="E1627">
        <v>11650</v>
      </c>
      <c r="F1627" t="s">
        <v>8219</v>
      </c>
      <c r="G1627" t="s">
        <v>8224</v>
      </c>
      <c r="H1627" t="s">
        <v>8246</v>
      </c>
      <c r="I1627">
        <v>1347382053</v>
      </c>
      <c r="J1627">
        <v>1344962853</v>
      </c>
      <c r="K1627" t="b">
        <v>0</v>
      </c>
      <c r="L1627">
        <v>104</v>
      </c>
      <c r="M1627" t="b">
        <v>1</v>
      </c>
      <c r="N1627" t="s">
        <v>8276</v>
      </c>
      <c r="O1627" s="5">
        <f t="shared" si="100"/>
        <v>155.33333333333331</v>
      </c>
      <c r="P1627" s="7">
        <f t="shared" si="101"/>
        <v>112.01923076923077</v>
      </c>
      <c r="Q1627" t="s">
        <v>8325</v>
      </c>
      <c r="R1627" t="s">
        <v>8326</v>
      </c>
      <c r="S1627" s="12">
        <f t="shared" si="102"/>
        <v>41135.699687500004</v>
      </c>
      <c r="T1627" s="12">
        <f t="shared" si="103"/>
        <v>41163.699687500004</v>
      </c>
    </row>
    <row r="1628" spans="1:20" ht="45" hidden="1" x14ac:dyDescent="0.25">
      <c r="A1628">
        <v>1626</v>
      </c>
      <c r="B1628" s="3" t="s">
        <v>1627</v>
      </c>
      <c r="C1628" s="3" t="s">
        <v>5736</v>
      </c>
      <c r="D1628">
        <v>8000</v>
      </c>
      <c r="E1628">
        <v>8095</v>
      </c>
      <c r="F1628" t="s">
        <v>8219</v>
      </c>
      <c r="G1628" t="s">
        <v>8224</v>
      </c>
      <c r="H1628" t="s">
        <v>8246</v>
      </c>
      <c r="I1628">
        <v>1385932867</v>
      </c>
      <c r="J1628">
        <v>1383337267</v>
      </c>
      <c r="K1628" t="b">
        <v>0</v>
      </c>
      <c r="L1628">
        <v>108</v>
      </c>
      <c r="M1628" t="b">
        <v>1</v>
      </c>
      <c r="N1628" t="s">
        <v>8276</v>
      </c>
      <c r="O1628" s="5">
        <f t="shared" si="100"/>
        <v>101.18750000000001</v>
      </c>
      <c r="P1628" s="7">
        <f t="shared" si="101"/>
        <v>74.953703703703709</v>
      </c>
      <c r="Q1628" t="s">
        <v>8325</v>
      </c>
      <c r="R1628" t="s">
        <v>8326</v>
      </c>
      <c r="S1628" s="12">
        <f t="shared" si="102"/>
        <v>41579.847997685189</v>
      </c>
      <c r="T1628" s="12">
        <f t="shared" si="103"/>
        <v>41609.889664351853</v>
      </c>
    </row>
    <row r="1629" spans="1:20" ht="60" hidden="1" x14ac:dyDescent="0.25">
      <c r="A1629">
        <v>1627</v>
      </c>
      <c r="B1629" s="3" t="s">
        <v>1628</v>
      </c>
      <c r="C1629" s="3" t="s">
        <v>5737</v>
      </c>
      <c r="D1629">
        <v>2000</v>
      </c>
      <c r="E1629">
        <v>2340</v>
      </c>
      <c r="F1629" t="s">
        <v>8219</v>
      </c>
      <c r="G1629" t="s">
        <v>8224</v>
      </c>
      <c r="H1629" t="s">
        <v>8246</v>
      </c>
      <c r="I1629">
        <v>1353905940</v>
      </c>
      <c r="J1629">
        <v>1351011489</v>
      </c>
      <c r="K1629" t="b">
        <v>0</v>
      </c>
      <c r="L1629">
        <v>38</v>
      </c>
      <c r="M1629" t="b">
        <v>1</v>
      </c>
      <c r="N1629" t="s">
        <v>8276</v>
      </c>
      <c r="O1629" s="5">
        <f t="shared" si="100"/>
        <v>117</v>
      </c>
      <c r="P1629" s="7">
        <f t="shared" si="101"/>
        <v>61.578947368421055</v>
      </c>
      <c r="Q1629" t="s">
        <v>8325</v>
      </c>
      <c r="R1629" t="s">
        <v>8326</v>
      </c>
      <c r="S1629" s="12">
        <f t="shared" si="102"/>
        <v>41205.707048611112</v>
      </c>
      <c r="T1629" s="12">
        <f t="shared" si="103"/>
        <v>41239.207638888889</v>
      </c>
    </row>
    <row r="1630" spans="1:20" ht="30" hidden="1" x14ac:dyDescent="0.25">
      <c r="A1630">
        <v>1628</v>
      </c>
      <c r="B1630" s="3" t="s">
        <v>1629</v>
      </c>
      <c r="C1630" s="3" t="s">
        <v>5738</v>
      </c>
      <c r="D1630">
        <v>4000</v>
      </c>
      <c r="E1630">
        <v>4037</v>
      </c>
      <c r="F1630" t="s">
        <v>8219</v>
      </c>
      <c r="G1630" t="s">
        <v>8224</v>
      </c>
      <c r="H1630" t="s">
        <v>8246</v>
      </c>
      <c r="I1630">
        <v>1403026882</v>
      </c>
      <c r="J1630">
        <v>1400175682</v>
      </c>
      <c r="K1630" t="b">
        <v>0</v>
      </c>
      <c r="L1630">
        <v>88</v>
      </c>
      <c r="M1630" t="b">
        <v>1</v>
      </c>
      <c r="N1630" t="s">
        <v>8276</v>
      </c>
      <c r="O1630" s="5">
        <f t="shared" si="100"/>
        <v>100.925</v>
      </c>
      <c r="P1630" s="7">
        <f t="shared" si="101"/>
        <v>45.875</v>
      </c>
      <c r="Q1630" t="s">
        <v>8325</v>
      </c>
      <c r="R1630" t="s">
        <v>8326</v>
      </c>
      <c r="S1630" s="12">
        <f t="shared" si="102"/>
        <v>41774.737060185187</v>
      </c>
      <c r="T1630" s="12">
        <f t="shared" si="103"/>
        <v>41807.737060185187</v>
      </c>
    </row>
    <row r="1631" spans="1:20" ht="30" hidden="1" x14ac:dyDescent="0.25">
      <c r="A1631">
        <v>1629</v>
      </c>
      <c r="B1631" s="3" t="s">
        <v>1630</v>
      </c>
      <c r="C1631" s="3" t="s">
        <v>5739</v>
      </c>
      <c r="D1631">
        <v>6000</v>
      </c>
      <c r="E1631">
        <v>6220</v>
      </c>
      <c r="F1631" t="s">
        <v>8219</v>
      </c>
      <c r="G1631" t="s">
        <v>8224</v>
      </c>
      <c r="H1631" t="s">
        <v>8246</v>
      </c>
      <c r="I1631">
        <v>1392929333</v>
      </c>
      <c r="J1631">
        <v>1389041333</v>
      </c>
      <c r="K1631" t="b">
        <v>0</v>
      </c>
      <c r="L1631">
        <v>82</v>
      </c>
      <c r="M1631" t="b">
        <v>1</v>
      </c>
      <c r="N1631" t="s">
        <v>8276</v>
      </c>
      <c r="O1631" s="5">
        <f t="shared" si="100"/>
        <v>103.66666666666666</v>
      </c>
      <c r="P1631" s="7">
        <f t="shared" si="101"/>
        <v>75.853658536585371</v>
      </c>
      <c r="Q1631" t="s">
        <v>8325</v>
      </c>
      <c r="R1631" t="s">
        <v>8326</v>
      </c>
      <c r="S1631" s="12">
        <f t="shared" si="102"/>
        <v>41645.867280092592</v>
      </c>
      <c r="T1631" s="12">
        <f t="shared" si="103"/>
        <v>41690.867280092592</v>
      </c>
    </row>
    <row r="1632" spans="1:20" ht="60" hidden="1" x14ac:dyDescent="0.25">
      <c r="A1632">
        <v>1630</v>
      </c>
      <c r="B1632" s="3" t="s">
        <v>1631</v>
      </c>
      <c r="C1632" s="3" t="s">
        <v>5740</v>
      </c>
      <c r="D1632">
        <v>4000</v>
      </c>
      <c r="E1632">
        <v>10610</v>
      </c>
      <c r="F1632" t="s">
        <v>8219</v>
      </c>
      <c r="G1632" t="s">
        <v>8224</v>
      </c>
      <c r="H1632" t="s">
        <v>8246</v>
      </c>
      <c r="I1632">
        <v>1330671540</v>
      </c>
      <c r="J1632">
        <v>1328040375</v>
      </c>
      <c r="K1632" t="b">
        <v>0</v>
      </c>
      <c r="L1632">
        <v>126</v>
      </c>
      <c r="M1632" t="b">
        <v>1</v>
      </c>
      <c r="N1632" t="s">
        <v>8276</v>
      </c>
      <c r="O1632" s="5">
        <f t="shared" si="100"/>
        <v>265.25</v>
      </c>
      <c r="P1632" s="7">
        <f t="shared" si="101"/>
        <v>84.206349206349202</v>
      </c>
      <c r="Q1632" t="s">
        <v>8325</v>
      </c>
      <c r="R1632" t="s">
        <v>8326</v>
      </c>
      <c r="S1632" s="12">
        <f t="shared" si="102"/>
        <v>40939.837673611109</v>
      </c>
      <c r="T1632" s="12">
        <f t="shared" si="103"/>
        <v>40970.290972222225</v>
      </c>
    </row>
    <row r="1633" spans="1:20" ht="60" hidden="1" x14ac:dyDescent="0.25">
      <c r="A1633">
        <v>1631</v>
      </c>
      <c r="B1633" s="3" t="s">
        <v>1632</v>
      </c>
      <c r="C1633" s="3" t="s">
        <v>5741</v>
      </c>
      <c r="D1633">
        <v>10000</v>
      </c>
      <c r="E1633">
        <v>15591</v>
      </c>
      <c r="F1633" t="s">
        <v>8219</v>
      </c>
      <c r="G1633" t="s">
        <v>8224</v>
      </c>
      <c r="H1633" t="s">
        <v>8246</v>
      </c>
      <c r="I1633">
        <v>1350074261</v>
      </c>
      <c r="J1633">
        <v>1347482261</v>
      </c>
      <c r="K1633" t="b">
        <v>0</v>
      </c>
      <c r="L1633">
        <v>133</v>
      </c>
      <c r="M1633" t="b">
        <v>1</v>
      </c>
      <c r="N1633" t="s">
        <v>8276</v>
      </c>
      <c r="O1633" s="5">
        <f t="shared" si="100"/>
        <v>155.91</v>
      </c>
      <c r="P1633" s="7">
        <f t="shared" si="101"/>
        <v>117.22556390977444</v>
      </c>
      <c r="Q1633" t="s">
        <v>8325</v>
      </c>
      <c r="R1633" t="s">
        <v>8326</v>
      </c>
      <c r="S1633" s="12">
        <f t="shared" si="102"/>
        <v>41164.859502314815</v>
      </c>
      <c r="T1633" s="12">
        <f t="shared" si="103"/>
        <v>41194.859502314815</v>
      </c>
    </row>
    <row r="1634" spans="1:20" ht="60" hidden="1" x14ac:dyDescent="0.25">
      <c r="A1634">
        <v>1632</v>
      </c>
      <c r="B1634" s="3" t="s">
        <v>1633</v>
      </c>
      <c r="C1634" s="3" t="s">
        <v>5742</v>
      </c>
      <c r="D1634">
        <v>4000</v>
      </c>
      <c r="E1634">
        <v>4065</v>
      </c>
      <c r="F1634" t="s">
        <v>8219</v>
      </c>
      <c r="G1634" t="s">
        <v>8224</v>
      </c>
      <c r="H1634" t="s">
        <v>8246</v>
      </c>
      <c r="I1634">
        <v>1316851854</v>
      </c>
      <c r="J1634">
        <v>1311667854</v>
      </c>
      <c r="K1634" t="b">
        <v>0</v>
      </c>
      <c r="L1634">
        <v>47</v>
      </c>
      <c r="M1634" t="b">
        <v>1</v>
      </c>
      <c r="N1634" t="s">
        <v>8276</v>
      </c>
      <c r="O1634" s="5">
        <f t="shared" si="100"/>
        <v>101.62500000000001</v>
      </c>
      <c r="P1634" s="7">
        <f t="shared" si="101"/>
        <v>86.489361702127653</v>
      </c>
      <c r="Q1634" t="s">
        <v>8325</v>
      </c>
      <c r="R1634" t="s">
        <v>8326</v>
      </c>
      <c r="S1634" s="12">
        <f t="shared" si="102"/>
        <v>40750.340902777774</v>
      </c>
      <c r="T1634" s="12">
        <f t="shared" si="103"/>
        <v>40810.340902777774</v>
      </c>
    </row>
    <row r="1635" spans="1:20" ht="60" hidden="1" x14ac:dyDescent="0.25">
      <c r="A1635">
        <v>1633</v>
      </c>
      <c r="B1635" s="3" t="s">
        <v>1634</v>
      </c>
      <c r="C1635" s="3" t="s">
        <v>5743</v>
      </c>
      <c r="D1635">
        <v>10000</v>
      </c>
      <c r="E1635">
        <v>10000</v>
      </c>
      <c r="F1635" t="s">
        <v>8219</v>
      </c>
      <c r="G1635" t="s">
        <v>8224</v>
      </c>
      <c r="H1635" t="s">
        <v>8246</v>
      </c>
      <c r="I1635">
        <v>1326690000</v>
      </c>
      <c r="J1635">
        <v>1324329156</v>
      </c>
      <c r="K1635" t="b">
        <v>0</v>
      </c>
      <c r="L1635">
        <v>58</v>
      </c>
      <c r="M1635" t="b">
        <v>1</v>
      </c>
      <c r="N1635" t="s">
        <v>8276</v>
      </c>
      <c r="O1635" s="5">
        <f t="shared" si="100"/>
        <v>100</v>
      </c>
      <c r="P1635" s="7">
        <f t="shared" si="101"/>
        <v>172.41379310344828</v>
      </c>
      <c r="Q1635" t="s">
        <v>8325</v>
      </c>
      <c r="R1635" t="s">
        <v>8326</v>
      </c>
      <c r="S1635" s="12">
        <f t="shared" si="102"/>
        <v>40896.883750000001</v>
      </c>
      <c r="T1635" s="12">
        <f t="shared" si="103"/>
        <v>40924.208333333336</v>
      </c>
    </row>
    <row r="1636" spans="1:20" ht="45" hidden="1" x14ac:dyDescent="0.25">
      <c r="A1636">
        <v>1634</v>
      </c>
      <c r="B1636" s="3" t="s">
        <v>1635</v>
      </c>
      <c r="C1636" s="3" t="s">
        <v>5744</v>
      </c>
      <c r="D1636">
        <v>2000</v>
      </c>
      <c r="E1636">
        <v>2010</v>
      </c>
      <c r="F1636" t="s">
        <v>8219</v>
      </c>
      <c r="G1636" t="s">
        <v>8224</v>
      </c>
      <c r="H1636" t="s">
        <v>8246</v>
      </c>
      <c r="I1636">
        <v>1306994340</v>
      </c>
      <c r="J1636">
        <v>1303706001</v>
      </c>
      <c r="K1636" t="b">
        <v>0</v>
      </c>
      <c r="L1636">
        <v>32</v>
      </c>
      <c r="M1636" t="b">
        <v>1</v>
      </c>
      <c r="N1636" t="s">
        <v>8276</v>
      </c>
      <c r="O1636" s="5">
        <f t="shared" si="100"/>
        <v>100.49999999999999</v>
      </c>
      <c r="P1636" s="7">
        <f t="shared" si="101"/>
        <v>62.8125</v>
      </c>
      <c r="Q1636" t="s">
        <v>8325</v>
      </c>
      <c r="R1636" t="s">
        <v>8326</v>
      </c>
      <c r="S1636" s="12">
        <f t="shared" si="102"/>
        <v>40658.189826388887</v>
      </c>
      <c r="T1636" s="12">
        <f t="shared" si="103"/>
        <v>40696.249305555553</v>
      </c>
    </row>
    <row r="1637" spans="1:20" ht="60" hidden="1" x14ac:dyDescent="0.25">
      <c r="A1637">
        <v>1635</v>
      </c>
      <c r="B1637" s="3" t="s">
        <v>1636</v>
      </c>
      <c r="C1637" s="3" t="s">
        <v>5745</v>
      </c>
      <c r="D1637">
        <v>2000</v>
      </c>
      <c r="E1637">
        <v>2506</v>
      </c>
      <c r="F1637" t="s">
        <v>8219</v>
      </c>
      <c r="G1637" t="s">
        <v>8224</v>
      </c>
      <c r="H1637" t="s">
        <v>8246</v>
      </c>
      <c r="I1637">
        <v>1468270261</v>
      </c>
      <c r="J1637">
        <v>1463086261</v>
      </c>
      <c r="K1637" t="b">
        <v>0</v>
      </c>
      <c r="L1637">
        <v>37</v>
      </c>
      <c r="M1637" t="b">
        <v>1</v>
      </c>
      <c r="N1637" t="s">
        <v>8276</v>
      </c>
      <c r="O1637" s="5">
        <f t="shared" si="100"/>
        <v>125.29999999999998</v>
      </c>
      <c r="P1637" s="7">
        <f t="shared" si="101"/>
        <v>67.729729729729726</v>
      </c>
      <c r="Q1637" t="s">
        <v>8325</v>
      </c>
      <c r="R1637" t="s">
        <v>8326</v>
      </c>
      <c r="S1637" s="12">
        <f t="shared" si="102"/>
        <v>42502.868761574078</v>
      </c>
      <c r="T1637" s="12">
        <f t="shared" si="103"/>
        <v>42562.868761574078</v>
      </c>
    </row>
    <row r="1638" spans="1:20" ht="45" hidden="1" x14ac:dyDescent="0.25">
      <c r="A1638">
        <v>1636</v>
      </c>
      <c r="B1638" s="3" t="s">
        <v>1637</v>
      </c>
      <c r="C1638" s="3" t="s">
        <v>5746</v>
      </c>
      <c r="D1638">
        <v>4500</v>
      </c>
      <c r="E1638">
        <v>4660</v>
      </c>
      <c r="F1638" t="s">
        <v>8219</v>
      </c>
      <c r="G1638" t="s">
        <v>8224</v>
      </c>
      <c r="H1638" t="s">
        <v>8246</v>
      </c>
      <c r="I1638">
        <v>1307851200</v>
      </c>
      <c r="J1638">
        <v>1304129088</v>
      </c>
      <c r="K1638" t="b">
        <v>0</v>
      </c>
      <c r="L1638">
        <v>87</v>
      </c>
      <c r="M1638" t="b">
        <v>1</v>
      </c>
      <c r="N1638" t="s">
        <v>8276</v>
      </c>
      <c r="O1638" s="5">
        <f t="shared" si="100"/>
        <v>103.55555555555556</v>
      </c>
      <c r="P1638" s="7">
        <f t="shared" si="101"/>
        <v>53.5632183908046</v>
      </c>
      <c r="Q1638" t="s">
        <v>8325</v>
      </c>
      <c r="R1638" t="s">
        <v>8326</v>
      </c>
      <c r="S1638" s="12">
        <f t="shared" si="102"/>
        <v>40663.08666666667</v>
      </c>
      <c r="T1638" s="12">
        <f t="shared" si="103"/>
        <v>40706.166666666664</v>
      </c>
    </row>
    <row r="1639" spans="1:20" ht="45" hidden="1" x14ac:dyDescent="0.25">
      <c r="A1639">
        <v>1637</v>
      </c>
      <c r="B1639" s="3" t="s">
        <v>1638</v>
      </c>
      <c r="C1639" s="3" t="s">
        <v>5747</v>
      </c>
      <c r="D1639">
        <v>500</v>
      </c>
      <c r="E1639">
        <v>519</v>
      </c>
      <c r="F1639" t="s">
        <v>8219</v>
      </c>
      <c r="G1639" t="s">
        <v>8224</v>
      </c>
      <c r="H1639" t="s">
        <v>8246</v>
      </c>
      <c r="I1639">
        <v>1262302740</v>
      </c>
      <c r="J1639">
        <v>1257444140</v>
      </c>
      <c r="K1639" t="b">
        <v>0</v>
      </c>
      <c r="L1639">
        <v>15</v>
      </c>
      <c r="M1639" t="b">
        <v>1</v>
      </c>
      <c r="N1639" t="s">
        <v>8276</v>
      </c>
      <c r="O1639" s="5">
        <f t="shared" si="100"/>
        <v>103.8</v>
      </c>
      <c r="P1639" s="7">
        <f t="shared" si="101"/>
        <v>34.6</v>
      </c>
      <c r="Q1639" t="s">
        <v>8325</v>
      </c>
      <c r="R1639" t="s">
        <v>8326</v>
      </c>
      <c r="S1639" s="12">
        <f t="shared" si="102"/>
        <v>40122.751620370371</v>
      </c>
      <c r="T1639" s="12">
        <f t="shared" si="103"/>
        <v>40178.98541666667</v>
      </c>
    </row>
    <row r="1640" spans="1:20" ht="30" hidden="1" x14ac:dyDescent="0.25">
      <c r="A1640">
        <v>1638</v>
      </c>
      <c r="B1640" s="3" t="s">
        <v>1639</v>
      </c>
      <c r="C1640" s="3" t="s">
        <v>5748</v>
      </c>
      <c r="D1640">
        <v>1000</v>
      </c>
      <c r="E1640">
        <v>1050</v>
      </c>
      <c r="F1640" t="s">
        <v>8219</v>
      </c>
      <c r="G1640" t="s">
        <v>8224</v>
      </c>
      <c r="H1640" t="s">
        <v>8246</v>
      </c>
      <c r="I1640">
        <v>1362086700</v>
      </c>
      <c r="J1640">
        <v>1358180968</v>
      </c>
      <c r="K1640" t="b">
        <v>0</v>
      </c>
      <c r="L1640">
        <v>27</v>
      </c>
      <c r="M1640" t="b">
        <v>1</v>
      </c>
      <c r="N1640" t="s">
        <v>8276</v>
      </c>
      <c r="O1640" s="5">
        <f t="shared" si="100"/>
        <v>105</v>
      </c>
      <c r="P1640" s="7">
        <f t="shared" si="101"/>
        <v>38.888888888888886</v>
      </c>
      <c r="Q1640" t="s">
        <v>8325</v>
      </c>
      <c r="R1640" t="s">
        <v>8326</v>
      </c>
      <c r="S1640" s="12">
        <f t="shared" si="102"/>
        <v>41288.68712962963</v>
      </c>
      <c r="T1640" s="12">
        <f t="shared" si="103"/>
        <v>41333.892361111109</v>
      </c>
    </row>
    <row r="1641" spans="1:20" ht="60" hidden="1" x14ac:dyDescent="0.25">
      <c r="A1641">
        <v>1639</v>
      </c>
      <c r="B1641" s="3" t="s">
        <v>1640</v>
      </c>
      <c r="C1641" s="3" t="s">
        <v>5749</v>
      </c>
      <c r="D1641">
        <v>1800</v>
      </c>
      <c r="E1641">
        <v>1800</v>
      </c>
      <c r="F1641" t="s">
        <v>8219</v>
      </c>
      <c r="G1641" t="s">
        <v>8224</v>
      </c>
      <c r="H1641" t="s">
        <v>8246</v>
      </c>
      <c r="I1641">
        <v>1330789165</v>
      </c>
      <c r="J1641">
        <v>1328197165</v>
      </c>
      <c r="K1641" t="b">
        <v>0</v>
      </c>
      <c r="L1641">
        <v>19</v>
      </c>
      <c r="M1641" t="b">
        <v>1</v>
      </c>
      <c r="N1641" t="s">
        <v>8276</v>
      </c>
      <c r="O1641" s="5">
        <f t="shared" si="100"/>
        <v>100</v>
      </c>
      <c r="P1641" s="7">
        <f t="shared" si="101"/>
        <v>94.736842105263165</v>
      </c>
      <c r="Q1641" t="s">
        <v>8325</v>
      </c>
      <c r="R1641" t="s">
        <v>8326</v>
      </c>
      <c r="S1641" s="12">
        <f t="shared" si="102"/>
        <v>40941.652372685188</v>
      </c>
      <c r="T1641" s="12">
        <f t="shared" si="103"/>
        <v>40971.652372685188</v>
      </c>
    </row>
    <row r="1642" spans="1:20" ht="60" hidden="1" x14ac:dyDescent="0.25">
      <c r="A1642">
        <v>1640</v>
      </c>
      <c r="B1642" s="3" t="s">
        <v>1641</v>
      </c>
      <c r="C1642" s="3" t="s">
        <v>5750</v>
      </c>
      <c r="D1642">
        <v>400</v>
      </c>
      <c r="E1642">
        <v>679.44</v>
      </c>
      <c r="F1642" t="s">
        <v>8219</v>
      </c>
      <c r="G1642" t="s">
        <v>8224</v>
      </c>
      <c r="H1642" t="s">
        <v>8246</v>
      </c>
      <c r="I1642">
        <v>1280800740</v>
      </c>
      <c r="J1642">
        <v>1279603955</v>
      </c>
      <c r="K1642" t="b">
        <v>0</v>
      </c>
      <c r="L1642">
        <v>17</v>
      </c>
      <c r="M1642" t="b">
        <v>1</v>
      </c>
      <c r="N1642" t="s">
        <v>8276</v>
      </c>
      <c r="O1642" s="5">
        <f t="shared" si="100"/>
        <v>169.86</v>
      </c>
      <c r="P1642" s="7">
        <f t="shared" si="101"/>
        <v>39.967058823529413</v>
      </c>
      <c r="Q1642" t="s">
        <v>8325</v>
      </c>
      <c r="R1642" t="s">
        <v>8326</v>
      </c>
      <c r="S1642" s="12">
        <f t="shared" si="102"/>
        <v>40379.23096064815</v>
      </c>
      <c r="T1642" s="12">
        <f t="shared" si="103"/>
        <v>40393.082638888889</v>
      </c>
    </row>
    <row r="1643" spans="1:20" ht="30" hidden="1" x14ac:dyDescent="0.25">
      <c r="A1643">
        <v>1641</v>
      </c>
      <c r="B1643" s="3" t="s">
        <v>1642</v>
      </c>
      <c r="C1643" s="3" t="s">
        <v>5751</v>
      </c>
      <c r="D1643">
        <v>2500</v>
      </c>
      <c r="E1643">
        <v>2535</v>
      </c>
      <c r="F1643" t="s">
        <v>8219</v>
      </c>
      <c r="G1643" t="s">
        <v>8224</v>
      </c>
      <c r="H1643" t="s">
        <v>8246</v>
      </c>
      <c r="I1643">
        <v>1418998744</v>
      </c>
      <c r="J1643">
        <v>1416406744</v>
      </c>
      <c r="K1643" t="b">
        <v>0</v>
      </c>
      <c r="L1643">
        <v>26</v>
      </c>
      <c r="M1643" t="b">
        <v>1</v>
      </c>
      <c r="N1643" t="s">
        <v>8292</v>
      </c>
      <c r="O1643" s="5">
        <f t="shared" si="100"/>
        <v>101.4</v>
      </c>
      <c r="P1643" s="7">
        <f t="shared" si="101"/>
        <v>97.5</v>
      </c>
      <c r="Q1643" t="s">
        <v>8325</v>
      </c>
      <c r="R1643" t="s">
        <v>8346</v>
      </c>
      <c r="S1643" s="12">
        <f t="shared" si="102"/>
        <v>41962.596574074079</v>
      </c>
      <c r="T1643" s="12">
        <f t="shared" si="103"/>
        <v>41992.596574074079</v>
      </c>
    </row>
    <row r="1644" spans="1:20" ht="45" hidden="1" x14ac:dyDescent="0.25">
      <c r="A1644">
        <v>1642</v>
      </c>
      <c r="B1644" s="3" t="s">
        <v>1643</v>
      </c>
      <c r="C1644" s="3" t="s">
        <v>5752</v>
      </c>
      <c r="D1644">
        <v>1200</v>
      </c>
      <c r="E1644">
        <v>1200</v>
      </c>
      <c r="F1644" t="s">
        <v>8219</v>
      </c>
      <c r="G1644" t="s">
        <v>8224</v>
      </c>
      <c r="H1644" t="s">
        <v>8246</v>
      </c>
      <c r="I1644">
        <v>1308011727</v>
      </c>
      <c r="J1644">
        <v>1306283727</v>
      </c>
      <c r="K1644" t="b">
        <v>0</v>
      </c>
      <c r="L1644">
        <v>28</v>
      </c>
      <c r="M1644" t="b">
        <v>1</v>
      </c>
      <c r="N1644" t="s">
        <v>8292</v>
      </c>
      <c r="O1644" s="5">
        <f t="shared" si="100"/>
        <v>100</v>
      </c>
      <c r="P1644" s="7">
        <f t="shared" si="101"/>
        <v>42.857142857142854</v>
      </c>
      <c r="Q1644" t="s">
        <v>8325</v>
      </c>
      <c r="R1644" t="s">
        <v>8346</v>
      </c>
      <c r="S1644" s="12">
        <f t="shared" si="102"/>
        <v>40688.024618055555</v>
      </c>
      <c r="T1644" s="12">
        <f t="shared" si="103"/>
        <v>40708.024618055555</v>
      </c>
    </row>
    <row r="1645" spans="1:20" ht="30" hidden="1" x14ac:dyDescent="0.25">
      <c r="A1645">
        <v>1643</v>
      </c>
      <c r="B1645" s="3" t="s">
        <v>1644</v>
      </c>
      <c r="C1645" s="3" t="s">
        <v>5753</v>
      </c>
      <c r="D1645">
        <v>5000</v>
      </c>
      <c r="E1645">
        <v>6235</v>
      </c>
      <c r="F1645" t="s">
        <v>8219</v>
      </c>
      <c r="G1645" t="s">
        <v>8224</v>
      </c>
      <c r="H1645" t="s">
        <v>8246</v>
      </c>
      <c r="I1645">
        <v>1348516012</v>
      </c>
      <c r="J1645">
        <v>1345924012</v>
      </c>
      <c r="K1645" t="b">
        <v>0</v>
      </c>
      <c r="L1645">
        <v>37</v>
      </c>
      <c r="M1645" t="b">
        <v>1</v>
      </c>
      <c r="N1645" t="s">
        <v>8292</v>
      </c>
      <c r="O1645" s="5">
        <f t="shared" si="100"/>
        <v>124.70000000000002</v>
      </c>
      <c r="P1645" s="7">
        <f t="shared" si="101"/>
        <v>168.51351351351352</v>
      </c>
      <c r="Q1645" t="s">
        <v>8325</v>
      </c>
      <c r="R1645" t="s">
        <v>8346</v>
      </c>
      <c r="S1645" s="12">
        <f t="shared" si="102"/>
        <v>41146.824212962965</v>
      </c>
      <c r="T1645" s="12">
        <f t="shared" si="103"/>
        <v>41176.824212962965</v>
      </c>
    </row>
    <row r="1646" spans="1:20" ht="60" hidden="1" x14ac:dyDescent="0.25">
      <c r="A1646">
        <v>1644</v>
      </c>
      <c r="B1646" s="3" t="s">
        <v>1645</v>
      </c>
      <c r="C1646" s="3" t="s">
        <v>5754</v>
      </c>
      <c r="D1646">
        <v>10000</v>
      </c>
      <c r="E1646">
        <v>10950</v>
      </c>
      <c r="F1646" t="s">
        <v>8219</v>
      </c>
      <c r="G1646" t="s">
        <v>8224</v>
      </c>
      <c r="H1646" t="s">
        <v>8246</v>
      </c>
      <c r="I1646">
        <v>1353551160</v>
      </c>
      <c r="J1646">
        <v>1348363560</v>
      </c>
      <c r="K1646" t="b">
        <v>0</v>
      </c>
      <c r="L1646">
        <v>128</v>
      </c>
      <c r="M1646" t="b">
        <v>1</v>
      </c>
      <c r="N1646" t="s">
        <v>8292</v>
      </c>
      <c r="O1646" s="5">
        <f t="shared" si="100"/>
        <v>109.5</v>
      </c>
      <c r="P1646" s="7">
        <f t="shared" si="101"/>
        <v>85.546875</v>
      </c>
      <c r="Q1646" t="s">
        <v>8325</v>
      </c>
      <c r="R1646" t="s">
        <v>8346</v>
      </c>
      <c r="S1646" s="12">
        <f t="shared" si="102"/>
        <v>41175.05972222222</v>
      </c>
      <c r="T1646" s="12">
        <f t="shared" si="103"/>
        <v>41235.101388888892</v>
      </c>
    </row>
    <row r="1647" spans="1:20" ht="45" hidden="1" x14ac:dyDescent="0.25">
      <c r="A1647">
        <v>1645</v>
      </c>
      <c r="B1647" s="3" t="s">
        <v>1646</v>
      </c>
      <c r="C1647" s="3" t="s">
        <v>5755</v>
      </c>
      <c r="D1647">
        <v>5000</v>
      </c>
      <c r="E1647">
        <v>5540</v>
      </c>
      <c r="F1647" t="s">
        <v>8219</v>
      </c>
      <c r="G1647" t="s">
        <v>8224</v>
      </c>
      <c r="H1647" t="s">
        <v>8246</v>
      </c>
      <c r="I1647">
        <v>1379515740</v>
      </c>
      <c r="J1647">
        <v>1378306140</v>
      </c>
      <c r="K1647" t="b">
        <v>0</v>
      </c>
      <c r="L1647">
        <v>10</v>
      </c>
      <c r="M1647" t="b">
        <v>1</v>
      </c>
      <c r="N1647" t="s">
        <v>8292</v>
      </c>
      <c r="O1647" s="5">
        <f t="shared" si="100"/>
        <v>110.80000000000001</v>
      </c>
      <c r="P1647" s="7">
        <f t="shared" si="101"/>
        <v>554</v>
      </c>
      <c r="Q1647" t="s">
        <v>8325</v>
      </c>
      <c r="R1647" t="s">
        <v>8346</v>
      </c>
      <c r="S1647" s="12">
        <f t="shared" si="102"/>
        <v>41521.617361111108</v>
      </c>
      <c r="T1647" s="12">
        <f t="shared" si="103"/>
        <v>41535.617361111108</v>
      </c>
    </row>
    <row r="1648" spans="1:20" ht="60" hidden="1" x14ac:dyDescent="0.25">
      <c r="A1648">
        <v>1646</v>
      </c>
      <c r="B1648" s="3" t="s">
        <v>1647</v>
      </c>
      <c r="C1648" s="3" t="s">
        <v>5756</v>
      </c>
      <c r="D1648">
        <v>2000</v>
      </c>
      <c r="E1648">
        <v>2204</v>
      </c>
      <c r="F1648" t="s">
        <v>8219</v>
      </c>
      <c r="G1648" t="s">
        <v>8225</v>
      </c>
      <c r="H1648" t="s">
        <v>8247</v>
      </c>
      <c r="I1648">
        <v>1408039860</v>
      </c>
      <c r="J1648">
        <v>1405248503</v>
      </c>
      <c r="K1648" t="b">
        <v>0</v>
      </c>
      <c r="L1648">
        <v>83</v>
      </c>
      <c r="M1648" t="b">
        <v>1</v>
      </c>
      <c r="N1648" t="s">
        <v>8292</v>
      </c>
      <c r="O1648" s="5">
        <f t="shared" si="100"/>
        <v>110.2</v>
      </c>
      <c r="P1648" s="7">
        <f t="shared" si="101"/>
        <v>26.554216867469879</v>
      </c>
      <c r="Q1648" t="s">
        <v>8325</v>
      </c>
      <c r="R1648" t="s">
        <v>8346</v>
      </c>
      <c r="S1648" s="12">
        <f t="shared" si="102"/>
        <v>41833.450266203705</v>
      </c>
      <c r="T1648" s="12">
        <f t="shared" si="103"/>
        <v>41865.757638888892</v>
      </c>
    </row>
    <row r="1649" spans="1:20" ht="45" hidden="1" x14ac:dyDescent="0.25">
      <c r="A1649">
        <v>1647</v>
      </c>
      <c r="B1649" s="3" t="s">
        <v>1648</v>
      </c>
      <c r="C1649" s="3" t="s">
        <v>5757</v>
      </c>
      <c r="D1649">
        <v>5000</v>
      </c>
      <c r="E1649">
        <v>5236</v>
      </c>
      <c r="F1649" t="s">
        <v>8219</v>
      </c>
      <c r="G1649" t="s">
        <v>8224</v>
      </c>
      <c r="H1649" t="s">
        <v>8246</v>
      </c>
      <c r="I1649">
        <v>1339235377</v>
      </c>
      <c r="J1649">
        <v>1336643377</v>
      </c>
      <c r="K1649" t="b">
        <v>0</v>
      </c>
      <c r="L1649">
        <v>46</v>
      </c>
      <c r="M1649" t="b">
        <v>1</v>
      </c>
      <c r="N1649" t="s">
        <v>8292</v>
      </c>
      <c r="O1649" s="5">
        <f t="shared" si="100"/>
        <v>104.71999999999998</v>
      </c>
      <c r="P1649" s="7">
        <f t="shared" si="101"/>
        <v>113.82608695652173</v>
      </c>
      <c r="Q1649" t="s">
        <v>8325</v>
      </c>
      <c r="R1649" t="s">
        <v>8346</v>
      </c>
      <c r="S1649" s="12">
        <f t="shared" si="102"/>
        <v>41039.409456018519</v>
      </c>
      <c r="T1649" s="12">
        <f t="shared" si="103"/>
        <v>41069.409456018519</v>
      </c>
    </row>
    <row r="1650" spans="1:20" ht="45" hidden="1" x14ac:dyDescent="0.25">
      <c r="A1650">
        <v>1648</v>
      </c>
      <c r="B1650" s="3" t="s">
        <v>1649</v>
      </c>
      <c r="C1650" s="3" t="s">
        <v>5758</v>
      </c>
      <c r="D1650">
        <v>2300</v>
      </c>
      <c r="E1650">
        <v>2881</v>
      </c>
      <c r="F1650" t="s">
        <v>8219</v>
      </c>
      <c r="G1650" t="s">
        <v>8224</v>
      </c>
      <c r="H1650" t="s">
        <v>8246</v>
      </c>
      <c r="I1650">
        <v>1300636482</v>
      </c>
      <c r="J1650">
        <v>1298048082</v>
      </c>
      <c r="K1650" t="b">
        <v>0</v>
      </c>
      <c r="L1650">
        <v>90</v>
      </c>
      <c r="M1650" t="b">
        <v>1</v>
      </c>
      <c r="N1650" t="s">
        <v>8292</v>
      </c>
      <c r="O1650" s="5">
        <f t="shared" si="100"/>
        <v>125.26086956521738</v>
      </c>
      <c r="P1650" s="7">
        <f t="shared" si="101"/>
        <v>32.011111111111113</v>
      </c>
      <c r="Q1650" t="s">
        <v>8325</v>
      </c>
      <c r="R1650" t="s">
        <v>8346</v>
      </c>
      <c r="S1650" s="12">
        <f t="shared" si="102"/>
        <v>40592.704652777778</v>
      </c>
      <c r="T1650" s="12">
        <f t="shared" si="103"/>
        <v>40622.662986111114</v>
      </c>
    </row>
    <row r="1651" spans="1:20" ht="60" hidden="1" x14ac:dyDescent="0.25">
      <c r="A1651">
        <v>1649</v>
      </c>
      <c r="B1651" s="3" t="s">
        <v>1650</v>
      </c>
      <c r="C1651" s="3" t="s">
        <v>5759</v>
      </c>
      <c r="D1651">
        <v>3800</v>
      </c>
      <c r="E1651">
        <v>3822.33</v>
      </c>
      <c r="F1651" t="s">
        <v>8219</v>
      </c>
      <c r="G1651" t="s">
        <v>8224</v>
      </c>
      <c r="H1651" t="s">
        <v>8246</v>
      </c>
      <c r="I1651">
        <v>1400862355</v>
      </c>
      <c r="J1651">
        <v>1396974355</v>
      </c>
      <c r="K1651" t="b">
        <v>0</v>
      </c>
      <c r="L1651">
        <v>81</v>
      </c>
      <c r="M1651" t="b">
        <v>1</v>
      </c>
      <c r="N1651" t="s">
        <v>8292</v>
      </c>
      <c r="O1651" s="5">
        <f t="shared" si="100"/>
        <v>100.58763157894737</v>
      </c>
      <c r="P1651" s="7">
        <f t="shared" si="101"/>
        <v>47.189259259259259</v>
      </c>
      <c r="Q1651" t="s">
        <v>8325</v>
      </c>
      <c r="R1651" t="s">
        <v>8346</v>
      </c>
      <c r="S1651" s="12">
        <f t="shared" si="102"/>
        <v>41737.684664351851</v>
      </c>
      <c r="T1651" s="12">
        <f t="shared" si="103"/>
        <v>41782.684664351851</v>
      </c>
    </row>
    <row r="1652" spans="1:20" ht="45" hidden="1" x14ac:dyDescent="0.25">
      <c r="A1652">
        <v>1650</v>
      </c>
      <c r="B1652" s="3" t="s">
        <v>1651</v>
      </c>
      <c r="C1652" s="3" t="s">
        <v>5760</v>
      </c>
      <c r="D1652">
        <v>2000</v>
      </c>
      <c r="E1652">
        <v>2831</v>
      </c>
      <c r="F1652" t="s">
        <v>8219</v>
      </c>
      <c r="G1652" t="s">
        <v>8224</v>
      </c>
      <c r="H1652" t="s">
        <v>8246</v>
      </c>
      <c r="I1652">
        <v>1381314437</v>
      </c>
      <c r="J1652">
        <v>1378722437</v>
      </c>
      <c r="K1652" t="b">
        <v>0</v>
      </c>
      <c r="L1652">
        <v>32</v>
      </c>
      <c r="M1652" t="b">
        <v>1</v>
      </c>
      <c r="N1652" t="s">
        <v>8292</v>
      </c>
      <c r="O1652" s="5">
        <f t="shared" si="100"/>
        <v>141.55000000000001</v>
      </c>
      <c r="P1652" s="7">
        <f t="shared" si="101"/>
        <v>88.46875</v>
      </c>
      <c r="Q1652" t="s">
        <v>8325</v>
      </c>
      <c r="R1652" t="s">
        <v>8346</v>
      </c>
      <c r="S1652" s="12">
        <f t="shared" si="102"/>
        <v>41526.435613425929</v>
      </c>
      <c r="T1652" s="12">
        <f t="shared" si="103"/>
        <v>41556.435613425929</v>
      </c>
    </row>
    <row r="1653" spans="1:20" ht="60" hidden="1" x14ac:dyDescent="0.25">
      <c r="A1653">
        <v>1651</v>
      </c>
      <c r="B1653" s="3" t="s">
        <v>1652</v>
      </c>
      <c r="C1653" s="3" t="s">
        <v>5761</v>
      </c>
      <c r="D1653">
        <v>2000</v>
      </c>
      <c r="E1653">
        <v>2015</v>
      </c>
      <c r="F1653" t="s">
        <v>8219</v>
      </c>
      <c r="G1653" t="s">
        <v>8224</v>
      </c>
      <c r="H1653" t="s">
        <v>8246</v>
      </c>
      <c r="I1653">
        <v>1303801140</v>
      </c>
      <c r="J1653">
        <v>1300916220</v>
      </c>
      <c r="K1653" t="b">
        <v>0</v>
      </c>
      <c r="L1653">
        <v>20</v>
      </c>
      <c r="M1653" t="b">
        <v>1</v>
      </c>
      <c r="N1653" t="s">
        <v>8292</v>
      </c>
      <c r="O1653" s="5">
        <f t="shared" si="100"/>
        <v>100.75</v>
      </c>
      <c r="P1653" s="7">
        <f t="shared" si="101"/>
        <v>100.75</v>
      </c>
      <c r="Q1653" t="s">
        <v>8325</v>
      </c>
      <c r="R1653" t="s">
        <v>8346</v>
      </c>
      <c r="S1653" s="12">
        <f t="shared" si="102"/>
        <v>40625.900694444441</v>
      </c>
      <c r="T1653" s="12">
        <f t="shared" si="103"/>
        <v>40659.290972222225</v>
      </c>
    </row>
    <row r="1654" spans="1:20" ht="60" hidden="1" x14ac:dyDescent="0.25">
      <c r="A1654">
        <v>1652</v>
      </c>
      <c r="B1654" s="3" t="s">
        <v>1653</v>
      </c>
      <c r="C1654" s="3" t="s">
        <v>5762</v>
      </c>
      <c r="D1654">
        <v>4500</v>
      </c>
      <c r="E1654">
        <v>4530</v>
      </c>
      <c r="F1654" t="s">
        <v>8219</v>
      </c>
      <c r="G1654" t="s">
        <v>8224</v>
      </c>
      <c r="H1654" t="s">
        <v>8246</v>
      </c>
      <c r="I1654">
        <v>1385297393</v>
      </c>
      <c r="J1654">
        <v>1382701793</v>
      </c>
      <c r="K1654" t="b">
        <v>0</v>
      </c>
      <c r="L1654">
        <v>70</v>
      </c>
      <c r="M1654" t="b">
        <v>1</v>
      </c>
      <c r="N1654" t="s">
        <v>8292</v>
      </c>
      <c r="O1654" s="5">
        <f t="shared" si="100"/>
        <v>100.66666666666666</v>
      </c>
      <c r="P1654" s="7">
        <f t="shared" si="101"/>
        <v>64.714285714285708</v>
      </c>
      <c r="Q1654" t="s">
        <v>8325</v>
      </c>
      <c r="R1654" t="s">
        <v>8346</v>
      </c>
      <c r="S1654" s="12">
        <f t="shared" si="102"/>
        <v>41572.492974537039</v>
      </c>
      <c r="T1654" s="12">
        <f t="shared" si="103"/>
        <v>41602.534641203703</v>
      </c>
    </row>
    <row r="1655" spans="1:20" ht="45" hidden="1" x14ac:dyDescent="0.25">
      <c r="A1655">
        <v>1653</v>
      </c>
      <c r="B1655" s="3" t="s">
        <v>1654</v>
      </c>
      <c r="C1655" s="3" t="s">
        <v>5763</v>
      </c>
      <c r="D1655">
        <v>5000</v>
      </c>
      <c r="E1655">
        <v>8711.52</v>
      </c>
      <c r="F1655" t="s">
        <v>8219</v>
      </c>
      <c r="G1655" t="s">
        <v>8224</v>
      </c>
      <c r="H1655" t="s">
        <v>8246</v>
      </c>
      <c r="I1655">
        <v>1303675296</v>
      </c>
      <c r="J1655">
        <v>1300996896</v>
      </c>
      <c r="K1655" t="b">
        <v>0</v>
      </c>
      <c r="L1655">
        <v>168</v>
      </c>
      <c r="M1655" t="b">
        <v>1</v>
      </c>
      <c r="N1655" t="s">
        <v>8292</v>
      </c>
      <c r="O1655" s="5">
        <f t="shared" si="100"/>
        <v>174.2304</v>
      </c>
      <c r="P1655" s="7">
        <f t="shared" si="101"/>
        <v>51.854285714285716</v>
      </c>
      <c r="Q1655" t="s">
        <v>8325</v>
      </c>
      <c r="R1655" t="s">
        <v>8346</v>
      </c>
      <c r="S1655" s="12">
        <f t="shared" si="102"/>
        <v>40626.834444444445</v>
      </c>
      <c r="T1655" s="12">
        <f t="shared" si="103"/>
        <v>40657.834444444445</v>
      </c>
    </row>
    <row r="1656" spans="1:20" ht="60" hidden="1" x14ac:dyDescent="0.25">
      <c r="A1656">
        <v>1654</v>
      </c>
      <c r="B1656" s="3" t="s">
        <v>1655</v>
      </c>
      <c r="C1656" s="3" t="s">
        <v>5764</v>
      </c>
      <c r="D1656">
        <v>1100</v>
      </c>
      <c r="E1656">
        <v>1319</v>
      </c>
      <c r="F1656" t="s">
        <v>8219</v>
      </c>
      <c r="G1656" t="s">
        <v>8224</v>
      </c>
      <c r="H1656" t="s">
        <v>8246</v>
      </c>
      <c r="I1656">
        <v>1334784160</v>
      </c>
      <c r="J1656">
        <v>1332192160</v>
      </c>
      <c r="K1656" t="b">
        <v>0</v>
      </c>
      <c r="L1656">
        <v>34</v>
      </c>
      <c r="M1656" t="b">
        <v>1</v>
      </c>
      <c r="N1656" t="s">
        <v>8292</v>
      </c>
      <c r="O1656" s="5">
        <f t="shared" si="100"/>
        <v>119.90909090909089</v>
      </c>
      <c r="P1656" s="7">
        <f t="shared" si="101"/>
        <v>38.794117647058826</v>
      </c>
      <c r="Q1656" t="s">
        <v>8325</v>
      </c>
      <c r="R1656" t="s">
        <v>8346</v>
      </c>
      <c r="S1656" s="12">
        <f t="shared" si="102"/>
        <v>40987.890740740739</v>
      </c>
      <c r="T1656" s="12">
        <f t="shared" si="103"/>
        <v>41017.890740740739</v>
      </c>
    </row>
    <row r="1657" spans="1:20" ht="45" hidden="1" x14ac:dyDescent="0.25">
      <c r="A1657">
        <v>1655</v>
      </c>
      <c r="B1657" s="3" t="s">
        <v>1656</v>
      </c>
      <c r="C1657" s="3" t="s">
        <v>5765</v>
      </c>
      <c r="D1657">
        <v>1500</v>
      </c>
      <c r="E1657">
        <v>2143</v>
      </c>
      <c r="F1657" t="s">
        <v>8219</v>
      </c>
      <c r="G1657" t="s">
        <v>8224</v>
      </c>
      <c r="H1657" t="s">
        <v>8246</v>
      </c>
      <c r="I1657">
        <v>1333648820</v>
      </c>
      <c r="J1657">
        <v>1331060420</v>
      </c>
      <c r="K1657" t="b">
        <v>0</v>
      </c>
      <c r="L1657">
        <v>48</v>
      </c>
      <c r="M1657" t="b">
        <v>1</v>
      </c>
      <c r="N1657" t="s">
        <v>8292</v>
      </c>
      <c r="O1657" s="5">
        <f t="shared" si="100"/>
        <v>142.86666666666667</v>
      </c>
      <c r="P1657" s="7">
        <f t="shared" si="101"/>
        <v>44.645833333333336</v>
      </c>
      <c r="Q1657" t="s">
        <v>8325</v>
      </c>
      <c r="R1657" t="s">
        <v>8346</v>
      </c>
      <c r="S1657" s="12">
        <f t="shared" si="102"/>
        <v>40974.791898148149</v>
      </c>
      <c r="T1657" s="12">
        <f t="shared" si="103"/>
        <v>41004.750231481477</v>
      </c>
    </row>
    <row r="1658" spans="1:20" ht="60" hidden="1" x14ac:dyDescent="0.25">
      <c r="A1658">
        <v>1656</v>
      </c>
      <c r="B1658" s="3" t="s">
        <v>1657</v>
      </c>
      <c r="C1658" s="3" t="s">
        <v>5766</v>
      </c>
      <c r="D1658">
        <v>7500</v>
      </c>
      <c r="E1658">
        <v>7525.12</v>
      </c>
      <c r="F1658" t="s">
        <v>8219</v>
      </c>
      <c r="G1658" t="s">
        <v>8224</v>
      </c>
      <c r="H1658" t="s">
        <v>8246</v>
      </c>
      <c r="I1658">
        <v>1355437052</v>
      </c>
      <c r="J1658">
        <v>1352845052</v>
      </c>
      <c r="K1658" t="b">
        <v>0</v>
      </c>
      <c r="L1658">
        <v>48</v>
      </c>
      <c r="M1658" t="b">
        <v>1</v>
      </c>
      <c r="N1658" t="s">
        <v>8292</v>
      </c>
      <c r="O1658" s="5">
        <f t="shared" si="100"/>
        <v>100.33493333333334</v>
      </c>
      <c r="P1658" s="7">
        <f t="shared" si="101"/>
        <v>156.77333333333334</v>
      </c>
      <c r="Q1658" t="s">
        <v>8325</v>
      </c>
      <c r="R1658" t="s">
        <v>8346</v>
      </c>
      <c r="S1658" s="12">
        <f t="shared" si="102"/>
        <v>41226.928842592592</v>
      </c>
      <c r="T1658" s="12">
        <f t="shared" si="103"/>
        <v>41256.928842592592</v>
      </c>
    </row>
    <row r="1659" spans="1:20" ht="60" hidden="1" x14ac:dyDescent="0.25">
      <c r="A1659">
        <v>1657</v>
      </c>
      <c r="B1659" s="3" t="s">
        <v>1658</v>
      </c>
      <c r="C1659" s="3" t="s">
        <v>5767</v>
      </c>
      <c r="D1659">
        <v>25000</v>
      </c>
      <c r="E1659">
        <v>26233.45</v>
      </c>
      <c r="F1659" t="s">
        <v>8219</v>
      </c>
      <c r="G1659" t="s">
        <v>8224</v>
      </c>
      <c r="H1659" t="s">
        <v>8246</v>
      </c>
      <c r="I1659">
        <v>1337885168</v>
      </c>
      <c r="J1659">
        <v>1335293168</v>
      </c>
      <c r="K1659" t="b">
        <v>0</v>
      </c>
      <c r="L1659">
        <v>221</v>
      </c>
      <c r="M1659" t="b">
        <v>1</v>
      </c>
      <c r="N1659" t="s">
        <v>8292</v>
      </c>
      <c r="O1659" s="5">
        <f t="shared" si="100"/>
        <v>104.93380000000001</v>
      </c>
      <c r="P1659" s="7">
        <f t="shared" si="101"/>
        <v>118.70339366515837</v>
      </c>
      <c r="Q1659" t="s">
        <v>8325</v>
      </c>
      <c r="R1659" t="s">
        <v>8346</v>
      </c>
      <c r="S1659" s="12">
        <f t="shared" si="102"/>
        <v>41023.782037037039</v>
      </c>
      <c r="T1659" s="12">
        <f t="shared" si="103"/>
        <v>41053.782037037039</v>
      </c>
    </row>
    <row r="1660" spans="1:20" ht="60" hidden="1" x14ac:dyDescent="0.25">
      <c r="A1660">
        <v>1658</v>
      </c>
      <c r="B1660" s="3" t="s">
        <v>1659</v>
      </c>
      <c r="C1660" s="3" t="s">
        <v>5768</v>
      </c>
      <c r="D1660">
        <v>6000</v>
      </c>
      <c r="E1660">
        <v>7934</v>
      </c>
      <c r="F1660" t="s">
        <v>8219</v>
      </c>
      <c r="G1660" t="s">
        <v>8224</v>
      </c>
      <c r="H1660" t="s">
        <v>8246</v>
      </c>
      <c r="I1660">
        <v>1355840400</v>
      </c>
      <c r="J1660">
        <v>1352524767</v>
      </c>
      <c r="K1660" t="b">
        <v>0</v>
      </c>
      <c r="L1660">
        <v>107</v>
      </c>
      <c r="M1660" t="b">
        <v>1</v>
      </c>
      <c r="N1660" t="s">
        <v>8292</v>
      </c>
      <c r="O1660" s="5">
        <f t="shared" si="100"/>
        <v>132.23333333333335</v>
      </c>
      <c r="P1660" s="7">
        <f t="shared" si="101"/>
        <v>74.149532710280369</v>
      </c>
      <c r="Q1660" t="s">
        <v>8325</v>
      </c>
      <c r="R1660" t="s">
        <v>8346</v>
      </c>
      <c r="S1660" s="12">
        <f t="shared" si="102"/>
        <v>41223.22184027778</v>
      </c>
      <c r="T1660" s="12">
        <f t="shared" si="103"/>
        <v>41261.597222222219</v>
      </c>
    </row>
    <row r="1661" spans="1:20" ht="60" hidden="1" x14ac:dyDescent="0.25">
      <c r="A1661">
        <v>1659</v>
      </c>
      <c r="B1661" s="3" t="s">
        <v>1660</v>
      </c>
      <c r="C1661" s="3" t="s">
        <v>5769</v>
      </c>
      <c r="D1661">
        <v>500</v>
      </c>
      <c r="E1661">
        <v>564</v>
      </c>
      <c r="F1661" t="s">
        <v>8219</v>
      </c>
      <c r="G1661" t="s">
        <v>8225</v>
      </c>
      <c r="H1661" t="s">
        <v>8247</v>
      </c>
      <c r="I1661">
        <v>1387281600</v>
      </c>
      <c r="J1661">
        <v>1384811721</v>
      </c>
      <c r="K1661" t="b">
        <v>0</v>
      </c>
      <c r="L1661">
        <v>45</v>
      </c>
      <c r="M1661" t="b">
        <v>1</v>
      </c>
      <c r="N1661" t="s">
        <v>8292</v>
      </c>
      <c r="O1661" s="5">
        <f t="shared" si="100"/>
        <v>112.79999999999998</v>
      </c>
      <c r="P1661" s="7">
        <f t="shared" si="101"/>
        <v>12.533333333333333</v>
      </c>
      <c r="Q1661" t="s">
        <v>8325</v>
      </c>
      <c r="R1661" t="s">
        <v>8346</v>
      </c>
      <c r="S1661" s="12">
        <f t="shared" si="102"/>
        <v>41596.913437499999</v>
      </c>
      <c r="T1661" s="12">
        <f t="shared" si="103"/>
        <v>41625.5</v>
      </c>
    </row>
    <row r="1662" spans="1:20" ht="60" hidden="1" x14ac:dyDescent="0.25">
      <c r="A1662">
        <v>1660</v>
      </c>
      <c r="B1662" s="3" t="s">
        <v>1661</v>
      </c>
      <c r="C1662" s="3" t="s">
        <v>5770</v>
      </c>
      <c r="D1662">
        <v>80</v>
      </c>
      <c r="E1662">
        <v>1003</v>
      </c>
      <c r="F1662" t="s">
        <v>8219</v>
      </c>
      <c r="G1662" t="s">
        <v>8237</v>
      </c>
      <c r="H1662" t="s">
        <v>8249</v>
      </c>
      <c r="I1662">
        <v>1462053540</v>
      </c>
      <c r="J1662">
        <v>1459355950</v>
      </c>
      <c r="K1662" t="b">
        <v>0</v>
      </c>
      <c r="L1662">
        <v>36</v>
      </c>
      <c r="M1662" t="b">
        <v>1</v>
      </c>
      <c r="N1662" t="s">
        <v>8292</v>
      </c>
      <c r="O1662" s="5">
        <f t="shared" si="100"/>
        <v>1253.75</v>
      </c>
      <c r="P1662" s="7">
        <f t="shared" si="101"/>
        <v>27.861111111111111</v>
      </c>
      <c r="Q1662" t="s">
        <v>8325</v>
      </c>
      <c r="R1662" t="s">
        <v>8346</v>
      </c>
      <c r="S1662" s="12">
        <f t="shared" si="102"/>
        <v>42459.693865740745</v>
      </c>
      <c r="T1662" s="12">
        <f t="shared" si="103"/>
        <v>42490.915972222225</v>
      </c>
    </row>
    <row r="1663" spans="1:20" ht="75" hidden="1" x14ac:dyDescent="0.25">
      <c r="A1663">
        <v>1661</v>
      </c>
      <c r="B1663" s="3" t="s">
        <v>1662</v>
      </c>
      <c r="C1663" s="3" t="s">
        <v>5771</v>
      </c>
      <c r="D1663">
        <v>7900</v>
      </c>
      <c r="E1663">
        <v>8098</v>
      </c>
      <c r="F1663" t="s">
        <v>8219</v>
      </c>
      <c r="G1663" t="s">
        <v>8239</v>
      </c>
      <c r="H1663" t="s">
        <v>8249</v>
      </c>
      <c r="I1663">
        <v>1453064400</v>
      </c>
      <c r="J1663">
        <v>1449359831</v>
      </c>
      <c r="K1663" t="b">
        <v>0</v>
      </c>
      <c r="L1663">
        <v>101</v>
      </c>
      <c r="M1663" t="b">
        <v>1</v>
      </c>
      <c r="N1663" t="s">
        <v>8292</v>
      </c>
      <c r="O1663" s="5">
        <f t="shared" si="100"/>
        <v>102.50632911392405</v>
      </c>
      <c r="P1663" s="7">
        <f t="shared" si="101"/>
        <v>80.178217821782184</v>
      </c>
      <c r="Q1663" t="s">
        <v>8325</v>
      </c>
      <c r="R1663" t="s">
        <v>8346</v>
      </c>
      <c r="S1663" s="12">
        <f t="shared" si="102"/>
        <v>42343.998043981483</v>
      </c>
      <c r="T1663" s="12">
        <f t="shared" si="103"/>
        <v>42386.875</v>
      </c>
    </row>
    <row r="1664" spans="1:20" ht="60" hidden="1" x14ac:dyDescent="0.25">
      <c r="A1664">
        <v>1662</v>
      </c>
      <c r="B1664" s="3" t="s">
        <v>1663</v>
      </c>
      <c r="C1664" s="3" t="s">
        <v>5772</v>
      </c>
      <c r="D1664">
        <v>8000</v>
      </c>
      <c r="E1664">
        <v>8211</v>
      </c>
      <c r="F1664" t="s">
        <v>8219</v>
      </c>
      <c r="G1664" t="s">
        <v>8224</v>
      </c>
      <c r="H1664" t="s">
        <v>8246</v>
      </c>
      <c r="I1664">
        <v>1325310336</v>
      </c>
      <c r="J1664">
        <v>1320122736</v>
      </c>
      <c r="K1664" t="b">
        <v>0</v>
      </c>
      <c r="L1664">
        <v>62</v>
      </c>
      <c r="M1664" t="b">
        <v>1</v>
      </c>
      <c r="N1664" t="s">
        <v>8292</v>
      </c>
      <c r="O1664" s="5">
        <f t="shared" si="100"/>
        <v>102.6375</v>
      </c>
      <c r="P1664" s="7">
        <f t="shared" si="101"/>
        <v>132.43548387096774</v>
      </c>
      <c r="Q1664" t="s">
        <v>8325</v>
      </c>
      <c r="R1664" t="s">
        <v>8346</v>
      </c>
      <c r="S1664" s="12">
        <f t="shared" si="102"/>
        <v>40848.198333333334</v>
      </c>
      <c r="T1664" s="12">
        <f t="shared" si="103"/>
        <v>40908.239999999998</v>
      </c>
    </row>
    <row r="1665" spans="1:20" ht="45" hidden="1" x14ac:dyDescent="0.25">
      <c r="A1665">
        <v>1663</v>
      </c>
      <c r="B1665" s="3" t="s">
        <v>1664</v>
      </c>
      <c r="C1665" s="3" t="s">
        <v>5773</v>
      </c>
      <c r="D1665">
        <v>1000</v>
      </c>
      <c r="E1665">
        <v>1080</v>
      </c>
      <c r="F1665" t="s">
        <v>8219</v>
      </c>
      <c r="G1665" t="s">
        <v>8224</v>
      </c>
      <c r="H1665" t="s">
        <v>8246</v>
      </c>
      <c r="I1665">
        <v>1422750707</v>
      </c>
      <c r="J1665">
        <v>1420158707</v>
      </c>
      <c r="K1665" t="b">
        <v>0</v>
      </c>
      <c r="L1665">
        <v>32</v>
      </c>
      <c r="M1665" t="b">
        <v>1</v>
      </c>
      <c r="N1665" t="s">
        <v>8292</v>
      </c>
      <c r="O1665" s="5">
        <f t="shared" si="100"/>
        <v>108</v>
      </c>
      <c r="P1665" s="7">
        <f t="shared" si="101"/>
        <v>33.75</v>
      </c>
      <c r="Q1665" t="s">
        <v>8325</v>
      </c>
      <c r="R1665" t="s">
        <v>8346</v>
      </c>
      <c r="S1665" s="12">
        <f t="shared" si="102"/>
        <v>42006.02207175926</v>
      </c>
      <c r="T1665" s="12">
        <f t="shared" si="103"/>
        <v>42036.02207175926</v>
      </c>
    </row>
    <row r="1666" spans="1:20" ht="45" hidden="1" x14ac:dyDescent="0.25">
      <c r="A1666">
        <v>1664</v>
      </c>
      <c r="B1666" s="3" t="s">
        <v>1665</v>
      </c>
      <c r="C1666" s="3" t="s">
        <v>5774</v>
      </c>
      <c r="D1666">
        <v>2500</v>
      </c>
      <c r="E1666">
        <v>3060.22</v>
      </c>
      <c r="F1666" t="s">
        <v>8219</v>
      </c>
      <c r="G1666" t="s">
        <v>8224</v>
      </c>
      <c r="H1666" t="s">
        <v>8246</v>
      </c>
      <c r="I1666">
        <v>1331870340</v>
      </c>
      <c r="J1666">
        <v>1328033818</v>
      </c>
      <c r="K1666" t="b">
        <v>0</v>
      </c>
      <c r="L1666">
        <v>89</v>
      </c>
      <c r="M1666" t="b">
        <v>1</v>
      </c>
      <c r="N1666" t="s">
        <v>8292</v>
      </c>
      <c r="O1666" s="5">
        <f t="shared" si="100"/>
        <v>122.40879999999999</v>
      </c>
      <c r="P1666" s="7">
        <f t="shared" si="101"/>
        <v>34.384494382022467</v>
      </c>
      <c r="Q1666" t="s">
        <v>8325</v>
      </c>
      <c r="R1666" t="s">
        <v>8346</v>
      </c>
      <c r="S1666" s="12">
        <f t="shared" si="102"/>
        <v>40939.761782407404</v>
      </c>
      <c r="T1666" s="12">
        <f t="shared" si="103"/>
        <v>40984.165972222225</v>
      </c>
    </row>
    <row r="1667" spans="1:20" ht="60" hidden="1" x14ac:dyDescent="0.25">
      <c r="A1667">
        <v>1665</v>
      </c>
      <c r="B1667" s="3" t="s">
        <v>1666</v>
      </c>
      <c r="C1667" s="3" t="s">
        <v>5775</v>
      </c>
      <c r="D1667">
        <v>3500</v>
      </c>
      <c r="E1667">
        <v>4181</v>
      </c>
      <c r="F1667" t="s">
        <v>8219</v>
      </c>
      <c r="G1667" t="s">
        <v>8224</v>
      </c>
      <c r="H1667" t="s">
        <v>8246</v>
      </c>
      <c r="I1667">
        <v>1298343600</v>
      </c>
      <c r="J1667">
        <v>1295624113</v>
      </c>
      <c r="K1667" t="b">
        <v>0</v>
      </c>
      <c r="L1667">
        <v>93</v>
      </c>
      <c r="M1667" t="b">
        <v>1</v>
      </c>
      <c r="N1667" t="s">
        <v>8292</v>
      </c>
      <c r="O1667" s="5">
        <f t="shared" ref="O1667:O1730" si="104">(E1667/D1667)*100</f>
        <v>119.45714285714286</v>
      </c>
      <c r="P1667" s="7">
        <f t="shared" ref="P1667:P1730" si="105">IF(E1667&gt;0,E1667/L1667,"N/A")</f>
        <v>44.956989247311824</v>
      </c>
      <c r="Q1667" t="s">
        <v>8325</v>
      </c>
      <c r="R1667" t="s">
        <v>8346</v>
      </c>
      <c r="S1667" s="12">
        <f t="shared" ref="S1667:S1730" si="106">(((J1667/60)/60)/24)+DATE(1970,1,1)</f>
        <v>40564.649456018517</v>
      </c>
      <c r="T1667" s="12">
        <f t="shared" ref="T1667:T1730" si="107">(((I1667/60)/60/24)+DATE(1970,1,1))</f>
        <v>40596.125</v>
      </c>
    </row>
    <row r="1668" spans="1:20" ht="45" hidden="1" x14ac:dyDescent="0.25">
      <c r="A1668">
        <v>1666</v>
      </c>
      <c r="B1668" s="3" t="s">
        <v>1667</v>
      </c>
      <c r="C1668" s="3" t="s">
        <v>5776</v>
      </c>
      <c r="D1668">
        <v>2500</v>
      </c>
      <c r="E1668">
        <v>4022</v>
      </c>
      <c r="F1668" t="s">
        <v>8219</v>
      </c>
      <c r="G1668" t="s">
        <v>8224</v>
      </c>
      <c r="H1668" t="s">
        <v>8246</v>
      </c>
      <c r="I1668">
        <v>1364447073</v>
      </c>
      <c r="J1668">
        <v>1361858673</v>
      </c>
      <c r="K1668" t="b">
        <v>0</v>
      </c>
      <c r="L1668">
        <v>98</v>
      </c>
      <c r="M1668" t="b">
        <v>1</v>
      </c>
      <c r="N1668" t="s">
        <v>8292</v>
      </c>
      <c r="O1668" s="5">
        <f t="shared" si="104"/>
        <v>160.88</v>
      </c>
      <c r="P1668" s="7">
        <f t="shared" si="105"/>
        <v>41.04081632653061</v>
      </c>
      <c r="Q1668" t="s">
        <v>8325</v>
      </c>
      <c r="R1668" t="s">
        <v>8346</v>
      </c>
      <c r="S1668" s="12">
        <f t="shared" si="106"/>
        <v>41331.253159722226</v>
      </c>
      <c r="T1668" s="12">
        <f t="shared" si="107"/>
        <v>41361.211493055554</v>
      </c>
    </row>
    <row r="1669" spans="1:20" ht="45" hidden="1" x14ac:dyDescent="0.25">
      <c r="A1669">
        <v>1667</v>
      </c>
      <c r="B1669" s="3" t="s">
        <v>1668</v>
      </c>
      <c r="C1669" s="3" t="s">
        <v>5777</v>
      </c>
      <c r="D1669">
        <v>3400</v>
      </c>
      <c r="E1669">
        <v>4313</v>
      </c>
      <c r="F1669" t="s">
        <v>8219</v>
      </c>
      <c r="G1669" t="s">
        <v>8224</v>
      </c>
      <c r="H1669" t="s">
        <v>8246</v>
      </c>
      <c r="I1669">
        <v>1394521140</v>
      </c>
      <c r="J1669">
        <v>1392169298</v>
      </c>
      <c r="K1669" t="b">
        <v>0</v>
      </c>
      <c r="L1669">
        <v>82</v>
      </c>
      <c r="M1669" t="b">
        <v>1</v>
      </c>
      <c r="N1669" t="s">
        <v>8292</v>
      </c>
      <c r="O1669" s="5">
        <f t="shared" si="104"/>
        <v>126.85294117647059</v>
      </c>
      <c r="P1669" s="7">
        <f t="shared" si="105"/>
        <v>52.597560975609753</v>
      </c>
      <c r="Q1669" t="s">
        <v>8325</v>
      </c>
      <c r="R1669" t="s">
        <v>8346</v>
      </c>
      <c r="S1669" s="12">
        <f t="shared" si="106"/>
        <v>41682.0705787037</v>
      </c>
      <c r="T1669" s="12">
        <f t="shared" si="107"/>
        <v>41709.290972222225</v>
      </c>
    </row>
    <row r="1670" spans="1:20" ht="60" hidden="1" x14ac:dyDescent="0.25">
      <c r="A1670">
        <v>1668</v>
      </c>
      <c r="B1670" s="3" t="s">
        <v>1669</v>
      </c>
      <c r="C1670" s="3" t="s">
        <v>5778</v>
      </c>
      <c r="D1670">
        <v>8000</v>
      </c>
      <c r="E1670">
        <v>8211</v>
      </c>
      <c r="F1670" t="s">
        <v>8219</v>
      </c>
      <c r="G1670" t="s">
        <v>8224</v>
      </c>
      <c r="H1670" t="s">
        <v>8246</v>
      </c>
      <c r="I1670">
        <v>1322454939</v>
      </c>
      <c r="J1670">
        <v>1319859339</v>
      </c>
      <c r="K1670" t="b">
        <v>0</v>
      </c>
      <c r="L1670">
        <v>116</v>
      </c>
      <c r="M1670" t="b">
        <v>1</v>
      </c>
      <c r="N1670" t="s">
        <v>8292</v>
      </c>
      <c r="O1670" s="5">
        <f t="shared" si="104"/>
        <v>102.6375</v>
      </c>
      <c r="P1670" s="7">
        <f t="shared" si="105"/>
        <v>70.784482758620683</v>
      </c>
      <c r="Q1670" t="s">
        <v>8325</v>
      </c>
      <c r="R1670" t="s">
        <v>8346</v>
      </c>
      <c r="S1670" s="12">
        <f t="shared" si="106"/>
        <v>40845.14975694444</v>
      </c>
      <c r="T1670" s="12">
        <f t="shared" si="107"/>
        <v>40875.191423611112</v>
      </c>
    </row>
    <row r="1671" spans="1:20" ht="60" hidden="1" x14ac:dyDescent="0.25">
      <c r="A1671">
        <v>1669</v>
      </c>
      <c r="B1671" s="3" t="s">
        <v>1670</v>
      </c>
      <c r="C1671" s="3" t="s">
        <v>5779</v>
      </c>
      <c r="D1671">
        <v>2000</v>
      </c>
      <c r="E1671">
        <v>2795</v>
      </c>
      <c r="F1671" t="s">
        <v>8219</v>
      </c>
      <c r="G1671" t="s">
        <v>8224</v>
      </c>
      <c r="H1671" t="s">
        <v>8246</v>
      </c>
      <c r="I1671">
        <v>1464729276</v>
      </c>
      <c r="J1671">
        <v>1459545276</v>
      </c>
      <c r="K1671" t="b">
        <v>0</v>
      </c>
      <c r="L1671">
        <v>52</v>
      </c>
      <c r="M1671" t="b">
        <v>1</v>
      </c>
      <c r="N1671" t="s">
        <v>8292</v>
      </c>
      <c r="O1671" s="5">
        <f t="shared" si="104"/>
        <v>139.75</v>
      </c>
      <c r="P1671" s="7">
        <f t="shared" si="105"/>
        <v>53.75</v>
      </c>
      <c r="Q1671" t="s">
        <v>8325</v>
      </c>
      <c r="R1671" t="s">
        <v>8346</v>
      </c>
      <c r="S1671" s="12">
        <f t="shared" si="106"/>
        <v>42461.885138888887</v>
      </c>
      <c r="T1671" s="12">
        <f t="shared" si="107"/>
        <v>42521.885138888887</v>
      </c>
    </row>
    <row r="1672" spans="1:20" ht="60" hidden="1" x14ac:dyDescent="0.25">
      <c r="A1672">
        <v>1670</v>
      </c>
      <c r="B1672" s="3" t="s">
        <v>1671</v>
      </c>
      <c r="C1672" s="3" t="s">
        <v>5780</v>
      </c>
      <c r="D1672">
        <v>1000</v>
      </c>
      <c r="E1672">
        <v>1026</v>
      </c>
      <c r="F1672" t="s">
        <v>8219</v>
      </c>
      <c r="G1672" t="s">
        <v>8224</v>
      </c>
      <c r="H1672" t="s">
        <v>8246</v>
      </c>
      <c r="I1672">
        <v>1278302400</v>
      </c>
      <c r="J1672">
        <v>1273961999</v>
      </c>
      <c r="K1672" t="b">
        <v>0</v>
      </c>
      <c r="L1672">
        <v>23</v>
      </c>
      <c r="M1672" t="b">
        <v>1</v>
      </c>
      <c r="N1672" t="s">
        <v>8292</v>
      </c>
      <c r="O1672" s="5">
        <f t="shared" si="104"/>
        <v>102.60000000000001</v>
      </c>
      <c r="P1672" s="7">
        <f t="shared" si="105"/>
        <v>44.608695652173914</v>
      </c>
      <c r="Q1672" t="s">
        <v>8325</v>
      </c>
      <c r="R1672" t="s">
        <v>8346</v>
      </c>
      <c r="S1672" s="12">
        <f t="shared" si="106"/>
        <v>40313.930543981485</v>
      </c>
      <c r="T1672" s="12">
        <f t="shared" si="107"/>
        <v>40364.166666666664</v>
      </c>
    </row>
    <row r="1673" spans="1:20" ht="30" hidden="1" x14ac:dyDescent="0.25">
      <c r="A1673">
        <v>1671</v>
      </c>
      <c r="B1673" s="3" t="s">
        <v>1672</v>
      </c>
      <c r="C1673" s="3" t="s">
        <v>5781</v>
      </c>
      <c r="D1673">
        <v>2000</v>
      </c>
      <c r="E1673">
        <v>2013.47</v>
      </c>
      <c r="F1673" t="s">
        <v>8219</v>
      </c>
      <c r="G1673" t="s">
        <v>8224</v>
      </c>
      <c r="H1673" t="s">
        <v>8246</v>
      </c>
      <c r="I1673">
        <v>1470056614</v>
      </c>
      <c r="J1673">
        <v>1467464614</v>
      </c>
      <c r="K1673" t="b">
        <v>0</v>
      </c>
      <c r="L1673">
        <v>77</v>
      </c>
      <c r="M1673" t="b">
        <v>1</v>
      </c>
      <c r="N1673" t="s">
        <v>8292</v>
      </c>
      <c r="O1673" s="5">
        <f t="shared" si="104"/>
        <v>100.67349999999999</v>
      </c>
      <c r="P1673" s="7">
        <f t="shared" si="105"/>
        <v>26.148961038961041</v>
      </c>
      <c r="Q1673" t="s">
        <v>8325</v>
      </c>
      <c r="R1673" t="s">
        <v>8346</v>
      </c>
      <c r="S1673" s="12">
        <f t="shared" si="106"/>
        <v>42553.54414351852</v>
      </c>
      <c r="T1673" s="12">
        <f t="shared" si="107"/>
        <v>42583.54414351852</v>
      </c>
    </row>
    <row r="1674" spans="1:20" ht="45" hidden="1" x14ac:dyDescent="0.25">
      <c r="A1674">
        <v>1672</v>
      </c>
      <c r="B1674" s="3" t="s">
        <v>1673</v>
      </c>
      <c r="C1674" s="3" t="s">
        <v>5782</v>
      </c>
      <c r="D1674">
        <v>1700</v>
      </c>
      <c r="E1674">
        <v>1920</v>
      </c>
      <c r="F1674" t="s">
        <v>8219</v>
      </c>
      <c r="G1674" t="s">
        <v>8224</v>
      </c>
      <c r="H1674" t="s">
        <v>8246</v>
      </c>
      <c r="I1674">
        <v>1338824730</v>
      </c>
      <c r="J1674">
        <v>1336232730</v>
      </c>
      <c r="K1674" t="b">
        <v>0</v>
      </c>
      <c r="L1674">
        <v>49</v>
      </c>
      <c r="M1674" t="b">
        <v>1</v>
      </c>
      <c r="N1674" t="s">
        <v>8292</v>
      </c>
      <c r="O1674" s="5">
        <f t="shared" si="104"/>
        <v>112.94117647058823</v>
      </c>
      <c r="P1674" s="7">
        <f t="shared" si="105"/>
        <v>39.183673469387756</v>
      </c>
      <c r="Q1674" t="s">
        <v>8325</v>
      </c>
      <c r="R1674" t="s">
        <v>8346</v>
      </c>
      <c r="S1674" s="12">
        <f t="shared" si="106"/>
        <v>41034.656597222223</v>
      </c>
      <c r="T1674" s="12">
        <f t="shared" si="107"/>
        <v>41064.656597222223</v>
      </c>
    </row>
    <row r="1675" spans="1:20" ht="45" hidden="1" x14ac:dyDescent="0.25">
      <c r="A1675">
        <v>1673</v>
      </c>
      <c r="B1675" s="3" t="s">
        <v>1674</v>
      </c>
      <c r="C1675" s="3" t="s">
        <v>5783</v>
      </c>
      <c r="D1675">
        <v>2100</v>
      </c>
      <c r="E1675">
        <v>2690</v>
      </c>
      <c r="F1675" t="s">
        <v>8219</v>
      </c>
      <c r="G1675" t="s">
        <v>8224</v>
      </c>
      <c r="H1675" t="s">
        <v>8246</v>
      </c>
      <c r="I1675">
        <v>1425675892</v>
      </c>
      <c r="J1675">
        <v>1423083892</v>
      </c>
      <c r="K1675" t="b">
        <v>0</v>
      </c>
      <c r="L1675">
        <v>59</v>
      </c>
      <c r="M1675" t="b">
        <v>1</v>
      </c>
      <c r="N1675" t="s">
        <v>8292</v>
      </c>
      <c r="O1675" s="5">
        <f t="shared" si="104"/>
        <v>128.09523809523807</v>
      </c>
      <c r="P1675" s="7">
        <f t="shared" si="105"/>
        <v>45.593220338983052</v>
      </c>
      <c r="Q1675" t="s">
        <v>8325</v>
      </c>
      <c r="R1675" t="s">
        <v>8346</v>
      </c>
      <c r="S1675" s="12">
        <f t="shared" si="106"/>
        <v>42039.878379629634</v>
      </c>
      <c r="T1675" s="12">
        <f t="shared" si="107"/>
        <v>42069.878379629634</v>
      </c>
    </row>
    <row r="1676" spans="1:20" ht="60" hidden="1" x14ac:dyDescent="0.25">
      <c r="A1676">
        <v>1674</v>
      </c>
      <c r="B1676" s="3" t="s">
        <v>1675</v>
      </c>
      <c r="C1676" s="3" t="s">
        <v>5784</v>
      </c>
      <c r="D1676">
        <v>5000</v>
      </c>
      <c r="E1676">
        <v>10085</v>
      </c>
      <c r="F1676" t="s">
        <v>8219</v>
      </c>
      <c r="G1676" t="s">
        <v>8224</v>
      </c>
      <c r="H1676" t="s">
        <v>8246</v>
      </c>
      <c r="I1676">
        <v>1471503540</v>
      </c>
      <c r="J1676">
        <v>1468852306</v>
      </c>
      <c r="K1676" t="b">
        <v>0</v>
      </c>
      <c r="L1676">
        <v>113</v>
      </c>
      <c r="M1676" t="b">
        <v>1</v>
      </c>
      <c r="N1676" t="s">
        <v>8292</v>
      </c>
      <c r="O1676" s="5">
        <f t="shared" si="104"/>
        <v>201.7</v>
      </c>
      <c r="P1676" s="7">
        <f t="shared" si="105"/>
        <v>89.247787610619469</v>
      </c>
      <c r="Q1676" t="s">
        <v>8325</v>
      </c>
      <c r="R1676" t="s">
        <v>8346</v>
      </c>
      <c r="S1676" s="12">
        <f t="shared" si="106"/>
        <v>42569.605393518519</v>
      </c>
      <c r="T1676" s="12">
        <f t="shared" si="107"/>
        <v>42600.290972222225</v>
      </c>
    </row>
    <row r="1677" spans="1:20" ht="30" hidden="1" x14ac:dyDescent="0.25">
      <c r="A1677">
        <v>1675</v>
      </c>
      <c r="B1677" s="3" t="s">
        <v>1676</v>
      </c>
      <c r="C1677" s="3" t="s">
        <v>5785</v>
      </c>
      <c r="D1677">
        <v>1000</v>
      </c>
      <c r="E1677">
        <v>1374.16</v>
      </c>
      <c r="F1677" t="s">
        <v>8219</v>
      </c>
      <c r="G1677" t="s">
        <v>8224</v>
      </c>
      <c r="H1677" t="s">
        <v>8246</v>
      </c>
      <c r="I1677">
        <v>1318802580</v>
      </c>
      <c r="J1677">
        <v>1316194540</v>
      </c>
      <c r="K1677" t="b">
        <v>0</v>
      </c>
      <c r="L1677">
        <v>34</v>
      </c>
      <c r="M1677" t="b">
        <v>1</v>
      </c>
      <c r="N1677" t="s">
        <v>8292</v>
      </c>
      <c r="O1677" s="5">
        <f t="shared" si="104"/>
        <v>137.416</v>
      </c>
      <c r="P1677" s="7">
        <f t="shared" si="105"/>
        <v>40.416470588235299</v>
      </c>
      <c r="Q1677" t="s">
        <v>8325</v>
      </c>
      <c r="R1677" t="s">
        <v>8346</v>
      </c>
      <c r="S1677" s="12">
        <f t="shared" si="106"/>
        <v>40802.733101851853</v>
      </c>
      <c r="T1677" s="12">
        <f t="shared" si="107"/>
        <v>40832.918749999997</v>
      </c>
    </row>
    <row r="1678" spans="1:20" ht="45" hidden="1" x14ac:dyDescent="0.25">
      <c r="A1678">
        <v>1676</v>
      </c>
      <c r="B1678" s="3" t="s">
        <v>1677</v>
      </c>
      <c r="C1678" s="3" t="s">
        <v>5786</v>
      </c>
      <c r="D1678">
        <v>3000</v>
      </c>
      <c r="E1678">
        <v>3460</v>
      </c>
      <c r="F1678" t="s">
        <v>8219</v>
      </c>
      <c r="G1678" t="s">
        <v>8224</v>
      </c>
      <c r="H1678" t="s">
        <v>8246</v>
      </c>
      <c r="I1678">
        <v>1334980740</v>
      </c>
      <c r="J1678">
        <v>1330968347</v>
      </c>
      <c r="K1678" t="b">
        <v>0</v>
      </c>
      <c r="L1678">
        <v>42</v>
      </c>
      <c r="M1678" t="b">
        <v>1</v>
      </c>
      <c r="N1678" t="s">
        <v>8292</v>
      </c>
      <c r="O1678" s="5">
        <f t="shared" si="104"/>
        <v>115.33333333333333</v>
      </c>
      <c r="P1678" s="7">
        <f t="shared" si="105"/>
        <v>82.38095238095238</v>
      </c>
      <c r="Q1678" t="s">
        <v>8325</v>
      </c>
      <c r="R1678" t="s">
        <v>8346</v>
      </c>
      <c r="S1678" s="12">
        <f t="shared" si="106"/>
        <v>40973.72623842593</v>
      </c>
      <c r="T1678" s="12">
        <f t="shared" si="107"/>
        <v>41020.165972222225</v>
      </c>
    </row>
    <row r="1679" spans="1:20" ht="45" hidden="1" x14ac:dyDescent="0.25">
      <c r="A1679">
        <v>1677</v>
      </c>
      <c r="B1679" s="3" t="s">
        <v>1678</v>
      </c>
      <c r="C1679" s="3" t="s">
        <v>5787</v>
      </c>
      <c r="D1679">
        <v>6000</v>
      </c>
      <c r="E1679">
        <v>6700</v>
      </c>
      <c r="F1679" t="s">
        <v>8219</v>
      </c>
      <c r="G1679" t="s">
        <v>8227</v>
      </c>
      <c r="H1679" t="s">
        <v>8249</v>
      </c>
      <c r="I1679">
        <v>1460786340</v>
      </c>
      <c r="J1679">
        <v>1455615976</v>
      </c>
      <c r="K1679" t="b">
        <v>0</v>
      </c>
      <c r="L1679">
        <v>42</v>
      </c>
      <c r="M1679" t="b">
        <v>1</v>
      </c>
      <c r="N1679" t="s">
        <v>8292</v>
      </c>
      <c r="O1679" s="5">
        <f t="shared" si="104"/>
        <v>111.66666666666667</v>
      </c>
      <c r="P1679" s="7">
        <f t="shared" si="105"/>
        <v>159.52380952380952</v>
      </c>
      <c r="Q1679" t="s">
        <v>8325</v>
      </c>
      <c r="R1679" t="s">
        <v>8346</v>
      </c>
      <c r="S1679" s="12">
        <f t="shared" si="106"/>
        <v>42416.407129629632</v>
      </c>
      <c r="T1679" s="12">
        <f t="shared" si="107"/>
        <v>42476.249305555553</v>
      </c>
    </row>
    <row r="1680" spans="1:20" ht="45" hidden="1" x14ac:dyDescent="0.25">
      <c r="A1680">
        <v>1678</v>
      </c>
      <c r="B1680" s="3" t="s">
        <v>1679</v>
      </c>
      <c r="C1680" s="3" t="s">
        <v>5788</v>
      </c>
      <c r="D1680">
        <v>1500</v>
      </c>
      <c r="E1680">
        <v>1776</v>
      </c>
      <c r="F1680" t="s">
        <v>8219</v>
      </c>
      <c r="G1680" t="s">
        <v>8224</v>
      </c>
      <c r="H1680" t="s">
        <v>8246</v>
      </c>
      <c r="I1680">
        <v>1391718671</v>
      </c>
      <c r="J1680">
        <v>1390509071</v>
      </c>
      <c r="K1680" t="b">
        <v>0</v>
      </c>
      <c r="L1680">
        <v>49</v>
      </c>
      <c r="M1680" t="b">
        <v>1</v>
      </c>
      <c r="N1680" t="s">
        <v>8292</v>
      </c>
      <c r="O1680" s="5">
        <f t="shared" si="104"/>
        <v>118.39999999999999</v>
      </c>
      <c r="P1680" s="7">
        <f t="shared" si="105"/>
        <v>36.244897959183675</v>
      </c>
      <c r="Q1680" t="s">
        <v>8325</v>
      </c>
      <c r="R1680" t="s">
        <v>8346</v>
      </c>
      <c r="S1680" s="12">
        <f t="shared" si="106"/>
        <v>41662.854988425926</v>
      </c>
      <c r="T1680" s="12">
        <f t="shared" si="107"/>
        <v>41676.854988425926</v>
      </c>
    </row>
    <row r="1681" spans="1:20" ht="60" hidden="1" x14ac:dyDescent="0.25">
      <c r="A1681">
        <v>1679</v>
      </c>
      <c r="B1681" s="3" t="s">
        <v>1680</v>
      </c>
      <c r="C1681" s="3" t="s">
        <v>5789</v>
      </c>
      <c r="D1681">
        <v>2000</v>
      </c>
      <c r="E1681">
        <v>3500</v>
      </c>
      <c r="F1681" t="s">
        <v>8219</v>
      </c>
      <c r="G1681" t="s">
        <v>8224</v>
      </c>
      <c r="H1681" t="s">
        <v>8246</v>
      </c>
      <c r="I1681">
        <v>1311298745</v>
      </c>
      <c r="J1681">
        <v>1309311545</v>
      </c>
      <c r="K1681" t="b">
        <v>0</v>
      </c>
      <c r="L1681">
        <v>56</v>
      </c>
      <c r="M1681" t="b">
        <v>1</v>
      </c>
      <c r="N1681" t="s">
        <v>8292</v>
      </c>
      <c r="O1681" s="5">
        <f t="shared" si="104"/>
        <v>175</v>
      </c>
      <c r="P1681" s="7">
        <f t="shared" si="105"/>
        <v>62.5</v>
      </c>
      <c r="Q1681" t="s">
        <v>8325</v>
      </c>
      <c r="R1681" t="s">
        <v>8346</v>
      </c>
      <c r="S1681" s="12">
        <f t="shared" si="106"/>
        <v>40723.068807870368</v>
      </c>
      <c r="T1681" s="12">
        <f t="shared" si="107"/>
        <v>40746.068807870368</v>
      </c>
    </row>
    <row r="1682" spans="1:20" ht="30" hidden="1" x14ac:dyDescent="0.25">
      <c r="A1682">
        <v>1680</v>
      </c>
      <c r="B1682" s="3" t="s">
        <v>1681</v>
      </c>
      <c r="C1682" s="3" t="s">
        <v>5790</v>
      </c>
      <c r="D1682">
        <v>1000</v>
      </c>
      <c r="E1682">
        <v>1175</v>
      </c>
      <c r="F1682" t="s">
        <v>8219</v>
      </c>
      <c r="G1682" t="s">
        <v>8224</v>
      </c>
      <c r="H1682" t="s">
        <v>8246</v>
      </c>
      <c r="I1682">
        <v>1405188667</v>
      </c>
      <c r="J1682">
        <v>1402596667</v>
      </c>
      <c r="K1682" t="b">
        <v>0</v>
      </c>
      <c r="L1682">
        <v>25</v>
      </c>
      <c r="M1682" t="b">
        <v>1</v>
      </c>
      <c r="N1682" t="s">
        <v>8292</v>
      </c>
      <c r="O1682" s="5">
        <f t="shared" si="104"/>
        <v>117.5</v>
      </c>
      <c r="P1682" s="7">
        <f t="shared" si="105"/>
        <v>47</v>
      </c>
      <c r="Q1682" t="s">
        <v>8325</v>
      </c>
      <c r="R1682" t="s">
        <v>8346</v>
      </c>
      <c r="S1682" s="12">
        <f t="shared" si="106"/>
        <v>41802.757719907408</v>
      </c>
      <c r="T1682" s="12">
        <f t="shared" si="107"/>
        <v>41832.757719907408</v>
      </c>
    </row>
    <row r="1683" spans="1:20" ht="60" hidden="1" x14ac:dyDescent="0.25">
      <c r="A1683">
        <v>1681</v>
      </c>
      <c r="B1683" s="3" t="s">
        <v>1682</v>
      </c>
      <c r="C1683" s="3" t="s">
        <v>5791</v>
      </c>
      <c r="D1683">
        <v>65000</v>
      </c>
      <c r="E1683">
        <v>65924.38</v>
      </c>
      <c r="F1683" t="s">
        <v>8222</v>
      </c>
      <c r="G1683" t="s">
        <v>8224</v>
      </c>
      <c r="H1683" t="s">
        <v>8246</v>
      </c>
      <c r="I1683">
        <v>1490752800</v>
      </c>
      <c r="J1683">
        <v>1486522484</v>
      </c>
      <c r="K1683" t="b">
        <v>0</v>
      </c>
      <c r="L1683">
        <v>884</v>
      </c>
      <c r="M1683" t="b">
        <v>0</v>
      </c>
      <c r="N1683" t="s">
        <v>8293</v>
      </c>
      <c r="O1683" s="5">
        <f t="shared" si="104"/>
        <v>101.42212307692309</v>
      </c>
      <c r="P1683" s="7">
        <f t="shared" si="105"/>
        <v>74.575090497737563</v>
      </c>
      <c r="Q1683" t="s">
        <v>8325</v>
      </c>
      <c r="R1683" t="s">
        <v>8347</v>
      </c>
      <c r="S1683" s="12">
        <f t="shared" si="106"/>
        <v>42774.121342592596</v>
      </c>
      <c r="T1683" s="12">
        <f t="shared" si="107"/>
        <v>42823.083333333328</v>
      </c>
    </row>
    <row r="1684" spans="1:20" ht="45" hidden="1" x14ac:dyDescent="0.25">
      <c r="A1684">
        <v>1682</v>
      </c>
      <c r="B1684" s="3" t="s">
        <v>1683</v>
      </c>
      <c r="C1684" s="3" t="s">
        <v>5792</v>
      </c>
      <c r="D1684">
        <v>6000</v>
      </c>
      <c r="E1684">
        <v>0</v>
      </c>
      <c r="F1684" t="s">
        <v>8222</v>
      </c>
      <c r="G1684" t="s">
        <v>8224</v>
      </c>
      <c r="H1684" t="s">
        <v>8246</v>
      </c>
      <c r="I1684">
        <v>1492142860</v>
      </c>
      <c r="J1684">
        <v>1486962460</v>
      </c>
      <c r="K1684" t="b">
        <v>0</v>
      </c>
      <c r="L1684">
        <v>0</v>
      </c>
      <c r="M1684" t="b">
        <v>0</v>
      </c>
      <c r="N1684" t="s">
        <v>8293</v>
      </c>
      <c r="O1684" s="5">
        <f t="shared" si="104"/>
        <v>0</v>
      </c>
      <c r="P1684" s="7" t="str">
        <f t="shared" si="105"/>
        <v>N/A</v>
      </c>
      <c r="Q1684" t="s">
        <v>8325</v>
      </c>
      <c r="R1684" t="s">
        <v>8347</v>
      </c>
      <c r="S1684" s="12">
        <f t="shared" si="106"/>
        <v>42779.21365740741</v>
      </c>
      <c r="T1684" s="12">
        <f t="shared" si="107"/>
        <v>42839.171990740739</v>
      </c>
    </row>
    <row r="1685" spans="1:20" ht="45" hidden="1" x14ac:dyDescent="0.25">
      <c r="A1685">
        <v>1683</v>
      </c>
      <c r="B1685" s="3" t="s">
        <v>1684</v>
      </c>
      <c r="C1685" s="3" t="s">
        <v>5793</v>
      </c>
      <c r="D1685">
        <v>3500</v>
      </c>
      <c r="E1685">
        <v>760</v>
      </c>
      <c r="F1685" t="s">
        <v>8222</v>
      </c>
      <c r="G1685" t="s">
        <v>8230</v>
      </c>
      <c r="H1685" t="s">
        <v>8249</v>
      </c>
      <c r="I1685">
        <v>1491590738</v>
      </c>
      <c r="J1685">
        <v>1489517138</v>
      </c>
      <c r="K1685" t="b">
        <v>0</v>
      </c>
      <c r="L1685">
        <v>10</v>
      </c>
      <c r="M1685" t="b">
        <v>0</v>
      </c>
      <c r="N1685" t="s">
        <v>8293</v>
      </c>
      <c r="O1685" s="5">
        <f t="shared" si="104"/>
        <v>21.714285714285715</v>
      </c>
      <c r="P1685" s="7">
        <f t="shared" si="105"/>
        <v>76</v>
      </c>
      <c r="Q1685" t="s">
        <v>8325</v>
      </c>
      <c r="R1685" t="s">
        <v>8347</v>
      </c>
      <c r="S1685" s="12">
        <f t="shared" si="106"/>
        <v>42808.781689814816</v>
      </c>
      <c r="T1685" s="12">
        <f t="shared" si="107"/>
        <v>42832.781689814816</v>
      </c>
    </row>
    <row r="1686" spans="1:20" ht="30" hidden="1" x14ac:dyDescent="0.25">
      <c r="A1686">
        <v>1684</v>
      </c>
      <c r="B1686" s="3" t="s">
        <v>1685</v>
      </c>
      <c r="C1686" s="3" t="s">
        <v>5794</v>
      </c>
      <c r="D1686">
        <v>8000</v>
      </c>
      <c r="E1686">
        <v>8730</v>
      </c>
      <c r="F1686" t="s">
        <v>8222</v>
      </c>
      <c r="G1686" t="s">
        <v>8224</v>
      </c>
      <c r="H1686" t="s">
        <v>8246</v>
      </c>
      <c r="I1686">
        <v>1489775641</v>
      </c>
      <c r="J1686">
        <v>1487360041</v>
      </c>
      <c r="K1686" t="b">
        <v>0</v>
      </c>
      <c r="L1686">
        <v>101</v>
      </c>
      <c r="M1686" t="b">
        <v>0</v>
      </c>
      <c r="N1686" t="s">
        <v>8293</v>
      </c>
      <c r="O1686" s="5">
        <f t="shared" si="104"/>
        <v>109.125</v>
      </c>
      <c r="P1686" s="7">
        <f t="shared" si="105"/>
        <v>86.43564356435644</v>
      </c>
      <c r="Q1686" t="s">
        <v>8325</v>
      </c>
      <c r="R1686" t="s">
        <v>8347</v>
      </c>
      <c r="S1686" s="12">
        <f t="shared" si="106"/>
        <v>42783.815289351856</v>
      </c>
      <c r="T1686" s="12">
        <f t="shared" si="107"/>
        <v>42811.773622685185</v>
      </c>
    </row>
    <row r="1687" spans="1:20" ht="60" hidden="1" x14ac:dyDescent="0.25">
      <c r="A1687">
        <v>1685</v>
      </c>
      <c r="B1687" s="3" t="s">
        <v>1686</v>
      </c>
      <c r="C1687" s="3" t="s">
        <v>5795</v>
      </c>
      <c r="D1687">
        <v>350</v>
      </c>
      <c r="E1687">
        <v>360</v>
      </c>
      <c r="F1687" t="s">
        <v>8222</v>
      </c>
      <c r="G1687" t="s">
        <v>8224</v>
      </c>
      <c r="H1687" t="s">
        <v>8246</v>
      </c>
      <c r="I1687">
        <v>1490331623</v>
      </c>
      <c r="J1687">
        <v>1487743223</v>
      </c>
      <c r="K1687" t="b">
        <v>0</v>
      </c>
      <c r="L1687">
        <v>15</v>
      </c>
      <c r="M1687" t="b">
        <v>0</v>
      </c>
      <c r="N1687" t="s">
        <v>8293</v>
      </c>
      <c r="O1687" s="5">
        <f t="shared" si="104"/>
        <v>102.85714285714285</v>
      </c>
      <c r="P1687" s="7">
        <f t="shared" si="105"/>
        <v>24</v>
      </c>
      <c r="Q1687" t="s">
        <v>8325</v>
      </c>
      <c r="R1687" t="s">
        <v>8347</v>
      </c>
      <c r="S1687" s="12">
        <f t="shared" si="106"/>
        <v>42788.2502662037</v>
      </c>
      <c r="T1687" s="12">
        <f t="shared" si="107"/>
        <v>42818.208599537036</v>
      </c>
    </row>
    <row r="1688" spans="1:20" ht="60" hidden="1" x14ac:dyDescent="0.25">
      <c r="A1688">
        <v>1686</v>
      </c>
      <c r="B1688" s="3" t="s">
        <v>1687</v>
      </c>
      <c r="C1688" s="3" t="s">
        <v>5796</v>
      </c>
      <c r="D1688">
        <v>5000</v>
      </c>
      <c r="E1688">
        <v>18</v>
      </c>
      <c r="F1688" t="s">
        <v>8222</v>
      </c>
      <c r="G1688" t="s">
        <v>8229</v>
      </c>
      <c r="H1688" t="s">
        <v>8251</v>
      </c>
      <c r="I1688">
        <v>1493320519</v>
      </c>
      <c r="J1688">
        <v>1488140119</v>
      </c>
      <c r="K1688" t="b">
        <v>0</v>
      </c>
      <c r="L1688">
        <v>1</v>
      </c>
      <c r="M1688" t="b">
        <v>0</v>
      </c>
      <c r="N1688" t="s">
        <v>8293</v>
      </c>
      <c r="O1688" s="5">
        <f t="shared" si="104"/>
        <v>0.36</v>
      </c>
      <c r="P1688" s="7">
        <f t="shared" si="105"/>
        <v>18</v>
      </c>
      <c r="Q1688" t="s">
        <v>8325</v>
      </c>
      <c r="R1688" t="s">
        <v>8347</v>
      </c>
      <c r="S1688" s="12">
        <f t="shared" si="106"/>
        <v>42792.843969907408</v>
      </c>
      <c r="T1688" s="12">
        <f t="shared" si="107"/>
        <v>42852.802303240736</v>
      </c>
    </row>
    <row r="1689" spans="1:20" ht="60" hidden="1" x14ac:dyDescent="0.25">
      <c r="A1689">
        <v>1687</v>
      </c>
      <c r="B1689" s="3" t="s">
        <v>1688</v>
      </c>
      <c r="C1689" s="3" t="s">
        <v>5797</v>
      </c>
      <c r="D1689">
        <v>10000</v>
      </c>
      <c r="E1689">
        <v>3125</v>
      </c>
      <c r="F1689" t="s">
        <v>8222</v>
      </c>
      <c r="G1689" t="s">
        <v>8224</v>
      </c>
      <c r="H1689" t="s">
        <v>8246</v>
      </c>
      <c r="I1689">
        <v>1491855300</v>
      </c>
      <c r="J1689">
        <v>1488935245</v>
      </c>
      <c r="K1689" t="b">
        <v>0</v>
      </c>
      <c r="L1689">
        <v>39</v>
      </c>
      <c r="M1689" t="b">
        <v>0</v>
      </c>
      <c r="N1689" t="s">
        <v>8293</v>
      </c>
      <c r="O1689" s="5">
        <f t="shared" si="104"/>
        <v>31.25</v>
      </c>
      <c r="P1689" s="7">
        <f t="shared" si="105"/>
        <v>80.128205128205124</v>
      </c>
      <c r="Q1689" t="s">
        <v>8325</v>
      </c>
      <c r="R1689" t="s">
        <v>8347</v>
      </c>
      <c r="S1689" s="12">
        <f t="shared" si="106"/>
        <v>42802.046817129631</v>
      </c>
      <c r="T1689" s="12">
        <f t="shared" si="107"/>
        <v>42835.84375</v>
      </c>
    </row>
    <row r="1690" spans="1:20" ht="60" hidden="1" x14ac:dyDescent="0.25">
      <c r="A1690">
        <v>1688</v>
      </c>
      <c r="B1690" s="3" t="s">
        <v>1689</v>
      </c>
      <c r="C1690" s="3" t="s">
        <v>5798</v>
      </c>
      <c r="D1690">
        <v>4000</v>
      </c>
      <c r="E1690">
        <v>1772</v>
      </c>
      <c r="F1690" t="s">
        <v>8222</v>
      </c>
      <c r="G1690" t="s">
        <v>8224</v>
      </c>
      <c r="H1690" t="s">
        <v>8246</v>
      </c>
      <c r="I1690">
        <v>1491738594</v>
      </c>
      <c r="J1690">
        <v>1489150194</v>
      </c>
      <c r="K1690" t="b">
        <v>0</v>
      </c>
      <c r="L1690">
        <v>7</v>
      </c>
      <c r="M1690" t="b">
        <v>0</v>
      </c>
      <c r="N1690" t="s">
        <v>8293</v>
      </c>
      <c r="O1690" s="5">
        <f t="shared" si="104"/>
        <v>44.3</v>
      </c>
      <c r="P1690" s="7">
        <f t="shared" si="105"/>
        <v>253.14285714285714</v>
      </c>
      <c r="Q1690" t="s">
        <v>8325</v>
      </c>
      <c r="R1690" t="s">
        <v>8347</v>
      </c>
      <c r="S1690" s="12">
        <f t="shared" si="106"/>
        <v>42804.534652777773</v>
      </c>
      <c r="T1690" s="12">
        <f t="shared" si="107"/>
        <v>42834.492986111116</v>
      </c>
    </row>
    <row r="1691" spans="1:20" ht="30" hidden="1" x14ac:dyDescent="0.25">
      <c r="A1691">
        <v>1689</v>
      </c>
      <c r="B1691" s="3" t="s">
        <v>1690</v>
      </c>
      <c r="C1691" s="3" t="s">
        <v>5799</v>
      </c>
      <c r="D1691">
        <v>2400</v>
      </c>
      <c r="E1691">
        <v>2400</v>
      </c>
      <c r="F1691" t="s">
        <v>8222</v>
      </c>
      <c r="G1691" t="s">
        <v>8224</v>
      </c>
      <c r="H1691" t="s">
        <v>8246</v>
      </c>
      <c r="I1691">
        <v>1489700230</v>
      </c>
      <c r="J1691">
        <v>1487111830</v>
      </c>
      <c r="K1691" t="b">
        <v>0</v>
      </c>
      <c r="L1691">
        <v>14</v>
      </c>
      <c r="M1691" t="b">
        <v>0</v>
      </c>
      <c r="N1691" t="s">
        <v>8293</v>
      </c>
      <c r="O1691" s="5">
        <f t="shared" si="104"/>
        <v>100</v>
      </c>
      <c r="P1691" s="7">
        <f t="shared" si="105"/>
        <v>171.42857142857142</v>
      </c>
      <c r="Q1691" t="s">
        <v>8325</v>
      </c>
      <c r="R1691" t="s">
        <v>8347</v>
      </c>
      <c r="S1691" s="12">
        <f t="shared" si="106"/>
        <v>42780.942476851851</v>
      </c>
      <c r="T1691" s="12">
        <f t="shared" si="107"/>
        <v>42810.900810185187</v>
      </c>
    </row>
    <row r="1692" spans="1:20" ht="45" hidden="1" x14ac:dyDescent="0.25">
      <c r="A1692">
        <v>1690</v>
      </c>
      <c r="B1692" s="3" t="s">
        <v>1691</v>
      </c>
      <c r="C1692" s="3" t="s">
        <v>5800</v>
      </c>
      <c r="D1692">
        <v>2500</v>
      </c>
      <c r="E1692">
        <v>635</v>
      </c>
      <c r="F1692" t="s">
        <v>8222</v>
      </c>
      <c r="G1692" t="s">
        <v>8224</v>
      </c>
      <c r="H1692" t="s">
        <v>8246</v>
      </c>
      <c r="I1692">
        <v>1491470442</v>
      </c>
      <c r="J1692">
        <v>1488882042</v>
      </c>
      <c r="K1692" t="b">
        <v>0</v>
      </c>
      <c r="L1692">
        <v>11</v>
      </c>
      <c r="M1692" t="b">
        <v>0</v>
      </c>
      <c r="N1692" t="s">
        <v>8293</v>
      </c>
      <c r="O1692" s="5">
        <f t="shared" si="104"/>
        <v>25.4</v>
      </c>
      <c r="P1692" s="7">
        <f t="shared" si="105"/>
        <v>57.727272727272727</v>
      </c>
      <c r="Q1692" t="s">
        <v>8325</v>
      </c>
      <c r="R1692" t="s">
        <v>8347</v>
      </c>
      <c r="S1692" s="12">
        <f t="shared" si="106"/>
        <v>42801.43104166667</v>
      </c>
      <c r="T1692" s="12">
        <f t="shared" si="107"/>
        <v>42831.389374999999</v>
      </c>
    </row>
    <row r="1693" spans="1:20" ht="60" hidden="1" x14ac:dyDescent="0.25">
      <c r="A1693">
        <v>1691</v>
      </c>
      <c r="B1693" s="3" t="s">
        <v>1692</v>
      </c>
      <c r="C1693" s="3" t="s">
        <v>5801</v>
      </c>
      <c r="D1693">
        <v>30000</v>
      </c>
      <c r="E1693">
        <v>10042</v>
      </c>
      <c r="F1693" t="s">
        <v>8222</v>
      </c>
      <c r="G1693" t="s">
        <v>8224</v>
      </c>
      <c r="H1693" t="s">
        <v>8246</v>
      </c>
      <c r="I1693">
        <v>1491181200</v>
      </c>
      <c r="J1693">
        <v>1488387008</v>
      </c>
      <c r="K1693" t="b">
        <v>0</v>
      </c>
      <c r="L1693">
        <v>38</v>
      </c>
      <c r="M1693" t="b">
        <v>0</v>
      </c>
      <c r="N1693" t="s">
        <v>8293</v>
      </c>
      <c r="O1693" s="5">
        <f t="shared" si="104"/>
        <v>33.473333333333329</v>
      </c>
      <c r="P1693" s="7">
        <f t="shared" si="105"/>
        <v>264.26315789473682</v>
      </c>
      <c r="Q1693" t="s">
        <v>8325</v>
      </c>
      <c r="R1693" t="s">
        <v>8347</v>
      </c>
      <c r="S1693" s="12">
        <f t="shared" si="106"/>
        <v>42795.701481481476</v>
      </c>
      <c r="T1693" s="12">
        <f t="shared" si="107"/>
        <v>42828.041666666672</v>
      </c>
    </row>
    <row r="1694" spans="1:20" ht="45" hidden="1" x14ac:dyDescent="0.25">
      <c r="A1694">
        <v>1692</v>
      </c>
      <c r="B1694" s="3" t="s">
        <v>1693</v>
      </c>
      <c r="C1694" s="3" t="s">
        <v>5802</v>
      </c>
      <c r="D1694">
        <v>5000</v>
      </c>
      <c r="E1694">
        <v>2390</v>
      </c>
      <c r="F1694" t="s">
        <v>8222</v>
      </c>
      <c r="G1694" t="s">
        <v>8224</v>
      </c>
      <c r="H1694" t="s">
        <v>8246</v>
      </c>
      <c r="I1694">
        <v>1490572740</v>
      </c>
      <c r="J1694">
        <v>1487734667</v>
      </c>
      <c r="K1694" t="b">
        <v>0</v>
      </c>
      <c r="L1694">
        <v>15</v>
      </c>
      <c r="M1694" t="b">
        <v>0</v>
      </c>
      <c r="N1694" t="s">
        <v>8293</v>
      </c>
      <c r="O1694" s="5">
        <f t="shared" si="104"/>
        <v>47.8</v>
      </c>
      <c r="P1694" s="7">
        <f t="shared" si="105"/>
        <v>159.33333333333334</v>
      </c>
      <c r="Q1694" t="s">
        <v>8325</v>
      </c>
      <c r="R1694" t="s">
        <v>8347</v>
      </c>
      <c r="S1694" s="12">
        <f t="shared" si="106"/>
        <v>42788.151238425926</v>
      </c>
      <c r="T1694" s="12">
        <f t="shared" si="107"/>
        <v>42820.999305555553</v>
      </c>
    </row>
    <row r="1695" spans="1:20" ht="60" hidden="1" x14ac:dyDescent="0.25">
      <c r="A1695">
        <v>1693</v>
      </c>
      <c r="B1695" s="3" t="s">
        <v>1694</v>
      </c>
      <c r="C1695" s="3" t="s">
        <v>5803</v>
      </c>
      <c r="D1695">
        <v>3000</v>
      </c>
      <c r="E1695">
        <v>280</v>
      </c>
      <c r="F1695" t="s">
        <v>8222</v>
      </c>
      <c r="G1695" t="s">
        <v>8225</v>
      </c>
      <c r="H1695" t="s">
        <v>8247</v>
      </c>
      <c r="I1695">
        <v>1491768000</v>
      </c>
      <c r="J1695">
        <v>1489097112</v>
      </c>
      <c r="K1695" t="b">
        <v>0</v>
      </c>
      <c r="L1695">
        <v>8</v>
      </c>
      <c r="M1695" t="b">
        <v>0</v>
      </c>
      <c r="N1695" t="s">
        <v>8293</v>
      </c>
      <c r="O1695" s="5">
        <f t="shared" si="104"/>
        <v>9.3333333333333339</v>
      </c>
      <c r="P1695" s="7">
        <f t="shared" si="105"/>
        <v>35</v>
      </c>
      <c r="Q1695" t="s">
        <v>8325</v>
      </c>
      <c r="R1695" t="s">
        <v>8347</v>
      </c>
      <c r="S1695" s="12">
        <f t="shared" si="106"/>
        <v>42803.920277777783</v>
      </c>
      <c r="T1695" s="12">
        <f t="shared" si="107"/>
        <v>42834.833333333328</v>
      </c>
    </row>
    <row r="1696" spans="1:20" ht="60" hidden="1" x14ac:dyDescent="0.25">
      <c r="A1696">
        <v>1694</v>
      </c>
      <c r="B1696" s="3" t="s">
        <v>1695</v>
      </c>
      <c r="C1696" s="3" t="s">
        <v>5804</v>
      </c>
      <c r="D1696">
        <v>10000</v>
      </c>
      <c r="E1696">
        <v>5</v>
      </c>
      <c r="F1696" t="s">
        <v>8222</v>
      </c>
      <c r="G1696" t="s">
        <v>8224</v>
      </c>
      <c r="H1696" t="s">
        <v>8246</v>
      </c>
      <c r="I1696">
        <v>1490589360</v>
      </c>
      <c r="J1696">
        <v>1488038674</v>
      </c>
      <c r="K1696" t="b">
        <v>0</v>
      </c>
      <c r="L1696">
        <v>1</v>
      </c>
      <c r="M1696" t="b">
        <v>0</v>
      </c>
      <c r="N1696" t="s">
        <v>8293</v>
      </c>
      <c r="O1696" s="5">
        <f t="shared" si="104"/>
        <v>0.05</v>
      </c>
      <c r="P1696" s="7">
        <f t="shared" si="105"/>
        <v>5</v>
      </c>
      <c r="Q1696" t="s">
        <v>8325</v>
      </c>
      <c r="R1696" t="s">
        <v>8347</v>
      </c>
      <c r="S1696" s="12">
        <f t="shared" si="106"/>
        <v>42791.669837962967</v>
      </c>
      <c r="T1696" s="12">
        <f t="shared" si="107"/>
        <v>42821.191666666666</v>
      </c>
    </row>
    <row r="1697" spans="1:20" ht="60" hidden="1" x14ac:dyDescent="0.25">
      <c r="A1697">
        <v>1695</v>
      </c>
      <c r="B1697" s="3" t="s">
        <v>1696</v>
      </c>
      <c r="C1697" s="3" t="s">
        <v>5805</v>
      </c>
      <c r="D1697">
        <v>12000</v>
      </c>
      <c r="E1697">
        <v>1405</v>
      </c>
      <c r="F1697" t="s">
        <v>8222</v>
      </c>
      <c r="G1697" t="s">
        <v>8224</v>
      </c>
      <c r="H1697" t="s">
        <v>8246</v>
      </c>
      <c r="I1697">
        <v>1491786000</v>
      </c>
      <c r="J1697">
        <v>1488847514</v>
      </c>
      <c r="K1697" t="b">
        <v>0</v>
      </c>
      <c r="L1697">
        <v>23</v>
      </c>
      <c r="M1697" t="b">
        <v>0</v>
      </c>
      <c r="N1697" t="s">
        <v>8293</v>
      </c>
      <c r="O1697" s="5">
        <f t="shared" si="104"/>
        <v>11.708333333333334</v>
      </c>
      <c r="P1697" s="7">
        <f t="shared" si="105"/>
        <v>61.086956521739133</v>
      </c>
      <c r="Q1697" t="s">
        <v>8325</v>
      </c>
      <c r="R1697" t="s">
        <v>8347</v>
      </c>
      <c r="S1697" s="12">
        <f t="shared" si="106"/>
        <v>42801.031412037039</v>
      </c>
      <c r="T1697" s="12">
        <f t="shared" si="107"/>
        <v>42835.041666666672</v>
      </c>
    </row>
    <row r="1698" spans="1:20" ht="60" hidden="1" x14ac:dyDescent="0.25">
      <c r="A1698">
        <v>1696</v>
      </c>
      <c r="B1698" s="3" t="s">
        <v>1697</v>
      </c>
      <c r="C1698" s="3" t="s">
        <v>5806</v>
      </c>
      <c r="D1698">
        <v>300000</v>
      </c>
      <c r="E1698">
        <v>0</v>
      </c>
      <c r="F1698" t="s">
        <v>8222</v>
      </c>
      <c r="G1698" t="s">
        <v>8224</v>
      </c>
      <c r="H1698" t="s">
        <v>8246</v>
      </c>
      <c r="I1698">
        <v>1491007211</v>
      </c>
      <c r="J1698">
        <v>1488418811</v>
      </c>
      <c r="K1698" t="b">
        <v>0</v>
      </c>
      <c r="L1698">
        <v>0</v>
      </c>
      <c r="M1698" t="b">
        <v>0</v>
      </c>
      <c r="N1698" t="s">
        <v>8293</v>
      </c>
      <c r="O1698" s="5">
        <f t="shared" si="104"/>
        <v>0</v>
      </c>
      <c r="P1698" s="7" t="str">
        <f t="shared" si="105"/>
        <v>N/A</v>
      </c>
      <c r="Q1698" t="s">
        <v>8325</v>
      </c>
      <c r="R1698" t="s">
        <v>8347</v>
      </c>
      <c r="S1698" s="12">
        <f t="shared" si="106"/>
        <v>42796.069571759261</v>
      </c>
      <c r="T1698" s="12">
        <f t="shared" si="107"/>
        <v>42826.027905092589</v>
      </c>
    </row>
    <row r="1699" spans="1:20" ht="45" hidden="1" x14ac:dyDescent="0.25">
      <c r="A1699">
        <v>1697</v>
      </c>
      <c r="B1699" s="3" t="s">
        <v>1698</v>
      </c>
      <c r="C1699" s="3" t="s">
        <v>5807</v>
      </c>
      <c r="D1699">
        <v>12500</v>
      </c>
      <c r="E1699">
        <v>2526</v>
      </c>
      <c r="F1699" t="s">
        <v>8222</v>
      </c>
      <c r="G1699" t="s">
        <v>8224</v>
      </c>
      <c r="H1699" t="s">
        <v>8246</v>
      </c>
      <c r="I1699">
        <v>1491781648</v>
      </c>
      <c r="J1699">
        <v>1489193248</v>
      </c>
      <c r="K1699" t="b">
        <v>0</v>
      </c>
      <c r="L1699">
        <v>22</v>
      </c>
      <c r="M1699" t="b">
        <v>0</v>
      </c>
      <c r="N1699" t="s">
        <v>8293</v>
      </c>
      <c r="O1699" s="5">
        <f t="shared" si="104"/>
        <v>20.208000000000002</v>
      </c>
      <c r="P1699" s="7">
        <f t="shared" si="105"/>
        <v>114.81818181818181</v>
      </c>
      <c r="Q1699" t="s">
        <v>8325</v>
      </c>
      <c r="R1699" t="s">
        <v>8347</v>
      </c>
      <c r="S1699" s="12">
        <f t="shared" si="106"/>
        <v>42805.032962962956</v>
      </c>
      <c r="T1699" s="12">
        <f t="shared" si="107"/>
        <v>42834.991296296299</v>
      </c>
    </row>
    <row r="1700" spans="1:20" ht="75" hidden="1" x14ac:dyDescent="0.25">
      <c r="A1700">
        <v>1698</v>
      </c>
      <c r="B1700" s="3" t="s">
        <v>1699</v>
      </c>
      <c r="C1700" s="3" t="s">
        <v>5808</v>
      </c>
      <c r="D1700">
        <v>125000</v>
      </c>
      <c r="E1700">
        <v>0</v>
      </c>
      <c r="F1700" t="s">
        <v>8222</v>
      </c>
      <c r="G1700" t="s">
        <v>8224</v>
      </c>
      <c r="H1700" t="s">
        <v>8246</v>
      </c>
      <c r="I1700">
        <v>1490499180</v>
      </c>
      <c r="J1700">
        <v>1488430760</v>
      </c>
      <c r="K1700" t="b">
        <v>0</v>
      </c>
      <c r="L1700">
        <v>0</v>
      </c>
      <c r="M1700" t="b">
        <v>0</v>
      </c>
      <c r="N1700" t="s">
        <v>8293</v>
      </c>
      <c r="O1700" s="5">
        <f t="shared" si="104"/>
        <v>0</v>
      </c>
      <c r="P1700" s="7" t="str">
        <f t="shared" si="105"/>
        <v>N/A</v>
      </c>
      <c r="Q1700" t="s">
        <v>8325</v>
      </c>
      <c r="R1700" t="s">
        <v>8347</v>
      </c>
      <c r="S1700" s="12">
        <f t="shared" si="106"/>
        <v>42796.207870370374</v>
      </c>
      <c r="T1700" s="12">
        <f t="shared" si="107"/>
        <v>42820.147916666669</v>
      </c>
    </row>
    <row r="1701" spans="1:20" ht="60" hidden="1" x14ac:dyDescent="0.25">
      <c r="A1701">
        <v>1699</v>
      </c>
      <c r="B1701" s="3" t="s">
        <v>1700</v>
      </c>
      <c r="C1701" s="3" t="s">
        <v>5809</v>
      </c>
      <c r="D1701">
        <v>5105</v>
      </c>
      <c r="E1701">
        <v>216</v>
      </c>
      <c r="F1701" t="s">
        <v>8222</v>
      </c>
      <c r="G1701" t="s">
        <v>8224</v>
      </c>
      <c r="H1701" t="s">
        <v>8246</v>
      </c>
      <c r="I1701">
        <v>1491943445</v>
      </c>
      <c r="J1701">
        <v>1489351445</v>
      </c>
      <c r="K1701" t="b">
        <v>0</v>
      </c>
      <c r="L1701">
        <v>4</v>
      </c>
      <c r="M1701" t="b">
        <v>0</v>
      </c>
      <c r="N1701" t="s">
        <v>8293</v>
      </c>
      <c r="O1701" s="5">
        <f t="shared" si="104"/>
        <v>4.2311459353574925</v>
      </c>
      <c r="P1701" s="7">
        <f t="shared" si="105"/>
        <v>54</v>
      </c>
      <c r="Q1701" t="s">
        <v>8325</v>
      </c>
      <c r="R1701" t="s">
        <v>8347</v>
      </c>
      <c r="S1701" s="12">
        <f t="shared" si="106"/>
        <v>42806.863946759258</v>
      </c>
      <c r="T1701" s="12">
        <f t="shared" si="107"/>
        <v>42836.863946759258</v>
      </c>
    </row>
    <row r="1702" spans="1:20" ht="60" hidden="1" x14ac:dyDescent="0.25">
      <c r="A1702">
        <v>1700</v>
      </c>
      <c r="B1702" s="3" t="s">
        <v>1701</v>
      </c>
      <c r="C1702" s="3" t="s">
        <v>5810</v>
      </c>
      <c r="D1702">
        <v>20000</v>
      </c>
      <c r="E1702">
        <v>5212</v>
      </c>
      <c r="F1702" t="s">
        <v>8222</v>
      </c>
      <c r="G1702" t="s">
        <v>8224</v>
      </c>
      <c r="H1702" t="s">
        <v>8246</v>
      </c>
      <c r="I1702">
        <v>1491019200</v>
      </c>
      <c r="J1702">
        <v>1488418990</v>
      </c>
      <c r="K1702" t="b">
        <v>0</v>
      </c>
      <c r="L1702">
        <v>79</v>
      </c>
      <c r="M1702" t="b">
        <v>0</v>
      </c>
      <c r="N1702" t="s">
        <v>8293</v>
      </c>
      <c r="O1702" s="5">
        <f t="shared" si="104"/>
        <v>26.06</v>
      </c>
      <c r="P1702" s="7">
        <f t="shared" si="105"/>
        <v>65.974683544303801</v>
      </c>
      <c r="Q1702" t="s">
        <v>8325</v>
      </c>
      <c r="R1702" t="s">
        <v>8347</v>
      </c>
      <c r="S1702" s="12">
        <f t="shared" si="106"/>
        <v>42796.071643518517</v>
      </c>
      <c r="T1702" s="12">
        <f t="shared" si="107"/>
        <v>42826.166666666672</v>
      </c>
    </row>
    <row r="1703" spans="1:20" ht="60" x14ac:dyDescent="0.25">
      <c r="A1703">
        <v>1701</v>
      </c>
      <c r="B1703" s="3" t="s">
        <v>1702</v>
      </c>
      <c r="C1703" s="3" t="s">
        <v>5811</v>
      </c>
      <c r="D1703">
        <v>5050</v>
      </c>
      <c r="E1703">
        <v>10</v>
      </c>
      <c r="F1703" t="s">
        <v>8221</v>
      </c>
      <c r="G1703" t="s">
        <v>8224</v>
      </c>
      <c r="H1703" t="s">
        <v>8246</v>
      </c>
      <c r="I1703">
        <v>1421337405</v>
      </c>
      <c r="J1703">
        <v>1418745405</v>
      </c>
      <c r="K1703" t="b">
        <v>0</v>
      </c>
      <c r="L1703">
        <v>2</v>
      </c>
      <c r="M1703" t="b">
        <v>0</v>
      </c>
      <c r="N1703" t="s">
        <v>8293</v>
      </c>
      <c r="O1703" s="5">
        <f t="shared" si="104"/>
        <v>0.19801980198019803</v>
      </c>
      <c r="P1703" s="7">
        <f t="shared" si="105"/>
        <v>5</v>
      </c>
      <c r="Q1703" t="s">
        <v>8325</v>
      </c>
      <c r="R1703" t="s">
        <v>8347</v>
      </c>
      <c r="S1703" s="12">
        <f t="shared" si="106"/>
        <v>41989.664409722223</v>
      </c>
      <c r="T1703" s="12">
        <f t="shared" si="107"/>
        <v>42019.664409722223</v>
      </c>
    </row>
    <row r="1704" spans="1:20" ht="30" x14ac:dyDescent="0.25">
      <c r="A1704">
        <v>1702</v>
      </c>
      <c r="B1704" s="3" t="s">
        <v>1703</v>
      </c>
      <c r="C1704" s="3" t="s">
        <v>5812</v>
      </c>
      <c r="D1704">
        <v>16500</v>
      </c>
      <c r="E1704">
        <v>1</v>
      </c>
      <c r="F1704" t="s">
        <v>8221</v>
      </c>
      <c r="G1704" t="s">
        <v>8224</v>
      </c>
      <c r="H1704" t="s">
        <v>8246</v>
      </c>
      <c r="I1704">
        <v>1427745150</v>
      </c>
      <c r="J1704">
        <v>1425156750</v>
      </c>
      <c r="K1704" t="b">
        <v>0</v>
      </c>
      <c r="L1704">
        <v>1</v>
      </c>
      <c r="M1704" t="b">
        <v>0</v>
      </c>
      <c r="N1704" t="s">
        <v>8293</v>
      </c>
      <c r="O1704" s="5">
        <f t="shared" si="104"/>
        <v>6.0606060606060606E-3</v>
      </c>
      <c r="P1704" s="7">
        <f t="shared" si="105"/>
        <v>1</v>
      </c>
      <c r="Q1704" t="s">
        <v>8325</v>
      </c>
      <c r="R1704" t="s">
        <v>8347</v>
      </c>
      <c r="S1704" s="12">
        <f t="shared" si="106"/>
        <v>42063.869791666672</v>
      </c>
      <c r="T1704" s="12">
        <f t="shared" si="107"/>
        <v>42093.828125</v>
      </c>
    </row>
    <row r="1705" spans="1:20" ht="60" x14ac:dyDescent="0.25">
      <c r="A1705">
        <v>1703</v>
      </c>
      <c r="B1705" s="3" t="s">
        <v>1704</v>
      </c>
      <c r="C1705" s="3" t="s">
        <v>5813</v>
      </c>
      <c r="D1705">
        <v>5000</v>
      </c>
      <c r="E1705">
        <v>51</v>
      </c>
      <c r="F1705" t="s">
        <v>8221</v>
      </c>
      <c r="G1705" t="s">
        <v>8224</v>
      </c>
      <c r="H1705" t="s">
        <v>8246</v>
      </c>
      <c r="I1705">
        <v>1441003537</v>
      </c>
      <c r="J1705">
        <v>1435819537</v>
      </c>
      <c r="K1705" t="b">
        <v>0</v>
      </c>
      <c r="L1705">
        <v>2</v>
      </c>
      <c r="M1705" t="b">
        <v>0</v>
      </c>
      <c r="N1705" t="s">
        <v>8293</v>
      </c>
      <c r="O1705" s="5">
        <f t="shared" si="104"/>
        <v>1.02</v>
      </c>
      <c r="P1705" s="7">
        <f t="shared" si="105"/>
        <v>25.5</v>
      </c>
      <c r="Q1705" t="s">
        <v>8325</v>
      </c>
      <c r="R1705" t="s">
        <v>8347</v>
      </c>
      <c r="S1705" s="12">
        <f t="shared" si="106"/>
        <v>42187.281678240746</v>
      </c>
      <c r="T1705" s="12">
        <f t="shared" si="107"/>
        <v>42247.281678240746</v>
      </c>
    </row>
    <row r="1706" spans="1:20" ht="45" x14ac:dyDescent="0.25">
      <c r="A1706">
        <v>1704</v>
      </c>
      <c r="B1706" s="3" t="s">
        <v>1705</v>
      </c>
      <c r="C1706" s="3" t="s">
        <v>5814</v>
      </c>
      <c r="D1706">
        <v>2000</v>
      </c>
      <c r="E1706">
        <v>1302</v>
      </c>
      <c r="F1706" t="s">
        <v>8221</v>
      </c>
      <c r="G1706" t="s">
        <v>8224</v>
      </c>
      <c r="H1706" t="s">
        <v>8246</v>
      </c>
      <c r="I1706">
        <v>1424056873</v>
      </c>
      <c r="J1706">
        <v>1421464873</v>
      </c>
      <c r="K1706" t="b">
        <v>0</v>
      </c>
      <c r="L1706">
        <v>11</v>
      </c>
      <c r="M1706" t="b">
        <v>0</v>
      </c>
      <c r="N1706" t="s">
        <v>8293</v>
      </c>
      <c r="O1706" s="5">
        <f t="shared" si="104"/>
        <v>65.100000000000009</v>
      </c>
      <c r="P1706" s="7">
        <f t="shared" si="105"/>
        <v>118.36363636363636</v>
      </c>
      <c r="Q1706" t="s">
        <v>8325</v>
      </c>
      <c r="R1706" t="s">
        <v>8347</v>
      </c>
      <c r="S1706" s="12">
        <f t="shared" si="106"/>
        <v>42021.139733796299</v>
      </c>
      <c r="T1706" s="12">
        <f t="shared" si="107"/>
        <v>42051.139733796299</v>
      </c>
    </row>
    <row r="1707" spans="1:20" ht="45" x14ac:dyDescent="0.25">
      <c r="A1707">
        <v>1705</v>
      </c>
      <c r="B1707" s="3" t="s">
        <v>1706</v>
      </c>
      <c r="C1707" s="3" t="s">
        <v>5815</v>
      </c>
      <c r="D1707">
        <v>2000</v>
      </c>
      <c r="E1707">
        <v>0</v>
      </c>
      <c r="F1707" t="s">
        <v>8221</v>
      </c>
      <c r="G1707" t="s">
        <v>8224</v>
      </c>
      <c r="H1707" t="s">
        <v>8246</v>
      </c>
      <c r="I1707">
        <v>1441814400</v>
      </c>
      <c r="J1707">
        <v>1440807846</v>
      </c>
      <c r="K1707" t="b">
        <v>0</v>
      </c>
      <c r="L1707">
        <v>0</v>
      </c>
      <c r="M1707" t="b">
        <v>0</v>
      </c>
      <c r="N1707" t="s">
        <v>8293</v>
      </c>
      <c r="O1707" s="5">
        <f t="shared" si="104"/>
        <v>0</v>
      </c>
      <c r="P1707" s="7" t="str">
        <f t="shared" si="105"/>
        <v>N/A</v>
      </c>
      <c r="Q1707" t="s">
        <v>8325</v>
      </c>
      <c r="R1707" t="s">
        <v>8347</v>
      </c>
      <c r="S1707" s="12">
        <f t="shared" si="106"/>
        <v>42245.016736111109</v>
      </c>
      <c r="T1707" s="12">
        <f t="shared" si="107"/>
        <v>42256.666666666672</v>
      </c>
    </row>
    <row r="1708" spans="1:20" ht="45" x14ac:dyDescent="0.25">
      <c r="A1708">
        <v>1706</v>
      </c>
      <c r="B1708" s="3" t="s">
        <v>1707</v>
      </c>
      <c r="C1708" s="3" t="s">
        <v>5816</v>
      </c>
      <c r="D1708">
        <v>5500</v>
      </c>
      <c r="E1708">
        <v>0</v>
      </c>
      <c r="F1708" t="s">
        <v>8221</v>
      </c>
      <c r="G1708" t="s">
        <v>8236</v>
      </c>
      <c r="H1708" t="s">
        <v>8249</v>
      </c>
      <c r="I1708">
        <v>1440314472</v>
      </c>
      <c r="J1708">
        <v>1435130472</v>
      </c>
      <c r="K1708" t="b">
        <v>0</v>
      </c>
      <c r="L1708">
        <v>0</v>
      </c>
      <c r="M1708" t="b">
        <v>0</v>
      </c>
      <c r="N1708" t="s">
        <v>8293</v>
      </c>
      <c r="O1708" s="5">
        <f t="shared" si="104"/>
        <v>0</v>
      </c>
      <c r="P1708" s="7" t="str">
        <f t="shared" si="105"/>
        <v>N/A</v>
      </c>
      <c r="Q1708" t="s">
        <v>8325</v>
      </c>
      <c r="R1708" t="s">
        <v>8347</v>
      </c>
      <c r="S1708" s="12">
        <f t="shared" si="106"/>
        <v>42179.306388888886</v>
      </c>
      <c r="T1708" s="12">
        <f t="shared" si="107"/>
        <v>42239.306388888886</v>
      </c>
    </row>
    <row r="1709" spans="1:20" ht="60" x14ac:dyDescent="0.25">
      <c r="A1709">
        <v>1707</v>
      </c>
      <c r="B1709" s="3" t="s">
        <v>1708</v>
      </c>
      <c r="C1709" s="3" t="s">
        <v>5817</v>
      </c>
      <c r="D1709">
        <v>5000</v>
      </c>
      <c r="E1709">
        <v>487</v>
      </c>
      <c r="F1709" t="s">
        <v>8221</v>
      </c>
      <c r="G1709" t="s">
        <v>8224</v>
      </c>
      <c r="H1709" t="s">
        <v>8246</v>
      </c>
      <c r="I1709">
        <v>1459181895</v>
      </c>
      <c r="J1709">
        <v>1456593495</v>
      </c>
      <c r="K1709" t="b">
        <v>0</v>
      </c>
      <c r="L1709">
        <v>9</v>
      </c>
      <c r="M1709" t="b">
        <v>0</v>
      </c>
      <c r="N1709" t="s">
        <v>8293</v>
      </c>
      <c r="O1709" s="5">
        <f t="shared" si="104"/>
        <v>9.74</v>
      </c>
      <c r="P1709" s="7">
        <f t="shared" si="105"/>
        <v>54.111111111111114</v>
      </c>
      <c r="Q1709" t="s">
        <v>8325</v>
      </c>
      <c r="R1709" t="s">
        <v>8347</v>
      </c>
      <c r="S1709" s="12">
        <f t="shared" si="106"/>
        <v>42427.721006944441</v>
      </c>
      <c r="T1709" s="12">
        <f t="shared" si="107"/>
        <v>42457.679340277777</v>
      </c>
    </row>
    <row r="1710" spans="1:20" ht="60" x14ac:dyDescent="0.25">
      <c r="A1710">
        <v>1708</v>
      </c>
      <c r="B1710" s="3" t="s">
        <v>1709</v>
      </c>
      <c r="C1710" s="3" t="s">
        <v>5818</v>
      </c>
      <c r="D1710">
        <v>7000</v>
      </c>
      <c r="E1710">
        <v>0</v>
      </c>
      <c r="F1710" t="s">
        <v>8221</v>
      </c>
      <c r="G1710" t="s">
        <v>8224</v>
      </c>
      <c r="H1710" t="s">
        <v>8246</v>
      </c>
      <c r="I1710">
        <v>1462135706</v>
      </c>
      <c r="J1710">
        <v>1458679706</v>
      </c>
      <c r="K1710" t="b">
        <v>0</v>
      </c>
      <c r="L1710">
        <v>0</v>
      </c>
      <c r="M1710" t="b">
        <v>0</v>
      </c>
      <c r="N1710" t="s">
        <v>8293</v>
      </c>
      <c r="O1710" s="5">
        <f t="shared" si="104"/>
        <v>0</v>
      </c>
      <c r="P1710" s="7" t="str">
        <f t="shared" si="105"/>
        <v>N/A</v>
      </c>
      <c r="Q1710" t="s">
        <v>8325</v>
      </c>
      <c r="R1710" t="s">
        <v>8347</v>
      </c>
      <c r="S1710" s="12">
        <f t="shared" si="106"/>
        <v>42451.866967592592</v>
      </c>
      <c r="T1710" s="12">
        <f t="shared" si="107"/>
        <v>42491.866967592592</v>
      </c>
    </row>
    <row r="1711" spans="1:20" ht="45" x14ac:dyDescent="0.25">
      <c r="A1711">
        <v>1709</v>
      </c>
      <c r="B1711" s="3" t="s">
        <v>1710</v>
      </c>
      <c r="C1711" s="3" t="s">
        <v>5819</v>
      </c>
      <c r="D1711">
        <v>1750</v>
      </c>
      <c r="E1711">
        <v>85</v>
      </c>
      <c r="F1711" t="s">
        <v>8221</v>
      </c>
      <c r="G1711" t="s">
        <v>8224</v>
      </c>
      <c r="H1711" t="s">
        <v>8246</v>
      </c>
      <c r="I1711">
        <v>1409513940</v>
      </c>
      <c r="J1711">
        <v>1405949514</v>
      </c>
      <c r="K1711" t="b">
        <v>0</v>
      </c>
      <c r="L1711">
        <v>4</v>
      </c>
      <c r="M1711" t="b">
        <v>0</v>
      </c>
      <c r="N1711" t="s">
        <v>8293</v>
      </c>
      <c r="O1711" s="5">
        <f t="shared" si="104"/>
        <v>4.8571428571428568</v>
      </c>
      <c r="P1711" s="7">
        <f t="shared" si="105"/>
        <v>21.25</v>
      </c>
      <c r="Q1711" t="s">
        <v>8325</v>
      </c>
      <c r="R1711" t="s">
        <v>8347</v>
      </c>
      <c r="S1711" s="12">
        <f t="shared" si="106"/>
        <v>41841.56381944444</v>
      </c>
      <c r="T1711" s="12">
        <f t="shared" si="107"/>
        <v>41882.818749999999</v>
      </c>
    </row>
    <row r="1712" spans="1:20" ht="30" x14ac:dyDescent="0.25">
      <c r="A1712">
        <v>1710</v>
      </c>
      <c r="B1712" s="3" t="s">
        <v>1711</v>
      </c>
      <c r="C1712" s="3" t="s">
        <v>5820</v>
      </c>
      <c r="D1712">
        <v>5000</v>
      </c>
      <c r="E1712">
        <v>34</v>
      </c>
      <c r="F1712" t="s">
        <v>8221</v>
      </c>
      <c r="G1712" t="s">
        <v>8236</v>
      </c>
      <c r="H1712" t="s">
        <v>8249</v>
      </c>
      <c r="I1712">
        <v>1453122000</v>
      </c>
      <c r="J1712">
        <v>1449151888</v>
      </c>
      <c r="K1712" t="b">
        <v>0</v>
      </c>
      <c r="L1712">
        <v>1</v>
      </c>
      <c r="M1712" t="b">
        <v>0</v>
      </c>
      <c r="N1712" t="s">
        <v>8293</v>
      </c>
      <c r="O1712" s="5">
        <f t="shared" si="104"/>
        <v>0.67999999999999994</v>
      </c>
      <c r="P1712" s="7">
        <f t="shared" si="105"/>
        <v>34</v>
      </c>
      <c r="Q1712" t="s">
        <v>8325</v>
      </c>
      <c r="R1712" t="s">
        <v>8347</v>
      </c>
      <c r="S1712" s="12">
        <f t="shared" si="106"/>
        <v>42341.59129629629</v>
      </c>
      <c r="T1712" s="12">
        <f t="shared" si="107"/>
        <v>42387.541666666672</v>
      </c>
    </row>
    <row r="1713" spans="1:20" ht="60" x14ac:dyDescent="0.25">
      <c r="A1713">
        <v>1711</v>
      </c>
      <c r="B1713" s="3" t="s">
        <v>1712</v>
      </c>
      <c r="C1713" s="3" t="s">
        <v>5821</v>
      </c>
      <c r="D1713">
        <v>10000</v>
      </c>
      <c r="E1713">
        <v>1050</v>
      </c>
      <c r="F1713" t="s">
        <v>8221</v>
      </c>
      <c r="G1713" t="s">
        <v>8224</v>
      </c>
      <c r="H1713" t="s">
        <v>8246</v>
      </c>
      <c r="I1713">
        <v>1409585434</v>
      </c>
      <c r="J1713">
        <v>1406907034</v>
      </c>
      <c r="K1713" t="b">
        <v>0</v>
      </c>
      <c r="L1713">
        <v>2</v>
      </c>
      <c r="M1713" t="b">
        <v>0</v>
      </c>
      <c r="N1713" t="s">
        <v>8293</v>
      </c>
      <c r="O1713" s="5">
        <f t="shared" si="104"/>
        <v>10.5</v>
      </c>
      <c r="P1713" s="7">
        <f t="shared" si="105"/>
        <v>525</v>
      </c>
      <c r="Q1713" t="s">
        <v>8325</v>
      </c>
      <c r="R1713" t="s">
        <v>8347</v>
      </c>
      <c r="S1713" s="12">
        <f t="shared" si="106"/>
        <v>41852.646226851852</v>
      </c>
      <c r="T1713" s="12">
        <f t="shared" si="107"/>
        <v>41883.646226851852</v>
      </c>
    </row>
    <row r="1714" spans="1:20" ht="60" x14ac:dyDescent="0.25">
      <c r="A1714">
        <v>1712</v>
      </c>
      <c r="B1714" s="3" t="s">
        <v>1713</v>
      </c>
      <c r="C1714" s="3" t="s">
        <v>5822</v>
      </c>
      <c r="D1714">
        <v>5000</v>
      </c>
      <c r="E1714">
        <v>0</v>
      </c>
      <c r="F1714" t="s">
        <v>8221</v>
      </c>
      <c r="G1714" t="s">
        <v>8224</v>
      </c>
      <c r="H1714" t="s">
        <v>8246</v>
      </c>
      <c r="I1714">
        <v>1435701353</v>
      </c>
      <c r="J1714">
        <v>1430517353</v>
      </c>
      <c r="K1714" t="b">
        <v>0</v>
      </c>
      <c r="L1714">
        <v>0</v>
      </c>
      <c r="M1714" t="b">
        <v>0</v>
      </c>
      <c r="N1714" t="s">
        <v>8293</v>
      </c>
      <c r="O1714" s="5">
        <f t="shared" si="104"/>
        <v>0</v>
      </c>
      <c r="P1714" s="7" t="str">
        <f t="shared" si="105"/>
        <v>N/A</v>
      </c>
      <c r="Q1714" t="s">
        <v>8325</v>
      </c>
      <c r="R1714" t="s">
        <v>8347</v>
      </c>
      <c r="S1714" s="12">
        <f t="shared" si="106"/>
        <v>42125.913807870369</v>
      </c>
      <c r="T1714" s="12">
        <f t="shared" si="107"/>
        <v>42185.913807870369</v>
      </c>
    </row>
    <row r="1715" spans="1:20" ht="60" x14ac:dyDescent="0.25">
      <c r="A1715">
        <v>1713</v>
      </c>
      <c r="B1715" s="3" t="s">
        <v>1714</v>
      </c>
      <c r="C1715" s="3" t="s">
        <v>5823</v>
      </c>
      <c r="D1715">
        <v>3000</v>
      </c>
      <c r="E1715">
        <v>50</v>
      </c>
      <c r="F1715" t="s">
        <v>8221</v>
      </c>
      <c r="G1715" t="s">
        <v>8224</v>
      </c>
      <c r="H1715" t="s">
        <v>8246</v>
      </c>
      <c r="I1715">
        <v>1412536412</v>
      </c>
      <c r="J1715">
        <v>1409944412</v>
      </c>
      <c r="K1715" t="b">
        <v>0</v>
      </c>
      <c r="L1715">
        <v>1</v>
      </c>
      <c r="M1715" t="b">
        <v>0</v>
      </c>
      <c r="N1715" t="s">
        <v>8293</v>
      </c>
      <c r="O1715" s="5">
        <f t="shared" si="104"/>
        <v>1.6666666666666667</v>
      </c>
      <c r="P1715" s="7">
        <f t="shared" si="105"/>
        <v>50</v>
      </c>
      <c r="Q1715" t="s">
        <v>8325</v>
      </c>
      <c r="R1715" t="s">
        <v>8347</v>
      </c>
      <c r="S1715" s="12">
        <f t="shared" si="106"/>
        <v>41887.801064814819</v>
      </c>
      <c r="T1715" s="12">
        <f t="shared" si="107"/>
        <v>41917.801064814819</v>
      </c>
    </row>
    <row r="1716" spans="1:20" ht="60" x14ac:dyDescent="0.25">
      <c r="A1716">
        <v>1714</v>
      </c>
      <c r="B1716" s="3" t="s">
        <v>1715</v>
      </c>
      <c r="C1716" s="3" t="s">
        <v>5824</v>
      </c>
      <c r="D1716">
        <v>25000</v>
      </c>
      <c r="E1716">
        <v>1967</v>
      </c>
      <c r="F1716" t="s">
        <v>8221</v>
      </c>
      <c r="G1716" t="s">
        <v>8224</v>
      </c>
      <c r="H1716" t="s">
        <v>8246</v>
      </c>
      <c r="I1716">
        <v>1430517761</v>
      </c>
      <c r="J1716">
        <v>1427925761</v>
      </c>
      <c r="K1716" t="b">
        <v>0</v>
      </c>
      <c r="L1716">
        <v>17</v>
      </c>
      <c r="M1716" t="b">
        <v>0</v>
      </c>
      <c r="N1716" t="s">
        <v>8293</v>
      </c>
      <c r="O1716" s="5">
        <f t="shared" si="104"/>
        <v>7.8680000000000003</v>
      </c>
      <c r="P1716" s="7">
        <f t="shared" si="105"/>
        <v>115.70588235294117</v>
      </c>
      <c r="Q1716" t="s">
        <v>8325</v>
      </c>
      <c r="R1716" t="s">
        <v>8347</v>
      </c>
      <c r="S1716" s="12">
        <f t="shared" si="106"/>
        <v>42095.918530092589</v>
      </c>
      <c r="T1716" s="12">
        <f t="shared" si="107"/>
        <v>42125.918530092589</v>
      </c>
    </row>
    <row r="1717" spans="1:20" ht="45" x14ac:dyDescent="0.25">
      <c r="A1717">
        <v>1715</v>
      </c>
      <c r="B1717" s="3" t="s">
        <v>1716</v>
      </c>
      <c r="C1717" s="3" t="s">
        <v>5825</v>
      </c>
      <c r="D1717">
        <v>5000</v>
      </c>
      <c r="E1717">
        <v>11</v>
      </c>
      <c r="F1717" t="s">
        <v>8221</v>
      </c>
      <c r="G1717" t="s">
        <v>8224</v>
      </c>
      <c r="H1717" t="s">
        <v>8246</v>
      </c>
      <c r="I1717">
        <v>1427772120</v>
      </c>
      <c r="J1717">
        <v>1425186785</v>
      </c>
      <c r="K1717" t="b">
        <v>0</v>
      </c>
      <c r="L1717">
        <v>2</v>
      </c>
      <c r="M1717" t="b">
        <v>0</v>
      </c>
      <c r="N1717" t="s">
        <v>8293</v>
      </c>
      <c r="O1717" s="5">
        <f t="shared" si="104"/>
        <v>0.22</v>
      </c>
      <c r="P1717" s="7">
        <f t="shared" si="105"/>
        <v>5.5</v>
      </c>
      <c r="Q1717" t="s">
        <v>8325</v>
      </c>
      <c r="R1717" t="s">
        <v>8347</v>
      </c>
      <c r="S1717" s="12">
        <f t="shared" si="106"/>
        <v>42064.217418981483</v>
      </c>
      <c r="T1717" s="12">
        <f t="shared" si="107"/>
        <v>42094.140277777777</v>
      </c>
    </row>
    <row r="1718" spans="1:20" ht="60" x14ac:dyDescent="0.25">
      <c r="A1718">
        <v>1716</v>
      </c>
      <c r="B1718" s="3" t="s">
        <v>1717</v>
      </c>
      <c r="C1718" s="3" t="s">
        <v>5826</v>
      </c>
      <c r="D1718">
        <v>2000</v>
      </c>
      <c r="E1718">
        <v>150</v>
      </c>
      <c r="F1718" t="s">
        <v>8221</v>
      </c>
      <c r="G1718" t="s">
        <v>8224</v>
      </c>
      <c r="H1718" t="s">
        <v>8246</v>
      </c>
      <c r="I1718">
        <v>1481295099</v>
      </c>
      <c r="J1718">
        <v>1477835499</v>
      </c>
      <c r="K1718" t="b">
        <v>0</v>
      </c>
      <c r="L1718">
        <v>3</v>
      </c>
      <c r="M1718" t="b">
        <v>0</v>
      </c>
      <c r="N1718" t="s">
        <v>8293</v>
      </c>
      <c r="O1718" s="5">
        <f t="shared" si="104"/>
        <v>7.5</v>
      </c>
      <c r="P1718" s="7">
        <f t="shared" si="105"/>
        <v>50</v>
      </c>
      <c r="Q1718" t="s">
        <v>8325</v>
      </c>
      <c r="R1718" t="s">
        <v>8347</v>
      </c>
      <c r="S1718" s="12">
        <f t="shared" si="106"/>
        <v>42673.577534722222</v>
      </c>
      <c r="T1718" s="12">
        <f t="shared" si="107"/>
        <v>42713.619201388887</v>
      </c>
    </row>
    <row r="1719" spans="1:20" ht="45" x14ac:dyDescent="0.25">
      <c r="A1719">
        <v>1717</v>
      </c>
      <c r="B1719" s="3" t="s">
        <v>1718</v>
      </c>
      <c r="C1719" s="3" t="s">
        <v>5827</v>
      </c>
      <c r="D1719">
        <v>3265</v>
      </c>
      <c r="E1719">
        <v>1395</v>
      </c>
      <c r="F1719" t="s">
        <v>8221</v>
      </c>
      <c r="G1719" t="s">
        <v>8224</v>
      </c>
      <c r="H1719" t="s">
        <v>8246</v>
      </c>
      <c r="I1719">
        <v>1461211200</v>
      </c>
      <c r="J1719">
        <v>1459467238</v>
      </c>
      <c r="K1719" t="b">
        <v>0</v>
      </c>
      <c r="L1719">
        <v>41</v>
      </c>
      <c r="M1719" t="b">
        <v>0</v>
      </c>
      <c r="N1719" t="s">
        <v>8293</v>
      </c>
      <c r="O1719" s="5">
        <f t="shared" si="104"/>
        <v>42.725880551301685</v>
      </c>
      <c r="P1719" s="7">
        <f t="shared" si="105"/>
        <v>34.024390243902438</v>
      </c>
      <c r="Q1719" t="s">
        <v>8325</v>
      </c>
      <c r="R1719" t="s">
        <v>8347</v>
      </c>
      <c r="S1719" s="12">
        <f t="shared" si="106"/>
        <v>42460.98192129629</v>
      </c>
      <c r="T1719" s="12">
        <f t="shared" si="107"/>
        <v>42481.166666666672</v>
      </c>
    </row>
    <row r="1720" spans="1:20" x14ac:dyDescent="0.25">
      <c r="A1720">
        <v>1718</v>
      </c>
      <c r="B1720" s="3" t="s">
        <v>1719</v>
      </c>
      <c r="C1720" s="3" t="s">
        <v>5828</v>
      </c>
      <c r="D1720">
        <v>35000</v>
      </c>
      <c r="E1720">
        <v>75</v>
      </c>
      <c r="F1720" t="s">
        <v>8221</v>
      </c>
      <c r="G1720" t="s">
        <v>8224</v>
      </c>
      <c r="H1720" t="s">
        <v>8246</v>
      </c>
      <c r="I1720">
        <v>1463201940</v>
      </c>
      <c r="J1720">
        <v>1459435149</v>
      </c>
      <c r="K1720" t="b">
        <v>0</v>
      </c>
      <c r="L1720">
        <v>2</v>
      </c>
      <c r="M1720" t="b">
        <v>0</v>
      </c>
      <c r="N1720" t="s">
        <v>8293</v>
      </c>
      <c r="O1720" s="5">
        <f t="shared" si="104"/>
        <v>0.2142857142857143</v>
      </c>
      <c r="P1720" s="7">
        <f t="shared" si="105"/>
        <v>37.5</v>
      </c>
      <c r="Q1720" t="s">
        <v>8325</v>
      </c>
      <c r="R1720" t="s">
        <v>8347</v>
      </c>
      <c r="S1720" s="12">
        <f t="shared" si="106"/>
        <v>42460.610520833332</v>
      </c>
      <c r="T1720" s="12">
        <f t="shared" si="107"/>
        <v>42504.207638888889</v>
      </c>
    </row>
    <row r="1721" spans="1:20" ht="60" x14ac:dyDescent="0.25">
      <c r="A1721">
        <v>1719</v>
      </c>
      <c r="B1721" s="3" t="s">
        <v>1720</v>
      </c>
      <c r="C1721" s="3" t="s">
        <v>5829</v>
      </c>
      <c r="D1721">
        <v>4000</v>
      </c>
      <c r="E1721">
        <v>35</v>
      </c>
      <c r="F1721" t="s">
        <v>8221</v>
      </c>
      <c r="G1721" t="s">
        <v>8224</v>
      </c>
      <c r="H1721" t="s">
        <v>8246</v>
      </c>
      <c r="I1721">
        <v>1410958191</v>
      </c>
      <c r="J1721">
        <v>1408366191</v>
      </c>
      <c r="K1721" t="b">
        <v>0</v>
      </c>
      <c r="L1721">
        <v>3</v>
      </c>
      <c r="M1721" t="b">
        <v>0</v>
      </c>
      <c r="N1721" t="s">
        <v>8293</v>
      </c>
      <c r="O1721" s="5">
        <f t="shared" si="104"/>
        <v>0.87500000000000011</v>
      </c>
      <c r="P1721" s="7">
        <f t="shared" si="105"/>
        <v>11.666666666666666</v>
      </c>
      <c r="Q1721" t="s">
        <v>8325</v>
      </c>
      <c r="R1721" t="s">
        <v>8347</v>
      </c>
      <c r="S1721" s="12">
        <f t="shared" si="106"/>
        <v>41869.534618055557</v>
      </c>
      <c r="T1721" s="12">
        <f t="shared" si="107"/>
        <v>41899.534618055557</v>
      </c>
    </row>
    <row r="1722" spans="1:20" ht="60" x14ac:dyDescent="0.25">
      <c r="A1722">
        <v>1720</v>
      </c>
      <c r="B1722" s="3" t="s">
        <v>1721</v>
      </c>
      <c r="C1722" s="3" t="s">
        <v>5830</v>
      </c>
      <c r="D1722">
        <v>4000</v>
      </c>
      <c r="E1722">
        <v>225</v>
      </c>
      <c r="F1722" t="s">
        <v>8221</v>
      </c>
      <c r="G1722" t="s">
        <v>8224</v>
      </c>
      <c r="H1722" t="s">
        <v>8246</v>
      </c>
      <c r="I1722">
        <v>1415562471</v>
      </c>
      <c r="J1722">
        <v>1412966871</v>
      </c>
      <c r="K1722" t="b">
        <v>0</v>
      </c>
      <c r="L1722">
        <v>8</v>
      </c>
      <c r="M1722" t="b">
        <v>0</v>
      </c>
      <c r="N1722" t="s">
        <v>8293</v>
      </c>
      <c r="O1722" s="5">
        <f t="shared" si="104"/>
        <v>5.625</v>
      </c>
      <c r="P1722" s="7">
        <f t="shared" si="105"/>
        <v>28.125</v>
      </c>
      <c r="Q1722" t="s">
        <v>8325</v>
      </c>
      <c r="R1722" t="s">
        <v>8347</v>
      </c>
      <c r="S1722" s="12">
        <f t="shared" si="106"/>
        <v>41922.783229166671</v>
      </c>
      <c r="T1722" s="12">
        <f t="shared" si="107"/>
        <v>41952.824895833335</v>
      </c>
    </row>
    <row r="1723" spans="1:20" ht="45" x14ac:dyDescent="0.25">
      <c r="A1723">
        <v>1721</v>
      </c>
      <c r="B1723" s="3" t="s">
        <v>1722</v>
      </c>
      <c r="C1723" s="3" t="s">
        <v>5831</v>
      </c>
      <c r="D1723">
        <v>5000</v>
      </c>
      <c r="E1723">
        <v>0</v>
      </c>
      <c r="F1723" t="s">
        <v>8221</v>
      </c>
      <c r="G1723" t="s">
        <v>8224</v>
      </c>
      <c r="H1723" t="s">
        <v>8246</v>
      </c>
      <c r="I1723">
        <v>1449831863</v>
      </c>
      <c r="J1723">
        <v>1447239863</v>
      </c>
      <c r="K1723" t="b">
        <v>0</v>
      </c>
      <c r="L1723">
        <v>0</v>
      </c>
      <c r="M1723" t="b">
        <v>0</v>
      </c>
      <c r="N1723" t="s">
        <v>8293</v>
      </c>
      <c r="O1723" s="5">
        <f t="shared" si="104"/>
        <v>0</v>
      </c>
      <c r="P1723" s="7" t="str">
        <f t="shared" si="105"/>
        <v>N/A</v>
      </c>
      <c r="Q1723" t="s">
        <v>8325</v>
      </c>
      <c r="R1723" t="s">
        <v>8347</v>
      </c>
      <c r="S1723" s="12">
        <f t="shared" si="106"/>
        <v>42319.461377314816</v>
      </c>
      <c r="T1723" s="12">
        <f t="shared" si="107"/>
        <v>42349.461377314816</v>
      </c>
    </row>
    <row r="1724" spans="1:20" ht="45" x14ac:dyDescent="0.25">
      <c r="A1724">
        <v>1722</v>
      </c>
      <c r="B1724" s="3" t="s">
        <v>1723</v>
      </c>
      <c r="C1724" s="3" t="s">
        <v>5832</v>
      </c>
      <c r="D1724">
        <v>2880</v>
      </c>
      <c r="E1724">
        <v>1</v>
      </c>
      <c r="F1724" t="s">
        <v>8221</v>
      </c>
      <c r="G1724" t="s">
        <v>8224</v>
      </c>
      <c r="H1724" t="s">
        <v>8246</v>
      </c>
      <c r="I1724">
        <v>1459642200</v>
      </c>
      <c r="J1724">
        <v>1456441429</v>
      </c>
      <c r="K1724" t="b">
        <v>0</v>
      </c>
      <c r="L1724">
        <v>1</v>
      </c>
      <c r="M1724" t="b">
        <v>0</v>
      </c>
      <c r="N1724" t="s">
        <v>8293</v>
      </c>
      <c r="O1724" s="5">
        <f t="shared" si="104"/>
        <v>3.4722222222222224E-2</v>
      </c>
      <c r="P1724" s="7">
        <f t="shared" si="105"/>
        <v>1</v>
      </c>
      <c r="Q1724" t="s">
        <v>8325</v>
      </c>
      <c r="R1724" t="s">
        <v>8347</v>
      </c>
      <c r="S1724" s="12">
        <f t="shared" si="106"/>
        <v>42425.960983796293</v>
      </c>
      <c r="T1724" s="12">
        <f t="shared" si="107"/>
        <v>42463.006944444445</v>
      </c>
    </row>
    <row r="1725" spans="1:20" ht="60" x14ac:dyDescent="0.25">
      <c r="A1725">
        <v>1723</v>
      </c>
      <c r="B1725" s="3" t="s">
        <v>1724</v>
      </c>
      <c r="C1725" s="3" t="s">
        <v>5833</v>
      </c>
      <c r="D1725">
        <v>10000</v>
      </c>
      <c r="E1725">
        <v>650</v>
      </c>
      <c r="F1725" t="s">
        <v>8221</v>
      </c>
      <c r="G1725" t="s">
        <v>8224</v>
      </c>
      <c r="H1725" t="s">
        <v>8246</v>
      </c>
      <c r="I1725">
        <v>1435730400</v>
      </c>
      <c r="J1725">
        <v>1430855315</v>
      </c>
      <c r="K1725" t="b">
        <v>0</v>
      </c>
      <c r="L1725">
        <v>3</v>
      </c>
      <c r="M1725" t="b">
        <v>0</v>
      </c>
      <c r="N1725" t="s">
        <v>8293</v>
      </c>
      <c r="O1725" s="5">
        <f t="shared" si="104"/>
        <v>6.5</v>
      </c>
      <c r="P1725" s="7">
        <f t="shared" si="105"/>
        <v>216.66666666666666</v>
      </c>
      <c r="Q1725" t="s">
        <v>8325</v>
      </c>
      <c r="R1725" t="s">
        <v>8347</v>
      </c>
      <c r="S1725" s="12">
        <f t="shared" si="106"/>
        <v>42129.82540509259</v>
      </c>
      <c r="T1725" s="12">
        <f t="shared" si="107"/>
        <v>42186.25</v>
      </c>
    </row>
    <row r="1726" spans="1:20" ht="60" x14ac:dyDescent="0.25">
      <c r="A1726">
        <v>1724</v>
      </c>
      <c r="B1726" s="3" t="s">
        <v>1725</v>
      </c>
      <c r="C1726" s="3" t="s">
        <v>5834</v>
      </c>
      <c r="D1726">
        <v>6000</v>
      </c>
      <c r="E1726">
        <v>35</v>
      </c>
      <c r="F1726" t="s">
        <v>8221</v>
      </c>
      <c r="G1726" t="s">
        <v>8224</v>
      </c>
      <c r="H1726" t="s">
        <v>8246</v>
      </c>
      <c r="I1726">
        <v>1414707762</v>
      </c>
      <c r="J1726">
        <v>1412115762</v>
      </c>
      <c r="K1726" t="b">
        <v>0</v>
      </c>
      <c r="L1726">
        <v>4</v>
      </c>
      <c r="M1726" t="b">
        <v>0</v>
      </c>
      <c r="N1726" t="s">
        <v>8293</v>
      </c>
      <c r="O1726" s="5">
        <f t="shared" si="104"/>
        <v>0.58333333333333337</v>
      </c>
      <c r="P1726" s="7">
        <f t="shared" si="105"/>
        <v>8.75</v>
      </c>
      <c r="Q1726" t="s">
        <v>8325</v>
      </c>
      <c r="R1726" t="s">
        <v>8347</v>
      </c>
      <c r="S1726" s="12">
        <f t="shared" si="106"/>
        <v>41912.932430555556</v>
      </c>
      <c r="T1726" s="12">
        <f t="shared" si="107"/>
        <v>41942.932430555556</v>
      </c>
    </row>
    <row r="1727" spans="1:20" ht="60" x14ac:dyDescent="0.25">
      <c r="A1727">
        <v>1725</v>
      </c>
      <c r="B1727" s="3" t="s">
        <v>1726</v>
      </c>
      <c r="C1727" s="3" t="s">
        <v>5835</v>
      </c>
      <c r="D1727">
        <v>5500</v>
      </c>
      <c r="E1727">
        <v>560</v>
      </c>
      <c r="F1727" t="s">
        <v>8221</v>
      </c>
      <c r="G1727" t="s">
        <v>8224</v>
      </c>
      <c r="H1727" t="s">
        <v>8246</v>
      </c>
      <c r="I1727">
        <v>1408922049</v>
      </c>
      <c r="J1727">
        <v>1406330049</v>
      </c>
      <c r="K1727" t="b">
        <v>0</v>
      </c>
      <c r="L1727">
        <v>9</v>
      </c>
      <c r="M1727" t="b">
        <v>0</v>
      </c>
      <c r="N1727" t="s">
        <v>8293</v>
      </c>
      <c r="O1727" s="5">
        <f t="shared" si="104"/>
        <v>10.181818181818182</v>
      </c>
      <c r="P1727" s="7">
        <f t="shared" si="105"/>
        <v>62.222222222222221</v>
      </c>
      <c r="Q1727" t="s">
        <v>8325</v>
      </c>
      <c r="R1727" t="s">
        <v>8347</v>
      </c>
      <c r="S1727" s="12">
        <f t="shared" si="106"/>
        <v>41845.968159722222</v>
      </c>
      <c r="T1727" s="12">
        <f t="shared" si="107"/>
        <v>41875.968159722222</v>
      </c>
    </row>
    <row r="1728" spans="1:20" ht="30" x14ac:dyDescent="0.25">
      <c r="A1728">
        <v>1726</v>
      </c>
      <c r="B1728" s="3" t="s">
        <v>1727</v>
      </c>
      <c r="C1728" s="3" t="s">
        <v>5836</v>
      </c>
      <c r="D1728">
        <v>6500</v>
      </c>
      <c r="E1728">
        <v>2196</v>
      </c>
      <c r="F1728" t="s">
        <v>8221</v>
      </c>
      <c r="G1728" t="s">
        <v>8224</v>
      </c>
      <c r="H1728" t="s">
        <v>8246</v>
      </c>
      <c r="I1728">
        <v>1403906664</v>
      </c>
      <c r="J1728">
        <v>1401401064</v>
      </c>
      <c r="K1728" t="b">
        <v>0</v>
      </c>
      <c r="L1728">
        <v>16</v>
      </c>
      <c r="M1728" t="b">
        <v>0</v>
      </c>
      <c r="N1728" t="s">
        <v>8293</v>
      </c>
      <c r="O1728" s="5">
        <f t="shared" si="104"/>
        <v>33.784615384615385</v>
      </c>
      <c r="P1728" s="7">
        <f t="shared" si="105"/>
        <v>137.25</v>
      </c>
      <c r="Q1728" t="s">
        <v>8325</v>
      </c>
      <c r="R1728" t="s">
        <v>8347</v>
      </c>
      <c r="S1728" s="12">
        <f t="shared" si="106"/>
        <v>41788.919722222221</v>
      </c>
      <c r="T1728" s="12">
        <f t="shared" si="107"/>
        <v>41817.919722222221</v>
      </c>
    </row>
    <row r="1729" spans="1:20" ht="60" x14ac:dyDescent="0.25">
      <c r="A1729">
        <v>1727</v>
      </c>
      <c r="B1729" s="3" t="s">
        <v>1728</v>
      </c>
      <c r="C1729" s="3" t="s">
        <v>5837</v>
      </c>
      <c r="D1729">
        <v>3000</v>
      </c>
      <c r="E1729">
        <v>1</v>
      </c>
      <c r="F1729" t="s">
        <v>8221</v>
      </c>
      <c r="G1729" t="s">
        <v>8225</v>
      </c>
      <c r="H1729" t="s">
        <v>8247</v>
      </c>
      <c r="I1729">
        <v>1428231600</v>
      </c>
      <c r="J1729">
        <v>1423520177</v>
      </c>
      <c r="K1729" t="b">
        <v>0</v>
      </c>
      <c r="L1729">
        <v>1</v>
      </c>
      <c r="M1729" t="b">
        <v>0</v>
      </c>
      <c r="N1729" t="s">
        <v>8293</v>
      </c>
      <c r="O1729" s="5">
        <f t="shared" si="104"/>
        <v>3.3333333333333333E-2</v>
      </c>
      <c r="P1729" s="7">
        <f t="shared" si="105"/>
        <v>1</v>
      </c>
      <c r="Q1729" t="s">
        <v>8325</v>
      </c>
      <c r="R1729" t="s">
        <v>8347</v>
      </c>
      <c r="S1729" s="12">
        <f t="shared" si="106"/>
        <v>42044.927974537044</v>
      </c>
      <c r="T1729" s="12">
        <f t="shared" si="107"/>
        <v>42099.458333333328</v>
      </c>
    </row>
    <row r="1730" spans="1:20" ht="45" x14ac:dyDescent="0.25">
      <c r="A1730">
        <v>1728</v>
      </c>
      <c r="B1730" s="3" t="s">
        <v>1729</v>
      </c>
      <c r="C1730" s="3" t="s">
        <v>5838</v>
      </c>
      <c r="D1730">
        <v>1250</v>
      </c>
      <c r="E1730">
        <v>855</v>
      </c>
      <c r="F1730" t="s">
        <v>8221</v>
      </c>
      <c r="G1730" t="s">
        <v>8224</v>
      </c>
      <c r="H1730" t="s">
        <v>8246</v>
      </c>
      <c r="I1730">
        <v>1445439674</v>
      </c>
      <c r="J1730">
        <v>1442847674</v>
      </c>
      <c r="K1730" t="b">
        <v>0</v>
      </c>
      <c r="L1730">
        <v>7</v>
      </c>
      <c r="M1730" t="b">
        <v>0</v>
      </c>
      <c r="N1730" t="s">
        <v>8293</v>
      </c>
      <c r="O1730" s="5">
        <f t="shared" si="104"/>
        <v>68.400000000000006</v>
      </c>
      <c r="P1730" s="7">
        <f t="shared" si="105"/>
        <v>122.14285714285714</v>
      </c>
      <c r="Q1730" t="s">
        <v>8325</v>
      </c>
      <c r="R1730" t="s">
        <v>8347</v>
      </c>
      <c r="S1730" s="12">
        <f t="shared" si="106"/>
        <v>42268.625856481478</v>
      </c>
      <c r="T1730" s="12">
        <f t="shared" si="107"/>
        <v>42298.625856481478</v>
      </c>
    </row>
    <row r="1731" spans="1:20" ht="60" x14ac:dyDescent="0.25">
      <c r="A1731">
        <v>1729</v>
      </c>
      <c r="B1731" s="3" t="s">
        <v>1730</v>
      </c>
      <c r="C1731" s="3" t="s">
        <v>5839</v>
      </c>
      <c r="D1731">
        <v>10000</v>
      </c>
      <c r="E1731">
        <v>0</v>
      </c>
      <c r="F1731" t="s">
        <v>8221</v>
      </c>
      <c r="G1731" t="s">
        <v>8224</v>
      </c>
      <c r="H1731" t="s">
        <v>8246</v>
      </c>
      <c r="I1731">
        <v>1465521306</v>
      </c>
      <c r="J1731">
        <v>1460337306</v>
      </c>
      <c r="K1731" t="b">
        <v>0</v>
      </c>
      <c r="L1731">
        <v>0</v>
      </c>
      <c r="M1731" t="b">
        <v>0</v>
      </c>
      <c r="N1731" t="s">
        <v>8293</v>
      </c>
      <c r="O1731" s="5">
        <f t="shared" ref="O1731:O1794" si="108">(E1731/D1731)*100</f>
        <v>0</v>
      </c>
      <c r="P1731" s="7" t="str">
        <f t="shared" ref="P1731:P1794" si="109">IF(E1731&gt;0,E1731/L1731,"N/A")</f>
        <v>N/A</v>
      </c>
      <c r="Q1731" t="s">
        <v>8325</v>
      </c>
      <c r="R1731" t="s">
        <v>8347</v>
      </c>
      <c r="S1731" s="12">
        <f t="shared" ref="S1731:S1794" si="110">(((J1731/60)/60)/24)+DATE(1970,1,1)</f>
        <v>42471.052152777775</v>
      </c>
      <c r="T1731" s="12">
        <f t="shared" ref="T1731:T1794" si="111">(((I1731/60)/60/24)+DATE(1970,1,1))</f>
        <v>42531.052152777775</v>
      </c>
    </row>
    <row r="1732" spans="1:20" ht="45" x14ac:dyDescent="0.25">
      <c r="A1732">
        <v>1730</v>
      </c>
      <c r="B1732" s="3" t="s">
        <v>1731</v>
      </c>
      <c r="C1732" s="3" t="s">
        <v>5840</v>
      </c>
      <c r="D1732">
        <v>3000</v>
      </c>
      <c r="E1732">
        <v>0</v>
      </c>
      <c r="F1732" t="s">
        <v>8221</v>
      </c>
      <c r="G1732" t="s">
        <v>8224</v>
      </c>
      <c r="H1732" t="s">
        <v>8246</v>
      </c>
      <c r="I1732">
        <v>1445738783</v>
      </c>
      <c r="J1732">
        <v>1443146783</v>
      </c>
      <c r="K1732" t="b">
        <v>0</v>
      </c>
      <c r="L1732">
        <v>0</v>
      </c>
      <c r="M1732" t="b">
        <v>0</v>
      </c>
      <c r="N1732" t="s">
        <v>8293</v>
      </c>
      <c r="O1732" s="5">
        <f t="shared" si="108"/>
        <v>0</v>
      </c>
      <c r="P1732" s="7" t="str">
        <f t="shared" si="109"/>
        <v>N/A</v>
      </c>
      <c r="Q1732" t="s">
        <v>8325</v>
      </c>
      <c r="R1732" t="s">
        <v>8347</v>
      </c>
      <c r="S1732" s="12">
        <f t="shared" si="110"/>
        <v>42272.087766203709</v>
      </c>
      <c r="T1732" s="12">
        <f t="shared" si="111"/>
        <v>42302.087766203709</v>
      </c>
    </row>
    <row r="1733" spans="1:20" ht="30" x14ac:dyDescent="0.25">
      <c r="A1733">
        <v>1731</v>
      </c>
      <c r="B1733" s="3" t="s">
        <v>1732</v>
      </c>
      <c r="C1733" s="3" t="s">
        <v>5841</v>
      </c>
      <c r="D1733">
        <v>1000</v>
      </c>
      <c r="E1733">
        <v>0</v>
      </c>
      <c r="F1733" t="s">
        <v>8221</v>
      </c>
      <c r="G1733" t="s">
        <v>8224</v>
      </c>
      <c r="H1733" t="s">
        <v>8246</v>
      </c>
      <c r="I1733">
        <v>1434034800</v>
      </c>
      <c r="J1733">
        <v>1432849552</v>
      </c>
      <c r="K1733" t="b">
        <v>0</v>
      </c>
      <c r="L1733">
        <v>0</v>
      </c>
      <c r="M1733" t="b">
        <v>0</v>
      </c>
      <c r="N1733" t="s">
        <v>8293</v>
      </c>
      <c r="O1733" s="5">
        <f t="shared" si="108"/>
        <v>0</v>
      </c>
      <c r="P1733" s="7" t="str">
        <f t="shared" si="109"/>
        <v>N/A</v>
      </c>
      <c r="Q1733" t="s">
        <v>8325</v>
      </c>
      <c r="R1733" t="s">
        <v>8347</v>
      </c>
      <c r="S1733" s="12">
        <f t="shared" si="110"/>
        <v>42152.906851851847</v>
      </c>
      <c r="T1733" s="12">
        <f t="shared" si="111"/>
        <v>42166.625</v>
      </c>
    </row>
    <row r="1734" spans="1:20" ht="60" x14ac:dyDescent="0.25">
      <c r="A1734">
        <v>1732</v>
      </c>
      <c r="B1734" s="3" t="s">
        <v>1733</v>
      </c>
      <c r="C1734" s="3" t="s">
        <v>5842</v>
      </c>
      <c r="D1734">
        <v>4000</v>
      </c>
      <c r="E1734">
        <v>0</v>
      </c>
      <c r="F1734" t="s">
        <v>8221</v>
      </c>
      <c r="G1734" t="s">
        <v>8224</v>
      </c>
      <c r="H1734" t="s">
        <v>8246</v>
      </c>
      <c r="I1734">
        <v>1452920400</v>
      </c>
      <c r="J1734">
        <v>1447777481</v>
      </c>
      <c r="K1734" t="b">
        <v>0</v>
      </c>
      <c r="L1734">
        <v>0</v>
      </c>
      <c r="M1734" t="b">
        <v>0</v>
      </c>
      <c r="N1734" t="s">
        <v>8293</v>
      </c>
      <c r="O1734" s="5">
        <f t="shared" si="108"/>
        <v>0</v>
      </c>
      <c r="P1734" s="7" t="str">
        <f t="shared" si="109"/>
        <v>N/A</v>
      </c>
      <c r="Q1734" t="s">
        <v>8325</v>
      </c>
      <c r="R1734" t="s">
        <v>8347</v>
      </c>
      <c r="S1734" s="12">
        <f t="shared" si="110"/>
        <v>42325.683807870373</v>
      </c>
      <c r="T1734" s="12">
        <f t="shared" si="111"/>
        <v>42385.208333333328</v>
      </c>
    </row>
    <row r="1735" spans="1:20" ht="60" x14ac:dyDescent="0.25">
      <c r="A1735">
        <v>1733</v>
      </c>
      <c r="B1735" s="3" t="s">
        <v>1734</v>
      </c>
      <c r="C1735" s="3" t="s">
        <v>5843</v>
      </c>
      <c r="D1735">
        <v>10000</v>
      </c>
      <c r="E1735">
        <v>0</v>
      </c>
      <c r="F1735" t="s">
        <v>8221</v>
      </c>
      <c r="G1735" t="s">
        <v>8224</v>
      </c>
      <c r="H1735" t="s">
        <v>8246</v>
      </c>
      <c r="I1735">
        <v>1473802200</v>
      </c>
      <c r="J1735">
        <v>1472746374</v>
      </c>
      <c r="K1735" t="b">
        <v>0</v>
      </c>
      <c r="L1735">
        <v>0</v>
      </c>
      <c r="M1735" t="b">
        <v>0</v>
      </c>
      <c r="N1735" t="s">
        <v>8293</v>
      </c>
      <c r="O1735" s="5">
        <f t="shared" si="108"/>
        <v>0</v>
      </c>
      <c r="P1735" s="7" t="str">
        <f t="shared" si="109"/>
        <v>N/A</v>
      </c>
      <c r="Q1735" t="s">
        <v>8325</v>
      </c>
      <c r="R1735" t="s">
        <v>8347</v>
      </c>
      <c r="S1735" s="12">
        <f t="shared" si="110"/>
        <v>42614.675625000003</v>
      </c>
      <c r="T1735" s="12">
        <f t="shared" si="111"/>
        <v>42626.895833333328</v>
      </c>
    </row>
    <row r="1736" spans="1:20" ht="45" x14ac:dyDescent="0.25">
      <c r="A1736">
        <v>1734</v>
      </c>
      <c r="B1736" s="3" t="s">
        <v>1735</v>
      </c>
      <c r="C1736" s="3" t="s">
        <v>5844</v>
      </c>
      <c r="D1736">
        <v>4500</v>
      </c>
      <c r="E1736">
        <v>1</v>
      </c>
      <c r="F1736" t="s">
        <v>8221</v>
      </c>
      <c r="G1736" t="s">
        <v>8224</v>
      </c>
      <c r="H1736" t="s">
        <v>8246</v>
      </c>
      <c r="I1736">
        <v>1431046356</v>
      </c>
      <c r="J1736">
        <v>1428454356</v>
      </c>
      <c r="K1736" t="b">
        <v>0</v>
      </c>
      <c r="L1736">
        <v>1</v>
      </c>
      <c r="M1736" t="b">
        <v>0</v>
      </c>
      <c r="N1736" t="s">
        <v>8293</v>
      </c>
      <c r="O1736" s="5">
        <f t="shared" si="108"/>
        <v>2.2222222222222223E-2</v>
      </c>
      <c r="P1736" s="7">
        <f t="shared" si="109"/>
        <v>1</v>
      </c>
      <c r="Q1736" t="s">
        <v>8325</v>
      </c>
      <c r="R1736" t="s">
        <v>8347</v>
      </c>
      <c r="S1736" s="12">
        <f t="shared" si="110"/>
        <v>42102.036527777775</v>
      </c>
      <c r="T1736" s="12">
        <f t="shared" si="111"/>
        <v>42132.036527777775</v>
      </c>
    </row>
    <row r="1737" spans="1:20" ht="45" x14ac:dyDescent="0.25">
      <c r="A1737">
        <v>1735</v>
      </c>
      <c r="B1737" s="3" t="s">
        <v>1736</v>
      </c>
      <c r="C1737" s="3" t="s">
        <v>5845</v>
      </c>
      <c r="D1737">
        <v>1000</v>
      </c>
      <c r="E1737">
        <v>110</v>
      </c>
      <c r="F1737" t="s">
        <v>8221</v>
      </c>
      <c r="G1737" t="s">
        <v>8224</v>
      </c>
      <c r="H1737" t="s">
        <v>8246</v>
      </c>
      <c r="I1737">
        <v>1470598345</v>
      </c>
      <c r="J1737">
        <v>1468006345</v>
      </c>
      <c r="K1737" t="b">
        <v>0</v>
      </c>
      <c r="L1737">
        <v>2</v>
      </c>
      <c r="M1737" t="b">
        <v>0</v>
      </c>
      <c r="N1737" t="s">
        <v>8293</v>
      </c>
      <c r="O1737" s="5">
        <f t="shared" si="108"/>
        <v>11</v>
      </c>
      <c r="P1737" s="7">
        <f t="shared" si="109"/>
        <v>55</v>
      </c>
      <c r="Q1737" t="s">
        <v>8325</v>
      </c>
      <c r="R1737" t="s">
        <v>8347</v>
      </c>
      <c r="S1737" s="12">
        <f t="shared" si="110"/>
        <v>42559.814178240747</v>
      </c>
      <c r="T1737" s="12">
        <f t="shared" si="111"/>
        <v>42589.814178240747</v>
      </c>
    </row>
    <row r="1738" spans="1:20" ht="45" x14ac:dyDescent="0.25">
      <c r="A1738">
        <v>1736</v>
      </c>
      <c r="B1738" s="3" t="s">
        <v>1737</v>
      </c>
      <c r="C1738" s="3" t="s">
        <v>5846</v>
      </c>
      <c r="D1738">
        <v>3000</v>
      </c>
      <c r="E1738">
        <v>22</v>
      </c>
      <c r="F1738" t="s">
        <v>8221</v>
      </c>
      <c r="G1738" t="s">
        <v>8224</v>
      </c>
      <c r="H1738" t="s">
        <v>8246</v>
      </c>
      <c r="I1738">
        <v>1447018833</v>
      </c>
      <c r="J1738">
        <v>1444423233</v>
      </c>
      <c r="K1738" t="b">
        <v>0</v>
      </c>
      <c r="L1738">
        <v>1</v>
      </c>
      <c r="M1738" t="b">
        <v>0</v>
      </c>
      <c r="N1738" t="s">
        <v>8293</v>
      </c>
      <c r="O1738" s="5">
        <f t="shared" si="108"/>
        <v>0.73333333333333328</v>
      </c>
      <c r="P1738" s="7">
        <f t="shared" si="109"/>
        <v>22</v>
      </c>
      <c r="Q1738" t="s">
        <v>8325</v>
      </c>
      <c r="R1738" t="s">
        <v>8347</v>
      </c>
      <c r="S1738" s="12">
        <f t="shared" si="110"/>
        <v>42286.861493055556</v>
      </c>
      <c r="T1738" s="12">
        <f t="shared" si="111"/>
        <v>42316.90315972222</v>
      </c>
    </row>
    <row r="1739" spans="1:20" ht="60" x14ac:dyDescent="0.25">
      <c r="A1739">
        <v>1737</v>
      </c>
      <c r="B1739" s="3" t="s">
        <v>1738</v>
      </c>
      <c r="C1739" s="3" t="s">
        <v>5847</v>
      </c>
      <c r="D1739">
        <v>4000</v>
      </c>
      <c r="E1739">
        <v>850</v>
      </c>
      <c r="F1739" t="s">
        <v>8221</v>
      </c>
      <c r="G1739" t="s">
        <v>8224</v>
      </c>
      <c r="H1739" t="s">
        <v>8246</v>
      </c>
      <c r="I1739">
        <v>1437432392</v>
      </c>
      <c r="J1739">
        <v>1434840392</v>
      </c>
      <c r="K1739" t="b">
        <v>0</v>
      </c>
      <c r="L1739">
        <v>15</v>
      </c>
      <c r="M1739" t="b">
        <v>0</v>
      </c>
      <c r="N1739" t="s">
        <v>8293</v>
      </c>
      <c r="O1739" s="5">
        <f t="shared" si="108"/>
        <v>21.25</v>
      </c>
      <c r="P1739" s="7">
        <f t="shared" si="109"/>
        <v>56.666666666666664</v>
      </c>
      <c r="Q1739" t="s">
        <v>8325</v>
      </c>
      <c r="R1739" t="s">
        <v>8347</v>
      </c>
      <c r="S1739" s="12">
        <f t="shared" si="110"/>
        <v>42175.948981481488</v>
      </c>
      <c r="T1739" s="12">
        <f t="shared" si="111"/>
        <v>42205.948981481488</v>
      </c>
    </row>
    <row r="1740" spans="1:20" ht="45" x14ac:dyDescent="0.25">
      <c r="A1740">
        <v>1738</v>
      </c>
      <c r="B1740" s="3" t="s">
        <v>1739</v>
      </c>
      <c r="C1740" s="3" t="s">
        <v>5848</v>
      </c>
      <c r="D1740">
        <v>5000</v>
      </c>
      <c r="E1740">
        <v>20</v>
      </c>
      <c r="F1740" t="s">
        <v>8221</v>
      </c>
      <c r="G1740" t="s">
        <v>8224</v>
      </c>
      <c r="H1740" t="s">
        <v>8246</v>
      </c>
      <c r="I1740">
        <v>1412283542</v>
      </c>
      <c r="J1740">
        <v>1409691542</v>
      </c>
      <c r="K1740" t="b">
        <v>0</v>
      </c>
      <c r="L1740">
        <v>1</v>
      </c>
      <c r="M1740" t="b">
        <v>0</v>
      </c>
      <c r="N1740" t="s">
        <v>8293</v>
      </c>
      <c r="O1740" s="5">
        <f t="shared" si="108"/>
        <v>0.4</v>
      </c>
      <c r="P1740" s="7">
        <f t="shared" si="109"/>
        <v>20</v>
      </c>
      <c r="Q1740" t="s">
        <v>8325</v>
      </c>
      <c r="R1740" t="s">
        <v>8347</v>
      </c>
      <c r="S1740" s="12">
        <f t="shared" si="110"/>
        <v>41884.874328703707</v>
      </c>
      <c r="T1740" s="12">
        <f t="shared" si="111"/>
        <v>41914.874328703707</v>
      </c>
    </row>
    <row r="1741" spans="1:20" ht="45" x14ac:dyDescent="0.25">
      <c r="A1741">
        <v>1739</v>
      </c>
      <c r="B1741" s="3" t="s">
        <v>1740</v>
      </c>
      <c r="C1741" s="3" t="s">
        <v>5849</v>
      </c>
      <c r="D1741">
        <v>1000</v>
      </c>
      <c r="E1741">
        <v>1</v>
      </c>
      <c r="F1741" t="s">
        <v>8221</v>
      </c>
      <c r="G1741" t="s">
        <v>8224</v>
      </c>
      <c r="H1741" t="s">
        <v>8246</v>
      </c>
      <c r="I1741">
        <v>1462391932</v>
      </c>
      <c r="J1741">
        <v>1457297932</v>
      </c>
      <c r="K1741" t="b">
        <v>0</v>
      </c>
      <c r="L1741">
        <v>1</v>
      </c>
      <c r="M1741" t="b">
        <v>0</v>
      </c>
      <c r="N1741" t="s">
        <v>8293</v>
      </c>
      <c r="O1741" s="5">
        <f t="shared" si="108"/>
        <v>0.1</v>
      </c>
      <c r="P1741" s="7">
        <f t="shared" si="109"/>
        <v>1</v>
      </c>
      <c r="Q1741" t="s">
        <v>8325</v>
      </c>
      <c r="R1741" t="s">
        <v>8347</v>
      </c>
      <c r="S1741" s="12">
        <f t="shared" si="110"/>
        <v>42435.874212962968</v>
      </c>
      <c r="T1741" s="12">
        <f t="shared" si="111"/>
        <v>42494.832546296297</v>
      </c>
    </row>
    <row r="1742" spans="1:20" ht="45" x14ac:dyDescent="0.25">
      <c r="A1742">
        <v>1740</v>
      </c>
      <c r="B1742" s="3" t="s">
        <v>1741</v>
      </c>
      <c r="C1742" s="3" t="s">
        <v>5850</v>
      </c>
      <c r="D1742">
        <v>3000</v>
      </c>
      <c r="E1742">
        <v>0</v>
      </c>
      <c r="F1742" t="s">
        <v>8221</v>
      </c>
      <c r="G1742" t="s">
        <v>8224</v>
      </c>
      <c r="H1742" t="s">
        <v>8246</v>
      </c>
      <c r="I1742">
        <v>1437075422</v>
      </c>
      <c r="J1742">
        <v>1434483422</v>
      </c>
      <c r="K1742" t="b">
        <v>0</v>
      </c>
      <c r="L1742">
        <v>0</v>
      </c>
      <c r="M1742" t="b">
        <v>0</v>
      </c>
      <c r="N1742" t="s">
        <v>8293</v>
      </c>
      <c r="O1742" s="5">
        <f t="shared" si="108"/>
        <v>0</v>
      </c>
      <c r="P1742" s="7" t="str">
        <f t="shared" si="109"/>
        <v>N/A</v>
      </c>
      <c r="Q1742" t="s">
        <v>8325</v>
      </c>
      <c r="R1742" t="s">
        <v>8347</v>
      </c>
      <c r="S1742" s="12">
        <f t="shared" si="110"/>
        <v>42171.817384259266</v>
      </c>
      <c r="T1742" s="12">
        <f t="shared" si="111"/>
        <v>42201.817384259266</v>
      </c>
    </row>
    <row r="1743" spans="1:20" ht="45" hidden="1" x14ac:dyDescent="0.25">
      <c r="A1743">
        <v>1741</v>
      </c>
      <c r="B1743" s="3" t="s">
        <v>1742</v>
      </c>
      <c r="C1743" s="3" t="s">
        <v>5851</v>
      </c>
      <c r="D1743">
        <v>1200</v>
      </c>
      <c r="E1743">
        <v>1330</v>
      </c>
      <c r="F1743" t="s">
        <v>8219</v>
      </c>
      <c r="G1743" t="s">
        <v>8225</v>
      </c>
      <c r="H1743" t="s">
        <v>8247</v>
      </c>
      <c r="I1743">
        <v>1433948671</v>
      </c>
      <c r="J1743">
        <v>1430060671</v>
      </c>
      <c r="K1743" t="b">
        <v>0</v>
      </c>
      <c r="L1743">
        <v>52</v>
      </c>
      <c r="M1743" t="b">
        <v>1</v>
      </c>
      <c r="N1743" t="s">
        <v>8285</v>
      </c>
      <c r="O1743" s="5">
        <f t="shared" si="108"/>
        <v>110.83333333333334</v>
      </c>
      <c r="P1743" s="7">
        <f t="shared" si="109"/>
        <v>25.576923076923077</v>
      </c>
      <c r="Q1743" t="s">
        <v>8338</v>
      </c>
      <c r="R1743" t="s">
        <v>8339</v>
      </c>
      <c r="S1743" s="12">
        <f t="shared" si="110"/>
        <v>42120.628136574072</v>
      </c>
      <c r="T1743" s="12">
        <f t="shared" si="111"/>
        <v>42165.628136574072</v>
      </c>
    </row>
    <row r="1744" spans="1:20" ht="60" hidden="1" x14ac:dyDescent="0.25">
      <c r="A1744">
        <v>1742</v>
      </c>
      <c r="B1744" s="3" t="s">
        <v>1743</v>
      </c>
      <c r="C1744" s="3" t="s">
        <v>5852</v>
      </c>
      <c r="D1744">
        <v>2000</v>
      </c>
      <c r="E1744">
        <v>2175</v>
      </c>
      <c r="F1744" t="s">
        <v>8219</v>
      </c>
      <c r="G1744" t="s">
        <v>8224</v>
      </c>
      <c r="H1744" t="s">
        <v>8246</v>
      </c>
      <c r="I1744">
        <v>1483822800</v>
      </c>
      <c r="J1744">
        <v>1481058170</v>
      </c>
      <c r="K1744" t="b">
        <v>0</v>
      </c>
      <c r="L1744">
        <v>34</v>
      </c>
      <c r="M1744" t="b">
        <v>1</v>
      </c>
      <c r="N1744" t="s">
        <v>8285</v>
      </c>
      <c r="O1744" s="5">
        <f t="shared" si="108"/>
        <v>108.74999999999999</v>
      </c>
      <c r="P1744" s="7">
        <f t="shared" si="109"/>
        <v>63.970588235294116</v>
      </c>
      <c r="Q1744" t="s">
        <v>8338</v>
      </c>
      <c r="R1744" t="s">
        <v>8339</v>
      </c>
      <c r="S1744" s="12">
        <f t="shared" si="110"/>
        <v>42710.876967592587</v>
      </c>
      <c r="T1744" s="12">
        <f t="shared" si="111"/>
        <v>42742.875</v>
      </c>
    </row>
    <row r="1745" spans="1:20" ht="45" hidden="1" x14ac:dyDescent="0.25">
      <c r="A1745">
        <v>1743</v>
      </c>
      <c r="B1745" s="3" t="s">
        <v>1744</v>
      </c>
      <c r="C1745" s="3" t="s">
        <v>5853</v>
      </c>
      <c r="D1745">
        <v>6000</v>
      </c>
      <c r="E1745">
        <v>6025</v>
      </c>
      <c r="F1745" t="s">
        <v>8219</v>
      </c>
      <c r="G1745" t="s">
        <v>8224</v>
      </c>
      <c r="H1745" t="s">
        <v>8246</v>
      </c>
      <c r="I1745">
        <v>1472270340</v>
      </c>
      <c r="J1745">
        <v>1470348775</v>
      </c>
      <c r="K1745" t="b">
        <v>0</v>
      </c>
      <c r="L1745">
        <v>67</v>
      </c>
      <c r="M1745" t="b">
        <v>1</v>
      </c>
      <c r="N1745" t="s">
        <v>8285</v>
      </c>
      <c r="O1745" s="5">
        <f t="shared" si="108"/>
        <v>100.41666666666667</v>
      </c>
      <c r="P1745" s="7">
        <f t="shared" si="109"/>
        <v>89.925373134328353</v>
      </c>
      <c r="Q1745" t="s">
        <v>8338</v>
      </c>
      <c r="R1745" t="s">
        <v>8339</v>
      </c>
      <c r="S1745" s="12">
        <f t="shared" si="110"/>
        <v>42586.925636574073</v>
      </c>
      <c r="T1745" s="12">
        <f t="shared" si="111"/>
        <v>42609.165972222225</v>
      </c>
    </row>
    <row r="1746" spans="1:20" ht="60" hidden="1" x14ac:dyDescent="0.25">
      <c r="A1746">
        <v>1744</v>
      </c>
      <c r="B1746" s="3" t="s">
        <v>1745</v>
      </c>
      <c r="C1746" s="3" t="s">
        <v>5854</v>
      </c>
      <c r="D1746">
        <v>5500</v>
      </c>
      <c r="E1746">
        <v>6515</v>
      </c>
      <c r="F1746" t="s">
        <v>8219</v>
      </c>
      <c r="G1746" t="s">
        <v>8225</v>
      </c>
      <c r="H1746" t="s">
        <v>8247</v>
      </c>
      <c r="I1746">
        <v>1425821477</v>
      </c>
      <c r="J1746">
        <v>1421937077</v>
      </c>
      <c r="K1746" t="b">
        <v>0</v>
      </c>
      <c r="L1746">
        <v>70</v>
      </c>
      <c r="M1746" t="b">
        <v>1</v>
      </c>
      <c r="N1746" t="s">
        <v>8285</v>
      </c>
      <c r="O1746" s="5">
        <f t="shared" si="108"/>
        <v>118.45454545454545</v>
      </c>
      <c r="P1746" s="7">
        <f t="shared" si="109"/>
        <v>93.071428571428569</v>
      </c>
      <c r="Q1746" t="s">
        <v>8338</v>
      </c>
      <c r="R1746" t="s">
        <v>8339</v>
      </c>
      <c r="S1746" s="12">
        <f t="shared" si="110"/>
        <v>42026.605057870373</v>
      </c>
      <c r="T1746" s="12">
        <f t="shared" si="111"/>
        <v>42071.563391203701</v>
      </c>
    </row>
    <row r="1747" spans="1:20" ht="60" hidden="1" x14ac:dyDescent="0.25">
      <c r="A1747">
        <v>1745</v>
      </c>
      <c r="B1747" s="3" t="s">
        <v>1746</v>
      </c>
      <c r="C1747" s="3" t="s">
        <v>5855</v>
      </c>
      <c r="D1747">
        <v>7000</v>
      </c>
      <c r="E1747">
        <v>7981</v>
      </c>
      <c r="F1747" t="s">
        <v>8219</v>
      </c>
      <c r="G1747" t="s">
        <v>8224</v>
      </c>
      <c r="H1747" t="s">
        <v>8246</v>
      </c>
      <c r="I1747">
        <v>1482372000</v>
      </c>
      <c r="J1747">
        <v>1479276838</v>
      </c>
      <c r="K1747" t="b">
        <v>0</v>
      </c>
      <c r="L1747">
        <v>89</v>
      </c>
      <c r="M1747" t="b">
        <v>1</v>
      </c>
      <c r="N1747" t="s">
        <v>8285</v>
      </c>
      <c r="O1747" s="5">
        <f t="shared" si="108"/>
        <v>114.01428571428571</v>
      </c>
      <c r="P1747" s="7">
        <f t="shared" si="109"/>
        <v>89.674157303370791</v>
      </c>
      <c r="Q1747" t="s">
        <v>8338</v>
      </c>
      <c r="R1747" t="s">
        <v>8339</v>
      </c>
      <c r="S1747" s="12">
        <f t="shared" si="110"/>
        <v>42690.259699074071</v>
      </c>
      <c r="T1747" s="12">
        <f t="shared" si="111"/>
        <v>42726.083333333328</v>
      </c>
    </row>
    <row r="1748" spans="1:20" ht="60" hidden="1" x14ac:dyDescent="0.25">
      <c r="A1748">
        <v>1746</v>
      </c>
      <c r="B1748" s="3" t="s">
        <v>1747</v>
      </c>
      <c r="C1748" s="3" t="s">
        <v>5856</v>
      </c>
      <c r="D1748">
        <v>15000</v>
      </c>
      <c r="E1748">
        <v>22215</v>
      </c>
      <c r="F1748" t="s">
        <v>8219</v>
      </c>
      <c r="G1748" t="s">
        <v>8224</v>
      </c>
      <c r="H1748" t="s">
        <v>8246</v>
      </c>
      <c r="I1748">
        <v>1479952800</v>
      </c>
      <c r="J1748">
        <v>1477368867</v>
      </c>
      <c r="K1748" t="b">
        <v>0</v>
      </c>
      <c r="L1748">
        <v>107</v>
      </c>
      <c r="M1748" t="b">
        <v>1</v>
      </c>
      <c r="N1748" t="s">
        <v>8285</v>
      </c>
      <c r="O1748" s="5">
        <f t="shared" si="108"/>
        <v>148.10000000000002</v>
      </c>
      <c r="P1748" s="7">
        <f t="shared" si="109"/>
        <v>207.61682242990653</v>
      </c>
      <c r="Q1748" t="s">
        <v>8338</v>
      </c>
      <c r="R1748" t="s">
        <v>8339</v>
      </c>
      <c r="S1748" s="12">
        <f t="shared" si="110"/>
        <v>42668.176701388889</v>
      </c>
      <c r="T1748" s="12">
        <f t="shared" si="111"/>
        <v>42698.083333333328</v>
      </c>
    </row>
    <row r="1749" spans="1:20" ht="60" hidden="1" x14ac:dyDescent="0.25">
      <c r="A1749">
        <v>1747</v>
      </c>
      <c r="B1749" s="3" t="s">
        <v>1748</v>
      </c>
      <c r="C1749" s="3" t="s">
        <v>5857</v>
      </c>
      <c r="D1749">
        <v>9000</v>
      </c>
      <c r="E1749">
        <v>9446</v>
      </c>
      <c r="F1749" t="s">
        <v>8219</v>
      </c>
      <c r="G1749" t="s">
        <v>8225</v>
      </c>
      <c r="H1749" t="s">
        <v>8247</v>
      </c>
      <c r="I1749">
        <v>1447426800</v>
      </c>
      <c r="J1749">
        <v>1444904830</v>
      </c>
      <c r="K1749" t="b">
        <v>0</v>
      </c>
      <c r="L1749">
        <v>159</v>
      </c>
      <c r="M1749" t="b">
        <v>1</v>
      </c>
      <c r="N1749" t="s">
        <v>8285</v>
      </c>
      <c r="O1749" s="5">
        <f t="shared" si="108"/>
        <v>104.95555555555556</v>
      </c>
      <c r="P1749" s="7">
        <f t="shared" si="109"/>
        <v>59.408805031446541</v>
      </c>
      <c r="Q1749" t="s">
        <v>8338</v>
      </c>
      <c r="R1749" t="s">
        <v>8339</v>
      </c>
      <c r="S1749" s="12">
        <f t="shared" si="110"/>
        <v>42292.435532407413</v>
      </c>
      <c r="T1749" s="12">
        <f t="shared" si="111"/>
        <v>42321.625</v>
      </c>
    </row>
    <row r="1750" spans="1:20" ht="45" hidden="1" x14ac:dyDescent="0.25">
      <c r="A1750">
        <v>1748</v>
      </c>
      <c r="B1750" s="3" t="s">
        <v>1749</v>
      </c>
      <c r="C1750" s="3" t="s">
        <v>5858</v>
      </c>
      <c r="D1750">
        <v>50000</v>
      </c>
      <c r="E1750">
        <v>64974</v>
      </c>
      <c r="F1750" t="s">
        <v>8219</v>
      </c>
      <c r="G1750" t="s">
        <v>8229</v>
      </c>
      <c r="H1750" t="s">
        <v>8251</v>
      </c>
      <c r="I1750">
        <v>1441234143</v>
      </c>
      <c r="J1750">
        <v>1438642143</v>
      </c>
      <c r="K1750" t="b">
        <v>0</v>
      </c>
      <c r="L1750">
        <v>181</v>
      </c>
      <c r="M1750" t="b">
        <v>1</v>
      </c>
      <c r="N1750" t="s">
        <v>8285</v>
      </c>
      <c r="O1750" s="5">
        <f t="shared" si="108"/>
        <v>129.94800000000001</v>
      </c>
      <c r="P1750" s="7">
        <f t="shared" si="109"/>
        <v>358.97237569060775</v>
      </c>
      <c r="Q1750" t="s">
        <v>8338</v>
      </c>
      <c r="R1750" t="s">
        <v>8339</v>
      </c>
      <c r="S1750" s="12">
        <f t="shared" si="110"/>
        <v>42219.950729166667</v>
      </c>
      <c r="T1750" s="12">
        <f t="shared" si="111"/>
        <v>42249.950729166667</v>
      </c>
    </row>
    <row r="1751" spans="1:20" ht="45" hidden="1" x14ac:dyDescent="0.25">
      <c r="A1751">
        <v>1749</v>
      </c>
      <c r="B1751" s="3" t="s">
        <v>1750</v>
      </c>
      <c r="C1751" s="3" t="s">
        <v>5859</v>
      </c>
      <c r="D1751">
        <v>10050</v>
      </c>
      <c r="E1751">
        <v>12410.5</v>
      </c>
      <c r="F1751" t="s">
        <v>8219</v>
      </c>
      <c r="G1751" t="s">
        <v>8243</v>
      </c>
      <c r="H1751" t="s">
        <v>8249</v>
      </c>
      <c r="I1751">
        <v>1488394800</v>
      </c>
      <c r="J1751">
        <v>1485213921</v>
      </c>
      <c r="K1751" t="b">
        <v>0</v>
      </c>
      <c r="L1751">
        <v>131</v>
      </c>
      <c r="M1751" t="b">
        <v>1</v>
      </c>
      <c r="N1751" t="s">
        <v>8285</v>
      </c>
      <c r="O1751" s="5">
        <f t="shared" si="108"/>
        <v>123.48756218905473</v>
      </c>
      <c r="P1751" s="7">
        <f t="shared" si="109"/>
        <v>94.736641221374043</v>
      </c>
      <c r="Q1751" t="s">
        <v>8338</v>
      </c>
      <c r="R1751" t="s">
        <v>8339</v>
      </c>
      <c r="S1751" s="12">
        <f t="shared" si="110"/>
        <v>42758.975937499999</v>
      </c>
      <c r="T1751" s="12">
        <f t="shared" si="111"/>
        <v>42795.791666666672</v>
      </c>
    </row>
    <row r="1752" spans="1:20" ht="60" hidden="1" x14ac:dyDescent="0.25">
      <c r="A1752">
        <v>1750</v>
      </c>
      <c r="B1752" s="3" t="s">
        <v>1751</v>
      </c>
      <c r="C1752" s="3" t="s">
        <v>5860</v>
      </c>
      <c r="D1752">
        <v>5000</v>
      </c>
      <c r="E1752">
        <v>10081</v>
      </c>
      <c r="F1752" t="s">
        <v>8219</v>
      </c>
      <c r="G1752" t="s">
        <v>8224</v>
      </c>
      <c r="H1752" t="s">
        <v>8246</v>
      </c>
      <c r="I1752">
        <v>1461096304</v>
      </c>
      <c r="J1752">
        <v>1458936304</v>
      </c>
      <c r="K1752" t="b">
        <v>0</v>
      </c>
      <c r="L1752">
        <v>125</v>
      </c>
      <c r="M1752" t="b">
        <v>1</v>
      </c>
      <c r="N1752" t="s">
        <v>8285</v>
      </c>
      <c r="O1752" s="5">
        <f t="shared" si="108"/>
        <v>201.62</v>
      </c>
      <c r="P1752" s="7">
        <f t="shared" si="109"/>
        <v>80.647999999999996</v>
      </c>
      <c r="Q1752" t="s">
        <v>8338</v>
      </c>
      <c r="R1752" t="s">
        <v>8339</v>
      </c>
      <c r="S1752" s="12">
        <f t="shared" si="110"/>
        <v>42454.836851851855</v>
      </c>
      <c r="T1752" s="12">
        <f t="shared" si="111"/>
        <v>42479.836851851855</v>
      </c>
    </row>
    <row r="1753" spans="1:20" ht="30" hidden="1" x14ac:dyDescent="0.25">
      <c r="A1753">
        <v>1751</v>
      </c>
      <c r="B1753" s="3" t="s">
        <v>1752</v>
      </c>
      <c r="C1753" s="3" t="s">
        <v>5861</v>
      </c>
      <c r="D1753">
        <v>10000</v>
      </c>
      <c r="E1753">
        <v>10290</v>
      </c>
      <c r="F1753" t="s">
        <v>8219</v>
      </c>
      <c r="G1753" t="s">
        <v>8224</v>
      </c>
      <c r="H1753" t="s">
        <v>8246</v>
      </c>
      <c r="I1753">
        <v>1426787123</v>
      </c>
      <c r="J1753">
        <v>1424198723</v>
      </c>
      <c r="K1753" t="b">
        <v>0</v>
      </c>
      <c r="L1753">
        <v>61</v>
      </c>
      <c r="M1753" t="b">
        <v>1</v>
      </c>
      <c r="N1753" t="s">
        <v>8285</v>
      </c>
      <c r="O1753" s="5">
        <f t="shared" si="108"/>
        <v>102.89999999999999</v>
      </c>
      <c r="P1753" s="7">
        <f t="shared" si="109"/>
        <v>168.68852459016392</v>
      </c>
      <c r="Q1753" t="s">
        <v>8338</v>
      </c>
      <c r="R1753" t="s">
        <v>8339</v>
      </c>
      <c r="S1753" s="12">
        <f t="shared" si="110"/>
        <v>42052.7815162037</v>
      </c>
      <c r="T1753" s="12">
        <f t="shared" si="111"/>
        <v>42082.739849537036</v>
      </c>
    </row>
    <row r="1754" spans="1:20" ht="45" hidden="1" x14ac:dyDescent="0.25">
      <c r="A1754">
        <v>1752</v>
      </c>
      <c r="B1754" s="3" t="s">
        <v>1753</v>
      </c>
      <c r="C1754" s="3" t="s">
        <v>5862</v>
      </c>
      <c r="D1754">
        <v>1200</v>
      </c>
      <c r="E1754">
        <v>3122</v>
      </c>
      <c r="F1754" t="s">
        <v>8219</v>
      </c>
      <c r="G1754" t="s">
        <v>8225</v>
      </c>
      <c r="H1754" t="s">
        <v>8247</v>
      </c>
      <c r="I1754">
        <v>1476425082</v>
      </c>
      <c r="J1754">
        <v>1473833082</v>
      </c>
      <c r="K1754" t="b">
        <v>0</v>
      </c>
      <c r="L1754">
        <v>90</v>
      </c>
      <c r="M1754" t="b">
        <v>1</v>
      </c>
      <c r="N1754" t="s">
        <v>8285</v>
      </c>
      <c r="O1754" s="5">
        <f t="shared" si="108"/>
        <v>260.16666666666663</v>
      </c>
      <c r="P1754" s="7">
        <f t="shared" si="109"/>
        <v>34.68888888888889</v>
      </c>
      <c r="Q1754" t="s">
        <v>8338</v>
      </c>
      <c r="R1754" t="s">
        <v>8339</v>
      </c>
      <c r="S1754" s="12">
        <f t="shared" si="110"/>
        <v>42627.253263888888</v>
      </c>
      <c r="T1754" s="12">
        <f t="shared" si="111"/>
        <v>42657.253263888888</v>
      </c>
    </row>
    <row r="1755" spans="1:20" ht="45" hidden="1" x14ac:dyDescent="0.25">
      <c r="A1755">
        <v>1753</v>
      </c>
      <c r="B1755" s="3" t="s">
        <v>1754</v>
      </c>
      <c r="C1755" s="3" t="s">
        <v>5863</v>
      </c>
      <c r="D1755">
        <v>15000</v>
      </c>
      <c r="E1755">
        <v>16200</v>
      </c>
      <c r="F1755" t="s">
        <v>8219</v>
      </c>
      <c r="G1755" t="s">
        <v>8232</v>
      </c>
      <c r="H1755" t="s">
        <v>8253</v>
      </c>
      <c r="I1755">
        <v>1458579568</v>
      </c>
      <c r="J1755">
        <v>1455991168</v>
      </c>
      <c r="K1755" t="b">
        <v>0</v>
      </c>
      <c r="L1755">
        <v>35</v>
      </c>
      <c r="M1755" t="b">
        <v>1</v>
      </c>
      <c r="N1755" t="s">
        <v>8285</v>
      </c>
      <c r="O1755" s="5">
        <f t="shared" si="108"/>
        <v>108</v>
      </c>
      <c r="P1755" s="7">
        <f t="shared" si="109"/>
        <v>462.85714285714283</v>
      </c>
      <c r="Q1755" t="s">
        <v>8338</v>
      </c>
      <c r="R1755" t="s">
        <v>8339</v>
      </c>
      <c r="S1755" s="12">
        <f t="shared" si="110"/>
        <v>42420.74962962963</v>
      </c>
      <c r="T1755" s="12">
        <f t="shared" si="111"/>
        <v>42450.707962962959</v>
      </c>
    </row>
    <row r="1756" spans="1:20" ht="60" hidden="1" x14ac:dyDescent="0.25">
      <c r="A1756">
        <v>1754</v>
      </c>
      <c r="B1756" s="3" t="s">
        <v>1755</v>
      </c>
      <c r="C1756" s="3" t="s">
        <v>5864</v>
      </c>
      <c r="D1756">
        <v>8500</v>
      </c>
      <c r="E1756">
        <v>9395</v>
      </c>
      <c r="F1756" t="s">
        <v>8219</v>
      </c>
      <c r="G1756" t="s">
        <v>8229</v>
      </c>
      <c r="H1756" t="s">
        <v>8251</v>
      </c>
      <c r="I1756">
        <v>1428091353</v>
      </c>
      <c r="J1756">
        <v>1425502953</v>
      </c>
      <c r="K1756" t="b">
        <v>0</v>
      </c>
      <c r="L1756">
        <v>90</v>
      </c>
      <c r="M1756" t="b">
        <v>1</v>
      </c>
      <c r="N1756" t="s">
        <v>8285</v>
      </c>
      <c r="O1756" s="5">
        <f t="shared" si="108"/>
        <v>110.52941176470587</v>
      </c>
      <c r="P1756" s="7">
        <f t="shared" si="109"/>
        <v>104.38888888888889</v>
      </c>
      <c r="Q1756" t="s">
        <v>8338</v>
      </c>
      <c r="R1756" t="s">
        <v>8339</v>
      </c>
      <c r="S1756" s="12">
        <f t="shared" si="110"/>
        <v>42067.876770833333</v>
      </c>
      <c r="T1756" s="12">
        <f t="shared" si="111"/>
        <v>42097.835104166668</v>
      </c>
    </row>
    <row r="1757" spans="1:20" ht="60" hidden="1" x14ac:dyDescent="0.25">
      <c r="A1757">
        <v>1755</v>
      </c>
      <c r="B1757" s="3" t="s">
        <v>1756</v>
      </c>
      <c r="C1757" s="3" t="s">
        <v>5865</v>
      </c>
      <c r="D1757">
        <v>25</v>
      </c>
      <c r="E1757">
        <v>30</v>
      </c>
      <c r="F1757" t="s">
        <v>8219</v>
      </c>
      <c r="G1757" t="s">
        <v>8224</v>
      </c>
      <c r="H1757" t="s">
        <v>8246</v>
      </c>
      <c r="I1757">
        <v>1444071361</v>
      </c>
      <c r="J1757">
        <v>1441479361</v>
      </c>
      <c r="K1757" t="b">
        <v>0</v>
      </c>
      <c r="L1757">
        <v>4</v>
      </c>
      <c r="M1757" t="b">
        <v>1</v>
      </c>
      <c r="N1757" t="s">
        <v>8285</v>
      </c>
      <c r="O1757" s="5">
        <f t="shared" si="108"/>
        <v>120</v>
      </c>
      <c r="P1757" s="7">
        <f t="shared" si="109"/>
        <v>7.5</v>
      </c>
      <c r="Q1757" t="s">
        <v>8338</v>
      </c>
      <c r="R1757" t="s">
        <v>8339</v>
      </c>
      <c r="S1757" s="12">
        <f t="shared" si="110"/>
        <v>42252.788900462961</v>
      </c>
      <c r="T1757" s="12">
        <f t="shared" si="111"/>
        <v>42282.788900462961</v>
      </c>
    </row>
    <row r="1758" spans="1:20" ht="45" hidden="1" x14ac:dyDescent="0.25">
      <c r="A1758">
        <v>1756</v>
      </c>
      <c r="B1758" s="3" t="s">
        <v>1757</v>
      </c>
      <c r="C1758" s="3" t="s">
        <v>5866</v>
      </c>
      <c r="D1758">
        <v>5500</v>
      </c>
      <c r="E1758">
        <v>5655.6</v>
      </c>
      <c r="F1758" t="s">
        <v>8219</v>
      </c>
      <c r="G1758" t="s">
        <v>8224</v>
      </c>
      <c r="H1758" t="s">
        <v>8246</v>
      </c>
      <c r="I1758">
        <v>1472443269</v>
      </c>
      <c r="J1758">
        <v>1468987269</v>
      </c>
      <c r="K1758" t="b">
        <v>0</v>
      </c>
      <c r="L1758">
        <v>120</v>
      </c>
      <c r="M1758" t="b">
        <v>1</v>
      </c>
      <c r="N1758" t="s">
        <v>8285</v>
      </c>
      <c r="O1758" s="5">
        <f t="shared" si="108"/>
        <v>102.82909090909091</v>
      </c>
      <c r="P1758" s="7">
        <f t="shared" si="109"/>
        <v>47.13</v>
      </c>
      <c r="Q1758" t="s">
        <v>8338</v>
      </c>
      <c r="R1758" t="s">
        <v>8339</v>
      </c>
      <c r="S1758" s="12">
        <f t="shared" si="110"/>
        <v>42571.167465277773</v>
      </c>
      <c r="T1758" s="12">
        <f t="shared" si="111"/>
        <v>42611.167465277773</v>
      </c>
    </row>
    <row r="1759" spans="1:20" ht="45" hidden="1" x14ac:dyDescent="0.25">
      <c r="A1759">
        <v>1757</v>
      </c>
      <c r="B1759" s="3" t="s">
        <v>1758</v>
      </c>
      <c r="C1759" s="3" t="s">
        <v>5867</v>
      </c>
      <c r="D1759">
        <v>5000</v>
      </c>
      <c r="E1759">
        <v>5800</v>
      </c>
      <c r="F1759" t="s">
        <v>8219</v>
      </c>
      <c r="G1759" t="s">
        <v>8224</v>
      </c>
      <c r="H1759" t="s">
        <v>8246</v>
      </c>
      <c r="I1759">
        <v>1485631740</v>
      </c>
      <c r="J1759">
        <v>1483041083</v>
      </c>
      <c r="K1759" t="b">
        <v>0</v>
      </c>
      <c r="L1759">
        <v>14</v>
      </c>
      <c r="M1759" t="b">
        <v>1</v>
      </c>
      <c r="N1759" t="s">
        <v>8285</v>
      </c>
      <c r="O1759" s="5">
        <f t="shared" si="108"/>
        <v>115.99999999999999</v>
      </c>
      <c r="P1759" s="7">
        <f t="shared" si="109"/>
        <v>414.28571428571428</v>
      </c>
      <c r="Q1759" t="s">
        <v>8338</v>
      </c>
      <c r="R1759" t="s">
        <v>8339</v>
      </c>
      <c r="S1759" s="12">
        <f t="shared" si="110"/>
        <v>42733.827349537038</v>
      </c>
      <c r="T1759" s="12">
        <f t="shared" si="111"/>
        <v>42763.811805555553</v>
      </c>
    </row>
    <row r="1760" spans="1:20" ht="60" hidden="1" x14ac:dyDescent="0.25">
      <c r="A1760">
        <v>1758</v>
      </c>
      <c r="B1760" s="3" t="s">
        <v>1759</v>
      </c>
      <c r="C1760" s="3" t="s">
        <v>5868</v>
      </c>
      <c r="D1760">
        <v>1000</v>
      </c>
      <c r="E1760">
        <v>1147</v>
      </c>
      <c r="F1760" t="s">
        <v>8219</v>
      </c>
      <c r="G1760" t="s">
        <v>8224</v>
      </c>
      <c r="H1760" t="s">
        <v>8246</v>
      </c>
      <c r="I1760">
        <v>1468536992</v>
      </c>
      <c r="J1760">
        <v>1463352992</v>
      </c>
      <c r="K1760" t="b">
        <v>0</v>
      </c>
      <c r="L1760">
        <v>27</v>
      </c>
      <c r="M1760" t="b">
        <v>1</v>
      </c>
      <c r="N1760" t="s">
        <v>8285</v>
      </c>
      <c r="O1760" s="5">
        <f t="shared" si="108"/>
        <v>114.7</v>
      </c>
      <c r="P1760" s="7">
        <f t="shared" si="109"/>
        <v>42.481481481481481</v>
      </c>
      <c r="Q1760" t="s">
        <v>8338</v>
      </c>
      <c r="R1760" t="s">
        <v>8339</v>
      </c>
      <c r="S1760" s="12">
        <f t="shared" si="110"/>
        <v>42505.955925925926</v>
      </c>
      <c r="T1760" s="12">
        <f t="shared" si="111"/>
        <v>42565.955925925926</v>
      </c>
    </row>
    <row r="1761" spans="1:20" ht="30" hidden="1" x14ac:dyDescent="0.25">
      <c r="A1761">
        <v>1759</v>
      </c>
      <c r="B1761" s="3" t="s">
        <v>1760</v>
      </c>
      <c r="C1761" s="3" t="s">
        <v>5869</v>
      </c>
      <c r="D1761">
        <v>5000</v>
      </c>
      <c r="E1761">
        <v>5330</v>
      </c>
      <c r="F1761" t="s">
        <v>8219</v>
      </c>
      <c r="G1761" t="s">
        <v>8224</v>
      </c>
      <c r="H1761" t="s">
        <v>8246</v>
      </c>
      <c r="I1761">
        <v>1427309629</v>
      </c>
      <c r="J1761">
        <v>1425585229</v>
      </c>
      <c r="K1761" t="b">
        <v>0</v>
      </c>
      <c r="L1761">
        <v>49</v>
      </c>
      <c r="M1761" t="b">
        <v>1</v>
      </c>
      <c r="N1761" t="s">
        <v>8285</v>
      </c>
      <c r="O1761" s="5">
        <f t="shared" si="108"/>
        <v>106.60000000000001</v>
      </c>
      <c r="P1761" s="7">
        <f t="shared" si="109"/>
        <v>108.77551020408163</v>
      </c>
      <c r="Q1761" t="s">
        <v>8338</v>
      </c>
      <c r="R1761" t="s">
        <v>8339</v>
      </c>
      <c r="S1761" s="12">
        <f t="shared" si="110"/>
        <v>42068.829039351855</v>
      </c>
      <c r="T1761" s="12">
        <f t="shared" si="111"/>
        <v>42088.787372685183</v>
      </c>
    </row>
    <row r="1762" spans="1:20" ht="60" hidden="1" x14ac:dyDescent="0.25">
      <c r="A1762">
        <v>1760</v>
      </c>
      <c r="B1762" s="3" t="s">
        <v>1761</v>
      </c>
      <c r="C1762" s="3" t="s">
        <v>5870</v>
      </c>
      <c r="D1762">
        <v>5000</v>
      </c>
      <c r="E1762">
        <v>8272</v>
      </c>
      <c r="F1762" t="s">
        <v>8219</v>
      </c>
      <c r="G1762" t="s">
        <v>8224</v>
      </c>
      <c r="H1762" t="s">
        <v>8246</v>
      </c>
      <c r="I1762">
        <v>1456416513</v>
      </c>
      <c r="J1762">
        <v>1454688513</v>
      </c>
      <c r="K1762" t="b">
        <v>0</v>
      </c>
      <c r="L1762">
        <v>102</v>
      </c>
      <c r="M1762" t="b">
        <v>1</v>
      </c>
      <c r="N1762" t="s">
        <v>8285</v>
      </c>
      <c r="O1762" s="5">
        <f t="shared" si="108"/>
        <v>165.44</v>
      </c>
      <c r="P1762" s="7">
        <f t="shared" si="109"/>
        <v>81.098039215686271</v>
      </c>
      <c r="Q1762" t="s">
        <v>8338</v>
      </c>
      <c r="R1762" t="s">
        <v>8339</v>
      </c>
      <c r="S1762" s="12">
        <f t="shared" si="110"/>
        <v>42405.67260416667</v>
      </c>
      <c r="T1762" s="12">
        <f t="shared" si="111"/>
        <v>42425.67260416667</v>
      </c>
    </row>
    <row r="1763" spans="1:20" ht="30" hidden="1" x14ac:dyDescent="0.25">
      <c r="A1763">
        <v>1761</v>
      </c>
      <c r="B1763" s="3" t="s">
        <v>1762</v>
      </c>
      <c r="C1763" s="3" t="s">
        <v>5871</v>
      </c>
      <c r="D1763">
        <v>100</v>
      </c>
      <c r="E1763">
        <v>155</v>
      </c>
      <c r="F1763" t="s">
        <v>8219</v>
      </c>
      <c r="G1763" t="s">
        <v>8225</v>
      </c>
      <c r="H1763" t="s">
        <v>8247</v>
      </c>
      <c r="I1763">
        <v>1442065060</v>
      </c>
      <c r="J1763">
        <v>1437745060</v>
      </c>
      <c r="K1763" t="b">
        <v>0</v>
      </c>
      <c r="L1763">
        <v>3</v>
      </c>
      <c r="M1763" t="b">
        <v>1</v>
      </c>
      <c r="N1763" t="s">
        <v>8285</v>
      </c>
      <c r="O1763" s="5">
        <f t="shared" si="108"/>
        <v>155</v>
      </c>
      <c r="P1763" s="7">
        <f t="shared" si="109"/>
        <v>51.666666666666664</v>
      </c>
      <c r="Q1763" t="s">
        <v>8338</v>
      </c>
      <c r="R1763" t="s">
        <v>8339</v>
      </c>
      <c r="S1763" s="12">
        <f t="shared" si="110"/>
        <v>42209.567824074074</v>
      </c>
      <c r="T1763" s="12">
        <f t="shared" si="111"/>
        <v>42259.567824074074</v>
      </c>
    </row>
    <row r="1764" spans="1:20" ht="30" hidden="1" x14ac:dyDescent="0.25">
      <c r="A1764">
        <v>1762</v>
      </c>
      <c r="B1764" s="3" t="s">
        <v>1763</v>
      </c>
      <c r="C1764" s="3" t="s">
        <v>5872</v>
      </c>
      <c r="D1764">
        <v>100</v>
      </c>
      <c r="E1764">
        <v>885</v>
      </c>
      <c r="F1764" t="s">
        <v>8219</v>
      </c>
      <c r="G1764" t="s">
        <v>8224</v>
      </c>
      <c r="H1764" t="s">
        <v>8246</v>
      </c>
      <c r="I1764">
        <v>1457739245</v>
      </c>
      <c r="J1764">
        <v>1455147245</v>
      </c>
      <c r="K1764" t="b">
        <v>0</v>
      </c>
      <c r="L1764">
        <v>25</v>
      </c>
      <c r="M1764" t="b">
        <v>1</v>
      </c>
      <c r="N1764" t="s">
        <v>8285</v>
      </c>
      <c r="O1764" s="5">
        <f t="shared" si="108"/>
        <v>885</v>
      </c>
      <c r="P1764" s="7">
        <f t="shared" si="109"/>
        <v>35.4</v>
      </c>
      <c r="Q1764" t="s">
        <v>8338</v>
      </c>
      <c r="R1764" t="s">
        <v>8339</v>
      </c>
      <c r="S1764" s="12">
        <f t="shared" si="110"/>
        <v>42410.982002314813</v>
      </c>
      <c r="T1764" s="12">
        <f t="shared" si="111"/>
        <v>42440.982002314813</v>
      </c>
    </row>
    <row r="1765" spans="1:20" ht="60" hidden="1" x14ac:dyDescent="0.25">
      <c r="A1765">
        <v>1763</v>
      </c>
      <c r="B1765" s="3" t="s">
        <v>1764</v>
      </c>
      <c r="C1765" s="3" t="s">
        <v>5873</v>
      </c>
      <c r="D1765">
        <v>12000</v>
      </c>
      <c r="E1765">
        <v>12229</v>
      </c>
      <c r="F1765" t="s">
        <v>8219</v>
      </c>
      <c r="G1765" t="s">
        <v>8224</v>
      </c>
      <c r="H1765" t="s">
        <v>8246</v>
      </c>
      <c r="I1765">
        <v>1477255840</v>
      </c>
      <c r="J1765">
        <v>1474663840</v>
      </c>
      <c r="K1765" t="b">
        <v>0</v>
      </c>
      <c r="L1765">
        <v>118</v>
      </c>
      <c r="M1765" t="b">
        <v>1</v>
      </c>
      <c r="N1765" t="s">
        <v>8285</v>
      </c>
      <c r="O1765" s="5">
        <f t="shared" si="108"/>
        <v>101.90833333333333</v>
      </c>
      <c r="P1765" s="7">
        <f t="shared" si="109"/>
        <v>103.63559322033899</v>
      </c>
      <c r="Q1765" t="s">
        <v>8338</v>
      </c>
      <c r="R1765" t="s">
        <v>8339</v>
      </c>
      <c r="S1765" s="12">
        <f t="shared" si="110"/>
        <v>42636.868518518517</v>
      </c>
      <c r="T1765" s="12">
        <f t="shared" si="111"/>
        <v>42666.868518518517</v>
      </c>
    </row>
    <row r="1766" spans="1:20" ht="60" x14ac:dyDescent="0.25">
      <c r="A1766">
        <v>1764</v>
      </c>
      <c r="B1766" s="3" t="s">
        <v>1765</v>
      </c>
      <c r="C1766" s="3" t="s">
        <v>5874</v>
      </c>
      <c r="D1766">
        <v>11000</v>
      </c>
      <c r="E1766">
        <v>2156</v>
      </c>
      <c r="F1766" t="s">
        <v>8221</v>
      </c>
      <c r="G1766" t="s">
        <v>8225</v>
      </c>
      <c r="H1766" t="s">
        <v>8247</v>
      </c>
      <c r="I1766">
        <v>1407065979</v>
      </c>
      <c r="J1766">
        <v>1404560379</v>
      </c>
      <c r="K1766" t="b">
        <v>1</v>
      </c>
      <c r="L1766">
        <v>39</v>
      </c>
      <c r="M1766" t="b">
        <v>0</v>
      </c>
      <c r="N1766" t="s">
        <v>8285</v>
      </c>
      <c r="O1766" s="5">
        <f t="shared" si="108"/>
        <v>19.600000000000001</v>
      </c>
      <c r="P1766" s="7">
        <f t="shared" si="109"/>
        <v>55.282051282051285</v>
      </c>
      <c r="Q1766" t="s">
        <v>8338</v>
      </c>
      <c r="R1766" t="s">
        <v>8339</v>
      </c>
      <c r="S1766" s="12">
        <f t="shared" si="110"/>
        <v>41825.485868055555</v>
      </c>
      <c r="T1766" s="12">
        <f t="shared" si="111"/>
        <v>41854.485868055555</v>
      </c>
    </row>
    <row r="1767" spans="1:20" ht="60" x14ac:dyDescent="0.25">
      <c r="A1767">
        <v>1765</v>
      </c>
      <c r="B1767" s="3" t="s">
        <v>1766</v>
      </c>
      <c r="C1767" s="3" t="s">
        <v>5875</v>
      </c>
      <c r="D1767">
        <v>12500</v>
      </c>
      <c r="E1767">
        <v>7433.48</v>
      </c>
      <c r="F1767" t="s">
        <v>8221</v>
      </c>
      <c r="G1767" t="s">
        <v>8224</v>
      </c>
      <c r="H1767" t="s">
        <v>8246</v>
      </c>
      <c r="I1767">
        <v>1407972712</v>
      </c>
      <c r="J1767">
        <v>1405380712</v>
      </c>
      <c r="K1767" t="b">
        <v>1</v>
      </c>
      <c r="L1767">
        <v>103</v>
      </c>
      <c r="M1767" t="b">
        <v>0</v>
      </c>
      <c r="N1767" t="s">
        <v>8285</v>
      </c>
      <c r="O1767" s="5">
        <f t="shared" si="108"/>
        <v>59.467839999999995</v>
      </c>
      <c r="P1767" s="7">
        <f t="shared" si="109"/>
        <v>72.16970873786407</v>
      </c>
      <c r="Q1767" t="s">
        <v>8338</v>
      </c>
      <c r="R1767" t="s">
        <v>8339</v>
      </c>
      <c r="S1767" s="12">
        <f t="shared" si="110"/>
        <v>41834.980462962965</v>
      </c>
      <c r="T1767" s="12">
        <f t="shared" si="111"/>
        <v>41864.980462962965</v>
      </c>
    </row>
    <row r="1768" spans="1:20" ht="30" x14ac:dyDescent="0.25">
      <c r="A1768">
        <v>1766</v>
      </c>
      <c r="B1768" s="3" t="s">
        <v>1767</v>
      </c>
      <c r="C1768" s="3" t="s">
        <v>5876</v>
      </c>
      <c r="D1768">
        <v>1500</v>
      </c>
      <c r="E1768">
        <v>0</v>
      </c>
      <c r="F1768" t="s">
        <v>8221</v>
      </c>
      <c r="G1768" t="s">
        <v>8226</v>
      </c>
      <c r="H1768" t="s">
        <v>8248</v>
      </c>
      <c r="I1768">
        <v>1408999088</v>
      </c>
      <c r="J1768">
        <v>1407184688</v>
      </c>
      <c r="K1768" t="b">
        <v>1</v>
      </c>
      <c r="L1768">
        <v>0</v>
      </c>
      <c r="M1768" t="b">
        <v>0</v>
      </c>
      <c r="N1768" t="s">
        <v>8285</v>
      </c>
      <c r="O1768" s="5">
        <f t="shared" si="108"/>
        <v>0</v>
      </c>
      <c r="P1768" s="7" t="str">
        <f t="shared" si="109"/>
        <v>N/A</v>
      </c>
      <c r="Q1768" t="s">
        <v>8338</v>
      </c>
      <c r="R1768" t="s">
        <v>8339</v>
      </c>
      <c r="S1768" s="12">
        <f t="shared" si="110"/>
        <v>41855.859814814816</v>
      </c>
      <c r="T1768" s="12">
        <f t="shared" si="111"/>
        <v>41876.859814814816</v>
      </c>
    </row>
    <row r="1769" spans="1:20" ht="45" x14ac:dyDescent="0.25">
      <c r="A1769">
        <v>1767</v>
      </c>
      <c r="B1769" s="3" t="s">
        <v>1768</v>
      </c>
      <c r="C1769" s="3" t="s">
        <v>5877</v>
      </c>
      <c r="D1769">
        <v>5000</v>
      </c>
      <c r="E1769">
        <v>2286</v>
      </c>
      <c r="F1769" t="s">
        <v>8221</v>
      </c>
      <c r="G1769" t="s">
        <v>8224</v>
      </c>
      <c r="H1769" t="s">
        <v>8246</v>
      </c>
      <c r="I1769">
        <v>1407080884</v>
      </c>
      <c r="J1769">
        <v>1404488884</v>
      </c>
      <c r="K1769" t="b">
        <v>1</v>
      </c>
      <c r="L1769">
        <v>39</v>
      </c>
      <c r="M1769" t="b">
        <v>0</v>
      </c>
      <c r="N1769" t="s">
        <v>8285</v>
      </c>
      <c r="O1769" s="5">
        <f t="shared" si="108"/>
        <v>45.72</v>
      </c>
      <c r="P1769" s="7">
        <f t="shared" si="109"/>
        <v>58.615384615384613</v>
      </c>
      <c r="Q1769" t="s">
        <v>8338</v>
      </c>
      <c r="R1769" t="s">
        <v>8339</v>
      </c>
      <c r="S1769" s="12">
        <f t="shared" si="110"/>
        <v>41824.658379629633</v>
      </c>
      <c r="T1769" s="12">
        <f t="shared" si="111"/>
        <v>41854.658379629633</v>
      </c>
    </row>
    <row r="1770" spans="1:20" ht="45" x14ac:dyDescent="0.25">
      <c r="A1770">
        <v>1768</v>
      </c>
      <c r="B1770" s="3" t="s">
        <v>1769</v>
      </c>
      <c r="C1770" s="3" t="s">
        <v>5878</v>
      </c>
      <c r="D1770">
        <v>5000</v>
      </c>
      <c r="E1770">
        <v>187</v>
      </c>
      <c r="F1770" t="s">
        <v>8221</v>
      </c>
      <c r="G1770" t="s">
        <v>8224</v>
      </c>
      <c r="H1770" t="s">
        <v>8246</v>
      </c>
      <c r="I1770">
        <v>1411824444</v>
      </c>
      <c r="J1770">
        <v>1406640444</v>
      </c>
      <c r="K1770" t="b">
        <v>1</v>
      </c>
      <c r="L1770">
        <v>15</v>
      </c>
      <c r="M1770" t="b">
        <v>0</v>
      </c>
      <c r="N1770" t="s">
        <v>8285</v>
      </c>
      <c r="O1770" s="5">
        <f t="shared" si="108"/>
        <v>3.74</v>
      </c>
      <c r="P1770" s="7">
        <f t="shared" si="109"/>
        <v>12.466666666666667</v>
      </c>
      <c r="Q1770" t="s">
        <v>8338</v>
      </c>
      <c r="R1770" t="s">
        <v>8339</v>
      </c>
      <c r="S1770" s="12">
        <f t="shared" si="110"/>
        <v>41849.560694444444</v>
      </c>
      <c r="T1770" s="12">
        <f t="shared" si="111"/>
        <v>41909.560694444444</v>
      </c>
    </row>
    <row r="1771" spans="1:20" ht="45" x14ac:dyDescent="0.25">
      <c r="A1771">
        <v>1769</v>
      </c>
      <c r="B1771" s="3" t="s">
        <v>1770</v>
      </c>
      <c r="C1771" s="3" t="s">
        <v>5879</v>
      </c>
      <c r="D1771">
        <v>40000</v>
      </c>
      <c r="E1771">
        <v>1081</v>
      </c>
      <c r="F1771" t="s">
        <v>8221</v>
      </c>
      <c r="G1771" t="s">
        <v>8224</v>
      </c>
      <c r="H1771" t="s">
        <v>8246</v>
      </c>
      <c r="I1771">
        <v>1421177959</v>
      </c>
      <c r="J1771">
        <v>1418585959</v>
      </c>
      <c r="K1771" t="b">
        <v>1</v>
      </c>
      <c r="L1771">
        <v>22</v>
      </c>
      <c r="M1771" t="b">
        <v>0</v>
      </c>
      <c r="N1771" t="s">
        <v>8285</v>
      </c>
      <c r="O1771" s="5">
        <f t="shared" si="108"/>
        <v>2.7025000000000001</v>
      </c>
      <c r="P1771" s="7">
        <f t="shared" si="109"/>
        <v>49.136363636363633</v>
      </c>
      <c r="Q1771" t="s">
        <v>8338</v>
      </c>
      <c r="R1771" t="s">
        <v>8339</v>
      </c>
      <c r="S1771" s="12">
        <f t="shared" si="110"/>
        <v>41987.818969907406</v>
      </c>
      <c r="T1771" s="12">
        <f t="shared" si="111"/>
        <v>42017.818969907406</v>
      </c>
    </row>
    <row r="1772" spans="1:20" ht="60" x14ac:dyDescent="0.25">
      <c r="A1772">
        <v>1770</v>
      </c>
      <c r="B1772" s="3" t="s">
        <v>1771</v>
      </c>
      <c r="C1772" s="3" t="s">
        <v>5880</v>
      </c>
      <c r="D1772">
        <v>24500</v>
      </c>
      <c r="E1772">
        <v>13846</v>
      </c>
      <c r="F1772" t="s">
        <v>8221</v>
      </c>
      <c r="G1772" t="s">
        <v>8224</v>
      </c>
      <c r="H1772" t="s">
        <v>8246</v>
      </c>
      <c r="I1772">
        <v>1413312194</v>
      </c>
      <c r="J1772">
        <v>1410288194</v>
      </c>
      <c r="K1772" t="b">
        <v>1</v>
      </c>
      <c r="L1772">
        <v>92</v>
      </c>
      <c r="M1772" t="b">
        <v>0</v>
      </c>
      <c r="N1772" t="s">
        <v>8285</v>
      </c>
      <c r="O1772" s="5">
        <f t="shared" si="108"/>
        <v>56.51428571428572</v>
      </c>
      <c r="P1772" s="7">
        <f t="shared" si="109"/>
        <v>150.5</v>
      </c>
      <c r="Q1772" t="s">
        <v>8338</v>
      </c>
      <c r="R1772" t="s">
        <v>8339</v>
      </c>
      <c r="S1772" s="12">
        <f t="shared" si="110"/>
        <v>41891.780023148152</v>
      </c>
      <c r="T1772" s="12">
        <f t="shared" si="111"/>
        <v>41926.780023148152</v>
      </c>
    </row>
    <row r="1773" spans="1:20" ht="60" x14ac:dyDescent="0.25">
      <c r="A1773">
        <v>1771</v>
      </c>
      <c r="B1773" s="3" t="s">
        <v>1772</v>
      </c>
      <c r="C1773" s="3" t="s">
        <v>5881</v>
      </c>
      <c r="D1773">
        <v>4200</v>
      </c>
      <c r="E1773">
        <v>895</v>
      </c>
      <c r="F1773" t="s">
        <v>8221</v>
      </c>
      <c r="G1773" t="s">
        <v>8225</v>
      </c>
      <c r="H1773" t="s">
        <v>8247</v>
      </c>
      <c r="I1773">
        <v>1414107040</v>
      </c>
      <c r="J1773">
        <v>1411515040</v>
      </c>
      <c r="K1773" t="b">
        <v>1</v>
      </c>
      <c r="L1773">
        <v>25</v>
      </c>
      <c r="M1773" t="b">
        <v>0</v>
      </c>
      <c r="N1773" t="s">
        <v>8285</v>
      </c>
      <c r="O1773" s="5">
        <f t="shared" si="108"/>
        <v>21.30952380952381</v>
      </c>
      <c r="P1773" s="7">
        <f t="shared" si="109"/>
        <v>35.799999999999997</v>
      </c>
      <c r="Q1773" t="s">
        <v>8338</v>
      </c>
      <c r="R1773" t="s">
        <v>8339</v>
      </c>
      <c r="S1773" s="12">
        <f t="shared" si="110"/>
        <v>41905.979629629634</v>
      </c>
      <c r="T1773" s="12">
        <f t="shared" si="111"/>
        <v>41935.979629629634</v>
      </c>
    </row>
    <row r="1774" spans="1:20" ht="45" x14ac:dyDescent="0.25">
      <c r="A1774">
        <v>1772</v>
      </c>
      <c r="B1774" s="3" t="s">
        <v>1773</v>
      </c>
      <c r="C1774" s="3" t="s">
        <v>5882</v>
      </c>
      <c r="D1774">
        <v>5500</v>
      </c>
      <c r="E1774">
        <v>858</v>
      </c>
      <c r="F1774" t="s">
        <v>8221</v>
      </c>
      <c r="G1774" t="s">
        <v>8225</v>
      </c>
      <c r="H1774" t="s">
        <v>8247</v>
      </c>
      <c r="I1774">
        <v>1404666836</v>
      </c>
      <c r="J1774">
        <v>1399482836</v>
      </c>
      <c r="K1774" t="b">
        <v>1</v>
      </c>
      <c r="L1774">
        <v>19</v>
      </c>
      <c r="M1774" t="b">
        <v>0</v>
      </c>
      <c r="N1774" t="s">
        <v>8285</v>
      </c>
      <c r="O1774" s="5">
        <f t="shared" si="108"/>
        <v>15.6</v>
      </c>
      <c r="P1774" s="7">
        <f t="shared" si="109"/>
        <v>45.157894736842103</v>
      </c>
      <c r="Q1774" t="s">
        <v>8338</v>
      </c>
      <c r="R1774" t="s">
        <v>8339</v>
      </c>
      <c r="S1774" s="12">
        <f t="shared" si="110"/>
        <v>41766.718009259261</v>
      </c>
      <c r="T1774" s="12">
        <f t="shared" si="111"/>
        <v>41826.718009259261</v>
      </c>
    </row>
    <row r="1775" spans="1:20" ht="60" x14ac:dyDescent="0.25">
      <c r="A1775">
        <v>1773</v>
      </c>
      <c r="B1775" s="3" t="s">
        <v>1774</v>
      </c>
      <c r="C1775" s="3" t="s">
        <v>5883</v>
      </c>
      <c r="D1775">
        <v>30000</v>
      </c>
      <c r="E1775">
        <v>1877</v>
      </c>
      <c r="F1775" t="s">
        <v>8221</v>
      </c>
      <c r="G1775" t="s">
        <v>8224</v>
      </c>
      <c r="H1775" t="s">
        <v>8246</v>
      </c>
      <c r="I1775">
        <v>1421691298</v>
      </c>
      <c r="J1775">
        <v>1417803298</v>
      </c>
      <c r="K1775" t="b">
        <v>1</v>
      </c>
      <c r="L1775">
        <v>19</v>
      </c>
      <c r="M1775" t="b">
        <v>0</v>
      </c>
      <c r="N1775" t="s">
        <v>8285</v>
      </c>
      <c r="O1775" s="5">
        <f t="shared" si="108"/>
        <v>6.2566666666666677</v>
      </c>
      <c r="P1775" s="7">
        <f t="shared" si="109"/>
        <v>98.78947368421052</v>
      </c>
      <c r="Q1775" t="s">
        <v>8338</v>
      </c>
      <c r="R1775" t="s">
        <v>8339</v>
      </c>
      <c r="S1775" s="12">
        <f t="shared" si="110"/>
        <v>41978.760393518518</v>
      </c>
      <c r="T1775" s="12">
        <f t="shared" si="111"/>
        <v>42023.760393518518</v>
      </c>
    </row>
    <row r="1776" spans="1:20" ht="60" x14ac:dyDescent="0.25">
      <c r="A1776">
        <v>1774</v>
      </c>
      <c r="B1776" s="3" t="s">
        <v>1775</v>
      </c>
      <c r="C1776" s="3" t="s">
        <v>5884</v>
      </c>
      <c r="D1776">
        <v>2500</v>
      </c>
      <c r="E1776">
        <v>1148</v>
      </c>
      <c r="F1776" t="s">
        <v>8221</v>
      </c>
      <c r="G1776" t="s">
        <v>8224</v>
      </c>
      <c r="H1776" t="s">
        <v>8246</v>
      </c>
      <c r="I1776">
        <v>1417273140</v>
      </c>
      <c r="J1776">
        <v>1413609292</v>
      </c>
      <c r="K1776" t="b">
        <v>1</v>
      </c>
      <c r="L1776">
        <v>13</v>
      </c>
      <c r="M1776" t="b">
        <v>0</v>
      </c>
      <c r="N1776" t="s">
        <v>8285</v>
      </c>
      <c r="O1776" s="5">
        <f t="shared" si="108"/>
        <v>45.92</v>
      </c>
      <c r="P1776" s="7">
        <f t="shared" si="109"/>
        <v>88.307692307692307</v>
      </c>
      <c r="Q1776" t="s">
        <v>8338</v>
      </c>
      <c r="R1776" t="s">
        <v>8339</v>
      </c>
      <c r="S1776" s="12">
        <f t="shared" si="110"/>
        <v>41930.218657407408</v>
      </c>
      <c r="T1776" s="12">
        <f t="shared" si="111"/>
        <v>41972.624305555553</v>
      </c>
    </row>
    <row r="1777" spans="1:20" ht="45" x14ac:dyDescent="0.25">
      <c r="A1777">
        <v>1775</v>
      </c>
      <c r="B1777" s="3" t="s">
        <v>1776</v>
      </c>
      <c r="C1777" s="3" t="s">
        <v>5885</v>
      </c>
      <c r="D1777">
        <v>32500</v>
      </c>
      <c r="E1777">
        <v>21158</v>
      </c>
      <c r="F1777" t="s">
        <v>8221</v>
      </c>
      <c r="G1777" t="s">
        <v>8224</v>
      </c>
      <c r="H1777" t="s">
        <v>8246</v>
      </c>
      <c r="I1777">
        <v>1414193160</v>
      </c>
      <c r="J1777">
        <v>1410305160</v>
      </c>
      <c r="K1777" t="b">
        <v>1</v>
      </c>
      <c r="L1777">
        <v>124</v>
      </c>
      <c r="M1777" t="b">
        <v>0</v>
      </c>
      <c r="N1777" t="s">
        <v>8285</v>
      </c>
      <c r="O1777" s="5">
        <f t="shared" si="108"/>
        <v>65.101538461538468</v>
      </c>
      <c r="P1777" s="7">
        <f t="shared" si="109"/>
        <v>170.62903225806451</v>
      </c>
      <c r="Q1777" t="s">
        <v>8338</v>
      </c>
      <c r="R1777" t="s">
        <v>8339</v>
      </c>
      <c r="S1777" s="12">
        <f t="shared" si="110"/>
        <v>41891.976388888892</v>
      </c>
      <c r="T1777" s="12">
        <f t="shared" si="111"/>
        <v>41936.976388888892</v>
      </c>
    </row>
    <row r="1778" spans="1:20" ht="45" x14ac:dyDescent="0.25">
      <c r="A1778">
        <v>1776</v>
      </c>
      <c r="B1778" s="3" t="s">
        <v>1777</v>
      </c>
      <c r="C1778" s="3" t="s">
        <v>5886</v>
      </c>
      <c r="D1778">
        <v>5000</v>
      </c>
      <c r="E1778">
        <v>335</v>
      </c>
      <c r="F1778" t="s">
        <v>8221</v>
      </c>
      <c r="G1778" t="s">
        <v>8225</v>
      </c>
      <c r="H1778" t="s">
        <v>8247</v>
      </c>
      <c r="I1778">
        <v>1414623471</v>
      </c>
      <c r="J1778">
        <v>1411513071</v>
      </c>
      <c r="K1778" t="b">
        <v>1</v>
      </c>
      <c r="L1778">
        <v>4</v>
      </c>
      <c r="M1778" t="b">
        <v>0</v>
      </c>
      <c r="N1778" t="s">
        <v>8285</v>
      </c>
      <c r="O1778" s="5">
        <f t="shared" si="108"/>
        <v>6.7</v>
      </c>
      <c r="P1778" s="7">
        <f t="shared" si="109"/>
        <v>83.75</v>
      </c>
      <c r="Q1778" t="s">
        <v>8338</v>
      </c>
      <c r="R1778" t="s">
        <v>8339</v>
      </c>
      <c r="S1778" s="12">
        <f t="shared" si="110"/>
        <v>41905.95684027778</v>
      </c>
      <c r="T1778" s="12">
        <f t="shared" si="111"/>
        <v>41941.95684027778</v>
      </c>
    </row>
    <row r="1779" spans="1:20" ht="60" x14ac:dyDescent="0.25">
      <c r="A1779">
        <v>1777</v>
      </c>
      <c r="B1779" s="3" t="s">
        <v>1778</v>
      </c>
      <c r="C1779" s="3" t="s">
        <v>5887</v>
      </c>
      <c r="D1779">
        <v>4800</v>
      </c>
      <c r="E1779">
        <v>651</v>
      </c>
      <c r="F1779" t="s">
        <v>8221</v>
      </c>
      <c r="G1779" t="s">
        <v>8233</v>
      </c>
      <c r="H1779" t="s">
        <v>8249</v>
      </c>
      <c r="I1779">
        <v>1424421253</v>
      </c>
      <c r="J1779">
        <v>1421829253</v>
      </c>
      <c r="K1779" t="b">
        <v>1</v>
      </c>
      <c r="L1779">
        <v>10</v>
      </c>
      <c r="M1779" t="b">
        <v>0</v>
      </c>
      <c r="N1779" t="s">
        <v>8285</v>
      </c>
      <c r="O1779" s="5">
        <f t="shared" si="108"/>
        <v>13.5625</v>
      </c>
      <c r="P1779" s="7">
        <f t="shared" si="109"/>
        <v>65.099999999999994</v>
      </c>
      <c r="Q1779" t="s">
        <v>8338</v>
      </c>
      <c r="R1779" t="s">
        <v>8339</v>
      </c>
      <c r="S1779" s="12">
        <f t="shared" si="110"/>
        <v>42025.357094907406</v>
      </c>
      <c r="T1779" s="12">
        <f t="shared" si="111"/>
        <v>42055.357094907406</v>
      </c>
    </row>
    <row r="1780" spans="1:20" ht="45" x14ac:dyDescent="0.25">
      <c r="A1780">
        <v>1778</v>
      </c>
      <c r="B1780" s="3" t="s">
        <v>1779</v>
      </c>
      <c r="C1780" s="3" t="s">
        <v>5888</v>
      </c>
      <c r="D1780">
        <v>50000</v>
      </c>
      <c r="E1780">
        <v>995</v>
      </c>
      <c r="F1780" t="s">
        <v>8221</v>
      </c>
      <c r="G1780" t="s">
        <v>8224</v>
      </c>
      <c r="H1780" t="s">
        <v>8246</v>
      </c>
      <c r="I1780">
        <v>1427485395</v>
      </c>
      <c r="J1780">
        <v>1423600995</v>
      </c>
      <c r="K1780" t="b">
        <v>1</v>
      </c>
      <c r="L1780">
        <v>15</v>
      </c>
      <c r="M1780" t="b">
        <v>0</v>
      </c>
      <c r="N1780" t="s">
        <v>8285</v>
      </c>
      <c r="O1780" s="5">
        <f t="shared" si="108"/>
        <v>1.9900000000000002</v>
      </c>
      <c r="P1780" s="7">
        <f t="shared" si="109"/>
        <v>66.333333333333329</v>
      </c>
      <c r="Q1780" t="s">
        <v>8338</v>
      </c>
      <c r="R1780" t="s">
        <v>8339</v>
      </c>
      <c r="S1780" s="12">
        <f t="shared" si="110"/>
        <v>42045.86336805555</v>
      </c>
      <c r="T1780" s="12">
        <f t="shared" si="111"/>
        <v>42090.821701388893</v>
      </c>
    </row>
    <row r="1781" spans="1:20" ht="60" x14ac:dyDescent="0.25">
      <c r="A1781">
        <v>1779</v>
      </c>
      <c r="B1781" s="3" t="s">
        <v>1780</v>
      </c>
      <c r="C1781" s="3" t="s">
        <v>5889</v>
      </c>
      <c r="D1781">
        <v>11000</v>
      </c>
      <c r="E1781">
        <v>3986</v>
      </c>
      <c r="F1781" t="s">
        <v>8221</v>
      </c>
      <c r="G1781" t="s">
        <v>8224</v>
      </c>
      <c r="H1781" t="s">
        <v>8246</v>
      </c>
      <c r="I1781">
        <v>1472834180</v>
      </c>
      <c r="J1781">
        <v>1470242180</v>
      </c>
      <c r="K1781" t="b">
        <v>1</v>
      </c>
      <c r="L1781">
        <v>38</v>
      </c>
      <c r="M1781" t="b">
        <v>0</v>
      </c>
      <c r="N1781" t="s">
        <v>8285</v>
      </c>
      <c r="O1781" s="5">
        <f t="shared" si="108"/>
        <v>36.236363636363642</v>
      </c>
      <c r="P1781" s="7">
        <f t="shared" si="109"/>
        <v>104.89473684210526</v>
      </c>
      <c r="Q1781" t="s">
        <v>8338</v>
      </c>
      <c r="R1781" t="s">
        <v>8339</v>
      </c>
      <c r="S1781" s="12">
        <f t="shared" si="110"/>
        <v>42585.691898148143</v>
      </c>
      <c r="T1781" s="12">
        <f t="shared" si="111"/>
        <v>42615.691898148143</v>
      </c>
    </row>
    <row r="1782" spans="1:20" ht="60" x14ac:dyDescent="0.25">
      <c r="A1782">
        <v>1780</v>
      </c>
      <c r="B1782" s="3" t="s">
        <v>1781</v>
      </c>
      <c r="C1782" s="3" t="s">
        <v>5890</v>
      </c>
      <c r="D1782">
        <v>30000</v>
      </c>
      <c r="E1782">
        <v>11923</v>
      </c>
      <c r="F1782" t="s">
        <v>8221</v>
      </c>
      <c r="G1782" t="s">
        <v>8224</v>
      </c>
      <c r="H1782" t="s">
        <v>8246</v>
      </c>
      <c r="I1782">
        <v>1467469510</v>
      </c>
      <c r="J1782">
        <v>1462285510</v>
      </c>
      <c r="K1782" t="b">
        <v>1</v>
      </c>
      <c r="L1782">
        <v>152</v>
      </c>
      <c r="M1782" t="b">
        <v>0</v>
      </c>
      <c r="N1782" t="s">
        <v>8285</v>
      </c>
      <c r="O1782" s="5">
        <f t="shared" si="108"/>
        <v>39.743333333333339</v>
      </c>
      <c r="P1782" s="7">
        <f t="shared" si="109"/>
        <v>78.440789473684205</v>
      </c>
      <c r="Q1782" t="s">
        <v>8338</v>
      </c>
      <c r="R1782" t="s">
        <v>8339</v>
      </c>
      <c r="S1782" s="12">
        <f t="shared" si="110"/>
        <v>42493.600810185191</v>
      </c>
      <c r="T1782" s="12">
        <f t="shared" si="111"/>
        <v>42553.600810185191</v>
      </c>
    </row>
    <row r="1783" spans="1:20" ht="60" x14ac:dyDescent="0.25">
      <c r="A1783">
        <v>1781</v>
      </c>
      <c r="B1783" s="3" t="s">
        <v>1782</v>
      </c>
      <c r="C1783" s="3" t="s">
        <v>5891</v>
      </c>
      <c r="D1783">
        <v>5500</v>
      </c>
      <c r="E1783">
        <v>1417</v>
      </c>
      <c r="F1783" t="s">
        <v>8221</v>
      </c>
      <c r="G1783" t="s">
        <v>8224</v>
      </c>
      <c r="H1783" t="s">
        <v>8246</v>
      </c>
      <c r="I1783">
        <v>1473950945</v>
      </c>
      <c r="J1783">
        <v>1471272545</v>
      </c>
      <c r="K1783" t="b">
        <v>1</v>
      </c>
      <c r="L1783">
        <v>24</v>
      </c>
      <c r="M1783" t="b">
        <v>0</v>
      </c>
      <c r="N1783" t="s">
        <v>8285</v>
      </c>
      <c r="O1783" s="5">
        <f t="shared" si="108"/>
        <v>25.763636363636365</v>
      </c>
      <c r="P1783" s="7">
        <f t="shared" si="109"/>
        <v>59.041666666666664</v>
      </c>
      <c r="Q1783" t="s">
        <v>8338</v>
      </c>
      <c r="R1783" t="s">
        <v>8339</v>
      </c>
      <c r="S1783" s="12">
        <f t="shared" si="110"/>
        <v>42597.617418981477</v>
      </c>
      <c r="T1783" s="12">
        <f t="shared" si="111"/>
        <v>42628.617418981477</v>
      </c>
    </row>
    <row r="1784" spans="1:20" ht="60" x14ac:dyDescent="0.25">
      <c r="A1784">
        <v>1782</v>
      </c>
      <c r="B1784" s="3" t="s">
        <v>1783</v>
      </c>
      <c r="C1784" s="3" t="s">
        <v>5892</v>
      </c>
      <c r="D1784">
        <v>35000</v>
      </c>
      <c r="E1784">
        <v>5422</v>
      </c>
      <c r="F1784" t="s">
        <v>8221</v>
      </c>
      <c r="G1784" t="s">
        <v>8224</v>
      </c>
      <c r="H1784" t="s">
        <v>8246</v>
      </c>
      <c r="I1784">
        <v>1456062489</v>
      </c>
      <c r="J1784">
        <v>1453211289</v>
      </c>
      <c r="K1784" t="b">
        <v>1</v>
      </c>
      <c r="L1784">
        <v>76</v>
      </c>
      <c r="M1784" t="b">
        <v>0</v>
      </c>
      <c r="N1784" t="s">
        <v>8285</v>
      </c>
      <c r="O1784" s="5">
        <f t="shared" si="108"/>
        <v>15.491428571428573</v>
      </c>
      <c r="P1784" s="7">
        <f t="shared" si="109"/>
        <v>71.34210526315789</v>
      </c>
      <c r="Q1784" t="s">
        <v>8338</v>
      </c>
      <c r="R1784" t="s">
        <v>8339</v>
      </c>
      <c r="S1784" s="12">
        <f t="shared" si="110"/>
        <v>42388.575104166666</v>
      </c>
      <c r="T1784" s="12">
        <f t="shared" si="111"/>
        <v>42421.575104166666</v>
      </c>
    </row>
    <row r="1785" spans="1:20" ht="60" x14ac:dyDescent="0.25">
      <c r="A1785">
        <v>1783</v>
      </c>
      <c r="B1785" s="3" t="s">
        <v>1784</v>
      </c>
      <c r="C1785" s="3" t="s">
        <v>5893</v>
      </c>
      <c r="D1785">
        <v>40000</v>
      </c>
      <c r="E1785">
        <v>9477</v>
      </c>
      <c r="F1785" t="s">
        <v>8221</v>
      </c>
      <c r="G1785" t="s">
        <v>8224</v>
      </c>
      <c r="H1785" t="s">
        <v>8246</v>
      </c>
      <c r="I1785">
        <v>1432248478</v>
      </c>
      <c r="J1785">
        <v>1429656478</v>
      </c>
      <c r="K1785" t="b">
        <v>1</v>
      </c>
      <c r="L1785">
        <v>185</v>
      </c>
      <c r="M1785" t="b">
        <v>0</v>
      </c>
      <c r="N1785" t="s">
        <v>8285</v>
      </c>
      <c r="O1785" s="5">
        <f t="shared" si="108"/>
        <v>23.692499999999999</v>
      </c>
      <c r="P1785" s="7">
        <f t="shared" si="109"/>
        <v>51.227027027027027</v>
      </c>
      <c r="Q1785" t="s">
        <v>8338</v>
      </c>
      <c r="R1785" t="s">
        <v>8339</v>
      </c>
      <c r="S1785" s="12">
        <f t="shared" si="110"/>
        <v>42115.949976851851</v>
      </c>
      <c r="T1785" s="12">
        <f t="shared" si="111"/>
        <v>42145.949976851851</v>
      </c>
    </row>
    <row r="1786" spans="1:20" ht="60" x14ac:dyDescent="0.25">
      <c r="A1786">
        <v>1784</v>
      </c>
      <c r="B1786" s="3" t="s">
        <v>1785</v>
      </c>
      <c r="C1786" s="3" t="s">
        <v>5894</v>
      </c>
      <c r="D1786">
        <v>5000</v>
      </c>
      <c r="E1786">
        <v>1988</v>
      </c>
      <c r="F1786" t="s">
        <v>8221</v>
      </c>
      <c r="G1786" t="s">
        <v>8224</v>
      </c>
      <c r="H1786" t="s">
        <v>8246</v>
      </c>
      <c r="I1786">
        <v>1422674700</v>
      </c>
      <c r="J1786">
        <v>1419954240</v>
      </c>
      <c r="K1786" t="b">
        <v>1</v>
      </c>
      <c r="L1786">
        <v>33</v>
      </c>
      <c r="M1786" t="b">
        <v>0</v>
      </c>
      <c r="N1786" t="s">
        <v>8285</v>
      </c>
      <c r="O1786" s="5">
        <f t="shared" si="108"/>
        <v>39.76</v>
      </c>
      <c r="P1786" s="7">
        <f t="shared" si="109"/>
        <v>60.242424242424242</v>
      </c>
      <c r="Q1786" t="s">
        <v>8338</v>
      </c>
      <c r="R1786" t="s">
        <v>8339</v>
      </c>
      <c r="S1786" s="12">
        <f t="shared" si="110"/>
        <v>42003.655555555553</v>
      </c>
      <c r="T1786" s="12">
        <f t="shared" si="111"/>
        <v>42035.142361111109</v>
      </c>
    </row>
    <row r="1787" spans="1:20" ht="45" x14ac:dyDescent="0.25">
      <c r="A1787">
        <v>1785</v>
      </c>
      <c r="B1787" s="3" t="s">
        <v>1786</v>
      </c>
      <c r="C1787" s="3" t="s">
        <v>5895</v>
      </c>
      <c r="D1787">
        <v>24000</v>
      </c>
      <c r="E1787">
        <v>4853</v>
      </c>
      <c r="F1787" t="s">
        <v>8221</v>
      </c>
      <c r="G1787" t="s">
        <v>8224</v>
      </c>
      <c r="H1787" t="s">
        <v>8246</v>
      </c>
      <c r="I1787">
        <v>1413417600</v>
      </c>
      <c r="J1787">
        <v>1410750855</v>
      </c>
      <c r="K1787" t="b">
        <v>1</v>
      </c>
      <c r="L1787">
        <v>108</v>
      </c>
      <c r="M1787" t="b">
        <v>0</v>
      </c>
      <c r="N1787" t="s">
        <v>8285</v>
      </c>
      <c r="O1787" s="5">
        <f t="shared" si="108"/>
        <v>20.220833333333331</v>
      </c>
      <c r="P1787" s="7">
        <f t="shared" si="109"/>
        <v>44.935185185185183</v>
      </c>
      <c r="Q1787" t="s">
        <v>8338</v>
      </c>
      <c r="R1787" t="s">
        <v>8339</v>
      </c>
      <c r="S1787" s="12">
        <f t="shared" si="110"/>
        <v>41897.134895833333</v>
      </c>
      <c r="T1787" s="12">
        <f t="shared" si="111"/>
        <v>41928</v>
      </c>
    </row>
    <row r="1788" spans="1:20" ht="60" x14ac:dyDescent="0.25">
      <c r="A1788">
        <v>1786</v>
      </c>
      <c r="B1788" s="3" t="s">
        <v>1787</v>
      </c>
      <c r="C1788" s="3" t="s">
        <v>5896</v>
      </c>
      <c r="D1788">
        <v>1900</v>
      </c>
      <c r="E1788">
        <v>905</v>
      </c>
      <c r="F1788" t="s">
        <v>8221</v>
      </c>
      <c r="G1788" t="s">
        <v>8233</v>
      </c>
      <c r="H1788" t="s">
        <v>8249</v>
      </c>
      <c r="I1788">
        <v>1418649177</v>
      </c>
      <c r="J1788">
        <v>1416057177</v>
      </c>
      <c r="K1788" t="b">
        <v>1</v>
      </c>
      <c r="L1788">
        <v>29</v>
      </c>
      <c r="M1788" t="b">
        <v>0</v>
      </c>
      <c r="N1788" t="s">
        <v>8285</v>
      </c>
      <c r="O1788" s="5">
        <f t="shared" si="108"/>
        <v>47.631578947368418</v>
      </c>
      <c r="P1788" s="7">
        <f t="shared" si="109"/>
        <v>31.206896551724139</v>
      </c>
      <c r="Q1788" t="s">
        <v>8338</v>
      </c>
      <c r="R1788" t="s">
        <v>8339</v>
      </c>
      <c r="S1788" s="12">
        <f t="shared" si="110"/>
        <v>41958.550659722227</v>
      </c>
      <c r="T1788" s="12">
        <f t="shared" si="111"/>
        <v>41988.550659722227</v>
      </c>
    </row>
    <row r="1789" spans="1:20" ht="45" x14ac:dyDescent="0.25">
      <c r="A1789">
        <v>1787</v>
      </c>
      <c r="B1789" s="3" t="s">
        <v>1788</v>
      </c>
      <c r="C1789" s="3" t="s">
        <v>5897</v>
      </c>
      <c r="D1789">
        <v>10000</v>
      </c>
      <c r="E1789">
        <v>1533</v>
      </c>
      <c r="F1789" t="s">
        <v>8221</v>
      </c>
      <c r="G1789" t="s">
        <v>8224</v>
      </c>
      <c r="H1789" t="s">
        <v>8246</v>
      </c>
      <c r="I1789">
        <v>1428158637</v>
      </c>
      <c r="J1789">
        <v>1425570237</v>
      </c>
      <c r="K1789" t="b">
        <v>1</v>
      </c>
      <c r="L1789">
        <v>24</v>
      </c>
      <c r="M1789" t="b">
        <v>0</v>
      </c>
      <c r="N1789" t="s">
        <v>8285</v>
      </c>
      <c r="O1789" s="5">
        <f t="shared" si="108"/>
        <v>15.329999999999998</v>
      </c>
      <c r="P1789" s="7">
        <f t="shared" si="109"/>
        <v>63.875</v>
      </c>
      <c r="Q1789" t="s">
        <v>8338</v>
      </c>
      <c r="R1789" t="s">
        <v>8339</v>
      </c>
      <c r="S1789" s="12">
        <f t="shared" si="110"/>
        <v>42068.65552083333</v>
      </c>
      <c r="T1789" s="12">
        <f t="shared" si="111"/>
        <v>42098.613854166666</v>
      </c>
    </row>
    <row r="1790" spans="1:20" ht="45" x14ac:dyDescent="0.25">
      <c r="A1790">
        <v>1788</v>
      </c>
      <c r="B1790" s="3" t="s">
        <v>1789</v>
      </c>
      <c r="C1790" s="3" t="s">
        <v>5898</v>
      </c>
      <c r="D1790">
        <v>5500</v>
      </c>
      <c r="E1790">
        <v>76</v>
      </c>
      <c r="F1790" t="s">
        <v>8221</v>
      </c>
      <c r="G1790" t="s">
        <v>8225</v>
      </c>
      <c r="H1790" t="s">
        <v>8247</v>
      </c>
      <c r="I1790">
        <v>1414795542</v>
      </c>
      <c r="J1790">
        <v>1412203542</v>
      </c>
      <c r="K1790" t="b">
        <v>1</v>
      </c>
      <c r="L1790">
        <v>4</v>
      </c>
      <c r="M1790" t="b">
        <v>0</v>
      </c>
      <c r="N1790" t="s">
        <v>8285</v>
      </c>
      <c r="O1790" s="5">
        <f t="shared" si="108"/>
        <v>1.3818181818181818</v>
      </c>
      <c r="P1790" s="7">
        <f t="shared" si="109"/>
        <v>19</v>
      </c>
      <c r="Q1790" t="s">
        <v>8338</v>
      </c>
      <c r="R1790" t="s">
        <v>8339</v>
      </c>
      <c r="S1790" s="12">
        <f t="shared" si="110"/>
        <v>41913.94840277778</v>
      </c>
      <c r="T1790" s="12">
        <f t="shared" si="111"/>
        <v>41943.94840277778</v>
      </c>
    </row>
    <row r="1791" spans="1:20" ht="45" x14ac:dyDescent="0.25">
      <c r="A1791">
        <v>1789</v>
      </c>
      <c r="B1791" s="3" t="s">
        <v>1790</v>
      </c>
      <c r="C1791" s="3" t="s">
        <v>5899</v>
      </c>
      <c r="D1791">
        <v>8000</v>
      </c>
      <c r="E1791">
        <v>40</v>
      </c>
      <c r="F1791" t="s">
        <v>8221</v>
      </c>
      <c r="G1791" t="s">
        <v>8224</v>
      </c>
      <c r="H1791" t="s">
        <v>8246</v>
      </c>
      <c r="I1791">
        <v>1421042403</v>
      </c>
      <c r="J1791">
        <v>1415858403</v>
      </c>
      <c r="K1791" t="b">
        <v>1</v>
      </c>
      <c r="L1791">
        <v>4</v>
      </c>
      <c r="M1791" t="b">
        <v>0</v>
      </c>
      <c r="N1791" t="s">
        <v>8285</v>
      </c>
      <c r="O1791" s="5">
        <f t="shared" si="108"/>
        <v>0.5</v>
      </c>
      <c r="P1791" s="7">
        <f t="shared" si="109"/>
        <v>10</v>
      </c>
      <c r="Q1791" t="s">
        <v>8338</v>
      </c>
      <c r="R1791" t="s">
        <v>8339</v>
      </c>
      <c r="S1791" s="12">
        <f t="shared" si="110"/>
        <v>41956.250034722223</v>
      </c>
      <c r="T1791" s="12">
        <f t="shared" si="111"/>
        <v>42016.250034722223</v>
      </c>
    </row>
    <row r="1792" spans="1:20" ht="45" x14ac:dyDescent="0.25">
      <c r="A1792">
        <v>1790</v>
      </c>
      <c r="B1792" s="3" t="s">
        <v>1791</v>
      </c>
      <c r="C1792" s="3" t="s">
        <v>5900</v>
      </c>
      <c r="D1792">
        <v>33000</v>
      </c>
      <c r="E1792">
        <v>1636</v>
      </c>
      <c r="F1792" t="s">
        <v>8221</v>
      </c>
      <c r="G1792" t="s">
        <v>8224</v>
      </c>
      <c r="H1792" t="s">
        <v>8246</v>
      </c>
      <c r="I1792">
        <v>1423152678</v>
      </c>
      <c r="J1792">
        <v>1420560678</v>
      </c>
      <c r="K1792" t="b">
        <v>1</v>
      </c>
      <c r="L1792">
        <v>15</v>
      </c>
      <c r="M1792" t="b">
        <v>0</v>
      </c>
      <c r="N1792" t="s">
        <v>8285</v>
      </c>
      <c r="O1792" s="5">
        <f t="shared" si="108"/>
        <v>4.957575757575758</v>
      </c>
      <c r="P1792" s="7">
        <f t="shared" si="109"/>
        <v>109.06666666666666</v>
      </c>
      <c r="Q1792" t="s">
        <v>8338</v>
      </c>
      <c r="R1792" t="s">
        <v>8339</v>
      </c>
      <c r="S1792" s="12">
        <f t="shared" si="110"/>
        <v>42010.674513888895</v>
      </c>
      <c r="T1792" s="12">
        <f t="shared" si="111"/>
        <v>42040.674513888895</v>
      </c>
    </row>
    <row r="1793" spans="1:20" ht="45" x14ac:dyDescent="0.25">
      <c r="A1793">
        <v>1791</v>
      </c>
      <c r="B1793" s="3" t="s">
        <v>1792</v>
      </c>
      <c r="C1793" s="3" t="s">
        <v>5901</v>
      </c>
      <c r="D1793">
        <v>3000</v>
      </c>
      <c r="E1793">
        <v>107</v>
      </c>
      <c r="F1793" t="s">
        <v>8221</v>
      </c>
      <c r="G1793" t="s">
        <v>8225</v>
      </c>
      <c r="H1793" t="s">
        <v>8247</v>
      </c>
      <c r="I1793">
        <v>1422553565</v>
      </c>
      <c r="J1793">
        <v>1417369565</v>
      </c>
      <c r="K1793" t="b">
        <v>1</v>
      </c>
      <c r="L1793">
        <v>4</v>
      </c>
      <c r="M1793" t="b">
        <v>0</v>
      </c>
      <c r="N1793" t="s">
        <v>8285</v>
      </c>
      <c r="O1793" s="5">
        <f t="shared" si="108"/>
        <v>3.5666666666666664</v>
      </c>
      <c r="P1793" s="7">
        <f t="shared" si="109"/>
        <v>26.75</v>
      </c>
      <c r="Q1793" t="s">
        <v>8338</v>
      </c>
      <c r="R1793" t="s">
        <v>8339</v>
      </c>
      <c r="S1793" s="12">
        <f t="shared" si="110"/>
        <v>41973.740335648152</v>
      </c>
      <c r="T1793" s="12">
        <f t="shared" si="111"/>
        <v>42033.740335648152</v>
      </c>
    </row>
    <row r="1794" spans="1:20" ht="45" x14ac:dyDescent="0.25">
      <c r="A1794">
        <v>1792</v>
      </c>
      <c r="B1794" s="3" t="s">
        <v>1793</v>
      </c>
      <c r="C1794" s="3" t="s">
        <v>5902</v>
      </c>
      <c r="D1794">
        <v>25000</v>
      </c>
      <c r="E1794">
        <v>15281</v>
      </c>
      <c r="F1794" t="s">
        <v>8221</v>
      </c>
      <c r="G1794" t="s">
        <v>8224</v>
      </c>
      <c r="H1794" t="s">
        <v>8246</v>
      </c>
      <c r="I1794">
        <v>1439189940</v>
      </c>
      <c r="J1794">
        <v>1435970682</v>
      </c>
      <c r="K1794" t="b">
        <v>1</v>
      </c>
      <c r="L1794">
        <v>139</v>
      </c>
      <c r="M1794" t="b">
        <v>0</v>
      </c>
      <c r="N1794" t="s">
        <v>8285</v>
      </c>
      <c r="O1794" s="5">
        <f t="shared" si="108"/>
        <v>61.124000000000002</v>
      </c>
      <c r="P1794" s="7">
        <f t="shared" si="109"/>
        <v>109.93525179856115</v>
      </c>
      <c r="Q1794" t="s">
        <v>8338</v>
      </c>
      <c r="R1794" t="s">
        <v>8339</v>
      </c>
      <c r="S1794" s="12">
        <f t="shared" si="110"/>
        <v>42189.031041666662</v>
      </c>
      <c r="T1794" s="12">
        <f t="shared" si="111"/>
        <v>42226.290972222225</v>
      </c>
    </row>
    <row r="1795" spans="1:20" ht="45" x14ac:dyDescent="0.25">
      <c r="A1795">
        <v>1793</v>
      </c>
      <c r="B1795" s="3" t="s">
        <v>1794</v>
      </c>
      <c r="C1795" s="3" t="s">
        <v>5903</v>
      </c>
      <c r="D1795">
        <v>3000</v>
      </c>
      <c r="E1795">
        <v>40</v>
      </c>
      <c r="F1795" t="s">
        <v>8221</v>
      </c>
      <c r="G1795" t="s">
        <v>8226</v>
      </c>
      <c r="H1795" t="s">
        <v>8248</v>
      </c>
      <c r="I1795">
        <v>1417127040</v>
      </c>
      <c r="J1795">
        <v>1414531440</v>
      </c>
      <c r="K1795" t="b">
        <v>1</v>
      </c>
      <c r="L1795">
        <v>2</v>
      </c>
      <c r="M1795" t="b">
        <v>0</v>
      </c>
      <c r="N1795" t="s">
        <v>8285</v>
      </c>
      <c r="O1795" s="5">
        <f t="shared" ref="O1795:O1858" si="112">(E1795/D1795)*100</f>
        <v>1.3333333333333335</v>
      </c>
      <c r="P1795" s="7">
        <f t="shared" ref="P1795:P1858" si="113">IF(E1795&gt;0,E1795/L1795,"N/A")</f>
        <v>20</v>
      </c>
      <c r="Q1795" t="s">
        <v>8338</v>
      </c>
      <c r="R1795" t="s">
        <v>8339</v>
      </c>
      <c r="S1795" s="12">
        <f t="shared" ref="S1795:S1858" si="114">(((J1795/60)/60)/24)+DATE(1970,1,1)</f>
        <v>41940.89166666667</v>
      </c>
      <c r="T1795" s="12">
        <f t="shared" ref="T1795:T1858" si="115">(((I1795/60)/60/24)+DATE(1970,1,1))</f>
        <v>41970.933333333334</v>
      </c>
    </row>
    <row r="1796" spans="1:20" ht="60" x14ac:dyDescent="0.25">
      <c r="A1796">
        <v>1794</v>
      </c>
      <c r="B1796" s="3" t="s">
        <v>1795</v>
      </c>
      <c r="C1796" s="3" t="s">
        <v>5904</v>
      </c>
      <c r="D1796">
        <v>9000</v>
      </c>
      <c r="E1796">
        <v>997</v>
      </c>
      <c r="F1796" t="s">
        <v>8221</v>
      </c>
      <c r="G1796" t="s">
        <v>8224</v>
      </c>
      <c r="H1796" t="s">
        <v>8246</v>
      </c>
      <c r="I1796">
        <v>1423660422</v>
      </c>
      <c r="J1796">
        <v>1420636422</v>
      </c>
      <c r="K1796" t="b">
        <v>1</v>
      </c>
      <c r="L1796">
        <v>18</v>
      </c>
      <c r="M1796" t="b">
        <v>0</v>
      </c>
      <c r="N1796" t="s">
        <v>8285</v>
      </c>
      <c r="O1796" s="5">
        <f t="shared" si="112"/>
        <v>11.077777777777778</v>
      </c>
      <c r="P1796" s="7">
        <f t="shared" si="113"/>
        <v>55.388888888888886</v>
      </c>
      <c r="Q1796" t="s">
        <v>8338</v>
      </c>
      <c r="R1796" t="s">
        <v>8339</v>
      </c>
      <c r="S1796" s="12">
        <f t="shared" si="114"/>
        <v>42011.551180555558</v>
      </c>
      <c r="T1796" s="12">
        <f t="shared" si="115"/>
        <v>42046.551180555558</v>
      </c>
    </row>
    <row r="1797" spans="1:20" ht="45" x14ac:dyDescent="0.25">
      <c r="A1797">
        <v>1795</v>
      </c>
      <c r="B1797" s="3" t="s">
        <v>1796</v>
      </c>
      <c r="C1797" s="3" t="s">
        <v>5905</v>
      </c>
      <c r="D1797">
        <v>28000</v>
      </c>
      <c r="E1797">
        <v>10846</v>
      </c>
      <c r="F1797" t="s">
        <v>8221</v>
      </c>
      <c r="G1797" t="s">
        <v>8236</v>
      </c>
      <c r="H1797" t="s">
        <v>8249</v>
      </c>
      <c r="I1797">
        <v>1476460800</v>
      </c>
      <c r="J1797">
        <v>1473922541</v>
      </c>
      <c r="K1797" t="b">
        <v>1</v>
      </c>
      <c r="L1797">
        <v>81</v>
      </c>
      <c r="M1797" t="b">
        <v>0</v>
      </c>
      <c r="N1797" t="s">
        <v>8285</v>
      </c>
      <c r="O1797" s="5">
        <f t="shared" si="112"/>
        <v>38.735714285714288</v>
      </c>
      <c r="P1797" s="7">
        <f t="shared" si="113"/>
        <v>133.90123456790124</v>
      </c>
      <c r="Q1797" t="s">
        <v>8338</v>
      </c>
      <c r="R1797" t="s">
        <v>8339</v>
      </c>
      <c r="S1797" s="12">
        <f t="shared" si="114"/>
        <v>42628.288668981477</v>
      </c>
      <c r="T1797" s="12">
        <f t="shared" si="115"/>
        <v>42657.666666666672</v>
      </c>
    </row>
    <row r="1798" spans="1:20" ht="60" x14ac:dyDescent="0.25">
      <c r="A1798">
        <v>1796</v>
      </c>
      <c r="B1798" s="3" t="s">
        <v>1797</v>
      </c>
      <c r="C1798" s="3" t="s">
        <v>5906</v>
      </c>
      <c r="D1798">
        <v>19000</v>
      </c>
      <c r="E1798">
        <v>4190</v>
      </c>
      <c r="F1798" t="s">
        <v>8221</v>
      </c>
      <c r="G1798" t="s">
        <v>8225</v>
      </c>
      <c r="H1798" t="s">
        <v>8247</v>
      </c>
      <c r="I1798">
        <v>1469356366</v>
      </c>
      <c r="J1798">
        <v>1464172366</v>
      </c>
      <c r="K1798" t="b">
        <v>1</v>
      </c>
      <c r="L1798">
        <v>86</v>
      </c>
      <c r="M1798" t="b">
        <v>0</v>
      </c>
      <c r="N1798" t="s">
        <v>8285</v>
      </c>
      <c r="O1798" s="5">
        <f t="shared" si="112"/>
        <v>22.05263157894737</v>
      </c>
      <c r="P1798" s="7">
        <f t="shared" si="113"/>
        <v>48.720930232558139</v>
      </c>
      <c r="Q1798" t="s">
        <v>8338</v>
      </c>
      <c r="R1798" t="s">
        <v>8339</v>
      </c>
      <c r="S1798" s="12">
        <f t="shared" si="114"/>
        <v>42515.439421296294</v>
      </c>
      <c r="T1798" s="12">
        <f t="shared" si="115"/>
        <v>42575.439421296294</v>
      </c>
    </row>
    <row r="1799" spans="1:20" ht="45" x14ac:dyDescent="0.25">
      <c r="A1799">
        <v>1797</v>
      </c>
      <c r="B1799" s="3" t="s">
        <v>1798</v>
      </c>
      <c r="C1799" s="3" t="s">
        <v>5907</v>
      </c>
      <c r="D1799">
        <v>10000</v>
      </c>
      <c r="E1799">
        <v>6755</v>
      </c>
      <c r="F1799" t="s">
        <v>8221</v>
      </c>
      <c r="G1799" t="s">
        <v>8224</v>
      </c>
      <c r="H1799" t="s">
        <v>8246</v>
      </c>
      <c r="I1799">
        <v>1481809189</v>
      </c>
      <c r="J1799">
        <v>1479217189</v>
      </c>
      <c r="K1799" t="b">
        <v>1</v>
      </c>
      <c r="L1799">
        <v>140</v>
      </c>
      <c r="M1799" t="b">
        <v>0</v>
      </c>
      <c r="N1799" t="s">
        <v>8285</v>
      </c>
      <c r="O1799" s="5">
        <f t="shared" si="112"/>
        <v>67.55</v>
      </c>
      <c r="P1799" s="7">
        <f t="shared" si="113"/>
        <v>48.25</v>
      </c>
      <c r="Q1799" t="s">
        <v>8338</v>
      </c>
      <c r="R1799" t="s">
        <v>8339</v>
      </c>
      <c r="S1799" s="12">
        <f t="shared" si="114"/>
        <v>42689.56931712963</v>
      </c>
      <c r="T1799" s="12">
        <f t="shared" si="115"/>
        <v>42719.56931712963</v>
      </c>
    </row>
    <row r="1800" spans="1:20" ht="45" x14ac:dyDescent="0.25">
      <c r="A1800">
        <v>1798</v>
      </c>
      <c r="B1800" s="3" t="s">
        <v>1799</v>
      </c>
      <c r="C1800" s="3" t="s">
        <v>5908</v>
      </c>
      <c r="D1800">
        <v>16000</v>
      </c>
      <c r="E1800">
        <v>2182</v>
      </c>
      <c r="F1800" t="s">
        <v>8221</v>
      </c>
      <c r="G1800" t="s">
        <v>8224</v>
      </c>
      <c r="H1800" t="s">
        <v>8246</v>
      </c>
      <c r="I1800">
        <v>1454572233</v>
      </c>
      <c r="J1800">
        <v>1449388233</v>
      </c>
      <c r="K1800" t="b">
        <v>1</v>
      </c>
      <c r="L1800">
        <v>37</v>
      </c>
      <c r="M1800" t="b">
        <v>0</v>
      </c>
      <c r="N1800" t="s">
        <v>8285</v>
      </c>
      <c r="O1800" s="5">
        <f t="shared" si="112"/>
        <v>13.637499999999999</v>
      </c>
      <c r="P1800" s="7">
        <f t="shared" si="113"/>
        <v>58.972972972972975</v>
      </c>
      <c r="Q1800" t="s">
        <v>8338</v>
      </c>
      <c r="R1800" t="s">
        <v>8339</v>
      </c>
      <c r="S1800" s="12">
        <f t="shared" si="114"/>
        <v>42344.32677083333</v>
      </c>
      <c r="T1800" s="12">
        <f t="shared" si="115"/>
        <v>42404.32677083333</v>
      </c>
    </row>
    <row r="1801" spans="1:20" ht="30" x14ac:dyDescent="0.25">
      <c r="A1801">
        <v>1799</v>
      </c>
      <c r="B1801" s="3" t="s">
        <v>1800</v>
      </c>
      <c r="C1801" s="3" t="s">
        <v>5909</v>
      </c>
      <c r="D1801">
        <v>4000</v>
      </c>
      <c r="E1801">
        <v>69.83</v>
      </c>
      <c r="F1801" t="s">
        <v>8221</v>
      </c>
      <c r="G1801" t="s">
        <v>8225</v>
      </c>
      <c r="H1801" t="s">
        <v>8247</v>
      </c>
      <c r="I1801">
        <v>1415740408</v>
      </c>
      <c r="J1801">
        <v>1414008808</v>
      </c>
      <c r="K1801" t="b">
        <v>1</v>
      </c>
      <c r="L1801">
        <v>6</v>
      </c>
      <c r="M1801" t="b">
        <v>0</v>
      </c>
      <c r="N1801" t="s">
        <v>8285</v>
      </c>
      <c r="O1801" s="5">
        <f t="shared" si="112"/>
        <v>1.7457500000000001</v>
      </c>
      <c r="P1801" s="7">
        <f t="shared" si="113"/>
        <v>11.638333333333334</v>
      </c>
      <c r="Q1801" t="s">
        <v>8338</v>
      </c>
      <c r="R1801" t="s">
        <v>8339</v>
      </c>
      <c r="S1801" s="12">
        <f t="shared" si="114"/>
        <v>41934.842685185184</v>
      </c>
      <c r="T1801" s="12">
        <f t="shared" si="115"/>
        <v>41954.884351851855</v>
      </c>
    </row>
    <row r="1802" spans="1:20" ht="60" x14ac:dyDescent="0.25">
      <c r="A1802">
        <v>1800</v>
      </c>
      <c r="B1802" s="3" t="s">
        <v>1801</v>
      </c>
      <c r="C1802" s="3" t="s">
        <v>5910</v>
      </c>
      <c r="D1802">
        <v>46260</v>
      </c>
      <c r="E1802">
        <v>9460</v>
      </c>
      <c r="F1802" t="s">
        <v>8221</v>
      </c>
      <c r="G1802" t="s">
        <v>8225</v>
      </c>
      <c r="H1802" t="s">
        <v>8247</v>
      </c>
      <c r="I1802">
        <v>1476109970</v>
      </c>
      <c r="J1802">
        <v>1473517970</v>
      </c>
      <c r="K1802" t="b">
        <v>1</v>
      </c>
      <c r="L1802">
        <v>113</v>
      </c>
      <c r="M1802" t="b">
        <v>0</v>
      </c>
      <c r="N1802" t="s">
        <v>8285</v>
      </c>
      <c r="O1802" s="5">
        <f t="shared" si="112"/>
        <v>20.44963251188932</v>
      </c>
      <c r="P1802" s="7">
        <f t="shared" si="113"/>
        <v>83.716814159292042</v>
      </c>
      <c r="Q1802" t="s">
        <v>8338</v>
      </c>
      <c r="R1802" t="s">
        <v>8339</v>
      </c>
      <c r="S1802" s="12">
        <f t="shared" si="114"/>
        <v>42623.606134259258</v>
      </c>
      <c r="T1802" s="12">
        <f t="shared" si="115"/>
        <v>42653.606134259258</v>
      </c>
    </row>
    <row r="1803" spans="1:20" ht="60" x14ac:dyDescent="0.25">
      <c r="A1803">
        <v>1801</v>
      </c>
      <c r="B1803" s="3" t="s">
        <v>1802</v>
      </c>
      <c r="C1803" s="3" t="s">
        <v>5911</v>
      </c>
      <c r="D1803">
        <v>17000</v>
      </c>
      <c r="E1803">
        <v>2355</v>
      </c>
      <c r="F1803" t="s">
        <v>8221</v>
      </c>
      <c r="G1803" t="s">
        <v>8225</v>
      </c>
      <c r="H1803" t="s">
        <v>8247</v>
      </c>
      <c r="I1803">
        <v>1450181400</v>
      </c>
      <c r="J1803">
        <v>1447429868</v>
      </c>
      <c r="K1803" t="b">
        <v>1</v>
      </c>
      <c r="L1803">
        <v>37</v>
      </c>
      <c r="M1803" t="b">
        <v>0</v>
      </c>
      <c r="N1803" t="s">
        <v>8285</v>
      </c>
      <c r="O1803" s="5">
        <f t="shared" si="112"/>
        <v>13.852941176470587</v>
      </c>
      <c r="P1803" s="7">
        <f t="shared" si="113"/>
        <v>63.648648648648646</v>
      </c>
      <c r="Q1803" t="s">
        <v>8338</v>
      </c>
      <c r="R1803" t="s">
        <v>8339</v>
      </c>
      <c r="S1803" s="12">
        <f t="shared" si="114"/>
        <v>42321.660509259258</v>
      </c>
      <c r="T1803" s="12">
        <f t="shared" si="115"/>
        <v>42353.506944444445</v>
      </c>
    </row>
    <row r="1804" spans="1:20" ht="45" x14ac:dyDescent="0.25">
      <c r="A1804">
        <v>1802</v>
      </c>
      <c r="B1804" s="3" t="s">
        <v>1803</v>
      </c>
      <c r="C1804" s="3" t="s">
        <v>5912</v>
      </c>
      <c r="D1804">
        <v>3500</v>
      </c>
      <c r="E1804">
        <v>1697</v>
      </c>
      <c r="F1804" t="s">
        <v>8221</v>
      </c>
      <c r="G1804" t="s">
        <v>8236</v>
      </c>
      <c r="H1804" t="s">
        <v>8249</v>
      </c>
      <c r="I1804">
        <v>1435442340</v>
      </c>
      <c r="J1804">
        <v>1433416830</v>
      </c>
      <c r="K1804" t="b">
        <v>1</v>
      </c>
      <c r="L1804">
        <v>18</v>
      </c>
      <c r="M1804" t="b">
        <v>0</v>
      </c>
      <c r="N1804" t="s">
        <v>8285</v>
      </c>
      <c r="O1804" s="5">
        <f t="shared" si="112"/>
        <v>48.485714285714288</v>
      </c>
      <c r="P1804" s="7">
        <f t="shared" si="113"/>
        <v>94.277777777777771</v>
      </c>
      <c r="Q1804" t="s">
        <v>8338</v>
      </c>
      <c r="R1804" t="s">
        <v>8339</v>
      </c>
      <c r="S1804" s="12">
        <f t="shared" si="114"/>
        <v>42159.47256944445</v>
      </c>
      <c r="T1804" s="12">
        <f t="shared" si="115"/>
        <v>42182.915972222225</v>
      </c>
    </row>
    <row r="1805" spans="1:20" ht="45" x14ac:dyDescent="0.25">
      <c r="A1805">
        <v>1803</v>
      </c>
      <c r="B1805" s="3" t="s">
        <v>1804</v>
      </c>
      <c r="C1805" s="3" t="s">
        <v>5913</v>
      </c>
      <c r="D1805">
        <v>17500</v>
      </c>
      <c r="E1805">
        <v>5390</v>
      </c>
      <c r="F1805" t="s">
        <v>8221</v>
      </c>
      <c r="G1805" t="s">
        <v>8224</v>
      </c>
      <c r="H1805" t="s">
        <v>8246</v>
      </c>
      <c r="I1805">
        <v>1423878182</v>
      </c>
      <c r="J1805">
        <v>1421199782</v>
      </c>
      <c r="K1805" t="b">
        <v>1</v>
      </c>
      <c r="L1805">
        <v>75</v>
      </c>
      <c r="M1805" t="b">
        <v>0</v>
      </c>
      <c r="N1805" t="s">
        <v>8285</v>
      </c>
      <c r="O1805" s="5">
        <f t="shared" si="112"/>
        <v>30.8</v>
      </c>
      <c r="P1805" s="7">
        <f t="shared" si="113"/>
        <v>71.86666666666666</v>
      </c>
      <c r="Q1805" t="s">
        <v>8338</v>
      </c>
      <c r="R1805" t="s">
        <v>8339</v>
      </c>
      <c r="S1805" s="12">
        <f t="shared" si="114"/>
        <v>42018.071550925932</v>
      </c>
      <c r="T1805" s="12">
        <f t="shared" si="115"/>
        <v>42049.071550925932</v>
      </c>
    </row>
    <row r="1806" spans="1:20" ht="45" x14ac:dyDescent="0.25">
      <c r="A1806">
        <v>1804</v>
      </c>
      <c r="B1806" s="3" t="s">
        <v>1805</v>
      </c>
      <c r="C1806" s="3" t="s">
        <v>5914</v>
      </c>
      <c r="D1806">
        <v>15500</v>
      </c>
      <c r="E1806">
        <v>5452</v>
      </c>
      <c r="F1806" t="s">
        <v>8221</v>
      </c>
      <c r="G1806" t="s">
        <v>8224</v>
      </c>
      <c r="H1806" t="s">
        <v>8246</v>
      </c>
      <c r="I1806">
        <v>1447521404</v>
      </c>
      <c r="J1806">
        <v>1444061804</v>
      </c>
      <c r="K1806" t="b">
        <v>1</v>
      </c>
      <c r="L1806">
        <v>52</v>
      </c>
      <c r="M1806" t="b">
        <v>0</v>
      </c>
      <c r="N1806" t="s">
        <v>8285</v>
      </c>
      <c r="O1806" s="5">
        <f t="shared" si="112"/>
        <v>35.174193548387095</v>
      </c>
      <c r="P1806" s="7">
        <f t="shared" si="113"/>
        <v>104.84615384615384</v>
      </c>
      <c r="Q1806" t="s">
        <v>8338</v>
      </c>
      <c r="R1806" t="s">
        <v>8339</v>
      </c>
      <c r="S1806" s="12">
        <f t="shared" si="114"/>
        <v>42282.678287037037</v>
      </c>
      <c r="T1806" s="12">
        <f t="shared" si="115"/>
        <v>42322.719953703709</v>
      </c>
    </row>
    <row r="1807" spans="1:20" ht="60" x14ac:dyDescent="0.25">
      <c r="A1807">
        <v>1805</v>
      </c>
      <c r="B1807" s="3" t="s">
        <v>1806</v>
      </c>
      <c r="C1807" s="3" t="s">
        <v>5915</v>
      </c>
      <c r="D1807">
        <v>22500</v>
      </c>
      <c r="E1807">
        <v>8191</v>
      </c>
      <c r="F1807" t="s">
        <v>8221</v>
      </c>
      <c r="G1807" t="s">
        <v>8236</v>
      </c>
      <c r="H1807" t="s">
        <v>8249</v>
      </c>
      <c r="I1807">
        <v>1443808800</v>
      </c>
      <c r="J1807">
        <v>1441048658</v>
      </c>
      <c r="K1807" t="b">
        <v>1</v>
      </c>
      <c r="L1807">
        <v>122</v>
      </c>
      <c r="M1807" t="b">
        <v>0</v>
      </c>
      <c r="N1807" t="s">
        <v>8285</v>
      </c>
      <c r="O1807" s="5">
        <f t="shared" si="112"/>
        <v>36.404444444444444</v>
      </c>
      <c r="P1807" s="7">
        <f t="shared" si="113"/>
        <v>67.139344262295083</v>
      </c>
      <c r="Q1807" t="s">
        <v>8338</v>
      </c>
      <c r="R1807" t="s">
        <v>8339</v>
      </c>
      <c r="S1807" s="12">
        <f t="shared" si="114"/>
        <v>42247.803912037038</v>
      </c>
      <c r="T1807" s="12">
        <f t="shared" si="115"/>
        <v>42279.75</v>
      </c>
    </row>
    <row r="1808" spans="1:20" ht="60" x14ac:dyDescent="0.25">
      <c r="A1808">
        <v>1806</v>
      </c>
      <c r="B1808" s="3" t="s">
        <v>1807</v>
      </c>
      <c r="C1808" s="3" t="s">
        <v>5916</v>
      </c>
      <c r="D1808">
        <v>20000</v>
      </c>
      <c r="E1808">
        <v>591</v>
      </c>
      <c r="F1808" t="s">
        <v>8221</v>
      </c>
      <c r="G1808" t="s">
        <v>8225</v>
      </c>
      <c r="H1808" t="s">
        <v>8247</v>
      </c>
      <c r="I1808">
        <v>1412090349</v>
      </c>
      <c r="J1808">
        <v>1409066349</v>
      </c>
      <c r="K1808" t="b">
        <v>1</v>
      </c>
      <c r="L1808">
        <v>8</v>
      </c>
      <c r="M1808" t="b">
        <v>0</v>
      </c>
      <c r="N1808" t="s">
        <v>8285</v>
      </c>
      <c r="O1808" s="5">
        <f t="shared" si="112"/>
        <v>2.9550000000000001</v>
      </c>
      <c r="P1808" s="7">
        <f t="shared" si="113"/>
        <v>73.875</v>
      </c>
      <c r="Q1808" t="s">
        <v>8338</v>
      </c>
      <c r="R1808" t="s">
        <v>8339</v>
      </c>
      <c r="S1808" s="12">
        <f t="shared" si="114"/>
        <v>41877.638298611113</v>
      </c>
      <c r="T1808" s="12">
        <f t="shared" si="115"/>
        <v>41912.638298611113</v>
      </c>
    </row>
    <row r="1809" spans="1:20" ht="30" x14ac:dyDescent="0.25">
      <c r="A1809">
        <v>1807</v>
      </c>
      <c r="B1809" s="3" t="s">
        <v>1808</v>
      </c>
      <c r="C1809" s="3" t="s">
        <v>5917</v>
      </c>
      <c r="D1809">
        <v>5000</v>
      </c>
      <c r="E1809">
        <v>553</v>
      </c>
      <c r="F1809" t="s">
        <v>8221</v>
      </c>
      <c r="G1809" t="s">
        <v>8224</v>
      </c>
      <c r="H1809" t="s">
        <v>8246</v>
      </c>
      <c r="I1809">
        <v>1411868313</v>
      </c>
      <c r="J1809">
        <v>1409276313</v>
      </c>
      <c r="K1809" t="b">
        <v>1</v>
      </c>
      <c r="L1809">
        <v>8</v>
      </c>
      <c r="M1809" t="b">
        <v>0</v>
      </c>
      <c r="N1809" t="s">
        <v>8285</v>
      </c>
      <c r="O1809" s="5">
        <f t="shared" si="112"/>
        <v>11.06</v>
      </c>
      <c r="P1809" s="7">
        <f t="shared" si="113"/>
        <v>69.125</v>
      </c>
      <c r="Q1809" t="s">
        <v>8338</v>
      </c>
      <c r="R1809" t="s">
        <v>8339</v>
      </c>
      <c r="S1809" s="12">
        <f t="shared" si="114"/>
        <v>41880.068437499998</v>
      </c>
      <c r="T1809" s="12">
        <f t="shared" si="115"/>
        <v>41910.068437499998</v>
      </c>
    </row>
    <row r="1810" spans="1:20" ht="60" x14ac:dyDescent="0.25">
      <c r="A1810">
        <v>1808</v>
      </c>
      <c r="B1810" s="3" t="s">
        <v>1809</v>
      </c>
      <c r="C1810" s="3" t="s">
        <v>5918</v>
      </c>
      <c r="D1810">
        <v>28000</v>
      </c>
      <c r="E1810">
        <v>11594</v>
      </c>
      <c r="F1810" t="s">
        <v>8221</v>
      </c>
      <c r="G1810" t="s">
        <v>8224</v>
      </c>
      <c r="H1810" t="s">
        <v>8246</v>
      </c>
      <c r="I1810">
        <v>1486830030</v>
      </c>
      <c r="J1810">
        <v>1483806030</v>
      </c>
      <c r="K1810" t="b">
        <v>1</v>
      </c>
      <c r="L1810">
        <v>96</v>
      </c>
      <c r="M1810" t="b">
        <v>0</v>
      </c>
      <c r="N1810" t="s">
        <v>8285</v>
      </c>
      <c r="O1810" s="5">
        <f t="shared" si="112"/>
        <v>41.407142857142858</v>
      </c>
      <c r="P1810" s="7">
        <f t="shared" si="113"/>
        <v>120.77083333333333</v>
      </c>
      <c r="Q1810" t="s">
        <v>8338</v>
      </c>
      <c r="R1810" t="s">
        <v>8339</v>
      </c>
      <c r="S1810" s="12">
        <f t="shared" si="114"/>
        <v>42742.680902777778</v>
      </c>
      <c r="T1810" s="12">
        <f t="shared" si="115"/>
        <v>42777.680902777778</v>
      </c>
    </row>
    <row r="1811" spans="1:20" ht="45" x14ac:dyDescent="0.25">
      <c r="A1811">
        <v>1809</v>
      </c>
      <c r="B1811" s="3" t="s">
        <v>1810</v>
      </c>
      <c r="C1811" s="3" t="s">
        <v>5919</v>
      </c>
      <c r="D1811">
        <v>3500</v>
      </c>
      <c r="E1811">
        <v>380</v>
      </c>
      <c r="F1811" t="s">
        <v>8221</v>
      </c>
      <c r="G1811" t="s">
        <v>8229</v>
      </c>
      <c r="H1811" t="s">
        <v>8251</v>
      </c>
      <c r="I1811">
        <v>1425246439</v>
      </c>
      <c r="J1811">
        <v>1422222439</v>
      </c>
      <c r="K1811" t="b">
        <v>1</v>
      </c>
      <c r="L1811">
        <v>9</v>
      </c>
      <c r="M1811" t="b">
        <v>0</v>
      </c>
      <c r="N1811" t="s">
        <v>8285</v>
      </c>
      <c r="O1811" s="5">
        <f t="shared" si="112"/>
        <v>10.857142857142858</v>
      </c>
      <c r="P1811" s="7">
        <f t="shared" si="113"/>
        <v>42.222222222222221</v>
      </c>
      <c r="Q1811" t="s">
        <v>8338</v>
      </c>
      <c r="R1811" t="s">
        <v>8339</v>
      </c>
      <c r="S1811" s="12">
        <f t="shared" si="114"/>
        <v>42029.907858796301</v>
      </c>
      <c r="T1811" s="12">
        <f t="shared" si="115"/>
        <v>42064.907858796301</v>
      </c>
    </row>
    <row r="1812" spans="1:20" ht="45" x14ac:dyDescent="0.25">
      <c r="A1812">
        <v>1810</v>
      </c>
      <c r="B1812" s="3" t="s">
        <v>1811</v>
      </c>
      <c r="C1812" s="3" t="s">
        <v>5920</v>
      </c>
      <c r="D1812">
        <v>450</v>
      </c>
      <c r="E1812">
        <v>15</v>
      </c>
      <c r="F1812" t="s">
        <v>8221</v>
      </c>
      <c r="G1812" t="s">
        <v>8224</v>
      </c>
      <c r="H1812" t="s">
        <v>8246</v>
      </c>
      <c r="I1812">
        <v>1408657826</v>
      </c>
      <c r="J1812">
        <v>1407621026</v>
      </c>
      <c r="K1812" t="b">
        <v>0</v>
      </c>
      <c r="L1812">
        <v>2</v>
      </c>
      <c r="M1812" t="b">
        <v>0</v>
      </c>
      <c r="N1812" t="s">
        <v>8285</v>
      </c>
      <c r="O1812" s="5">
        <f t="shared" si="112"/>
        <v>3.3333333333333335</v>
      </c>
      <c r="P1812" s="7">
        <f t="shared" si="113"/>
        <v>7.5</v>
      </c>
      <c r="Q1812" t="s">
        <v>8338</v>
      </c>
      <c r="R1812" t="s">
        <v>8339</v>
      </c>
      <c r="S1812" s="12">
        <f t="shared" si="114"/>
        <v>41860.91002314815</v>
      </c>
      <c r="T1812" s="12">
        <f t="shared" si="115"/>
        <v>41872.91002314815</v>
      </c>
    </row>
    <row r="1813" spans="1:20" ht="45" x14ac:dyDescent="0.25">
      <c r="A1813">
        <v>1811</v>
      </c>
      <c r="B1813" s="3" t="s">
        <v>1812</v>
      </c>
      <c r="C1813" s="3" t="s">
        <v>5921</v>
      </c>
      <c r="D1813">
        <v>54000</v>
      </c>
      <c r="E1813">
        <v>40</v>
      </c>
      <c r="F1813" t="s">
        <v>8221</v>
      </c>
      <c r="G1813" t="s">
        <v>8224</v>
      </c>
      <c r="H1813" t="s">
        <v>8246</v>
      </c>
      <c r="I1813">
        <v>1414123200</v>
      </c>
      <c r="J1813">
        <v>1408962270</v>
      </c>
      <c r="K1813" t="b">
        <v>0</v>
      </c>
      <c r="L1813">
        <v>26</v>
      </c>
      <c r="M1813" t="b">
        <v>0</v>
      </c>
      <c r="N1813" t="s">
        <v>8285</v>
      </c>
      <c r="O1813" s="5">
        <f t="shared" si="112"/>
        <v>7.407407407407407E-2</v>
      </c>
      <c r="P1813" s="7">
        <f t="shared" si="113"/>
        <v>1.5384615384615385</v>
      </c>
      <c r="Q1813" t="s">
        <v>8338</v>
      </c>
      <c r="R1813" t="s">
        <v>8339</v>
      </c>
      <c r="S1813" s="12">
        <f t="shared" si="114"/>
        <v>41876.433680555558</v>
      </c>
      <c r="T1813" s="12">
        <f t="shared" si="115"/>
        <v>41936.166666666664</v>
      </c>
    </row>
    <row r="1814" spans="1:20" ht="60" x14ac:dyDescent="0.25">
      <c r="A1814">
        <v>1812</v>
      </c>
      <c r="B1814" s="3" t="s">
        <v>1813</v>
      </c>
      <c r="C1814" s="3" t="s">
        <v>5922</v>
      </c>
      <c r="D1814">
        <v>6500</v>
      </c>
      <c r="E1814">
        <v>865</v>
      </c>
      <c r="F1814" t="s">
        <v>8221</v>
      </c>
      <c r="G1814" t="s">
        <v>8225</v>
      </c>
      <c r="H1814" t="s">
        <v>8247</v>
      </c>
      <c r="I1814">
        <v>1467531536</v>
      </c>
      <c r="J1814">
        <v>1464939536</v>
      </c>
      <c r="K1814" t="b">
        <v>0</v>
      </c>
      <c r="L1814">
        <v>23</v>
      </c>
      <c r="M1814" t="b">
        <v>0</v>
      </c>
      <c r="N1814" t="s">
        <v>8285</v>
      </c>
      <c r="O1814" s="5">
        <f t="shared" si="112"/>
        <v>13.307692307692307</v>
      </c>
      <c r="P1814" s="7">
        <f t="shared" si="113"/>
        <v>37.608695652173914</v>
      </c>
      <c r="Q1814" t="s">
        <v>8338</v>
      </c>
      <c r="R1814" t="s">
        <v>8339</v>
      </c>
      <c r="S1814" s="12">
        <f t="shared" si="114"/>
        <v>42524.318703703699</v>
      </c>
      <c r="T1814" s="12">
        <f t="shared" si="115"/>
        <v>42554.318703703699</v>
      </c>
    </row>
    <row r="1815" spans="1:20" ht="45" x14ac:dyDescent="0.25">
      <c r="A1815">
        <v>1813</v>
      </c>
      <c r="B1815" s="3" t="s">
        <v>1814</v>
      </c>
      <c r="C1815" s="3" t="s">
        <v>5923</v>
      </c>
      <c r="D1815">
        <v>8750</v>
      </c>
      <c r="E1815">
        <v>0</v>
      </c>
      <c r="F1815" t="s">
        <v>8221</v>
      </c>
      <c r="G1815" t="s">
        <v>8225</v>
      </c>
      <c r="H1815" t="s">
        <v>8247</v>
      </c>
      <c r="I1815">
        <v>1407532812</v>
      </c>
      <c r="J1815">
        <v>1404940812</v>
      </c>
      <c r="K1815" t="b">
        <v>0</v>
      </c>
      <c r="L1815">
        <v>0</v>
      </c>
      <c r="M1815" t="b">
        <v>0</v>
      </c>
      <c r="N1815" t="s">
        <v>8285</v>
      </c>
      <c r="O1815" s="5">
        <f t="shared" si="112"/>
        <v>0</v>
      </c>
      <c r="P1815" s="7" t="str">
        <f t="shared" si="113"/>
        <v>N/A</v>
      </c>
      <c r="Q1815" t="s">
        <v>8338</v>
      </c>
      <c r="R1815" t="s">
        <v>8339</v>
      </c>
      <c r="S1815" s="12">
        <f t="shared" si="114"/>
        <v>41829.889027777775</v>
      </c>
      <c r="T1815" s="12">
        <f t="shared" si="115"/>
        <v>41859.889027777775</v>
      </c>
    </row>
    <row r="1816" spans="1:20" ht="45" x14ac:dyDescent="0.25">
      <c r="A1816">
        <v>1814</v>
      </c>
      <c r="B1816" s="3" t="s">
        <v>1815</v>
      </c>
      <c r="C1816" s="3" t="s">
        <v>5924</v>
      </c>
      <c r="D1816">
        <v>12000</v>
      </c>
      <c r="E1816">
        <v>5902</v>
      </c>
      <c r="F1816" t="s">
        <v>8221</v>
      </c>
      <c r="G1816" t="s">
        <v>8225</v>
      </c>
      <c r="H1816" t="s">
        <v>8247</v>
      </c>
      <c r="I1816">
        <v>1425108736</v>
      </c>
      <c r="J1816">
        <v>1422516736</v>
      </c>
      <c r="K1816" t="b">
        <v>0</v>
      </c>
      <c r="L1816">
        <v>140</v>
      </c>
      <c r="M1816" t="b">
        <v>0</v>
      </c>
      <c r="N1816" t="s">
        <v>8285</v>
      </c>
      <c r="O1816" s="5">
        <f t="shared" si="112"/>
        <v>49.183333333333337</v>
      </c>
      <c r="P1816" s="7">
        <f t="shared" si="113"/>
        <v>42.157142857142858</v>
      </c>
      <c r="Q1816" t="s">
        <v>8338</v>
      </c>
      <c r="R1816" t="s">
        <v>8339</v>
      </c>
      <c r="S1816" s="12">
        <f t="shared" si="114"/>
        <v>42033.314074074078</v>
      </c>
      <c r="T1816" s="12">
        <f t="shared" si="115"/>
        <v>42063.314074074078</v>
      </c>
    </row>
    <row r="1817" spans="1:20" ht="60" x14ac:dyDescent="0.25">
      <c r="A1817">
        <v>1815</v>
      </c>
      <c r="B1817" s="3" t="s">
        <v>1816</v>
      </c>
      <c r="C1817" s="3" t="s">
        <v>5925</v>
      </c>
      <c r="D1817">
        <v>3000</v>
      </c>
      <c r="E1817">
        <v>0</v>
      </c>
      <c r="F1817" t="s">
        <v>8221</v>
      </c>
      <c r="G1817" t="s">
        <v>8224</v>
      </c>
      <c r="H1817" t="s">
        <v>8246</v>
      </c>
      <c r="I1817">
        <v>1435787137</v>
      </c>
      <c r="J1817">
        <v>1434577537</v>
      </c>
      <c r="K1817" t="b">
        <v>0</v>
      </c>
      <c r="L1817">
        <v>0</v>
      </c>
      <c r="M1817" t="b">
        <v>0</v>
      </c>
      <c r="N1817" t="s">
        <v>8285</v>
      </c>
      <c r="O1817" s="5">
        <f t="shared" si="112"/>
        <v>0</v>
      </c>
      <c r="P1817" s="7" t="str">
        <f t="shared" si="113"/>
        <v>N/A</v>
      </c>
      <c r="Q1817" t="s">
        <v>8338</v>
      </c>
      <c r="R1817" t="s">
        <v>8339</v>
      </c>
      <c r="S1817" s="12">
        <f t="shared" si="114"/>
        <v>42172.906678240746</v>
      </c>
      <c r="T1817" s="12">
        <f t="shared" si="115"/>
        <v>42186.906678240746</v>
      </c>
    </row>
    <row r="1818" spans="1:20" ht="45" x14ac:dyDescent="0.25">
      <c r="A1818">
        <v>1816</v>
      </c>
      <c r="B1818" s="3" t="s">
        <v>1817</v>
      </c>
      <c r="C1818" s="3" t="s">
        <v>5926</v>
      </c>
      <c r="D1818">
        <v>25000</v>
      </c>
      <c r="E1818">
        <v>509</v>
      </c>
      <c r="F1818" t="s">
        <v>8221</v>
      </c>
      <c r="G1818" t="s">
        <v>8240</v>
      </c>
      <c r="H1818" t="s">
        <v>8257</v>
      </c>
      <c r="I1818">
        <v>1469473200</v>
      </c>
      <c r="J1818">
        <v>1467061303</v>
      </c>
      <c r="K1818" t="b">
        <v>0</v>
      </c>
      <c r="L1818">
        <v>6</v>
      </c>
      <c r="M1818" t="b">
        <v>0</v>
      </c>
      <c r="N1818" t="s">
        <v>8285</v>
      </c>
      <c r="O1818" s="5">
        <f t="shared" si="112"/>
        <v>2.036</v>
      </c>
      <c r="P1818" s="7">
        <f t="shared" si="113"/>
        <v>84.833333333333329</v>
      </c>
      <c r="Q1818" t="s">
        <v>8338</v>
      </c>
      <c r="R1818" t="s">
        <v>8339</v>
      </c>
      <c r="S1818" s="12">
        <f t="shared" si="114"/>
        <v>42548.876192129625</v>
      </c>
      <c r="T1818" s="12">
        <f t="shared" si="115"/>
        <v>42576.791666666672</v>
      </c>
    </row>
    <row r="1819" spans="1:20" ht="45" x14ac:dyDescent="0.25">
      <c r="A1819">
        <v>1817</v>
      </c>
      <c r="B1819" s="3" t="s">
        <v>1818</v>
      </c>
      <c r="C1819" s="3" t="s">
        <v>5927</v>
      </c>
      <c r="D1819">
        <v>18000</v>
      </c>
      <c r="E1819">
        <v>9419</v>
      </c>
      <c r="F1819" t="s">
        <v>8221</v>
      </c>
      <c r="G1819" t="s">
        <v>8224</v>
      </c>
      <c r="H1819" t="s">
        <v>8246</v>
      </c>
      <c r="I1819">
        <v>1485759540</v>
      </c>
      <c r="J1819">
        <v>1480607607</v>
      </c>
      <c r="K1819" t="b">
        <v>0</v>
      </c>
      <c r="L1819">
        <v>100</v>
      </c>
      <c r="M1819" t="b">
        <v>0</v>
      </c>
      <c r="N1819" t="s">
        <v>8285</v>
      </c>
      <c r="O1819" s="5">
        <f t="shared" si="112"/>
        <v>52.327777777777776</v>
      </c>
      <c r="P1819" s="7">
        <f t="shared" si="113"/>
        <v>94.19</v>
      </c>
      <c r="Q1819" t="s">
        <v>8338</v>
      </c>
      <c r="R1819" t="s">
        <v>8339</v>
      </c>
      <c r="S1819" s="12">
        <f t="shared" si="114"/>
        <v>42705.662118055552</v>
      </c>
      <c r="T1819" s="12">
        <f t="shared" si="115"/>
        <v>42765.290972222225</v>
      </c>
    </row>
    <row r="1820" spans="1:20" ht="45" x14ac:dyDescent="0.25">
      <c r="A1820">
        <v>1818</v>
      </c>
      <c r="B1820" s="3" t="s">
        <v>1819</v>
      </c>
      <c r="C1820" s="3" t="s">
        <v>5928</v>
      </c>
      <c r="D1820">
        <v>15000</v>
      </c>
      <c r="E1820">
        <v>0</v>
      </c>
      <c r="F1820" t="s">
        <v>8221</v>
      </c>
      <c r="G1820" t="s">
        <v>8224</v>
      </c>
      <c r="H1820" t="s">
        <v>8246</v>
      </c>
      <c r="I1820">
        <v>1428035850</v>
      </c>
      <c r="J1820">
        <v>1425447450</v>
      </c>
      <c r="K1820" t="b">
        <v>0</v>
      </c>
      <c r="L1820">
        <v>0</v>
      </c>
      <c r="M1820" t="b">
        <v>0</v>
      </c>
      <c r="N1820" t="s">
        <v>8285</v>
      </c>
      <c r="O1820" s="5">
        <f t="shared" si="112"/>
        <v>0</v>
      </c>
      <c r="P1820" s="7" t="str">
        <f t="shared" si="113"/>
        <v>N/A</v>
      </c>
      <c r="Q1820" t="s">
        <v>8338</v>
      </c>
      <c r="R1820" t="s">
        <v>8339</v>
      </c>
      <c r="S1820" s="12">
        <f t="shared" si="114"/>
        <v>42067.234375</v>
      </c>
      <c r="T1820" s="12">
        <f t="shared" si="115"/>
        <v>42097.192708333328</v>
      </c>
    </row>
    <row r="1821" spans="1:20" ht="60" x14ac:dyDescent="0.25">
      <c r="A1821">
        <v>1819</v>
      </c>
      <c r="B1821" s="3" t="s">
        <v>1820</v>
      </c>
      <c r="C1821" s="3" t="s">
        <v>5929</v>
      </c>
      <c r="D1821">
        <v>1200</v>
      </c>
      <c r="E1821">
        <v>25</v>
      </c>
      <c r="F1821" t="s">
        <v>8221</v>
      </c>
      <c r="G1821" t="s">
        <v>8224</v>
      </c>
      <c r="H1821" t="s">
        <v>8246</v>
      </c>
      <c r="I1821">
        <v>1406743396</v>
      </c>
      <c r="J1821">
        <v>1404151396</v>
      </c>
      <c r="K1821" t="b">
        <v>0</v>
      </c>
      <c r="L1821">
        <v>4</v>
      </c>
      <c r="M1821" t="b">
        <v>0</v>
      </c>
      <c r="N1821" t="s">
        <v>8285</v>
      </c>
      <c r="O1821" s="5">
        <f t="shared" si="112"/>
        <v>2.083333333333333</v>
      </c>
      <c r="P1821" s="7">
        <f t="shared" si="113"/>
        <v>6.25</v>
      </c>
      <c r="Q1821" t="s">
        <v>8338</v>
      </c>
      <c r="R1821" t="s">
        <v>8339</v>
      </c>
      <c r="S1821" s="12">
        <f t="shared" si="114"/>
        <v>41820.752268518518</v>
      </c>
      <c r="T1821" s="12">
        <f t="shared" si="115"/>
        <v>41850.752268518518</v>
      </c>
    </row>
    <row r="1822" spans="1:20" ht="60" x14ac:dyDescent="0.25">
      <c r="A1822">
        <v>1820</v>
      </c>
      <c r="B1822" s="3" t="s">
        <v>1821</v>
      </c>
      <c r="C1822" s="3" t="s">
        <v>5930</v>
      </c>
      <c r="D1822">
        <v>26000</v>
      </c>
      <c r="E1822">
        <v>1707</v>
      </c>
      <c r="F1822" t="s">
        <v>8221</v>
      </c>
      <c r="G1822" t="s">
        <v>8224</v>
      </c>
      <c r="H1822" t="s">
        <v>8246</v>
      </c>
      <c r="I1822">
        <v>1427850090</v>
      </c>
      <c r="J1822">
        <v>1425261690</v>
      </c>
      <c r="K1822" t="b">
        <v>0</v>
      </c>
      <c r="L1822">
        <v>8</v>
      </c>
      <c r="M1822" t="b">
        <v>0</v>
      </c>
      <c r="N1822" t="s">
        <v>8285</v>
      </c>
      <c r="O1822" s="5">
        <f t="shared" si="112"/>
        <v>6.565384615384616</v>
      </c>
      <c r="P1822" s="7">
        <f t="shared" si="113"/>
        <v>213.375</v>
      </c>
      <c r="Q1822" t="s">
        <v>8338</v>
      </c>
      <c r="R1822" t="s">
        <v>8339</v>
      </c>
      <c r="S1822" s="12">
        <f t="shared" si="114"/>
        <v>42065.084375000006</v>
      </c>
      <c r="T1822" s="12">
        <f t="shared" si="115"/>
        <v>42095.042708333334</v>
      </c>
    </row>
    <row r="1823" spans="1:20" ht="45" hidden="1" x14ac:dyDescent="0.25">
      <c r="A1823">
        <v>1821</v>
      </c>
      <c r="B1823" s="3" t="s">
        <v>1822</v>
      </c>
      <c r="C1823" s="3" t="s">
        <v>5931</v>
      </c>
      <c r="D1823">
        <v>2500</v>
      </c>
      <c r="E1823">
        <v>3372.25</v>
      </c>
      <c r="F1823" t="s">
        <v>8219</v>
      </c>
      <c r="G1823" t="s">
        <v>8224</v>
      </c>
      <c r="H1823" t="s">
        <v>8246</v>
      </c>
      <c r="I1823">
        <v>1330760367</v>
      </c>
      <c r="J1823">
        <v>1326872367</v>
      </c>
      <c r="K1823" t="b">
        <v>0</v>
      </c>
      <c r="L1823">
        <v>57</v>
      </c>
      <c r="M1823" t="b">
        <v>1</v>
      </c>
      <c r="N1823" t="s">
        <v>8276</v>
      </c>
      <c r="O1823" s="5">
        <f t="shared" si="112"/>
        <v>134.88999999999999</v>
      </c>
      <c r="P1823" s="7">
        <f t="shared" si="113"/>
        <v>59.162280701754383</v>
      </c>
      <c r="Q1823" t="s">
        <v>8325</v>
      </c>
      <c r="R1823" t="s">
        <v>8326</v>
      </c>
      <c r="S1823" s="12">
        <f t="shared" si="114"/>
        <v>40926.319062499999</v>
      </c>
      <c r="T1823" s="12">
        <f t="shared" si="115"/>
        <v>40971.319062499999</v>
      </c>
    </row>
    <row r="1824" spans="1:20" ht="30" hidden="1" x14ac:dyDescent="0.25">
      <c r="A1824">
        <v>1822</v>
      </c>
      <c r="B1824" s="3" t="s">
        <v>1823</v>
      </c>
      <c r="C1824" s="3" t="s">
        <v>5932</v>
      </c>
      <c r="D1824">
        <v>300</v>
      </c>
      <c r="E1824">
        <v>300</v>
      </c>
      <c r="F1824" t="s">
        <v>8219</v>
      </c>
      <c r="G1824" t="s">
        <v>8229</v>
      </c>
      <c r="H1824" t="s">
        <v>8251</v>
      </c>
      <c r="I1824">
        <v>1391194860</v>
      </c>
      <c r="J1824">
        <v>1388084862</v>
      </c>
      <c r="K1824" t="b">
        <v>0</v>
      </c>
      <c r="L1824">
        <v>11</v>
      </c>
      <c r="M1824" t="b">
        <v>1</v>
      </c>
      <c r="N1824" t="s">
        <v>8276</v>
      </c>
      <c r="O1824" s="5">
        <f t="shared" si="112"/>
        <v>100</v>
      </c>
      <c r="P1824" s="7">
        <f t="shared" si="113"/>
        <v>27.272727272727273</v>
      </c>
      <c r="Q1824" t="s">
        <v>8325</v>
      </c>
      <c r="R1824" t="s">
        <v>8326</v>
      </c>
      <c r="S1824" s="12">
        <f t="shared" si="114"/>
        <v>41634.797013888885</v>
      </c>
      <c r="T1824" s="12">
        <f t="shared" si="115"/>
        <v>41670.792361111111</v>
      </c>
    </row>
    <row r="1825" spans="1:20" ht="60" hidden="1" x14ac:dyDescent="0.25">
      <c r="A1825">
        <v>1823</v>
      </c>
      <c r="B1825" s="3" t="s">
        <v>1824</v>
      </c>
      <c r="C1825" s="3" t="s">
        <v>5933</v>
      </c>
      <c r="D1825">
        <v>700</v>
      </c>
      <c r="E1825">
        <v>811</v>
      </c>
      <c r="F1825" t="s">
        <v>8219</v>
      </c>
      <c r="G1825" t="s">
        <v>8224</v>
      </c>
      <c r="H1825" t="s">
        <v>8246</v>
      </c>
      <c r="I1825">
        <v>1351095976</v>
      </c>
      <c r="J1825">
        <v>1348503976</v>
      </c>
      <c r="K1825" t="b">
        <v>0</v>
      </c>
      <c r="L1825">
        <v>33</v>
      </c>
      <c r="M1825" t="b">
        <v>1</v>
      </c>
      <c r="N1825" t="s">
        <v>8276</v>
      </c>
      <c r="O1825" s="5">
        <f t="shared" si="112"/>
        <v>115.85714285714286</v>
      </c>
      <c r="P1825" s="7">
        <f t="shared" si="113"/>
        <v>24.575757575757574</v>
      </c>
      <c r="Q1825" t="s">
        <v>8325</v>
      </c>
      <c r="R1825" t="s">
        <v>8326</v>
      </c>
      <c r="S1825" s="12">
        <f t="shared" si="114"/>
        <v>41176.684907407405</v>
      </c>
      <c r="T1825" s="12">
        <f t="shared" si="115"/>
        <v>41206.684907407405</v>
      </c>
    </row>
    <row r="1826" spans="1:20" hidden="1" x14ac:dyDescent="0.25">
      <c r="A1826">
        <v>1824</v>
      </c>
      <c r="B1826" s="3" t="s">
        <v>1825</v>
      </c>
      <c r="C1826" s="3" t="s">
        <v>5934</v>
      </c>
      <c r="D1826">
        <v>3000</v>
      </c>
      <c r="E1826">
        <v>3002</v>
      </c>
      <c r="F1826" t="s">
        <v>8219</v>
      </c>
      <c r="G1826" t="s">
        <v>8224</v>
      </c>
      <c r="H1826" t="s">
        <v>8246</v>
      </c>
      <c r="I1826">
        <v>1389146880</v>
      </c>
      <c r="J1826">
        <v>1387403967</v>
      </c>
      <c r="K1826" t="b">
        <v>0</v>
      </c>
      <c r="L1826">
        <v>40</v>
      </c>
      <c r="M1826" t="b">
        <v>1</v>
      </c>
      <c r="N1826" t="s">
        <v>8276</v>
      </c>
      <c r="O1826" s="5">
        <f t="shared" si="112"/>
        <v>100.06666666666666</v>
      </c>
      <c r="P1826" s="7">
        <f t="shared" si="113"/>
        <v>75.05</v>
      </c>
      <c r="Q1826" t="s">
        <v>8325</v>
      </c>
      <c r="R1826" t="s">
        <v>8326</v>
      </c>
      <c r="S1826" s="12">
        <f t="shared" si="114"/>
        <v>41626.916284722225</v>
      </c>
      <c r="T1826" s="12">
        <f t="shared" si="115"/>
        <v>41647.088888888888</v>
      </c>
    </row>
    <row r="1827" spans="1:20" ht="60" hidden="1" x14ac:dyDescent="0.25">
      <c r="A1827">
        <v>1825</v>
      </c>
      <c r="B1827" s="3" t="s">
        <v>1826</v>
      </c>
      <c r="C1827" s="3" t="s">
        <v>5935</v>
      </c>
      <c r="D1827">
        <v>2000</v>
      </c>
      <c r="E1827">
        <v>2101</v>
      </c>
      <c r="F1827" t="s">
        <v>8219</v>
      </c>
      <c r="G1827" t="s">
        <v>8224</v>
      </c>
      <c r="H1827" t="s">
        <v>8246</v>
      </c>
      <c r="I1827">
        <v>1373572903</v>
      </c>
      <c r="J1827">
        <v>1371585703</v>
      </c>
      <c r="K1827" t="b">
        <v>0</v>
      </c>
      <c r="L1827">
        <v>50</v>
      </c>
      <c r="M1827" t="b">
        <v>1</v>
      </c>
      <c r="N1827" t="s">
        <v>8276</v>
      </c>
      <c r="O1827" s="5">
        <f t="shared" si="112"/>
        <v>105.05</v>
      </c>
      <c r="P1827" s="7">
        <f t="shared" si="113"/>
        <v>42.02</v>
      </c>
      <c r="Q1827" t="s">
        <v>8325</v>
      </c>
      <c r="R1827" t="s">
        <v>8326</v>
      </c>
      <c r="S1827" s="12">
        <f t="shared" si="114"/>
        <v>41443.83452546296</v>
      </c>
      <c r="T1827" s="12">
        <f t="shared" si="115"/>
        <v>41466.83452546296</v>
      </c>
    </row>
    <row r="1828" spans="1:20" ht="30" hidden="1" x14ac:dyDescent="0.25">
      <c r="A1828">
        <v>1826</v>
      </c>
      <c r="B1828" s="3" t="s">
        <v>1827</v>
      </c>
      <c r="C1828" s="3" t="s">
        <v>5936</v>
      </c>
      <c r="D1828">
        <v>2000</v>
      </c>
      <c r="E1828">
        <v>2020</v>
      </c>
      <c r="F1828" t="s">
        <v>8219</v>
      </c>
      <c r="G1828" t="s">
        <v>8224</v>
      </c>
      <c r="H1828" t="s">
        <v>8246</v>
      </c>
      <c r="I1828">
        <v>1392675017</v>
      </c>
      <c r="J1828">
        <v>1390083017</v>
      </c>
      <c r="K1828" t="b">
        <v>0</v>
      </c>
      <c r="L1828">
        <v>38</v>
      </c>
      <c r="M1828" t="b">
        <v>1</v>
      </c>
      <c r="N1828" t="s">
        <v>8276</v>
      </c>
      <c r="O1828" s="5">
        <f t="shared" si="112"/>
        <v>101</v>
      </c>
      <c r="P1828" s="7">
        <f t="shared" si="113"/>
        <v>53.157894736842103</v>
      </c>
      <c r="Q1828" t="s">
        <v>8325</v>
      </c>
      <c r="R1828" t="s">
        <v>8326</v>
      </c>
      <c r="S1828" s="12">
        <f t="shared" si="114"/>
        <v>41657.923807870371</v>
      </c>
      <c r="T1828" s="12">
        <f t="shared" si="115"/>
        <v>41687.923807870371</v>
      </c>
    </row>
    <row r="1829" spans="1:20" ht="60" hidden="1" x14ac:dyDescent="0.25">
      <c r="A1829">
        <v>1827</v>
      </c>
      <c r="B1829" s="3" t="s">
        <v>1828</v>
      </c>
      <c r="C1829" s="3" t="s">
        <v>5937</v>
      </c>
      <c r="D1829">
        <v>8000</v>
      </c>
      <c r="E1829">
        <v>8053</v>
      </c>
      <c r="F1829" t="s">
        <v>8219</v>
      </c>
      <c r="G1829" t="s">
        <v>8224</v>
      </c>
      <c r="H1829" t="s">
        <v>8246</v>
      </c>
      <c r="I1829">
        <v>1299138561</v>
      </c>
      <c r="J1829">
        <v>1294818561</v>
      </c>
      <c r="K1829" t="b">
        <v>0</v>
      </c>
      <c r="L1829">
        <v>96</v>
      </c>
      <c r="M1829" t="b">
        <v>1</v>
      </c>
      <c r="N1829" t="s">
        <v>8276</v>
      </c>
      <c r="O1829" s="5">
        <f t="shared" si="112"/>
        <v>100.66250000000001</v>
      </c>
      <c r="P1829" s="7">
        <f t="shared" si="113"/>
        <v>83.885416666666671</v>
      </c>
      <c r="Q1829" t="s">
        <v>8325</v>
      </c>
      <c r="R1829" t="s">
        <v>8326</v>
      </c>
      <c r="S1829" s="12">
        <f t="shared" si="114"/>
        <v>40555.325937499998</v>
      </c>
      <c r="T1829" s="12">
        <f t="shared" si="115"/>
        <v>40605.325937499998</v>
      </c>
    </row>
    <row r="1830" spans="1:20" ht="60" hidden="1" x14ac:dyDescent="0.25">
      <c r="A1830">
        <v>1828</v>
      </c>
      <c r="B1830" s="3" t="s">
        <v>1829</v>
      </c>
      <c r="C1830" s="3" t="s">
        <v>5938</v>
      </c>
      <c r="D1830">
        <v>20000</v>
      </c>
      <c r="E1830">
        <v>20032</v>
      </c>
      <c r="F1830" t="s">
        <v>8219</v>
      </c>
      <c r="G1830" t="s">
        <v>8224</v>
      </c>
      <c r="H1830" t="s">
        <v>8246</v>
      </c>
      <c r="I1830">
        <v>1399672800</v>
      </c>
      <c r="J1830">
        <v>1396906530</v>
      </c>
      <c r="K1830" t="b">
        <v>0</v>
      </c>
      <c r="L1830">
        <v>48</v>
      </c>
      <c r="M1830" t="b">
        <v>1</v>
      </c>
      <c r="N1830" t="s">
        <v>8276</v>
      </c>
      <c r="O1830" s="5">
        <f t="shared" si="112"/>
        <v>100.16000000000001</v>
      </c>
      <c r="P1830" s="7">
        <f t="shared" si="113"/>
        <v>417.33333333333331</v>
      </c>
      <c r="Q1830" t="s">
        <v>8325</v>
      </c>
      <c r="R1830" t="s">
        <v>8326</v>
      </c>
      <c r="S1830" s="12">
        <f t="shared" si="114"/>
        <v>41736.899652777778</v>
      </c>
      <c r="T1830" s="12">
        <f t="shared" si="115"/>
        <v>41768.916666666664</v>
      </c>
    </row>
    <row r="1831" spans="1:20" ht="45" hidden="1" x14ac:dyDescent="0.25">
      <c r="A1831">
        <v>1829</v>
      </c>
      <c r="B1831" s="3" t="s">
        <v>1830</v>
      </c>
      <c r="C1831" s="3" t="s">
        <v>5939</v>
      </c>
      <c r="D1831">
        <v>1500</v>
      </c>
      <c r="E1831">
        <v>2500.25</v>
      </c>
      <c r="F1831" t="s">
        <v>8219</v>
      </c>
      <c r="G1831" t="s">
        <v>8224</v>
      </c>
      <c r="H1831" t="s">
        <v>8246</v>
      </c>
      <c r="I1831">
        <v>1295647200</v>
      </c>
      <c r="J1831">
        <v>1291428371</v>
      </c>
      <c r="K1831" t="b">
        <v>0</v>
      </c>
      <c r="L1831">
        <v>33</v>
      </c>
      <c r="M1831" t="b">
        <v>1</v>
      </c>
      <c r="N1831" t="s">
        <v>8276</v>
      </c>
      <c r="O1831" s="5">
        <f t="shared" si="112"/>
        <v>166.68333333333334</v>
      </c>
      <c r="P1831" s="7">
        <f t="shared" si="113"/>
        <v>75.765151515151516</v>
      </c>
      <c r="Q1831" t="s">
        <v>8325</v>
      </c>
      <c r="R1831" t="s">
        <v>8326</v>
      </c>
      <c r="S1831" s="12">
        <f t="shared" si="114"/>
        <v>40516.087627314817</v>
      </c>
      <c r="T1831" s="12">
        <f t="shared" si="115"/>
        <v>40564.916666666664</v>
      </c>
    </row>
    <row r="1832" spans="1:20" ht="45" hidden="1" x14ac:dyDescent="0.25">
      <c r="A1832">
        <v>1830</v>
      </c>
      <c r="B1832" s="3" t="s">
        <v>1831</v>
      </c>
      <c r="C1832" s="3" t="s">
        <v>5940</v>
      </c>
      <c r="D1832">
        <v>15000</v>
      </c>
      <c r="E1832">
        <v>15230</v>
      </c>
      <c r="F1832" t="s">
        <v>8219</v>
      </c>
      <c r="G1832" t="s">
        <v>8224</v>
      </c>
      <c r="H1832" t="s">
        <v>8246</v>
      </c>
      <c r="I1832">
        <v>1393259107</v>
      </c>
      <c r="J1832">
        <v>1390667107</v>
      </c>
      <c r="K1832" t="b">
        <v>0</v>
      </c>
      <c r="L1832">
        <v>226</v>
      </c>
      <c r="M1832" t="b">
        <v>1</v>
      </c>
      <c r="N1832" t="s">
        <v>8276</v>
      </c>
      <c r="O1832" s="5">
        <f t="shared" si="112"/>
        <v>101.53333333333335</v>
      </c>
      <c r="P1832" s="7">
        <f t="shared" si="113"/>
        <v>67.389380530973455</v>
      </c>
      <c r="Q1832" t="s">
        <v>8325</v>
      </c>
      <c r="R1832" t="s">
        <v>8326</v>
      </c>
      <c r="S1832" s="12">
        <f t="shared" si="114"/>
        <v>41664.684108796297</v>
      </c>
      <c r="T1832" s="12">
        <f t="shared" si="115"/>
        <v>41694.684108796297</v>
      </c>
    </row>
    <row r="1833" spans="1:20" ht="45" hidden="1" x14ac:dyDescent="0.25">
      <c r="A1833">
        <v>1831</v>
      </c>
      <c r="B1833" s="3" t="s">
        <v>1832</v>
      </c>
      <c r="C1833" s="3" t="s">
        <v>5941</v>
      </c>
      <c r="D1833">
        <v>1000</v>
      </c>
      <c r="E1833">
        <v>1030</v>
      </c>
      <c r="F1833" t="s">
        <v>8219</v>
      </c>
      <c r="G1833" t="s">
        <v>8224</v>
      </c>
      <c r="H1833" t="s">
        <v>8246</v>
      </c>
      <c r="I1833">
        <v>1336866863</v>
      </c>
      <c r="J1833">
        <v>1335570863</v>
      </c>
      <c r="K1833" t="b">
        <v>0</v>
      </c>
      <c r="L1833">
        <v>14</v>
      </c>
      <c r="M1833" t="b">
        <v>1</v>
      </c>
      <c r="N1833" t="s">
        <v>8276</v>
      </c>
      <c r="O1833" s="5">
        <f t="shared" si="112"/>
        <v>103</v>
      </c>
      <c r="P1833" s="7">
        <f t="shared" si="113"/>
        <v>73.571428571428569</v>
      </c>
      <c r="Q1833" t="s">
        <v>8325</v>
      </c>
      <c r="R1833" t="s">
        <v>8326</v>
      </c>
      <c r="S1833" s="12">
        <f t="shared" si="114"/>
        <v>41026.996099537035</v>
      </c>
      <c r="T1833" s="12">
        <f t="shared" si="115"/>
        <v>41041.996099537035</v>
      </c>
    </row>
    <row r="1834" spans="1:20" ht="60" hidden="1" x14ac:dyDescent="0.25">
      <c r="A1834">
        <v>1832</v>
      </c>
      <c r="B1834" s="3" t="s">
        <v>1833</v>
      </c>
      <c r="C1834" s="3" t="s">
        <v>5942</v>
      </c>
      <c r="D1834">
        <v>350</v>
      </c>
      <c r="E1834">
        <v>500</v>
      </c>
      <c r="F1834" t="s">
        <v>8219</v>
      </c>
      <c r="G1834" t="s">
        <v>8224</v>
      </c>
      <c r="H1834" t="s">
        <v>8246</v>
      </c>
      <c r="I1834">
        <v>1299243427</v>
      </c>
      <c r="J1834">
        <v>1296651427</v>
      </c>
      <c r="K1834" t="b">
        <v>0</v>
      </c>
      <c r="L1834">
        <v>20</v>
      </c>
      <c r="M1834" t="b">
        <v>1</v>
      </c>
      <c r="N1834" t="s">
        <v>8276</v>
      </c>
      <c r="O1834" s="5">
        <f t="shared" si="112"/>
        <v>142.85714285714286</v>
      </c>
      <c r="P1834" s="7">
        <f t="shared" si="113"/>
        <v>25</v>
      </c>
      <c r="Q1834" t="s">
        <v>8325</v>
      </c>
      <c r="R1834" t="s">
        <v>8326</v>
      </c>
      <c r="S1834" s="12">
        <f t="shared" si="114"/>
        <v>40576.539664351854</v>
      </c>
      <c r="T1834" s="12">
        <f t="shared" si="115"/>
        <v>40606.539664351854</v>
      </c>
    </row>
    <row r="1835" spans="1:20" ht="60" hidden="1" x14ac:dyDescent="0.25">
      <c r="A1835">
        <v>1833</v>
      </c>
      <c r="B1835" s="3" t="s">
        <v>1834</v>
      </c>
      <c r="C1835" s="3" t="s">
        <v>5943</v>
      </c>
      <c r="D1835">
        <v>400</v>
      </c>
      <c r="E1835">
        <v>1050</v>
      </c>
      <c r="F1835" t="s">
        <v>8219</v>
      </c>
      <c r="G1835" t="s">
        <v>8224</v>
      </c>
      <c r="H1835" t="s">
        <v>8246</v>
      </c>
      <c r="I1835">
        <v>1362211140</v>
      </c>
      <c r="J1835">
        <v>1359421403</v>
      </c>
      <c r="K1835" t="b">
        <v>0</v>
      </c>
      <c r="L1835">
        <v>25</v>
      </c>
      <c r="M1835" t="b">
        <v>1</v>
      </c>
      <c r="N1835" t="s">
        <v>8276</v>
      </c>
      <c r="O1835" s="5">
        <f t="shared" si="112"/>
        <v>262.5</v>
      </c>
      <c r="P1835" s="7">
        <f t="shared" si="113"/>
        <v>42</v>
      </c>
      <c r="Q1835" t="s">
        <v>8325</v>
      </c>
      <c r="R1835" t="s">
        <v>8326</v>
      </c>
      <c r="S1835" s="12">
        <f t="shared" si="114"/>
        <v>41303.044016203705</v>
      </c>
      <c r="T1835" s="12">
        <f t="shared" si="115"/>
        <v>41335.332638888889</v>
      </c>
    </row>
    <row r="1836" spans="1:20" ht="30" hidden="1" x14ac:dyDescent="0.25">
      <c r="A1836">
        <v>1834</v>
      </c>
      <c r="B1836" s="3" t="s">
        <v>1835</v>
      </c>
      <c r="C1836" s="3" t="s">
        <v>5944</v>
      </c>
      <c r="D1836">
        <v>10000</v>
      </c>
      <c r="E1836">
        <v>11805</v>
      </c>
      <c r="F1836" t="s">
        <v>8219</v>
      </c>
      <c r="G1836" t="s">
        <v>8224</v>
      </c>
      <c r="H1836" t="s">
        <v>8246</v>
      </c>
      <c r="I1836">
        <v>1422140895</v>
      </c>
      <c r="J1836">
        <v>1418684895</v>
      </c>
      <c r="K1836" t="b">
        <v>0</v>
      </c>
      <c r="L1836">
        <v>90</v>
      </c>
      <c r="M1836" t="b">
        <v>1</v>
      </c>
      <c r="N1836" t="s">
        <v>8276</v>
      </c>
      <c r="O1836" s="5">
        <f t="shared" si="112"/>
        <v>118.05000000000001</v>
      </c>
      <c r="P1836" s="7">
        <f t="shared" si="113"/>
        <v>131.16666666666666</v>
      </c>
      <c r="Q1836" t="s">
        <v>8325</v>
      </c>
      <c r="R1836" t="s">
        <v>8326</v>
      </c>
      <c r="S1836" s="12">
        <f t="shared" si="114"/>
        <v>41988.964062500003</v>
      </c>
      <c r="T1836" s="12">
        <f t="shared" si="115"/>
        <v>42028.964062500003</v>
      </c>
    </row>
    <row r="1837" spans="1:20" ht="75" hidden="1" x14ac:dyDescent="0.25">
      <c r="A1837">
        <v>1835</v>
      </c>
      <c r="B1837" s="3" t="s">
        <v>1836</v>
      </c>
      <c r="C1837" s="3" t="s">
        <v>5945</v>
      </c>
      <c r="D1837">
        <v>500</v>
      </c>
      <c r="E1837">
        <v>520</v>
      </c>
      <c r="F1837" t="s">
        <v>8219</v>
      </c>
      <c r="G1837" t="s">
        <v>8225</v>
      </c>
      <c r="H1837" t="s">
        <v>8247</v>
      </c>
      <c r="I1837">
        <v>1459439471</v>
      </c>
      <c r="J1837">
        <v>1456851071</v>
      </c>
      <c r="K1837" t="b">
        <v>0</v>
      </c>
      <c r="L1837">
        <v>11</v>
      </c>
      <c r="M1837" t="b">
        <v>1</v>
      </c>
      <c r="N1837" t="s">
        <v>8276</v>
      </c>
      <c r="O1837" s="5">
        <f t="shared" si="112"/>
        <v>104</v>
      </c>
      <c r="P1837" s="7">
        <f t="shared" si="113"/>
        <v>47.272727272727273</v>
      </c>
      <c r="Q1837" t="s">
        <v>8325</v>
      </c>
      <c r="R1837" t="s">
        <v>8326</v>
      </c>
      <c r="S1837" s="12">
        <f t="shared" si="114"/>
        <v>42430.702210648145</v>
      </c>
      <c r="T1837" s="12">
        <f t="shared" si="115"/>
        <v>42460.660543981481</v>
      </c>
    </row>
    <row r="1838" spans="1:20" ht="30" hidden="1" x14ac:dyDescent="0.25">
      <c r="A1838">
        <v>1836</v>
      </c>
      <c r="B1838" s="3" t="s">
        <v>1837</v>
      </c>
      <c r="C1838" s="3" t="s">
        <v>5946</v>
      </c>
      <c r="D1838">
        <v>5000</v>
      </c>
      <c r="E1838">
        <v>10017</v>
      </c>
      <c r="F1838" t="s">
        <v>8219</v>
      </c>
      <c r="G1838" t="s">
        <v>8224</v>
      </c>
      <c r="H1838" t="s">
        <v>8246</v>
      </c>
      <c r="I1838">
        <v>1361129129</v>
      </c>
      <c r="J1838">
        <v>1359660329</v>
      </c>
      <c r="K1838" t="b">
        <v>0</v>
      </c>
      <c r="L1838">
        <v>55</v>
      </c>
      <c r="M1838" t="b">
        <v>1</v>
      </c>
      <c r="N1838" t="s">
        <v>8276</v>
      </c>
      <c r="O1838" s="5">
        <f t="shared" si="112"/>
        <v>200.34</v>
      </c>
      <c r="P1838" s="7">
        <f t="shared" si="113"/>
        <v>182.12727272727273</v>
      </c>
      <c r="Q1838" t="s">
        <v>8325</v>
      </c>
      <c r="R1838" t="s">
        <v>8326</v>
      </c>
      <c r="S1838" s="12">
        <f t="shared" si="114"/>
        <v>41305.809363425928</v>
      </c>
      <c r="T1838" s="12">
        <f t="shared" si="115"/>
        <v>41322.809363425928</v>
      </c>
    </row>
    <row r="1839" spans="1:20" ht="60" hidden="1" x14ac:dyDescent="0.25">
      <c r="A1839">
        <v>1837</v>
      </c>
      <c r="B1839" s="3" t="s">
        <v>1838</v>
      </c>
      <c r="C1839" s="3" t="s">
        <v>5947</v>
      </c>
      <c r="D1839">
        <v>600</v>
      </c>
      <c r="E1839">
        <v>1841</v>
      </c>
      <c r="F1839" t="s">
        <v>8219</v>
      </c>
      <c r="G1839" t="s">
        <v>8224</v>
      </c>
      <c r="H1839" t="s">
        <v>8246</v>
      </c>
      <c r="I1839">
        <v>1332029335</v>
      </c>
      <c r="J1839">
        <v>1326848935</v>
      </c>
      <c r="K1839" t="b">
        <v>0</v>
      </c>
      <c r="L1839">
        <v>30</v>
      </c>
      <c r="M1839" t="b">
        <v>1</v>
      </c>
      <c r="N1839" t="s">
        <v>8276</v>
      </c>
      <c r="O1839" s="5">
        <f t="shared" si="112"/>
        <v>306.83333333333331</v>
      </c>
      <c r="P1839" s="7">
        <f t="shared" si="113"/>
        <v>61.366666666666667</v>
      </c>
      <c r="Q1839" t="s">
        <v>8325</v>
      </c>
      <c r="R1839" t="s">
        <v>8326</v>
      </c>
      <c r="S1839" s="12">
        <f t="shared" si="114"/>
        <v>40926.047858796301</v>
      </c>
      <c r="T1839" s="12">
        <f t="shared" si="115"/>
        <v>40986.006192129629</v>
      </c>
    </row>
    <row r="1840" spans="1:20" ht="60" hidden="1" x14ac:dyDescent="0.25">
      <c r="A1840">
        <v>1838</v>
      </c>
      <c r="B1840" s="3" t="s">
        <v>1839</v>
      </c>
      <c r="C1840" s="3" t="s">
        <v>5948</v>
      </c>
      <c r="D1840">
        <v>1000</v>
      </c>
      <c r="E1840">
        <v>1001.49</v>
      </c>
      <c r="F1840" t="s">
        <v>8219</v>
      </c>
      <c r="G1840" t="s">
        <v>8224</v>
      </c>
      <c r="H1840" t="s">
        <v>8246</v>
      </c>
      <c r="I1840">
        <v>1317438000</v>
      </c>
      <c r="J1840">
        <v>1314989557</v>
      </c>
      <c r="K1840" t="b">
        <v>0</v>
      </c>
      <c r="L1840">
        <v>28</v>
      </c>
      <c r="M1840" t="b">
        <v>1</v>
      </c>
      <c r="N1840" t="s">
        <v>8276</v>
      </c>
      <c r="O1840" s="5">
        <f t="shared" si="112"/>
        <v>100.149</v>
      </c>
      <c r="P1840" s="7">
        <f t="shared" si="113"/>
        <v>35.767499999999998</v>
      </c>
      <c r="Q1840" t="s">
        <v>8325</v>
      </c>
      <c r="R1840" t="s">
        <v>8326</v>
      </c>
      <c r="S1840" s="12">
        <f t="shared" si="114"/>
        <v>40788.786539351851</v>
      </c>
      <c r="T1840" s="12">
        <f t="shared" si="115"/>
        <v>40817.125</v>
      </c>
    </row>
    <row r="1841" spans="1:20" ht="45" hidden="1" x14ac:dyDescent="0.25">
      <c r="A1841">
        <v>1839</v>
      </c>
      <c r="B1841" s="3" t="s">
        <v>1840</v>
      </c>
      <c r="C1841" s="3" t="s">
        <v>5949</v>
      </c>
      <c r="D1841">
        <v>1000</v>
      </c>
      <c r="E1841">
        <v>2053</v>
      </c>
      <c r="F1841" t="s">
        <v>8219</v>
      </c>
      <c r="G1841" t="s">
        <v>8224</v>
      </c>
      <c r="H1841" t="s">
        <v>8246</v>
      </c>
      <c r="I1841">
        <v>1475342382</v>
      </c>
      <c r="J1841">
        <v>1472750382</v>
      </c>
      <c r="K1841" t="b">
        <v>0</v>
      </c>
      <c r="L1841">
        <v>45</v>
      </c>
      <c r="M1841" t="b">
        <v>1</v>
      </c>
      <c r="N1841" t="s">
        <v>8276</v>
      </c>
      <c r="O1841" s="5">
        <f t="shared" si="112"/>
        <v>205.29999999999998</v>
      </c>
      <c r="P1841" s="7">
        <f t="shared" si="113"/>
        <v>45.62222222222222</v>
      </c>
      <c r="Q1841" t="s">
        <v>8325</v>
      </c>
      <c r="R1841" t="s">
        <v>8326</v>
      </c>
      <c r="S1841" s="12">
        <f t="shared" si="114"/>
        <v>42614.722013888888</v>
      </c>
      <c r="T1841" s="12">
        <f t="shared" si="115"/>
        <v>42644.722013888888</v>
      </c>
    </row>
    <row r="1842" spans="1:20" ht="60" hidden="1" x14ac:dyDescent="0.25">
      <c r="A1842">
        <v>1840</v>
      </c>
      <c r="B1842" s="3" t="s">
        <v>1841</v>
      </c>
      <c r="C1842" s="3" t="s">
        <v>5950</v>
      </c>
      <c r="D1842">
        <v>900</v>
      </c>
      <c r="E1842">
        <v>980</v>
      </c>
      <c r="F1842" t="s">
        <v>8219</v>
      </c>
      <c r="G1842" t="s">
        <v>8224</v>
      </c>
      <c r="H1842" t="s">
        <v>8246</v>
      </c>
      <c r="I1842">
        <v>1367902740</v>
      </c>
      <c r="J1842">
        <v>1366251510</v>
      </c>
      <c r="K1842" t="b">
        <v>0</v>
      </c>
      <c r="L1842">
        <v>13</v>
      </c>
      <c r="M1842" t="b">
        <v>1</v>
      </c>
      <c r="N1842" t="s">
        <v>8276</v>
      </c>
      <c r="O1842" s="5">
        <f t="shared" si="112"/>
        <v>108.88888888888889</v>
      </c>
      <c r="P1842" s="7">
        <f t="shared" si="113"/>
        <v>75.384615384615387</v>
      </c>
      <c r="Q1842" t="s">
        <v>8325</v>
      </c>
      <c r="R1842" t="s">
        <v>8326</v>
      </c>
      <c r="S1842" s="12">
        <f t="shared" si="114"/>
        <v>41382.096180555556</v>
      </c>
      <c r="T1842" s="12">
        <f t="shared" si="115"/>
        <v>41401.207638888889</v>
      </c>
    </row>
    <row r="1843" spans="1:20" ht="30" hidden="1" x14ac:dyDescent="0.25">
      <c r="A1843">
        <v>1841</v>
      </c>
      <c r="B1843" s="3" t="s">
        <v>1842</v>
      </c>
      <c r="C1843" s="3" t="s">
        <v>5951</v>
      </c>
      <c r="D1843">
        <v>2000</v>
      </c>
      <c r="E1843">
        <v>2035</v>
      </c>
      <c r="F1843" t="s">
        <v>8219</v>
      </c>
      <c r="G1843" t="s">
        <v>8224</v>
      </c>
      <c r="H1843" t="s">
        <v>8246</v>
      </c>
      <c r="I1843">
        <v>1400561940</v>
      </c>
      <c r="J1843">
        <v>1397679445</v>
      </c>
      <c r="K1843" t="b">
        <v>0</v>
      </c>
      <c r="L1843">
        <v>40</v>
      </c>
      <c r="M1843" t="b">
        <v>1</v>
      </c>
      <c r="N1843" t="s">
        <v>8276</v>
      </c>
      <c r="O1843" s="5">
        <f t="shared" si="112"/>
        <v>101.75</v>
      </c>
      <c r="P1843" s="7">
        <f t="shared" si="113"/>
        <v>50.875</v>
      </c>
      <c r="Q1843" t="s">
        <v>8325</v>
      </c>
      <c r="R1843" t="s">
        <v>8326</v>
      </c>
      <c r="S1843" s="12">
        <f t="shared" si="114"/>
        <v>41745.84542824074</v>
      </c>
      <c r="T1843" s="12">
        <f t="shared" si="115"/>
        <v>41779.207638888889</v>
      </c>
    </row>
    <row r="1844" spans="1:20" ht="45" hidden="1" x14ac:dyDescent="0.25">
      <c r="A1844">
        <v>1842</v>
      </c>
      <c r="B1844" s="3" t="s">
        <v>1843</v>
      </c>
      <c r="C1844" s="3" t="s">
        <v>5952</v>
      </c>
      <c r="D1844">
        <v>2000</v>
      </c>
      <c r="E1844">
        <v>2505</v>
      </c>
      <c r="F1844" t="s">
        <v>8219</v>
      </c>
      <c r="G1844" t="s">
        <v>8224</v>
      </c>
      <c r="H1844" t="s">
        <v>8246</v>
      </c>
      <c r="I1844">
        <v>1425275940</v>
      </c>
      <c r="J1844">
        <v>1422371381</v>
      </c>
      <c r="K1844" t="b">
        <v>0</v>
      </c>
      <c r="L1844">
        <v>21</v>
      </c>
      <c r="M1844" t="b">
        <v>1</v>
      </c>
      <c r="N1844" t="s">
        <v>8276</v>
      </c>
      <c r="O1844" s="5">
        <f t="shared" si="112"/>
        <v>125.25</v>
      </c>
      <c r="P1844" s="7">
        <f t="shared" si="113"/>
        <v>119.28571428571429</v>
      </c>
      <c r="Q1844" t="s">
        <v>8325</v>
      </c>
      <c r="R1844" t="s">
        <v>8326</v>
      </c>
      <c r="S1844" s="12">
        <f t="shared" si="114"/>
        <v>42031.631724537037</v>
      </c>
      <c r="T1844" s="12">
        <f t="shared" si="115"/>
        <v>42065.249305555553</v>
      </c>
    </row>
    <row r="1845" spans="1:20" ht="60" hidden="1" x14ac:dyDescent="0.25">
      <c r="A1845">
        <v>1843</v>
      </c>
      <c r="B1845" s="3" t="s">
        <v>1844</v>
      </c>
      <c r="C1845" s="3" t="s">
        <v>5953</v>
      </c>
      <c r="D1845">
        <v>10000</v>
      </c>
      <c r="E1845">
        <v>12400.61</v>
      </c>
      <c r="F1845" t="s">
        <v>8219</v>
      </c>
      <c r="G1845" t="s">
        <v>8224</v>
      </c>
      <c r="H1845" t="s">
        <v>8246</v>
      </c>
      <c r="I1845">
        <v>1298245954</v>
      </c>
      <c r="J1845">
        <v>1295653954</v>
      </c>
      <c r="K1845" t="b">
        <v>0</v>
      </c>
      <c r="L1845">
        <v>134</v>
      </c>
      <c r="M1845" t="b">
        <v>1</v>
      </c>
      <c r="N1845" t="s">
        <v>8276</v>
      </c>
      <c r="O1845" s="5">
        <f t="shared" si="112"/>
        <v>124.0061</v>
      </c>
      <c r="P1845" s="7">
        <f t="shared" si="113"/>
        <v>92.541865671641801</v>
      </c>
      <c r="Q1845" t="s">
        <v>8325</v>
      </c>
      <c r="R1845" t="s">
        <v>8326</v>
      </c>
      <c r="S1845" s="12">
        <f t="shared" si="114"/>
        <v>40564.994837962964</v>
      </c>
      <c r="T1845" s="12">
        <f t="shared" si="115"/>
        <v>40594.994837962964</v>
      </c>
    </row>
    <row r="1846" spans="1:20" ht="60" hidden="1" x14ac:dyDescent="0.25">
      <c r="A1846">
        <v>1844</v>
      </c>
      <c r="B1846" s="3" t="s">
        <v>1845</v>
      </c>
      <c r="C1846" s="3" t="s">
        <v>5954</v>
      </c>
      <c r="D1846">
        <v>1500</v>
      </c>
      <c r="E1846">
        <v>1521</v>
      </c>
      <c r="F1846" t="s">
        <v>8219</v>
      </c>
      <c r="G1846" t="s">
        <v>8224</v>
      </c>
      <c r="H1846" t="s">
        <v>8246</v>
      </c>
      <c r="I1846">
        <v>1307761200</v>
      </c>
      <c r="J1846">
        <v>1304464914</v>
      </c>
      <c r="K1846" t="b">
        <v>0</v>
      </c>
      <c r="L1846">
        <v>20</v>
      </c>
      <c r="M1846" t="b">
        <v>1</v>
      </c>
      <c r="N1846" t="s">
        <v>8276</v>
      </c>
      <c r="O1846" s="5">
        <f t="shared" si="112"/>
        <v>101.4</v>
      </c>
      <c r="P1846" s="7">
        <f t="shared" si="113"/>
        <v>76.05</v>
      </c>
      <c r="Q1846" t="s">
        <v>8325</v>
      </c>
      <c r="R1846" t="s">
        <v>8326</v>
      </c>
      <c r="S1846" s="12">
        <f t="shared" si="114"/>
        <v>40666.973541666666</v>
      </c>
      <c r="T1846" s="12">
        <f t="shared" si="115"/>
        <v>40705.125</v>
      </c>
    </row>
    <row r="1847" spans="1:20" ht="90" hidden="1" x14ac:dyDescent="0.25">
      <c r="A1847">
        <v>1845</v>
      </c>
      <c r="B1847" s="3" t="s">
        <v>1846</v>
      </c>
      <c r="C1847" s="3" t="s">
        <v>5955</v>
      </c>
      <c r="D1847">
        <v>1000</v>
      </c>
      <c r="E1847">
        <v>1000</v>
      </c>
      <c r="F1847" t="s">
        <v>8219</v>
      </c>
      <c r="G1847" t="s">
        <v>8224</v>
      </c>
      <c r="H1847" t="s">
        <v>8246</v>
      </c>
      <c r="I1847">
        <v>1466139300</v>
      </c>
      <c r="J1847">
        <v>1464854398</v>
      </c>
      <c r="K1847" t="b">
        <v>0</v>
      </c>
      <c r="L1847">
        <v>19</v>
      </c>
      <c r="M1847" t="b">
        <v>1</v>
      </c>
      <c r="N1847" t="s">
        <v>8276</v>
      </c>
      <c r="O1847" s="5">
        <f t="shared" si="112"/>
        <v>100</v>
      </c>
      <c r="P1847" s="7">
        <f t="shared" si="113"/>
        <v>52.631578947368418</v>
      </c>
      <c r="Q1847" t="s">
        <v>8325</v>
      </c>
      <c r="R1847" t="s">
        <v>8326</v>
      </c>
      <c r="S1847" s="12">
        <f t="shared" si="114"/>
        <v>42523.333310185189</v>
      </c>
      <c r="T1847" s="12">
        <f t="shared" si="115"/>
        <v>42538.204861111109</v>
      </c>
    </row>
    <row r="1848" spans="1:20" ht="60" hidden="1" x14ac:dyDescent="0.25">
      <c r="A1848">
        <v>1846</v>
      </c>
      <c r="B1848" s="3" t="s">
        <v>1847</v>
      </c>
      <c r="C1848" s="3" t="s">
        <v>5956</v>
      </c>
      <c r="D1848">
        <v>15000</v>
      </c>
      <c r="E1848">
        <v>20689</v>
      </c>
      <c r="F1848" t="s">
        <v>8219</v>
      </c>
      <c r="G1848" t="s">
        <v>8224</v>
      </c>
      <c r="H1848" t="s">
        <v>8246</v>
      </c>
      <c r="I1848">
        <v>1355585777</v>
      </c>
      <c r="J1848">
        <v>1352993777</v>
      </c>
      <c r="K1848" t="b">
        <v>0</v>
      </c>
      <c r="L1848">
        <v>209</v>
      </c>
      <c r="M1848" t="b">
        <v>1</v>
      </c>
      <c r="N1848" t="s">
        <v>8276</v>
      </c>
      <c r="O1848" s="5">
        <f t="shared" si="112"/>
        <v>137.92666666666668</v>
      </c>
      <c r="P1848" s="7">
        <f t="shared" si="113"/>
        <v>98.990430622009569</v>
      </c>
      <c r="Q1848" t="s">
        <v>8325</v>
      </c>
      <c r="R1848" t="s">
        <v>8326</v>
      </c>
      <c r="S1848" s="12">
        <f t="shared" si="114"/>
        <v>41228.650196759263</v>
      </c>
      <c r="T1848" s="12">
        <f t="shared" si="115"/>
        <v>41258.650196759263</v>
      </c>
    </row>
    <row r="1849" spans="1:20" ht="60" hidden="1" x14ac:dyDescent="0.25">
      <c r="A1849">
        <v>1847</v>
      </c>
      <c r="B1849" s="3" t="s">
        <v>1848</v>
      </c>
      <c r="C1849" s="3" t="s">
        <v>5957</v>
      </c>
      <c r="D1849">
        <v>2500</v>
      </c>
      <c r="E1849">
        <v>3022</v>
      </c>
      <c r="F1849" t="s">
        <v>8219</v>
      </c>
      <c r="G1849" t="s">
        <v>8224</v>
      </c>
      <c r="H1849" t="s">
        <v>8246</v>
      </c>
      <c r="I1849">
        <v>1429594832</v>
      </c>
      <c r="J1849">
        <v>1427780432</v>
      </c>
      <c r="K1849" t="b">
        <v>0</v>
      </c>
      <c r="L1849">
        <v>38</v>
      </c>
      <c r="M1849" t="b">
        <v>1</v>
      </c>
      <c r="N1849" t="s">
        <v>8276</v>
      </c>
      <c r="O1849" s="5">
        <f t="shared" si="112"/>
        <v>120.88000000000001</v>
      </c>
      <c r="P1849" s="7">
        <f t="shared" si="113"/>
        <v>79.526315789473685</v>
      </c>
      <c r="Q1849" t="s">
        <v>8325</v>
      </c>
      <c r="R1849" t="s">
        <v>8326</v>
      </c>
      <c r="S1849" s="12">
        <f t="shared" si="114"/>
        <v>42094.236481481479</v>
      </c>
      <c r="T1849" s="12">
        <f t="shared" si="115"/>
        <v>42115.236481481479</v>
      </c>
    </row>
    <row r="1850" spans="1:20" ht="45" hidden="1" x14ac:dyDescent="0.25">
      <c r="A1850">
        <v>1848</v>
      </c>
      <c r="B1850" s="3" t="s">
        <v>1849</v>
      </c>
      <c r="C1850" s="3" t="s">
        <v>5958</v>
      </c>
      <c r="D1850">
        <v>3000</v>
      </c>
      <c r="E1850">
        <v>3221</v>
      </c>
      <c r="F1850" t="s">
        <v>8219</v>
      </c>
      <c r="G1850" t="s">
        <v>8224</v>
      </c>
      <c r="H1850" t="s">
        <v>8246</v>
      </c>
      <c r="I1850">
        <v>1312095540</v>
      </c>
      <c r="J1850">
        <v>1306608888</v>
      </c>
      <c r="K1850" t="b">
        <v>0</v>
      </c>
      <c r="L1850">
        <v>24</v>
      </c>
      <c r="M1850" t="b">
        <v>1</v>
      </c>
      <c r="N1850" t="s">
        <v>8276</v>
      </c>
      <c r="O1850" s="5">
        <f t="shared" si="112"/>
        <v>107.36666666666667</v>
      </c>
      <c r="P1850" s="7">
        <f t="shared" si="113"/>
        <v>134.20833333333334</v>
      </c>
      <c r="Q1850" t="s">
        <v>8325</v>
      </c>
      <c r="R1850" t="s">
        <v>8326</v>
      </c>
      <c r="S1850" s="12">
        <f t="shared" si="114"/>
        <v>40691.788055555553</v>
      </c>
      <c r="T1850" s="12">
        <f t="shared" si="115"/>
        <v>40755.290972222225</v>
      </c>
    </row>
    <row r="1851" spans="1:20" ht="45" hidden="1" x14ac:dyDescent="0.25">
      <c r="A1851">
        <v>1849</v>
      </c>
      <c r="B1851" s="3" t="s">
        <v>1850</v>
      </c>
      <c r="C1851" s="3" t="s">
        <v>5959</v>
      </c>
      <c r="D1851">
        <v>300</v>
      </c>
      <c r="E1851">
        <v>301</v>
      </c>
      <c r="F1851" t="s">
        <v>8219</v>
      </c>
      <c r="G1851" t="s">
        <v>8224</v>
      </c>
      <c r="H1851" t="s">
        <v>8246</v>
      </c>
      <c r="I1851">
        <v>1350505059</v>
      </c>
      <c r="J1851">
        <v>1347913059</v>
      </c>
      <c r="K1851" t="b">
        <v>0</v>
      </c>
      <c r="L1851">
        <v>8</v>
      </c>
      <c r="M1851" t="b">
        <v>1</v>
      </c>
      <c r="N1851" t="s">
        <v>8276</v>
      </c>
      <c r="O1851" s="5">
        <f t="shared" si="112"/>
        <v>100.33333333333334</v>
      </c>
      <c r="P1851" s="7">
        <f t="shared" si="113"/>
        <v>37.625</v>
      </c>
      <c r="Q1851" t="s">
        <v>8325</v>
      </c>
      <c r="R1851" t="s">
        <v>8326</v>
      </c>
      <c r="S1851" s="12">
        <f t="shared" si="114"/>
        <v>41169.845590277779</v>
      </c>
      <c r="T1851" s="12">
        <f t="shared" si="115"/>
        <v>41199.845590277779</v>
      </c>
    </row>
    <row r="1852" spans="1:20" ht="60" hidden="1" x14ac:dyDescent="0.25">
      <c r="A1852">
        <v>1850</v>
      </c>
      <c r="B1852" s="3" t="s">
        <v>1851</v>
      </c>
      <c r="C1852" s="3" t="s">
        <v>5960</v>
      </c>
      <c r="D1852">
        <v>9000</v>
      </c>
      <c r="E1852">
        <v>9137</v>
      </c>
      <c r="F1852" t="s">
        <v>8219</v>
      </c>
      <c r="G1852" t="s">
        <v>8224</v>
      </c>
      <c r="H1852" t="s">
        <v>8246</v>
      </c>
      <c r="I1852">
        <v>1405033300</v>
      </c>
      <c r="J1852">
        <v>1402441300</v>
      </c>
      <c r="K1852" t="b">
        <v>0</v>
      </c>
      <c r="L1852">
        <v>179</v>
      </c>
      <c r="M1852" t="b">
        <v>1</v>
      </c>
      <c r="N1852" t="s">
        <v>8276</v>
      </c>
      <c r="O1852" s="5">
        <f t="shared" si="112"/>
        <v>101.52222222222223</v>
      </c>
      <c r="P1852" s="7">
        <f t="shared" si="113"/>
        <v>51.044692737430168</v>
      </c>
      <c r="Q1852" t="s">
        <v>8325</v>
      </c>
      <c r="R1852" t="s">
        <v>8326</v>
      </c>
      <c r="S1852" s="12">
        <f t="shared" si="114"/>
        <v>41800.959490740745</v>
      </c>
      <c r="T1852" s="12">
        <f t="shared" si="115"/>
        <v>41830.959490740745</v>
      </c>
    </row>
    <row r="1853" spans="1:20" ht="60" hidden="1" x14ac:dyDescent="0.25">
      <c r="A1853">
        <v>1851</v>
      </c>
      <c r="B1853" s="3" t="s">
        <v>1852</v>
      </c>
      <c r="C1853" s="3" t="s">
        <v>5961</v>
      </c>
      <c r="D1853">
        <v>1300</v>
      </c>
      <c r="E1853">
        <v>1301</v>
      </c>
      <c r="F1853" t="s">
        <v>8219</v>
      </c>
      <c r="G1853" t="s">
        <v>8224</v>
      </c>
      <c r="H1853" t="s">
        <v>8246</v>
      </c>
      <c r="I1853">
        <v>1406509200</v>
      </c>
      <c r="J1853">
        <v>1404769538</v>
      </c>
      <c r="K1853" t="b">
        <v>0</v>
      </c>
      <c r="L1853">
        <v>26</v>
      </c>
      <c r="M1853" t="b">
        <v>1</v>
      </c>
      <c r="N1853" t="s">
        <v>8276</v>
      </c>
      <c r="O1853" s="5">
        <f t="shared" si="112"/>
        <v>100.07692307692308</v>
      </c>
      <c r="P1853" s="7">
        <f t="shared" si="113"/>
        <v>50.03846153846154</v>
      </c>
      <c r="Q1853" t="s">
        <v>8325</v>
      </c>
      <c r="R1853" t="s">
        <v>8326</v>
      </c>
      <c r="S1853" s="12">
        <f t="shared" si="114"/>
        <v>41827.906689814816</v>
      </c>
      <c r="T1853" s="12">
        <f t="shared" si="115"/>
        <v>41848.041666666664</v>
      </c>
    </row>
    <row r="1854" spans="1:20" ht="60" hidden="1" x14ac:dyDescent="0.25">
      <c r="A1854">
        <v>1852</v>
      </c>
      <c r="B1854" s="3" t="s">
        <v>1853</v>
      </c>
      <c r="C1854" s="3" t="s">
        <v>5962</v>
      </c>
      <c r="D1854">
        <v>15000</v>
      </c>
      <c r="E1854">
        <v>17545</v>
      </c>
      <c r="F1854" t="s">
        <v>8219</v>
      </c>
      <c r="G1854" t="s">
        <v>8224</v>
      </c>
      <c r="H1854" t="s">
        <v>8246</v>
      </c>
      <c r="I1854">
        <v>1429920000</v>
      </c>
      <c r="J1854">
        <v>1426703452</v>
      </c>
      <c r="K1854" t="b">
        <v>0</v>
      </c>
      <c r="L1854">
        <v>131</v>
      </c>
      <c r="M1854" t="b">
        <v>1</v>
      </c>
      <c r="N1854" t="s">
        <v>8276</v>
      </c>
      <c r="O1854" s="5">
        <f t="shared" si="112"/>
        <v>116.96666666666667</v>
      </c>
      <c r="P1854" s="7">
        <f t="shared" si="113"/>
        <v>133.93129770992365</v>
      </c>
      <c r="Q1854" t="s">
        <v>8325</v>
      </c>
      <c r="R1854" t="s">
        <v>8326</v>
      </c>
      <c r="S1854" s="12">
        <f t="shared" si="114"/>
        <v>42081.77143518519</v>
      </c>
      <c r="T1854" s="12">
        <f t="shared" si="115"/>
        <v>42119</v>
      </c>
    </row>
    <row r="1855" spans="1:20" ht="60" hidden="1" x14ac:dyDescent="0.25">
      <c r="A1855">
        <v>1853</v>
      </c>
      <c r="B1855" s="3" t="s">
        <v>1854</v>
      </c>
      <c r="C1855" s="3" t="s">
        <v>5963</v>
      </c>
      <c r="D1855">
        <v>800</v>
      </c>
      <c r="E1855">
        <v>815</v>
      </c>
      <c r="F1855" t="s">
        <v>8219</v>
      </c>
      <c r="G1855" t="s">
        <v>8224</v>
      </c>
      <c r="H1855" t="s">
        <v>8246</v>
      </c>
      <c r="I1855">
        <v>1352860017</v>
      </c>
      <c r="J1855">
        <v>1348536417</v>
      </c>
      <c r="K1855" t="b">
        <v>0</v>
      </c>
      <c r="L1855">
        <v>14</v>
      </c>
      <c r="M1855" t="b">
        <v>1</v>
      </c>
      <c r="N1855" t="s">
        <v>8276</v>
      </c>
      <c r="O1855" s="5">
        <f t="shared" si="112"/>
        <v>101.875</v>
      </c>
      <c r="P1855" s="7">
        <f t="shared" si="113"/>
        <v>58.214285714285715</v>
      </c>
      <c r="Q1855" t="s">
        <v>8325</v>
      </c>
      <c r="R1855" t="s">
        <v>8326</v>
      </c>
      <c r="S1855" s="12">
        <f t="shared" si="114"/>
        <v>41177.060381944444</v>
      </c>
      <c r="T1855" s="12">
        <f t="shared" si="115"/>
        <v>41227.102048611108</v>
      </c>
    </row>
    <row r="1856" spans="1:20" ht="45" hidden="1" x14ac:dyDescent="0.25">
      <c r="A1856">
        <v>1854</v>
      </c>
      <c r="B1856" s="3" t="s">
        <v>1855</v>
      </c>
      <c r="C1856" s="3" t="s">
        <v>5964</v>
      </c>
      <c r="D1856">
        <v>15000</v>
      </c>
      <c r="E1856">
        <v>15318.55</v>
      </c>
      <c r="F1856" t="s">
        <v>8219</v>
      </c>
      <c r="G1856" t="s">
        <v>8224</v>
      </c>
      <c r="H1856" t="s">
        <v>8246</v>
      </c>
      <c r="I1856">
        <v>1369355437</v>
      </c>
      <c r="J1856">
        <v>1366763437</v>
      </c>
      <c r="K1856" t="b">
        <v>0</v>
      </c>
      <c r="L1856">
        <v>174</v>
      </c>
      <c r="M1856" t="b">
        <v>1</v>
      </c>
      <c r="N1856" t="s">
        <v>8276</v>
      </c>
      <c r="O1856" s="5">
        <f t="shared" si="112"/>
        <v>102.12366666666665</v>
      </c>
      <c r="P1856" s="7">
        <f t="shared" si="113"/>
        <v>88.037643678160919</v>
      </c>
      <c r="Q1856" t="s">
        <v>8325</v>
      </c>
      <c r="R1856" t="s">
        <v>8326</v>
      </c>
      <c r="S1856" s="12">
        <f t="shared" si="114"/>
        <v>41388.021261574075</v>
      </c>
      <c r="T1856" s="12">
        <f t="shared" si="115"/>
        <v>41418.021261574075</v>
      </c>
    </row>
    <row r="1857" spans="1:20" ht="45" hidden="1" x14ac:dyDescent="0.25">
      <c r="A1857">
        <v>1855</v>
      </c>
      <c r="B1857" s="3" t="s">
        <v>1856</v>
      </c>
      <c r="C1857" s="3" t="s">
        <v>5965</v>
      </c>
      <c r="D1857">
        <v>8750</v>
      </c>
      <c r="E1857">
        <v>13480.16</v>
      </c>
      <c r="F1857" t="s">
        <v>8219</v>
      </c>
      <c r="G1857" t="s">
        <v>8229</v>
      </c>
      <c r="H1857" t="s">
        <v>8251</v>
      </c>
      <c r="I1857">
        <v>1389012940</v>
      </c>
      <c r="J1857">
        <v>1385124940</v>
      </c>
      <c r="K1857" t="b">
        <v>0</v>
      </c>
      <c r="L1857">
        <v>191</v>
      </c>
      <c r="M1857" t="b">
        <v>1</v>
      </c>
      <c r="N1857" t="s">
        <v>8276</v>
      </c>
      <c r="O1857" s="5">
        <f t="shared" si="112"/>
        <v>154.05897142857143</v>
      </c>
      <c r="P1857" s="7">
        <f t="shared" si="113"/>
        <v>70.576753926701571</v>
      </c>
      <c r="Q1857" t="s">
        <v>8325</v>
      </c>
      <c r="R1857" t="s">
        <v>8326</v>
      </c>
      <c r="S1857" s="12">
        <f t="shared" si="114"/>
        <v>41600.538657407407</v>
      </c>
      <c r="T1857" s="12">
        <f t="shared" si="115"/>
        <v>41645.538657407407</v>
      </c>
    </row>
    <row r="1858" spans="1:20" ht="60" hidden="1" x14ac:dyDescent="0.25">
      <c r="A1858">
        <v>1856</v>
      </c>
      <c r="B1858" s="3" t="s">
        <v>1857</v>
      </c>
      <c r="C1858" s="3" t="s">
        <v>5966</v>
      </c>
      <c r="D1858">
        <v>2000</v>
      </c>
      <c r="E1858">
        <v>2025</v>
      </c>
      <c r="F1858" t="s">
        <v>8219</v>
      </c>
      <c r="G1858" t="s">
        <v>8224</v>
      </c>
      <c r="H1858" t="s">
        <v>8246</v>
      </c>
      <c r="I1858">
        <v>1405715472</v>
      </c>
      <c r="J1858">
        <v>1403901072</v>
      </c>
      <c r="K1858" t="b">
        <v>0</v>
      </c>
      <c r="L1858">
        <v>38</v>
      </c>
      <c r="M1858" t="b">
        <v>1</v>
      </c>
      <c r="N1858" t="s">
        <v>8276</v>
      </c>
      <c r="O1858" s="5">
        <f t="shared" si="112"/>
        <v>101.25</v>
      </c>
      <c r="P1858" s="7">
        <f t="shared" si="113"/>
        <v>53.289473684210527</v>
      </c>
      <c r="Q1858" t="s">
        <v>8325</v>
      </c>
      <c r="R1858" t="s">
        <v>8326</v>
      </c>
      <c r="S1858" s="12">
        <f t="shared" si="114"/>
        <v>41817.854999999996</v>
      </c>
      <c r="T1858" s="12">
        <f t="shared" si="115"/>
        <v>41838.854999999996</v>
      </c>
    </row>
    <row r="1859" spans="1:20" ht="45" hidden="1" x14ac:dyDescent="0.25">
      <c r="A1859">
        <v>1857</v>
      </c>
      <c r="B1859" s="3" t="s">
        <v>1858</v>
      </c>
      <c r="C1859" s="3" t="s">
        <v>5967</v>
      </c>
      <c r="D1859">
        <v>3000</v>
      </c>
      <c r="E1859">
        <v>3000</v>
      </c>
      <c r="F1859" t="s">
        <v>8219</v>
      </c>
      <c r="G1859" t="s">
        <v>8224</v>
      </c>
      <c r="H1859" t="s">
        <v>8246</v>
      </c>
      <c r="I1859">
        <v>1410546413</v>
      </c>
      <c r="J1859">
        <v>1407954413</v>
      </c>
      <c r="K1859" t="b">
        <v>0</v>
      </c>
      <c r="L1859">
        <v>22</v>
      </c>
      <c r="M1859" t="b">
        <v>1</v>
      </c>
      <c r="N1859" t="s">
        <v>8276</v>
      </c>
      <c r="O1859" s="5">
        <f t="shared" ref="O1859:O1922" si="116">(E1859/D1859)*100</f>
        <v>100</v>
      </c>
      <c r="P1859" s="7">
        <f t="shared" ref="P1859:P1922" si="117">IF(E1859&gt;0,E1859/L1859,"N/A")</f>
        <v>136.36363636363637</v>
      </c>
      <c r="Q1859" t="s">
        <v>8325</v>
      </c>
      <c r="R1859" t="s">
        <v>8326</v>
      </c>
      <c r="S1859" s="12">
        <f t="shared" ref="S1859:S1922" si="118">(((J1859/60)/60)/24)+DATE(1970,1,1)</f>
        <v>41864.76866898148</v>
      </c>
      <c r="T1859" s="12">
        <f t="shared" ref="T1859:T1922" si="119">(((I1859/60)/60/24)+DATE(1970,1,1))</f>
        <v>41894.76866898148</v>
      </c>
    </row>
    <row r="1860" spans="1:20" ht="60" hidden="1" x14ac:dyDescent="0.25">
      <c r="A1860">
        <v>1858</v>
      </c>
      <c r="B1860" s="3" t="s">
        <v>1859</v>
      </c>
      <c r="C1860" s="3" t="s">
        <v>5968</v>
      </c>
      <c r="D1860">
        <v>5555.55</v>
      </c>
      <c r="E1860">
        <v>6041.55</v>
      </c>
      <c r="F1860" t="s">
        <v>8219</v>
      </c>
      <c r="G1860" t="s">
        <v>8224</v>
      </c>
      <c r="H1860" t="s">
        <v>8246</v>
      </c>
      <c r="I1860">
        <v>1324014521</v>
      </c>
      <c r="J1860">
        <v>1318826921</v>
      </c>
      <c r="K1860" t="b">
        <v>0</v>
      </c>
      <c r="L1860">
        <v>149</v>
      </c>
      <c r="M1860" t="b">
        <v>1</v>
      </c>
      <c r="N1860" t="s">
        <v>8276</v>
      </c>
      <c r="O1860" s="5">
        <f t="shared" si="116"/>
        <v>108.74800874800874</v>
      </c>
      <c r="P1860" s="7">
        <f t="shared" si="117"/>
        <v>40.547315436241611</v>
      </c>
      <c r="Q1860" t="s">
        <v>8325</v>
      </c>
      <c r="R1860" t="s">
        <v>8326</v>
      </c>
      <c r="S1860" s="12">
        <f t="shared" si="118"/>
        <v>40833.200474537036</v>
      </c>
      <c r="T1860" s="12">
        <f t="shared" si="119"/>
        <v>40893.242141203707</v>
      </c>
    </row>
    <row r="1861" spans="1:20" ht="30" hidden="1" x14ac:dyDescent="0.25">
      <c r="A1861">
        <v>1859</v>
      </c>
      <c r="B1861" s="3" t="s">
        <v>1860</v>
      </c>
      <c r="C1861" s="3" t="s">
        <v>5969</v>
      </c>
      <c r="D1861">
        <v>3000</v>
      </c>
      <c r="E1861">
        <v>3955</v>
      </c>
      <c r="F1861" t="s">
        <v>8219</v>
      </c>
      <c r="G1861" t="s">
        <v>8224</v>
      </c>
      <c r="H1861" t="s">
        <v>8246</v>
      </c>
      <c r="I1861">
        <v>1316716129</v>
      </c>
      <c r="J1861">
        <v>1314124129</v>
      </c>
      <c r="K1861" t="b">
        <v>0</v>
      </c>
      <c r="L1861">
        <v>56</v>
      </c>
      <c r="M1861" t="b">
        <v>1</v>
      </c>
      <c r="N1861" t="s">
        <v>8276</v>
      </c>
      <c r="O1861" s="5">
        <f t="shared" si="116"/>
        <v>131.83333333333334</v>
      </c>
      <c r="P1861" s="7">
        <f t="shared" si="117"/>
        <v>70.625</v>
      </c>
      <c r="Q1861" t="s">
        <v>8325</v>
      </c>
      <c r="R1861" t="s">
        <v>8326</v>
      </c>
      <c r="S1861" s="12">
        <f t="shared" si="118"/>
        <v>40778.770011574074</v>
      </c>
      <c r="T1861" s="12">
        <f t="shared" si="119"/>
        <v>40808.770011574074</v>
      </c>
    </row>
    <row r="1862" spans="1:20" ht="45" hidden="1" x14ac:dyDescent="0.25">
      <c r="A1862">
        <v>1860</v>
      </c>
      <c r="B1862" s="3" t="s">
        <v>1861</v>
      </c>
      <c r="C1862" s="3" t="s">
        <v>5970</v>
      </c>
      <c r="D1862">
        <v>750</v>
      </c>
      <c r="E1862">
        <v>1001</v>
      </c>
      <c r="F1862" t="s">
        <v>8219</v>
      </c>
      <c r="G1862" t="s">
        <v>8224</v>
      </c>
      <c r="H1862" t="s">
        <v>8246</v>
      </c>
      <c r="I1862">
        <v>1391706084</v>
      </c>
      <c r="J1862">
        <v>1389891684</v>
      </c>
      <c r="K1862" t="b">
        <v>0</v>
      </c>
      <c r="L1862">
        <v>19</v>
      </c>
      <c r="M1862" t="b">
        <v>1</v>
      </c>
      <c r="N1862" t="s">
        <v>8276</v>
      </c>
      <c r="O1862" s="5">
        <f t="shared" si="116"/>
        <v>133.46666666666667</v>
      </c>
      <c r="P1862" s="7">
        <f t="shared" si="117"/>
        <v>52.684210526315788</v>
      </c>
      <c r="Q1862" t="s">
        <v>8325</v>
      </c>
      <c r="R1862" t="s">
        <v>8326</v>
      </c>
      <c r="S1862" s="12">
        <f t="shared" si="118"/>
        <v>41655.709305555552</v>
      </c>
      <c r="T1862" s="12">
        <f t="shared" si="119"/>
        <v>41676.709305555552</v>
      </c>
    </row>
    <row r="1863" spans="1:20" ht="60" x14ac:dyDescent="0.25">
      <c r="A1863">
        <v>1861</v>
      </c>
      <c r="B1863" s="3" t="s">
        <v>1862</v>
      </c>
      <c r="C1863" s="3" t="s">
        <v>5971</v>
      </c>
      <c r="D1863">
        <v>250000</v>
      </c>
      <c r="E1863">
        <v>0</v>
      </c>
      <c r="F1863" t="s">
        <v>8221</v>
      </c>
      <c r="G1863" t="s">
        <v>8225</v>
      </c>
      <c r="H1863" t="s">
        <v>8247</v>
      </c>
      <c r="I1863">
        <v>1422256341</v>
      </c>
      <c r="J1863">
        <v>1419664341</v>
      </c>
      <c r="K1863" t="b">
        <v>0</v>
      </c>
      <c r="L1863">
        <v>0</v>
      </c>
      <c r="M1863" t="b">
        <v>0</v>
      </c>
      <c r="N1863" t="s">
        <v>8283</v>
      </c>
      <c r="O1863" s="5">
        <f t="shared" si="116"/>
        <v>0</v>
      </c>
      <c r="P1863" s="7" t="str">
        <f t="shared" si="117"/>
        <v>N/A</v>
      </c>
      <c r="Q1863" t="s">
        <v>8333</v>
      </c>
      <c r="R1863" t="s">
        <v>8335</v>
      </c>
      <c r="S1863" s="12">
        <f t="shared" si="118"/>
        <v>42000.300243055557</v>
      </c>
      <c r="T1863" s="12">
        <f t="shared" si="119"/>
        <v>42030.300243055557</v>
      </c>
    </row>
    <row r="1864" spans="1:20" ht="45" x14ac:dyDescent="0.25">
      <c r="A1864">
        <v>1862</v>
      </c>
      <c r="B1864" s="3" t="s">
        <v>1863</v>
      </c>
      <c r="C1864" s="3" t="s">
        <v>5972</v>
      </c>
      <c r="D1864">
        <v>18000</v>
      </c>
      <c r="E1864">
        <v>1455</v>
      </c>
      <c r="F1864" t="s">
        <v>8221</v>
      </c>
      <c r="G1864" t="s">
        <v>8224</v>
      </c>
      <c r="H1864" t="s">
        <v>8246</v>
      </c>
      <c r="I1864">
        <v>1488958200</v>
      </c>
      <c r="J1864">
        <v>1484912974</v>
      </c>
      <c r="K1864" t="b">
        <v>0</v>
      </c>
      <c r="L1864">
        <v>16</v>
      </c>
      <c r="M1864" t="b">
        <v>0</v>
      </c>
      <c r="N1864" t="s">
        <v>8283</v>
      </c>
      <c r="O1864" s="5">
        <f t="shared" si="116"/>
        <v>8.0833333333333321</v>
      </c>
      <c r="P1864" s="7">
        <f t="shared" si="117"/>
        <v>90.9375</v>
      </c>
      <c r="Q1864" t="s">
        <v>8333</v>
      </c>
      <c r="R1864" t="s">
        <v>8335</v>
      </c>
      <c r="S1864" s="12">
        <f t="shared" si="118"/>
        <v>42755.492754629624</v>
      </c>
      <c r="T1864" s="12">
        <f t="shared" si="119"/>
        <v>42802.3125</v>
      </c>
    </row>
    <row r="1865" spans="1:20" ht="45" x14ac:dyDescent="0.25">
      <c r="A1865">
        <v>1863</v>
      </c>
      <c r="B1865" s="3" t="s">
        <v>1864</v>
      </c>
      <c r="C1865" s="3" t="s">
        <v>5973</v>
      </c>
      <c r="D1865">
        <v>2500</v>
      </c>
      <c r="E1865">
        <v>10</v>
      </c>
      <c r="F1865" t="s">
        <v>8221</v>
      </c>
      <c r="G1865" t="s">
        <v>8224</v>
      </c>
      <c r="H1865" t="s">
        <v>8246</v>
      </c>
      <c r="I1865">
        <v>1402600085</v>
      </c>
      <c r="J1865">
        <v>1400008085</v>
      </c>
      <c r="K1865" t="b">
        <v>0</v>
      </c>
      <c r="L1865">
        <v>2</v>
      </c>
      <c r="M1865" t="b">
        <v>0</v>
      </c>
      <c r="N1865" t="s">
        <v>8283</v>
      </c>
      <c r="O1865" s="5">
        <f t="shared" si="116"/>
        <v>0.4</v>
      </c>
      <c r="P1865" s="7">
        <f t="shared" si="117"/>
        <v>5</v>
      </c>
      <c r="Q1865" t="s">
        <v>8333</v>
      </c>
      <c r="R1865" t="s">
        <v>8335</v>
      </c>
      <c r="S1865" s="12">
        <f t="shared" si="118"/>
        <v>41772.797280092593</v>
      </c>
      <c r="T1865" s="12">
        <f t="shared" si="119"/>
        <v>41802.797280092593</v>
      </c>
    </row>
    <row r="1866" spans="1:20" ht="60" x14ac:dyDescent="0.25">
      <c r="A1866">
        <v>1864</v>
      </c>
      <c r="B1866" s="3" t="s">
        <v>1865</v>
      </c>
      <c r="C1866" s="3" t="s">
        <v>5974</v>
      </c>
      <c r="D1866">
        <v>6500</v>
      </c>
      <c r="E1866">
        <v>2788</v>
      </c>
      <c r="F1866" t="s">
        <v>8221</v>
      </c>
      <c r="G1866" t="s">
        <v>8224</v>
      </c>
      <c r="H1866" t="s">
        <v>8246</v>
      </c>
      <c r="I1866">
        <v>1399223500</v>
      </c>
      <c r="J1866">
        <v>1396631500</v>
      </c>
      <c r="K1866" t="b">
        <v>0</v>
      </c>
      <c r="L1866">
        <v>48</v>
      </c>
      <c r="M1866" t="b">
        <v>0</v>
      </c>
      <c r="N1866" t="s">
        <v>8283</v>
      </c>
      <c r="O1866" s="5">
        <f t="shared" si="116"/>
        <v>42.892307692307689</v>
      </c>
      <c r="P1866" s="7">
        <f t="shared" si="117"/>
        <v>58.083333333333336</v>
      </c>
      <c r="Q1866" t="s">
        <v>8333</v>
      </c>
      <c r="R1866" t="s">
        <v>8335</v>
      </c>
      <c r="S1866" s="12">
        <f t="shared" si="118"/>
        <v>41733.716435185182</v>
      </c>
      <c r="T1866" s="12">
        <f t="shared" si="119"/>
        <v>41763.716435185182</v>
      </c>
    </row>
    <row r="1867" spans="1:20" ht="60" x14ac:dyDescent="0.25">
      <c r="A1867">
        <v>1865</v>
      </c>
      <c r="B1867" s="3" t="s">
        <v>1866</v>
      </c>
      <c r="C1867" s="3" t="s">
        <v>5975</v>
      </c>
      <c r="D1867">
        <v>110000</v>
      </c>
      <c r="E1867">
        <v>4</v>
      </c>
      <c r="F1867" t="s">
        <v>8221</v>
      </c>
      <c r="G1867" t="s">
        <v>8225</v>
      </c>
      <c r="H1867" t="s">
        <v>8247</v>
      </c>
      <c r="I1867">
        <v>1478425747</v>
      </c>
      <c r="J1867">
        <v>1475398147</v>
      </c>
      <c r="K1867" t="b">
        <v>0</v>
      </c>
      <c r="L1867">
        <v>2</v>
      </c>
      <c r="M1867" t="b">
        <v>0</v>
      </c>
      <c r="N1867" t="s">
        <v>8283</v>
      </c>
      <c r="O1867" s="5">
        <f t="shared" si="116"/>
        <v>3.6363636363636364E-3</v>
      </c>
      <c r="P1867" s="7">
        <f t="shared" si="117"/>
        <v>2</v>
      </c>
      <c r="Q1867" t="s">
        <v>8333</v>
      </c>
      <c r="R1867" t="s">
        <v>8335</v>
      </c>
      <c r="S1867" s="12">
        <f t="shared" si="118"/>
        <v>42645.367442129631</v>
      </c>
      <c r="T1867" s="12">
        <f t="shared" si="119"/>
        <v>42680.409108796302</v>
      </c>
    </row>
    <row r="1868" spans="1:20" ht="60" x14ac:dyDescent="0.25">
      <c r="A1868">
        <v>1866</v>
      </c>
      <c r="B1868" s="3" t="s">
        <v>1867</v>
      </c>
      <c r="C1868" s="3" t="s">
        <v>5976</v>
      </c>
      <c r="D1868">
        <v>25000</v>
      </c>
      <c r="E1868">
        <v>125</v>
      </c>
      <c r="F1868" t="s">
        <v>8221</v>
      </c>
      <c r="G1868" t="s">
        <v>8224</v>
      </c>
      <c r="H1868" t="s">
        <v>8246</v>
      </c>
      <c r="I1868">
        <v>1488340800</v>
      </c>
      <c r="J1868">
        <v>1483768497</v>
      </c>
      <c r="K1868" t="b">
        <v>0</v>
      </c>
      <c r="L1868">
        <v>2</v>
      </c>
      <c r="M1868" t="b">
        <v>0</v>
      </c>
      <c r="N1868" t="s">
        <v>8283</v>
      </c>
      <c r="O1868" s="5">
        <f t="shared" si="116"/>
        <v>0.5</v>
      </c>
      <c r="P1868" s="7">
        <f t="shared" si="117"/>
        <v>62.5</v>
      </c>
      <c r="Q1868" t="s">
        <v>8333</v>
      </c>
      <c r="R1868" t="s">
        <v>8335</v>
      </c>
      <c r="S1868" s="12">
        <f t="shared" si="118"/>
        <v>42742.246493055558</v>
      </c>
      <c r="T1868" s="12">
        <f t="shared" si="119"/>
        <v>42795.166666666672</v>
      </c>
    </row>
    <row r="1869" spans="1:20" ht="60" x14ac:dyDescent="0.25">
      <c r="A1869">
        <v>1867</v>
      </c>
      <c r="B1869" s="3" t="s">
        <v>1868</v>
      </c>
      <c r="C1869" s="3" t="s">
        <v>5977</v>
      </c>
      <c r="D1869">
        <v>20000</v>
      </c>
      <c r="E1869">
        <v>10</v>
      </c>
      <c r="F1869" t="s">
        <v>8221</v>
      </c>
      <c r="G1869" t="s">
        <v>8224</v>
      </c>
      <c r="H1869" t="s">
        <v>8246</v>
      </c>
      <c r="I1869">
        <v>1478383912</v>
      </c>
      <c r="J1869">
        <v>1475791912</v>
      </c>
      <c r="K1869" t="b">
        <v>0</v>
      </c>
      <c r="L1869">
        <v>1</v>
      </c>
      <c r="M1869" t="b">
        <v>0</v>
      </c>
      <c r="N1869" t="s">
        <v>8283</v>
      </c>
      <c r="O1869" s="5">
        <f t="shared" si="116"/>
        <v>0.05</v>
      </c>
      <c r="P1869" s="7">
        <f t="shared" si="117"/>
        <v>10</v>
      </c>
      <c r="Q1869" t="s">
        <v>8333</v>
      </c>
      <c r="R1869" t="s">
        <v>8335</v>
      </c>
      <c r="S1869" s="12">
        <f t="shared" si="118"/>
        <v>42649.924907407403</v>
      </c>
      <c r="T1869" s="12">
        <f t="shared" si="119"/>
        <v>42679.924907407403</v>
      </c>
    </row>
    <row r="1870" spans="1:20" ht="60" x14ac:dyDescent="0.25">
      <c r="A1870">
        <v>1868</v>
      </c>
      <c r="B1870" s="3" t="s">
        <v>1869</v>
      </c>
      <c r="C1870" s="3" t="s">
        <v>5978</v>
      </c>
      <c r="D1870">
        <v>25000</v>
      </c>
      <c r="E1870">
        <v>1217</v>
      </c>
      <c r="F1870" t="s">
        <v>8221</v>
      </c>
      <c r="G1870" t="s">
        <v>8224</v>
      </c>
      <c r="H1870" t="s">
        <v>8246</v>
      </c>
      <c r="I1870">
        <v>1450166340</v>
      </c>
      <c r="J1870">
        <v>1448044925</v>
      </c>
      <c r="K1870" t="b">
        <v>0</v>
      </c>
      <c r="L1870">
        <v>17</v>
      </c>
      <c r="M1870" t="b">
        <v>0</v>
      </c>
      <c r="N1870" t="s">
        <v>8283</v>
      </c>
      <c r="O1870" s="5">
        <f t="shared" si="116"/>
        <v>4.8680000000000003</v>
      </c>
      <c r="P1870" s="7">
        <f t="shared" si="117"/>
        <v>71.588235294117652</v>
      </c>
      <c r="Q1870" t="s">
        <v>8333</v>
      </c>
      <c r="R1870" t="s">
        <v>8335</v>
      </c>
      <c r="S1870" s="12">
        <f t="shared" si="118"/>
        <v>42328.779224537036</v>
      </c>
      <c r="T1870" s="12">
        <f t="shared" si="119"/>
        <v>42353.332638888889</v>
      </c>
    </row>
    <row r="1871" spans="1:20" ht="60" x14ac:dyDescent="0.25">
      <c r="A1871">
        <v>1869</v>
      </c>
      <c r="B1871" s="3" t="s">
        <v>1870</v>
      </c>
      <c r="C1871" s="3" t="s">
        <v>5979</v>
      </c>
      <c r="D1871">
        <v>10000</v>
      </c>
      <c r="E1871">
        <v>0</v>
      </c>
      <c r="F1871" t="s">
        <v>8221</v>
      </c>
      <c r="G1871" t="s">
        <v>8224</v>
      </c>
      <c r="H1871" t="s">
        <v>8246</v>
      </c>
      <c r="I1871">
        <v>1483488249</v>
      </c>
      <c r="J1871">
        <v>1480896249</v>
      </c>
      <c r="K1871" t="b">
        <v>0</v>
      </c>
      <c r="L1871">
        <v>0</v>
      </c>
      <c r="M1871" t="b">
        <v>0</v>
      </c>
      <c r="N1871" t="s">
        <v>8283</v>
      </c>
      <c r="O1871" s="5">
        <f t="shared" si="116"/>
        <v>0</v>
      </c>
      <c r="P1871" s="7" t="str">
        <f t="shared" si="117"/>
        <v>N/A</v>
      </c>
      <c r="Q1871" t="s">
        <v>8333</v>
      </c>
      <c r="R1871" t="s">
        <v>8335</v>
      </c>
      <c r="S1871" s="12">
        <f t="shared" si="118"/>
        <v>42709.002881944441</v>
      </c>
      <c r="T1871" s="12">
        <f t="shared" si="119"/>
        <v>42739.002881944441</v>
      </c>
    </row>
    <row r="1872" spans="1:20" ht="45" x14ac:dyDescent="0.25">
      <c r="A1872">
        <v>1870</v>
      </c>
      <c r="B1872" s="3" t="s">
        <v>1871</v>
      </c>
      <c r="C1872" s="3" t="s">
        <v>5980</v>
      </c>
      <c r="D1872">
        <v>3500</v>
      </c>
      <c r="E1872">
        <v>361</v>
      </c>
      <c r="F1872" t="s">
        <v>8221</v>
      </c>
      <c r="G1872" t="s">
        <v>8224</v>
      </c>
      <c r="H1872" t="s">
        <v>8246</v>
      </c>
      <c r="I1872">
        <v>1454213820</v>
      </c>
      <c r="J1872">
        <v>1451723535</v>
      </c>
      <c r="K1872" t="b">
        <v>0</v>
      </c>
      <c r="L1872">
        <v>11</v>
      </c>
      <c r="M1872" t="b">
        <v>0</v>
      </c>
      <c r="N1872" t="s">
        <v>8283</v>
      </c>
      <c r="O1872" s="5">
        <f t="shared" si="116"/>
        <v>10.314285714285715</v>
      </c>
      <c r="P1872" s="7">
        <f t="shared" si="117"/>
        <v>32.81818181818182</v>
      </c>
      <c r="Q1872" t="s">
        <v>8333</v>
      </c>
      <c r="R1872" t="s">
        <v>8335</v>
      </c>
      <c r="S1872" s="12">
        <f t="shared" si="118"/>
        <v>42371.355729166666</v>
      </c>
      <c r="T1872" s="12">
        <f t="shared" si="119"/>
        <v>42400.178472222222</v>
      </c>
    </row>
    <row r="1873" spans="1:20" ht="60" x14ac:dyDescent="0.25">
      <c r="A1873">
        <v>1871</v>
      </c>
      <c r="B1873" s="3" t="s">
        <v>1872</v>
      </c>
      <c r="C1873" s="3" t="s">
        <v>5981</v>
      </c>
      <c r="D1873">
        <v>6500</v>
      </c>
      <c r="E1873">
        <v>4666</v>
      </c>
      <c r="F1873" t="s">
        <v>8221</v>
      </c>
      <c r="G1873" t="s">
        <v>8224</v>
      </c>
      <c r="H1873" t="s">
        <v>8246</v>
      </c>
      <c r="I1873">
        <v>1416512901</v>
      </c>
      <c r="J1873">
        <v>1413053301</v>
      </c>
      <c r="K1873" t="b">
        <v>0</v>
      </c>
      <c r="L1873">
        <v>95</v>
      </c>
      <c r="M1873" t="b">
        <v>0</v>
      </c>
      <c r="N1873" t="s">
        <v>8283</v>
      </c>
      <c r="O1873" s="5">
        <f t="shared" si="116"/>
        <v>71.784615384615378</v>
      </c>
      <c r="P1873" s="7">
        <f t="shared" si="117"/>
        <v>49.11578947368421</v>
      </c>
      <c r="Q1873" t="s">
        <v>8333</v>
      </c>
      <c r="R1873" t="s">
        <v>8335</v>
      </c>
      <c r="S1873" s="12">
        <f t="shared" si="118"/>
        <v>41923.783576388887</v>
      </c>
      <c r="T1873" s="12">
        <f t="shared" si="119"/>
        <v>41963.825243055559</v>
      </c>
    </row>
    <row r="1874" spans="1:20" ht="60" x14ac:dyDescent="0.25">
      <c r="A1874">
        <v>1872</v>
      </c>
      <c r="B1874" s="3" t="s">
        <v>1873</v>
      </c>
      <c r="C1874" s="3" t="s">
        <v>5982</v>
      </c>
      <c r="D1874">
        <v>20000</v>
      </c>
      <c r="E1874">
        <v>212</v>
      </c>
      <c r="F1874" t="s">
        <v>8221</v>
      </c>
      <c r="G1874" t="s">
        <v>8224</v>
      </c>
      <c r="H1874" t="s">
        <v>8246</v>
      </c>
      <c r="I1874">
        <v>1435633602</v>
      </c>
      <c r="J1874">
        <v>1433041602</v>
      </c>
      <c r="K1874" t="b">
        <v>0</v>
      </c>
      <c r="L1874">
        <v>13</v>
      </c>
      <c r="M1874" t="b">
        <v>0</v>
      </c>
      <c r="N1874" t="s">
        <v>8283</v>
      </c>
      <c r="O1874" s="5">
        <f t="shared" si="116"/>
        <v>1.06</v>
      </c>
      <c r="P1874" s="7">
        <f t="shared" si="117"/>
        <v>16.307692307692307</v>
      </c>
      <c r="Q1874" t="s">
        <v>8333</v>
      </c>
      <c r="R1874" t="s">
        <v>8335</v>
      </c>
      <c r="S1874" s="12">
        <f t="shared" si="118"/>
        <v>42155.129652777774</v>
      </c>
      <c r="T1874" s="12">
        <f t="shared" si="119"/>
        <v>42185.129652777774</v>
      </c>
    </row>
    <row r="1875" spans="1:20" ht="60" x14ac:dyDescent="0.25">
      <c r="A1875">
        <v>1873</v>
      </c>
      <c r="B1875" s="3" t="s">
        <v>1874</v>
      </c>
      <c r="C1875" s="3" t="s">
        <v>5983</v>
      </c>
      <c r="D1875">
        <v>8000</v>
      </c>
      <c r="E1875">
        <v>36</v>
      </c>
      <c r="F1875" t="s">
        <v>8221</v>
      </c>
      <c r="G1875" t="s">
        <v>8229</v>
      </c>
      <c r="H1875" t="s">
        <v>8251</v>
      </c>
      <c r="I1875">
        <v>1436373900</v>
      </c>
      <c r="J1875">
        <v>1433861210</v>
      </c>
      <c r="K1875" t="b">
        <v>0</v>
      </c>
      <c r="L1875">
        <v>2</v>
      </c>
      <c r="M1875" t="b">
        <v>0</v>
      </c>
      <c r="N1875" t="s">
        <v>8283</v>
      </c>
      <c r="O1875" s="5">
        <f t="shared" si="116"/>
        <v>0.44999999999999996</v>
      </c>
      <c r="P1875" s="7">
        <f t="shared" si="117"/>
        <v>18</v>
      </c>
      <c r="Q1875" t="s">
        <v>8333</v>
      </c>
      <c r="R1875" t="s">
        <v>8335</v>
      </c>
      <c r="S1875" s="12">
        <f t="shared" si="118"/>
        <v>42164.615856481483</v>
      </c>
      <c r="T1875" s="12">
        <f t="shared" si="119"/>
        <v>42193.697916666672</v>
      </c>
    </row>
    <row r="1876" spans="1:20" ht="60" x14ac:dyDescent="0.25">
      <c r="A1876">
        <v>1874</v>
      </c>
      <c r="B1876" s="3" t="s">
        <v>1875</v>
      </c>
      <c r="C1876" s="3" t="s">
        <v>5984</v>
      </c>
      <c r="D1876">
        <v>160000</v>
      </c>
      <c r="E1876">
        <v>26</v>
      </c>
      <c r="F1876" t="s">
        <v>8221</v>
      </c>
      <c r="G1876" t="s">
        <v>8224</v>
      </c>
      <c r="H1876" t="s">
        <v>8246</v>
      </c>
      <c r="I1876">
        <v>1467155733</v>
      </c>
      <c r="J1876">
        <v>1465427733</v>
      </c>
      <c r="K1876" t="b">
        <v>0</v>
      </c>
      <c r="L1876">
        <v>2</v>
      </c>
      <c r="M1876" t="b">
        <v>0</v>
      </c>
      <c r="N1876" t="s">
        <v>8283</v>
      </c>
      <c r="O1876" s="5">
        <f t="shared" si="116"/>
        <v>1.6250000000000001E-2</v>
      </c>
      <c r="P1876" s="7">
        <f t="shared" si="117"/>
        <v>13</v>
      </c>
      <c r="Q1876" t="s">
        <v>8333</v>
      </c>
      <c r="R1876" t="s">
        <v>8335</v>
      </c>
      <c r="S1876" s="12">
        <f t="shared" si="118"/>
        <v>42529.969131944439</v>
      </c>
      <c r="T1876" s="12">
        <f t="shared" si="119"/>
        <v>42549.969131944439</v>
      </c>
    </row>
    <row r="1877" spans="1:20" ht="45" x14ac:dyDescent="0.25">
      <c r="A1877">
        <v>1875</v>
      </c>
      <c r="B1877" s="3" t="s">
        <v>1876</v>
      </c>
      <c r="C1877" s="3" t="s">
        <v>5985</v>
      </c>
      <c r="D1877">
        <v>10000</v>
      </c>
      <c r="E1877">
        <v>51</v>
      </c>
      <c r="F1877" t="s">
        <v>8221</v>
      </c>
      <c r="G1877" t="s">
        <v>8224</v>
      </c>
      <c r="H1877" t="s">
        <v>8246</v>
      </c>
      <c r="I1877">
        <v>1470519308</v>
      </c>
      <c r="J1877">
        <v>1465335308</v>
      </c>
      <c r="K1877" t="b">
        <v>0</v>
      </c>
      <c r="L1877">
        <v>3</v>
      </c>
      <c r="M1877" t="b">
        <v>0</v>
      </c>
      <c r="N1877" t="s">
        <v>8283</v>
      </c>
      <c r="O1877" s="5">
        <f t="shared" si="116"/>
        <v>0.51</v>
      </c>
      <c r="P1877" s="7">
        <f t="shared" si="117"/>
        <v>17</v>
      </c>
      <c r="Q1877" t="s">
        <v>8333</v>
      </c>
      <c r="R1877" t="s">
        <v>8335</v>
      </c>
      <c r="S1877" s="12">
        <f t="shared" si="118"/>
        <v>42528.899398148147</v>
      </c>
      <c r="T1877" s="12">
        <f t="shared" si="119"/>
        <v>42588.899398148147</v>
      </c>
    </row>
    <row r="1878" spans="1:20" ht="45" x14ac:dyDescent="0.25">
      <c r="A1878">
        <v>1876</v>
      </c>
      <c r="B1878" s="3" t="s">
        <v>1877</v>
      </c>
      <c r="C1878" s="3" t="s">
        <v>5986</v>
      </c>
      <c r="D1878">
        <v>280</v>
      </c>
      <c r="E1878">
        <v>0</v>
      </c>
      <c r="F1878" t="s">
        <v>8221</v>
      </c>
      <c r="G1878" t="s">
        <v>8226</v>
      </c>
      <c r="H1878" t="s">
        <v>8248</v>
      </c>
      <c r="I1878">
        <v>1402901405</v>
      </c>
      <c r="J1878">
        <v>1400309405</v>
      </c>
      <c r="K1878" t="b">
        <v>0</v>
      </c>
      <c r="L1878">
        <v>0</v>
      </c>
      <c r="M1878" t="b">
        <v>0</v>
      </c>
      <c r="N1878" t="s">
        <v>8283</v>
      </c>
      <c r="O1878" s="5">
        <f t="shared" si="116"/>
        <v>0</v>
      </c>
      <c r="P1878" s="7" t="str">
        <f t="shared" si="117"/>
        <v>N/A</v>
      </c>
      <c r="Q1878" t="s">
        <v>8333</v>
      </c>
      <c r="R1878" t="s">
        <v>8335</v>
      </c>
      <c r="S1878" s="12">
        <f t="shared" si="118"/>
        <v>41776.284780092588</v>
      </c>
      <c r="T1878" s="12">
        <f t="shared" si="119"/>
        <v>41806.284780092588</v>
      </c>
    </row>
    <row r="1879" spans="1:20" ht="45" x14ac:dyDescent="0.25">
      <c r="A1879">
        <v>1877</v>
      </c>
      <c r="B1879" s="3" t="s">
        <v>1878</v>
      </c>
      <c r="C1879" s="3" t="s">
        <v>5987</v>
      </c>
      <c r="D1879">
        <v>60</v>
      </c>
      <c r="E1879">
        <v>0</v>
      </c>
      <c r="F1879" t="s">
        <v>8221</v>
      </c>
      <c r="G1879" t="s">
        <v>8224</v>
      </c>
      <c r="H1879" t="s">
        <v>8246</v>
      </c>
      <c r="I1879">
        <v>1425170525</v>
      </c>
      <c r="J1879">
        <v>1422664925</v>
      </c>
      <c r="K1879" t="b">
        <v>0</v>
      </c>
      <c r="L1879">
        <v>0</v>
      </c>
      <c r="M1879" t="b">
        <v>0</v>
      </c>
      <c r="N1879" t="s">
        <v>8283</v>
      </c>
      <c r="O1879" s="5">
        <f t="shared" si="116"/>
        <v>0</v>
      </c>
      <c r="P1879" s="7" t="str">
        <f t="shared" si="117"/>
        <v>N/A</v>
      </c>
      <c r="Q1879" t="s">
        <v>8333</v>
      </c>
      <c r="R1879" t="s">
        <v>8335</v>
      </c>
      <c r="S1879" s="12">
        <f t="shared" si="118"/>
        <v>42035.029224537036</v>
      </c>
      <c r="T1879" s="12">
        <f t="shared" si="119"/>
        <v>42064.029224537036</v>
      </c>
    </row>
    <row r="1880" spans="1:20" ht="60" x14ac:dyDescent="0.25">
      <c r="A1880">
        <v>1878</v>
      </c>
      <c r="B1880" s="3" t="s">
        <v>1879</v>
      </c>
      <c r="C1880" s="3" t="s">
        <v>5988</v>
      </c>
      <c r="D1880">
        <v>8000</v>
      </c>
      <c r="E1880">
        <v>0</v>
      </c>
      <c r="F1880" t="s">
        <v>8221</v>
      </c>
      <c r="G1880" t="s">
        <v>8226</v>
      </c>
      <c r="H1880" t="s">
        <v>8248</v>
      </c>
      <c r="I1880">
        <v>1402618355</v>
      </c>
      <c r="J1880">
        <v>1400026355</v>
      </c>
      <c r="K1880" t="b">
        <v>0</v>
      </c>
      <c r="L1880">
        <v>0</v>
      </c>
      <c r="M1880" t="b">
        <v>0</v>
      </c>
      <c r="N1880" t="s">
        <v>8283</v>
      </c>
      <c r="O1880" s="5">
        <f t="shared" si="116"/>
        <v>0</v>
      </c>
      <c r="P1880" s="7" t="str">
        <f t="shared" si="117"/>
        <v>N/A</v>
      </c>
      <c r="Q1880" t="s">
        <v>8333</v>
      </c>
      <c r="R1880" t="s">
        <v>8335</v>
      </c>
      <c r="S1880" s="12">
        <f t="shared" si="118"/>
        <v>41773.008738425924</v>
      </c>
      <c r="T1880" s="12">
        <f t="shared" si="119"/>
        <v>41803.008738425924</v>
      </c>
    </row>
    <row r="1881" spans="1:20" ht="60" x14ac:dyDescent="0.25">
      <c r="A1881">
        <v>1879</v>
      </c>
      <c r="B1881" s="3" t="s">
        <v>1880</v>
      </c>
      <c r="C1881" s="3" t="s">
        <v>5989</v>
      </c>
      <c r="D1881">
        <v>5000</v>
      </c>
      <c r="E1881">
        <v>6</v>
      </c>
      <c r="F1881" t="s">
        <v>8221</v>
      </c>
      <c r="G1881" t="s">
        <v>8227</v>
      </c>
      <c r="H1881" t="s">
        <v>8249</v>
      </c>
      <c r="I1881">
        <v>1457966129</v>
      </c>
      <c r="J1881">
        <v>1455377729</v>
      </c>
      <c r="K1881" t="b">
        <v>0</v>
      </c>
      <c r="L1881">
        <v>2</v>
      </c>
      <c r="M1881" t="b">
        <v>0</v>
      </c>
      <c r="N1881" t="s">
        <v>8283</v>
      </c>
      <c r="O1881" s="5">
        <f t="shared" si="116"/>
        <v>0.12</v>
      </c>
      <c r="P1881" s="7">
        <f t="shared" si="117"/>
        <v>3</v>
      </c>
      <c r="Q1881" t="s">
        <v>8333</v>
      </c>
      <c r="R1881" t="s">
        <v>8335</v>
      </c>
      <c r="S1881" s="12">
        <f t="shared" si="118"/>
        <v>42413.649641203709</v>
      </c>
      <c r="T1881" s="12">
        <f t="shared" si="119"/>
        <v>42443.607974537037</v>
      </c>
    </row>
    <row r="1882" spans="1:20" ht="30" x14ac:dyDescent="0.25">
      <c r="A1882">
        <v>1880</v>
      </c>
      <c r="B1882" s="3" t="s">
        <v>1881</v>
      </c>
      <c r="C1882" s="3" t="s">
        <v>5990</v>
      </c>
      <c r="D1882">
        <v>5000</v>
      </c>
      <c r="E1882">
        <v>1004</v>
      </c>
      <c r="F1882" t="s">
        <v>8221</v>
      </c>
      <c r="G1882" t="s">
        <v>8225</v>
      </c>
      <c r="H1882" t="s">
        <v>8247</v>
      </c>
      <c r="I1882">
        <v>1459341380</v>
      </c>
      <c r="J1882">
        <v>1456839380</v>
      </c>
      <c r="K1882" t="b">
        <v>0</v>
      </c>
      <c r="L1882">
        <v>24</v>
      </c>
      <c r="M1882" t="b">
        <v>0</v>
      </c>
      <c r="N1882" t="s">
        <v>8283</v>
      </c>
      <c r="O1882" s="5">
        <f t="shared" si="116"/>
        <v>20.080000000000002</v>
      </c>
      <c r="P1882" s="7">
        <f t="shared" si="117"/>
        <v>41.833333333333336</v>
      </c>
      <c r="Q1882" t="s">
        <v>8333</v>
      </c>
      <c r="R1882" t="s">
        <v>8335</v>
      </c>
      <c r="S1882" s="12">
        <f t="shared" si="118"/>
        <v>42430.566898148143</v>
      </c>
      <c r="T1882" s="12">
        <f t="shared" si="119"/>
        <v>42459.525231481486</v>
      </c>
    </row>
    <row r="1883" spans="1:20" ht="45" hidden="1" x14ac:dyDescent="0.25">
      <c r="A1883">
        <v>1881</v>
      </c>
      <c r="B1883" s="3" t="s">
        <v>1882</v>
      </c>
      <c r="C1883" s="3" t="s">
        <v>5991</v>
      </c>
      <c r="D1883">
        <v>2000</v>
      </c>
      <c r="E1883">
        <v>3453.69</v>
      </c>
      <c r="F1883" t="s">
        <v>8219</v>
      </c>
      <c r="G1883" t="s">
        <v>8224</v>
      </c>
      <c r="H1883" t="s">
        <v>8246</v>
      </c>
      <c r="I1883">
        <v>1425955189</v>
      </c>
      <c r="J1883">
        <v>1423366789</v>
      </c>
      <c r="K1883" t="b">
        <v>0</v>
      </c>
      <c r="L1883">
        <v>70</v>
      </c>
      <c r="M1883" t="b">
        <v>1</v>
      </c>
      <c r="N1883" t="s">
        <v>8279</v>
      </c>
      <c r="O1883" s="5">
        <f t="shared" si="116"/>
        <v>172.68449999999999</v>
      </c>
      <c r="P1883" s="7">
        <f t="shared" si="117"/>
        <v>49.338428571428572</v>
      </c>
      <c r="Q1883" t="s">
        <v>8325</v>
      </c>
      <c r="R1883" t="s">
        <v>8329</v>
      </c>
      <c r="S1883" s="12">
        <f t="shared" si="118"/>
        <v>42043.152650462958</v>
      </c>
      <c r="T1883" s="12">
        <f t="shared" si="119"/>
        <v>42073.110983796301</v>
      </c>
    </row>
    <row r="1884" spans="1:20" ht="60" hidden="1" x14ac:dyDescent="0.25">
      <c r="A1884">
        <v>1882</v>
      </c>
      <c r="B1884" s="3" t="s">
        <v>1883</v>
      </c>
      <c r="C1884" s="3" t="s">
        <v>5992</v>
      </c>
      <c r="D1884">
        <v>3350</v>
      </c>
      <c r="E1884">
        <v>3380</v>
      </c>
      <c r="F1884" t="s">
        <v>8219</v>
      </c>
      <c r="G1884" t="s">
        <v>8224</v>
      </c>
      <c r="H1884" t="s">
        <v>8246</v>
      </c>
      <c r="I1884">
        <v>1341964080</v>
      </c>
      <c r="J1884">
        <v>1339109212</v>
      </c>
      <c r="K1884" t="b">
        <v>0</v>
      </c>
      <c r="L1884">
        <v>81</v>
      </c>
      <c r="M1884" t="b">
        <v>1</v>
      </c>
      <c r="N1884" t="s">
        <v>8279</v>
      </c>
      <c r="O1884" s="5">
        <f t="shared" si="116"/>
        <v>100.8955223880597</v>
      </c>
      <c r="P1884" s="7">
        <f t="shared" si="117"/>
        <v>41.728395061728392</v>
      </c>
      <c r="Q1884" t="s">
        <v>8325</v>
      </c>
      <c r="R1884" t="s">
        <v>8329</v>
      </c>
      <c r="S1884" s="12">
        <f t="shared" si="118"/>
        <v>41067.949212962965</v>
      </c>
      <c r="T1884" s="12">
        <f t="shared" si="119"/>
        <v>41100.991666666669</v>
      </c>
    </row>
    <row r="1885" spans="1:20" ht="45" hidden="1" x14ac:dyDescent="0.25">
      <c r="A1885">
        <v>1883</v>
      </c>
      <c r="B1885" s="3" t="s">
        <v>1884</v>
      </c>
      <c r="C1885" s="3" t="s">
        <v>5993</v>
      </c>
      <c r="D1885">
        <v>999</v>
      </c>
      <c r="E1885">
        <v>1047</v>
      </c>
      <c r="F1885" t="s">
        <v>8219</v>
      </c>
      <c r="G1885" t="s">
        <v>8224</v>
      </c>
      <c r="H1885" t="s">
        <v>8246</v>
      </c>
      <c r="I1885">
        <v>1333921508</v>
      </c>
      <c r="J1885">
        <v>1331333108</v>
      </c>
      <c r="K1885" t="b">
        <v>0</v>
      </c>
      <c r="L1885">
        <v>32</v>
      </c>
      <c r="M1885" t="b">
        <v>1</v>
      </c>
      <c r="N1885" t="s">
        <v>8279</v>
      </c>
      <c r="O1885" s="5">
        <f t="shared" si="116"/>
        <v>104.8048048048048</v>
      </c>
      <c r="P1885" s="7">
        <f t="shared" si="117"/>
        <v>32.71875</v>
      </c>
      <c r="Q1885" t="s">
        <v>8325</v>
      </c>
      <c r="R1885" t="s">
        <v>8329</v>
      </c>
      <c r="S1885" s="12">
        <f t="shared" si="118"/>
        <v>40977.948009259257</v>
      </c>
      <c r="T1885" s="12">
        <f t="shared" si="119"/>
        <v>41007.906342592592</v>
      </c>
    </row>
    <row r="1886" spans="1:20" ht="60" hidden="1" x14ac:dyDescent="0.25">
      <c r="A1886">
        <v>1884</v>
      </c>
      <c r="B1886" s="3" t="s">
        <v>1885</v>
      </c>
      <c r="C1886" s="3" t="s">
        <v>5994</v>
      </c>
      <c r="D1886">
        <v>1000</v>
      </c>
      <c r="E1886">
        <v>1351</v>
      </c>
      <c r="F1886" t="s">
        <v>8219</v>
      </c>
      <c r="G1886" t="s">
        <v>8224</v>
      </c>
      <c r="H1886" t="s">
        <v>8246</v>
      </c>
      <c r="I1886">
        <v>1354017600</v>
      </c>
      <c r="J1886">
        <v>1350967535</v>
      </c>
      <c r="K1886" t="b">
        <v>0</v>
      </c>
      <c r="L1886">
        <v>26</v>
      </c>
      <c r="M1886" t="b">
        <v>1</v>
      </c>
      <c r="N1886" t="s">
        <v>8279</v>
      </c>
      <c r="O1886" s="5">
        <f t="shared" si="116"/>
        <v>135.1</v>
      </c>
      <c r="P1886" s="7">
        <f t="shared" si="117"/>
        <v>51.96153846153846</v>
      </c>
      <c r="Q1886" t="s">
        <v>8325</v>
      </c>
      <c r="R1886" t="s">
        <v>8329</v>
      </c>
      <c r="S1886" s="12">
        <f t="shared" si="118"/>
        <v>41205.198321759257</v>
      </c>
      <c r="T1886" s="12">
        <f t="shared" si="119"/>
        <v>41240.5</v>
      </c>
    </row>
    <row r="1887" spans="1:20" ht="45" hidden="1" x14ac:dyDescent="0.25">
      <c r="A1887">
        <v>1885</v>
      </c>
      <c r="B1887" s="3" t="s">
        <v>1886</v>
      </c>
      <c r="C1887" s="3" t="s">
        <v>5995</v>
      </c>
      <c r="D1887">
        <v>4575</v>
      </c>
      <c r="E1887">
        <v>5322</v>
      </c>
      <c r="F1887" t="s">
        <v>8219</v>
      </c>
      <c r="G1887" t="s">
        <v>8224</v>
      </c>
      <c r="H1887" t="s">
        <v>8246</v>
      </c>
      <c r="I1887">
        <v>1344636000</v>
      </c>
      <c r="J1887">
        <v>1341800110</v>
      </c>
      <c r="K1887" t="b">
        <v>0</v>
      </c>
      <c r="L1887">
        <v>105</v>
      </c>
      <c r="M1887" t="b">
        <v>1</v>
      </c>
      <c r="N1887" t="s">
        <v>8279</v>
      </c>
      <c r="O1887" s="5">
        <f t="shared" si="116"/>
        <v>116.32786885245903</v>
      </c>
      <c r="P1887" s="7">
        <f t="shared" si="117"/>
        <v>50.685714285714283</v>
      </c>
      <c r="Q1887" t="s">
        <v>8325</v>
      </c>
      <c r="R1887" t="s">
        <v>8329</v>
      </c>
      <c r="S1887" s="12">
        <f t="shared" si="118"/>
        <v>41099.093865740739</v>
      </c>
      <c r="T1887" s="12">
        <f t="shared" si="119"/>
        <v>41131.916666666664</v>
      </c>
    </row>
    <row r="1888" spans="1:20" ht="45" hidden="1" x14ac:dyDescent="0.25">
      <c r="A1888">
        <v>1886</v>
      </c>
      <c r="B1888" s="3" t="s">
        <v>1887</v>
      </c>
      <c r="C1888" s="3" t="s">
        <v>5996</v>
      </c>
      <c r="D1888">
        <v>1200</v>
      </c>
      <c r="E1888">
        <v>1225</v>
      </c>
      <c r="F1888" t="s">
        <v>8219</v>
      </c>
      <c r="G1888" t="s">
        <v>8224</v>
      </c>
      <c r="H1888" t="s">
        <v>8246</v>
      </c>
      <c r="I1888">
        <v>1415832338</v>
      </c>
      <c r="J1888">
        <v>1413236738</v>
      </c>
      <c r="K1888" t="b">
        <v>0</v>
      </c>
      <c r="L1888">
        <v>29</v>
      </c>
      <c r="M1888" t="b">
        <v>1</v>
      </c>
      <c r="N1888" t="s">
        <v>8279</v>
      </c>
      <c r="O1888" s="5">
        <f t="shared" si="116"/>
        <v>102.08333333333333</v>
      </c>
      <c r="P1888" s="7">
        <f t="shared" si="117"/>
        <v>42.241379310344826</v>
      </c>
      <c r="Q1888" t="s">
        <v>8325</v>
      </c>
      <c r="R1888" t="s">
        <v>8329</v>
      </c>
      <c r="S1888" s="12">
        <f t="shared" si="118"/>
        <v>41925.906689814816</v>
      </c>
      <c r="T1888" s="12">
        <f t="shared" si="119"/>
        <v>41955.94835648148</v>
      </c>
    </row>
    <row r="1889" spans="1:20" ht="60" hidden="1" x14ac:dyDescent="0.25">
      <c r="A1889">
        <v>1887</v>
      </c>
      <c r="B1889" s="3" t="s">
        <v>1888</v>
      </c>
      <c r="C1889" s="3" t="s">
        <v>5997</v>
      </c>
      <c r="D1889">
        <v>3000</v>
      </c>
      <c r="E1889">
        <v>3335</v>
      </c>
      <c r="F1889" t="s">
        <v>8219</v>
      </c>
      <c r="G1889" t="s">
        <v>8227</v>
      </c>
      <c r="H1889" t="s">
        <v>8249</v>
      </c>
      <c r="I1889">
        <v>1449178200</v>
      </c>
      <c r="J1889">
        <v>1447614732</v>
      </c>
      <c r="K1889" t="b">
        <v>0</v>
      </c>
      <c r="L1889">
        <v>8</v>
      </c>
      <c r="M1889" t="b">
        <v>1</v>
      </c>
      <c r="N1889" t="s">
        <v>8279</v>
      </c>
      <c r="O1889" s="5">
        <f t="shared" si="116"/>
        <v>111.16666666666666</v>
      </c>
      <c r="P1889" s="7">
        <f t="shared" si="117"/>
        <v>416.875</v>
      </c>
      <c r="Q1889" t="s">
        <v>8325</v>
      </c>
      <c r="R1889" t="s">
        <v>8329</v>
      </c>
      <c r="S1889" s="12">
        <f t="shared" si="118"/>
        <v>42323.800138888888</v>
      </c>
      <c r="T1889" s="12">
        <f t="shared" si="119"/>
        <v>42341.895833333328</v>
      </c>
    </row>
    <row r="1890" spans="1:20" ht="60" hidden="1" x14ac:dyDescent="0.25">
      <c r="A1890">
        <v>1888</v>
      </c>
      <c r="B1890" s="3" t="s">
        <v>1889</v>
      </c>
      <c r="C1890" s="3" t="s">
        <v>5998</v>
      </c>
      <c r="D1890">
        <v>2500</v>
      </c>
      <c r="E1890">
        <v>4152</v>
      </c>
      <c r="F1890" t="s">
        <v>8219</v>
      </c>
      <c r="G1890" t="s">
        <v>8224</v>
      </c>
      <c r="H1890" t="s">
        <v>8246</v>
      </c>
      <c r="I1890">
        <v>1275368340</v>
      </c>
      <c r="J1890">
        <v>1272692732</v>
      </c>
      <c r="K1890" t="b">
        <v>0</v>
      </c>
      <c r="L1890">
        <v>89</v>
      </c>
      <c r="M1890" t="b">
        <v>1</v>
      </c>
      <c r="N1890" t="s">
        <v>8279</v>
      </c>
      <c r="O1890" s="5">
        <f t="shared" si="116"/>
        <v>166.08</v>
      </c>
      <c r="P1890" s="7">
        <f t="shared" si="117"/>
        <v>46.651685393258425</v>
      </c>
      <c r="Q1890" t="s">
        <v>8325</v>
      </c>
      <c r="R1890" t="s">
        <v>8329</v>
      </c>
      <c r="S1890" s="12">
        <f t="shared" si="118"/>
        <v>40299.239953703705</v>
      </c>
      <c r="T1890" s="12">
        <f t="shared" si="119"/>
        <v>40330.207638888889</v>
      </c>
    </row>
    <row r="1891" spans="1:20" ht="60" hidden="1" x14ac:dyDescent="0.25">
      <c r="A1891">
        <v>1889</v>
      </c>
      <c r="B1891" s="3" t="s">
        <v>1890</v>
      </c>
      <c r="C1891" s="3" t="s">
        <v>5999</v>
      </c>
      <c r="D1891">
        <v>2000</v>
      </c>
      <c r="E1891">
        <v>2132</v>
      </c>
      <c r="F1891" t="s">
        <v>8219</v>
      </c>
      <c r="G1891" t="s">
        <v>8224</v>
      </c>
      <c r="H1891" t="s">
        <v>8246</v>
      </c>
      <c r="I1891">
        <v>1363024946</v>
      </c>
      <c r="J1891">
        <v>1359140546</v>
      </c>
      <c r="K1891" t="b">
        <v>0</v>
      </c>
      <c r="L1891">
        <v>44</v>
      </c>
      <c r="M1891" t="b">
        <v>1</v>
      </c>
      <c r="N1891" t="s">
        <v>8279</v>
      </c>
      <c r="O1891" s="5">
        <f t="shared" si="116"/>
        <v>106.60000000000001</v>
      </c>
      <c r="P1891" s="7">
        <f t="shared" si="117"/>
        <v>48.454545454545453</v>
      </c>
      <c r="Q1891" t="s">
        <v>8325</v>
      </c>
      <c r="R1891" t="s">
        <v>8329</v>
      </c>
      <c r="S1891" s="12">
        <f t="shared" si="118"/>
        <v>41299.793356481481</v>
      </c>
      <c r="T1891" s="12">
        <f t="shared" si="119"/>
        <v>41344.751689814817</v>
      </c>
    </row>
    <row r="1892" spans="1:20" ht="45" hidden="1" x14ac:dyDescent="0.25">
      <c r="A1892">
        <v>1890</v>
      </c>
      <c r="B1892" s="3" t="s">
        <v>1891</v>
      </c>
      <c r="C1892" s="3" t="s">
        <v>6000</v>
      </c>
      <c r="D1892">
        <v>12000</v>
      </c>
      <c r="E1892">
        <v>17350.13</v>
      </c>
      <c r="F1892" t="s">
        <v>8219</v>
      </c>
      <c r="G1892" t="s">
        <v>8224</v>
      </c>
      <c r="H1892" t="s">
        <v>8246</v>
      </c>
      <c r="I1892">
        <v>1355597528</v>
      </c>
      <c r="J1892">
        <v>1353005528</v>
      </c>
      <c r="K1892" t="b">
        <v>0</v>
      </c>
      <c r="L1892">
        <v>246</v>
      </c>
      <c r="M1892" t="b">
        <v>1</v>
      </c>
      <c r="N1892" t="s">
        <v>8279</v>
      </c>
      <c r="O1892" s="5">
        <f t="shared" si="116"/>
        <v>144.58441666666667</v>
      </c>
      <c r="P1892" s="7">
        <f t="shared" si="117"/>
        <v>70.5289837398374</v>
      </c>
      <c r="Q1892" t="s">
        <v>8325</v>
      </c>
      <c r="R1892" t="s">
        <v>8329</v>
      </c>
      <c r="S1892" s="12">
        <f t="shared" si="118"/>
        <v>41228.786203703705</v>
      </c>
      <c r="T1892" s="12">
        <f t="shared" si="119"/>
        <v>41258.786203703705</v>
      </c>
    </row>
    <row r="1893" spans="1:20" ht="60" hidden="1" x14ac:dyDescent="0.25">
      <c r="A1893">
        <v>1891</v>
      </c>
      <c r="B1893" s="3" t="s">
        <v>1892</v>
      </c>
      <c r="C1893" s="3" t="s">
        <v>6001</v>
      </c>
      <c r="D1893">
        <v>10000</v>
      </c>
      <c r="E1893">
        <v>10555</v>
      </c>
      <c r="F1893" t="s">
        <v>8219</v>
      </c>
      <c r="G1893" t="s">
        <v>8224</v>
      </c>
      <c r="H1893" t="s">
        <v>8246</v>
      </c>
      <c r="I1893">
        <v>1279778400</v>
      </c>
      <c r="J1893">
        <v>1275851354</v>
      </c>
      <c r="K1893" t="b">
        <v>0</v>
      </c>
      <c r="L1893">
        <v>120</v>
      </c>
      <c r="M1893" t="b">
        <v>1</v>
      </c>
      <c r="N1893" t="s">
        <v>8279</v>
      </c>
      <c r="O1893" s="5">
        <f t="shared" si="116"/>
        <v>105.55000000000001</v>
      </c>
      <c r="P1893" s="7">
        <f t="shared" si="117"/>
        <v>87.958333333333329</v>
      </c>
      <c r="Q1893" t="s">
        <v>8325</v>
      </c>
      <c r="R1893" t="s">
        <v>8329</v>
      </c>
      <c r="S1893" s="12">
        <f t="shared" si="118"/>
        <v>40335.798078703701</v>
      </c>
      <c r="T1893" s="12">
        <f t="shared" si="119"/>
        <v>40381.25</v>
      </c>
    </row>
    <row r="1894" spans="1:20" ht="45" hidden="1" x14ac:dyDescent="0.25">
      <c r="A1894">
        <v>1892</v>
      </c>
      <c r="B1894" s="3" t="s">
        <v>1893</v>
      </c>
      <c r="C1894" s="3" t="s">
        <v>6002</v>
      </c>
      <c r="D1894">
        <v>500</v>
      </c>
      <c r="E1894">
        <v>683</v>
      </c>
      <c r="F1894" t="s">
        <v>8219</v>
      </c>
      <c r="G1894" t="s">
        <v>8224</v>
      </c>
      <c r="H1894" t="s">
        <v>8246</v>
      </c>
      <c r="I1894">
        <v>1307459881</v>
      </c>
      <c r="J1894">
        <v>1304867881</v>
      </c>
      <c r="K1894" t="b">
        <v>0</v>
      </c>
      <c r="L1894">
        <v>26</v>
      </c>
      <c r="M1894" t="b">
        <v>1</v>
      </c>
      <c r="N1894" t="s">
        <v>8279</v>
      </c>
      <c r="O1894" s="5">
        <f t="shared" si="116"/>
        <v>136.60000000000002</v>
      </c>
      <c r="P1894" s="7">
        <f t="shared" si="117"/>
        <v>26.26923076923077</v>
      </c>
      <c r="Q1894" t="s">
        <v>8325</v>
      </c>
      <c r="R1894" t="s">
        <v>8329</v>
      </c>
      <c r="S1894" s="12">
        <f t="shared" si="118"/>
        <v>40671.637511574074</v>
      </c>
      <c r="T1894" s="12">
        <f t="shared" si="119"/>
        <v>40701.637511574074</v>
      </c>
    </row>
    <row r="1895" spans="1:20" ht="45" hidden="1" x14ac:dyDescent="0.25">
      <c r="A1895">
        <v>1893</v>
      </c>
      <c r="B1895" s="3" t="s">
        <v>1894</v>
      </c>
      <c r="C1895" s="3" t="s">
        <v>6003</v>
      </c>
      <c r="D1895">
        <v>2500</v>
      </c>
      <c r="E1895">
        <v>2600</v>
      </c>
      <c r="F1895" t="s">
        <v>8219</v>
      </c>
      <c r="G1895" t="s">
        <v>8224</v>
      </c>
      <c r="H1895" t="s">
        <v>8246</v>
      </c>
      <c r="I1895">
        <v>1302926340</v>
      </c>
      <c r="J1895">
        <v>1301524585</v>
      </c>
      <c r="K1895" t="b">
        <v>0</v>
      </c>
      <c r="L1895">
        <v>45</v>
      </c>
      <c r="M1895" t="b">
        <v>1</v>
      </c>
      <c r="N1895" t="s">
        <v>8279</v>
      </c>
      <c r="O1895" s="5">
        <f t="shared" si="116"/>
        <v>104</v>
      </c>
      <c r="P1895" s="7">
        <f t="shared" si="117"/>
        <v>57.777777777777779</v>
      </c>
      <c r="Q1895" t="s">
        <v>8325</v>
      </c>
      <c r="R1895" t="s">
        <v>8329</v>
      </c>
      <c r="S1895" s="12">
        <f t="shared" si="118"/>
        <v>40632.94195601852</v>
      </c>
      <c r="T1895" s="12">
        <f t="shared" si="119"/>
        <v>40649.165972222225</v>
      </c>
    </row>
    <row r="1896" spans="1:20" ht="30" hidden="1" x14ac:dyDescent="0.25">
      <c r="A1896">
        <v>1894</v>
      </c>
      <c r="B1896" s="3" t="s">
        <v>1895</v>
      </c>
      <c r="C1896" s="3" t="s">
        <v>6004</v>
      </c>
      <c r="D1896">
        <v>1000</v>
      </c>
      <c r="E1896">
        <v>1145</v>
      </c>
      <c r="F1896" t="s">
        <v>8219</v>
      </c>
      <c r="G1896" t="s">
        <v>8224</v>
      </c>
      <c r="H1896" t="s">
        <v>8246</v>
      </c>
      <c r="I1896">
        <v>1329082983</v>
      </c>
      <c r="J1896">
        <v>1326404583</v>
      </c>
      <c r="K1896" t="b">
        <v>0</v>
      </c>
      <c r="L1896">
        <v>20</v>
      </c>
      <c r="M1896" t="b">
        <v>1</v>
      </c>
      <c r="N1896" t="s">
        <v>8279</v>
      </c>
      <c r="O1896" s="5">
        <f t="shared" si="116"/>
        <v>114.5</v>
      </c>
      <c r="P1896" s="7">
        <f t="shared" si="117"/>
        <v>57.25</v>
      </c>
      <c r="Q1896" t="s">
        <v>8325</v>
      </c>
      <c r="R1896" t="s">
        <v>8329</v>
      </c>
      <c r="S1896" s="12">
        <f t="shared" si="118"/>
        <v>40920.904895833337</v>
      </c>
      <c r="T1896" s="12">
        <f t="shared" si="119"/>
        <v>40951.904895833337</v>
      </c>
    </row>
    <row r="1897" spans="1:20" ht="60" hidden="1" x14ac:dyDescent="0.25">
      <c r="A1897">
        <v>1895</v>
      </c>
      <c r="B1897" s="3" t="s">
        <v>1896</v>
      </c>
      <c r="C1897" s="3" t="s">
        <v>6005</v>
      </c>
      <c r="D1897">
        <v>9072</v>
      </c>
      <c r="E1897">
        <v>9228</v>
      </c>
      <c r="F1897" t="s">
        <v>8219</v>
      </c>
      <c r="G1897" t="s">
        <v>8224</v>
      </c>
      <c r="H1897" t="s">
        <v>8246</v>
      </c>
      <c r="I1897">
        <v>1445363722</v>
      </c>
      <c r="J1897">
        <v>1442771722</v>
      </c>
      <c r="K1897" t="b">
        <v>0</v>
      </c>
      <c r="L1897">
        <v>47</v>
      </c>
      <c r="M1897" t="b">
        <v>1</v>
      </c>
      <c r="N1897" t="s">
        <v>8279</v>
      </c>
      <c r="O1897" s="5">
        <f t="shared" si="116"/>
        <v>101.71957671957672</v>
      </c>
      <c r="P1897" s="7">
        <f t="shared" si="117"/>
        <v>196.34042553191489</v>
      </c>
      <c r="Q1897" t="s">
        <v>8325</v>
      </c>
      <c r="R1897" t="s">
        <v>8329</v>
      </c>
      <c r="S1897" s="12">
        <f t="shared" si="118"/>
        <v>42267.746782407412</v>
      </c>
      <c r="T1897" s="12">
        <f t="shared" si="119"/>
        <v>42297.746782407412</v>
      </c>
    </row>
    <row r="1898" spans="1:20" ht="45" hidden="1" x14ac:dyDescent="0.25">
      <c r="A1898">
        <v>1896</v>
      </c>
      <c r="B1898" s="3" t="s">
        <v>1897</v>
      </c>
      <c r="C1898" s="3" t="s">
        <v>6006</v>
      </c>
      <c r="D1898">
        <v>451</v>
      </c>
      <c r="E1898">
        <v>559</v>
      </c>
      <c r="F1898" t="s">
        <v>8219</v>
      </c>
      <c r="G1898" t="s">
        <v>8224</v>
      </c>
      <c r="H1898" t="s">
        <v>8246</v>
      </c>
      <c r="I1898">
        <v>1334250165</v>
      </c>
      <c r="J1898">
        <v>1331658165</v>
      </c>
      <c r="K1898" t="b">
        <v>0</v>
      </c>
      <c r="L1898">
        <v>13</v>
      </c>
      <c r="M1898" t="b">
        <v>1</v>
      </c>
      <c r="N1898" t="s">
        <v>8279</v>
      </c>
      <c r="O1898" s="5">
        <f t="shared" si="116"/>
        <v>123.94678492239468</v>
      </c>
      <c r="P1898" s="7">
        <f t="shared" si="117"/>
        <v>43</v>
      </c>
      <c r="Q1898" t="s">
        <v>8325</v>
      </c>
      <c r="R1898" t="s">
        <v>8329</v>
      </c>
      <c r="S1898" s="12">
        <f t="shared" si="118"/>
        <v>40981.710243055553</v>
      </c>
      <c r="T1898" s="12">
        <f t="shared" si="119"/>
        <v>41011.710243055553</v>
      </c>
    </row>
    <row r="1899" spans="1:20" ht="60" hidden="1" x14ac:dyDescent="0.25">
      <c r="A1899">
        <v>1897</v>
      </c>
      <c r="B1899" s="3" t="s">
        <v>1898</v>
      </c>
      <c r="C1899" s="3" t="s">
        <v>6007</v>
      </c>
      <c r="D1899">
        <v>6350</v>
      </c>
      <c r="E1899">
        <v>6506</v>
      </c>
      <c r="F1899" t="s">
        <v>8219</v>
      </c>
      <c r="G1899" t="s">
        <v>8224</v>
      </c>
      <c r="H1899" t="s">
        <v>8246</v>
      </c>
      <c r="I1899">
        <v>1393966800</v>
      </c>
      <c r="J1899">
        <v>1392040806</v>
      </c>
      <c r="K1899" t="b">
        <v>0</v>
      </c>
      <c r="L1899">
        <v>183</v>
      </c>
      <c r="M1899" t="b">
        <v>1</v>
      </c>
      <c r="N1899" t="s">
        <v>8279</v>
      </c>
      <c r="O1899" s="5">
        <f t="shared" si="116"/>
        <v>102.45669291338582</v>
      </c>
      <c r="P1899" s="7">
        <f t="shared" si="117"/>
        <v>35.551912568306008</v>
      </c>
      <c r="Q1899" t="s">
        <v>8325</v>
      </c>
      <c r="R1899" t="s">
        <v>8329</v>
      </c>
      <c r="S1899" s="12">
        <f t="shared" si="118"/>
        <v>41680.583402777782</v>
      </c>
      <c r="T1899" s="12">
        <f t="shared" si="119"/>
        <v>41702.875</v>
      </c>
    </row>
    <row r="1900" spans="1:20" ht="45" hidden="1" x14ac:dyDescent="0.25">
      <c r="A1900">
        <v>1898</v>
      </c>
      <c r="B1900" s="3" t="s">
        <v>1899</v>
      </c>
      <c r="C1900" s="3" t="s">
        <v>6008</v>
      </c>
      <c r="D1900">
        <v>1000</v>
      </c>
      <c r="E1900">
        <v>1445</v>
      </c>
      <c r="F1900" t="s">
        <v>8219</v>
      </c>
      <c r="G1900" t="s">
        <v>8224</v>
      </c>
      <c r="H1900" t="s">
        <v>8246</v>
      </c>
      <c r="I1900">
        <v>1454349600</v>
      </c>
      <c r="J1900">
        <v>1451277473</v>
      </c>
      <c r="K1900" t="b">
        <v>0</v>
      </c>
      <c r="L1900">
        <v>21</v>
      </c>
      <c r="M1900" t="b">
        <v>1</v>
      </c>
      <c r="N1900" t="s">
        <v>8279</v>
      </c>
      <c r="O1900" s="5">
        <f t="shared" si="116"/>
        <v>144.5</v>
      </c>
      <c r="P1900" s="7">
        <f t="shared" si="117"/>
        <v>68.80952380952381</v>
      </c>
      <c r="Q1900" t="s">
        <v>8325</v>
      </c>
      <c r="R1900" t="s">
        <v>8329</v>
      </c>
      <c r="S1900" s="12">
        <f t="shared" si="118"/>
        <v>42366.192974537036</v>
      </c>
      <c r="T1900" s="12">
        <f t="shared" si="119"/>
        <v>42401.75</v>
      </c>
    </row>
    <row r="1901" spans="1:20" ht="60" hidden="1" x14ac:dyDescent="0.25">
      <c r="A1901">
        <v>1899</v>
      </c>
      <c r="B1901" s="3" t="s">
        <v>1900</v>
      </c>
      <c r="C1901" s="3" t="s">
        <v>6009</v>
      </c>
      <c r="D1901">
        <v>900</v>
      </c>
      <c r="E1901">
        <v>1200</v>
      </c>
      <c r="F1901" t="s">
        <v>8219</v>
      </c>
      <c r="G1901" t="s">
        <v>8224</v>
      </c>
      <c r="H1901" t="s">
        <v>8246</v>
      </c>
      <c r="I1901">
        <v>1427319366</v>
      </c>
      <c r="J1901">
        <v>1424730966</v>
      </c>
      <c r="K1901" t="b">
        <v>0</v>
      </c>
      <c r="L1901">
        <v>42</v>
      </c>
      <c r="M1901" t="b">
        <v>1</v>
      </c>
      <c r="N1901" t="s">
        <v>8279</v>
      </c>
      <c r="O1901" s="5">
        <f t="shared" si="116"/>
        <v>133.33333333333331</v>
      </c>
      <c r="P1901" s="7">
        <f t="shared" si="117"/>
        <v>28.571428571428573</v>
      </c>
      <c r="Q1901" t="s">
        <v>8325</v>
      </c>
      <c r="R1901" t="s">
        <v>8329</v>
      </c>
      <c r="S1901" s="12">
        <f t="shared" si="118"/>
        <v>42058.941736111112</v>
      </c>
      <c r="T1901" s="12">
        <f t="shared" si="119"/>
        <v>42088.90006944444</v>
      </c>
    </row>
    <row r="1902" spans="1:20" ht="60" hidden="1" x14ac:dyDescent="0.25">
      <c r="A1902">
        <v>1900</v>
      </c>
      <c r="B1902" s="3" t="s">
        <v>1901</v>
      </c>
      <c r="C1902" s="3" t="s">
        <v>6010</v>
      </c>
      <c r="D1902">
        <v>2500</v>
      </c>
      <c r="E1902">
        <v>2734.11</v>
      </c>
      <c r="F1902" t="s">
        <v>8219</v>
      </c>
      <c r="G1902" t="s">
        <v>8224</v>
      </c>
      <c r="H1902" t="s">
        <v>8246</v>
      </c>
      <c r="I1902">
        <v>1349517540</v>
      </c>
      <c r="J1902">
        <v>1347137731</v>
      </c>
      <c r="K1902" t="b">
        <v>0</v>
      </c>
      <c r="L1902">
        <v>54</v>
      </c>
      <c r="M1902" t="b">
        <v>1</v>
      </c>
      <c r="N1902" t="s">
        <v>8279</v>
      </c>
      <c r="O1902" s="5">
        <f t="shared" si="116"/>
        <v>109.3644</v>
      </c>
      <c r="P1902" s="7">
        <f t="shared" si="117"/>
        <v>50.631666666666668</v>
      </c>
      <c r="Q1902" t="s">
        <v>8325</v>
      </c>
      <c r="R1902" t="s">
        <v>8329</v>
      </c>
      <c r="S1902" s="12">
        <f t="shared" si="118"/>
        <v>41160.871886574074</v>
      </c>
      <c r="T1902" s="12">
        <f t="shared" si="119"/>
        <v>41188.415972222225</v>
      </c>
    </row>
    <row r="1903" spans="1:20" ht="60" x14ac:dyDescent="0.25">
      <c r="A1903">
        <v>1901</v>
      </c>
      <c r="B1903" s="3" t="s">
        <v>1902</v>
      </c>
      <c r="C1903" s="3" t="s">
        <v>6011</v>
      </c>
      <c r="D1903">
        <v>99000</v>
      </c>
      <c r="E1903">
        <v>2670</v>
      </c>
      <c r="F1903" t="s">
        <v>8221</v>
      </c>
      <c r="G1903" t="s">
        <v>8225</v>
      </c>
      <c r="H1903" t="s">
        <v>8247</v>
      </c>
      <c r="I1903">
        <v>1432299600</v>
      </c>
      <c r="J1903">
        <v>1429707729</v>
      </c>
      <c r="K1903" t="b">
        <v>0</v>
      </c>
      <c r="L1903">
        <v>25</v>
      </c>
      <c r="M1903" t="b">
        <v>0</v>
      </c>
      <c r="N1903" t="s">
        <v>8294</v>
      </c>
      <c r="O1903" s="5">
        <f t="shared" si="116"/>
        <v>2.6969696969696968</v>
      </c>
      <c r="P1903" s="7">
        <f t="shared" si="117"/>
        <v>106.8</v>
      </c>
      <c r="Q1903" t="s">
        <v>8319</v>
      </c>
      <c r="R1903" t="s">
        <v>8348</v>
      </c>
      <c r="S1903" s="12">
        <f t="shared" si="118"/>
        <v>42116.54315972222</v>
      </c>
      <c r="T1903" s="12">
        <f t="shared" si="119"/>
        <v>42146.541666666672</v>
      </c>
    </row>
    <row r="1904" spans="1:20" ht="60" x14ac:dyDescent="0.25">
      <c r="A1904">
        <v>1902</v>
      </c>
      <c r="B1904" s="3" t="s">
        <v>1903</v>
      </c>
      <c r="C1904" s="3" t="s">
        <v>6012</v>
      </c>
      <c r="D1904">
        <v>1000</v>
      </c>
      <c r="E1904">
        <v>12</v>
      </c>
      <c r="F1904" t="s">
        <v>8221</v>
      </c>
      <c r="G1904" t="s">
        <v>8233</v>
      </c>
      <c r="H1904" t="s">
        <v>8249</v>
      </c>
      <c r="I1904">
        <v>1425495447</v>
      </c>
      <c r="J1904">
        <v>1422903447</v>
      </c>
      <c r="K1904" t="b">
        <v>0</v>
      </c>
      <c r="L1904">
        <v>3</v>
      </c>
      <c r="M1904" t="b">
        <v>0</v>
      </c>
      <c r="N1904" t="s">
        <v>8294</v>
      </c>
      <c r="O1904" s="5">
        <f t="shared" si="116"/>
        <v>1.2</v>
      </c>
      <c r="P1904" s="7">
        <f t="shared" si="117"/>
        <v>4</v>
      </c>
      <c r="Q1904" t="s">
        <v>8319</v>
      </c>
      <c r="R1904" t="s">
        <v>8348</v>
      </c>
      <c r="S1904" s="12">
        <f t="shared" si="118"/>
        <v>42037.789895833332</v>
      </c>
      <c r="T1904" s="12">
        <f t="shared" si="119"/>
        <v>42067.789895833332</v>
      </c>
    </row>
    <row r="1905" spans="1:20" ht="60" x14ac:dyDescent="0.25">
      <c r="A1905">
        <v>1903</v>
      </c>
      <c r="B1905" s="3" t="s">
        <v>1904</v>
      </c>
      <c r="C1905" s="3" t="s">
        <v>6013</v>
      </c>
      <c r="D1905">
        <v>3000</v>
      </c>
      <c r="E1905">
        <v>1398</v>
      </c>
      <c r="F1905" t="s">
        <v>8221</v>
      </c>
      <c r="G1905" t="s">
        <v>8224</v>
      </c>
      <c r="H1905" t="s">
        <v>8246</v>
      </c>
      <c r="I1905">
        <v>1485541791</v>
      </c>
      <c r="J1905">
        <v>1480357791</v>
      </c>
      <c r="K1905" t="b">
        <v>0</v>
      </c>
      <c r="L1905">
        <v>41</v>
      </c>
      <c r="M1905" t="b">
        <v>0</v>
      </c>
      <c r="N1905" t="s">
        <v>8294</v>
      </c>
      <c r="O1905" s="5">
        <f t="shared" si="116"/>
        <v>46.6</v>
      </c>
      <c r="P1905" s="7">
        <f t="shared" si="117"/>
        <v>34.097560975609753</v>
      </c>
      <c r="Q1905" t="s">
        <v>8319</v>
      </c>
      <c r="R1905" t="s">
        <v>8348</v>
      </c>
      <c r="S1905" s="12">
        <f t="shared" si="118"/>
        <v>42702.770729166667</v>
      </c>
      <c r="T1905" s="12">
        <f t="shared" si="119"/>
        <v>42762.770729166667</v>
      </c>
    </row>
    <row r="1906" spans="1:20" ht="45" x14ac:dyDescent="0.25">
      <c r="A1906">
        <v>1904</v>
      </c>
      <c r="B1906" s="3" t="s">
        <v>1905</v>
      </c>
      <c r="C1906" s="3" t="s">
        <v>6014</v>
      </c>
      <c r="D1906">
        <v>50000</v>
      </c>
      <c r="E1906">
        <v>50</v>
      </c>
      <c r="F1906" t="s">
        <v>8221</v>
      </c>
      <c r="G1906" t="s">
        <v>8224</v>
      </c>
      <c r="H1906" t="s">
        <v>8246</v>
      </c>
      <c r="I1906">
        <v>1451752021</v>
      </c>
      <c r="J1906">
        <v>1447864021</v>
      </c>
      <c r="K1906" t="b">
        <v>0</v>
      </c>
      <c r="L1906">
        <v>2</v>
      </c>
      <c r="M1906" t="b">
        <v>0</v>
      </c>
      <c r="N1906" t="s">
        <v>8294</v>
      </c>
      <c r="O1906" s="5">
        <f t="shared" si="116"/>
        <v>0.1</v>
      </c>
      <c r="P1906" s="7">
        <f t="shared" si="117"/>
        <v>25</v>
      </c>
      <c r="Q1906" t="s">
        <v>8319</v>
      </c>
      <c r="R1906" t="s">
        <v>8348</v>
      </c>
      <c r="S1906" s="12">
        <f t="shared" si="118"/>
        <v>42326.685428240744</v>
      </c>
      <c r="T1906" s="12">
        <f t="shared" si="119"/>
        <v>42371.685428240744</v>
      </c>
    </row>
    <row r="1907" spans="1:20" ht="60" x14ac:dyDescent="0.25">
      <c r="A1907">
        <v>1905</v>
      </c>
      <c r="B1907" s="3" t="s">
        <v>1906</v>
      </c>
      <c r="C1907" s="3" t="s">
        <v>6015</v>
      </c>
      <c r="D1907">
        <v>25000</v>
      </c>
      <c r="E1907">
        <v>42</v>
      </c>
      <c r="F1907" t="s">
        <v>8221</v>
      </c>
      <c r="G1907" t="s">
        <v>8224</v>
      </c>
      <c r="H1907" t="s">
        <v>8246</v>
      </c>
      <c r="I1907">
        <v>1410127994</v>
      </c>
      <c r="J1907">
        <v>1407535994</v>
      </c>
      <c r="K1907" t="b">
        <v>0</v>
      </c>
      <c r="L1907">
        <v>4</v>
      </c>
      <c r="M1907" t="b">
        <v>0</v>
      </c>
      <c r="N1907" t="s">
        <v>8294</v>
      </c>
      <c r="O1907" s="5">
        <f t="shared" si="116"/>
        <v>0.16800000000000001</v>
      </c>
      <c r="P1907" s="7">
        <f t="shared" si="117"/>
        <v>10.5</v>
      </c>
      <c r="Q1907" t="s">
        <v>8319</v>
      </c>
      <c r="R1907" t="s">
        <v>8348</v>
      </c>
      <c r="S1907" s="12">
        <f t="shared" si="118"/>
        <v>41859.925856481481</v>
      </c>
      <c r="T1907" s="12">
        <f t="shared" si="119"/>
        <v>41889.925856481481</v>
      </c>
    </row>
    <row r="1908" spans="1:20" ht="45" x14ac:dyDescent="0.25">
      <c r="A1908">
        <v>1906</v>
      </c>
      <c r="B1908" s="3" t="s">
        <v>1907</v>
      </c>
      <c r="C1908" s="3" t="s">
        <v>6016</v>
      </c>
      <c r="D1908">
        <v>50000</v>
      </c>
      <c r="E1908">
        <v>21380</v>
      </c>
      <c r="F1908" t="s">
        <v>8221</v>
      </c>
      <c r="G1908" t="s">
        <v>8224</v>
      </c>
      <c r="H1908" t="s">
        <v>8246</v>
      </c>
      <c r="I1908">
        <v>1466697983</v>
      </c>
      <c r="J1908">
        <v>1464105983</v>
      </c>
      <c r="K1908" t="b">
        <v>0</v>
      </c>
      <c r="L1908">
        <v>99</v>
      </c>
      <c r="M1908" t="b">
        <v>0</v>
      </c>
      <c r="N1908" t="s">
        <v>8294</v>
      </c>
      <c r="O1908" s="5">
        <f t="shared" si="116"/>
        <v>42.76</v>
      </c>
      <c r="P1908" s="7">
        <f t="shared" si="117"/>
        <v>215.95959595959596</v>
      </c>
      <c r="Q1908" t="s">
        <v>8319</v>
      </c>
      <c r="R1908" t="s">
        <v>8348</v>
      </c>
      <c r="S1908" s="12">
        <f t="shared" si="118"/>
        <v>42514.671099537038</v>
      </c>
      <c r="T1908" s="12">
        <f t="shared" si="119"/>
        <v>42544.671099537038</v>
      </c>
    </row>
    <row r="1909" spans="1:20" ht="45" x14ac:dyDescent="0.25">
      <c r="A1909">
        <v>1907</v>
      </c>
      <c r="B1909" s="3" t="s">
        <v>1908</v>
      </c>
      <c r="C1909" s="3" t="s">
        <v>6017</v>
      </c>
      <c r="D1909">
        <v>30000</v>
      </c>
      <c r="E1909">
        <v>85</v>
      </c>
      <c r="F1909" t="s">
        <v>8221</v>
      </c>
      <c r="G1909" t="s">
        <v>8224</v>
      </c>
      <c r="H1909" t="s">
        <v>8246</v>
      </c>
      <c r="I1909">
        <v>1400853925</v>
      </c>
      <c r="J1909">
        <v>1399557925</v>
      </c>
      <c r="K1909" t="b">
        <v>0</v>
      </c>
      <c r="L1909">
        <v>4</v>
      </c>
      <c r="M1909" t="b">
        <v>0</v>
      </c>
      <c r="N1909" t="s">
        <v>8294</v>
      </c>
      <c r="O1909" s="5">
        <f t="shared" si="116"/>
        <v>0.28333333333333333</v>
      </c>
      <c r="P1909" s="7">
        <f t="shared" si="117"/>
        <v>21.25</v>
      </c>
      <c r="Q1909" t="s">
        <v>8319</v>
      </c>
      <c r="R1909" t="s">
        <v>8348</v>
      </c>
      <c r="S1909" s="12">
        <f t="shared" si="118"/>
        <v>41767.587094907409</v>
      </c>
      <c r="T1909" s="12">
        <f t="shared" si="119"/>
        <v>41782.587094907409</v>
      </c>
    </row>
    <row r="1910" spans="1:20" ht="60" x14ac:dyDescent="0.25">
      <c r="A1910">
        <v>1908</v>
      </c>
      <c r="B1910" s="3" t="s">
        <v>1909</v>
      </c>
      <c r="C1910" s="3" t="s">
        <v>6018</v>
      </c>
      <c r="D1910">
        <v>25000</v>
      </c>
      <c r="E1910">
        <v>433</v>
      </c>
      <c r="F1910" t="s">
        <v>8221</v>
      </c>
      <c r="G1910" t="s">
        <v>8224</v>
      </c>
      <c r="H1910" t="s">
        <v>8246</v>
      </c>
      <c r="I1910">
        <v>1483048900</v>
      </c>
      <c r="J1910">
        <v>1480456900</v>
      </c>
      <c r="K1910" t="b">
        <v>0</v>
      </c>
      <c r="L1910">
        <v>4</v>
      </c>
      <c r="M1910" t="b">
        <v>0</v>
      </c>
      <c r="N1910" t="s">
        <v>8294</v>
      </c>
      <c r="O1910" s="5">
        <f t="shared" si="116"/>
        <v>1.7319999999999998</v>
      </c>
      <c r="P1910" s="7">
        <f t="shared" si="117"/>
        <v>108.25</v>
      </c>
      <c r="Q1910" t="s">
        <v>8319</v>
      </c>
      <c r="R1910" t="s">
        <v>8348</v>
      </c>
      <c r="S1910" s="12">
        <f t="shared" si="118"/>
        <v>42703.917824074073</v>
      </c>
      <c r="T1910" s="12">
        <f t="shared" si="119"/>
        <v>42733.917824074073</v>
      </c>
    </row>
    <row r="1911" spans="1:20" ht="60" x14ac:dyDescent="0.25">
      <c r="A1911">
        <v>1909</v>
      </c>
      <c r="B1911" s="3" t="s">
        <v>1910</v>
      </c>
      <c r="C1911" s="3" t="s">
        <v>6019</v>
      </c>
      <c r="D1911">
        <v>35000</v>
      </c>
      <c r="E1911">
        <v>4939</v>
      </c>
      <c r="F1911" t="s">
        <v>8221</v>
      </c>
      <c r="G1911" t="s">
        <v>8224</v>
      </c>
      <c r="H1911" t="s">
        <v>8246</v>
      </c>
      <c r="I1911">
        <v>1414059479</v>
      </c>
      <c r="J1911">
        <v>1411467479</v>
      </c>
      <c r="K1911" t="b">
        <v>0</v>
      </c>
      <c r="L1911">
        <v>38</v>
      </c>
      <c r="M1911" t="b">
        <v>0</v>
      </c>
      <c r="N1911" t="s">
        <v>8294</v>
      </c>
      <c r="O1911" s="5">
        <f t="shared" si="116"/>
        <v>14.111428571428572</v>
      </c>
      <c r="P1911" s="7">
        <f t="shared" si="117"/>
        <v>129.97368421052633</v>
      </c>
      <c r="Q1911" t="s">
        <v>8319</v>
      </c>
      <c r="R1911" t="s">
        <v>8348</v>
      </c>
      <c r="S1911" s="12">
        <f t="shared" si="118"/>
        <v>41905.429155092592</v>
      </c>
      <c r="T1911" s="12">
        <f t="shared" si="119"/>
        <v>41935.429155092592</v>
      </c>
    </row>
    <row r="1912" spans="1:20" ht="45" x14ac:dyDescent="0.25">
      <c r="A1912">
        <v>1910</v>
      </c>
      <c r="B1912" s="3" t="s">
        <v>1911</v>
      </c>
      <c r="C1912" s="3" t="s">
        <v>6020</v>
      </c>
      <c r="D1912">
        <v>85000</v>
      </c>
      <c r="E1912">
        <v>33486</v>
      </c>
      <c r="F1912" t="s">
        <v>8221</v>
      </c>
      <c r="G1912" t="s">
        <v>8233</v>
      </c>
      <c r="H1912" t="s">
        <v>8249</v>
      </c>
      <c r="I1912">
        <v>1446331500</v>
      </c>
      <c r="J1912">
        <v>1442531217</v>
      </c>
      <c r="K1912" t="b">
        <v>0</v>
      </c>
      <c r="L1912">
        <v>285</v>
      </c>
      <c r="M1912" t="b">
        <v>0</v>
      </c>
      <c r="N1912" t="s">
        <v>8294</v>
      </c>
      <c r="O1912" s="5">
        <f t="shared" si="116"/>
        <v>39.395294117647055</v>
      </c>
      <c r="P1912" s="7">
        <f t="shared" si="117"/>
        <v>117.49473684210527</v>
      </c>
      <c r="Q1912" t="s">
        <v>8319</v>
      </c>
      <c r="R1912" t="s">
        <v>8348</v>
      </c>
      <c r="S1912" s="12">
        <f t="shared" si="118"/>
        <v>42264.963159722218</v>
      </c>
      <c r="T1912" s="12">
        <f t="shared" si="119"/>
        <v>42308.947916666672</v>
      </c>
    </row>
    <row r="1913" spans="1:20" ht="60" x14ac:dyDescent="0.25">
      <c r="A1913">
        <v>1911</v>
      </c>
      <c r="B1913" s="3" t="s">
        <v>1912</v>
      </c>
      <c r="C1913" s="3" t="s">
        <v>6021</v>
      </c>
      <c r="D1913">
        <v>42500</v>
      </c>
      <c r="E1913">
        <v>10</v>
      </c>
      <c r="F1913" t="s">
        <v>8221</v>
      </c>
      <c r="G1913" t="s">
        <v>8228</v>
      </c>
      <c r="H1913" t="s">
        <v>8250</v>
      </c>
      <c r="I1913">
        <v>1407545334</v>
      </c>
      <c r="J1913">
        <v>1404953334</v>
      </c>
      <c r="K1913" t="b">
        <v>0</v>
      </c>
      <c r="L1913">
        <v>1</v>
      </c>
      <c r="M1913" t="b">
        <v>0</v>
      </c>
      <c r="N1913" t="s">
        <v>8294</v>
      </c>
      <c r="O1913" s="5">
        <f t="shared" si="116"/>
        <v>2.3529411764705882E-2</v>
      </c>
      <c r="P1913" s="7">
        <f t="shared" si="117"/>
        <v>10</v>
      </c>
      <c r="Q1913" t="s">
        <v>8319</v>
      </c>
      <c r="R1913" t="s">
        <v>8348</v>
      </c>
      <c r="S1913" s="12">
        <f t="shared" si="118"/>
        <v>41830.033958333333</v>
      </c>
      <c r="T1913" s="12">
        <f t="shared" si="119"/>
        <v>41860.033958333333</v>
      </c>
    </row>
    <row r="1914" spans="1:20" ht="45" x14ac:dyDescent="0.25">
      <c r="A1914">
        <v>1912</v>
      </c>
      <c r="B1914" s="3" t="s">
        <v>1913</v>
      </c>
      <c r="C1914" s="3" t="s">
        <v>6022</v>
      </c>
      <c r="D1914">
        <v>5000</v>
      </c>
      <c r="E1914">
        <v>2965</v>
      </c>
      <c r="F1914" t="s">
        <v>8221</v>
      </c>
      <c r="G1914" t="s">
        <v>8224</v>
      </c>
      <c r="H1914" t="s">
        <v>8246</v>
      </c>
      <c r="I1914">
        <v>1433395560</v>
      </c>
      <c r="J1914">
        <v>1430803560</v>
      </c>
      <c r="K1914" t="b">
        <v>0</v>
      </c>
      <c r="L1914">
        <v>42</v>
      </c>
      <c r="M1914" t="b">
        <v>0</v>
      </c>
      <c r="N1914" t="s">
        <v>8294</v>
      </c>
      <c r="O1914" s="5">
        <f t="shared" si="116"/>
        <v>59.3</v>
      </c>
      <c r="P1914" s="7">
        <f t="shared" si="117"/>
        <v>70.595238095238102</v>
      </c>
      <c r="Q1914" t="s">
        <v>8319</v>
      </c>
      <c r="R1914" t="s">
        <v>8348</v>
      </c>
      <c r="S1914" s="12">
        <f t="shared" si="118"/>
        <v>42129.226388888885</v>
      </c>
      <c r="T1914" s="12">
        <f t="shared" si="119"/>
        <v>42159.226388888885</v>
      </c>
    </row>
    <row r="1915" spans="1:20" ht="30" x14ac:dyDescent="0.25">
      <c r="A1915">
        <v>1913</v>
      </c>
      <c r="B1915" s="3" t="s">
        <v>1914</v>
      </c>
      <c r="C1915" s="3" t="s">
        <v>6023</v>
      </c>
      <c r="D1915">
        <v>48000</v>
      </c>
      <c r="E1915">
        <v>637</v>
      </c>
      <c r="F1915" t="s">
        <v>8221</v>
      </c>
      <c r="G1915" t="s">
        <v>8225</v>
      </c>
      <c r="H1915" t="s">
        <v>8247</v>
      </c>
      <c r="I1915">
        <v>1412770578</v>
      </c>
      <c r="J1915">
        <v>1410178578</v>
      </c>
      <c r="K1915" t="b">
        <v>0</v>
      </c>
      <c r="L1915">
        <v>26</v>
      </c>
      <c r="M1915" t="b">
        <v>0</v>
      </c>
      <c r="N1915" t="s">
        <v>8294</v>
      </c>
      <c r="O1915" s="5">
        <f t="shared" si="116"/>
        <v>1.3270833333333334</v>
      </c>
      <c r="P1915" s="7">
        <f t="shared" si="117"/>
        <v>24.5</v>
      </c>
      <c r="Q1915" t="s">
        <v>8319</v>
      </c>
      <c r="R1915" t="s">
        <v>8348</v>
      </c>
      <c r="S1915" s="12">
        <f t="shared" si="118"/>
        <v>41890.511319444442</v>
      </c>
      <c r="T1915" s="12">
        <f t="shared" si="119"/>
        <v>41920.511319444442</v>
      </c>
    </row>
    <row r="1916" spans="1:20" ht="60" x14ac:dyDescent="0.25">
      <c r="A1916">
        <v>1914</v>
      </c>
      <c r="B1916" s="3" t="s">
        <v>1915</v>
      </c>
      <c r="C1916" s="3" t="s">
        <v>6024</v>
      </c>
      <c r="D1916">
        <v>666</v>
      </c>
      <c r="E1916">
        <v>60</v>
      </c>
      <c r="F1916" t="s">
        <v>8221</v>
      </c>
      <c r="G1916" t="s">
        <v>8224</v>
      </c>
      <c r="H1916" t="s">
        <v>8246</v>
      </c>
      <c r="I1916">
        <v>1414814340</v>
      </c>
      <c r="J1916">
        <v>1413519073</v>
      </c>
      <c r="K1916" t="b">
        <v>0</v>
      </c>
      <c r="L1916">
        <v>2</v>
      </c>
      <c r="M1916" t="b">
        <v>0</v>
      </c>
      <c r="N1916" t="s">
        <v>8294</v>
      </c>
      <c r="O1916" s="5">
        <f t="shared" si="116"/>
        <v>9.0090090090090094</v>
      </c>
      <c r="P1916" s="7">
        <f t="shared" si="117"/>
        <v>30</v>
      </c>
      <c r="Q1916" t="s">
        <v>8319</v>
      </c>
      <c r="R1916" t="s">
        <v>8348</v>
      </c>
      <c r="S1916" s="12">
        <f t="shared" si="118"/>
        <v>41929.174456018518</v>
      </c>
      <c r="T1916" s="12">
        <f t="shared" si="119"/>
        <v>41944.165972222225</v>
      </c>
    </row>
    <row r="1917" spans="1:20" ht="60" x14ac:dyDescent="0.25">
      <c r="A1917">
        <v>1915</v>
      </c>
      <c r="B1917" s="3" t="s">
        <v>1916</v>
      </c>
      <c r="C1917" s="3" t="s">
        <v>6025</v>
      </c>
      <c r="D1917">
        <v>500</v>
      </c>
      <c r="E1917">
        <v>8</v>
      </c>
      <c r="F1917" t="s">
        <v>8221</v>
      </c>
      <c r="G1917" t="s">
        <v>8224</v>
      </c>
      <c r="H1917" t="s">
        <v>8246</v>
      </c>
      <c r="I1917">
        <v>1409620222</v>
      </c>
      <c r="J1917">
        <v>1407892222</v>
      </c>
      <c r="K1917" t="b">
        <v>0</v>
      </c>
      <c r="L1917">
        <v>4</v>
      </c>
      <c r="M1917" t="b">
        <v>0</v>
      </c>
      <c r="N1917" t="s">
        <v>8294</v>
      </c>
      <c r="O1917" s="5">
        <f t="shared" si="116"/>
        <v>1.6</v>
      </c>
      <c r="P1917" s="7">
        <f t="shared" si="117"/>
        <v>2</v>
      </c>
      <c r="Q1917" t="s">
        <v>8319</v>
      </c>
      <c r="R1917" t="s">
        <v>8348</v>
      </c>
      <c r="S1917" s="12">
        <f t="shared" si="118"/>
        <v>41864.04886574074</v>
      </c>
      <c r="T1917" s="12">
        <f t="shared" si="119"/>
        <v>41884.04886574074</v>
      </c>
    </row>
    <row r="1918" spans="1:20" ht="30" x14ac:dyDescent="0.25">
      <c r="A1918">
        <v>1916</v>
      </c>
      <c r="B1918" s="3" t="s">
        <v>1917</v>
      </c>
      <c r="C1918" s="3" t="s">
        <v>6026</v>
      </c>
      <c r="D1918">
        <v>20000</v>
      </c>
      <c r="E1918">
        <v>102</v>
      </c>
      <c r="F1918" t="s">
        <v>8221</v>
      </c>
      <c r="G1918" t="s">
        <v>8224</v>
      </c>
      <c r="H1918" t="s">
        <v>8246</v>
      </c>
      <c r="I1918">
        <v>1478542375</v>
      </c>
      <c r="J1918">
        <v>1476378775</v>
      </c>
      <c r="K1918" t="b">
        <v>0</v>
      </c>
      <c r="L1918">
        <v>6</v>
      </c>
      <c r="M1918" t="b">
        <v>0</v>
      </c>
      <c r="N1918" t="s">
        <v>8294</v>
      </c>
      <c r="O1918" s="5">
        <f t="shared" si="116"/>
        <v>0.51</v>
      </c>
      <c r="P1918" s="7">
        <f t="shared" si="117"/>
        <v>17</v>
      </c>
      <c r="Q1918" t="s">
        <v>8319</v>
      </c>
      <c r="R1918" t="s">
        <v>8348</v>
      </c>
      <c r="S1918" s="12">
        <f t="shared" si="118"/>
        <v>42656.717303240745</v>
      </c>
      <c r="T1918" s="12">
        <f t="shared" si="119"/>
        <v>42681.758969907409</v>
      </c>
    </row>
    <row r="1919" spans="1:20" ht="30" x14ac:dyDescent="0.25">
      <c r="A1919">
        <v>1917</v>
      </c>
      <c r="B1919" s="3" t="s">
        <v>1918</v>
      </c>
      <c r="C1919" s="3" t="s">
        <v>6027</v>
      </c>
      <c r="D1919">
        <v>390000</v>
      </c>
      <c r="E1919">
        <v>205025</v>
      </c>
      <c r="F1919" t="s">
        <v>8221</v>
      </c>
      <c r="G1919" t="s">
        <v>8231</v>
      </c>
      <c r="H1919" t="s">
        <v>8252</v>
      </c>
      <c r="I1919">
        <v>1486708133</v>
      </c>
      <c r="J1919">
        <v>1484116133</v>
      </c>
      <c r="K1919" t="b">
        <v>0</v>
      </c>
      <c r="L1919">
        <v>70</v>
      </c>
      <c r="M1919" t="b">
        <v>0</v>
      </c>
      <c r="N1919" t="s">
        <v>8294</v>
      </c>
      <c r="O1919" s="5">
        <f t="shared" si="116"/>
        <v>52.570512820512818</v>
      </c>
      <c r="P1919" s="7">
        <f t="shared" si="117"/>
        <v>2928.9285714285716</v>
      </c>
      <c r="Q1919" t="s">
        <v>8319</v>
      </c>
      <c r="R1919" t="s">
        <v>8348</v>
      </c>
      <c r="S1919" s="12">
        <f t="shared" si="118"/>
        <v>42746.270057870366</v>
      </c>
      <c r="T1919" s="12">
        <f t="shared" si="119"/>
        <v>42776.270057870366</v>
      </c>
    </row>
    <row r="1920" spans="1:20" ht="45" x14ac:dyDescent="0.25">
      <c r="A1920">
        <v>1918</v>
      </c>
      <c r="B1920" s="3" t="s">
        <v>1919</v>
      </c>
      <c r="C1920" s="3" t="s">
        <v>6028</v>
      </c>
      <c r="D1920">
        <v>25000</v>
      </c>
      <c r="E1920">
        <v>260</v>
      </c>
      <c r="F1920" t="s">
        <v>8221</v>
      </c>
      <c r="G1920" t="s">
        <v>8224</v>
      </c>
      <c r="H1920" t="s">
        <v>8246</v>
      </c>
      <c r="I1920">
        <v>1407869851</v>
      </c>
      <c r="J1920">
        <v>1404845851</v>
      </c>
      <c r="K1920" t="b">
        <v>0</v>
      </c>
      <c r="L1920">
        <v>9</v>
      </c>
      <c r="M1920" t="b">
        <v>0</v>
      </c>
      <c r="N1920" t="s">
        <v>8294</v>
      </c>
      <c r="O1920" s="5">
        <f t="shared" si="116"/>
        <v>1.04</v>
      </c>
      <c r="P1920" s="7">
        <f t="shared" si="117"/>
        <v>28.888888888888889</v>
      </c>
      <c r="Q1920" t="s">
        <v>8319</v>
      </c>
      <c r="R1920" t="s">
        <v>8348</v>
      </c>
      <c r="S1920" s="12">
        <f t="shared" si="118"/>
        <v>41828.789942129632</v>
      </c>
      <c r="T1920" s="12">
        <f t="shared" si="119"/>
        <v>41863.789942129632</v>
      </c>
    </row>
    <row r="1921" spans="1:20" ht="60" x14ac:dyDescent="0.25">
      <c r="A1921">
        <v>1919</v>
      </c>
      <c r="B1921" s="3" t="s">
        <v>1920</v>
      </c>
      <c r="C1921" s="3" t="s">
        <v>6029</v>
      </c>
      <c r="D1921">
        <v>500</v>
      </c>
      <c r="E1921">
        <v>237</v>
      </c>
      <c r="F1921" t="s">
        <v>8221</v>
      </c>
      <c r="G1921" t="s">
        <v>8224</v>
      </c>
      <c r="H1921" t="s">
        <v>8246</v>
      </c>
      <c r="I1921">
        <v>1432069249</v>
      </c>
      <c r="J1921">
        <v>1429477249</v>
      </c>
      <c r="K1921" t="b">
        <v>0</v>
      </c>
      <c r="L1921">
        <v>8</v>
      </c>
      <c r="M1921" t="b">
        <v>0</v>
      </c>
      <c r="N1921" t="s">
        <v>8294</v>
      </c>
      <c r="O1921" s="5">
        <f t="shared" si="116"/>
        <v>47.4</v>
      </c>
      <c r="P1921" s="7">
        <f t="shared" si="117"/>
        <v>29.625</v>
      </c>
      <c r="Q1921" t="s">
        <v>8319</v>
      </c>
      <c r="R1921" t="s">
        <v>8348</v>
      </c>
      <c r="S1921" s="12">
        <f t="shared" si="118"/>
        <v>42113.875567129624</v>
      </c>
      <c r="T1921" s="12">
        <f t="shared" si="119"/>
        <v>42143.875567129624</v>
      </c>
    </row>
    <row r="1922" spans="1:20" ht="45" x14ac:dyDescent="0.25">
      <c r="A1922">
        <v>1920</v>
      </c>
      <c r="B1922" s="3" t="s">
        <v>1921</v>
      </c>
      <c r="C1922" s="3" t="s">
        <v>6030</v>
      </c>
      <c r="D1922">
        <v>10000</v>
      </c>
      <c r="E1922">
        <v>4303</v>
      </c>
      <c r="F1922" t="s">
        <v>8221</v>
      </c>
      <c r="G1922" t="s">
        <v>8225</v>
      </c>
      <c r="H1922" t="s">
        <v>8247</v>
      </c>
      <c r="I1922">
        <v>1445468400</v>
      </c>
      <c r="J1922">
        <v>1443042061</v>
      </c>
      <c r="K1922" t="b">
        <v>0</v>
      </c>
      <c r="L1922">
        <v>105</v>
      </c>
      <c r="M1922" t="b">
        <v>0</v>
      </c>
      <c r="N1922" t="s">
        <v>8294</v>
      </c>
      <c r="O1922" s="5">
        <f t="shared" si="116"/>
        <v>43.03</v>
      </c>
      <c r="P1922" s="7">
        <f t="shared" si="117"/>
        <v>40.980952380952381</v>
      </c>
      <c r="Q1922" t="s">
        <v>8319</v>
      </c>
      <c r="R1922" t="s">
        <v>8348</v>
      </c>
      <c r="S1922" s="12">
        <f t="shared" si="118"/>
        <v>42270.875706018516</v>
      </c>
      <c r="T1922" s="12">
        <f t="shared" si="119"/>
        <v>42298.958333333328</v>
      </c>
    </row>
    <row r="1923" spans="1:20" ht="30" hidden="1" x14ac:dyDescent="0.25">
      <c r="A1923">
        <v>1921</v>
      </c>
      <c r="B1923" s="3" t="s">
        <v>1922</v>
      </c>
      <c r="C1923" s="3" t="s">
        <v>6031</v>
      </c>
      <c r="D1923">
        <v>1500</v>
      </c>
      <c r="E1923">
        <v>2052</v>
      </c>
      <c r="F1923" t="s">
        <v>8219</v>
      </c>
      <c r="G1923" t="s">
        <v>8224</v>
      </c>
      <c r="H1923" t="s">
        <v>8246</v>
      </c>
      <c r="I1923">
        <v>1342243143</v>
      </c>
      <c r="J1923">
        <v>1339651143</v>
      </c>
      <c r="K1923" t="b">
        <v>0</v>
      </c>
      <c r="L1923">
        <v>38</v>
      </c>
      <c r="M1923" t="b">
        <v>1</v>
      </c>
      <c r="N1923" t="s">
        <v>8279</v>
      </c>
      <c r="O1923" s="5">
        <f t="shared" ref="O1923:O1986" si="120">(E1923/D1923)*100</f>
        <v>136.80000000000001</v>
      </c>
      <c r="P1923" s="7">
        <f t="shared" ref="P1923:P1986" si="121">IF(E1923&gt;0,E1923/L1923,"N/A")</f>
        <v>54</v>
      </c>
      <c r="Q1923" t="s">
        <v>8325</v>
      </c>
      <c r="R1923" t="s">
        <v>8329</v>
      </c>
      <c r="S1923" s="12">
        <f t="shared" ref="S1923:S1986" si="122">(((J1923/60)/60)/24)+DATE(1970,1,1)</f>
        <v>41074.221562500003</v>
      </c>
      <c r="T1923" s="12">
        <f t="shared" ref="T1923:T1986" si="123">(((I1923/60)/60/24)+DATE(1970,1,1))</f>
        <v>41104.221562500003</v>
      </c>
    </row>
    <row r="1924" spans="1:20" ht="45" hidden="1" x14ac:dyDescent="0.25">
      <c r="A1924">
        <v>1922</v>
      </c>
      <c r="B1924" s="3" t="s">
        <v>1923</v>
      </c>
      <c r="C1924" s="3" t="s">
        <v>6032</v>
      </c>
      <c r="D1924">
        <v>2000</v>
      </c>
      <c r="E1924">
        <v>2311</v>
      </c>
      <c r="F1924" t="s">
        <v>8219</v>
      </c>
      <c r="G1924" t="s">
        <v>8224</v>
      </c>
      <c r="H1924" t="s">
        <v>8246</v>
      </c>
      <c r="I1924">
        <v>1386828507</v>
      </c>
      <c r="J1924">
        <v>1384236507</v>
      </c>
      <c r="K1924" t="b">
        <v>0</v>
      </c>
      <c r="L1924">
        <v>64</v>
      </c>
      <c r="M1924" t="b">
        <v>1</v>
      </c>
      <c r="N1924" t="s">
        <v>8279</v>
      </c>
      <c r="O1924" s="5">
        <f t="shared" si="120"/>
        <v>115.55</v>
      </c>
      <c r="P1924" s="7">
        <f t="shared" si="121"/>
        <v>36.109375</v>
      </c>
      <c r="Q1924" t="s">
        <v>8325</v>
      </c>
      <c r="R1924" t="s">
        <v>8329</v>
      </c>
      <c r="S1924" s="12">
        <f t="shared" si="122"/>
        <v>41590.255868055552</v>
      </c>
      <c r="T1924" s="12">
        <f t="shared" si="123"/>
        <v>41620.255868055552</v>
      </c>
    </row>
    <row r="1925" spans="1:20" ht="45" hidden="1" x14ac:dyDescent="0.25">
      <c r="A1925">
        <v>1923</v>
      </c>
      <c r="B1925" s="3" t="s">
        <v>1924</v>
      </c>
      <c r="C1925" s="3" t="s">
        <v>6033</v>
      </c>
      <c r="D1925">
        <v>125</v>
      </c>
      <c r="E1925">
        <v>301</v>
      </c>
      <c r="F1925" t="s">
        <v>8219</v>
      </c>
      <c r="G1925" t="s">
        <v>8224</v>
      </c>
      <c r="H1925" t="s">
        <v>8246</v>
      </c>
      <c r="I1925">
        <v>1317099540</v>
      </c>
      <c r="J1925">
        <v>1313612532</v>
      </c>
      <c r="K1925" t="b">
        <v>0</v>
      </c>
      <c r="L1925">
        <v>13</v>
      </c>
      <c r="M1925" t="b">
        <v>1</v>
      </c>
      <c r="N1925" t="s">
        <v>8279</v>
      </c>
      <c r="O1925" s="5">
        <f t="shared" si="120"/>
        <v>240.79999999999998</v>
      </c>
      <c r="P1925" s="7">
        <f t="shared" si="121"/>
        <v>23.153846153846153</v>
      </c>
      <c r="Q1925" t="s">
        <v>8325</v>
      </c>
      <c r="R1925" t="s">
        <v>8329</v>
      </c>
      <c r="S1925" s="12">
        <f t="shared" si="122"/>
        <v>40772.848749999997</v>
      </c>
      <c r="T1925" s="12">
        <f t="shared" si="123"/>
        <v>40813.207638888889</v>
      </c>
    </row>
    <row r="1926" spans="1:20" ht="75" hidden="1" x14ac:dyDescent="0.25">
      <c r="A1926">
        <v>1924</v>
      </c>
      <c r="B1926" s="3" t="s">
        <v>1925</v>
      </c>
      <c r="C1926" s="3" t="s">
        <v>6034</v>
      </c>
      <c r="D1926">
        <v>3000</v>
      </c>
      <c r="E1926">
        <v>3432</v>
      </c>
      <c r="F1926" t="s">
        <v>8219</v>
      </c>
      <c r="G1926" t="s">
        <v>8224</v>
      </c>
      <c r="H1926" t="s">
        <v>8246</v>
      </c>
      <c r="I1926">
        <v>1389814380</v>
      </c>
      <c r="J1926">
        <v>1387390555</v>
      </c>
      <c r="K1926" t="b">
        <v>0</v>
      </c>
      <c r="L1926">
        <v>33</v>
      </c>
      <c r="M1926" t="b">
        <v>1</v>
      </c>
      <c r="N1926" t="s">
        <v>8279</v>
      </c>
      <c r="O1926" s="5">
        <f t="shared" si="120"/>
        <v>114.39999999999999</v>
      </c>
      <c r="P1926" s="7">
        <f t="shared" si="121"/>
        <v>104</v>
      </c>
      <c r="Q1926" t="s">
        <v>8325</v>
      </c>
      <c r="R1926" t="s">
        <v>8329</v>
      </c>
      <c r="S1926" s="12">
        <f t="shared" si="122"/>
        <v>41626.761053240742</v>
      </c>
      <c r="T1926" s="12">
        <f t="shared" si="123"/>
        <v>41654.814583333333</v>
      </c>
    </row>
    <row r="1927" spans="1:20" ht="45" hidden="1" x14ac:dyDescent="0.25">
      <c r="A1927">
        <v>1925</v>
      </c>
      <c r="B1927" s="3" t="s">
        <v>1926</v>
      </c>
      <c r="C1927" s="3" t="s">
        <v>6035</v>
      </c>
      <c r="D1927">
        <v>1500</v>
      </c>
      <c r="E1927">
        <v>1655</v>
      </c>
      <c r="F1927" t="s">
        <v>8219</v>
      </c>
      <c r="G1927" t="s">
        <v>8224</v>
      </c>
      <c r="H1927" t="s">
        <v>8246</v>
      </c>
      <c r="I1927">
        <v>1381449600</v>
      </c>
      <c r="J1927">
        <v>1379540288</v>
      </c>
      <c r="K1927" t="b">
        <v>0</v>
      </c>
      <c r="L1927">
        <v>52</v>
      </c>
      <c r="M1927" t="b">
        <v>1</v>
      </c>
      <c r="N1927" t="s">
        <v>8279</v>
      </c>
      <c r="O1927" s="5">
        <f t="shared" si="120"/>
        <v>110.33333333333333</v>
      </c>
      <c r="P1927" s="7">
        <f t="shared" si="121"/>
        <v>31.826923076923077</v>
      </c>
      <c r="Q1927" t="s">
        <v>8325</v>
      </c>
      <c r="R1927" t="s">
        <v>8329</v>
      </c>
      <c r="S1927" s="12">
        <f t="shared" si="122"/>
        <v>41535.90148148148</v>
      </c>
      <c r="T1927" s="12">
        <f t="shared" si="123"/>
        <v>41558</v>
      </c>
    </row>
    <row r="1928" spans="1:20" ht="60" hidden="1" x14ac:dyDescent="0.25">
      <c r="A1928">
        <v>1926</v>
      </c>
      <c r="B1928" s="3" t="s">
        <v>1927</v>
      </c>
      <c r="C1928" s="3" t="s">
        <v>6036</v>
      </c>
      <c r="D1928">
        <v>1500</v>
      </c>
      <c r="E1928">
        <v>2930.69</v>
      </c>
      <c r="F1928" t="s">
        <v>8219</v>
      </c>
      <c r="G1928" t="s">
        <v>8224</v>
      </c>
      <c r="H1928" t="s">
        <v>8246</v>
      </c>
      <c r="I1928">
        <v>1288657560</v>
      </c>
      <c r="J1928">
        <v>1286319256</v>
      </c>
      <c r="K1928" t="b">
        <v>0</v>
      </c>
      <c r="L1928">
        <v>107</v>
      </c>
      <c r="M1928" t="b">
        <v>1</v>
      </c>
      <c r="N1928" t="s">
        <v>8279</v>
      </c>
      <c r="O1928" s="5">
        <f t="shared" si="120"/>
        <v>195.37933333333334</v>
      </c>
      <c r="P1928" s="7">
        <f t="shared" si="121"/>
        <v>27.3896261682243</v>
      </c>
      <c r="Q1928" t="s">
        <v>8325</v>
      </c>
      <c r="R1928" t="s">
        <v>8329</v>
      </c>
      <c r="S1928" s="12">
        <f t="shared" si="122"/>
        <v>40456.954351851848</v>
      </c>
      <c r="T1928" s="12">
        <f t="shared" si="123"/>
        <v>40484.018055555556</v>
      </c>
    </row>
    <row r="1929" spans="1:20" hidden="1" x14ac:dyDescent="0.25">
      <c r="A1929">
        <v>1927</v>
      </c>
      <c r="B1929" s="3" t="s">
        <v>1928</v>
      </c>
      <c r="C1929" s="3" t="s">
        <v>6037</v>
      </c>
      <c r="D1929">
        <v>600</v>
      </c>
      <c r="E1929">
        <v>620</v>
      </c>
      <c r="F1929" t="s">
        <v>8219</v>
      </c>
      <c r="G1929" t="s">
        <v>8224</v>
      </c>
      <c r="H1929" t="s">
        <v>8246</v>
      </c>
      <c r="I1929">
        <v>1331182740</v>
      </c>
      <c r="J1929">
        <v>1329856839</v>
      </c>
      <c r="K1929" t="b">
        <v>0</v>
      </c>
      <c r="L1929">
        <v>11</v>
      </c>
      <c r="M1929" t="b">
        <v>1</v>
      </c>
      <c r="N1929" t="s">
        <v>8279</v>
      </c>
      <c r="O1929" s="5">
        <f t="shared" si="120"/>
        <v>103.33333333333334</v>
      </c>
      <c r="P1929" s="7">
        <f t="shared" si="121"/>
        <v>56.363636363636367</v>
      </c>
      <c r="Q1929" t="s">
        <v>8325</v>
      </c>
      <c r="R1929" t="s">
        <v>8329</v>
      </c>
      <c r="S1929" s="12">
        <f t="shared" si="122"/>
        <v>40960.861562500002</v>
      </c>
      <c r="T1929" s="12">
        <f t="shared" si="123"/>
        <v>40976.207638888889</v>
      </c>
    </row>
    <row r="1930" spans="1:20" ht="30" hidden="1" x14ac:dyDescent="0.25">
      <c r="A1930">
        <v>1928</v>
      </c>
      <c r="B1930" s="3" t="s">
        <v>1929</v>
      </c>
      <c r="C1930" s="3" t="s">
        <v>6038</v>
      </c>
      <c r="D1930">
        <v>2550</v>
      </c>
      <c r="E1930">
        <v>2630</v>
      </c>
      <c r="F1930" t="s">
        <v>8219</v>
      </c>
      <c r="G1930" t="s">
        <v>8224</v>
      </c>
      <c r="H1930" t="s">
        <v>8246</v>
      </c>
      <c r="I1930">
        <v>1367940794</v>
      </c>
      <c r="J1930">
        <v>1365348794</v>
      </c>
      <c r="K1930" t="b">
        <v>0</v>
      </c>
      <c r="L1930">
        <v>34</v>
      </c>
      <c r="M1930" t="b">
        <v>1</v>
      </c>
      <c r="N1930" t="s">
        <v>8279</v>
      </c>
      <c r="O1930" s="5">
        <f t="shared" si="120"/>
        <v>103.1372549019608</v>
      </c>
      <c r="P1930" s="7">
        <f t="shared" si="121"/>
        <v>77.352941176470594</v>
      </c>
      <c r="Q1930" t="s">
        <v>8325</v>
      </c>
      <c r="R1930" t="s">
        <v>8329</v>
      </c>
      <c r="S1930" s="12">
        <f t="shared" si="122"/>
        <v>41371.648078703707</v>
      </c>
      <c r="T1930" s="12">
        <f t="shared" si="123"/>
        <v>41401.648078703707</v>
      </c>
    </row>
    <row r="1931" spans="1:20" ht="45" hidden="1" x14ac:dyDescent="0.25">
      <c r="A1931">
        <v>1929</v>
      </c>
      <c r="B1931" s="3" t="s">
        <v>1930</v>
      </c>
      <c r="C1931" s="3" t="s">
        <v>6039</v>
      </c>
      <c r="D1931">
        <v>3200</v>
      </c>
      <c r="E1931">
        <v>3210</v>
      </c>
      <c r="F1931" t="s">
        <v>8219</v>
      </c>
      <c r="G1931" t="s">
        <v>8224</v>
      </c>
      <c r="H1931" t="s">
        <v>8246</v>
      </c>
      <c r="I1931">
        <v>1309825866</v>
      </c>
      <c r="J1931">
        <v>1306197066</v>
      </c>
      <c r="K1931" t="b">
        <v>0</v>
      </c>
      <c r="L1931">
        <v>75</v>
      </c>
      <c r="M1931" t="b">
        <v>1</v>
      </c>
      <c r="N1931" t="s">
        <v>8279</v>
      </c>
      <c r="O1931" s="5">
        <f t="shared" si="120"/>
        <v>100.3125</v>
      </c>
      <c r="P1931" s="7">
        <f t="shared" si="121"/>
        <v>42.8</v>
      </c>
      <c r="Q1931" t="s">
        <v>8325</v>
      </c>
      <c r="R1931" t="s">
        <v>8329</v>
      </c>
      <c r="S1931" s="12">
        <f t="shared" si="122"/>
        <v>40687.021597222221</v>
      </c>
      <c r="T1931" s="12">
        <f t="shared" si="123"/>
        <v>40729.021597222221</v>
      </c>
    </row>
    <row r="1932" spans="1:20" ht="30" hidden="1" x14ac:dyDescent="0.25">
      <c r="A1932">
        <v>1930</v>
      </c>
      <c r="B1932" s="3" t="s">
        <v>1931</v>
      </c>
      <c r="C1932" s="3" t="s">
        <v>6040</v>
      </c>
      <c r="D1932">
        <v>1000</v>
      </c>
      <c r="E1932">
        <v>1270</v>
      </c>
      <c r="F1932" t="s">
        <v>8219</v>
      </c>
      <c r="G1932" t="s">
        <v>8224</v>
      </c>
      <c r="H1932" t="s">
        <v>8246</v>
      </c>
      <c r="I1932">
        <v>1373203482</v>
      </c>
      <c r="J1932">
        <v>1368019482</v>
      </c>
      <c r="K1932" t="b">
        <v>0</v>
      </c>
      <c r="L1932">
        <v>26</v>
      </c>
      <c r="M1932" t="b">
        <v>1</v>
      </c>
      <c r="N1932" t="s">
        <v>8279</v>
      </c>
      <c r="O1932" s="5">
        <f t="shared" si="120"/>
        <v>127</v>
      </c>
      <c r="P1932" s="7">
        <f t="shared" si="121"/>
        <v>48.846153846153847</v>
      </c>
      <c r="Q1932" t="s">
        <v>8325</v>
      </c>
      <c r="R1932" t="s">
        <v>8329</v>
      </c>
      <c r="S1932" s="12">
        <f t="shared" si="122"/>
        <v>41402.558819444443</v>
      </c>
      <c r="T1932" s="12">
        <f t="shared" si="123"/>
        <v>41462.558819444443</v>
      </c>
    </row>
    <row r="1933" spans="1:20" ht="45" hidden="1" x14ac:dyDescent="0.25">
      <c r="A1933">
        <v>1931</v>
      </c>
      <c r="B1933" s="3" t="s">
        <v>1932</v>
      </c>
      <c r="C1933" s="3" t="s">
        <v>6041</v>
      </c>
      <c r="D1933">
        <v>2000</v>
      </c>
      <c r="E1933">
        <v>2412.02</v>
      </c>
      <c r="F1933" t="s">
        <v>8219</v>
      </c>
      <c r="G1933" t="s">
        <v>8224</v>
      </c>
      <c r="H1933" t="s">
        <v>8246</v>
      </c>
      <c r="I1933">
        <v>1337657400</v>
      </c>
      <c r="J1933">
        <v>1336512309</v>
      </c>
      <c r="K1933" t="b">
        <v>0</v>
      </c>
      <c r="L1933">
        <v>50</v>
      </c>
      <c r="M1933" t="b">
        <v>1</v>
      </c>
      <c r="N1933" t="s">
        <v>8279</v>
      </c>
      <c r="O1933" s="5">
        <f t="shared" si="120"/>
        <v>120.601</v>
      </c>
      <c r="P1933" s="7">
        <f t="shared" si="121"/>
        <v>48.240400000000001</v>
      </c>
      <c r="Q1933" t="s">
        <v>8325</v>
      </c>
      <c r="R1933" t="s">
        <v>8329</v>
      </c>
      <c r="S1933" s="12">
        <f t="shared" si="122"/>
        <v>41037.892465277779</v>
      </c>
      <c r="T1933" s="12">
        <f t="shared" si="123"/>
        <v>41051.145833333336</v>
      </c>
    </row>
    <row r="1934" spans="1:20" ht="60" hidden="1" x14ac:dyDescent="0.25">
      <c r="A1934">
        <v>1932</v>
      </c>
      <c r="B1934" s="3" t="s">
        <v>1933</v>
      </c>
      <c r="C1934" s="3" t="s">
        <v>6042</v>
      </c>
      <c r="D1934">
        <v>5250</v>
      </c>
      <c r="E1934">
        <v>5617</v>
      </c>
      <c r="F1934" t="s">
        <v>8219</v>
      </c>
      <c r="G1934" t="s">
        <v>8224</v>
      </c>
      <c r="H1934" t="s">
        <v>8246</v>
      </c>
      <c r="I1934">
        <v>1327433173</v>
      </c>
      <c r="J1934">
        <v>1325618773</v>
      </c>
      <c r="K1934" t="b">
        <v>0</v>
      </c>
      <c r="L1934">
        <v>80</v>
      </c>
      <c r="M1934" t="b">
        <v>1</v>
      </c>
      <c r="N1934" t="s">
        <v>8279</v>
      </c>
      <c r="O1934" s="5">
        <f t="shared" si="120"/>
        <v>106.99047619047619</v>
      </c>
      <c r="P1934" s="7">
        <f t="shared" si="121"/>
        <v>70.212500000000006</v>
      </c>
      <c r="Q1934" t="s">
        <v>8325</v>
      </c>
      <c r="R1934" t="s">
        <v>8329</v>
      </c>
      <c r="S1934" s="12">
        <f t="shared" si="122"/>
        <v>40911.809872685182</v>
      </c>
      <c r="T1934" s="12">
        <f t="shared" si="123"/>
        <v>40932.809872685182</v>
      </c>
    </row>
    <row r="1935" spans="1:20" ht="60" hidden="1" x14ac:dyDescent="0.25">
      <c r="A1935">
        <v>1933</v>
      </c>
      <c r="B1935" s="3" t="s">
        <v>1934</v>
      </c>
      <c r="C1935" s="3" t="s">
        <v>6043</v>
      </c>
      <c r="D1935">
        <v>6000</v>
      </c>
      <c r="E1935">
        <v>10346</v>
      </c>
      <c r="F1935" t="s">
        <v>8219</v>
      </c>
      <c r="G1935" t="s">
        <v>8224</v>
      </c>
      <c r="H1935" t="s">
        <v>8246</v>
      </c>
      <c r="I1935">
        <v>1411787307</v>
      </c>
      <c r="J1935">
        <v>1409195307</v>
      </c>
      <c r="K1935" t="b">
        <v>0</v>
      </c>
      <c r="L1935">
        <v>110</v>
      </c>
      <c r="M1935" t="b">
        <v>1</v>
      </c>
      <c r="N1935" t="s">
        <v>8279</v>
      </c>
      <c r="O1935" s="5">
        <f t="shared" si="120"/>
        <v>172.43333333333334</v>
      </c>
      <c r="P1935" s="7">
        <f t="shared" si="121"/>
        <v>94.054545454545448</v>
      </c>
      <c r="Q1935" t="s">
        <v>8325</v>
      </c>
      <c r="R1935" t="s">
        <v>8329</v>
      </c>
      <c r="S1935" s="12">
        <f t="shared" si="122"/>
        <v>41879.130868055552</v>
      </c>
      <c r="T1935" s="12">
        <f t="shared" si="123"/>
        <v>41909.130868055552</v>
      </c>
    </row>
    <row r="1936" spans="1:20" ht="60" hidden="1" x14ac:dyDescent="0.25">
      <c r="A1936">
        <v>1934</v>
      </c>
      <c r="B1936" s="3" t="s">
        <v>1935</v>
      </c>
      <c r="C1936" s="3" t="s">
        <v>6044</v>
      </c>
      <c r="D1936">
        <v>5000</v>
      </c>
      <c r="E1936">
        <v>6181</v>
      </c>
      <c r="F1936" t="s">
        <v>8219</v>
      </c>
      <c r="G1936" t="s">
        <v>8224</v>
      </c>
      <c r="H1936" t="s">
        <v>8246</v>
      </c>
      <c r="I1936">
        <v>1324789200</v>
      </c>
      <c r="J1936">
        <v>1321649321</v>
      </c>
      <c r="K1936" t="b">
        <v>0</v>
      </c>
      <c r="L1936">
        <v>77</v>
      </c>
      <c r="M1936" t="b">
        <v>1</v>
      </c>
      <c r="N1936" t="s">
        <v>8279</v>
      </c>
      <c r="O1936" s="5">
        <f t="shared" si="120"/>
        <v>123.61999999999999</v>
      </c>
      <c r="P1936" s="7">
        <f t="shared" si="121"/>
        <v>80.272727272727266</v>
      </c>
      <c r="Q1936" t="s">
        <v>8325</v>
      </c>
      <c r="R1936" t="s">
        <v>8329</v>
      </c>
      <c r="S1936" s="12">
        <f t="shared" si="122"/>
        <v>40865.867141203707</v>
      </c>
      <c r="T1936" s="12">
        <f t="shared" si="123"/>
        <v>40902.208333333336</v>
      </c>
    </row>
    <row r="1937" spans="1:20" ht="60" hidden="1" x14ac:dyDescent="0.25">
      <c r="A1937">
        <v>1935</v>
      </c>
      <c r="B1937" s="3" t="s">
        <v>1936</v>
      </c>
      <c r="C1937" s="3" t="s">
        <v>6045</v>
      </c>
      <c r="D1937">
        <v>2500</v>
      </c>
      <c r="E1937">
        <v>2710</v>
      </c>
      <c r="F1937" t="s">
        <v>8219</v>
      </c>
      <c r="G1937" t="s">
        <v>8224</v>
      </c>
      <c r="H1937" t="s">
        <v>8246</v>
      </c>
      <c r="I1937">
        <v>1403326740</v>
      </c>
      <c r="J1937">
        <v>1400106171</v>
      </c>
      <c r="K1937" t="b">
        <v>0</v>
      </c>
      <c r="L1937">
        <v>50</v>
      </c>
      <c r="M1937" t="b">
        <v>1</v>
      </c>
      <c r="N1937" t="s">
        <v>8279</v>
      </c>
      <c r="O1937" s="5">
        <f t="shared" si="120"/>
        <v>108.4</v>
      </c>
      <c r="P1937" s="7">
        <f t="shared" si="121"/>
        <v>54.2</v>
      </c>
      <c r="Q1937" t="s">
        <v>8325</v>
      </c>
      <c r="R1937" t="s">
        <v>8329</v>
      </c>
      <c r="S1937" s="12">
        <f t="shared" si="122"/>
        <v>41773.932534722226</v>
      </c>
      <c r="T1937" s="12">
        <f t="shared" si="123"/>
        <v>41811.207638888889</v>
      </c>
    </row>
    <row r="1938" spans="1:20" ht="60" hidden="1" x14ac:dyDescent="0.25">
      <c r="A1938">
        <v>1936</v>
      </c>
      <c r="B1938" s="3" t="s">
        <v>1937</v>
      </c>
      <c r="C1938" s="3" t="s">
        <v>6046</v>
      </c>
      <c r="D1938">
        <v>7500</v>
      </c>
      <c r="E1938">
        <v>8739.01</v>
      </c>
      <c r="F1938" t="s">
        <v>8219</v>
      </c>
      <c r="G1938" t="s">
        <v>8224</v>
      </c>
      <c r="H1938" t="s">
        <v>8246</v>
      </c>
      <c r="I1938">
        <v>1323151140</v>
      </c>
      <c r="J1938">
        <v>1320528070</v>
      </c>
      <c r="K1938" t="b">
        <v>0</v>
      </c>
      <c r="L1938">
        <v>145</v>
      </c>
      <c r="M1938" t="b">
        <v>1</v>
      </c>
      <c r="N1938" t="s">
        <v>8279</v>
      </c>
      <c r="O1938" s="5">
        <f t="shared" si="120"/>
        <v>116.52013333333333</v>
      </c>
      <c r="P1938" s="7">
        <f t="shared" si="121"/>
        <v>60.26903448275862</v>
      </c>
      <c r="Q1938" t="s">
        <v>8325</v>
      </c>
      <c r="R1938" t="s">
        <v>8329</v>
      </c>
      <c r="S1938" s="12">
        <f t="shared" si="122"/>
        <v>40852.889699074076</v>
      </c>
      <c r="T1938" s="12">
        <f t="shared" si="123"/>
        <v>40883.249305555553</v>
      </c>
    </row>
    <row r="1939" spans="1:20" ht="45" hidden="1" x14ac:dyDescent="0.25">
      <c r="A1939">
        <v>1937</v>
      </c>
      <c r="B1939" s="3" t="s">
        <v>1938</v>
      </c>
      <c r="C1939" s="3" t="s">
        <v>6047</v>
      </c>
      <c r="D1939">
        <v>600</v>
      </c>
      <c r="E1939">
        <v>1123.47</v>
      </c>
      <c r="F1939" t="s">
        <v>8219</v>
      </c>
      <c r="G1939" t="s">
        <v>8224</v>
      </c>
      <c r="H1939" t="s">
        <v>8246</v>
      </c>
      <c r="I1939">
        <v>1339732740</v>
      </c>
      <c r="J1939">
        <v>1338346281</v>
      </c>
      <c r="K1939" t="b">
        <v>0</v>
      </c>
      <c r="L1939">
        <v>29</v>
      </c>
      <c r="M1939" t="b">
        <v>1</v>
      </c>
      <c r="N1939" t="s">
        <v>8279</v>
      </c>
      <c r="O1939" s="5">
        <f t="shared" si="120"/>
        <v>187.245</v>
      </c>
      <c r="P1939" s="7">
        <f t="shared" si="121"/>
        <v>38.740344827586206</v>
      </c>
      <c r="Q1939" t="s">
        <v>8325</v>
      </c>
      <c r="R1939" t="s">
        <v>8329</v>
      </c>
      <c r="S1939" s="12">
        <f t="shared" si="122"/>
        <v>41059.118993055556</v>
      </c>
      <c r="T1939" s="12">
        <f t="shared" si="123"/>
        <v>41075.165972222225</v>
      </c>
    </row>
    <row r="1940" spans="1:20" ht="60" hidden="1" x14ac:dyDescent="0.25">
      <c r="A1940">
        <v>1938</v>
      </c>
      <c r="B1940" s="3" t="s">
        <v>1939</v>
      </c>
      <c r="C1940" s="3" t="s">
        <v>6048</v>
      </c>
      <c r="D1940">
        <v>15000</v>
      </c>
      <c r="E1940">
        <v>17390</v>
      </c>
      <c r="F1940" t="s">
        <v>8219</v>
      </c>
      <c r="G1940" t="s">
        <v>8224</v>
      </c>
      <c r="H1940" t="s">
        <v>8246</v>
      </c>
      <c r="I1940">
        <v>1372741200</v>
      </c>
      <c r="J1940">
        <v>1370067231</v>
      </c>
      <c r="K1940" t="b">
        <v>0</v>
      </c>
      <c r="L1940">
        <v>114</v>
      </c>
      <c r="M1940" t="b">
        <v>1</v>
      </c>
      <c r="N1940" t="s">
        <v>8279</v>
      </c>
      <c r="O1940" s="5">
        <f t="shared" si="120"/>
        <v>115.93333333333334</v>
      </c>
      <c r="P1940" s="7">
        <f t="shared" si="121"/>
        <v>152.54385964912279</v>
      </c>
      <c r="Q1940" t="s">
        <v>8325</v>
      </c>
      <c r="R1940" t="s">
        <v>8329</v>
      </c>
      <c r="S1940" s="12">
        <f t="shared" si="122"/>
        <v>41426.259618055556</v>
      </c>
      <c r="T1940" s="12">
        <f t="shared" si="123"/>
        <v>41457.208333333336</v>
      </c>
    </row>
    <row r="1941" spans="1:20" ht="60" hidden="1" x14ac:dyDescent="0.25">
      <c r="A1941">
        <v>1939</v>
      </c>
      <c r="B1941" s="3" t="s">
        <v>1940</v>
      </c>
      <c r="C1941" s="3" t="s">
        <v>6049</v>
      </c>
      <c r="D1941">
        <v>10000</v>
      </c>
      <c r="E1941">
        <v>11070</v>
      </c>
      <c r="F1941" t="s">
        <v>8219</v>
      </c>
      <c r="G1941" t="s">
        <v>8224</v>
      </c>
      <c r="H1941" t="s">
        <v>8246</v>
      </c>
      <c r="I1941">
        <v>1362955108</v>
      </c>
      <c r="J1941">
        <v>1360366708</v>
      </c>
      <c r="K1941" t="b">
        <v>0</v>
      </c>
      <c r="L1941">
        <v>96</v>
      </c>
      <c r="M1941" t="b">
        <v>1</v>
      </c>
      <c r="N1941" t="s">
        <v>8279</v>
      </c>
      <c r="O1941" s="5">
        <f t="shared" si="120"/>
        <v>110.7</v>
      </c>
      <c r="P1941" s="7">
        <f t="shared" si="121"/>
        <v>115.3125</v>
      </c>
      <c r="Q1941" t="s">
        <v>8325</v>
      </c>
      <c r="R1941" t="s">
        <v>8329</v>
      </c>
      <c r="S1941" s="12">
        <f t="shared" si="122"/>
        <v>41313.985046296293</v>
      </c>
      <c r="T1941" s="12">
        <f t="shared" si="123"/>
        <v>41343.943379629629</v>
      </c>
    </row>
    <row r="1942" spans="1:20" ht="45" hidden="1" x14ac:dyDescent="0.25">
      <c r="A1942">
        <v>1940</v>
      </c>
      <c r="B1942" s="3" t="s">
        <v>1941</v>
      </c>
      <c r="C1942" s="3" t="s">
        <v>6050</v>
      </c>
      <c r="D1942">
        <v>650</v>
      </c>
      <c r="E1942">
        <v>1111</v>
      </c>
      <c r="F1942" t="s">
        <v>8219</v>
      </c>
      <c r="G1942" t="s">
        <v>8224</v>
      </c>
      <c r="H1942" t="s">
        <v>8246</v>
      </c>
      <c r="I1942">
        <v>1308110340</v>
      </c>
      <c r="J1942">
        <v>1304770233</v>
      </c>
      <c r="K1942" t="b">
        <v>0</v>
      </c>
      <c r="L1942">
        <v>31</v>
      </c>
      <c r="M1942" t="b">
        <v>1</v>
      </c>
      <c r="N1942" t="s">
        <v>8279</v>
      </c>
      <c r="O1942" s="5">
        <f t="shared" si="120"/>
        <v>170.92307692307693</v>
      </c>
      <c r="P1942" s="7">
        <f t="shared" si="121"/>
        <v>35.838709677419352</v>
      </c>
      <c r="Q1942" t="s">
        <v>8325</v>
      </c>
      <c r="R1942" t="s">
        <v>8329</v>
      </c>
      <c r="S1942" s="12">
        <f t="shared" si="122"/>
        <v>40670.507326388892</v>
      </c>
      <c r="T1942" s="12">
        <f t="shared" si="123"/>
        <v>40709.165972222225</v>
      </c>
    </row>
    <row r="1943" spans="1:20" ht="60" hidden="1" x14ac:dyDescent="0.25">
      <c r="A1943">
        <v>1941</v>
      </c>
      <c r="B1943" s="3" t="s">
        <v>1942</v>
      </c>
      <c r="C1943" s="3" t="s">
        <v>6051</v>
      </c>
      <c r="D1943">
        <v>250000</v>
      </c>
      <c r="E1943">
        <v>315295.89</v>
      </c>
      <c r="F1943" t="s">
        <v>8219</v>
      </c>
      <c r="G1943" t="s">
        <v>8224</v>
      </c>
      <c r="H1943" t="s">
        <v>8246</v>
      </c>
      <c r="I1943">
        <v>1400137131</v>
      </c>
      <c r="J1943">
        <v>1397545131</v>
      </c>
      <c r="K1943" t="b">
        <v>1</v>
      </c>
      <c r="L1943">
        <v>4883</v>
      </c>
      <c r="M1943" t="b">
        <v>1</v>
      </c>
      <c r="N1943" t="s">
        <v>8295</v>
      </c>
      <c r="O1943" s="5">
        <f t="shared" si="120"/>
        <v>126.11835600000001</v>
      </c>
      <c r="P1943" s="7">
        <f t="shared" si="121"/>
        <v>64.570118779438872</v>
      </c>
      <c r="Q1943" t="s">
        <v>8319</v>
      </c>
      <c r="R1943" t="s">
        <v>8349</v>
      </c>
      <c r="S1943" s="12">
        <f t="shared" si="122"/>
        <v>41744.290868055556</v>
      </c>
      <c r="T1943" s="12">
        <f t="shared" si="123"/>
        <v>41774.290868055556</v>
      </c>
    </row>
    <row r="1944" spans="1:20" ht="60" hidden="1" x14ac:dyDescent="0.25">
      <c r="A1944">
        <v>1942</v>
      </c>
      <c r="B1944" s="3" t="s">
        <v>1943</v>
      </c>
      <c r="C1944" s="3" t="s">
        <v>6052</v>
      </c>
      <c r="D1944">
        <v>6000</v>
      </c>
      <c r="E1944">
        <v>8306.42</v>
      </c>
      <c r="F1944" t="s">
        <v>8219</v>
      </c>
      <c r="G1944" t="s">
        <v>8224</v>
      </c>
      <c r="H1944" t="s">
        <v>8246</v>
      </c>
      <c r="I1944">
        <v>1309809140</v>
      </c>
      <c r="J1944">
        <v>1302033140</v>
      </c>
      <c r="K1944" t="b">
        <v>1</v>
      </c>
      <c r="L1944">
        <v>95</v>
      </c>
      <c r="M1944" t="b">
        <v>1</v>
      </c>
      <c r="N1944" t="s">
        <v>8295</v>
      </c>
      <c r="O1944" s="5">
        <f t="shared" si="120"/>
        <v>138.44033333333334</v>
      </c>
      <c r="P1944" s="7">
        <f t="shared" si="121"/>
        <v>87.436000000000007</v>
      </c>
      <c r="Q1944" t="s">
        <v>8319</v>
      </c>
      <c r="R1944" t="s">
        <v>8349</v>
      </c>
      <c r="S1944" s="12">
        <f t="shared" si="122"/>
        <v>40638.828009259261</v>
      </c>
      <c r="T1944" s="12">
        <f t="shared" si="123"/>
        <v>40728.828009259261</v>
      </c>
    </row>
    <row r="1945" spans="1:20" ht="45" hidden="1" x14ac:dyDescent="0.25">
      <c r="A1945">
        <v>1943</v>
      </c>
      <c r="B1945" s="3" t="s">
        <v>1944</v>
      </c>
      <c r="C1945" s="3" t="s">
        <v>6053</v>
      </c>
      <c r="D1945">
        <v>10000</v>
      </c>
      <c r="E1945">
        <v>170525</v>
      </c>
      <c r="F1945" t="s">
        <v>8219</v>
      </c>
      <c r="G1945" t="s">
        <v>8224</v>
      </c>
      <c r="H1945" t="s">
        <v>8246</v>
      </c>
      <c r="I1945">
        <v>1470896916</v>
      </c>
      <c r="J1945">
        <v>1467008916</v>
      </c>
      <c r="K1945" t="b">
        <v>1</v>
      </c>
      <c r="L1945">
        <v>2478</v>
      </c>
      <c r="M1945" t="b">
        <v>1</v>
      </c>
      <c r="N1945" t="s">
        <v>8295</v>
      </c>
      <c r="O1945" s="5">
        <f t="shared" si="120"/>
        <v>1705.2499999999998</v>
      </c>
      <c r="P1945" s="7">
        <f t="shared" si="121"/>
        <v>68.815577078288939</v>
      </c>
      <c r="Q1945" t="s">
        <v>8319</v>
      </c>
      <c r="R1945" t="s">
        <v>8349</v>
      </c>
      <c r="S1945" s="12">
        <f t="shared" si="122"/>
        <v>42548.269861111112</v>
      </c>
      <c r="T1945" s="12">
        <f t="shared" si="123"/>
        <v>42593.269861111112</v>
      </c>
    </row>
    <row r="1946" spans="1:20" ht="60" hidden="1" x14ac:dyDescent="0.25">
      <c r="A1946">
        <v>1944</v>
      </c>
      <c r="B1946" s="3" t="s">
        <v>1945</v>
      </c>
      <c r="C1946" s="3" t="s">
        <v>6054</v>
      </c>
      <c r="D1946">
        <v>40000</v>
      </c>
      <c r="E1946">
        <v>315222.2</v>
      </c>
      <c r="F1946" t="s">
        <v>8219</v>
      </c>
      <c r="G1946" t="s">
        <v>8224</v>
      </c>
      <c r="H1946" t="s">
        <v>8246</v>
      </c>
      <c r="I1946">
        <v>1398952890</v>
      </c>
      <c r="J1946">
        <v>1396360890</v>
      </c>
      <c r="K1946" t="b">
        <v>1</v>
      </c>
      <c r="L1946">
        <v>1789</v>
      </c>
      <c r="M1946" t="b">
        <v>1</v>
      </c>
      <c r="N1946" t="s">
        <v>8295</v>
      </c>
      <c r="O1946" s="5">
        <f t="shared" si="120"/>
        <v>788.05550000000005</v>
      </c>
      <c r="P1946" s="7">
        <f t="shared" si="121"/>
        <v>176.200223588597</v>
      </c>
      <c r="Q1946" t="s">
        <v>8319</v>
      </c>
      <c r="R1946" t="s">
        <v>8349</v>
      </c>
      <c r="S1946" s="12">
        <f t="shared" si="122"/>
        <v>41730.584374999999</v>
      </c>
      <c r="T1946" s="12">
        <f t="shared" si="123"/>
        <v>41760.584374999999</v>
      </c>
    </row>
    <row r="1947" spans="1:20" ht="45" hidden="1" x14ac:dyDescent="0.25">
      <c r="A1947">
        <v>1945</v>
      </c>
      <c r="B1947" s="3" t="s">
        <v>1946</v>
      </c>
      <c r="C1947" s="3" t="s">
        <v>6055</v>
      </c>
      <c r="D1947">
        <v>100000</v>
      </c>
      <c r="E1947">
        <v>348018</v>
      </c>
      <c r="F1947" t="s">
        <v>8219</v>
      </c>
      <c r="G1947" t="s">
        <v>8227</v>
      </c>
      <c r="H1947" t="s">
        <v>8249</v>
      </c>
      <c r="I1947">
        <v>1436680958</v>
      </c>
      <c r="J1947">
        <v>1433224958</v>
      </c>
      <c r="K1947" t="b">
        <v>1</v>
      </c>
      <c r="L1947">
        <v>680</v>
      </c>
      <c r="M1947" t="b">
        <v>1</v>
      </c>
      <c r="N1947" t="s">
        <v>8295</v>
      </c>
      <c r="O1947" s="5">
        <f t="shared" si="120"/>
        <v>348.01799999999997</v>
      </c>
      <c r="P1947" s="7">
        <f t="shared" si="121"/>
        <v>511.79117647058825</v>
      </c>
      <c r="Q1947" t="s">
        <v>8319</v>
      </c>
      <c r="R1947" t="s">
        <v>8349</v>
      </c>
      <c r="S1947" s="12">
        <f t="shared" si="122"/>
        <v>42157.251828703709</v>
      </c>
      <c r="T1947" s="12">
        <f t="shared" si="123"/>
        <v>42197.251828703709</v>
      </c>
    </row>
    <row r="1948" spans="1:20" ht="60" hidden="1" x14ac:dyDescent="0.25">
      <c r="A1948">
        <v>1946</v>
      </c>
      <c r="B1948" s="3" t="s">
        <v>1947</v>
      </c>
      <c r="C1948" s="3" t="s">
        <v>6056</v>
      </c>
      <c r="D1948">
        <v>7500</v>
      </c>
      <c r="E1948">
        <v>11231</v>
      </c>
      <c r="F1948" t="s">
        <v>8219</v>
      </c>
      <c r="G1948" t="s">
        <v>8224</v>
      </c>
      <c r="H1948" t="s">
        <v>8246</v>
      </c>
      <c r="I1948">
        <v>1397961361</v>
      </c>
      <c r="J1948">
        <v>1392780961</v>
      </c>
      <c r="K1948" t="b">
        <v>1</v>
      </c>
      <c r="L1948">
        <v>70</v>
      </c>
      <c r="M1948" t="b">
        <v>1</v>
      </c>
      <c r="N1948" t="s">
        <v>8295</v>
      </c>
      <c r="O1948" s="5">
        <f t="shared" si="120"/>
        <v>149.74666666666667</v>
      </c>
      <c r="P1948" s="7">
        <f t="shared" si="121"/>
        <v>160.44285714285715</v>
      </c>
      <c r="Q1948" t="s">
        <v>8319</v>
      </c>
      <c r="R1948" t="s">
        <v>8349</v>
      </c>
      <c r="S1948" s="12">
        <f t="shared" si="122"/>
        <v>41689.150011574071</v>
      </c>
      <c r="T1948" s="12">
        <f t="shared" si="123"/>
        <v>41749.108344907407</v>
      </c>
    </row>
    <row r="1949" spans="1:20" ht="60" hidden="1" x14ac:dyDescent="0.25">
      <c r="A1949">
        <v>1947</v>
      </c>
      <c r="B1949" s="3" t="s">
        <v>1948</v>
      </c>
      <c r="C1949" s="3" t="s">
        <v>6057</v>
      </c>
      <c r="D1949">
        <v>800</v>
      </c>
      <c r="E1949">
        <v>805.07</v>
      </c>
      <c r="F1949" t="s">
        <v>8219</v>
      </c>
      <c r="G1949" t="s">
        <v>8224</v>
      </c>
      <c r="H1949" t="s">
        <v>8246</v>
      </c>
      <c r="I1949">
        <v>1258955940</v>
      </c>
      <c r="J1949">
        <v>1255730520</v>
      </c>
      <c r="K1949" t="b">
        <v>1</v>
      </c>
      <c r="L1949">
        <v>23</v>
      </c>
      <c r="M1949" t="b">
        <v>1</v>
      </c>
      <c r="N1949" t="s">
        <v>8295</v>
      </c>
      <c r="O1949" s="5">
        <f t="shared" si="120"/>
        <v>100.63375000000001</v>
      </c>
      <c r="P1949" s="7">
        <f t="shared" si="121"/>
        <v>35.003043478260871</v>
      </c>
      <c r="Q1949" t="s">
        <v>8319</v>
      </c>
      <c r="R1949" t="s">
        <v>8349</v>
      </c>
      <c r="S1949" s="12">
        <f t="shared" si="122"/>
        <v>40102.918055555558</v>
      </c>
      <c r="T1949" s="12">
        <f t="shared" si="123"/>
        <v>40140.249305555553</v>
      </c>
    </row>
    <row r="1950" spans="1:20" ht="30" hidden="1" x14ac:dyDescent="0.25">
      <c r="A1950">
        <v>1948</v>
      </c>
      <c r="B1950" s="3" t="s">
        <v>1949</v>
      </c>
      <c r="C1950" s="3" t="s">
        <v>6058</v>
      </c>
      <c r="D1950">
        <v>100000</v>
      </c>
      <c r="E1950">
        <v>800211</v>
      </c>
      <c r="F1950" t="s">
        <v>8219</v>
      </c>
      <c r="G1950" t="s">
        <v>8224</v>
      </c>
      <c r="H1950" t="s">
        <v>8246</v>
      </c>
      <c r="I1950">
        <v>1465232520</v>
      </c>
      <c r="J1950">
        <v>1460557809</v>
      </c>
      <c r="K1950" t="b">
        <v>1</v>
      </c>
      <c r="L1950">
        <v>4245</v>
      </c>
      <c r="M1950" t="b">
        <v>1</v>
      </c>
      <c r="N1950" t="s">
        <v>8295</v>
      </c>
      <c r="O1950" s="5">
        <f t="shared" si="120"/>
        <v>800.21100000000001</v>
      </c>
      <c r="P1950" s="7">
        <f t="shared" si="121"/>
        <v>188.50671378091872</v>
      </c>
      <c r="Q1950" t="s">
        <v>8319</v>
      </c>
      <c r="R1950" t="s">
        <v>8349</v>
      </c>
      <c r="S1950" s="12">
        <f t="shared" si="122"/>
        <v>42473.604270833333</v>
      </c>
      <c r="T1950" s="12">
        <f t="shared" si="123"/>
        <v>42527.709722222222</v>
      </c>
    </row>
    <row r="1951" spans="1:20" ht="45" hidden="1" x14ac:dyDescent="0.25">
      <c r="A1951">
        <v>1949</v>
      </c>
      <c r="B1951" s="3" t="s">
        <v>1950</v>
      </c>
      <c r="C1951" s="3" t="s">
        <v>6059</v>
      </c>
      <c r="D1951">
        <v>50000</v>
      </c>
      <c r="E1951">
        <v>53001.3</v>
      </c>
      <c r="F1951" t="s">
        <v>8219</v>
      </c>
      <c r="G1951" t="s">
        <v>8225</v>
      </c>
      <c r="H1951" t="s">
        <v>8247</v>
      </c>
      <c r="I1951">
        <v>1404986951</v>
      </c>
      <c r="J1951">
        <v>1402394951</v>
      </c>
      <c r="K1951" t="b">
        <v>1</v>
      </c>
      <c r="L1951">
        <v>943</v>
      </c>
      <c r="M1951" t="b">
        <v>1</v>
      </c>
      <c r="N1951" t="s">
        <v>8295</v>
      </c>
      <c r="O1951" s="5">
        <f t="shared" si="120"/>
        <v>106.00260000000002</v>
      </c>
      <c r="P1951" s="7">
        <f t="shared" si="121"/>
        <v>56.204984093319197</v>
      </c>
      <c r="Q1951" t="s">
        <v>8319</v>
      </c>
      <c r="R1951" t="s">
        <v>8349</v>
      </c>
      <c r="S1951" s="12">
        <f t="shared" si="122"/>
        <v>41800.423043981478</v>
      </c>
      <c r="T1951" s="12">
        <f t="shared" si="123"/>
        <v>41830.423043981478</v>
      </c>
    </row>
    <row r="1952" spans="1:20" ht="45" hidden="1" x14ac:dyDescent="0.25">
      <c r="A1952">
        <v>1950</v>
      </c>
      <c r="B1952" s="3" t="s">
        <v>1951</v>
      </c>
      <c r="C1952" s="3" t="s">
        <v>6060</v>
      </c>
      <c r="D1952">
        <v>48000</v>
      </c>
      <c r="E1952">
        <v>96248.960000000006</v>
      </c>
      <c r="F1952" t="s">
        <v>8219</v>
      </c>
      <c r="G1952" t="s">
        <v>8224</v>
      </c>
      <c r="H1952" t="s">
        <v>8246</v>
      </c>
      <c r="I1952">
        <v>1303446073</v>
      </c>
      <c r="J1952">
        <v>1300767673</v>
      </c>
      <c r="K1952" t="b">
        <v>1</v>
      </c>
      <c r="L1952">
        <v>1876</v>
      </c>
      <c r="M1952" t="b">
        <v>1</v>
      </c>
      <c r="N1952" t="s">
        <v>8295</v>
      </c>
      <c r="O1952" s="5">
        <f t="shared" si="120"/>
        <v>200.51866666666669</v>
      </c>
      <c r="P1952" s="7">
        <f t="shared" si="121"/>
        <v>51.3054157782516</v>
      </c>
      <c r="Q1952" t="s">
        <v>8319</v>
      </c>
      <c r="R1952" t="s">
        <v>8349</v>
      </c>
      <c r="S1952" s="12">
        <f t="shared" si="122"/>
        <v>40624.181400462963</v>
      </c>
      <c r="T1952" s="12">
        <f t="shared" si="123"/>
        <v>40655.181400462963</v>
      </c>
    </row>
    <row r="1953" spans="1:20" ht="60" hidden="1" x14ac:dyDescent="0.25">
      <c r="A1953">
        <v>1951</v>
      </c>
      <c r="B1953" s="3" t="s">
        <v>1952</v>
      </c>
      <c r="C1953" s="3" t="s">
        <v>6061</v>
      </c>
      <c r="D1953">
        <v>50000</v>
      </c>
      <c r="E1953">
        <v>106222</v>
      </c>
      <c r="F1953" t="s">
        <v>8219</v>
      </c>
      <c r="G1953" t="s">
        <v>8224</v>
      </c>
      <c r="H1953" t="s">
        <v>8246</v>
      </c>
      <c r="I1953">
        <v>1478516737</v>
      </c>
      <c r="J1953">
        <v>1475921137</v>
      </c>
      <c r="K1953" t="b">
        <v>1</v>
      </c>
      <c r="L1953">
        <v>834</v>
      </c>
      <c r="M1953" t="b">
        <v>1</v>
      </c>
      <c r="N1953" t="s">
        <v>8295</v>
      </c>
      <c r="O1953" s="5">
        <f t="shared" si="120"/>
        <v>212.44399999999999</v>
      </c>
      <c r="P1953" s="7">
        <f t="shared" si="121"/>
        <v>127.36450839328538</v>
      </c>
      <c r="Q1953" t="s">
        <v>8319</v>
      </c>
      <c r="R1953" t="s">
        <v>8349</v>
      </c>
      <c r="S1953" s="12">
        <f t="shared" si="122"/>
        <v>42651.420567129629</v>
      </c>
      <c r="T1953" s="12">
        <f t="shared" si="123"/>
        <v>42681.462233796294</v>
      </c>
    </row>
    <row r="1954" spans="1:20" ht="60" hidden="1" x14ac:dyDescent="0.25">
      <c r="A1954">
        <v>1952</v>
      </c>
      <c r="B1954" s="3" t="s">
        <v>1953</v>
      </c>
      <c r="C1954" s="3" t="s">
        <v>6062</v>
      </c>
      <c r="D1954">
        <v>35000</v>
      </c>
      <c r="E1954">
        <v>69465.33</v>
      </c>
      <c r="F1954" t="s">
        <v>8219</v>
      </c>
      <c r="G1954" t="s">
        <v>8229</v>
      </c>
      <c r="H1954" t="s">
        <v>8251</v>
      </c>
      <c r="I1954">
        <v>1381934015</v>
      </c>
      <c r="J1954">
        <v>1378737215</v>
      </c>
      <c r="K1954" t="b">
        <v>1</v>
      </c>
      <c r="L1954">
        <v>682</v>
      </c>
      <c r="M1954" t="b">
        <v>1</v>
      </c>
      <c r="N1954" t="s">
        <v>8295</v>
      </c>
      <c r="O1954" s="5">
        <f t="shared" si="120"/>
        <v>198.47237142857145</v>
      </c>
      <c r="P1954" s="7">
        <f t="shared" si="121"/>
        <v>101.85532258064516</v>
      </c>
      <c r="Q1954" t="s">
        <v>8319</v>
      </c>
      <c r="R1954" t="s">
        <v>8349</v>
      </c>
      <c r="S1954" s="12">
        <f t="shared" si="122"/>
        <v>41526.60665509259</v>
      </c>
      <c r="T1954" s="12">
        <f t="shared" si="123"/>
        <v>41563.60665509259</v>
      </c>
    </row>
    <row r="1955" spans="1:20" ht="45" hidden="1" x14ac:dyDescent="0.25">
      <c r="A1955">
        <v>1953</v>
      </c>
      <c r="B1955" s="3" t="s">
        <v>1954</v>
      </c>
      <c r="C1955" s="3" t="s">
        <v>6063</v>
      </c>
      <c r="D1955">
        <v>15000</v>
      </c>
      <c r="E1955">
        <v>33892</v>
      </c>
      <c r="F1955" t="s">
        <v>8219</v>
      </c>
      <c r="G1955" t="s">
        <v>8224</v>
      </c>
      <c r="H1955" t="s">
        <v>8246</v>
      </c>
      <c r="I1955">
        <v>1330657200</v>
      </c>
      <c r="J1955">
        <v>1328158065</v>
      </c>
      <c r="K1955" t="b">
        <v>1</v>
      </c>
      <c r="L1955">
        <v>147</v>
      </c>
      <c r="M1955" t="b">
        <v>1</v>
      </c>
      <c r="N1955" t="s">
        <v>8295</v>
      </c>
      <c r="O1955" s="5">
        <f t="shared" si="120"/>
        <v>225.94666666666666</v>
      </c>
      <c r="P1955" s="7">
        <f t="shared" si="121"/>
        <v>230.55782312925169</v>
      </c>
      <c r="Q1955" t="s">
        <v>8319</v>
      </c>
      <c r="R1955" t="s">
        <v>8349</v>
      </c>
      <c r="S1955" s="12">
        <f t="shared" si="122"/>
        <v>40941.199826388889</v>
      </c>
      <c r="T1955" s="12">
        <f t="shared" si="123"/>
        <v>40970.125</v>
      </c>
    </row>
    <row r="1956" spans="1:20" ht="30" hidden="1" x14ac:dyDescent="0.25">
      <c r="A1956">
        <v>1954</v>
      </c>
      <c r="B1956" s="3" t="s">
        <v>1955</v>
      </c>
      <c r="C1956" s="3" t="s">
        <v>6064</v>
      </c>
      <c r="D1956">
        <v>50000</v>
      </c>
      <c r="E1956">
        <v>349474</v>
      </c>
      <c r="F1956" t="s">
        <v>8219</v>
      </c>
      <c r="G1956" t="s">
        <v>8224</v>
      </c>
      <c r="H1956" t="s">
        <v>8246</v>
      </c>
      <c r="I1956">
        <v>1457758800</v>
      </c>
      <c r="J1956">
        <v>1453730176</v>
      </c>
      <c r="K1956" t="b">
        <v>1</v>
      </c>
      <c r="L1956">
        <v>415</v>
      </c>
      <c r="M1956" t="b">
        <v>1</v>
      </c>
      <c r="N1956" t="s">
        <v>8295</v>
      </c>
      <c r="O1956" s="5">
        <f t="shared" si="120"/>
        <v>698.94800000000009</v>
      </c>
      <c r="P1956" s="7">
        <f t="shared" si="121"/>
        <v>842.10602409638557</v>
      </c>
      <c r="Q1956" t="s">
        <v>8319</v>
      </c>
      <c r="R1956" t="s">
        <v>8349</v>
      </c>
      <c r="S1956" s="12">
        <f t="shared" si="122"/>
        <v>42394.580740740741</v>
      </c>
      <c r="T1956" s="12">
        <f t="shared" si="123"/>
        <v>42441.208333333328</v>
      </c>
    </row>
    <row r="1957" spans="1:20" ht="60" hidden="1" x14ac:dyDescent="0.25">
      <c r="A1957">
        <v>1955</v>
      </c>
      <c r="B1957" s="3" t="s">
        <v>1956</v>
      </c>
      <c r="C1957" s="3" t="s">
        <v>6065</v>
      </c>
      <c r="D1957">
        <v>42000</v>
      </c>
      <c r="E1957">
        <v>167410.01999999999</v>
      </c>
      <c r="F1957" t="s">
        <v>8219</v>
      </c>
      <c r="G1957" t="s">
        <v>8224</v>
      </c>
      <c r="H1957" t="s">
        <v>8246</v>
      </c>
      <c r="I1957">
        <v>1337799600</v>
      </c>
      <c r="J1957">
        <v>1334989881</v>
      </c>
      <c r="K1957" t="b">
        <v>1</v>
      </c>
      <c r="L1957">
        <v>290</v>
      </c>
      <c r="M1957" t="b">
        <v>1</v>
      </c>
      <c r="N1957" t="s">
        <v>8295</v>
      </c>
      <c r="O1957" s="5">
        <f t="shared" si="120"/>
        <v>398.59528571428569</v>
      </c>
      <c r="P1957" s="7">
        <f t="shared" si="121"/>
        <v>577.27593103448271</v>
      </c>
      <c r="Q1957" t="s">
        <v>8319</v>
      </c>
      <c r="R1957" t="s">
        <v>8349</v>
      </c>
      <c r="S1957" s="12">
        <f t="shared" si="122"/>
        <v>41020.271770833337</v>
      </c>
      <c r="T1957" s="12">
        <f t="shared" si="123"/>
        <v>41052.791666666664</v>
      </c>
    </row>
    <row r="1958" spans="1:20" ht="60" hidden="1" x14ac:dyDescent="0.25">
      <c r="A1958">
        <v>1956</v>
      </c>
      <c r="B1958" s="3" t="s">
        <v>1957</v>
      </c>
      <c r="C1958" s="3" t="s">
        <v>6066</v>
      </c>
      <c r="D1958">
        <v>60000</v>
      </c>
      <c r="E1958">
        <v>176420</v>
      </c>
      <c r="F1958" t="s">
        <v>8219</v>
      </c>
      <c r="G1958" t="s">
        <v>8224</v>
      </c>
      <c r="H1958" t="s">
        <v>8246</v>
      </c>
      <c r="I1958">
        <v>1429391405</v>
      </c>
      <c r="J1958">
        <v>1425507005</v>
      </c>
      <c r="K1958" t="b">
        <v>1</v>
      </c>
      <c r="L1958">
        <v>365</v>
      </c>
      <c r="M1958" t="b">
        <v>1</v>
      </c>
      <c r="N1958" t="s">
        <v>8295</v>
      </c>
      <c r="O1958" s="5">
        <f t="shared" si="120"/>
        <v>294.0333333333333</v>
      </c>
      <c r="P1958" s="7">
        <f t="shared" si="121"/>
        <v>483.34246575342468</v>
      </c>
      <c r="Q1958" t="s">
        <v>8319</v>
      </c>
      <c r="R1958" t="s">
        <v>8349</v>
      </c>
      <c r="S1958" s="12">
        <f t="shared" si="122"/>
        <v>42067.923668981486</v>
      </c>
      <c r="T1958" s="12">
        <f t="shared" si="123"/>
        <v>42112.882002314815</v>
      </c>
    </row>
    <row r="1959" spans="1:20" ht="30" hidden="1" x14ac:dyDescent="0.25">
      <c r="A1959">
        <v>1957</v>
      </c>
      <c r="B1959" s="3" t="s">
        <v>1958</v>
      </c>
      <c r="C1959" s="3" t="s">
        <v>6067</v>
      </c>
      <c r="D1959">
        <v>30000</v>
      </c>
      <c r="E1959">
        <v>50251.41</v>
      </c>
      <c r="F1959" t="s">
        <v>8219</v>
      </c>
      <c r="G1959" t="s">
        <v>8224</v>
      </c>
      <c r="H1959" t="s">
        <v>8246</v>
      </c>
      <c r="I1959">
        <v>1351304513</v>
      </c>
      <c r="J1959">
        <v>1348712513</v>
      </c>
      <c r="K1959" t="b">
        <v>1</v>
      </c>
      <c r="L1959">
        <v>660</v>
      </c>
      <c r="M1959" t="b">
        <v>1</v>
      </c>
      <c r="N1959" t="s">
        <v>8295</v>
      </c>
      <c r="O1959" s="5">
        <f t="shared" si="120"/>
        <v>167.50470000000001</v>
      </c>
      <c r="P1959" s="7">
        <f t="shared" si="121"/>
        <v>76.138500000000008</v>
      </c>
      <c r="Q1959" t="s">
        <v>8319</v>
      </c>
      <c r="R1959" t="s">
        <v>8349</v>
      </c>
      <c r="S1959" s="12">
        <f t="shared" si="122"/>
        <v>41179.098530092589</v>
      </c>
      <c r="T1959" s="12">
        <f t="shared" si="123"/>
        <v>41209.098530092589</v>
      </c>
    </row>
    <row r="1960" spans="1:20" ht="60" hidden="1" x14ac:dyDescent="0.25">
      <c r="A1960">
        <v>1958</v>
      </c>
      <c r="B1960" s="3" t="s">
        <v>1959</v>
      </c>
      <c r="C1960" s="3" t="s">
        <v>6068</v>
      </c>
      <c r="D1960">
        <v>7000</v>
      </c>
      <c r="E1960">
        <v>100490.02</v>
      </c>
      <c r="F1960" t="s">
        <v>8219</v>
      </c>
      <c r="G1960" t="s">
        <v>8224</v>
      </c>
      <c r="H1960" t="s">
        <v>8246</v>
      </c>
      <c r="I1960">
        <v>1364078561</v>
      </c>
      <c r="J1960">
        <v>1361490161</v>
      </c>
      <c r="K1960" t="b">
        <v>1</v>
      </c>
      <c r="L1960">
        <v>1356</v>
      </c>
      <c r="M1960" t="b">
        <v>1</v>
      </c>
      <c r="N1960" t="s">
        <v>8295</v>
      </c>
      <c r="O1960" s="5">
        <f t="shared" si="120"/>
        <v>1435.5717142857143</v>
      </c>
      <c r="P1960" s="7">
        <f t="shared" si="121"/>
        <v>74.107684365781708</v>
      </c>
      <c r="Q1960" t="s">
        <v>8319</v>
      </c>
      <c r="R1960" t="s">
        <v>8349</v>
      </c>
      <c r="S1960" s="12">
        <f t="shared" si="122"/>
        <v>41326.987974537034</v>
      </c>
      <c r="T1960" s="12">
        <f t="shared" si="123"/>
        <v>41356.94630787037</v>
      </c>
    </row>
    <row r="1961" spans="1:20" ht="60" hidden="1" x14ac:dyDescent="0.25">
      <c r="A1961">
        <v>1959</v>
      </c>
      <c r="B1961" s="3" t="s">
        <v>1960</v>
      </c>
      <c r="C1961" s="3" t="s">
        <v>6069</v>
      </c>
      <c r="D1961">
        <v>10000</v>
      </c>
      <c r="E1961">
        <v>15673.44</v>
      </c>
      <c r="F1961" t="s">
        <v>8219</v>
      </c>
      <c r="G1961" t="s">
        <v>8224</v>
      </c>
      <c r="H1961" t="s">
        <v>8246</v>
      </c>
      <c r="I1961">
        <v>1412121600</v>
      </c>
      <c r="J1961">
        <v>1408565860</v>
      </c>
      <c r="K1961" t="b">
        <v>1</v>
      </c>
      <c r="L1961">
        <v>424</v>
      </c>
      <c r="M1961" t="b">
        <v>1</v>
      </c>
      <c r="N1961" t="s">
        <v>8295</v>
      </c>
      <c r="O1961" s="5">
        <f t="shared" si="120"/>
        <v>156.73439999999999</v>
      </c>
      <c r="P1961" s="7">
        <f t="shared" si="121"/>
        <v>36.965660377358489</v>
      </c>
      <c r="Q1961" t="s">
        <v>8319</v>
      </c>
      <c r="R1961" t="s">
        <v>8349</v>
      </c>
      <c r="S1961" s="12">
        <f t="shared" si="122"/>
        <v>41871.845601851855</v>
      </c>
      <c r="T1961" s="12">
        <f t="shared" si="123"/>
        <v>41913</v>
      </c>
    </row>
    <row r="1962" spans="1:20" ht="60" hidden="1" x14ac:dyDescent="0.25">
      <c r="A1962">
        <v>1960</v>
      </c>
      <c r="B1962" s="3" t="s">
        <v>1961</v>
      </c>
      <c r="C1962" s="3" t="s">
        <v>6070</v>
      </c>
      <c r="D1962">
        <v>70000</v>
      </c>
      <c r="E1962">
        <v>82532</v>
      </c>
      <c r="F1962" t="s">
        <v>8219</v>
      </c>
      <c r="G1962" t="s">
        <v>8235</v>
      </c>
      <c r="H1962" t="s">
        <v>8255</v>
      </c>
      <c r="I1962">
        <v>1419151341</v>
      </c>
      <c r="J1962">
        <v>1416559341</v>
      </c>
      <c r="K1962" t="b">
        <v>1</v>
      </c>
      <c r="L1962">
        <v>33</v>
      </c>
      <c r="M1962" t="b">
        <v>1</v>
      </c>
      <c r="N1962" t="s">
        <v>8295</v>
      </c>
      <c r="O1962" s="5">
        <f t="shared" si="120"/>
        <v>117.90285714285716</v>
      </c>
      <c r="P1962" s="7">
        <f t="shared" si="121"/>
        <v>2500.969696969697</v>
      </c>
      <c r="Q1962" t="s">
        <v>8319</v>
      </c>
      <c r="R1962" t="s">
        <v>8349</v>
      </c>
      <c r="S1962" s="12">
        <f t="shared" si="122"/>
        <v>41964.362743055557</v>
      </c>
      <c r="T1962" s="12">
        <f t="shared" si="123"/>
        <v>41994.362743055557</v>
      </c>
    </row>
    <row r="1963" spans="1:20" ht="45" hidden="1" x14ac:dyDescent="0.25">
      <c r="A1963">
        <v>1961</v>
      </c>
      <c r="B1963" s="3" t="s">
        <v>1962</v>
      </c>
      <c r="C1963" s="3" t="s">
        <v>6071</v>
      </c>
      <c r="D1963">
        <v>10000</v>
      </c>
      <c r="E1963">
        <v>110538.12</v>
      </c>
      <c r="F1963" t="s">
        <v>8219</v>
      </c>
      <c r="G1963" t="s">
        <v>8224</v>
      </c>
      <c r="H1963" t="s">
        <v>8246</v>
      </c>
      <c r="I1963">
        <v>1349495940</v>
      </c>
      <c r="J1963">
        <v>1346042417</v>
      </c>
      <c r="K1963" t="b">
        <v>1</v>
      </c>
      <c r="L1963">
        <v>1633</v>
      </c>
      <c r="M1963" t="b">
        <v>1</v>
      </c>
      <c r="N1963" t="s">
        <v>8295</v>
      </c>
      <c r="O1963" s="5">
        <f t="shared" si="120"/>
        <v>1105.3811999999998</v>
      </c>
      <c r="P1963" s="7">
        <f t="shared" si="121"/>
        <v>67.690214329454989</v>
      </c>
      <c r="Q1963" t="s">
        <v>8319</v>
      </c>
      <c r="R1963" t="s">
        <v>8349</v>
      </c>
      <c r="S1963" s="12">
        <f t="shared" si="122"/>
        <v>41148.194641203707</v>
      </c>
      <c r="T1963" s="12">
        <f t="shared" si="123"/>
        <v>41188.165972222225</v>
      </c>
    </row>
    <row r="1964" spans="1:20" ht="60" hidden="1" x14ac:dyDescent="0.25">
      <c r="A1964">
        <v>1962</v>
      </c>
      <c r="B1964" s="3" t="s">
        <v>1963</v>
      </c>
      <c r="C1964" s="3" t="s">
        <v>6072</v>
      </c>
      <c r="D1964">
        <v>10000</v>
      </c>
      <c r="E1964">
        <v>19292.5</v>
      </c>
      <c r="F1964" t="s">
        <v>8219</v>
      </c>
      <c r="G1964" t="s">
        <v>8224</v>
      </c>
      <c r="H1964" t="s">
        <v>8246</v>
      </c>
      <c r="I1964">
        <v>1400006636</v>
      </c>
      <c r="J1964">
        <v>1397414636</v>
      </c>
      <c r="K1964" t="b">
        <v>1</v>
      </c>
      <c r="L1964">
        <v>306</v>
      </c>
      <c r="M1964" t="b">
        <v>1</v>
      </c>
      <c r="N1964" t="s">
        <v>8295</v>
      </c>
      <c r="O1964" s="5">
        <f t="shared" si="120"/>
        <v>192.92499999999998</v>
      </c>
      <c r="P1964" s="7">
        <f t="shared" si="121"/>
        <v>63.04738562091503</v>
      </c>
      <c r="Q1964" t="s">
        <v>8319</v>
      </c>
      <c r="R1964" t="s">
        <v>8349</v>
      </c>
      <c r="S1964" s="12">
        <f t="shared" si="122"/>
        <v>41742.780509259261</v>
      </c>
      <c r="T1964" s="12">
        <f t="shared" si="123"/>
        <v>41772.780509259261</v>
      </c>
    </row>
    <row r="1965" spans="1:20" ht="60" hidden="1" x14ac:dyDescent="0.25">
      <c r="A1965">
        <v>1963</v>
      </c>
      <c r="B1965" s="3" t="s">
        <v>1964</v>
      </c>
      <c r="C1965" s="3" t="s">
        <v>6073</v>
      </c>
      <c r="D1965">
        <v>19000</v>
      </c>
      <c r="E1965">
        <v>24108</v>
      </c>
      <c r="F1965" t="s">
        <v>8219</v>
      </c>
      <c r="G1965" t="s">
        <v>8225</v>
      </c>
      <c r="H1965" t="s">
        <v>8247</v>
      </c>
      <c r="I1965">
        <v>1410862734</v>
      </c>
      <c r="J1965">
        <v>1407838734</v>
      </c>
      <c r="K1965" t="b">
        <v>1</v>
      </c>
      <c r="L1965">
        <v>205</v>
      </c>
      <c r="M1965" t="b">
        <v>1</v>
      </c>
      <c r="N1965" t="s">
        <v>8295</v>
      </c>
      <c r="O1965" s="5">
        <f t="shared" si="120"/>
        <v>126.8842105263158</v>
      </c>
      <c r="P1965" s="7">
        <f t="shared" si="121"/>
        <v>117.6</v>
      </c>
      <c r="Q1965" t="s">
        <v>8319</v>
      </c>
      <c r="R1965" t="s">
        <v>8349</v>
      </c>
      <c r="S1965" s="12">
        <f t="shared" si="122"/>
        <v>41863.429791666669</v>
      </c>
      <c r="T1965" s="12">
        <f t="shared" si="123"/>
        <v>41898.429791666669</v>
      </c>
    </row>
    <row r="1966" spans="1:20" ht="45" hidden="1" x14ac:dyDescent="0.25">
      <c r="A1966">
        <v>1964</v>
      </c>
      <c r="B1966" s="3" t="s">
        <v>1965</v>
      </c>
      <c r="C1966" s="3" t="s">
        <v>6074</v>
      </c>
      <c r="D1966">
        <v>89200</v>
      </c>
      <c r="E1966">
        <v>231543.12</v>
      </c>
      <c r="F1966" t="s">
        <v>8219</v>
      </c>
      <c r="G1966" t="s">
        <v>8237</v>
      </c>
      <c r="H1966" t="s">
        <v>8249</v>
      </c>
      <c r="I1966">
        <v>1461306772</v>
      </c>
      <c r="J1966">
        <v>1458714772</v>
      </c>
      <c r="K1966" t="b">
        <v>1</v>
      </c>
      <c r="L1966">
        <v>1281</v>
      </c>
      <c r="M1966" t="b">
        <v>1</v>
      </c>
      <c r="N1966" t="s">
        <v>8295</v>
      </c>
      <c r="O1966" s="5">
        <f t="shared" si="120"/>
        <v>259.57748878923763</v>
      </c>
      <c r="P1966" s="7">
        <f t="shared" si="121"/>
        <v>180.75185011709601</v>
      </c>
      <c r="Q1966" t="s">
        <v>8319</v>
      </c>
      <c r="R1966" t="s">
        <v>8349</v>
      </c>
      <c r="S1966" s="12">
        <f t="shared" si="122"/>
        <v>42452.272824074069</v>
      </c>
      <c r="T1966" s="12">
        <f t="shared" si="123"/>
        <v>42482.272824074069</v>
      </c>
    </row>
    <row r="1967" spans="1:20" ht="45" hidden="1" x14ac:dyDescent="0.25">
      <c r="A1967">
        <v>1965</v>
      </c>
      <c r="B1967" s="3" t="s">
        <v>1966</v>
      </c>
      <c r="C1967" s="3" t="s">
        <v>6075</v>
      </c>
      <c r="D1967">
        <v>5000</v>
      </c>
      <c r="E1967">
        <v>13114</v>
      </c>
      <c r="F1967" t="s">
        <v>8219</v>
      </c>
      <c r="G1967" t="s">
        <v>8224</v>
      </c>
      <c r="H1967" t="s">
        <v>8246</v>
      </c>
      <c r="I1967">
        <v>1326330000</v>
      </c>
      <c r="J1967">
        <v>1324433310</v>
      </c>
      <c r="K1967" t="b">
        <v>1</v>
      </c>
      <c r="L1967">
        <v>103</v>
      </c>
      <c r="M1967" t="b">
        <v>1</v>
      </c>
      <c r="N1967" t="s">
        <v>8295</v>
      </c>
      <c r="O1967" s="5">
        <f t="shared" si="120"/>
        <v>262.27999999999997</v>
      </c>
      <c r="P1967" s="7">
        <f t="shared" si="121"/>
        <v>127.32038834951456</v>
      </c>
      <c r="Q1967" t="s">
        <v>8319</v>
      </c>
      <c r="R1967" t="s">
        <v>8349</v>
      </c>
      <c r="S1967" s="12">
        <f t="shared" si="122"/>
        <v>40898.089236111111</v>
      </c>
      <c r="T1967" s="12">
        <f t="shared" si="123"/>
        <v>40920.041666666664</v>
      </c>
    </row>
    <row r="1968" spans="1:20" ht="60" hidden="1" x14ac:dyDescent="0.25">
      <c r="A1968">
        <v>1966</v>
      </c>
      <c r="B1968" s="3" t="s">
        <v>1967</v>
      </c>
      <c r="C1968" s="3" t="s">
        <v>6076</v>
      </c>
      <c r="D1968">
        <v>100000</v>
      </c>
      <c r="E1968">
        <v>206743.09</v>
      </c>
      <c r="F1968" t="s">
        <v>8219</v>
      </c>
      <c r="G1968" t="s">
        <v>8224</v>
      </c>
      <c r="H1968" t="s">
        <v>8246</v>
      </c>
      <c r="I1968">
        <v>1408021098</v>
      </c>
      <c r="J1968">
        <v>1405429098</v>
      </c>
      <c r="K1968" t="b">
        <v>1</v>
      </c>
      <c r="L1968">
        <v>1513</v>
      </c>
      <c r="M1968" t="b">
        <v>1</v>
      </c>
      <c r="N1968" t="s">
        <v>8295</v>
      </c>
      <c r="O1968" s="5">
        <f t="shared" si="120"/>
        <v>206.74309000000002</v>
      </c>
      <c r="P1968" s="7">
        <f t="shared" si="121"/>
        <v>136.6444745538665</v>
      </c>
      <c r="Q1968" t="s">
        <v>8319</v>
      </c>
      <c r="R1968" t="s">
        <v>8349</v>
      </c>
      <c r="S1968" s="12">
        <f t="shared" si="122"/>
        <v>41835.540486111109</v>
      </c>
      <c r="T1968" s="12">
        <f t="shared" si="123"/>
        <v>41865.540486111109</v>
      </c>
    </row>
    <row r="1969" spans="1:20" ht="60" hidden="1" x14ac:dyDescent="0.25">
      <c r="A1969">
        <v>1967</v>
      </c>
      <c r="B1969" s="3" t="s">
        <v>1968</v>
      </c>
      <c r="C1969" s="3" t="s">
        <v>6077</v>
      </c>
      <c r="D1969">
        <v>20000</v>
      </c>
      <c r="E1969">
        <v>74026</v>
      </c>
      <c r="F1969" t="s">
        <v>8219</v>
      </c>
      <c r="G1969" t="s">
        <v>8224</v>
      </c>
      <c r="H1969" t="s">
        <v>8246</v>
      </c>
      <c r="I1969">
        <v>1398959729</v>
      </c>
      <c r="J1969">
        <v>1396367729</v>
      </c>
      <c r="K1969" t="b">
        <v>1</v>
      </c>
      <c r="L1969">
        <v>405</v>
      </c>
      <c r="M1969" t="b">
        <v>1</v>
      </c>
      <c r="N1969" t="s">
        <v>8295</v>
      </c>
      <c r="O1969" s="5">
        <f t="shared" si="120"/>
        <v>370.13</v>
      </c>
      <c r="P1969" s="7">
        <f t="shared" si="121"/>
        <v>182.78024691358024</v>
      </c>
      <c r="Q1969" t="s">
        <v>8319</v>
      </c>
      <c r="R1969" t="s">
        <v>8349</v>
      </c>
      <c r="S1969" s="12">
        <f t="shared" si="122"/>
        <v>41730.663530092592</v>
      </c>
      <c r="T1969" s="12">
        <f t="shared" si="123"/>
        <v>41760.663530092592</v>
      </c>
    </row>
    <row r="1970" spans="1:20" ht="30" hidden="1" x14ac:dyDescent="0.25">
      <c r="A1970">
        <v>1968</v>
      </c>
      <c r="B1970" s="3" t="s">
        <v>1969</v>
      </c>
      <c r="C1970" s="3" t="s">
        <v>6078</v>
      </c>
      <c r="D1970">
        <v>50000</v>
      </c>
      <c r="E1970">
        <v>142483</v>
      </c>
      <c r="F1970" t="s">
        <v>8219</v>
      </c>
      <c r="G1970" t="s">
        <v>8224</v>
      </c>
      <c r="H1970" t="s">
        <v>8246</v>
      </c>
      <c r="I1970">
        <v>1480777515</v>
      </c>
      <c r="J1970">
        <v>1478095515</v>
      </c>
      <c r="K1970" t="b">
        <v>1</v>
      </c>
      <c r="L1970">
        <v>510</v>
      </c>
      <c r="M1970" t="b">
        <v>1</v>
      </c>
      <c r="N1970" t="s">
        <v>8295</v>
      </c>
      <c r="O1970" s="5">
        <f t="shared" si="120"/>
        <v>284.96600000000001</v>
      </c>
      <c r="P1970" s="7">
        <f t="shared" si="121"/>
        <v>279.37843137254902</v>
      </c>
      <c r="Q1970" t="s">
        <v>8319</v>
      </c>
      <c r="R1970" t="s">
        <v>8349</v>
      </c>
      <c r="S1970" s="12">
        <f t="shared" si="122"/>
        <v>42676.586979166663</v>
      </c>
      <c r="T1970" s="12">
        <f t="shared" si="123"/>
        <v>42707.628645833334</v>
      </c>
    </row>
    <row r="1971" spans="1:20" ht="60" hidden="1" x14ac:dyDescent="0.25">
      <c r="A1971">
        <v>1969</v>
      </c>
      <c r="B1971" s="3" t="s">
        <v>1970</v>
      </c>
      <c r="C1971" s="3" t="s">
        <v>6079</v>
      </c>
      <c r="D1971">
        <v>20000</v>
      </c>
      <c r="E1971">
        <v>115816</v>
      </c>
      <c r="F1971" t="s">
        <v>8219</v>
      </c>
      <c r="G1971" t="s">
        <v>8225</v>
      </c>
      <c r="H1971" t="s">
        <v>8247</v>
      </c>
      <c r="I1971">
        <v>1470423668</v>
      </c>
      <c r="J1971">
        <v>1467831668</v>
      </c>
      <c r="K1971" t="b">
        <v>1</v>
      </c>
      <c r="L1971">
        <v>1887</v>
      </c>
      <c r="M1971" t="b">
        <v>1</v>
      </c>
      <c r="N1971" t="s">
        <v>8295</v>
      </c>
      <c r="O1971" s="5">
        <f t="shared" si="120"/>
        <v>579.08000000000004</v>
      </c>
      <c r="P1971" s="7">
        <f t="shared" si="121"/>
        <v>61.375728669846318</v>
      </c>
      <c r="Q1971" t="s">
        <v>8319</v>
      </c>
      <c r="R1971" t="s">
        <v>8349</v>
      </c>
      <c r="S1971" s="12">
        <f t="shared" si="122"/>
        <v>42557.792453703703</v>
      </c>
      <c r="T1971" s="12">
        <f t="shared" si="123"/>
        <v>42587.792453703703</v>
      </c>
    </row>
    <row r="1972" spans="1:20" ht="45" hidden="1" x14ac:dyDescent="0.25">
      <c r="A1972">
        <v>1970</v>
      </c>
      <c r="B1972" s="3" t="s">
        <v>1971</v>
      </c>
      <c r="C1972" s="3" t="s">
        <v>6080</v>
      </c>
      <c r="D1972">
        <v>5000</v>
      </c>
      <c r="E1972">
        <v>56590</v>
      </c>
      <c r="F1972" t="s">
        <v>8219</v>
      </c>
      <c r="G1972" t="s">
        <v>8224</v>
      </c>
      <c r="H1972" t="s">
        <v>8246</v>
      </c>
      <c r="I1972">
        <v>1366429101</v>
      </c>
      <c r="J1972">
        <v>1361248701</v>
      </c>
      <c r="K1972" t="b">
        <v>1</v>
      </c>
      <c r="L1972">
        <v>701</v>
      </c>
      <c r="M1972" t="b">
        <v>1</v>
      </c>
      <c r="N1972" t="s">
        <v>8295</v>
      </c>
      <c r="O1972" s="5">
        <f t="shared" si="120"/>
        <v>1131.8</v>
      </c>
      <c r="P1972" s="7">
        <f t="shared" si="121"/>
        <v>80.727532097004286</v>
      </c>
      <c r="Q1972" t="s">
        <v>8319</v>
      </c>
      <c r="R1972" t="s">
        <v>8349</v>
      </c>
      <c r="S1972" s="12">
        <f t="shared" si="122"/>
        <v>41324.193298611113</v>
      </c>
      <c r="T1972" s="12">
        <f t="shared" si="123"/>
        <v>41384.151631944449</v>
      </c>
    </row>
    <row r="1973" spans="1:20" ht="60" hidden="1" x14ac:dyDescent="0.25">
      <c r="A1973">
        <v>1971</v>
      </c>
      <c r="B1973" s="3" t="s">
        <v>1972</v>
      </c>
      <c r="C1973" s="3" t="s">
        <v>6081</v>
      </c>
      <c r="D1973">
        <v>400000</v>
      </c>
      <c r="E1973">
        <v>1052110.8700000001</v>
      </c>
      <c r="F1973" t="s">
        <v>8219</v>
      </c>
      <c r="G1973" t="s">
        <v>8224</v>
      </c>
      <c r="H1973" t="s">
        <v>8246</v>
      </c>
      <c r="I1973">
        <v>1384488000</v>
      </c>
      <c r="J1973">
        <v>1381752061</v>
      </c>
      <c r="K1973" t="b">
        <v>1</v>
      </c>
      <c r="L1973">
        <v>3863</v>
      </c>
      <c r="M1973" t="b">
        <v>1</v>
      </c>
      <c r="N1973" t="s">
        <v>8295</v>
      </c>
      <c r="O1973" s="5">
        <f t="shared" si="120"/>
        <v>263.02771750000005</v>
      </c>
      <c r="P1973" s="7">
        <f t="shared" si="121"/>
        <v>272.35590732591254</v>
      </c>
      <c r="Q1973" t="s">
        <v>8319</v>
      </c>
      <c r="R1973" t="s">
        <v>8349</v>
      </c>
      <c r="S1973" s="12">
        <f t="shared" si="122"/>
        <v>41561.500706018516</v>
      </c>
      <c r="T1973" s="12">
        <f t="shared" si="123"/>
        <v>41593.166666666664</v>
      </c>
    </row>
    <row r="1974" spans="1:20" ht="60" hidden="1" x14ac:dyDescent="0.25">
      <c r="A1974">
        <v>1972</v>
      </c>
      <c r="B1974" s="3" t="s">
        <v>1973</v>
      </c>
      <c r="C1974" s="3" t="s">
        <v>6082</v>
      </c>
      <c r="D1974">
        <v>2500</v>
      </c>
      <c r="E1974">
        <v>16862</v>
      </c>
      <c r="F1974" t="s">
        <v>8219</v>
      </c>
      <c r="G1974" t="s">
        <v>8224</v>
      </c>
      <c r="H1974" t="s">
        <v>8246</v>
      </c>
      <c r="I1974">
        <v>1353201444</v>
      </c>
      <c r="J1974">
        <v>1350605844</v>
      </c>
      <c r="K1974" t="b">
        <v>1</v>
      </c>
      <c r="L1974">
        <v>238</v>
      </c>
      <c r="M1974" t="b">
        <v>1</v>
      </c>
      <c r="N1974" t="s">
        <v>8295</v>
      </c>
      <c r="O1974" s="5">
        <f t="shared" si="120"/>
        <v>674.48</v>
      </c>
      <c r="P1974" s="7">
        <f t="shared" si="121"/>
        <v>70.848739495798313</v>
      </c>
      <c r="Q1974" t="s">
        <v>8319</v>
      </c>
      <c r="R1974" t="s">
        <v>8349</v>
      </c>
      <c r="S1974" s="12">
        <f t="shared" si="122"/>
        <v>41201.012083333335</v>
      </c>
      <c r="T1974" s="12">
        <f t="shared" si="123"/>
        <v>41231.053749999999</v>
      </c>
    </row>
    <row r="1975" spans="1:20" ht="60" hidden="1" x14ac:dyDescent="0.25">
      <c r="A1975">
        <v>1973</v>
      </c>
      <c r="B1975" s="3" t="s">
        <v>1974</v>
      </c>
      <c r="C1975" s="3" t="s">
        <v>6083</v>
      </c>
      <c r="D1975">
        <v>198000</v>
      </c>
      <c r="E1975">
        <v>508525.01</v>
      </c>
      <c r="F1975" t="s">
        <v>8219</v>
      </c>
      <c r="G1975" t="s">
        <v>8224</v>
      </c>
      <c r="H1975" t="s">
        <v>8246</v>
      </c>
      <c r="I1975">
        <v>1470466800</v>
      </c>
      <c r="J1975">
        <v>1467134464</v>
      </c>
      <c r="K1975" t="b">
        <v>1</v>
      </c>
      <c r="L1975">
        <v>2051</v>
      </c>
      <c r="M1975" t="b">
        <v>1</v>
      </c>
      <c r="N1975" t="s">
        <v>8295</v>
      </c>
      <c r="O1975" s="5">
        <f t="shared" si="120"/>
        <v>256.83081313131316</v>
      </c>
      <c r="P1975" s="7">
        <f t="shared" si="121"/>
        <v>247.94003412969283</v>
      </c>
      <c r="Q1975" t="s">
        <v>8319</v>
      </c>
      <c r="R1975" t="s">
        <v>8349</v>
      </c>
      <c r="S1975" s="12">
        <f t="shared" si="122"/>
        <v>42549.722962962958</v>
      </c>
      <c r="T1975" s="12">
        <f t="shared" si="123"/>
        <v>42588.291666666672</v>
      </c>
    </row>
    <row r="1976" spans="1:20" ht="60" hidden="1" x14ac:dyDescent="0.25">
      <c r="A1976">
        <v>1974</v>
      </c>
      <c r="B1976" s="3" t="s">
        <v>1975</v>
      </c>
      <c r="C1976" s="3" t="s">
        <v>6084</v>
      </c>
      <c r="D1976">
        <v>20000</v>
      </c>
      <c r="E1976">
        <v>75099.199999999997</v>
      </c>
      <c r="F1976" t="s">
        <v>8219</v>
      </c>
      <c r="G1976" t="s">
        <v>8225</v>
      </c>
      <c r="H1976" t="s">
        <v>8247</v>
      </c>
      <c r="I1976">
        <v>1376899269</v>
      </c>
      <c r="J1976">
        <v>1371715269</v>
      </c>
      <c r="K1976" t="b">
        <v>1</v>
      </c>
      <c r="L1976">
        <v>402</v>
      </c>
      <c r="M1976" t="b">
        <v>1</v>
      </c>
      <c r="N1976" t="s">
        <v>8295</v>
      </c>
      <c r="O1976" s="5">
        <f t="shared" si="120"/>
        <v>375.49599999999998</v>
      </c>
      <c r="P1976" s="7">
        <f t="shared" si="121"/>
        <v>186.81393034825871</v>
      </c>
      <c r="Q1976" t="s">
        <v>8319</v>
      </c>
      <c r="R1976" t="s">
        <v>8349</v>
      </c>
      <c r="S1976" s="12">
        <f t="shared" si="122"/>
        <v>41445.334131944444</v>
      </c>
      <c r="T1976" s="12">
        <f t="shared" si="123"/>
        <v>41505.334131944444</v>
      </c>
    </row>
    <row r="1977" spans="1:20" ht="30" hidden="1" x14ac:dyDescent="0.25">
      <c r="A1977">
        <v>1975</v>
      </c>
      <c r="B1977" s="3" t="s">
        <v>1976</v>
      </c>
      <c r="C1977" s="3" t="s">
        <v>6085</v>
      </c>
      <c r="D1977">
        <v>16000</v>
      </c>
      <c r="E1977">
        <v>33393.339999999997</v>
      </c>
      <c r="F1977" t="s">
        <v>8219</v>
      </c>
      <c r="G1977" t="s">
        <v>8224</v>
      </c>
      <c r="H1977" t="s">
        <v>8246</v>
      </c>
      <c r="I1977">
        <v>1362938851</v>
      </c>
      <c r="J1977">
        <v>1360346851</v>
      </c>
      <c r="K1977" t="b">
        <v>1</v>
      </c>
      <c r="L1977">
        <v>253</v>
      </c>
      <c r="M1977" t="b">
        <v>1</v>
      </c>
      <c r="N1977" t="s">
        <v>8295</v>
      </c>
      <c r="O1977" s="5">
        <f t="shared" si="120"/>
        <v>208.70837499999996</v>
      </c>
      <c r="P1977" s="7">
        <f t="shared" si="121"/>
        <v>131.98948616600788</v>
      </c>
      <c r="Q1977" t="s">
        <v>8319</v>
      </c>
      <c r="R1977" t="s">
        <v>8349</v>
      </c>
      <c r="S1977" s="12">
        <f t="shared" si="122"/>
        <v>41313.755219907405</v>
      </c>
      <c r="T1977" s="12">
        <f t="shared" si="123"/>
        <v>41343.755219907405</v>
      </c>
    </row>
    <row r="1978" spans="1:20" ht="30" hidden="1" x14ac:dyDescent="0.25">
      <c r="A1978">
        <v>1976</v>
      </c>
      <c r="B1978" s="3" t="s">
        <v>1977</v>
      </c>
      <c r="C1978" s="3" t="s">
        <v>6086</v>
      </c>
      <c r="D1978">
        <v>4000</v>
      </c>
      <c r="E1978">
        <v>13864</v>
      </c>
      <c r="F1978" t="s">
        <v>8219</v>
      </c>
      <c r="G1978" t="s">
        <v>8225</v>
      </c>
      <c r="H1978" t="s">
        <v>8247</v>
      </c>
      <c r="I1978">
        <v>1373751325</v>
      </c>
      <c r="J1978">
        <v>1371159325</v>
      </c>
      <c r="K1978" t="b">
        <v>1</v>
      </c>
      <c r="L1978">
        <v>473</v>
      </c>
      <c r="M1978" t="b">
        <v>1</v>
      </c>
      <c r="N1978" t="s">
        <v>8295</v>
      </c>
      <c r="O1978" s="5">
        <f t="shared" si="120"/>
        <v>346.6</v>
      </c>
      <c r="P1978" s="7">
        <f t="shared" si="121"/>
        <v>29.310782241014799</v>
      </c>
      <c r="Q1978" t="s">
        <v>8319</v>
      </c>
      <c r="R1978" t="s">
        <v>8349</v>
      </c>
      <c r="S1978" s="12">
        <f t="shared" si="122"/>
        <v>41438.899594907409</v>
      </c>
      <c r="T1978" s="12">
        <f t="shared" si="123"/>
        <v>41468.899594907409</v>
      </c>
    </row>
    <row r="1979" spans="1:20" ht="45" hidden="1" x14ac:dyDescent="0.25">
      <c r="A1979">
        <v>1977</v>
      </c>
      <c r="B1979" s="3" t="s">
        <v>1978</v>
      </c>
      <c r="C1979" s="3" t="s">
        <v>6087</v>
      </c>
      <c r="D1979">
        <v>50000</v>
      </c>
      <c r="E1979">
        <v>201165</v>
      </c>
      <c r="F1979" t="s">
        <v>8219</v>
      </c>
      <c r="G1979" t="s">
        <v>8224</v>
      </c>
      <c r="H1979" t="s">
        <v>8246</v>
      </c>
      <c r="I1979">
        <v>1450511940</v>
      </c>
      <c r="J1979">
        <v>1446527540</v>
      </c>
      <c r="K1979" t="b">
        <v>1</v>
      </c>
      <c r="L1979">
        <v>821</v>
      </c>
      <c r="M1979" t="b">
        <v>1</v>
      </c>
      <c r="N1979" t="s">
        <v>8295</v>
      </c>
      <c r="O1979" s="5">
        <f t="shared" si="120"/>
        <v>402.33</v>
      </c>
      <c r="P1979" s="7">
        <f t="shared" si="121"/>
        <v>245.02436053593178</v>
      </c>
      <c r="Q1979" t="s">
        <v>8319</v>
      </c>
      <c r="R1979" t="s">
        <v>8349</v>
      </c>
      <c r="S1979" s="12">
        <f t="shared" si="122"/>
        <v>42311.216898148152</v>
      </c>
      <c r="T1979" s="12">
        <f t="shared" si="123"/>
        <v>42357.332638888889</v>
      </c>
    </row>
    <row r="1980" spans="1:20" ht="60" hidden="1" x14ac:dyDescent="0.25">
      <c r="A1980">
        <v>1978</v>
      </c>
      <c r="B1980" s="3" t="s">
        <v>1979</v>
      </c>
      <c r="C1980" s="3" t="s">
        <v>6088</v>
      </c>
      <c r="D1980">
        <v>50000</v>
      </c>
      <c r="E1980">
        <v>513422.57</v>
      </c>
      <c r="F1980" t="s">
        <v>8219</v>
      </c>
      <c r="G1980" t="s">
        <v>8224</v>
      </c>
      <c r="H1980" t="s">
        <v>8246</v>
      </c>
      <c r="I1980">
        <v>1339484400</v>
      </c>
      <c r="J1980">
        <v>1336627492</v>
      </c>
      <c r="K1980" t="b">
        <v>1</v>
      </c>
      <c r="L1980">
        <v>388</v>
      </c>
      <c r="M1980" t="b">
        <v>1</v>
      </c>
      <c r="N1980" t="s">
        <v>8295</v>
      </c>
      <c r="O1980" s="5">
        <f t="shared" si="120"/>
        <v>1026.8451399999999</v>
      </c>
      <c r="P1980" s="7">
        <f t="shared" si="121"/>
        <v>1323.2540463917526</v>
      </c>
      <c r="Q1980" t="s">
        <v>8319</v>
      </c>
      <c r="R1980" t="s">
        <v>8349</v>
      </c>
      <c r="S1980" s="12">
        <f t="shared" si="122"/>
        <v>41039.225601851853</v>
      </c>
      <c r="T1980" s="12">
        <f t="shared" si="123"/>
        <v>41072.291666666664</v>
      </c>
    </row>
    <row r="1981" spans="1:20" ht="45" hidden="1" x14ac:dyDescent="0.25">
      <c r="A1981">
        <v>1979</v>
      </c>
      <c r="B1981" s="3" t="s">
        <v>1980</v>
      </c>
      <c r="C1981" s="3" t="s">
        <v>6089</v>
      </c>
      <c r="D1981">
        <v>200000</v>
      </c>
      <c r="E1981">
        <v>229802.31</v>
      </c>
      <c r="F1981" t="s">
        <v>8219</v>
      </c>
      <c r="G1981" t="s">
        <v>8224</v>
      </c>
      <c r="H1981" t="s">
        <v>8246</v>
      </c>
      <c r="I1981">
        <v>1447909140</v>
      </c>
      <c r="J1981">
        <v>1444734146</v>
      </c>
      <c r="K1981" t="b">
        <v>1</v>
      </c>
      <c r="L1981">
        <v>813</v>
      </c>
      <c r="M1981" t="b">
        <v>1</v>
      </c>
      <c r="N1981" t="s">
        <v>8295</v>
      </c>
      <c r="O1981" s="5">
        <f t="shared" si="120"/>
        <v>114.901155</v>
      </c>
      <c r="P1981" s="7">
        <f t="shared" si="121"/>
        <v>282.65966789667897</v>
      </c>
      <c r="Q1981" t="s">
        <v>8319</v>
      </c>
      <c r="R1981" t="s">
        <v>8349</v>
      </c>
      <c r="S1981" s="12">
        <f t="shared" si="122"/>
        <v>42290.460023148145</v>
      </c>
      <c r="T1981" s="12">
        <f t="shared" si="123"/>
        <v>42327.207638888889</v>
      </c>
    </row>
    <row r="1982" spans="1:20" ht="30" hidden="1" x14ac:dyDescent="0.25">
      <c r="A1982">
        <v>1980</v>
      </c>
      <c r="B1982" s="3" t="s">
        <v>1981</v>
      </c>
      <c r="C1982" s="3" t="s">
        <v>6090</v>
      </c>
      <c r="D1982">
        <v>50000</v>
      </c>
      <c r="E1982">
        <v>177412.01</v>
      </c>
      <c r="F1982" t="s">
        <v>8219</v>
      </c>
      <c r="G1982" t="s">
        <v>8236</v>
      </c>
      <c r="H1982" t="s">
        <v>8249</v>
      </c>
      <c r="I1982">
        <v>1459684862</v>
      </c>
      <c r="J1982">
        <v>1456232462</v>
      </c>
      <c r="K1982" t="b">
        <v>1</v>
      </c>
      <c r="L1982">
        <v>1945</v>
      </c>
      <c r="M1982" t="b">
        <v>1</v>
      </c>
      <c r="N1982" t="s">
        <v>8295</v>
      </c>
      <c r="O1982" s="5">
        <f t="shared" si="120"/>
        <v>354.82402000000002</v>
      </c>
      <c r="P1982" s="7">
        <f t="shared" si="121"/>
        <v>91.214401028277635</v>
      </c>
      <c r="Q1982" t="s">
        <v>8319</v>
      </c>
      <c r="R1982" t="s">
        <v>8349</v>
      </c>
      <c r="S1982" s="12">
        <f t="shared" si="122"/>
        <v>42423.542384259257</v>
      </c>
      <c r="T1982" s="12">
        <f t="shared" si="123"/>
        <v>42463.500717592593</v>
      </c>
    </row>
    <row r="1983" spans="1:20" ht="60" x14ac:dyDescent="0.25">
      <c r="A1983">
        <v>1981</v>
      </c>
      <c r="B1983" s="3" t="s">
        <v>1982</v>
      </c>
      <c r="C1983" s="3" t="s">
        <v>6091</v>
      </c>
      <c r="D1983">
        <v>7500</v>
      </c>
      <c r="E1983">
        <v>381</v>
      </c>
      <c r="F1983" t="s">
        <v>8221</v>
      </c>
      <c r="G1983" t="s">
        <v>8229</v>
      </c>
      <c r="H1983" t="s">
        <v>8251</v>
      </c>
      <c r="I1983">
        <v>1404926665</v>
      </c>
      <c r="J1983">
        <v>1402334665</v>
      </c>
      <c r="K1983" t="b">
        <v>0</v>
      </c>
      <c r="L1983">
        <v>12</v>
      </c>
      <c r="M1983" t="b">
        <v>0</v>
      </c>
      <c r="N1983" t="s">
        <v>8296</v>
      </c>
      <c r="O1983" s="5">
        <f t="shared" si="120"/>
        <v>5.08</v>
      </c>
      <c r="P1983" s="7">
        <f t="shared" si="121"/>
        <v>31.75</v>
      </c>
      <c r="Q1983" t="s">
        <v>8338</v>
      </c>
      <c r="R1983" t="s">
        <v>8350</v>
      </c>
      <c r="S1983" s="12">
        <f t="shared" si="122"/>
        <v>41799.725289351853</v>
      </c>
      <c r="T1983" s="12">
        <f t="shared" si="123"/>
        <v>41829.725289351853</v>
      </c>
    </row>
    <row r="1984" spans="1:20" ht="45" x14ac:dyDescent="0.25">
      <c r="A1984">
        <v>1982</v>
      </c>
      <c r="B1984" s="3" t="s">
        <v>1983</v>
      </c>
      <c r="C1984" s="3" t="s">
        <v>6092</v>
      </c>
      <c r="D1984">
        <v>180000</v>
      </c>
      <c r="E1984">
        <v>0</v>
      </c>
      <c r="F1984" t="s">
        <v>8221</v>
      </c>
      <c r="G1984" t="s">
        <v>8231</v>
      </c>
      <c r="H1984" t="s">
        <v>8252</v>
      </c>
      <c r="I1984">
        <v>1480863887</v>
      </c>
      <c r="J1984">
        <v>1478268287</v>
      </c>
      <c r="K1984" t="b">
        <v>0</v>
      </c>
      <c r="L1984">
        <v>0</v>
      </c>
      <c r="M1984" t="b">
        <v>0</v>
      </c>
      <c r="N1984" t="s">
        <v>8296</v>
      </c>
      <c r="O1984" s="5">
        <f t="shared" si="120"/>
        <v>0</v>
      </c>
      <c r="P1984" s="7" t="str">
        <f t="shared" si="121"/>
        <v>N/A</v>
      </c>
      <c r="Q1984" t="s">
        <v>8338</v>
      </c>
      <c r="R1984" t="s">
        <v>8350</v>
      </c>
      <c r="S1984" s="12">
        <f t="shared" si="122"/>
        <v>42678.586655092593</v>
      </c>
      <c r="T1984" s="12">
        <f t="shared" si="123"/>
        <v>42708.628321759257</v>
      </c>
    </row>
    <row r="1985" spans="1:20" ht="60" x14ac:dyDescent="0.25">
      <c r="A1985">
        <v>1983</v>
      </c>
      <c r="B1985" s="3" t="s">
        <v>1984</v>
      </c>
      <c r="C1985" s="3" t="s">
        <v>6093</v>
      </c>
      <c r="D1985">
        <v>33000</v>
      </c>
      <c r="E1985">
        <v>1419</v>
      </c>
      <c r="F1985" t="s">
        <v>8221</v>
      </c>
      <c r="G1985" t="s">
        <v>8224</v>
      </c>
      <c r="H1985" t="s">
        <v>8246</v>
      </c>
      <c r="I1985">
        <v>1472799600</v>
      </c>
      <c r="J1985">
        <v>1470874618</v>
      </c>
      <c r="K1985" t="b">
        <v>0</v>
      </c>
      <c r="L1985">
        <v>16</v>
      </c>
      <c r="M1985" t="b">
        <v>0</v>
      </c>
      <c r="N1985" t="s">
        <v>8296</v>
      </c>
      <c r="O1985" s="5">
        <f t="shared" si="120"/>
        <v>4.3</v>
      </c>
      <c r="P1985" s="7">
        <f t="shared" si="121"/>
        <v>88.6875</v>
      </c>
      <c r="Q1985" t="s">
        <v>8338</v>
      </c>
      <c r="R1985" t="s">
        <v>8350</v>
      </c>
      <c r="S1985" s="12">
        <f t="shared" si="122"/>
        <v>42593.011782407411</v>
      </c>
      <c r="T1985" s="12">
        <f t="shared" si="123"/>
        <v>42615.291666666672</v>
      </c>
    </row>
    <row r="1986" spans="1:20" ht="60" x14ac:dyDescent="0.25">
      <c r="A1986">
        <v>1984</v>
      </c>
      <c r="B1986" s="3" t="s">
        <v>1985</v>
      </c>
      <c r="C1986" s="3" t="s">
        <v>6094</v>
      </c>
      <c r="D1986">
        <v>15000</v>
      </c>
      <c r="E1986">
        <v>3172</v>
      </c>
      <c r="F1986" t="s">
        <v>8221</v>
      </c>
      <c r="G1986" t="s">
        <v>8224</v>
      </c>
      <c r="H1986" t="s">
        <v>8246</v>
      </c>
      <c r="I1986">
        <v>1417377481</v>
      </c>
      <c r="J1986">
        <v>1412189881</v>
      </c>
      <c r="K1986" t="b">
        <v>0</v>
      </c>
      <c r="L1986">
        <v>7</v>
      </c>
      <c r="M1986" t="b">
        <v>0</v>
      </c>
      <c r="N1986" t="s">
        <v>8296</v>
      </c>
      <c r="O1986" s="5">
        <f t="shared" si="120"/>
        <v>21.146666666666665</v>
      </c>
      <c r="P1986" s="7">
        <f t="shared" si="121"/>
        <v>453.14285714285717</v>
      </c>
      <c r="Q1986" t="s">
        <v>8338</v>
      </c>
      <c r="R1986" t="s">
        <v>8350</v>
      </c>
      <c r="S1986" s="12">
        <f t="shared" si="122"/>
        <v>41913.790289351848</v>
      </c>
      <c r="T1986" s="12">
        <f t="shared" si="123"/>
        <v>41973.831956018519</v>
      </c>
    </row>
    <row r="1987" spans="1:20" ht="60" x14ac:dyDescent="0.25">
      <c r="A1987">
        <v>1985</v>
      </c>
      <c r="B1987" s="3" t="s">
        <v>1986</v>
      </c>
      <c r="C1987" s="3" t="s">
        <v>6095</v>
      </c>
      <c r="D1987">
        <v>1600</v>
      </c>
      <c r="E1987">
        <v>51</v>
      </c>
      <c r="F1987" t="s">
        <v>8221</v>
      </c>
      <c r="G1987" t="s">
        <v>8225</v>
      </c>
      <c r="H1987" t="s">
        <v>8247</v>
      </c>
      <c r="I1987">
        <v>1470178800</v>
      </c>
      <c r="J1987">
        <v>1467650771</v>
      </c>
      <c r="K1987" t="b">
        <v>0</v>
      </c>
      <c r="L1987">
        <v>4</v>
      </c>
      <c r="M1987" t="b">
        <v>0</v>
      </c>
      <c r="N1987" t="s">
        <v>8296</v>
      </c>
      <c r="O1987" s="5">
        <f t="shared" ref="O1987:O2050" si="124">(E1987/D1987)*100</f>
        <v>3.1875</v>
      </c>
      <c r="P1987" s="7">
        <f t="shared" ref="P1987:P2050" si="125">IF(E1987&gt;0,E1987/L1987,"N/A")</f>
        <v>12.75</v>
      </c>
      <c r="Q1987" t="s">
        <v>8338</v>
      </c>
      <c r="R1987" t="s">
        <v>8350</v>
      </c>
      <c r="S1987" s="12">
        <f t="shared" ref="S1987:S2050" si="126">(((J1987/60)/60)/24)+DATE(1970,1,1)</f>
        <v>42555.698738425926</v>
      </c>
      <c r="T1987" s="12">
        <f t="shared" ref="T1987:T2050" si="127">(((I1987/60)/60/24)+DATE(1970,1,1))</f>
        <v>42584.958333333328</v>
      </c>
    </row>
    <row r="1988" spans="1:20" ht="60" x14ac:dyDescent="0.25">
      <c r="A1988">
        <v>1986</v>
      </c>
      <c r="B1988" s="3" t="s">
        <v>1987</v>
      </c>
      <c r="C1988" s="3" t="s">
        <v>6096</v>
      </c>
      <c r="D1988">
        <v>2000</v>
      </c>
      <c r="E1988">
        <v>1</v>
      </c>
      <c r="F1988" t="s">
        <v>8221</v>
      </c>
      <c r="G1988" t="s">
        <v>8225</v>
      </c>
      <c r="H1988" t="s">
        <v>8247</v>
      </c>
      <c r="I1988">
        <v>1457947483</v>
      </c>
      <c r="J1988">
        <v>1455359083</v>
      </c>
      <c r="K1988" t="b">
        <v>0</v>
      </c>
      <c r="L1988">
        <v>1</v>
      </c>
      <c r="M1988" t="b">
        <v>0</v>
      </c>
      <c r="N1988" t="s">
        <v>8296</v>
      </c>
      <c r="O1988" s="5">
        <f t="shared" si="124"/>
        <v>0.05</v>
      </c>
      <c r="P1988" s="7">
        <f t="shared" si="125"/>
        <v>1</v>
      </c>
      <c r="Q1988" t="s">
        <v>8338</v>
      </c>
      <c r="R1988" t="s">
        <v>8350</v>
      </c>
      <c r="S1988" s="12">
        <f t="shared" si="126"/>
        <v>42413.433831018512</v>
      </c>
      <c r="T1988" s="12">
        <f t="shared" si="127"/>
        <v>42443.392164351855</v>
      </c>
    </row>
    <row r="1989" spans="1:20" ht="30" x14ac:dyDescent="0.25">
      <c r="A1989">
        <v>1987</v>
      </c>
      <c r="B1989" s="3" t="s">
        <v>1988</v>
      </c>
      <c r="C1989" s="3" t="s">
        <v>6097</v>
      </c>
      <c r="D1989">
        <v>5500</v>
      </c>
      <c r="E1989">
        <v>2336</v>
      </c>
      <c r="F1989" t="s">
        <v>8221</v>
      </c>
      <c r="G1989" t="s">
        <v>8225</v>
      </c>
      <c r="H1989" t="s">
        <v>8247</v>
      </c>
      <c r="I1989">
        <v>1425223276</v>
      </c>
      <c r="J1989">
        <v>1422631276</v>
      </c>
      <c r="K1989" t="b">
        <v>0</v>
      </c>
      <c r="L1989">
        <v>28</v>
      </c>
      <c r="M1989" t="b">
        <v>0</v>
      </c>
      <c r="N1989" t="s">
        <v>8296</v>
      </c>
      <c r="O1989" s="5">
        <f t="shared" si="124"/>
        <v>42.472727272727276</v>
      </c>
      <c r="P1989" s="7">
        <f t="shared" si="125"/>
        <v>83.428571428571431</v>
      </c>
      <c r="Q1989" t="s">
        <v>8338</v>
      </c>
      <c r="R1989" t="s">
        <v>8350</v>
      </c>
      <c r="S1989" s="12">
        <f t="shared" si="126"/>
        <v>42034.639768518522</v>
      </c>
      <c r="T1989" s="12">
        <f t="shared" si="127"/>
        <v>42064.639768518522</v>
      </c>
    </row>
    <row r="1990" spans="1:20" x14ac:dyDescent="0.25">
      <c r="A1990">
        <v>1988</v>
      </c>
      <c r="B1990" s="3" t="s">
        <v>1989</v>
      </c>
      <c r="C1990" s="3" t="s">
        <v>6098</v>
      </c>
      <c r="D1990">
        <v>6000</v>
      </c>
      <c r="E1990">
        <v>25</v>
      </c>
      <c r="F1990" t="s">
        <v>8221</v>
      </c>
      <c r="G1990" t="s">
        <v>8224</v>
      </c>
      <c r="H1990" t="s">
        <v>8246</v>
      </c>
      <c r="I1990">
        <v>1440094742</v>
      </c>
      <c r="J1990">
        <v>1437502742</v>
      </c>
      <c r="K1990" t="b">
        <v>0</v>
      </c>
      <c r="L1990">
        <v>1</v>
      </c>
      <c r="M1990" t="b">
        <v>0</v>
      </c>
      <c r="N1990" t="s">
        <v>8296</v>
      </c>
      <c r="O1990" s="5">
        <f t="shared" si="124"/>
        <v>0.41666666666666669</v>
      </c>
      <c r="P1990" s="7">
        <f t="shared" si="125"/>
        <v>25</v>
      </c>
      <c r="Q1990" t="s">
        <v>8338</v>
      </c>
      <c r="R1990" t="s">
        <v>8350</v>
      </c>
      <c r="S1990" s="12">
        <f t="shared" si="126"/>
        <v>42206.763217592597</v>
      </c>
      <c r="T1990" s="12">
        <f t="shared" si="127"/>
        <v>42236.763217592597</v>
      </c>
    </row>
    <row r="1991" spans="1:20" ht="45" x14ac:dyDescent="0.25">
      <c r="A1991">
        <v>1989</v>
      </c>
      <c r="B1991" s="3" t="s">
        <v>1990</v>
      </c>
      <c r="C1991" s="3" t="s">
        <v>6099</v>
      </c>
      <c r="D1991">
        <v>5000</v>
      </c>
      <c r="E1991">
        <v>50</v>
      </c>
      <c r="F1991" t="s">
        <v>8221</v>
      </c>
      <c r="G1991" t="s">
        <v>8224</v>
      </c>
      <c r="H1991" t="s">
        <v>8246</v>
      </c>
      <c r="I1991">
        <v>1481473208</v>
      </c>
      <c r="J1991">
        <v>1478881208</v>
      </c>
      <c r="K1991" t="b">
        <v>0</v>
      </c>
      <c r="L1991">
        <v>1</v>
      </c>
      <c r="M1991" t="b">
        <v>0</v>
      </c>
      <c r="N1991" t="s">
        <v>8296</v>
      </c>
      <c r="O1991" s="5">
        <f t="shared" si="124"/>
        <v>1</v>
      </c>
      <c r="P1991" s="7">
        <f t="shared" si="125"/>
        <v>50</v>
      </c>
      <c r="Q1991" t="s">
        <v>8338</v>
      </c>
      <c r="R1991" t="s">
        <v>8350</v>
      </c>
      <c r="S1991" s="12">
        <f t="shared" si="126"/>
        <v>42685.680648148147</v>
      </c>
      <c r="T1991" s="12">
        <f t="shared" si="127"/>
        <v>42715.680648148147</v>
      </c>
    </row>
    <row r="1992" spans="1:20" ht="60" x14ac:dyDescent="0.25">
      <c r="A1992">
        <v>1990</v>
      </c>
      <c r="B1992" s="3" t="s">
        <v>1991</v>
      </c>
      <c r="C1992" s="3" t="s">
        <v>6100</v>
      </c>
      <c r="D1992">
        <v>3000</v>
      </c>
      <c r="E1992">
        <v>509</v>
      </c>
      <c r="F1992" t="s">
        <v>8221</v>
      </c>
      <c r="G1992" t="s">
        <v>8224</v>
      </c>
      <c r="H1992" t="s">
        <v>8246</v>
      </c>
      <c r="I1992">
        <v>1455338532</v>
      </c>
      <c r="J1992">
        <v>1454042532</v>
      </c>
      <c r="K1992" t="b">
        <v>0</v>
      </c>
      <c r="L1992">
        <v>5</v>
      </c>
      <c r="M1992" t="b">
        <v>0</v>
      </c>
      <c r="N1992" t="s">
        <v>8296</v>
      </c>
      <c r="O1992" s="5">
        <f t="shared" si="124"/>
        <v>16.966666666666665</v>
      </c>
      <c r="P1992" s="7">
        <f t="shared" si="125"/>
        <v>101.8</v>
      </c>
      <c r="Q1992" t="s">
        <v>8338</v>
      </c>
      <c r="R1992" t="s">
        <v>8350</v>
      </c>
      <c r="S1992" s="12">
        <f t="shared" si="126"/>
        <v>42398.195972222224</v>
      </c>
      <c r="T1992" s="12">
        <f t="shared" si="127"/>
        <v>42413.195972222224</v>
      </c>
    </row>
    <row r="1993" spans="1:20" ht="30" x14ac:dyDescent="0.25">
      <c r="A1993">
        <v>1991</v>
      </c>
      <c r="B1993" s="3" t="s">
        <v>1992</v>
      </c>
      <c r="C1993" s="3" t="s">
        <v>6101</v>
      </c>
      <c r="D1993">
        <v>2000</v>
      </c>
      <c r="E1993">
        <v>140</v>
      </c>
      <c r="F1993" t="s">
        <v>8221</v>
      </c>
      <c r="G1993" t="s">
        <v>8224</v>
      </c>
      <c r="H1993" t="s">
        <v>8246</v>
      </c>
      <c r="I1993">
        <v>1435958786</v>
      </c>
      <c r="J1993">
        <v>1434144386</v>
      </c>
      <c r="K1993" t="b">
        <v>0</v>
      </c>
      <c r="L1993">
        <v>3</v>
      </c>
      <c r="M1993" t="b">
        <v>0</v>
      </c>
      <c r="N1993" t="s">
        <v>8296</v>
      </c>
      <c r="O1993" s="5">
        <f t="shared" si="124"/>
        <v>7.0000000000000009</v>
      </c>
      <c r="P1993" s="7">
        <f t="shared" si="125"/>
        <v>46.666666666666664</v>
      </c>
      <c r="Q1993" t="s">
        <v>8338</v>
      </c>
      <c r="R1993" t="s">
        <v>8350</v>
      </c>
      <c r="S1993" s="12">
        <f t="shared" si="126"/>
        <v>42167.89335648148</v>
      </c>
      <c r="T1993" s="12">
        <f t="shared" si="127"/>
        <v>42188.89335648148</v>
      </c>
    </row>
    <row r="1994" spans="1:20" ht="30" x14ac:dyDescent="0.25">
      <c r="A1994">
        <v>1992</v>
      </c>
      <c r="B1994" s="3" t="s">
        <v>1993</v>
      </c>
      <c r="C1994" s="3" t="s">
        <v>6102</v>
      </c>
      <c r="D1994">
        <v>1500</v>
      </c>
      <c r="E1994">
        <v>2</v>
      </c>
      <c r="F1994" t="s">
        <v>8221</v>
      </c>
      <c r="G1994" t="s">
        <v>8224</v>
      </c>
      <c r="H1994" t="s">
        <v>8246</v>
      </c>
      <c r="I1994">
        <v>1424229991</v>
      </c>
      <c r="J1994">
        <v>1421637991</v>
      </c>
      <c r="K1994" t="b">
        <v>0</v>
      </c>
      <c r="L1994">
        <v>2</v>
      </c>
      <c r="M1994" t="b">
        <v>0</v>
      </c>
      <c r="N1994" t="s">
        <v>8296</v>
      </c>
      <c r="O1994" s="5">
        <f t="shared" si="124"/>
        <v>0.13333333333333333</v>
      </c>
      <c r="P1994" s="7">
        <f t="shared" si="125"/>
        <v>1</v>
      </c>
      <c r="Q1994" t="s">
        <v>8338</v>
      </c>
      <c r="R1994" t="s">
        <v>8350</v>
      </c>
      <c r="S1994" s="12">
        <f t="shared" si="126"/>
        <v>42023.143414351856</v>
      </c>
      <c r="T1994" s="12">
        <f t="shared" si="127"/>
        <v>42053.143414351856</v>
      </c>
    </row>
    <row r="1995" spans="1:20" ht="60" x14ac:dyDescent="0.25">
      <c r="A1995">
        <v>1993</v>
      </c>
      <c r="B1995" s="3" t="s">
        <v>1994</v>
      </c>
      <c r="C1995" s="3" t="s">
        <v>6103</v>
      </c>
      <c r="D1995">
        <v>2000</v>
      </c>
      <c r="E1995">
        <v>0</v>
      </c>
      <c r="F1995" t="s">
        <v>8221</v>
      </c>
      <c r="G1995" t="s">
        <v>8225</v>
      </c>
      <c r="H1995" t="s">
        <v>8247</v>
      </c>
      <c r="I1995">
        <v>1450706837</v>
      </c>
      <c r="J1995">
        <v>1448114837</v>
      </c>
      <c r="K1995" t="b">
        <v>0</v>
      </c>
      <c r="L1995">
        <v>0</v>
      </c>
      <c r="M1995" t="b">
        <v>0</v>
      </c>
      <c r="N1995" t="s">
        <v>8296</v>
      </c>
      <c r="O1995" s="5">
        <f t="shared" si="124"/>
        <v>0</v>
      </c>
      <c r="P1995" s="7" t="str">
        <f t="shared" si="125"/>
        <v>N/A</v>
      </c>
      <c r="Q1995" t="s">
        <v>8338</v>
      </c>
      <c r="R1995" t="s">
        <v>8350</v>
      </c>
      <c r="S1995" s="12">
        <f t="shared" si="126"/>
        <v>42329.58839120371</v>
      </c>
      <c r="T1995" s="12">
        <f t="shared" si="127"/>
        <v>42359.58839120371</v>
      </c>
    </row>
    <row r="1996" spans="1:20" ht="60" x14ac:dyDescent="0.25">
      <c r="A1996">
        <v>1994</v>
      </c>
      <c r="B1996" s="3" t="s">
        <v>1995</v>
      </c>
      <c r="C1996" s="3" t="s">
        <v>6104</v>
      </c>
      <c r="D1996">
        <v>3200</v>
      </c>
      <c r="E1996">
        <v>0</v>
      </c>
      <c r="F1996" t="s">
        <v>8221</v>
      </c>
      <c r="G1996" t="s">
        <v>8224</v>
      </c>
      <c r="H1996" t="s">
        <v>8246</v>
      </c>
      <c r="I1996">
        <v>1481072942</v>
      </c>
      <c r="J1996">
        <v>1475885342</v>
      </c>
      <c r="K1996" t="b">
        <v>0</v>
      </c>
      <c r="L1996">
        <v>0</v>
      </c>
      <c r="M1996" t="b">
        <v>0</v>
      </c>
      <c r="N1996" t="s">
        <v>8296</v>
      </c>
      <c r="O1996" s="5">
        <f t="shared" si="124"/>
        <v>0</v>
      </c>
      <c r="P1996" s="7" t="str">
        <f t="shared" si="125"/>
        <v>N/A</v>
      </c>
      <c r="Q1996" t="s">
        <v>8338</v>
      </c>
      <c r="R1996" t="s">
        <v>8350</v>
      </c>
      <c r="S1996" s="12">
        <f t="shared" si="126"/>
        <v>42651.006273148145</v>
      </c>
      <c r="T1996" s="12">
        <f t="shared" si="127"/>
        <v>42711.047939814816</v>
      </c>
    </row>
    <row r="1997" spans="1:20" ht="60" x14ac:dyDescent="0.25">
      <c r="A1997">
        <v>1995</v>
      </c>
      <c r="B1997" s="3" t="s">
        <v>1996</v>
      </c>
      <c r="C1997" s="3" t="s">
        <v>6105</v>
      </c>
      <c r="D1997">
        <v>1000</v>
      </c>
      <c r="E1997">
        <v>78</v>
      </c>
      <c r="F1997" t="s">
        <v>8221</v>
      </c>
      <c r="G1997" t="s">
        <v>8229</v>
      </c>
      <c r="H1997" t="s">
        <v>8251</v>
      </c>
      <c r="I1997">
        <v>1437082736</v>
      </c>
      <c r="J1997">
        <v>1435354736</v>
      </c>
      <c r="K1997" t="b">
        <v>0</v>
      </c>
      <c r="L1997">
        <v>3</v>
      </c>
      <c r="M1997" t="b">
        <v>0</v>
      </c>
      <c r="N1997" t="s">
        <v>8296</v>
      </c>
      <c r="O1997" s="5">
        <f t="shared" si="124"/>
        <v>7.8</v>
      </c>
      <c r="P1997" s="7">
        <f t="shared" si="125"/>
        <v>26</v>
      </c>
      <c r="Q1997" t="s">
        <v>8338</v>
      </c>
      <c r="R1997" t="s">
        <v>8350</v>
      </c>
      <c r="S1997" s="12">
        <f t="shared" si="126"/>
        <v>42181.902037037042</v>
      </c>
      <c r="T1997" s="12">
        <f t="shared" si="127"/>
        <v>42201.902037037042</v>
      </c>
    </row>
    <row r="1998" spans="1:20" ht="60" x14ac:dyDescent="0.25">
      <c r="A1998">
        <v>1996</v>
      </c>
      <c r="B1998" s="3" t="s">
        <v>1997</v>
      </c>
      <c r="C1998" s="3" t="s">
        <v>6106</v>
      </c>
      <c r="D1998">
        <v>133800</v>
      </c>
      <c r="E1998">
        <v>0</v>
      </c>
      <c r="F1998" t="s">
        <v>8221</v>
      </c>
      <c r="G1998" t="s">
        <v>8224</v>
      </c>
      <c r="H1998" t="s">
        <v>8246</v>
      </c>
      <c r="I1998">
        <v>1405021211</v>
      </c>
      <c r="J1998">
        <v>1402429211</v>
      </c>
      <c r="K1998" t="b">
        <v>0</v>
      </c>
      <c r="L1998">
        <v>0</v>
      </c>
      <c r="M1998" t="b">
        <v>0</v>
      </c>
      <c r="N1998" t="s">
        <v>8296</v>
      </c>
      <c r="O1998" s="5">
        <f t="shared" si="124"/>
        <v>0</v>
      </c>
      <c r="P1998" s="7" t="str">
        <f t="shared" si="125"/>
        <v>N/A</v>
      </c>
      <c r="Q1998" t="s">
        <v>8338</v>
      </c>
      <c r="R1998" t="s">
        <v>8350</v>
      </c>
      <c r="S1998" s="12">
        <f t="shared" si="126"/>
        <v>41800.819571759261</v>
      </c>
      <c r="T1998" s="12">
        <f t="shared" si="127"/>
        <v>41830.819571759261</v>
      </c>
    </row>
    <row r="1999" spans="1:20" ht="60" x14ac:dyDescent="0.25">
      <c r="A1999">
        <v>1997</v>
      </c>
      <c r="B1999" s="3" t="s">
        <v>1998</v>
      </c>
      <c r="C1999" s="3" t="s">
        <v>6107</v>
      </c>
      <c r="D1999">
        <v>6500</v>
      </c>
      <c r="E1999">
        <v>0</v>
      </c>
      <c r="F1999" t="s">
        <v>8221</v>
      </c>
      <c r="G1999" t="s">
        <v>8224</v>
      </c>
      <c r="H1999" t="s">
        <v>8246</v>
      </c>
      <c r="I1999">
        <v>1409091612</v>
      </c>
      <c r="J1999">
        <v>1406499612</v>
      </c>
      <c r="K1999" t="b">
        <v>0</v>
      </c>
      <c r="L1999">
        <v>0</v>
      </c>
      <c r="M1999" t="b">
        <v>0</v>
      </c>
      <c r="N1999" t="s">
        <v>8296</v>
      </c>
      <c r="O1999" s="5">
        <f t="shared" si="124"/>
        <v>0</v>
      </c>
      <c r="P1999" s="7" t="str">
        <f t="shared" si="125"/>
        <v>N/A</v>
      </c>
      <c r="Q1999" t="s">
        <v>8338</v>
      </c>
      <c r="R1999" t="s">
        <v>8350</v>
      </c>
      <c r="S1999" s="12">
        <f t="shared" si="126"/>
        <v>41847.930694444447</v>
      </c>
      <c r="T1999" s="12">
        <f t="shared" si="127"/>
        <v>41877.930694444447</v>
      </c>
    </row>
    <row r="2000" spans="1:20" ht="60" x14ac:dyDescent="0.25">
      <c r="A2000">
        <v>1998</v>
      </c>
      <c r="B2000" s="3" t="s">
        <v>1999</v>
      </c>
      <c r="C2000" s="3" t="s">
        <v>6108</v>
      </c>
      <c r="D2000">
        <v>2500</v>
      </c>
      <c r="E2000">
        <v>655</v>
      </c>
      <c r="F2000" t="s">
        <v>8221</v>
      </c>
      <c r="G2000" t="s">
        <v>8224</v>
      </c>
      <c r="H2000" t="s">
        <v>8246</v>
      </c>
      <c r="I2000">
        <v>1406861438</v>
      </c>
      <c r="J2000">
        <v>1402973438</v>
      </c>
      <c r="K2000" t="b">
        <v>0</v>
      </c>
      <c r="L2000">
        <v>3</v>
      </c>
      <c r="M2000" t="b">
        <v>0</v>
      </c>
      <c r="N2000" t="s">
        <v>8296</v>
      </c>
      <c r="O2000" s="5">
        <f t="shared" si="124"/>
        <v>26.200000000000003</v>
      </c>
      <c r="P2000" s="7">
        <f t="shared" si="125"/>
        <v>218.33333333333334</v>
      </c>
      <c r="Q2000" t="s">
        <v>8338</v>
      </c>
      <c r="R2000" t="s">
        <v>8350</v>
      </c>
      <c r="S2000" s="12">
        <f t="shared" si="126"/>
        <v>41807.118495370371</v>
      </c>
      <c r="T2000" s="12">
        <f t="shared" si="127"/>
        <v>41852.118495370371</v>
      </c>
    </row>
    <row r="2001" spans="1:20" ht="45" x14ac:dyDescent="0.25">
      <c r="A2001">
        <v>1999</v>
      </c>
      <c r="B2001" s="3" t="s">
        <v>2000</v>
      </c>
      <c r="C2001" s="3" t="s">
        <v>6109</v>
      </c>
      <c r="D2001">
        <v>31000</v>
      </c>
      <c r="E2001">
        <v>236</v>
      </c>
      <c r="F2001" t="s">
        <v>8221</v>
      </c>
      <c r="G2001" t="s">
        <v>8225</v>
      </c>
      <c r="H2001" t="s">
        <v>8247</v>
      </c>
      <c r="I2001">
        <v>1415882108</v>
      </c>
      <c r="J2001">
        <v>1413286508</v>
      </c>
      <c r="K2001" t="b">
        <v>0</v>
      </c>
      <c r="L2001">
        <v>7</v>
      </c>
      <c r="M2001" t="b">
        <v>0</v>
      </c>
      <c r="N2001" t="s">
        <v>8296</v>
      </c>
      <c r="O2001" s="5">
        <f t="shared" si="124"/>
        <v>0.76129032258064511</v>
      </c>
      <c r="P2001" s="7">
        <f t="shared" si="125"/>
        <v>33.714285714285715</v>
      </c>
      <c r="Q2001" t="s">
        <v>8338</v>
      </c>
      <c r="R2001" t="s">
        <v>8350</v>
      </c>
      <c r="S2001" s="12">
        <f t="shared" si="126"/>
        <v>41926.482731481483</v>
      </c>
      <c r="T2001" s="12">
        <f t="shared" si="127"/>
        <v>41956.524398148147</v>
      </c>
    </row>
    <row r="2002" spans="1:20" ht="60" x14ac:dyDescent="0.25">
      <c r="A2002">
        <v>2000</v>
      </c>
      <c r="B2002" s="3" t="s">
        <v>2001</v>
      </c>
      <c r="C2002" s="3" t="s">
        <v>6110</v>
      </c>
      <c r="D2002">
        <v>5000</v>
      </c>
      <c r="E2002">
        <v>625</v>
      </c>
      <c r="F2002" t="s">
        <v>8221</v>
      </c>
      <c r="G2002" t="s">
        <v>8229</v>
      </c>
      <c r="H2002" t="s">
        <v>8251</v>
      </c>
      <c r="I2002">
        <v>1452120613</v>
      </c>
      <c r="J2002">
        <v>1449528613</v>
      </c>
      <c r="K2002" t="b">
        <v>0</v>
      </c>
      <c r="L2002">
        <v>25</v>
      </c>
      <c r="M2002" t="b">
        <v>0</v>
      </c>
      <c r="N2002" t="s">
        <v>8296</v>
      </c>
      <c r="O2002" s="5">
        <f t="shared" si="124"/>
        <v>12.5</v>
      </c>
      <c r="P2002" s="7">
        <f t="shared" si="125"/>
        <v>25</v>
      </c>
      <c r="Q2002" t="s">
        <v>8338</v>
      </c>
      <c r="R2002" t="s">
        <v>8350</v>
      </c>
      <c r="S2002" s="12">
        <f t="shared" si="126"/>
        <v>42345.951539351852</v>
      </c>
      <c r="T2002" s="12">
        <f t="shared" si="127"/>
        <v>42375.951539351852</v>
      </c>
    </row>
    <row r="2003" spans="1:20" ht="45" hidden="1" x14ac:dyDescent="0.25">
      <c r="A2003">
        <v>2001</v>
      </c>
      <c r="B2003" s="3" t="s">
        <v>2002</v>
      </c>
      <c r="C2003" s="3" t="s">
        <v>6111</v>
      </c>
      <c r="D2003">
        <v>55000</v>
      </c>
      <c r="E2003">
        <v>210171</v>
      </c>
      <c r="F2003" t="s">
        <v>8219</v>
      </c>
      <c r="G2003" t="s">
        <v>8236</v>
      </c>
      <c r="H2003" t="s">
        <v>8249</v>
      </c>
      <c r="I2003">
        <v>1434139200</v>
      </c>
      <c r="J2003">
        <v>1431406916</v>
      </c>
      <c r="K2003" t="b">
        <v>1</v>
      </c>
      <c r="L2003">
        <v>1637</v>
      </c>
      <c r="M2003" t="b">
        <v>1</v>
      </c>
      <c r="N2003" t="s">
        <v>8295</v>
      </c>
      <c r="O2003" s="5">
        <f t="shared" si="124"/>
        <v>382.12909090909091</v>
      </c>
      <c r="P2003" s="7">
        <f t="shared" si="125"/>
        <v>128.38790470372632</v>
      </c>
      <c r="Q2003" t="s">
        <v>8319</v>
      </c>
      <c r="R2003" t="s">
        <v>8349</v>
      </c>
      <c r="S2003" s="12">
        <f t="shared" si="126"/>
        <v>42136.209675925929</v>
      </c>
      <c r="T2003" s="12">
        <f t="shared" si="127"/>
        <v>42167.833333333328</v>
      </c>
    </row>
    <row r="2004" spans="1:20" ht="45" hidden="1" x14ac:dyDescent="0.25">
      <c r="A2004">
        <v>2002</v>
      </c>
      <c r="B2004" s="3" t="s">
        <v>2003</v>
      </c>
      <c r="C2004" s="3" t="s">
        <v>6112</v>
      </c>
      <c r="D2004">
        <v>50000</v>
      </c>
      <c r="E2004">
        <v>108397.11</v>
      </c>
      <c r="F2004" t="s">
        <v>8219</v>
      </c>
      <c r="G2004" t="s">
        <v>8224</v>
      </c>
      <c r="H2004" t="s">
        <v>8246</v>
      </c>
      <c r="I2004">
        <v>1485191143</v>
      </c>
      <c r="J2004">
        <v>1482599143</v>
      </c>
      <c r="K2004" t="b">
        <v>1</v>
      </c>
      <c r="L2004">
        <v>1375</v>
      </c>
      <c r="M2004" t="b">
        <v>1</v>
      </c>
      <c r="N2004" t="s">
        <v>8295</v>
      </c>
      <c r="O2004" s="5">
        <f t="shared" si="124"/>
        <v>216.79422000000002</v>
      </c>
      <c r="P2004" s="7">
        <f t="shared" si="125"/>
        <v>78.834261818181815</v>
      </c>
      <c r="Q2004" t="s">
        <v>8319</v>
      </c>
      <c r="R2004" t="s">
        <v>8349</v>
      </c>
      <c r="S2004" s="12">
        <f t="shared" si="126"/>
        <v>42728.71230324074</v>
      </c>
      <c r="T2004" s="12">
        <f t="shared" si="127"/>
        <v>42758.71230324074</v>
      </c>
    </row>
    <row r="2005" spans="1:20" ht="60" hidden="1" x14ac:dyDescent="0.25">
      <c r="A2005">
        <v>2003</v>
      </c>
      <c r="B2005" s="3" t="s">
        <v>2004</v>
      </c>
      <c r="C2005" s="3" t="s">
        <v>6113</v>
      </c>
      <c r="D2005">
        <v>500</v>
      </c>
      <c r="E2005">
        <v>1560</v>
      </c>
      <c r="F2005" t="s">
        <v>8219</v>
      </c>
      <c r="G2005" t="s">
        <v>8224</v>
      </c>
      <c r="H2005" t="s">
        <v>8246</v>
      </c>
      <c r="I2005">
        <v>1278111600</v>
      </c>
      <c r="J2005">
        <v>1276830052</v>
      </c>
      <c r="K2005" t="b">
        <v>1</v>
      </c>
      <c r="L2005">
        <v>17</v>
      </c>
      <c r="M2005" t="b">
        <v>1</v>
      </c>
      <c r="N2005" t="s">
        <v>8295</v>
      </c>
      <c r="O2005" s="5">
        <f t="shared" si="124"/>
        <v>312</v>
      </c>
      <c r="P2005" s="7">
        <f t="shared" si="125"/>
        <v>91.764705882352942</v>
      </c>
      <c r="Q2005" t="s">
        <v>8319</v>
      </c>
      <c r="R2005" t="s">
        <v>8349</v>
      </c>
      <c r="S2005" s="12">
        <f t="shared" si="126"/>
        <v>40347.125601851854</v>
      </c>
      <c r="T2005" s="12">
        <f t="shared" si="127"/>
        <v>40361.958333333336</v>
      </c>
    </row>
    <row r="2006" spans="1:20" ht="60" hidden="1" x14ac:dyDescent="0.25">
      <c r="A2006">
        <v>2004</v>
      </c>
      <c r="B2006" s="3" t="s">
        <v>2005</v>
      </c>
      <c r="C2006" s="3" t="s">
        <v>6114</v>
      </c>
      <c r="D2006">
        <v>50000</v>
      </c>
      <c r="E2006">
        <v>117210.24000000001</v>
      </c>
      <c r="F2006" t="s">
        <v>8219</v>
      </c>
      <c r="G2006" t="s">
        <v>8224</v>
      </c>
      <c r="H2006" t="s">
        <v>8246</v>
      </c>
      <c r="I2006">
        <v>1405002663</v>
      </c>
      <c r="J2006">
        <v>1402410663</v>
      </c>
      <c r="K2006" t="b">
        <v>1</v>
      </c>
      <c r="L2006">
        <v>354</v>
      </c>
      <c r="M2006" t="b">
        <v>1</v>
      </c>
      <c r="N2006" t="s">
        <v>8295</v>
      </c>
      <c r="O2006" s="5">
        <f t="shared" si="124"/>
        <v>234.42048</v>
      </c>
      <c r="P2006" s="7">
        <f t="shared" si="125"/>
        <v>331.10237288135596</v>
      </c>
      <c r="Q2006" t="s">
        <v>8319</v>
      </c>
      <c r="R2006" t="s">
        <v>8349</v>
      </c>
      <c r="S2006" s="12">
        <f t="shared" si="126"/>
        <v>41800.604895833334</v>
      </c>
      <c r="T2006" s="12">
        <f t="shared" si="127"/>
        <v>41830.604895833334</v>
      </c>
    </row>
    <row r="2007" spans="1:20" ht="60" hidden="1" x14ac:dyDescent="0.25">
      <c r="A2007">
        <v>2005</v>
      </c>
      <c r="B2007" s="3" t="s">
        <v>2006</v>
      </c>
      <c r="C2007" s="3" t="s">
        <v>6115</v>
      </c>
      <c r="D2007">
        <v>30000</v>
      </c>
      <c r="E2007">
        <v>37104.03</v>
      </c>
      <c r="F2007" t="s">
        <v>8219</v>
      </c>
      <c r="G2007" t="s">
        <v>8224</v>
      </c>
      <c r="H2007" t="s">
        <v>8246</v>
      </c>
      <c r="I2007">
        <v>1381895940</v>
      </c>
      <c r="J2007">
        <v>1379532618</v>
      </c>
      <c r="K2007" t="b">
        <v>1</v>
      </c>
      <c r="L2007">
        <v>191</v>
      </c>
      <c r="M2007" t="b">
        <v>1</v>
      </c>
      <c r="N2007" t="s">
        <v>8295</v>
      </c>
      <c r="O2007" s="5">
        <f t="shared" si="124"/>
        <v>123.68010000000001</v>
      </c>
      <c r="P2007" s="7">
        <f t="shared" si="125"/>
        <v>194.26193717277485</v>
      </c>
      <c r="Q2007" t="s">
        <v>8319</v>
      </c>
      <c r="R2007" t="s">
        <v>8349</v>
      </c>
      <c r="S2007" s="12">
        <f t="shared" si="126"/>
        <v>41535.812708333331</v>
      </c>
      <c r="T2007" s="12">
        <f t="shared" si="127"/>
        <v>41563.165972222225</v>
      </c>
    </row>
    <row r="2008" spans="1:20" ht="60" hidden="1" x14ac:dyDescent="0.25">
      <c r="A2008">
        <v>2006</v>
      </c>
      <c r="B2008" s="3" t="s">
        <v>2007</v>
      </c>
      <c r="C2008" s="3" t="s">
        <v>6116</v>
      </c>
      <c r="D2008">
        <v>50000</v>
      </c>
      <c r="E2008">
        <v>123920</v>
      </c>
      <c r="F2008" t="s">
        <v>8219</v>
      </c>
      <c r="G2008" t="s">
        <v>8224</v>
      </c>
      <c r="H2008" t="s">
        <v>8246</v>
      </c>
      <c r="I2008">
        <v>1417611645</v>
      </c>
      <c r="J2008">
        <v>1414584045</v>
      </c>
      <c r="K2008" t="b">
        <v>1</v>
      </c>
      <c r="L2008">
        <v>303</v>
      </c>
      <c r="M2008" t="b">
        <v>1</v>
      </c>
      <c r="N2008" t="s">
        <v>8295</v>
      </c>
      <c r="O2008" s="5">
        <f t="shared" si="124"/>
        <v>247.84</v>
      </c>
      <c r="P2008" s="7">
        <f t="shared" si="125"/>
        <v>408.97689768976898</v>
      </c>
      <c r="Q2008" t="s">
        <v>8319</v>
      </c>
      <c r="R2008" t="s">
        <v>8349</v>
      </c>
      <c r="S2008" s="12">
        <f t="shared" si="126"/>
        <v>41941.500520833331</v>
      </c>
      <c r="T2008" s="12">
        <f t="shared" si="127"/>
        <v>41976.542187500003</v>
      </c>
    </row>
    <row r="2009" spans="1:20" ht="60" hidden="1" x14ac:dyDescent="0.25">
      <c r="A2009">
        <v>2007</v>
      </c>
      <c r="B2009" s="3" t="s">
        <v>2008</v>
      </c>
      <c r="C2009" s="3" t="s">
        <v>6117</v>
      </c>
      <c r="D2009">
        <v>10000</v>
      </c>
      <c r="E2009">
        <v>11570.92</v>
      </c>
      <c r="F2009" t="s">
        <v>8219</v>
      </c>
      <c r="G2009" t="s">
        <v>8224</v>
      </c>
      <c r="H2009" t="s">
        <v>8246</v>
      </c>
      <c r="I2009">
        <v>1282622400</v>
      </c>
      <c r="J2009">
        <v>1276891586</v>
      </c>
      <c r="K2009" t="b">
        <v>1</v>
      </c>
      <c r="L2009">
        <v>137</v>
      </c>
      <c r="M2009" t="b">
        <v>1</v>
      </c>
      <c r="N2009" t="s">
        <v>8295</v>
      </c>
      <c r="O2009" s="5">
        <f t="shared" si="124"/>
        <v>115.7092</v>
      </c>
      <c r="P2009" s="7">
        <f t="shared" si="125"/>
        <v>84.459270072992695</v>
      </c>
      <c r="Q2009" t="s">
        <v>8319</v>
      </c>
      <c r="R2009" t="s">
        <v>8349</v>
      </c>
      <c r="S2009" s="12">
        <f t="shared" si="126"/>
        <v>40347.837800925925</v>
      </c>
      <c r="T2009" s="12">
        <f t="shared" si="127"/>
        <v>40414.166666666664</v>
      </c>
    </row>
    <row r="2010" spans="1:20" ht="60" hidden="1" x14ac:dyDescent="0.25">
      <c r="A2010">
        <v>2008</v>
      </c>
      <c r="B2010" s="3" t="s">
        <v>2009</v>
      </c>
      <c r="C2010" s="3" t="s">
        <v>6118</v>
      </c>
      <c r="D2010">
        <v>1570.79</v>
      </c>
      <c r="E2010">
        <v>1839</v>
      </c>
      <c r="F2010" t="s">
        <v>8219</v>
      </c>
      <c r="G2010" t="s">
        <v>8224</v>
      </c>
      <c r="H2010" t="s">
        <v>8246</v>
      </c>
      <c r="I2010">
        <v>1316442622</v>
      </c>
      <c r="J2010">
        <v>1312641022</v>
      </c>
      <c r="K2010" t="b">
        <v>1</v>
      </c>
      <c r="L2010">
        <v>41</v>
      </c>
      <c r="M2010" t="b">
        <v>1</v>
      </c>
      <c r="N2010" t="s">
        <v>8295</v>
      </c>
      <c r="O2010" s="5">
        <f t="shared" si="124"/>
        <v>117.07484768810599</v>
      </c>
      <c r="P2010" s="7">
        <f t="shared" si="125"/>
        <v>44.853658536585364</v>
      </c>
      <c r="Q2010" t="s">
        <v>8319</v>
      </c>
      <c r="R2010" t="s">
        <v>8349</v>
      </c>
      <c r="S2010" s="12">
        <f t="shared" si="126"/>
        <v>40761.604421296295</v>
      </c>
      <c r="T2010" s="12">
        <f t="shared" si="127"/>
        <v>40805.604421296295</v>
      </c>
    </row>
    <row r="2011" spans="1:20" ht="60" hidden="1" x14ac:dyDescent="0.25">
      <c r="A2011">
        <v>2009</v>
      </c>
      <c r="B2011" s="3" t="s">
        <v>2010</v>
      </c>
      <c r="C2011" s="3" t="s">
        <v>6119</v>
      </c>
      <c r="D2011">
        <v>50000</v>
      </c>
      <c r="E2011">
        <v>152579</v>
      </c>
      <c r="F2011" t="s">
        <v>8219</v>
      </c>
      <c r="G2011" t="s">
        <v>8236</v>
      </c>
      <c r="H2011" t="s">
        <v>8249</v>
      </c>
      <c r="I2011">
        <v>1479890743</v>
      </c>
      <c r="J2011">
        <v>1476776743</v>
      </c>
      <c r="K2011" t="b">
        <v>1</v>
      </c>
      <c r="L2011">
        <v>398</v>
      </c>
      <c r="M2011" t="b">
        <v>1</v>
      </c>
      <c r="N2011" t="s">
        <v>8295</v>
      </c>
      <c r="O2011" s="5">
        <f t="shared" si="124"/>
        <v>305.15800000000002</v>
      </c>
      <c r="P2011" s="7">
        <f t="shared" si="125"/>
        <v>383.3643216080402</v>
      </c>
      <c r="Q2011" t="s">
        <v>8319</v>
      </c>
      <c r="R2011" t="s">
        <v>8349</v>
      </c>
      <c r="S2011" s="12">
        <f t="shared" si="126"/>
        <v>42661.323414351849</v>
      </c>
      <c r="T2011" s="12">
        <f t="shared" si="127"/>
        <v>42697.365081018521</v>
      </c>
    </row>
    <row r="2012" spans="1:20" ht="30" hidden="1" x14ac:dyDescent="0.25">
      <c r="A2012">
        <v>2010</v>
      </c>
      <c r="B2012" s="3" t="s">
        <v>2011</v>
      </c>
      <c r="C2012" s="3" t="s">
        <v>6120</v>
      </c>
      <c r="D2012">
        <v>30000</v>
      </c>
      <c r="E2012">
        <v>96015.9</v>
      </c>
      <c r="F2012" t="s">
        <v>8219</v>
      </c>
      <c r="G2012" t="s">
        <v>8224</v>
      </c>
      <c r="H2012" t="s">
        <v>8246</v>
      </c>
      <c r="I2012">
        <v>1471564491</v>
      </c>
      <c r="J2012">
        <v>1468972491</v>
      </c>
      <c r="K2012" t="b">
        <v>1</v>
      </c>
      <c r="L2012">
        <v>1737</v>
      </c>
      <c r="M2012" t="b">
        <v>1</v>
      </c>
      <c r="N2012" t="s">
        <v>8295</v>
      </c>
      <c r="O2012" s="5">
        <f t="shared" si="124"/>
        <v>320.05299999999994</v>
      </c>
      <c r="P2012" s="7">
        <f t="shared" si="125"/>
        <v>55.276856649395505</v>
      </c>
      <c r="Q2012" t="s">
        <v>8319</v>
      </c>
      <c r="R2012" t="s">
        <v>8349</v>
      </c>
      <c r="S2012" s="12">
        <f t="shared" si="126"/>
        <v>42570.996423611112</v>
      </c>
      <c r="T2012" s="12">
        <f t="shared" si="127"/>
        <v>42600.996423611112</v>
      </c>
    </row>
    <row r="2013" spans="1:20" ht="45" hidden="1" x14ac:dyDescent="0.25">
      <c r="A2013">
        <v>2011</v>
      </c>
      <c r="B2013" s="3" t="s">
        <v>2012</v>
      </c>
      <c r="C2013" s="3" t="s">
        <v>6121</v>
      </c>
      <c r="D2013">
        <v>50000</v>
      </c>
      <c r="E2013">
        <v>409782</v>
      </c>
      <c r="F2013" t="s">
        <v>8219</v>
      </c>
      <c r="G2013" t="s">
        <v>8239</v>
      </c>
      <c r="H2013" t="s">
        <v>8249</v>
      </c>
      <c r="I2013">
        <v>1452553200</v>
      </c>
      <c r="J2013">
        <v>1449650173</v>
      </c>
      <c r="K2013" t="b">
        <v>1</v>
      </c>
      <c r="L2013">
        <v>971</v>
      </c>
      <c r="M2013" t="b">
        <v>1</v>
      </c>
      <c r="N2013" t="s">
        <v>8295</v>
      </c>
      <c r="O2013" s="5">
        <f t="shared" si="124"/>
        <v>819.56399999999996</v>
      </c>
      <c r="P2013" s="7">
        <f t="shared" si="125"/>
        <v>422.02059732234807</v>
      </c>
      <c r="Q2013" t="s">
        <v>8319</v>
      </c>
      <c r="R2013" t="s">
        <v>8349</v>
      </c>
      <c r="S2013" s="12">
        <f t="shared" si="126"/>
        <v>42347.358483796299</v>
      </c>
      <c r="T2013" s="12">
        <f t="shared" si="127"/>
        <v>42380.958333333328</v>
      </c>
    </row>
    <row r="2014" spans="1:20" ht="45" hidden="1" x14ac:dyDescent="0.25">
      <c r="A2014">
        <v>2012</v>
      </c>
      <c r="B2014" s="3" t="s">
        <v>2013</v>
      </c>
      <c r="C2014" s="3" t="s">
        <v>6122</v>
      </c>
      <c r="D2014">
        <v>5000</v>
      </c>
      <c r="E2014">
        <v>11745</v>
      </c>
      <c r="F2014" t="s">
        <v>8219</v>
      </c>
      <c r="G2014" t="s">
        <v>8224</v>
      </c>
      <c r="H2014" t="s">
        <v>8246</v>
      </c>
      <c r="I2014">
        <v>1423165441</v>
      </c>
      <c r="J2014">
        <v>1420573441</v>
      </c>
      <c r="K2014" t="b">
        <v>1</v>
      </c>
      <c r="L2014">
        <v>183</v>
      </c>
      <c r="M2014" t="b">
        <v>1</v>
      </c>
      <c r="N2014" t="s">
        <v>8295</v>
      </c>
      <c r="O2014" s="5">
        <f t="shared" si="124"/>
        <v>234.90000000000003</v>
      </c>
      <c r="P2014" s="7">
        <f t="shared" si="125"/>
        <v>64.180327868852459</v>
      </c>
      <c r="Q2014" t="s">
        <v>8319</v>
      </c>
      <c r="R2014" t="s">
        <v>8349</v>
      </c>
      <c r="S2014" s="12">
        <f t="shared" si="126"/>
        <v>42010.822233796294</v>
      </c>
      <c r="T2014" s="12">
        <f t="shared" si="127"/>
        <v>42040.822233796294</v>
      </c>
    </row>
    <row r="2015" spans="1:20" ht="60" hidden="1" x14ac:dyDescent="0.25">
      <c r="A2015">
        <v>2013</v>
      </c>
      <c r="B2015" s="3" t="s">
        <v>2014</v>
      </c>
      <c r="C2015" s="3" t="s">
        <v>6123</v>
      </c>
      <c r="D2015">
        <v>160000</v>
      </c>
      <c r="E2015">
        <v>791862</v>
      </c>
      <c r="F2015" t="s">
        <v>8219</v>
      </c>
      <c r="G2015" t="s">
        <v>8224</v>
      </c>
      <c r="H2015" t="s">
        <v>8246</v>
      </c>
      <c r="I2015">
        <v>1468019014</v>
      </c>
      <c r="J2015">
        <v>1462835014</v>
      </c>
      <c r="K2015" t="b">
        <v>1</v>
      </c>
      <c r="L2015">
        <v>4562</v>
      </c>
      <c r="M2015" t="b">
        <v>1</v>
      </c>
      <c r="N2015" t="s">
        <v>8295</v>
      </c>
      <c r="O2015" s="5">
        <f t="shared" si="124"/>
        <v>494.91374999999999</v>
      </c>
      <c r="P2015" s="7">
        <f t="shared" si="125"/>
        <v>173.57781674704077</v>
      </c>
      <c r="Q2015" t="s">
        <v>8319</v>
      </c>
      <c r="R2015" t="s">
        <v>8349</v>
      </c>
      <c r="S2015" s="12">
        <f t="shared" si="126"/>
        <v>42499.960810185185</v>
      </c>
      <c r="T2015" s="12">
        <f t="shared" si="127"/>
        <v>42559.960810185185</v>
      </c>
    </row>
    <row r="2016" spans="1:20" ht="45" hidden="1" x14ac:dyDescent="0.25">
      <c r="A2016">
        <v>2014</v>
      </c>
      <c r="B2016" s="3" t="s">
        <v>2015</v>
      </c>
      <c r="C2016" s="3" t="s">
        <v>6124</v>
      </c>
      <c r="D2016">
        <v>30000</v>
      </c>
      <c r="E2016">
        <v>2344134.67</v>
      </c>
      <c r="F2016" t="s">
        <v>8219</v>
      </c>
      <c r="G2016" t="s">
        <v>8224</v>
      </c>
      <c r="H2016" t="s">
        <v>8246</v>
      </c>
      <c r="I2016">
        <v>1364184539</v>
      </c>
      <c r="J2016">
        <v>1361250539</v>
      </c>
      <c r="K2016" t="b">
        <v>1</v>
      </c>
      <c r="L2016">
        <v>26457</v>
      </c>
      <c r="M2016" t="b">
        <v>1</v>
      </c>
      <c r="N2016" t="s">
        <v>8295</v>
      </c>
      <c r="O2016" s="5">
        <f t="shared" si="124"/>
        <v>7813.7822333333334</v>
      </c>
      <c r="P2016" s="7">
        <f t="shared" si="125"/>
        <v>88.601680840609291</v>
      </c>
      <c r="Q2016" t="s">
        <v>8319</v>
      </c>
      <c r="R2016" t="s">
        <v>8349</v>
      </c>
      <c r="S2016" s="12">
        <f t="shared" si="126"/>
        <v>41324.214571759258</v>
      </c>
      <c r="T2016" s="12">
        <f t="shared" si="127"/>
        <v>41358.172905092593</v>
      </c>
    </row>
    <row r="2017" spans="1:20" ht="45" hidden="1" x14ac:dyDescent="0.25">
      <c r="A2017">
        <v>2015</v>
      </c>
      <c r="B2017" s="3" t="s">
        <v>2016</v>
      </c>
      <c r="C2017" s="3" t="s">
        <v>6125</v>
      </c>
      <c r="D2017">
        <v>7200</v>
      </c>
      <c r="E2017">
        <v>8136.01</v>
      </c>
      <c r="F2017" t="s">
        <v>8219</v>
      </c>
      <c r="G2017" t="s">
        <v>8224</v>
      </c>
      <c r="H2017" t="s">
        <v>8246</v>
      </c>
      <c r="I2017">
        <v>1315602163</v>
      </c>
      <c r="J2017">
        <v>1313010163</v>
      </c>
      <c r="K2017" t="b">
        <v>1</v>
      </c>
      <c r="L2017">
        <v>162</v>
      </c>
      <c r="M2017" t="b">
        <v>1</v>
      </c>
      <c r="N2017" t="s">
        <v>8295</v>
      </c>
      <c r="O2017" s="5">
        <f t="shared" si="124"/>
        <v>113.00013888888888</v>
      </c>
      <c r="P2017" s="7">
        <f t="shared" si="125"/>
        <v>50.222283950617282</v>
      </c>
      <c r="Q2017" t="s">
        <v>8319</v>
      </c>
      <c r="R2017" t="s">
        <v>8349</v>
      </c>
      <c r="S2017" s="12">
        <f t="shared" si="126"/>
        <v>40765.876886574071</v>
      </c>
      <c r="T2017" s="12">
        <f t="shared" si="127"/>
        <v>40795.876886574071</v>
      </c>
    </row>
    <row r="2018" spans="1:20" ht="30" hidden="1" x14ac:dyDescent="0.25">
      <c r="A2018">
        <v>2016</v>
      </c>
      <c r="B2018" s="3" t="s">
        <v>2017</v>
      </c>
      <c r="C2018" s="3" t="s">
        <v>6126</v>
      </c>
      <c r="D2018">
        <v>10000</v>
      </c>
      <c r="E2018">
        <v>92154.22</v>
      </c>
      <c r="F2018" t="s">
        <v>8219</v>
      </c>
      <c r="G2018" t="s">
        <v>8224</v>
      </c>
      <c r="H2018" t="s">
        <v>8246</v>
      </c>
      <c r="I2018">
        <v>1362863299</v>
      </c>
      <c r="J2018">
        <v>1360271299</v>
      </c>
      <c r="K2018" t="b">
        <v>1</v>
      </c>
      <c r="L2018">
        <v>479</v>
      </c>
      <c r="M2018" t="b">
        <v>1</v>
      </c>
      <c r="N2018" t="s">
        <v>8295</v>
      </c>
      <c r="O2018" s="5">
        <f t="shared" si="124"/>
        <v>921.54219999999998</v>
      </c>
      <c r="P2018" s="7">
        <f t="shared" si="125"/>
        <v>192.38876826722338</v>
      </c>
      <c r="Q2018" t="s">
        <v>8319</v>
      </c>
      <c r="R2018" t="s">
        <v>8349</v>
      </c>
      <c r="S2018" s="12">
        <f t="shared" si="126"/>
        <v>41312.88077546296</v>
      </c>
      <c r="T2018" s="12">
        <f t="shared" si="127"/>
        <v>41342.88077546296</v>
      </c>
    </row>
    <row r="2019" spans="1:20" ht="60" hidden="1" x14ac:dyDescent="0.25">
      <c r="A2019">
        <v>2017</v>
      </c>
      <c r="B2019" s="3" t="s">
        <v>2018</v>
      </c>
      <c r="C2019" s="3" t="s">
        <v>6127</v>
      </c>
      <c r="D2019">
        <v>25000</v>
      </c>
      <c r="E2019">
        <v>31275.599999999999</v>
      </c>
      <c r="F2019" t="s">
        <v>8219</v>
      </c>
      <c r="G2019" t="s">
        <v>8224</v>
      </c>
      <c r="H2019" t="s">
        <v>8246</v>
      </c>
      <c r="I2019">
        <v>1332561600</v>
      </c>
      <c r="J2019">
        <v>1329873755</v>
      </c>
      <c r="K2019" t="b">
        <v>1</v>
      </c>
      <c r="L2019">
        <v>426</v>
      </c>
      <c r="M2019" t="b">
        <v>1</v>
      </c>
      <c r="N2019" t="s">
        <v>8295</v>
      </c>
      <c r="O2019" s="5">
        <f t="shared" si="124"/>
        <v>125.10239999999999</v>
      </c>
      <c r="P2019" s="7">
        <f t="shared" si="125"/>
        <v>73.416901408450698</v>
      </c>
      <c r="Q2019" t="s">
        <v>8319</v>
      </c>
      <c r="R2019" t="s">
        <v>8349</v>
      </c>
      <c r="S2019" s="12">
        <f t="shared" si="126"/>
        <v>40961.057349537034</v>
      </c>
      <c r="T2019" s="12">
        <f t="shared" si="127"/>
        <v>40992.166666666664</v>
      </c>
    </row>
    <row r="2020" spans="1:20" ht="60" hidden="1" x14ac:dyDescent="0.25">
      <c r="A2020">
        <v>2018</v>
      </c>
      <c r="B2020" s="3" t="s">
        <v>2019</v>
      </c>
      <c r="C2020" s="3" t="s">
        <v>6128</v>
      </c>
      <c r="D2020">
        <v>65000</v>
      </c>
      <c r="E2020">
        <v>66458.23</v>
      </c>
      <c r="F2020" t="s">
        <v>8219</v>
      </c>
      <c r="G2020" t="s">
        <v>8241</v>
      </c>
      <c r="H2020" t="s">
        <v>8249</v>
      </c>
      <c r="I2020">
        <v>1439455609</v>
      </c>
      <c r="J2020">
        <v>1436863609</v>
      </c>
      <c r="K2020" t="b">
        <v>1</v>
      </c>
      <c r="L2020">
        <v>450</v>
      </c>
      <c r="M2020" t="b">
        <v>1</v>
      </c>
      <c r="N2020" t="s">
        <v>8295</v>
      </c>
      <c r="O2020" s="5">
        <f t="shared" si="124"/>
        <v>102.24343076923077</v>
      </c>
      <c r="P2020" s="7">
        <f t="shared" si="125"/>
        <v>147.68495555555555</v>
      </c>
      <c r="Q2020" t="s">
        <v>8319</v>
      </c>
      <c r="R2020" t="s">
        <v>8349</v>
      </c>
      <c r="S2020" s="12">
        <f t="shared" si="126"/>
        <v>42199.365844907406</v>
      </c>
      <c r="T2020" s="12">
        <f t="shared" si="127"/>
        <v>42229.365844907406</v>
      </c>
    </row>
    <row r="2021" spans="1:20" ht="60" hidden="1" x14ac:dyDescent="0.25">
      <c r="A2021">
        <v>2019</v>
      </c>
      <c r="B2021" s="3" t="s">
        <v>2020</v>
      </c>
      <c r="C2021" s="3" t="s">
        <v>6129</v>
      </c>
      <c r="D2021">
        <v>40000</v>
      </c>
      <c r="E2021">
        <v>193963.9</v>
      </c>
      <c r="F2021" t="s">
        <v>8219</v>
      </c>
      <c r="G2021" t="s">
        <v>8224</v>
      </c>
      <c r="H2021" t="s">
        <v>8246</v>
      </c>
      <c r="I2021">
        <v>1474563621</v>
      </c>
      <c r="J2021">
        <v>1471971621</v>
      </c>
      <c r="K2021" t="b">
        <v>1</v>
      </c>
      <c r="L2021">
        <v>1780</v>
      </c>
      <c r="M2021" t="b">
        <v>1</v>
      </c>
      <c r="N2021" t="s">
        <v>8295</v>
      </c>
      <c r="O2021" s="5">
        <f t="shared" si="124"/>
        <v>484.90975000000003</v>
      </c>
      <c r="P2021" s="7">
        <f t="shared" si="125"/>
        <v>108.96848314606741</v>
      </c>
      <c r="Q2021" t="s">
        <v>8319</v>
      </c>
      <c r="R2021" t="s">
        <v>8349</v>
      </c>
      <c r="S2021" s="12">
        <f t="shared" si="126"/>
        <v>42605.70857638889</v>
      </c>
      <c r="T2021" s="12">
        <f t="shared" si="127"/>
        <v>42635.70857638889</v>
      </c>
    </row>
    <row r="2022" spans="1:20" ht="60" hidden="1" x14ac:dyDescent="0.25">
      <c r="A2022">
        <v>2020</v>
      </c>
      <c r="B2022" s="3" t="s">
        <v>2021</v>
      </c>
      <c r="C2022" s="3" t="s">
        <v>6130</v>
      </c>
      <c r="D2022">
        <v>1500</v>
      </c>
      <c r="E2022">
        <v>2885</v>
      </c>
      <c r="F2022" t="s">
        <v>8219</v>
      </c>
      <c r="G2022" t="s">
        <v>8224</v>
      </c>
      <c r="H2022" t="s">
        <v>8246</v>
      </c>
      <c r="I2022">
        <v>1400108640</v>
      </c>
      <c r="J2022">
        <v>1396923624</v>
      </c>
      <c r="K2022" t="b">
        <v>1</v>
      </c>
      <c r="L2022">
        <v>122</v>
      </c>
      <c r="M2022" t="b">
        <v>1</v>
      </c>
      <c r="N2022" t="s">
        <v>8295</v>
      </c>
      <c r="O2022" s="5">
        <f t="shared" si="124"/>
        <v>192.33333333333334</v>
      </c>
      <c r="P2022" s="7">
        <f t="shared" si="125"/>
        <v>23.647540983606557</v>
      </c>
      <c r="Q2022" t="s">
        <v>8319</v>
      </c>
      <c r="R2022" t="s">
        <v>8349</v>
      </c>
      <c r="S2022" s="12">
        <f t="shared" si="126"/>
        <v>41737.097499999996</v>
      </c>
      <c r="T2022" s="12">
        <f t="shared" si="127"/>
        <v>41773.961111111108</v>
      </c>
    </row>
    <row r="2023" spans="1:20" ht="60" hidden="1" x14ac:dyDescent="0.25">
      <c r="A2023">
        <v>2021</v>
      </c>
      <c r="B2023" s="3" t="s">
        <v>2022</v>
      </c>
      <c r="C2023" s="3" t="s">
        <v>6131</v>
      </c>
      <c r="D2023">
        <v>5000</v>
      </c>
      <c r="E2023">
        <v>14055</v>
      </c>
      <c r="F2023" t="s">
        <v>8219</v>
      </c>
      <c r="G2023" t="s">
        <v>8224</v>
      </c>
      <c r="H2023" t="s">
        <v>8246</v>
      </c>
      <c r="I2023">
        <v>1411522897</v>
      </c>
      <c r="J2023">
        <v>1407634897</v>
      </c>
      <c r="K2023" t="b">
        <v>1</v>
      </c>
      <c r="L2023">
        <v>95</v>
      </c>
      <c r="M2023" t="b">
        <v>1</v>
      </c>
      <c r="N2023" t="s">
        <v>8295</v>
      </c>
      <c r="O2023" s="5">
        <f t="shared" si="124"/>
        <v>281.10000000000002</v>
      </c>
      <c r="P2023" s="7">
        <f t="shared" si="125"/>
        <v>147.94736842105263</v>
      </c>
      <c r="Q2023" t="s">
        <v>8319</v>
      </c>
      <c r="R2023" t="s">
        <v>8349</v>
      </c>
      <c r="S2023" s="12">
        <f t="shared" si="126"/>
        <v>41861.070567129631</v>
      </c>
      <c r="T2023" s="12">
        <f t="shared" si="127"/>
        <v>41906.070567129631</v>
      </c>
    </row>
    <row r="2024" spans="1:20" ht="60" hidden="1" x14ac:dyDescent="0.25">
      <c r="A2024">
        <v>2022</v>
      </c>
      <c r="B2024" s="3" t="s">
        <v>2023</v>
      </c>
      <c r="C2024" s="3" t="s">
        <v>6132</v>
      </c>
      <c r="D2024">
        <v>100000</v>
      </c>
      <c r="E2024">
        <v>125137</v>
      </c>
      <c r="F2024" t="s">
        <v>8219</v>
      </c>
      <c r="G2024" t="s">
        <v>8224</v>
      </c>
      <c r="H2024" t="s">
        <v>8246</v>
      </c>
      <c r="I2024">
        <v>1465652372</v>
      </c>
      <c r="J2024">
        <v>1463060372</v>
      </c>
      <c r="K2024" t="b">
        <v>1</v>
      </c>
      <c r="L2024">
        <v>325</v>
      </c>
      <c r="M2024" t="b">
        <v>1</v>
      </c>
      <c r="N2024" t="s">
        <v>8295</v>
      </c>
      <c r="O2024" s="5">
        <f t="shared" si="124"/>
        <v>125.13700000000001</v>
      </c>
      <c r="P2024" s="7">
        <f t="shared" si="125"/>
        <v>385.03692307692307</v>
      </c>
      <c r="Q2024" t="s">
        <v>8319</v>
      </c>
      <c r="R2024" t="s">
        <v>8349</v>
      </c>
      <c r="S2024" s="12">
        <f t="shared" si="126"/>
        <v>42502.569120370375</v>
      </c>
      <c r="T2024" s="12">
        <f t="shared" si="127"/>
        <v>42532.569120370375</v>
      </c>
    </row>
    <row r="2025" spans="1:20" ht="60" hidden="1" x14ac:dyDescent="0.25">
      <c r="A2025">
        <v>2023</v>
      </c>
      <c r="B2025" s="3" t="s">
        <v>2024</v>
      </c>
      <c r="C2025" s="3" t="s">
        <v>6133</v>
      </c>
      <c r="D2025">
        <v>100000</v>
      </c>
      <c r="E2025">
        <v>161459</v>
      </c>
      <c r="F2025" t="s">
        <v>8219</v>
      </c>
      <c r="G2025" t="s">
        <v>8224</v>
      </c>
      <c r="H2025" t="s">
        <v>8246</v>
      </c>
      <c r="I2025">
        <v>1434017153</v>
      </c>
      <c r="J2025">
        <v>1431425153</v>
      </c>
      <c r="K2025" t="b">
        <v>1</v>
      </c>
      <c r="L2025">
        <v>353</v>
      </c>
      <c r="M2025" t="b">
        <v>1</v>
      </c>
      <c r="N2025" t="s">
        <v>8295</v>
      </c>
      <c r="O2025" s="5">
        <f t="shared" si="124"/>
        <v>161.459</v>
      </c>
      <c r="P2025" s="7">
        <f t="shared" si="125"/>
        <v>457.39093484419266</v>
      </c>
      <c r="Q2025" t="s">
        <v>8319</v>
      </c>
      <c r="R2025" t="s">
        <v>8349</v>
      </c>
      <c r="S2025" s="12">
        <f t="shared" si="126"/>
        <v>42136.420752314814</v>
      </c>
      <c r="T2025" s="12">
        <f t="shared" si="127"/>
        <v>42166.420752314814</v>
      </c>
    </row>
    <row r="2026" spans="1:20" ht="60" hidden="1" x14ac:dyDescent="0.25">
      <c r="A2026">
        <v>2024</v>
      </c>
      <c r="B2026" s="3" t="s">
        <v>2025</v>
      </c>
      <c r="C2026" s="3" t="s">
        <v>6134</v>
      </c>
      <c r="D2026">
        <v>4000</v>
      </c>
      <c r="E2026">
        <v>23414</v>
      </c>
      <c r="F2026" t="s">
        <v>8219</v>
      </c>
      <c r="G2026" t="s">
        <v>8224</v>
      </c>
      <c r="H2026" t="s">
        <v>8246</v>
      </c>
      <c r="I2026">
        <v>1344826800</v>
      </c>
      <c r="J2026">
        <v>1341875544</v>
      </c>
      <c r="K2026" t="b">
        <v>1</v>
      </c>
      <c r="L2026">
        <v>105</v>
      </c>
      <c r="M2026" t="b">
        <v>1</v>
      </c>
      <c r="N2026" t="s">
        <v>8295</v>
      </c>
      <c r="O2026" s="5">
        <f t="shared" si="124"/>
        <v>585.35</v>
      </c>
      <c r="P2026" s="7">
        <f t="shared" si="125"/>
        <v>222.99047619047619</v>
      </c>
      <c r="Q2026" t="s">
        <v>8319</v>
      </c>
      <c r="R2026" t="s">
        <v>8349</v>
      </c>
      <c r="S2026" s="12">
        <f t="shared" si="126"/>
        <v>41099.966944444444</v>
      </c>
      <c r="T2026" s="12">
        <f t="shared" si="127"/>
        <v>41134.125</v>
      </c>
    </row>
    <row r="2027" spans="1:20" ht="60" hidden="1" x14ac:dyDescent="0.25">
      <c r="A2027">
        <v>2025</v>
      </c>
      <c r="B2027" s="3" t="s">
        <v>2026</v>
      </c>
      <c r="C2027" s="3" t="s">
        <v>6135</v>
      </c>
      <c r="D2027">
        <v>80000</v>
      </c>
      <c r="E2027">
        <v>160920</v>
      </c>
      <c r="F2027" t="s">
        <v>8219</v>
      </c>
      <c r="G2027" t="s">
        <v>8236</v>
      </c>
      <c r="H2027" t="s">
        <v>8249</v>
      </c>
      <c r="I2027">
        <v>1433996746</v>
      </c>
      <c r="J2027">
        <v>1431404746</v>
      </c>
      <c r="K2027" t="b">
        <v>1</v>
      </c>
      <c r="L2027">
        <v>729</v>
      </c>
      <c r="M2027" t="b">
        <v>1</v>
      </c>
      <c r="N2027" t="s">
        <v>8295</v>
      </c>
      <c r="O2027" s="5">
        <f t="shared" si="124"/>
        <v>201.14999999999998</v>
      </c>
      <c r="P2027" s="7">
        <f t="shared" si="125"/>
        <v>220.74074074074073</v>
      </c>
      <c r="Q2027" t="s">
        <v>8319</v>
      </c>
      <c r="R2027" t="s">
        <v>8349</v>
      </c>
      <c r="S2027" s="12">
        <f t="shared" si="126"/>
        <v>42136.184560185182</v>
      </c>
      <c r="T2027" s="12">
        <f t="shared" si="127"/>
        <v>42166.184560185182</v>
      </c>
    </row>
    <row r="2028" spans="1:20" ht="30" hidden="1" x14ac:dyDescent="0.25">
      <c r="A2028">
        <v>2026</v>
      </c>
      <c r="B2028" s="3" t="s">
        <v>2027</v>
      </c>
      <c r="C2028" s="3" t="s">
        <v>6136</v>
      </c>
      <c r="D2028">
        <v>25000</v>
      </c>
      <c r="E2028">
        <v>33370.769999999997</v>
      </c>
      <c r="F2028" t="s">
        <v>8219</v>
      </c>
      <c r="G2028" t="s">
        <v>8224</v>
      </c>
      <c r="H2028" t="s">
        <v>8246</v>
      </c>
      <c r="I2028">
        <v>1398052740</v>
      </c>
      <c r="J2028">
        <v>1394127585</v>
      </c>
      <c r="K2028" t="b">
        <v>1</v>
      </c>
      <c r="L2028">
        <v>454</v>
      </c>
      <c r="M2028" t="b">
        <v>1</v>
      </c>
      <c r="N2028" t="s">
        <v>8295</v>
      </c>
      <c r="O2028" s="5">
        <f t="shared" si="124"/>
        <v>133.48307999999997</v>
      </c>
      <c r="P2028" s="7">
        <f t="shared" si="125"/>
        <v>73.503898678414089</v>
      </c>
      <c r="Q2028" t="s">
        <v>8319</v>
      </c>
      <c r="R2028" t="s">
        <v>8349</v>
      </c>
      <c r="S2028" s="12">
        <f t="shared" si="126"/>
        <v>41704.735937500001</v>
      </c>
      <c r="T2028" s="12">
        <f t="shared" si="127"/>
        <v>41750.165972222225</v>
      </c>
    </row>
    <row r="2029" spans="1:20" ht="45" hidden="1" x14ac:dyDescent="0.25">
      <c r="A2029">
        <v>2027</v>
      </c>
      <c r="B2029" s="3" t="s">
        <v>2028</v>
      </c>
      <c r="C2029" s="3" t="s">
        <v>6137</v>
      </c>
      <c r="D2029">
        <v>100000</v>
      </c>
      <c r="E2029">
        <v>120249</v>
      </c>
      <c r="F2029" t="s">
        <v>8219</v>
      </c>
      <c r="G2029" t="s">
        <v>8224</v>
      </c>
      <c r="H2029" t="s">
        <v>8246</v>
      </c>
      <c r="I2029">
        <v>1427740319</v>
      </c>
      <c r="J2029">
        <v>1423855919</v>
      </c>
      <c r="K2029" t="b">
        <v>1</v>
      </c>
      <c r="L2029">
        <v>539</v>
      </c>
      <c r="M2029" t="b">
        <v>1</v>
      </c>
      <c r="N2029" t="s">
        <v>8295</v>
      </c>
      <c r="O2029" s="5">
        <f t="shared" si="124"/>
        <v>120.24900000000001</v>
      </c>
      <c r="P2029" s="7">
        <f t="shared" si="125"/>
        <v>223.09647495361781</v>
      </c>
      <c r="Q2029" t="s">
        <v>8319</v>
      </c>
      <c r="R2029" t="s">
        <v>8349</v>
      </c>
      <c r="S2029" s="12">
        <f t="shared" si="126"/>
        <v>42048.813877314817</v>
      </c>
      <c r="T2029" s="12">
        <f t="shared" si="127"/>
        <v>42093.772210648152</v>
      </c>
    </row>
    <row r="2030" spans="1:20" ht="30" hidden="1" x14ac:dyDescent="0.25">
      <c r="A2030">
        <v>2028</v>
      </c>
      <c r="B2030" s="3" t="s">
        <v>2029</v>
      </c>
      <c r="C2030" s="3" t="s">
        <v>6138</v>
      </c>
      <c r="D2030">
        <v>3000</v>
      </c>
      <c r="E2030">
        <v>3785</v>
      </c>
      <c r="F2030" t="s">
        <v>8219</v>
      </c>
      <c r="G2030" t="s">
        <v>8224</v>
      </c>
      <c r="H2030" t="s">
        <v>8246</v>
      </c>
      <c r="I2030">
        <v>1268690100</v>
      </c>
      <c r="J2030">
        <v>1265493806</v>
      </c>
      <c r="K2030" t="b">
        <v>1</v>
      </c>
      <c r="L2030">
        <v>79</v>
      </c>
      <c r="M2030" t="b">
        <v>1</v>
      </c>
      <c r="N2030" t="s">
        <v>8295</v>
      </c>
      <c r="O2030" s="5">
        <f t="shared" si="124"/>
        <v>126.16666666666667</v>
      </c>
      <c r="P2030" s="7">
        <f t="shared" si="125"/>
        <v>47.911392405063289</v>
      </c>
      <c r="Q2030" t="s">
        <v>8319</v>
      </c>
      <c r="R2030" t="s">
        <v>8349</v>
      </c>
      <c r="S2030" s="12">
        <f t="shared" si="126"/>
        <v>40215.919050925928</v>
      </c>
      <c r="T2030" s="12">
        <f t="shared" si="127"/>
        <v>40252.913194444445</v>
      </c>
    </row>
    <row r="2031" spans="1:20" ht="45" hidden="1" x14ac:dyDescent="0.25">
      <c r="A2031">
        <v>2029</v>
      </c>
      <c r="B2031" s="3" t="s">
        <v>2030</v>
      </c>
      <c r="C2031" s="3" t="s">
        <v>6139</v>
      </c>
      <c r="D2031">
        <v>2500</v>
      </c>
      <c r="E2031">
        <v>9030</v>
      </c>
      <c r="F2031" t="s">
        <v>8219</v>
      </c>
      <c r="G2031" t="s">
        <v>8224</v>
      </c>
      <c r="H2031" t="s">
        <v>8246</v>
      </c>
      <c r="I2031">
        <v>1409099481</v>
      </c>
      <c r="J2031">
        <v>1406507481</v>
      </c>
      <c r="K2031" t="b">
        <v>1</v>
      </c>
      <c r="L2031">
        <v>94</v>
      </c>
      <c r="M2031" t="b">
        <v>1</v>
      </c>
      <c r="N2031" t="s">
        <v>8295</v>
      </c>
      <c r="O2031" s="5">
        <f t="shared" si="124"/>
        <v>361.2</v>
      </c>
      <c r="P2031" s="7">
        <f t="shared" si="125"/>
        <v>96.063829787234042</v>
      </c>
      <c r="Q2031" t="s">
        <v>8319</v>
      </c>
      <c r="R2031" t="s">
        <v>8349</v>
      </c>
      <c r="S2031" s="12">
        <f t="shared" si="126"/>
        <v>41848.021770833337</v>
      </c>
      <c r="T2031" s="12">
        <f t="shared" si="127"/>
        <v>41878.021770833337</v>
      </c>
    </row>
    <row r="2032" spans="1:20" ht="45" hidden="1" x14ac:dyDescent="0.25">
      <c r="A2032">
        <v>2030</v>
      </c>
      <c r="B2032" s="3" t="s">
        <v>2031</v>
      </c>
      <c r="C2032" s="3" t="s">
        <v>6140</v>
      </c>
      <c r="D2032">
        <v>32768</v>
      </c>
      <c r="E2032">
        <v>74134</v>
      </c>
      <c r="F2032" t="s">
        <v>8219</v>
      </c>
      <c r="G2032" t="s">
        <v>8225</v>
      </c>
      <c r="H2032" t="s">
        <v>8247</v>
      </c>
      <c r="I2032">
        <v>1354233296</v>
      </c>
      <c r="J2032">
        <v>1351641296</v>
      </c>
      <c r="K2032" t="b">
        <v>1</v>
      </c>
      <c r="L2032">
        <v>625</v>
      </c>
      <c r="M2032" t="b">
        <v>1</v>
      </c>
      <c r="N2032" t="s">
        <v>8295</v>
      </c>
      <c r="O2032" s="5">
        <f t="shared" si="124"/>
        <v>226.239013671875</v>
      </c>
      <c r="P2032" s="7">
        <f t="shared" si="125"/>
        <v>118.6144</v>
      </c>
      <c r="Q2032" t="s">
        <v>8319</v>
      </c>
      <c r="R2032" t="s">
        <v>8349</v>
      </c>
      <c r="S2032" s="12">
        <f t="shared" si="126"/>
        <v>41212.996481481481</v>
      </c>
      <c r="T2032" s="12">
        <f t="shared" si="127"/>
        <v>41242.996481481481</v>
      </c>
    </row>
    <row r="2033" spans="1:20" ht="45" hidden="1" x14ac:dyDescent="0.25">
      <c r="A2033">
        <v>2031</v>
      </c>
      <c r="B2033" s="3" t="s">
        <v>2032</v>
      </c>
      <c r="C2033" s="3" t="s">
        <v>6141</v>
      </c>
      <c r="D2033">
        <v>50000</v>
      </c>
      <c r="E2033">
        <v>60175</v>
      </c>
      <c r="F2033" t="s">
        <v>8219</v>
      </c>
      <c r="G2033" t="s">
        <v>8233</v>
      </c>
      <c r="H2033" t="s">
        <v>8249</v>
      </c>
      <c r="I2033">
        <v>1420765200</v>
      </c>
      <c r="J2033">
        <v>1417506853</v>
      </c>
      <c r="K2033" t="b">
        <v>1</v>
      </c>
      <c r="L2033">
        <v>508</v>
      </c>
      <c r="M2033" t="b">
        <v>1</v>
      </c>
      <c r="N2033" t="s">
        <v>8295</v>
      </c>
      <c r="O2033" s="5">
        <f t="shared" si="124"/>
        <v>120.35</v>
      </c>
      <c r="P2033" s="7">
        <f t="shared" si="125"/>
        <v>118.45472440944881</v>
      </c>
      <c r="Q2033" t="s">
        <v>8319</v>
      </c>
      <c r="R2033" t="s">
        <v>8349</v>
      </c>
      <c r="S2033" s="12">
        <f t="shared" si="126"/>
        <v>41975.329317129625</v>
      </c>
      <c r="T2033" s="12">
        <f t="shared" si="127"/>
        <v>42013.041666666672</v>
      </c>
    </row>
    <row r="2034" spans="1:20" ht="60" hidden="1" x14ac:dyDescent="0.25">
      <c r="A2034">
        <v>2032</v>
      </c>
      <c r="B2034" s="3" t="s">
        <v>2033</v>
      </c>
      <c r="C2034" s="3" t="s">
        <v>6142</v>
      </c>
      <c r="D2034">
        <v>25000</v>
      </c>
      <c r="E2034">
        <v>76047</v>
      </c>
      <c r="F2034" t="s">
        <v>8219</v>
      </c>
      <c r="G2034" t="s">
        <v>8224</v>
      </c>
      <c r="H2034" t="s">
        <v>8246</v>
      </c>
      <c r="I2034">
        <v>1481778000</v>
      </c>
      <c r="J2034">
        <v>1479216874</v>
      </c>
      <c r="K2034" t="b">
        <v>1</v>
      </c>
      <c r="L2034">
        <v>531</v>
      </c>
      <c r="M2034" t="b">
        <v>1</v>
      </c>
      <c r="N2034" t="s">
        <v>8295</v>
      </c>
      <c r="O2034" s="5">
        <f t="shared" si="124"/>
        <v>304.18799999999999</v>
      </c>
      <c r="P2034" s="7">
        <f t="shared" si="125"/>
        <v>143.21468926553672</v>
      </c>
      <c r="Q2034" t="s">
        <v>8319</v>
      </c>
      <c r="R2034" t="s">
        <v>8349</v>
      </c>
      <c r="S2034" s="12">
        <f t="shared" si="126"/>
        <v>42689.565671296295</v>
      </c>
      <c r="T2034" s="12">
        <f t="shared" si="127"/>
        <v>42719.208333333328</v>
      </c>
    </row>
    <row r="2035" spans="1:20" ht="60" hidden="1" x14ac:dyDescent="0.25">
      <c r="A2035">
        <v>2033</v>
      </c>
      <c r="B2035" s="3" t="s">
        <v>2034</v>
      </c>
      <c r="C2035" s="3" t="s">
        <v>6143</v>
      </c>
      <c r="D2035">
        <v>25000</v>
      </c>
      <c r="E2035">
        <v>44669</v>
      </c>
      <c r="F2035" t="s">
        <v>8219</v>
      </c>
      <c r="G2035" t="s">
        <v>8224</v>
      </c>
      <c r="H2035" t="s">
        <v>8246</v>
      </c>
      <c r="I2035">
        <v>1398477518</v>
      </c>
      <c r="J2035">
        <v>1395885518</v>
      </c>
      <c r="K2035" t="b">
        <v>1</v>
      </c>
      <c r="L2035">
        <v>158</v>
      </c>
      <c r="M2035" t="b">
        <v>1</v>
      </c>
      <c r="N2035" t="s">
        <v>8295</v>
      </c>
      <c r="O2035" s="5">
        <f t="shared" si="124"/>
        <v>178.67599999999999</v>
      </c>
      <c r="P2035" s="7">
        <f t="shared" si="125"/>
        <v>282.71518987341773</v>
      </c>
      <c r="Q2035" t="s">
        <v>8319</v>
      </c>
      <c r="R2035" t="s">
        <v>8349</v>
      </c>
      <c r="S2035" s="12">
        <f t="shared" si="126"/>
        <v>41725.082384259258</v>
      </c>
      <c r="T2035" s="12">
        <f t="shared" si="127"/>
        <v>41755.082384259258</v>
      </c>
    </row>
    <row r="2036" spans="1:20" ht="60" hidden="1" x14ac:dyDescent="0.25">
      <c r="A2036">
        <v>2034</v>
      </c>
      <c r="B2036" s="3" t="s">
        <v>2035</v>
      </c>
      <c r="C2036" s="3" t="s">
        <v>6144</v>
      </c>
      <c r="D2036">
        <v>78000</v>
      </c>
      <c r="E2036">
        <v>301719.59000000003</v>
      </c>
      <c r="F2036" t="s">
        <v>8219</v>
      </c>
      <c r="G2036" t="s">
        <v>8224</v>
      </c>
      <c r="H2036" t="s">
        <v>8246</v>
      </c>
      <c r="I2036">
        <v>1430981880</v>
      </c>
      <c r="J2036">
        <v>1426216033</v>
      </c>
      <c r="K2036" t="b">
        <v>1</v>
      </c>
      <c r="L2036">
        <v>508</v>
      </c>
      <c r="M2036" t="b">
        <v>1</v>
      </c>
      <c r="N2036" t="s">
        <v>8295</v>
      </c>
      <c r="O2036" s="5">
        <f t="shared" si="124"/>
        <v>386.81998717948721</v>
      </c>
      <c r="P2036" s="7">
        <f t="shared" si="125"/>
        <v>593.93620078740162</v>
      </c>
      <c r="Q2036" t="s">
        <v>8319</v>
      </c>
      <c r="R2036" t="s">
        <v>8349</v>
      </c>
      <c r="S2036" s="12">
        <f t="shared" si="126"/>
        <v>42076.130011574074</v>
      </c>
      <c r="T2036" s="12">
        <f t="shared" si="127"/>
        <v>42131.290277777778</v>
      </c>
    </row>
    <row r="2037" spans="1:20" ht="60" hidden="1" x14ac:dyDescent="0.25">
      <c r="A2037">
        <v>2035</v>
      </c>
      <c r="B2037" s="3" t="s">
        <v>2036</v>
      </c>
      <c r="C2037" s="3" t="s">
        <v>6145</v>
      </c>
      <c r="D2037">
        <v>80000</v>
      </c>
      <c r="E2037">
        <v>168829.14</v>
      </c>
      <c r="F2037" t="s">
        <v>8219</v>
      </c>
      <c r="G2037" t="s">
        <v>8224</v>
      </c>
      <c r="H2037" t="s">
        <v>8246</v>
      </c>
      <c r="I2037">
        <v>1450486800</v>
      </c>
      <c r="J2037">
        <v>1446562807</v>
      </c>
      <c r="K2037" t="b">
        <v>1</v>
      </c>
      <c r="L2037">
        <v>644</v>
      </c>
      <c r="M2037" t="b">
        <v>1</v>
      </c>
      <c r="N2037" t="s">
        <v>8295</v>
      </c>
      <c r="O2037" s="5">
        <f t="shared" si="124"/>
        <v>211.03642500000004</v>
      </c>
      <c r="P2037" s="7">
        <f t="shared" si="125"/>
        <v>262.15704968944101</v>
      </c>
      <c r="Q2037" t="s">
        <v>8319</v>
      </c>
      <c r="R2037" t="s">
        <v>8349</v>
      </c>
      <c r="S2037" s="12">
        <f t="shared" si="126"/>
        <v>42311.625081018516</v>
      </c>
      <c r="T2037" s="12">
        <f t="shared" si="127"/>
        <v>42357.041666666672</v>
      </c>
    </row>
    <row r="2038" spans="1:20" ht="60" hidden="1" x14ac:dyDescent="0.25">
      <c r="A2038">
        <v>2036</v>
      </c>
      <c r="B2038" s="3" t="s">
        <v>2037</v>
      </c>
      <c r="C2038" s="3" t="s">
        <v>6146</v>
      </c>
      <c r="D2038">
        <v>30000</v>
      </c>
      <c r="E2038">
        <v>39500.5</v>
      </c>
      <c r="F2038" t="s">
        <v>8219</v>
      </c>
      <c r="G2038" t="s">
        <v>8224</v>
      </c>
      <c r="H2038" t="s">
        <v>8246</v>
      </c>
      <c r="I2038">
        <v>1399668319</v>
      </c>
      <c r="J2038">
        <v>1397076319</v>
      </c>
      <c r="K2038" t="b">
        <v>1</v>
      </c>
      <c r="L2038">
        <v>848</v>
      </c>
      <c r="M2038" t="b">
        <v>1</v>
      </c>
      <c r="N2038" t="s">
        <v>8295</v>
      </c>
      <c r="O2038" s="5">
        <f t="shared" si="124"/>
        <v>131.66833333333335</v>
      </c>
      <c r="P2038" s="7">
        <f t="shared" si="125"/>
        <v>46.580778301886795</v>
      </c>
      <c r="Q2038" t="s">
        <v>8319</v>
      </c>
      <c r="R2038" t="s">
        <v>8349</v>
      </c>
      <c r="S2038" s="12">
        <f t="shared" si="126"/>
        <v>41738.864803240744</v>
      </c>
      <c r="T2038" s="12">
        <f t="shared" si="127"/>
        <v>41768.864803240744</v>
      </c>
    </row>
    <row r="2039" spans="1:20" ht="45" hidden="1" x14ac:dyDescent="0.25">
      <c r="A2039">
        <v>2037</v>
      </c>
      <c r="B2039" s="3" t="s">
        <v>2038</v>
      </c>
      <c r="C2039" s="3" t="s">
        <v>6147</v>
      </c>
      <c r="D2039">
        <v>10000</v>
      </c>
      <c r="E2039">
        <v>30047.64</v>
      </c>
      <c r="F2039" t="s">
        <v>8219</v>
      </c>
      <c r="G2039" t="s">
        <v>8224</v>
      </c>
      <c r="H2039" t="s">
        <v>8246</v>
      </c>
      <c r="I2039">
        <v>1388383353</v>
      </c>
      <c r="J2039">
        <v>1383195753</v>
      </c>
      <c r="K2039" t="b">
        <v>1</v>
      </c>
      <c r="L2039">
        <v>429</v>
      </c>
      <c r="M2039" t="b">
        <v>1</v>
      </c>
      <c r="N2039" t="s">
        <v>8295</v>
      </c>
      <c r="O2039" s="5">
        <f t="shared" si="124"/>
        <v>300.47639999999996</v>
      </c>
      <c r="P2039" s="7">
        <f t="shared" si="125"/>
        <v>70.041118881118877</v>
      </c>
      <c r="Q2039" t="s">
        <v>8319</v>
      </c>
      <c r="R2039" t="s">
        <v>8349</v>
      </c>
      <c r="S2039" s="12">
        <f t="shared" si="126"/>
        <v>41578.210104166668</v>
      </c>
      <c r="T2039" s="12">
        <f t="shared" si="127"/>
        <v>41638.251770833333</v>
      </c>
    </row>
    <row r="2040" spans="1:20" ht="60" hidden="1" x14ac:dyDescent="0.25">
      <c r="A2040">
        <v>2038</v>
      </c>
      <c r="B2040" s="3" t="s">
        <v>2039</v>
      </c>
      <c r="C2040" s="3" t="s">
        <v>6148</v>
      </c>
      <c r="D2040">
        <v>8000</v>
      </c>
      <c r="E2040">
        <v>33641</v>
      </c>
      <c r="F2040" t="s">
        <v>8219</v>
      </c>
      <c r="G2040" t="s">
        <v>8225</v>
      </c>
      <c r="H2040" t="s">
        <v>8247</v>
      </c>
      <c r="I2040">
        <v>1372701600</v>
      </c>
      <c r="J2040">
        <v>1369895421</v>
      </c>
      <c r="K2040" t="b">
        <v>1</v>
      </c>
      <c r="L2040">
        <v>204</v>
      </c>
      <c r="M2040" t="b">
        <v>1</v>
      </c>
      <c r="N2040" t="s">
        <v>8295</v>
      </c>
      <c r="O2040" s="5">
        <f t="shared" si="124"/>
        <v>420.51249999999999</v>
      </c>
      <c r="P2040" s="7">
        <f t="shared" si="125"/>
        <v>164.90686274509804</v>
      </c>
      <c r="Q2040" t="s">
        <v>8319</v>
      </c>
      <c r="R2040" t="s">
        <v>8349</v>
      </c>
      <c r="S2040" s="12">
        <f t="shared" si="126"/>
        <v>41424.27107638889</v>
      </c>
      <c r="T2040" s="12">
        <f t="shared" si="127"/>
        <v>41456.75</v>
      </c>
    </row>
    <row r="2041" spans="1:20" ht="45" hidden="1" x14ac:dyDescent="0.25">
      <c r="A2041">
        <v>2039</v>
      </c>
      <c r="B2041" s="3" t="s">
        <v>2040</v>
      </c>
      <c r="C2041" s="3" t="s">
        <v>6149</v>
      </c>
      <c r="D2041">
        <v>125000</v>
      </c>
      <c r="E2041">
        <v>170271</v>
      </c>
      <c r="F2041" t="s">
        <v>8219</v>
      </c>
      <c r="G2041" t="s">
        <v>8224</v>
      </c>
      <c r="H2041" t="s">
        <v>8246</v>
      </c>
      <c r="I2041">
        <v>1480568340</v>
      </c>
      <c r="J2041">
        <v>1477996325</v>
      </c>
      <c r="K2041" t="b">
        <v>1</v>
      </c>
      <c r="L2041">
        <v>379</v>
      </c>
      <c r="M2041" t="b">
        <v>1</v>
      </c>
      <c r="N2041" t="s">
        <v>8295</v>
      </c>
      <c r="O2041" s="5">
        <f t="shared" si="124"/>
        <v>136.21680000000001</v>
      </c>
      <c r="P2041" s="7">
        <f t="shared" si="125"/>
        <v>449.26385224274406</v>
      </c>
      <c r="Q2041" t="s">
        <v>8319</v>
      </c>
      <c r="R2041" t="s">
        <v>8349</v>
      </c>
      <c r="S2041" s="12">
        <f t="shared" si="126"/>
        <v>42675.438946759255</v>
      </c>
      <c r="T2041" s="12">
        <f t="shared" si="127"/>
        <v>42705.207638888889</v>
      </c>
    </row>
    <row r="2042" spans="1:20" ht="30" hidden="1" x14ac:dyDescent="0.25">
      <c r="A2042">
        <v>2040</v>
      </c>
      <c r="B2042" s="3" t="s">
        <v>2041</v>
      </c>
      <c r="C2042" s="3" t="s">
        <v>6150</v>
      </c>
      <c r="D2042">
        <v>3000</v>
      </c>
      <c r="E2042">
        <v>7445.14</v>
      </c>
      <c r="F2042" t="s">
        <v>8219</v>
      </c>
      <c r="G2042" t="s">
        <v>8224</v>
      </c>
      <c r="H2042" t="s">
        <v>8246</v>
      </c>
      <c r="I2042">
        <v>1384557303</v>
      </c>
      <c r="J2042">
        <v>1383257703</v>
      </c>
      <c r="K2042" t="b">
        <v>1</v>
      </c>
      <c r="L2042">
        <v>271</v>
      </c>
      <c r="M2042" t="b">
        <v>1</v>
      </c>
      <c r="N2042" t="s">
        <v>8295</v>
      </c>
      <c r="O2042" s="5">
        <f t="shared" si="124"/>
        <v>248.17133333333334</v>
      </c>
      <c r="P2042" s="7">
        <f t="shared" si="125"/>
        <v>27.472841328413285</v>
      </c>
      <c r="Q2042" t="s">
        <v>8319</v>
      </c>
      <c r="R2042" t="s">
        <v>8349</v>
      </c>
      <c r="S2042" s="12">
        <f t="shared" si="126"/>
        <v>41578.927118055559</v>
      </c>
      <c r="T2042" s="12">
        <f t="shared" si="127"/>
        <v>41593.968784722223</v>
      </c>
    </row>
    <row r="2043" spans="1:20" ht="60" hidden="1" x14ac:dyDescent="0.25">
      <c r="A2043">
        <v>2041</v>
      </c>
      <c r="B2043" s="3" t="s">
        <v>2042</v>
      </c>
      <c r="C2043" s="3" t="s">
        <v>6151</v>
      </c>
      <c r="D2043">
        <v>9500</v>
      </c>
      <c r="E2043">
        <v>17277</v>
      </c>
      <c r="F2043" t="s">
        <v>8219</v>
      </c>
      <c r="G2043" t="s">
        <v>8224</v>
      </c>
      <c r="H2043" t="s">
        <v>8246</v>
      </c>
      <c r="I2043">
        <v>1478785027</v>
      </c>
      <c r="J2043">
        <v>1476189427</v>
      </c>
      <c r="K2043" t="b">
        <v>0</v>
      </c>
      <c r="L2043">
        <v>120</v>
      </c>
      <c r="M2043" t="b">
        <v>1</v>
      </c>
      <c r="N2043" t="s">
        <v>8295</v>
      </c>
      <c r="O2043" s="5">
        <f t="shared" si="124"/>
        <v>181.86315789473684</v>
      </c>
      <c r="P2043" s="7">
        <f t="shared" si="125"/>
        <v>143.97499999999999</v>
      </c>
      <c r="Q2043" t="s">
        <v>8319</v>
      </c>
      <c r="R2043" t="s">
        <v>8349</v>
      </c>
      <c r="S2043" s="12">
        <f t="shared" si="126"/>
        <v>42654.525775462964</v>
      </c>
      <c r="T2043" s="12">
        <f t="shared" si="127"/>
        <v>42684.567442129628</v>
      </c>
    </row>
    <row r="2044" spans="1:20" ht="45" hidden="1" x14ac:dyDescent="0.25">
      <c r="A2044">
        <v>2042</v>
      </c>
      <c r="B2044" s="3" t="s">
        <v>2043</v>
      </c>
      <c r="C2044" s="3" t="s">
        <v>6152</v>
      </c>
      <c r="D2044">
        <v>10000</v>
      </c>
      <c r="E2044">
        <v>12353</v>
      </c>
      <c r="F2044" t="s">
        <v>8219</v>
      </c>
      <c r="G2044" t="s">
        <v>8224</v>
      </c>
      <c r="H2044" t="s">
        <v>8246</v>
      </c>
      <c r="I2044">
        <v>1453481974</v>
      </c>
      <c r="J2044">
        <v>1448297974</v>
      </c>
      <c r="K2044" t="b">
        <v>0</v>
      </c>
      <c r="L2044">
        <v>140</v>
      </c>
      <c r="M2044" t="b">
        <v>1</v>
      </c>
      <c r="N2044" t="s">
        <v>8295</v>
      </c>
      <c r="O2044" s="5">
        <f t="shared" si="124"/>
        <v>123.53</v>
      </c>
      <c r="P2044" s="7">
        <f t="shared" si="125"/>
        <v>88.23571428571428</v>
      </c>
      <c r="Q2044" t="s">
        <v>8319</v>
      </c>
      <c r="R2044" t="s">
        <v>8349</v>
      </c>
      <c r="S2044" s="12">
        <f t="shared" si="126"/>
        <v>42331.708032407405</v>
      </c>
      <c r="T2044" s="12">
        <f t="shared" si="127"/>
        <v>42391.708032407405</v>
      </c>
    </row>
    <row r="2045" spans="1:20" ht="60" hidden="1" x14ac:dyDescent="0.25">
      <c r="A2045">
        <v>2043</v>
      </c>
      <c r="B2045" s="3" t="s">
        <v>2044</v>
      </c>
      <c r="C2045" s="3" t="s">
        <v>6153</v>
      </c>
      <c r="D2045">
        <v>1385</v>
      </c>
      <c r="E2045">
        <v>7011</v>
      </c>
      <c r="F2045" t="s">
        <v>8219</v>
      </c>
      <c r="G2045" t="s">
        <v>8224</v>
      </c>
      <c r="H2045" t="s">
        <v>8246</v>
      </c>
      <c r="I2045">
        <v>1481432340</v>
      </c>
      <c r="J2045">
        <v>1476764077</v>
      </c>
      <c r="K2045" t="b">
        <v>0</v>
      </c>
      <c r="L2045">
        <v>193</v>
      </c>
      <c r="M2045" t="b">
        <v>1</v>
      </c>
      <c r="N2045" t="s">
        <v>8295</v>
      </c>
      <c r="O2045" s="5">
        <f t="shared" si="124"/>
        <v>506.20938628158842</v>
      </c>
      <c r="P2045" s="7">
        <f t="shared" si="125"/>
        <v>36.326424870466319</v>
      </c>
      <c r="Q2045" t="s">
        <v>8319</v>
      </c>
      <c r="R2045" t="s">
        <v>8349</v>
      </c>
      <c r="S2045" s="12">
        <f t="shared" si="126"/>
        <v>42661.176817129628</v>
      </c>
      <c r="T2045" s="12">
        <f t="shared" si="127"/>
        <v>42715.207638888889</v>
      </c>
    </row>
    <row r="2046" spans="1:20" ht="60" hidden="1" x14ac:dyDescent="0.25">
      <c r="A2046">
        <v>2044</v>
      </c>
      <c r="B2046" s="3" t="s">
        <v>2045</v>
      </c>
      <c r="C2046" s="3" t="s">
        <v>6154</v>
      </c>
      <c r="D2046">
        <v>15000</v>
      </c>
      <c r="E2046">
        <v>16232</v>
      </c>
      <c r="F2046" t="s">
        <v>8219</v>
      </c>
      <c r="G2046" t="s">
        <v>8224</v>
      </c>
      <c r="H2046" t="s">
        <v>8246</v>
      </c>
      <c r="I2046">
        <v>1434212714</v>
      </c>
      <c r="J2046">
        <v>1431620714</v>
      </c>
      <c r="K2046" t="b">
        <v>0</v>
      </c>
      <c r="L2046">
        <v>180</v>
      </c>
      <c r="M2046" t="b">
        <v>1</v>
      </c>
      <c r="N2046" t="s">
        <v>8295</v>
      </c>
      <c r="O2046" s="5">
        <f t="shared" si="124"/>
        <v>108.21333333333334</v>
      </c>
      <c r="P2046" s="7">
        <f t="shared" si="125"/>
        <v>90.177777777777777</v>
      </c>
      <c r="Q2046" t="s">
        <v>8319</v>
      </c>
      <c r="R2046" t="s">
        <v>8349</v>
      </c>
      <c r="S2046" s="12">
        <f t="shared" si="126"/>
        <v>42138.684189814812</v>
      </c>
      <c r="T2046" s="12">
        <f t="shared" si="127"/>
        <v>42168.684189814812</v>
      </c>
    </row>
    <row r="2047" spans="1:20" ht="60" hidden="1" x14ac:dyDescent="0.25">
      <c r="A2047">
        <v>2045</v>
      </c>
      <c r="B2047" s="3" t="s">
        <v>2046</v>
      </c>
      <c r="C2047" s="3" t="s">
        <v>6155</v>
      </c>
      <c r="D2047">
        <v>4900</v>
      </c>
      <c r="E2047">
        <v>40140.01</v>
      </c>
      <c r="F2047" t="s">
        <v>8219</v>
      </c>
      <c r="G2047" t="s">
        <v>8224</v>
      </c>
      <c r="H2047" t="s">
        <v>8246</v>
      </c>
      <c r="I2047">
        <v>1341799647</v>
      </c>
      <c r="J2047">
        <v>1339207647</v>
      </c>
      <c r="K2047" t="b">
        <v>0</v>
      </c>
      <c r="L2047">
        <v>263</v>
      </c>
      <c r="M2047" t="b">
        <v>1</v>
      </c>
      <c r="N2047" t="s">
        <v>8295</v>
      </c>
      <c r="O2047" s="5">
        <f t="shared" si="124"/>
        <v>819.18387755102037</v>
      </c>
      <c r="P2047" s="7">
        <f t="shared" si="125"/>
        <v>152.62361216730039</v>
      </c>
      <c r="Q2047" t="s">
        <v>8319</v>
      </c>
      <c r="R2047" t="s">
        <v>8349</v>
      </c>
      <c r="S2047" s="12">
        <f t="shared" si="126"/>
        <v>41069.088506944441</v>
      </c>
      <c r="T2047" s="12">
        <f t="shared" si="127"/>
        <v>41099.088506944441</v>
      </c>
    </row>
    <row r="2048" spans="1:20" ht="60" hidden="1" x14ac:dyDescent="0.25">
      <c r="A2048">
        <v>2046</v>
      </c>
      <c r="B2048" s="3" t="s">
        <v>2047</v>
      </c>
      <c r="C2048" s="3" t="s">
        <v>6156</v>
      </c>
      <c r="D2048">
        <v>10000</v>
      </c>
      <c r="E2048">
        <v>12110</v>
      </c>
      <c r="F2048" t="s">
        <v>8219</v>
      </c>
      <c r="G2048" t="s">
        <v>8224</v>
      </c>
      <c r="H2048" t="s">
        <v>8246</v>
      </c>
      <c r="I2048">
        <v>1369282044</v>
      </c>
      <c r="J2048">
        <v>1366690044</v>
      </c>
      <c r="K2048" t="b">
        <v>0</v>
      </c>
      <c r="L2048">
        <v>217</v>
      </c>
      <c r="M2048" t="b">
        <v>1</v>
      </c>
      <c r="N2048" t="s">
        <v>8295</v>
      </c>
      <c r="O2048" s="5">
        <f t="shared" si="124"/>
        <v>121.10000000000001</v>
      </c>
      <c r="P2048" s="7">
        <f t="shared" si="125"/>
        <v>55.806451612903224</v>
      </c>
      <c r="Q2048" t="s">
        <v>8319</v>
      </c>
      <c r="R2048" t="s">
        <v>8349</v>
      </c>
      <c r="S2048" s="12">
        <f t="shared" si="126"/>
        <v>41387.171805555554</v>
      </c>
      <c r="T2048" s="12">
        <f t="shared" si="127"/>
        <v>41417.171805555554</v>
      </c>
    </row>
    <row r="2049" spans="1:20" ht="60" hidden="1" x14ac:dyDescent="0.25">
      <c r="A2049">
        <v>2047</v>
      </c>
      <c r="B2049" s="3" t="s">
        <v>2048</v>
      </c>
      <c r="C2049" s="3" t="s">
        <v>6157</v>
      </c>
      <c r="D2049">
        <v>98000</v>
      </c>
      <c r="E2049">
        <v>100939</v>
      </c>
      <c r="F2049" t="s">
        <v>8219</v>
      </c>
      <c r="G2049" t="s">
        <v>8226</v>
      </c>
      <c r="H2049" t="s">
        <v>8248</v>
      </c>
      <c r="I2049">
        <v>1429228800</v>
      </c>
      <c r="J2049">
        <v>1426714870</v>
      </c>
      <c r="K2049" t="b">
        <v>0</v>
      </c>
      <c r="L2049">
        <v>443</v>
      </c>
      <c r="M2049" t="b">
        <v>1</v>
      </c>
      <c r="N2049" t="s">
        <v>8295</v>
      </c>
      <c r="O2049" s="5">
        <f t="shared" si="124"/>
        <v>102.99897959183673</v>
      </c>
      <c r="P2049" s="7">
        <f t="shared" si="125"/>
        <v>227.85327313769753</v>
      </c>
      <c r="Q2049" t="s">
        <v>8319</v>
      </c>
      <c r="R2049" t="s">
        <v>8349</v>
      </c>
      <c r="S2049" s="12">
        <f t="shared" si="126"/>
        <v>42081.903587962966</v>
      </c>
      <c r="T2049" s="12">
        <f t="shared" si="127"/>
        <v>42111</v>
      </c>
    </row>
    <row r="2050" spans="1:20" ht="60" hidden="1" x14ac:dyDescent="0.25">
      <c r="A2050">
        <v>2048</v>
      </c>
      <c r="B2050" s="3" t="s">
        <v>2049</v>
      </c>
      <c r="C2050" s="3" t="s">
        <v>6158</v>
      </c>
      <c r="D2050">
        <v>85000</v>
      </c>
      <c r="E2050">
        <v>126082.45</v>
      </c>
      <c r="F2050" t="s">
        <v>8219</v>
      </c>
      <c r="G2050" t="s">
        <v>8224</v>
      </c>
      <c r="H2050" t="s">
        <v>8246</v>
      </c>
      <c r="I2050">
        <v>1369323491</v>
      </c>
      <c r="J2050">
        <v>1366731491</v>
      </c>
      <c r="K2050" t="b">
        <v>0</v>
      </c>
      <c r="L2050">
        <v>1373</v>
      </c>
      <c r="M2050" t="b">
        <v>1</v>
      </c>
      <c r="N2050" t="s">
        <v>8295</v>
      </c>
      <c r="O2050" s="5">
        <f t="shared" si="124"/>
        <v>148.33229411764705</v>
      </c>
      <c r="P2050" s="7">
        <f t="shared" si="125"/>
        <v>91.82989803350327</v>
      </c>
      <c r="Q2050" t="s">
        <v>8319</v>
      </c>
      <c r="R2050" t="s">
        <v>8349</v>
      </c>
      <c r="S2050" s="12">
        <f t="shared" si="126"/>
        <v>41387.651516203703</v>
      </c>
      <c r="T2050" s="12">
        <f t="shared" si="127"/>
        <v>41417.651516203703</v>
      </c>
    </row>
    <row r="2051" spans="1:20" hidden="1" x14ac:dyDescent="0.25">
      <c r="A2051">
        <v>2049</v>
      </c>
      <c r="B2051" s="3" t="s">
        <v>2050</v>
      </c>
      <c r="C2051" s="3" t="s">
        <v>6159</v>
      </c>
      <c r="D2051">
        <v>50000</v>
      </c>
      <c r="E2051">
        <v>60095.35</v>
      </c>
      <c r="F2051" t="s">
        <v>8219</v>
      </c>
      <c r="G2051" t="s">
        <v>8225</v>
      </c>
      <c r="H2051" t="s">
        <v>8247</v>
      </c>
      <c r="I2051">
        <v>1386025140</v>
      </c>
      <c r="J2051">
        <v>1382963963</v>
      </c>
      <c r="K2051" t="b">
        <v>0</v>
      </c>
      <c r="L2051">
        <v>742</v>
      </c>
      <c r="M2051" t="b">
        <v>1</v>
      </c>
      <c r="N2051" t="s">
        <v>8295</v>
      </c>
      <c r="O2051" s="5">
        <f t="shared" ref="O2051:O2114" si="128">(E2051/D2051)*100</f>
        <v>120.19070000000001</v>
      </c>
      <c r="P2051" s="7">
        <f t="shared" ref="P2051:P2114" si="129">IF(E2051&gt;0,E2051/L2051,"N/A")</f>
        <v>80.991037735849048</v>
      </c>
      <c r="Q2051" t="s">
        <v>8319</v>
      </c>
      <c r="R2051" t="s">
        <v>8349</v>
      </c>
      <c r="S2051" s="12">
        <f t="shared" ref="S2051:S2114" si="130">(((J2051/60)/60)/24)+DATE(1970,1,1)</f>
        <v>41575.527349537035</v>
      </c>
      <c r="T2051" s="12">
        <f t="shared" ref="T2051:T2114" si="131">(((I2051/60)/60/24)+DATE(1970,1,1))</f>
        <v>41610.957638888889</v>
      </c>
    </row>
    <row r="2052" spans="1:20" ht="60" hidden="1" x14ac:dyDescent="0.25">
      <c r="A2052">
        <v>2050</v>
      </c>
      <c r="B2052" s="3" t="s">
        <v>2051</v>
      </c>
      <c r="C2052" s="3" t="s">
        <v>6160</v>
      </c>
      <c r="D2052">
        <v>10000</v>
      </c>
      <c r="E2052">
        <v>47327</v>
      </c>
      <c r="F2052" t="s">
        <v>8219</v>
      </c>
      <c r="G2052" t="s">
        <v>8224</v>
      </c>
      <c r="H2052" t="s">
        <v>8246</v>
      </c>
      <c r="I2052">
        <v>1433036578</v>
      </c>
      <c r="J2052">
        <v>1429580578</v>
      </c>
      <c r="K2052" t="b">
        <v>0</v>
      </c>
      <c r="L2052">
        <v>170</v>
      </c>
      <c r="M2052" t="b">
        <v>1</v>
      </c>
      <c r="N2052" t="s">
        <v>8295</v>
      </c>
      <c r="O2052" s="5">
        <f t="shared" si="128"/>
        <v>473.27000000000004</v>
      </c>
      <c r="P2052" s="7">
        <f t="shared" si="129"/>
        <v>278.39411764705881</v>
      </c>
      <c r="Q2052" t="s">
        <v>8319</v>
      </c>
      <c r="R2052" t="s">
        <v>8349</v>
      </c>
      <c r="S2052" s="12">
        <f t="shared" si="130"/>
        <v>42115.071504629625</v>
      </c>
      <c r="T2052" s="12">
        <f t="shared" si="131"/>
        <v>42155.071504629625</v>
      </c>
    </row>
    <row r="2053" spans="1:20" ht="60" hidden="1" x14ac:dyDescent="0.25">
      <c r="A2053">
        <v>2051</v>
      </c>
      <c r="B2053" s="3" t="s">
        <v>2052</v>
      </c>
      <c r="C2053" s="3" t="s">
        <v>6161</v>
      </c>
      <c r="D2053">
        <v>8000</v>
      </c>
      <c r="E2053">
        <v>10429</v>
      </c>
      <c r="F2053" t="s">
        <v>8219</v>
      </c>
      <c r="G2053" t="s">
        <v>8224</v>
      </c>
      <c r="H2053" t="s">
        <v>8246</v>
      </c>
      <c r="I2053">
        <v>1388017937</v>
      </c>
      <c r="J2053">
        <v>1385425937</v>
      </c>
      <c r="K2053" t="b">
        <v>0</v>
      </c>
      <c r="L2053">
        <v>242</v>
      </c>
      <c r="M2053" t="b">
        <v>1</v>
      </c>
      <c r="N2053" t="s">
        <v>8295</v>
      </c>
      <c r="O2053" s="5">
        <f t="shared" si="128"/>
        <v>130.36250000000001</v>
      </c>
      <c r="P2053" s="7">
        <f t="shared" si="129"/>
        <v>43.095041322314053</v>
      </c>
      <c r="Q2053" t="s">
        <v>8319</v>
      </c>
      <c r="R2053" t="s">
        <v>8349</v>
      </c>
      <c r="S2053" s="12">
        <f t="shared" si="130"/>
        <v>41604.022418981483</v>
      </c>
      <c r="T2053" s="12">
        <f t="shared" si="131"/>
        <v>41634.022418981483</v>
      </c>
    </row>
    <row r="2054" spans="1:20" ht="60" hidden="1" x14ac:dyDescent="0.25">
      <c r="A2054">
        <v>2052</v>
      </c>
      <c r="B2054" s="3" t="s">
        <v>2053</v>
      </c>
      <c r="C2054" s="3" t="s">
        <v>6162</v>
      </c>
      <c r="D2054">
        <v>50000</v>
      </c>
      <c r="E2054">
        <v>176524</v>
      </c>
      <c r="F2054" t="s">
        <v>8219</v>
      </c>
      <c r="G2054" t="s">
        <v>8224</v>
      </c>
      <c r="H2054" t="s">
        <v>8246</v>
      </c>
      <c r="I2054">
        <v>1455933653</v>
      </c>
      <c r="J2054">
        <v>1452045653</v>
      </c>
      <c r="K2054" t="b">
        <v>0</v>
      </c>
      <c r="L2054">
        <v>541</v>
      </c>
      <c r="M2054" t="b">
        <v>1</v>
      </c>
      <c r="N2054" t="s">
        <v>8295</v>
      </c>
      <c r="O2054" s="5">
        <f t="shared" si="128"/>
        <v>353.048</v>
      </c>
      <c r="P2054" s="7">
        <f t="shared" si="129"/>
        <v>326.29205175600737</v>
      </c>
      <c r="Q2054" t="s">
        <v>8319</v>
      </c>
      <c r="R2054" t="s">
        <v>8349</v>
      </c>
      <c r="S2054" s="12">
        <f t="shared" si="130"/>
        <v>42375.08394675926</v>
      </c>
      <c r="T2054" s="12">
        <f t="shared" si="131"/>
        <v>42420.08394675926</v>
      </c>
    </row>
    <row r="2055" spans="1:20" ht="60" hidden="1" x14ac:dyDescent="0.25">
      <c r="A2055">
        <v>2053</v>
      </c>
      <c r="B2055" s="3" t="s">
        <v>2054</v>
      </c>
      <c r="C2055" s="3" t="s">
        <v>6163</v>
      </c>
      <c r="D2055">
        <v>5000</v>
      </c>
      <c r="E2055">
        <v>5051</v>
      </c>
      <c r="F2055" t="s">
        <v>8219</v>
      </c>
      <c r="G2055" t="s">
        <v>8224</v>
      </c>
      <c r="H2055" t="s">
        <v>8246</v>
      </c>
      <c r="I2055">
        <v>1448466551</v>
      </c>
      <c r="J2055">
        <v>1445870951</v>
      </c>
      <c r="K2055" t="b">
        <v>0</v>
      </c>
      <c r="L2055">
        <v>121</v>
      </c>
      <c r="M2055" t="b">
        <v>1</v>
      </c>
      <c r="N2055" t="s">
        <v>8295</v>
      </c>
      <c r="O2055" s="5">
        <f t="shared" si="128"/>
        <v>101.02</v>
      </c>
      <c r="P2055" s="7">
        <f t="shared" si="129"/>
        <v>41.743801652892564</v>
      </c>
      <c r="Q2055" t="s">
        <v>8319</v>
      </c>
      <c r="R2055" t="s">
        <v>8349</v>
      </c>
      <c r="S2055" s="12">
        <f t="shared" si="130"/>
        <v>42303.617488425924</v>
      </c>
      <c r="T2055" s="12">
        <f t="shared" si="131"/>
        <v>42333.659155092595</v>
      </c>
    </row>
    <row r="2056" spans="1:20" ht="60" hidden="1" x14ac:dyDescent="0.25">
      <c r="A2056">
        <v>2054</v>
      </c>
      <c r="B2056" s="3" t="s">
        <v>2055</v>
      </c>
      <c r="C2056" s="3" t="s">
        <v>6164</v>
      </c>
      <c r="D2056">
        <v>35000</v>
      </c>
      <c r="E2056">
        <v>39757</v>
      </c>
      <c r="F2056" t="s">
        <v>8219</v>
      </c>
      <c r="G2056" t="s">
        <v>8225</v>
      </c>
      <c r="H2056" t="s">
        <v>8247</v>
      </c>
      <c r="I2056">
        <v>1399033810</v>
      </c>
      <c r="J2056">
        <v>1396441810</v>
      </c>
      <c r="K2056" t="b">
        <v>0</v>
      </c>
      <c r="L2056">
        <v>621</v>
      </c>
      <c r="M2056" t="b">
        <v>1</v>
      </c>
      <c r="N2056" t="s">
        <v>8295</v>
      </c>
      <c r="O2056" s="5">
        <f t="shared" si="128"/>
        <v>113.59142857142857</v>
      </c>
      <c r="P2056" s="7">
        <f t="shared" si="129"/>
        <v>64.020933977455712</v>
      </c>
      <c r="Q2056" t="s">
        <v>8319</v>
      </c>
      <c r="R2056" t="s">
        <v>8349</v>
      </c>
      <c r="S2056" s="12">
        <f t="shared" si="130"/>
        <v>41731.520949074074</v>
      </c>
      <c r="T2056" s="12">
        <f t="shared" si="131"/>
        <v>41761.520949074074</v>
      </c>
    </row>
    <row r="2057" spans="1:20" ht="60" hidden="1" x14ac:dyDescent="0.25">
      <c r="A2057">
        <v>2055</v>
      </c>
      <c r="B2057" s="3" t="s">
        <v>2056</v>
      </c>
      <c r="C2057" s="3" t="s">
        <v>6165</v>
      </c>
      <c r="D2057">
        <v>6000</v>
      </c>
      <c r="E2057">
        <v>10045</v>
      </c>
      <c r="F2057" t="s">
        <v>8219</v>
      </c>
      <c r="G2057" t="s">
        <v>8224</v>
      </c>
      <c r="H2057" t="s">
        <v>8246</v>
      </c>
      <c r="I2057">
        <v>1417579200</v>
      </c>
      <c r="J2057">
        <v>1415031043</v>
      </c>
      <c r="K2057" t="b">
        <v>0</v>
      </c>
      <c r="L2057">
        <v>101</v>
      </c>
      <c r="M2057" t="b">
        <v>1</v>
      </c>
      <c r="N2057" t="s">
        <v>8295</v>
      </c>
      <c r="O2057" s="5">
        <f t="shared" si="128"/>
        <v>167.41666666666666</v>
      </c>
      <c r="P2057" s="7">
        <f t="shared" si="129"/>
        <v>99.455445544554451</v>
      </c>
      <c r="Q2057" t="s">
        <v>8319</v>
      </c>
      <c r="R2057" t="s">
        <v>8349</v>
      </c>
      <c r="S2057" s="12">
        <f t="shared" si="130"/>
        <v>41946.674108796295</v>
      </c>
      <c r="T2057" s="12">
        <f t="shared" si="131"/>
        <v>41976.166666666672</v>
      </c>
    </row>
    <row r="2058" spans="1:20" ht="45" hidden="1" x14ac:dyDescent="0.25">
      <c r="A2058">
        <v>2056</v>
      </c>
      <c r="B2058" s="3" t="s">
        <v>2057</v>
      </c>
      <c r="C2058" s="3" t="s">
        <v>6166</v>
      </c>
      <c r="D2058">
        <v>50000</v>
      </c>
      <c r="E2058">
        <v>76726</v>
      </c>
      <c r="F2058" t="s">
        <v>8219</v>
      </c>
      <c r="G2058" t="s">
        <v>8224</v>
      </c>
      <c r="H2058" t="s">
        <v>8246</v>
      </c>
      <c r="I2058">
        <v>1366222542</v>
      </c>
      <c r="J2058">
        <v>1363630542</v>
      </c>
      <c r="K2058" t="b">
        <v>0</v>
      </c>
      <c r="L2058">
        <v>554</v>
      </c>
      <c r="M2058" t="b">
        <v>1</v>
      </c>
      <c r="N2058" t="s">
        <v>8295</v>
      </c>
      <c r="O2058" s="5">
        <f t="shared" si="128"/>
        <v>153.452</v>
      </c>
      <c r="P2058" s="7">
        <f t="shared" si="129"/>
        <v>138.49458483754512</v>
      </c>
      <c r="Q2058" t="s">
        <v>8319</v>
      </c>
      <c r="R2058" t="s">
        <v>8349</v>
      </c>
      <c r="S2058" s="12">
        <f t="shared" si="130"/>
        <v>41351.76090277778</v>
      </c>
      <c r="T2058" s="12">
        <f t="shared" si="131"/>
        <v>41381.76090277778</v>
      </c>
    </row>
    <row r="2059" spans="1:20" ht="60" hidden="1" x14ac:dyDescent="0.25">
      <c r="A2059">
        <v>2057</v>
      </c>
      <c r="B2059" s="3" t="s">
        <v>2058</v>
      </c>
      <c r="C2059" s="3" t="s">
        <v>6167</v>
      </c>
      <c r="D2059">
        <v>15000</v>
      </c>
      <c r="E2059">
        <v>30334.83</v>
      </c>
      <c r="F2059" t="s">
        <v>8219</v>
      </c>
      <c r="G2059" t="s">
        <v>8225</v>
      </c>
      <c r="H2059" t="s">
        <v>8247</v>
      </c>
      <c r="I2059">
        <v>1456487532</v>
      </c>
      <c r="J2059">
        <v>1453895532</v>
      </c>
      <c r="K2059" t="b">
        <v>0</v>
      </c>
      <c r="L2059">
        <v>666</v>
      </c>
      <c r="M2059" t="b">
        <v>1</v>
      </c>
      <c r="N2059" t="s">
        <v>8295</v>
      </c>
      <c r="O2059" s="5">
        <f t="shared" si="128"/>
        <v>202.23220000000001</v>
      </c>
      <c r="P2059" s="7">
        <f t="shared" si="129"/>
        <v>45.547792792792798</v>
      </c>
      <c r="Q2059" t="s">
        <v>8319</v>
      </c>
      <c r="R2059" t="s">
        <v>8349</v>
      </c>
      <c r="S2059" s="12">
        <f t="shared" si="130"/>
        <v>42396.494583333333</v>
      </c>
      <c r="T2059" s="12">
        <f t="shared" si="131"/>
        <v>42426.494583333333</v>
      </c>
    </row>
    <row r="2060" spans="1:20" ht="30" hidden="1" x14ac:dyDescent="0.25">
      <c r="A2060">
        <v>2058</v>
      </c>
      <c r="B2060" s="3" t="s">
        <v>2059</v>
      </c>
      <c r="C2060" s="3" t="s">
        <v>6168</v>
      </c>
      <c r="D2060">
        <v>2560</v>
      </c>
      <c r="E2060">
        <v>4308</v>
      </c>
      <c r="F2060" t="s">
        <v>8219</v>
      </c>
      <c r="G2060" t="s">
        <v>8225</v>
      </c>
      <c r="H2060" t="s">
        <v>8247</v>
      </c>
      <c r="I2060">
        <v>1425326400</v>
      </c>
      <c r="J2060">
        <v>1421916830</v>
      </c>
      <c r="K2060" t="b">
        <v>0</v>
      </c>
      <c r="L2060">
        <v>410</v>
      </c>
      <c r="M2060" t="b">
        <v>1</v>
      </c>
      <c r="N2060" t="s">
        <v>8295</v>
      </c>
      <c r="O2060" s="5">
        <f t="shared" si="128"/>
        <v>168.28125</v>
      </c>
      <c r="P2060" s="7">
        <f t="shared" si="129"/>
        <v>10.507317073170732</v>
      </c>
      <c r="Q2060" t="s">
        <v>8319</v>
      </c>
      <c r="R2060" t="s">
        <v>8349</v>
      </c>
      <c r="S2060" s="12">
        <f t="shared" si="130"/>
        <v>42026.370717592596</v>
      </c>
      <c r="T2060" s="12">
        <f t="shared" si="131"/>
        <v>42065.833333333328</v>
      </c>
    </row>
    <row r="2061" spans="1:20" ht="60" hidden="1" x14ac:dyDescent="0.25">
      <c r="A2061">
        <v>2059</v>
      </c>
      <c r="B2061" s="3" t="s">
        <v>2060</v>
      </c>
      <c r="C2061" s="3" t="s">
        <v>6169</v>
      </c>
      <c r="D2061">
        <v>30000</v>
      </c>
      <c r="E2061">
        <v>43037</v>
      </c>
      <c r="F2061" t="s">
        <v>8219</v>
      </c>
      <c r="G2061" t="s">
        <v>8224</v>
      </c>
      <c r="H2061" t="s">
        <v>8246</v>
      </c>
      <c r="I2061">
        <v>1454277540</v>
      </c>
      <c r="J2061">
        <v>1450880854</v>
      </c>
      <c r="K2061" t="b">
        <v>0</v>
      </c>
      <c r="L2061">
        <v>375</v>
      </c>
      <c r="M2061" t="b">
        <v>1</v>
      </c>
      <c r="N2061" t="s">
        <v>8295</v>
      </c>
      <c r="O2061" s="5">
        <f t="shared" si="128"/>
        <v>143.45666666666668</v>
      </c>
      <c r="P2061" s="7">
        <f t="shared" si="129"/>
        <v>114.76533333333333</v>
      </c>
      <c r="Q2061" t="s">
        <v>8319</v>
      </c>
      <c r="R2061" t="s">
        <v>8349</v>
      </c>
      <c r="S2061" s="12">
        <f t="shared" si="130"/>
        <v>42361.602476851855</v>
      </c>
      <c r="T2061" s="12">
        <f t="shared" si="131"/>
        <v>42400.915972222225</v>
      </c>
    </row>
    <row r="2062" spans="1:20" ht="60" hidden="1" x14ac:dyDescent="0.25">
      <c r="A2062">
        <v>2060</v>
      </c>
      <c r="B2062" s="3" t="s">
        <v>2061</v>
      </c>
      <c r="C2062" s="3" t="s">
        <v>6170</v>
      </c>
      <c r="D2062">
        <v>25000</v>
      </c>
      <c r="E2062">
        <v>49100</v>
      </c>
      <c r="F2062" t="s">
        <v>8219</v>
      </c>
      <c r="G2062" t="s">
        <v>8224</v>
      </c>
      <c r="H2062" t="s">
        <v>8246</v>
      </c>
      <c r="I2062">
        <v>1406129150</v>
      </c>
      <c r="J2062">
        <v>1400945150</v>
      </c>
      <c r="K2062" t="b">
        <v>0</v>
      </c>
      <c r="L2062">
        <v>1364</v>
      </c>
      <c r="M2062" t="b">
        <v>1</v>
      </c>
      <c r="N2062" t="s">
        <v>8295</v>
      </c>
      <c r="O2062" s="5">
        <f t="shared" si="128"/>
        <v>196.4</v>
      </c>
      <c r="P2062" s="7">
        <f t="shared" si="129"/>
        <v>35.997067448680355</v>
      </c>
      <c r="Q2062" t="s">
        <v>8319</v>
      </c>
      <c r="R2062" t="s">
        <v>8349</v>
      </c>
      <c r="S2062" s="12">
        <f t="shared" si="130"/>
        <v>41783.642939814818</v>
      </c>
      <c r="T2062" s="12">
        <f t="shared" si="131"/>
        <v>41843.642939814818</v>
      </c>
    </row>
    <row r="2063" spans="1:20" ht="60" hidden="1" x14ac:dyDescent="0.25">
      <c r="A2063">
        <v>2061</v>
      </c>
      <c r="B2063" s="3" t="s">
        <v>2062</v>
      </c>
      <c r="C2063" s="3" t="s">
        <v>6171</v>
      </c>
      <c r="D2063">
        <v>5000</v>
      </c>
      <c r="E2063">
        <v>5396</v>
      </c>
      <c r="F2063" t="s">
        <v>8219</v>
      </c>
      <c r="G2063" t="s">
        <v>8224</v>
      </c>
      <c r="H2063" t="s">
        <v>8246</v>
      </c>
      <c r="I2063">
        <v>1483208454</v>
      </c>
      <c r="J2063">
        <v>1480616454</v>
      </c>
      <c r="K2063" t="b">
        <v>0</v>
      </c>
      <c r="L2063">
        <v>35</v>
      </c>
      <c r="M2063" t="b">
        <v>1</v>
      </c>
      <c r="N2063" t="s">
        <v>8295</v>
      </c>
      <c r="O2063" s="5">
        <f t="shared" si="128"/>
        <v>107.91999999999999</v>
      </c>
      <c r="P2063" s="7">
        <f t="shared" si="129"/>
        <v>154.17142857142858</v>
      </c>
      <c r="Q2063" t="s">
        <v>8319</v>
      </c>
      <c r="R2063" t="s">
        <v>8349</v>
      </c>
      <c r="S2063" s="12">
        <f t="shared" si="130"/>
        <v>42705.764513888891</v>
      </c>
      <c r="T2063" s="12">
        <f t="shared" si="131"/>
        <v>42735.764513888891</v>
      </c>
    </row>
    <row r="2064" spans="1:20" ht="60" hidden="1" x14ac:dyDescent="0.25">
      <c r="A2064">
        <v>2062</v>
      </c>
      <c r="B2064" s="3" t="s">
        <v>2063</v>
      </c>
      <c r="C2064" s="3" t="s">
        <v>6172</v>
      </c>
      <c r="D2064">
        <v>100000</v>
      </c>
      <c r="E2064">
        <v>114977</v>
      </c>
      <c r="F2064" t="s">
        <v>8219</v>
      </c>
      <c r="G2064" t="s">
        <v>8232</v>
      </c>
      <c r="H2064" t="s">
        <v>8253</v>
      </c>
      <c r="I2064">
        <v>1458807098</v>
      </c>
      <c r="J2064">
        <v>1456218698</v>
      </c>
      <c r="K2064" t="b">
        <v>0</v>
      </c>
      <c r="L2064">
        <v>203</v>
      </c>
      <c r="M2064" t="b">
        <v>1</v>
      </c>
      <c r="N2064" t="s">
        <v>8295</v>
      </c>
      <c r="O2064" s="5">
        <f t="shared" si="128"/>
        <v>114.97699999999999</v>
      </c>
      <c r="P2064" s="7">
        <f t="shared" si="129"/>
        <v>566.38916256157631</v>
      </c>
      <c r="Q2064" t="s">
        <v>8319</v>
      </c>
      <c r="R2064" t="s">
        <v>8349</v>
      </c>
      <c r="S2064" s="12">
        <f t="shared" si="130"/>
        <v>42423.3830787037</v>
      </c>
      <c r="T2064" s="12">
        <f t="shared" si="131"/>
        <v>42453.341412037036</v>
      </c>
    </row>
    <row r="2065" spans="1:20" ht="45" hidden="1" x14ac:dyDescent="0.25">
      <c r="A2065">
        <v>2063</v>
      </c>
      <c r="B2065" s="3" t="s">
        <v>2064</v>
      </c>
      <c r="C2065" s="3" t="s">
        <v>6173</v>
      </c>
      <c r="D2065">
        <v>4000</v>
      </c>
      <c r="E2065">
        <v>5922</v>
      </c>
      <c r="F2065" t="s">
        <v>8219</v>
      </c>
      <c r="G2065" t="s">
        <v>8236</v>
      </c>
      <c r="H2065" t="s">
        <v>8249</v>
      </c>
      <c r="I2065">
        <v>1463333701</v>
      </c>
      <c r="J2065">
        <v>1460482501</v>
      </c>
      <c r="K2065" t="b">
        <v>0</v>
      </c>
      <c r="L2065">
        <v>49</v>
      </c>
      <c r="M2065" t="b">
        <v>1</v>
      </c>
      <c r="N2065" t="s">
        <v>8295</v>
      </c>
      <c r="O2065" s="5">
        <f t="shared" si="128"/>
        <v>148.04999999999998</v>
      </c>
      <c r="P2065" s="7">
        <f t="shared" si="129"/>
        <v>120.85714285714286</v>
      </c>
      <c r="Q2065" t="s">
        <v>8319</v>
      </c>
      <c r="R2065" t="s">
        <v>8349</v>
      </c>
      <c r="S2065" s="12">
        <f t="shared" si="130"/>
        <v>42472.73265046296</v>
      </c>
      <c r="T2065" s="12">
        <f t="shared" si="131"/>
        <v>42505.73265046296</v>
      </c>
    </row>
    <row r="2066" spans="1:20" ht="60" hidden="1" x14ac:dyDescent="0.25">
      <c r="A2066">
        <v>2064</v>
      </c>
      <c r="B2066" s="3" t="s">
        <v>2065</v>
      </c>
      <c r="C2066" s="3" t="s">
        <v>6174</v>
      </c>
      <c r="D2066">
        <v>261962</v>
      </c>
      <c r="E2066">
        <v>500784.27</v>
      </c>
      <c r="F2066" t="s">
        <v>8219</v>
      </c>
      <c r="G2066" t="s">
        <v>8224</v>
      </c>
      <c r="H2066" t="s">
        <v>8246</v>
      </c>
      <c r="I2066">
        <v>1370001600</v>
      </c>
      <c r="J2066">
        <v>1366879523</v>
      </c>
      <c r="K2066" t="b">
        <v>0</v>
      </c>
      <c r="L2066">
        <v>5812</v>
      </c>
      <c r="M2066" t="b">
        <v>1</v>
      </c>
      <c r="N2066" t="s">
        <v>8295</v>
      </c>
      <c r="O2066" s="5">
        <f t="shared" si="128"/>
        <v>191.16676082790633</v>
      </c>
      <c r="P2066" s="7">
        <f t="shared" si="129"/>
        <v>86.163845492085343</v>
      </c>
      <c r="Q2066" t="s">
        <v>8319</v>
      </c>
      <c r="R2066" t="s">
        <v>8349</v>
      </c>
      <c r="S2066" s="12">
        <f t="shared" si="130"/>
        <v>41389.364849537036</v>
      </c>
      <c r="T2066" s="12">
        <f t="shared" si="131"/>
        <v>41425.5</v>
      </c>
    </row>
    <row r="2067" spans="1:20" ht="60" hidden="1" x14ac:dyDescent="0.25">
      <c r="A2067">
        <v>2065</v>
      </c>
      <c r="B2067" s="3" t="s">
        <v>2066</v>
      </c>
      <c r="C2067" s="3" t="s">
        <v>6175</v>
      </c>
      <c r="D2067">
        <v>40000</v>
      </c>
      <c r="E2067">
        <v>79686.05</v>
      </c>
      <c r="F2067" t="s">
        <v>8219</v>
      </c>
      <c r="G2067" t="s">
        <v>8225</v>
      </c>
      <c r="H2067" t="s">
        <v>8247</v>
      </c>
      <c r="I2067">
        <v>1387958429</v>
      </c>
      <c r="J2067">
        <v>1385366429</v>
      </c>
      <c r="K2067" t="b">
        <v>0</v>
      </c>
      <c r="L2067">
        <v>1556</v>
      </c>
      <c r="M2067" t="b">
        <v>1</v>
      </c>
      <c r="N2067" t="s">
        <v>8295</v>
      </c>
      <c r="O2067" s="5">
        <f t="shared" si="128"/>
        <v>199.215125</v>
      </c>
      <c r="P2067" s="7">
        <f t="shared" si="129"/>
        <v>51.212114395886893</v>
      </c>
      <c r="Q2067" t="s">
        <v>8319</v>
      </c>
      <c r="R2067" t="s">
        <v>8349</v>
      </c>
      <c r="S2067" s="12">
        <f t="shared" si="130"/>
        <v>41603.333668981482</v>
      </c>
      <c r="T2067" s="12">
        <f t="shared" si="131"/>
        <v>41633.333668981482</v>
      </c>
    </row>
    <row r="2068" spans="1:20" ht="45" hidden="1" x14ac:dyDescent="0.25">
      <c r="A2068">
        <v>2066</v>
      </c>
      <c r="B2068" s="3" t="s">
        <v>2067</v>
      </c>
      <c r="C2068" s="3" t="s">
        <v>6176</v>
      </c>
      <c r="D2068">
        <v>2000</v>
      </c>
      <c r="E2068">
        <v>4372</v>
      </c>
      <c r="F2068" t="s">
        <v>8219</v>
      </c>
      <c r="G2068" t="s">
        <v>8224</v>
      </c>
      <c r="H2068" t="s">
        <v>8246</v>
      </c>
      <c r="I2068">
        <v>1408818683</v>
      </c>
      <c r="J2068">
        <v>1406226683</v>
      </c>
      <c r="K2068" t="b">
        <v>0</v>
      </c>
      <c r="L2068">
        <v>65</v>
      </c>
      <c r="M2068" t="b">
        <v>1</v>
      </c>
      <c r="N2068" t="s">
        <v>8295</v>
      </c>
      <c r="O2068" s="5">
        <f t="shared" si="128"/>
        <v>218.6</v>
      </c>
      <c r="P2068" s="7">
        <f t="shared" si="129"/>
        <v>67.261538461538464</v>
      </c>
      <c r="Q2068" t="s">
        <v>8319</v>
      </c>
      <c r="R2068" t="s">
        <v>8349</v>
      </c>
      <c r="S2068" s="12">
        <f t="shared" si="130"/>
        <v>41844.771793981483</v>
      </c>
      <c r="T2068" s="12">
        <f t="shared" si="131"/>
        <v>41874.771793981483</v>
      </c>
    </row>
    <row r="2069" spans="1:20" ht="45" hidden="1" x14ac:dyDescent="0.25">
      <c r="A2069">
        <v>2067</v>
      </c>
      <c r="B2069" s="3" t="s">
        <v>2068</v>
      </c>
      <c r="C2069" s="3" t="s">
        <v>6177</v>
      </c>
      <c r="D2069">
        <v>495</v>
      </c>
      <c r="E2069">
        <v>628</v>
      </c>
      <c r="F2069" t="s">
        <v>8219</v>
      </c>
      <c r="G2069" t="s">
        <v>8225</v>
      </c>
      <c r="H2069" t="s">
        <v>8247</v>
      </c>
      <c r="I2069">
        <v>1432499376</v>
      </c>
      <c r="J2069">
        <v>1429648176</v>
      </c>
      <c r="K2069" t="b">
        <v>0</v>
      </c>
      <c r="L2069">
        <v>10</v>
      </c>
      <c r="M2069" t="b">
        <v>1</v>
      </c>
      <c r="N2069" t="s">
        <v>8295</v>
      </c>
      <c r="O2069" s="5">
        <f t="shared" si="128"/>
        <v>126.86868686868686</v>
      </c>
      <c r="P2069" s="7">
        <f t="shared" si="129"/>
        <v>62.8</v>
      </c>
      <c r="Q2069" t="s">
        <v>8319</v>
      </c>
      <c r="R2069" t="s">
        <v>8349</v>
      </c>
      <c r="S2069" s="12">
        <f t="shared" si="130"/>
        <v>42115.853888888887</v>
      </c>
      <c r="T2069" s="12">
        <f t="shared" si="131"/>
        <v>42148.853888888887</v>
      </c>
    </row>
    <row r="2070" spans="1:20" ht="60" hidden="1" x14ac:dyDescent="0.25">
      <c r="A2070">
        <v>2068</v>
      </c>
      <c r="B2070" s="3" t="s">
        <v>2069</v>
      </c>
      <c r="C2070" s="3" t="s">
        <v>6178</v>
      </c>
      <c r="D2070">
        <v>25000</v>
      </c>
      <c r="E2070">
        <v>26305.97</v>
      </c>
      <c r="F2070" t="s">
        <v>8219</v>
      </c>
      <c r="G2070" t="s">
        <v>8224</v>
      </c>
      <c r="H2070" t="s">
        <v>8246</v>
      </c>
      <c r="I2070">
        <v>1476994315</v>
      </c>
      <c r="J2070">
        <v>1474402315</v>
      </c>
      <c r="K2070" t="b">
        <v>0</v>
      </c>
      <c r="L2070">
        <v>76</v>
      </c>
      <c r="M2070" t="b">
        <v>1</v>
      </c>
      <c r="N2070" t="s">
        <v>8295</v>
      </c>
      <c r="O2070" s="5">
        <f t="shared" si="128"/>
        <v>105.22388000000001</v>
      </c>
      <c r="P2070" s="7">
        <f t="shared" si="129"/>
        <v>346.13118421052633</v>
      </c>
      <c r="Q2070" t="s">
        <v>8319</v>
      </c>
      <c r="R2070" t="s">
        <v>8349</v>
      </c>
      <c r="S2070" s="12">
        <f t="shared" si="130"/>
        <v>42633.841608796298</v>
      </c>
      <c r="T2070" s="12">
        <f t="shared" si="131"/>
        <v>42663.841608796298</v>
      </c>
    </row>
    <row r="2071" spans="1:20" ht="60" hidden="1" x14ac:dyDescent="0.25">
      <c r="A2071">
        <v>2069</v>
      </c>
      <c r="B2071" s="3" t="s">
        <v>2070</v>
      </c>
      <c r="C2071" s="3" t="s">
        <v>6179</v>
      </c>
      <c r="D2071">
        <v>50000</v>
      </c>
      <c r="E2071">
        <v>64203.33</v>
      </c>
      <c r="F2071" t="s">
        <v>8219</v>
      </c>
      <c r="G2071" t="s">
        <v>8224</v>
      </c>
      <c r="H2071" t="s">
        <v>8246</v>
      </c>
      <c r="I2071">
        <v>1451776791</v>
      </c>
      <c r="J2071">
        <v>1449098391</v>
      </c>
      <c r="K2071" t="b">
        <v>0</v>
      </c>
      <c r="L2071">
        <v>263</v>
      </c>
      <c r="M2071" t="b">
        <v>1</v>
      </c>
      <c r="N2071" t="s">
        <v>8295</v>
      </c>
      <c r="O2071" s="5">
        <f t="shared" si="128"/>
        <v>128.40666000000002</v>
      </c>
      <c r="P2071" s="7">
        <f t="shared" si="129"/>
        <v>244.11912547528519</v>
      </c>
      <c r="Q2071" t="s">
        <v>8319</v>
      </c>
      <c r="R2071" t="s">
        <v>8349</v>
      </c>
      <c r="S2071" s="12">
        <f t="shared" si="130"/>
        <v>42340.972118055557</v>
      </c>
      <c r="T2071" s="12">
        <f t="shared" si="131"/>
        <v>42371.972118055557</v>
      </c>
    </row>
    <row r="2072" spans="1:20" ht="60" hidden="1" x14ac:dyDescent="0.25">
      <c r="A2072">
        <v>2070</v>
      </c>
      <c r="B2072" s="3" t="s">
        <v>2071</v>
      </c>
      <c r="C2072" s="3" t="s">
        <v>6180</v>
      </c>
      <c r="D2072">
        <v>125000</v>
      </c>
      <c r="E2072">
        <v>396659</v>
      </c>
      <c r="F2072" t="s">
        <v>8219</v>
      </c>
      <c r="G2072" t="s">
        <v>8236</v>
      </c>
      <c r="H2072" t="s">
        <v>8249</v>
      </c>
      <c r="I2072">
        <v>1467128723</v>
      </c>
      <c r="J2072">
        <v>1464536723</v>
      </c>
      <c r="K2072" t="b">
        <v>0</v>
      </c>
      <c r="L2072">
        <v>1530</v>
      </c>
      <c r="M2072" t="b">
        <v>1</v>
      </c>
      <c r="N2072" t="s">
        <v>8295</v>
      </c>
      <c r="O2072" s="5">
        <f t="shared" si="128"/>
        <v>317.3272</v>
      </c>
      <c r="P2072" s="7">
        <f t="shared" si="129"/>
        <v>259.25424836601309</v>
      </c>
      <c r="Q2072" t="s">
        <v>8319</v>
      </c>
      <c r="R2072" t="s">
        <v>8349</v>
      </c>
      <c r="S2072" s="12">
        <f t="shared" si="130"/>
        <v>42519.6565162037</v>
      </c>
      <c r="T2072" s="12">
        <f t="shared" si="131"/>
        <v>42549.6565162037</v>
      </c>
    </row>
    <row r="2073" spans="1:20" ht="60" hidden="1" x14ac:dyDescent="0.25">
      <c r="A2073">
        <v>2071</v>
      </c>
      <c r="B2073" s="3" t="s">
        <v>2072</v>
      </c>
      <c r="C2073" s="3" t="s">
        <v>6181</v>
      </c>
      <c r="D2073">
        <v>20000</v>
      </c>
      <c r="E2073">
        <v>56146</v>
      </c>
      <c r="F2073" t="s">
        <v>8219</v>
      </c>
      <c r="G2073" t="s">
        <v>8224</v>
      </c>
      <c r="H2073" t="s">
        <v>8246</v>
      </c>
      <c r="I2073">
        <v>1475390484</v>
      </c>
      <c r="J2073">
        <v>1471502484</v>
      </c>
      <c r="K2073" t="b">
        <v>0</v>
      </c>
      <c r="L2073">
        <v>278</v>
      </c>
      <c r="M2073" t="b">
        <v>1</v>
      </c>
      <c r="N2073" t="s">
        <v>8295</v>
      </c>
      <c r="O2073" s="5">
        <f t="shared" si="128"/>
        <v>280.73</v>
      </c>
      <c r="P2073" s="7">
        <f t="shared" si="129"/>
        <v>201.96402877697841</v>
      </c>
      <c r="Q2073" t="s">
        <v>8319</v>
      </c>
      <c r="R2073" t="s">
        <v>8349</v>
      </c>
      <c r="S2073" s="12">
        <f t="shared" si="130"/>
        <v>42600.278749999998</v>
      </c>
      <c r="T2073" s="12">
        <f t="shared" si="131"/>
        <v>42645.278749999998</v>
      </c>
    </row>
    <row r="2074" spans="1:20" ht="60" hidden="1" x14ac:dyDescent="0.25">
      <c r="A2074">
        <v>2072</v>
      </c>
      <c r="B2074" s="3" t="s">
        <v>2073</v>
      </c>
      <c r="C2074" s="3" t="s">
        <v>6182</v>
      </c>
      <c r="D2074">
        <v>71500</v>
      </c>
      <c r="E2074">
        <v>79173</v>
      </c>
      <c r="F2074" t="s">
        <v>8219</v>
      </c>
      <c r="G2074" t="s">
        <v>8224</v>
      </c>
      <c r="H2074" t="s">
        <v>8246</v>
      </c>
      <c r="I2074">
        <v>1462629432</v>
      </c>
      <c r="J2074">
        <v>1460037432</v>
      </c>
      <c r="K2074" t="b">
        <v>0</v>
      </c>
      <c r="L2074">
        <v>350</v>
      </c>
      <c r="M2074" t="b">
        <v>1</v>
      </c>
      <c r="N2074" t="s">
        <v>8295</v>
      </c>
      <c r="O2074" s="5">
        <f t="shared" si="128"/>
        <v>110.73146853146854</v>
      </c>
      <c r="P2074" s="7">
        <f t="shared" si="129"/>
        <v>226.20857142857142</v>
      </c>
      <c r="Q2074" t="s">
        <v>8319</v>
      </c>
      <c r="R2074" t="s">
        <v>8349</v>
      </c>
      <c r="S2074" s="12">
        <f t="shared" si="130"/>
        <v>42467.581388888888</v>
      </c>
      <c r="T2074" s="12">
        <f t="shared" si="131"/>
        <v>42497.581388888888</v>
      </c>
    </row>
    <row r="2075" spans="1:20" ht="60" hidden="1" x14ac:dyDescent="0.25">
      <c r="A2075">
        <v>2073</v>
      </c>
      <c r="B2075" s="3" t="s">
        <v>2074</v>
      </c>
      <c r="C2075" s="3" t="s">
        <v>6183</v>
      </c>
      <c r="D2075">
        <v>100000</v>
      </c>
      <c r="E2075">
        <v>152604.29999999999</v>
      </c>
      <c r="F2075" t="s">
        <v>8219</v>
      </c>
      <c r="G2075" t="s">
        <v>8224</v>
      </c>
      <c r="H2075" t="s">
        <v>8246</v>
      </c>
      <c r="I2075">
        <v>1431100918</v>
      </c>
      <c r="J2075">
        <v>1427212918</v>
      </c>
      <c r="K2075" t="b">
        <v>0</v>
      </c>
      <c r="L2075">
        <v>470</v>
      </c>
      <c r="M2075" t="b">
        <v>1</v>
      </c>
      <c r="N2075" t="s">
        <v>8295</v>
      </c>
      <c r="O2075" s="5">
        <f t="shared" si="128"/>
        <v>152.60429999999999</v>
      </c>
      <c r="P2075" s="7">
        <f t="shared" si="129"/>
        <v>324.69</v>
      </c>
      <c r="Q2075" t="s">
        <v>8319</v>
      </c>
      <c r="R2075" t="s">
        <v>8349</v>
      </c>
      <c r="S2075" s="12">
        <f t="shared" si="130"/>
        <v>42087.668032407411</v>
      </c>
      <c r="T2075" s="12">
        <f t="shared" si="131"/>
        <v>42132.668032407411</v>
      </c>
    </row>
    <row r="2076" spans="1:20" ht="30" hidden="1" x14ac:dyDescent="0.25">
      <c r="A2076">
        <v>2074</v>
      </c>
      <c r="B2076" s="3" t="s">
        <v>2075</v>
      </c>
      <c r="C2076" s="3" t="s">
        <v>6184</v>
      </c>
      <c r="D2076">
        <v>600</v>
      </c>
      <c r="E2076">
        <v>615</v>
      </c>
      <c r="F2076" t="s">
        <v>8219</v>
      </c>
      <c r="G2076" t="s">
        <v>8224</v>
      </c>
      <c r="H2076" t="s">
        <v>8246</v>
      </c>
      <c r="I2076">
        <v>1462564182</v>
      </c>
      <c r="J2076">
        <v>1459972182</v>
      </c>
      <c r="K2076" t="b">
        <v>0</v>
      </c>
      <c r="L2076">
        <v>3</v>
      </c>
      <c r="M2076" t="b">
        <v>1</v>
      </c>
      <c r="N2076" t="s">
        <v>8295</v>
      </c>
      <c r="O2076" s="5">
        <f t="shared" si="128"/>
        <v>102.49999999999999</v>
      </c>
      <c r="P2076" s="7">
        <f t="shared" si="129"/>
        <v>205</v>
      </c>
      <c r="Q2076" t="s">
        <v>8319</v>
      </c>
      <c r="R2076" t="s">
        <v>8349</v>
      </c>
      <c r="S2076" s="12">
        <f t="shared" si="130"/>
        <v>42466.826180555552</v>
      </c>
      <c r="T2076" s="12">
        <f t="shared" si="131"/>
        <v>42496.826180555552</v>
      </c>
    </row>
    <row r="2077" spans="1:20" ht="45" hidden="1" x14ac:dyDescent="0.25">
      <c r="A2077">
        <v>2075</v>
      </c>
      <c r="B2077" s="3" t="s">
        <v>2076</v>
      </c>
      <c r="C2077" s="3" t="s">
        <v>6185</v>
      </c>
      <c r="D2077">
        <v>9999</v>
      </c>
      <c r="E2077">
        <v>167820.6</v>
      </c>
      <c r="F2077" t="s">
        <v>8219</v>
      </c>
      <c r="G2077" t="s">
        <v>8224</v>
      </c>
      <c r="H2077" t="s">
        <v>8246</v>
      </c>
      <c r="I2077">
        <v>1374769288</v>
      </c>
      <c r="J2077">
        <v>1372177288</v>
      </c>
      <c r="K2077" t="b">
        <v>0</v>
      </c>
      <c r="L2077">
        <v>8200</v>
      </c>
      <c r="M2077" t="b">
        <v>1</v>
      </c>
      <c r="N2077" t="s">
        <v>8295</v>
      </c>
      <c r="O2077" s="5">
        <f t="shared" si="128"/>
        <v>1678.3738373837384</v>
      </c>
      <c r="P2077" s="7">
        <f t="shared" si="129"/>
        <v>20.465926829268295</v>
      </c>
      <c r="Q2077" t="s">
        <v>8319</v>
      </c>
      <c r="R2077" t="s">
        <v>8349</v>
      </c>
      <c r="S2077" s="12">
        <f t="shared" si="130"/>
        <v>41450.681574074071</v>
      </c>
      <c r="T2077" s="12">
        <f t="shared" si="131"/>
        <v>41480.681574074071</v>
      </c>
    </row>
    <row r="2078" spans="1:20" ht="30" hidden="1" x14ac:dyDescent="0.25">
      <c r="A2078">
        <v>2076</v>
      </c>
      <c r="B2078" s="3" t="s">
        <v>2077</v>
      </c>
      <c r="C2078" s="3" t="s">
        <v>6186</v>
      </c>
      <c r="D2078">
        <v>179000</v>
      </c>
      <c r="E2078">
        <v>972594.99</v>
      </c>
      <c r="F2078" t="s">
        <v>8219</v>
      </c>
      <c r="G2078" t="s">
        <v>8225</v>
      </c>
      <c r="H2078" t="s">
        <v>8247</v>
      </c>
      <c r="I2078">
        <v>1406149689</v>
      </c>
      <c r="J2078">
        <v>1402693689</v>
      </c>
      <c r="K2078" t="b">
        <v>0</v>
      </c>
      <c r="L2078">
        <v>8359</v>
      </c>
      <c r="M2078" t="b">
        <v>1</v>
      </c>
      <c r="N2078" t="s">
        <v>8295</v>
      </c>
      <c r="O2078" s="5">
        <f t="shared" si="128"/>
        <v>543.349156424581</v>
      </c>
      <c r="P2078" s="7">
        <f t="shared" si="129"/>
        <v>116.35303146309367</v>
      </c>
      <c r="Q2078" t="s">
        <v>8319</v>
      </c>
      <c r="R2078" t="s">
        <v>8349</v>
      </c>
      <c r="S2078" s="12">
        <f t="shared" si="130"/>
        <v>41803.880659722221</v>
      </c>
      <c r="T2078" s="12">
        <f t="shared" si="131"/>
        <v>41843.880659722221</v>
      </c>
    </row>
    <row r="2079" spans="1:20" ht="45" hidden="1" x14ac:dyDescent="0.25">
      <c r="A2079">
        <v>2077</v>
      </c>
      <c r="B2079" s="3" t="s">
        <v>2078</v>
      </c>
      <c r="C2079" s="3" t="s">
        <v>6187</v>
      </c>
      <c r="D2079">
        <v>50000</v>
      </c>
      <c r="E2079">
        <v>57754</v>
      </c>
      <c r="F2079" t="s">
        <v>8219</v>
      </c>
      <c r="G2079" t="s">
        <v>8224</v>
      </c>
      <c r="H2079" t="s">
        <v>8246</v>
      </c>
      <c r="I2079">
        <v>1433538000</v>
      </c>
      <c r="J2079">
        <v>1428541276</v>
      </c>
      <c r="K2079" t="b">
        <v>0</v>
      </c>
      <c r="L2079">
        <v>188</v>
      </c>
      <c r="M2079" t="b">
        <v>1</v>
      </c>
      <c r="N2079" t="s">
        <v>8295</v>
      </c>
      <c r="O2079" s="5">
        <f t="shared" si="128"/>
        <v>115.50800000000001</v>
      </c>
      <c r="P2079" s="7">
        <f t="shared" si="129"/>
        <v>307.20212765957444</v>
      </c>
      <c r="Q2079" t="s">
        <v>8319</v>
      </c>
      <c r="R2079" t="s">
        <v>8349</v>
      </c>
      <c r="S2079" s="12">
        <f t="shared" si="130"/>
        <v>42103.042546296296</v>
      </c>
      <c r="T2079" s="12">
        <f t="shared" si="131"/>
        <v>42160.875</v>
      </c>
    </row>
    <row r="2080" spans="1:20" ht="45" hidden="1" x14ac:dyDescent="0.25">
      <c r="A2080">
        <v>2078</v>
      </c>
      <c r="B2080" s="3" t="s">
        <v>2079</v>
      </c>
      <c r="C2080" s="3" t="s">
        <v>6188</v>
      </c>
      <c r="D2080">
        <v>20000</v>
      </c>
      <c r="E2080">
        <v>26241</v>
      </c>
      <c r="F2080" t="s">
        <v>8219</v>
      </c>
      <c r="G2080" t="s">
        <v>8227</v>
      </c>
      <c r="H2080" t="s">
        <v>8249</v>
      </c>
      <c r="I2080">
        <v>1482085857</v>
      </c>
      <c r="J2080">
        <v>1479493857</v>
      </c>
      <c r="K2080" t="b">
        <v>0</v>
      </c>
      <c r="L2080">
        <v>48</v>
      </c>
      <c r="M2080" t="b">
        <v>1</v>
      </c>
      <c r="N2080" t="s">
        <v>8295</v>
      </c>
      <c r="O2080" s="5">
        <f t="shared" si="128"/>
        <v>131.20499999999998</v>
      </c>
      <c r="P2080" s="7">
        <f t="shared" si="129"/>
        <v>546.6875</v>
      </c>
      <c r="Q2080" t="s">
        <v>8319</v>
      </c>
      <c r="R2080" t="s">
        <v>8349</v>
      </c>
      <c r="S2080" s="12">
        <f t="shared" si="130"/>
        <v>42692.771493055552</v>
      </c>
      <c r="T2080" s="12">
        <f t="shared" si="131"/>
        <v>42722.771493055552</v>
      </c>
    </row>
    <row r="2081" spans="1:20" ht="60" hidden="1" x14ac:dyDescent="0.25">
      <c r="A2081">
        <v>2079</v>
      </c>
      <c r="B2081" s="3" t="s">
        <v>2080</v>
      </c>
      <c r="C2081" s="3" t="s">
        <v>6189</v>
      </c>
      <c r="D2081">
        <v>10000</v>
      </c>
      <c r="E2081">
        <v>28817</v>
      </c>
      <c r="F2081" t="s">
        <v>8219</v>
      </c>
      <c r="G2081" t="s">
        <v>8225</v>
      </c>
      <c r="H2081" t="s">
        <v>8247</v>
      </c>
      <c r="I2081">
        <v>1435258800</v>
      </c>
      <c r="J2081">
        <v>1432659793</v>
      </c>
      <c r="K2081" t="b">
        <v>0</v>
      </c>
      <c r="L2081">
        <v>607</v>
      </c>
      <c r="M2081" t="b">
        <v>1</v>
      </c>
      <c r="N2081" t="s">
        <v>8295</v>
      </c>
      <c r="O2081" s="5">
        <f t="shared" si="128"/>
        <v>288.17</v>
      </c>
      <c r="P2081" s="7">
        <f t="shared" si="129"/>
        <v>47.474464579901152</v>
      </c>
      <c r="Q2081" t="s">
        <v>8319</v>
      </c>
      <c r="R2081" t="s">
        <v>8349</v>
      </c>
      <c r="S2081" s="12">
        <f t="shared" si="130"/>
        <v>42150.71056712963</v>
      </c>
      <c r="T2081" s="12">
        <f t="shared" si="131"/>
        <v>42180.791666666672</v>
      </c>
    </row>
    <row r="2082" spans="1:20" ht="60" hidden="1" x14ac:dyDescent="0.25">
      <c r="A2082">
        <v>2080</v>
      </c>
      <c r="B2082" s="3" t="s">
        <v>2081</v>
      </c>
      <c r="C2082" s="3" t="s">
        <v>6190</v>
      </c>
      <c r="D2082">
        <v>1000</v>
      </c>
      <c r="E2082">
        <v>5078</v>
      </c>
      <c r="F2082" t="s">
        <v>8219</v>
      </c>
      <c r="G2082" t="s">
        <v>8224</v>
      </c>
      <c r="H2082" t="s">
        <v>8246</v>
      </c>
      <c r="I2082">
        <v>1447286300</v>
      </c>
      <c r="J2082">
        <v>1444690700</v>
      </c>
      <c r="K2082" t="b">
        <v>0</v>
      </c>
      <c r="L2082">
        <v>50</v>
      </c>
      <c r="M2082" t="b">
        <v>1</v>
      </c>
      <c r="N2082" t="s">
        <v>8295</v>
      </c>
      <c r="O2082" s="5">
        <f t="shared" si="128"/>
        <v>507.8</v>
      </c>
      <c r="P2082" s="7">
        <f t="shared" si="129"/>
        <v>101.56</v>
      </c>
      <c r="Q2082" t="s">
        <v>8319</v>
      </c>
      <c r="R2082" t="s">
        <v>8349</v>
      </c>
      <c r="S2082" s="12">
        <f t="shared" si="130"/>
        <v>42289.957175925927</v>
      </c>
      <c r="T2082" s="12">
        <f t="shared" si="131"/>
        <v>42319.998842592591</v>
      </c>
    </row>
    <row r="2083" spans="1:20" ht="60" hidden="1" x14ac:dyDescent="0.25">
      <c r="A2083">
        <v>2081</v>
      </c>
      <c r="B2083" s="3" t="s">
        <v>2082</v>
      </c>
      <c r="C2083" s="3" t="s">
        <v>6191</v>
      </c>
      <c r="D2083">
        <v>3500</v>
      </c>
      <c r="E2083">
        <v>4010</v>
      </c>
      <c r="F2083" t="s">
        <v>8219</v>
      </c>
      <c r="G2083" t="s">
        <v>8224</v>
      </c>
      <c r="H2083" t="s">
        <v>8246</v>
      </c>
      <c r="I2083">
        <v>1337144340</v>
      </c>
      <c r="J2083">
        <v>1333597555</v>
      </c>
      <c r="K2083" t="b">
        <v>0</v>
      </c>
      <c r="L2083">
        <v>55</v>
      </c>
      <c r="M2083" t="b">
        <v>1</v>
      </c>
      <c r="N2083" t="s">
        <v>8279</v>
      </c>
      <c r="O2083" s="5">
        <f t="shared" si="128"/>
        <v>114.57142857142857</v>
      </c>
      <c r="P2083" s="7">
        <f t="shared" si="129"/>
        <v>72.909090909090907</v>
      </c>
      <c r="Q2083" t="s">
        <v>8325</v>
      </c>
      <c r="R2083" t="s">
        <v>8329</v>
      </c>
      <c r="S2083" s="12">
        <f t="shared" si="130"/>
        <v>41004.156886574077</v>
      </c>
      <c r="T2083" s="12">
        <f t="shared" si="131"/>
        <v>41045.207638888889</v>
      </c>
    </row>
    <row r="2084" spans="1:20" ht="60" hidden="1" x14ac:dyDescent="0.25">
      <c r="A2084">
        <v>2082</v>
      </c>
      <c r="B2084" s="3" t="s">
        <v>2083</v>
      </c>
      <c r="C2084" s="3" t="s">
        <v>6192</v>
      </c>
      <c r="D2084">
        <v>1500</v>
      </c>
      <c r="E2084">
        <v>1661</v>
      </c>
      <c r="F2084" t="s">
        <v>8219</v>
      </c>
      <c r="G2084" t="s">
        <v>8224</v>
      </c>
      <c r="H2084" t="s">
        <v>8246</v>
      </c>
      <c r="I2084">
        <v>1322106796</v>
      </c>
      <c r="J2084">
        <v>1316919196</v>
      </c>
      <c r="K2084" t="b">
        <v>0</v>
      </c>
      <c r="L2084">
        <v>38</v>
      </c>
      <c r="M2084" t="b">
        <v>1</v>
      </c>
      <c r="N2084" t="s">
        <v>8279</v>
      </c>
      <c r="O2084" s="5">
        <f t="shared" si="128"/>
        <v>110.73333333333333</v>
      </c>
      <c r="P2084" s="7">
        <f t="shared" si="129"/>
        <v>43.710526315789473</v>
      </c>
      <c r="Q2084" t="s">
        <v>8325</v>
      </c>
      <c r="R2084" t="s">
        <v>8329</v>
      </c>
      <c r="S2084" s="12">
        <f t="shared" si="130"/>
        <v>40811.120324074072</v>
      </c>
      <c r="T2084" s="12">
        <f t="shared" si="131"/>
        <v>40871.161990740737</v>
      </c>
    </row>
    <row r="2085" spans="1:20" ht="60" hidden="1" x14ac:dyDescent="0.25">
      <c r="A2085">
        <v>2083</v>
      </c>
      <c r="B2085" s="3" t="s">
        <v>2084</v>
      </c>
      <c r="C2085" s="3" t="s">
        <v>6193</v>
      </c>
      <c r="D2085">
        <v>750</v>
      </c>
      <c r="E2085">
        <v>850</v>
      </c>
      <c r="F2085" t="s">
        <v>8219</v>
      </c>
      <c r="G2085" t="s">
        <v>8224</v>
      </c>
      <c r="H2085" t="s">
        <v>8246</v>
      </c>
      <c r="I2085">
        <v>1338830395</v>
      </c>
      <c r="J2085">
        <v>1336238395</v>
      </c>
      <c r="K2085" t="b">
        <v>0</v>
      </c>
      <c r="L2085">
        <v>25</v>
      </c>
      <c r="M2085" t="b">
        <v>1</v>
      </c>
      <c r="N2085" t="s">
        <v>8279</v>
      </c>
      <c r="O2085" s="5">
        <f t="shared" si="128"/>
        <v>113.33333333333333</v>
      </c>
      <c r="P2085" s="7">
        <f t="shared" si="129"/>
        <v>34</v>
      </c>
      <c r="Q2085" t="s">
        <v>8325</v>
      </c>
      <c r="R2085" t="s">
        <v>8329</v>
      </c>
      <c r="S2085" s="12">
        <f t="shared" si="130"/>
        <v>41034.72216435185</v>
      </c>
      <c r="T2085" s="12">
        <f t="shared" si="131"/>
        <v>41064.72216435185</v>
      </c>
    </row>
    <row r="2086" spans="1:20" ht="45" hidden="1" x14ac:dyDescent="0.25">
      <c r="A2086">
        <v>2084</v>
      </c>
      <c r="B2086" s="3" t="s">
        <v>2085</v>
      </c>
      <c r="C2086" s="3" t="s">
        <v>6194</v>
      </c>
      <c r="D2086">
        <v>3000</v>
      </c>
      <c r="E2086">
        <v>3250</v>
      </c>
      <c r="F2086" t="s">
        <v>8219</v>
      </c>
      <c r="G2086" t="s">
        <v>8224</v>
      </c>
      <c r="H2086" t="s">
        <v>8246</v>
      </c>
      <c r="I2086">
        <v>1399186740</v>
      </c>
      <c r="J2086">
        <v>1396468782</v>
      </c>
      <c r="K2086" t="b">
        <v>0</v>
      </c>
      <c r="L2086">
        <v>46</v>
      </c>
      <c r="M2086" t="b">
        <v>1</v>
      </c>
      <c r="N2086" t="s">
        <v>8279</v>
      </c>
      <c r="O2086" s="5">
        <f t="shared" si="128"/>
        <v>108.33333333333333</v>
      </c>
      <c r="P2086" s="7">
        <f t="shared" si="129"/>
        <v>70.652173913043484</v>
      </c>
      <c r="Q2086" t="s">
        <v>8325</v>
      </c>
      <c r="R2086" t="s">
        <v>8329</v>
      </c>
      <c r="S2086" s="12">
        <f t="shared" si="130"/>
        <v>41731.833124999997</v>
      </c>
      <c r="T2086" s="12">
        <f t="shared" si="131"/>
        <v>41763.290972222225</v>
      </c>
    </row>
    <row r="2087" spans="1:20" ht="60" hidden="1" x14ac:dyDescent="0.25">
      <c r="A2087">
        <v>2085</v>
      </c>
      <c r="B2087" s="3" t="s">
        <v>2086</v>
      </c>
      <c r="C2087" s="3" t="s">
        <v>6195</v>
      </c>
      <c r="D2087">
        <v>6000</v>
      </c>
      <c r="E2087">
        <v>7412</v>
      </c>
      <c r="F2087" t="s">
        <v>8219</v>
      </c>
      <c r="G2087" t="s">
        <v>8224</v>
      </c>
      <c r="H2087" t="s">
        <v>8246</v>
      </c>
      <c r="I2087">
        <v>1342382587</v>
      </c>
      <c r="J2087">
        <v>1339790587</v>
      </c>
      <c r="K2087" t="b">
        <v>0</v>
      </c>
      <c r="L2087">
        <v>83</v>
      </c>
      <c r="M2087" t="b">
        <v>1</v>
      </c>
      <c r="N2087" t="s">
        <v>8279</v>
      </c>
      <c r="O2087" s="5">
        <f t="shared" si="128"/>
        <v>123.53333333333335</v>
      </c>
      <c r="P2087" s="7">
        <f t="shared" si="129"/>
        <v>89.301204819277103</v>
      </c>
      <c r="Q2087" t="s">
        <v>8325</v>
      </c>
      <c r="R2087" t="s">
        <v>8329</v>
      </c>
      <c r="S2087" s="12">
        <f t="shared" si="130"/>
        <v>41075.835497685184</v>
      </c>
      <c r="T2087" s="12">
        <f t="shared" si="131"/>
        <v>41105.835497685184</v>
      </c>
    </row>
    <row r="2088" spans="1:20" ht="45" hidden="1" x14ac:dyDescent="0.25">
      <c r="A2088">
        <v>2086</v>
      </c>
      <c r="B2088" s="3" t="s">
        <v>2087</v>
      </c>
      <c r="C2088" s="3" t="s">
        <v>6196</v>
      </c>
      <c r="D2088">
        <v>4000</v>
      </c>
      <c r="E2088">
        <v>4028</v>
      </c>
      <c r="F2088" t="s">
        <v>8219</v>
      </c>
      <c r="G2088" t="s">
        <v>8224</v>
      </c>
      <c r="H2088" t="s">
        <v>8246</v>
      </c>
      <c r="I2088">
        <v>1323838740</v>
      </c>
      <c r="J2088">
        <v>1321200332</v>
      </c>
      <c r="K2088" t="b">
        <v>0</v>
      </c>
      <c r="L2088">
        <v>35</v>
      </c>
      <c r="M2088" t="b">
        <v>1</v>
      </c>
      <c r="N2088" t="s">
        <v>8279</v>
      </c>
      <c r="O2088" s="5">
        <f t="shared" si="128"/>
        <v>100.69999999999999</v>
      </c>
      <c r="P2088" s="7">
        <f t="shared" si="129"/>
        <v>115.08571428571429</v>
      </c>
      <c r="Q2088" t="s">
        <v>8325</v>
      </c>
      <c r="R2088" t="s">
        <v>8329</v>
      </c>
      <c r="S2088" s="12">
        <f t="shared" si="130"/>
        <v>40860.67050925926</v>
      </c>
      <c r="T2088" s="12">
        <f t="shared" si="131"/>
        <v>40891.207638888889</v>
      </c>
    </row>
    <row r="2089" spans="1:20" ht="60" hidden="1" x14ac:dyDescent="0.25">
      <c r="A2089">
        <v>2087</v>
      </c>
      <c r="B2089" s="3" t="s">
        <v>2088</v>
      </c>
      <c r="C2089" s="3" t="s">
        <v>6197</v>
      </c>
      <c r="D2089">
        <v>1500</v>
      </c>
      <c r="E2089">
        <v>1553</v>
      </c>
      <c r="F2089" t="s">
        <v>8219</v>
      </c>
      <c r="G2089" t="s">
        <v>8224</v>
      </c>
      <c r="H2089" t="s">
        <v>8246</v>
      </c>
      <c r="I2089">
        <v>1315457658</v>
      </c>
      <c r="J2089">
        <v>1312865658</v>
      </c>
      <c r="K2089" t="b">
        <v>0</v>
      </c>
      <c r="L2089">
        <v>25</v>
      </c>
      <c r="M2089" t="b">
        <v>1</v>
      </c>
      <c r="N2089" t="s">
        <v>8279</v>
      </c>
      <c r="O2089" s="5">
        <f t="shared" si="128"/>
        <v>103.53333333333335</v>
      </c>
      <c r="P2089" s="7">
        <f t="shared" si="129"/>
        <v>62.12</v>
      </c>
      <c r="Q2089" t="s">
        <v>8325</v>
      </c>
      <c r="R2089" t="s">
        <v>8329</v>
      </c>
      <c r="S2089" s="12">
        <f t="shared" si="130"/>
        <v>40764.204375000001</v>
      </c>
      <c r="T2089" s="12">
        <f t="shared" si="131"/>
        <v>40794.204375000001</v>
      </c>
    </row>
    <row r="2090" spans="1:20" ht="60" hidden="1" x14ac:dyDescent="0.25">
      <c r="A2090">
        <v>2088</v>
      </c>
      <c r="B2090" s="3" t="s">
        <v>2089</v>
      </c>
      <c r="C2090" s="3" t="s">
        <v>6198</v>
      </c>
      <c r="D2090">
        <v>3000</v>
      </c>
      <c r="E2090">
        <v>3465.32</v>
      </c>
      <c r="F2090" t="s">
        <v>8219</v>
      </c>
      <c r="G2090" t="s">
        <v>8224</v>
      </c>
      <c r="H2090" t="s">
        <v>8246</v>
      </c>
      <c r="I2090">
        <v>1284177540</v>
      </c>
      <c r="J2090">
        <v>1281028152</v>
      </c>
      <c r="K2090" t="b">
        <v>0</v>
      </c>
      <c r="L2090">
        <v>75</v>
      </c>
      <c r="M2090" t="b">
        <v>1</v>
      </c>
      <c r="N2090" t="s">
        <v>8279</v>
      </c>
      <c r="O2090" s="5">
        <f t="shared" si="128"/>
        <v>115.51066666666668</v>
      </c>
      <c r="P2090" s="7">
        <f t="shared" si="129"/>
        <v>46.204266666666669</v>
      </c>
      <c r="Q2090" t="s">
        <v>8325</v>
      </c>
      <c r="R2090" t="s">
        <v>8329</v>
      </c>
      <c r="S2090" s="12">
        <f t="shared" si="130"/>
        <v>40395.714722222219</v>
      </c>
      <c r="T2090" s="12">
        <f t="shared" si="131"/>
        <v>40432.165972222225</v>
      </c>
    </row>
    <row r="2091" spans="1:20" ht="30" hidden="1" x14ac:dyDescent="0.25">
      <c r="A2091">
        <v>2089</v>
      </c>
      <c r="B2091" s="3" t="s">
        <v>2090</v>
      </c>
      <c r="C2091" s="3" t="s">
        <v>6199</v>
      </c>
      <c r="D2091">
        <v>2500</v>
      </c>
      <c r="E2091">
        <v>3010.01</v>
      </c>
      <c r="F2091" t="s">
        <v>8219</v>
      </c>
      <c r="G2091" t="s">
        <v>8224</v>
      </c>
      <c r="H2091" t="s">
        <v>8246</v>
      </c>
      <c r="I2091">
        <v>1375408194</v>
      </c>
      <c r="J2091">
        <v>1372384194</v>
      </c>
      <c r="K2091" t="b">
        <v>0</v>
      </c>
      <c r="L2091">
        <v>62</v>
      </c>
      <c r="M2091" t="b">
        <v>1</v>
      </c>
      <c r="N2091" t="s">
        <v>8279</v>
      </c>
      <c r="O2091" s="5">
        <f t="shared" si="128"/>
        <v>120.4004</v>
      </c>
      <c r="P2091" s="7">
        <f t="shared" si="129"/>
        <v>48.54854838709678</v>
      </c>
      <c r="Q2091" t="s">
        <v>8325</v>
      </c>
      <c r="R2091" t="s">
        <v>8329</v>
      </c>
      <c r="S2091" s="12">
        <f t="shared" si="130"/>
        <v>41453.076319444444</v>
      </c>
      <c r="T2091" s="12">
        <f t="shared" si="131"/>
        <v>41488.076319444444</v>
      </c>
    </row>
    <row r="2092" spans="1:20" ht="60" hidden="1" x14ac:dyDescent="0.25">
      <c r="A2092">
        <v>2090</v>
      </c>
      <c r="B2092" s="3" t="s">
        <v>2091</v>
      </c>
      <c r="C2092" s="3" t="s">
        <v>6200</v>
      </c>
      <c r="D2092">
        <v>8000</v>
      </c>
      <c r="E2092">
        <v>9203.23</v>
      </c>
      <c r="F2092" t="s">
        <v>8219</v>
      </c>
      <c r="G2092" t="s">
        <v>8224</v>
      </c>
      <c r="H2092" t="s">
        <v>8246</v>
      </c>
      <c r="I2092">
        <v>1361696955</v>
      </c>
      <c r="J2092">
        <v>1359104955</v>
      </c>
      <c r="K2092" t="b">
        <v>0</v>
      </c>
      <c r="L2092">
        <v>160</v>
      </c>
      <c r="M2092" t="b">
        <v>1</v>
      </c>
      <c r="N2092" t="s">
        <v>8279</v>
      </c>
      <c r="O2092" s="5">
        <f t="shared" si="128"/>
        <v>115.040375</v>
      </c>
      <c r="P2092" s="7">
        <f t="shared" si="129"/>
        <v>57.520187499999999</v>
      </c>
      <c r="Q2092" t="s">
        <v>8325</v>
      </c>
      <c r="R2092" t="s">
        <v>8329</v>
      </c>
      <c r="S2092" s="12">
        <f t="shared" si="130"/>
        <v>41299.381423611114</v>
      </c>
      <c r="T2092" s="12">
        <f t="shared" si="131"/>
        <v>41329.381423611114</v>
      </c>
    </row>
    <row r="2093" spans="1:20" ht="60" hidden="1" x14ac:dyDescent="0.25">
      <c r="A2093">
        <v>2091</v>
      </c>
      <c r="B2093" s="3" t="s">
        <v>2092</v>
      </c>
      <c r="C2093" s="3" t="s">
        <v>6201</v>
      </c>
      <c r="D2093">
        <v>18000</v>
      </c>
      <c r="E2093">
        <v>21684.2</v>
      </c>
      <c r="F2093" t="s">
        <v>8219</v>
      </c>
      <c r="G2093" t="s">
        <v>8224</v>
      </c>
      <c r="H2093" t="s">
        <v>8246</v>
      </c>
      <c r="I2093">
        <v>1299009600</v>
      </c>
      <c r="J2093">
        <v>1294818278</v>
      </c>
      <c r="K2093" t="b">
        <v>0</v>
      </c>
      <c r="L2093">
        <v>246</v>
      </c>
      <c r="M2093" t="b">
        <v>1</v>
      </c>
      <c r="N2093" t="s">
        <v>8279</v>
      </c>
      <c r="O2093" s="5">
        <f t="shared" si="128"/>
        <v>120.46777777777777</v>
      </c>
      <c r="P2093" s="7">
        <f t="shared" si="129"/>
        <v>88.147154471544724</v>
      </c>
      <c r="Q2093" t="s">
        <v>8325</v>
      </c>
      <c r="R2093" t="s">
        <v>8329</v>
      </c>
      <c r="S2093" s="12">
        <f t="shared" si="130"/>
        <v>40555.322662037033</v>
      </c>
      <c r="T2093" s="12">
        <f t="shared" si="131"/>
        <v>40603.833333333336</v>
      </c>
    </row>
    <row r="2094" spans="1:20" ht="45" hidden="1" x14ac:dyDescent="0.25">
      <c r="A2094">
        <v>2092</v>
      </c>
      <c r="B2094" s="3" t="s">
        <v>2093</v>
      </c>
      <c r="C2094" s="3" t="s">
        <v>6202</v>
      </c>
      <c r="D2094">
        <v>6000</v>
      </c>
      <c r="E2094">
        <v>6077</v>
      </c>
      <c r="F2094" t="s">
        <v>8219</v>
      </c>
      <c r="G2094" t="s">
        <v>8224</v>
      </c>
      <c r="H2094" t="s">
        <v>8246</v>
      </c>
      <c r="I2094">
        <v>1318006732</v>
      </c>
      <c r="J2094">
        <v>1312822732</v>
      </c>
      <c r="K2094" t="b">
        <v>0</v>
      </c>
      <c r="L2094">
        <v>55</v>
      </c>
      <c r="M2094" t="b">
        <v>1</v>
      </c>
      <c r="N2094" t="s">
        <v>8279</v>
      </c>
      <c r="O2094" s="5">
        <f t="shared" si="128"/>
        <v>101.28333333333333</v>
      </c>
      <c r="P2094" s="7">
        <f t="shared" si="129"/>
        <v>110.49090909090908</v>
      </c>
      <c r="Q2094" t="s">
        <v>8325</v>
      </c>
      <c r="R2094" t="s">
        <v>8329</v>
      </c>
      <c r="S2094" s="12">
        <f t="shared" si="130"/>
        <v>40763.707546296297</v>
      </c>
      <c r="T2094" s="12">
        <f t="shared" si="131"/>
        <v>40823.707546296297</v>
      </c>
    </row>
    <row r="2095" spans="1:20" ht="45" hidden="1" x14ac:dyDescent="0.25">
      <c r="A2095">
        <v>2093</v>
      </c>
      <c r="B2095" s="3" t="s">
        <v>2094</v>
      </c>
      <c r="C2095" s="3" t="s">
        <v>6203</v>
      </c>
      <c r="D2095">
        <v>1500</v>
      </c>
      <c r="E2095">
        <v>1537</v>
      </c>
      <c r="F2095" t="s">
        <v>8219</v>
      </c>
      <c r="G2095" t="s">
        <v>8224</v>
      </c>
      <c r="H2095" t="s">
        <v>8246</v>
      </c>
      <c r="I2095">
        <v>1356211832</v>
      </c>
      <c r="J2095">
        <v>1351024232</v>
      </c>
      <c r="K2095" t="b">
        <v>0</v>
      </c>
      <c r="L2095">
        <v>23</v>
      </c>
      <c r="M2095" t="b">
        <v>1</v>
      </c>
      <c r="N2095" t="s">
        <v>8279</v>
      </c>
      <c r="O2095" s="5">
        <f t="shared" si="128"/>
        <v>102.46666666666667</v>
      </c>
      <c r="P2095" s="7">
        <f t="shared" si="129"/>
        <v>66.826086956521735</v>
      </c>
      <c r="Q2095" t="s">
        <v>8325</v>
      </c>
      <c r="R2095" t="s">
        <v>8329</v>
      </c>
      <c r="S2095" s="12">
        <f t="shared" si="130"/>
        <v>41205.854537037041</v>
      </c>
      <c r="T2095" s="12">
        <f t="shared" si="131"/>
        <v>41265.896203703705</v>
      </c>
    </row>
    <row r="2096" spans="1:20" ht="60" hidden="1" x14ac:dyDescent="0.25">
      <c r="A2096">
        <v>2094</v>
      </c>
      <c r="B2096" s="3" t="s">
        <v>2095</v>
      </c>
      <c r="C2096" s="3" t="s">
        <v>6204</v>
      </c>
      <c r="D2096">
        <v>3500</v>
      </c>
      <c r="E2096">
        <v>4219</v>
      </c>
      <c r="F2096" t="s">
        <v>8219</v>
      </c>
      <c r="G2096" t="s">
        <v>8224</v>
      </c>
      <c r="H2096" t="s">
        <v>8246</v>
      </c>
      <c r="I2096">
        <v>1330916400</v>
      </c>
      <c r="J2096">
        <v>1327969730</v>
      </c>
      <c r="K2096" t="b">
        <v>0</v>
      </c>
      <c r="L2096">
        <v>72</v>
      </c>
      <c r="M2096" t="b">
        <v>1</v>
      </c>
      <c r="N2096" t="s">
        <v>8279</v>
      </c>
      <c r="O2096" s="5">
        <f t="shared" si="128"/>
        <v>120.54285714285714</v>
      </c>
      <c r="P2096" s="7">
        <f t="shared" si="129"/>
        <v>58.597222222222221</v>
      </c>
      <c r="Q2096" t="s">
        <v>8325</v>
      </c>
      <c r="R2096" t="s">
        <v>8329</v>
      </c>
      <c r="S2096" s="12">
        <f t="shared" si="130"/>
        <v>40939.02002314815</v>
      </c>
      <c r="T2096" s="12">
        <f t="shared" si="131"/>
        <v>40973.125</v>
      </c>
    </row>
    <row r="2097" spans="1:20" ht="45" hidden="1" x14ac:dyDescent="0.25">
      <c r="A2097">
        <v>2095</v>
      </c>
      <c r="B2097" s="3" t="s">
        <v>2096</v>
      </c>
      <c r="C2097" s="3" t="s">
        <v>6205</v>
      </c>
      <c r="D2097">
        <v>2500</v>
      </c>
      <c r="E2097">
        <v>2500</v>
      </c>
      <c r="F2097" t="s">
        <v>8219</v>
      </c>
      <c r="G2097" t="s">
        <v>8224</v>
      </c>
      <c r="H2097" t="s">
        <v>8246</v>
      </c>
      <c r="I2097">
        <v>1317576973</v>
      </c>
      <c r="J2097">
        <v>1312392973</v>
      </c>
      <c r="K2097" t="b">
        <v>0</v>
      </c>
      <c r="L2097">
        <v>22</v>
      </c>
      <c r="M2097" t="b">
        <v>1</v>
      </c>
      <c r="N2097" t="s">
        <v>8279</v>
      </c>
      <c r="O2097" s="5">
        <f t="shared" si="128"/>
        <v>100</v>
      </c>
      <c r="P2097" s="7">
        <f t="shared" si="129"/>
        <v>113.63636363636364</v>
      </c>
      <c r="Q2097" t="s">
        <v>8325</v>
      </c>
      <c r="R2097" t="s">
        <v>8329</v>
      </c>
      <c r="S2097" s="12">
        <f t="shared" si="130"/>
        <v>40758.733483796292</v>
      </c>
      <c r="T2097" s="12">
        <f t="shared" si="131"/>
        <v>40818.733483796292</v>
      </c>
    </row>
    <row r="2098" spans="1:20" ht="45" hidden="1" x14ac:dyDescent="0.25">
      <c r="A2098">
        <v>2096</v>
      </c>
      <c r="B2098" s="3" t="s">
        <v>2097</v>
      </c>
      <c r="C2098" s="3" t="s">
        <v>6206</v>
      </c>
      <c r="D2098">
        <v>600</v>
      </c>
      <c r="E2098">
        <v>610</v>
      </c>
      <c r="F2098" t="s">
        <v>8219</v>
      </c>
      <c r="G2098" t="s">
        <v>8224</v>
      </c>
      <c r="H2098" t="s">
        <v>8246</v>
      </c>
      <c r="I2098">
        <v>1351223940</v>
      </c>
      <c r="J2098">
        <v>1349892735</v>
      </c>
      <c r="K2098" t="b">
        <v>0</v>
      </c>
      <c r="L2098">
        <v>14</v>
      </c>
      <c r="M2098" t="b">
        <v>1</v>
      </c>
      <c r="N2098" t="s">
        <v>8279</v>
      </c>
      <c r="O2098" s="5">
        <f t="shared" si="128"/>
        <v>101.66666666666666</v>
      </c>
      <c r="P2098" s="7">
        <f t="shared" si="129"/>
        <v>43.571428571428569</v>
      </c>
      <c r="Q2098" t="s">
        <v>8325</v>
      </c>
      <c r="R2098" t="s">
        <v>8329</v>
      </c>
      <c r="S2098" s="12">
        <f t="shared" si="130"/>
        <v>41192.758506944447</v>
      </c>
      <c r="T2098" s="12">
        <f t="shared" si="131"/>
        <v>41208.165972222225</v>
      </c>
    </row>
    <row r="2099" spans="1:20" ht="60" hidden="1" x14ac:dyDescent="0.25">
      <c r="A2099">
        <v>2097</v>
      </c>
      <c r="B2099" s="3" t="s">
        <v>2098</v>
      </c>
      <c r="C2099" s="3" t="s">
        <v>6207</v>
      </c>
      <c r="D2099">
        <v>3000</v>
      </c>
      <c r="E2099">
        <v>3000</v>
      </c>
      <c r="F2099" t="s">
        <v>8219</v>
      </c>
      <c r="G2099" t="s">
        <v>8224</v>
      </c>
      <c r="H2099" t="s">
        <v>8246</v>
      </c>
      <c r="I2099">
        <v>1322751735</v>
      </c>
      <c r="J2099">
        <v>1317564135</v>
      </c>
      <c r="K2099" t="b">
        <v>0</v>
      </c>
      <c r="L2099">
        <v>38</v>
      </c>
      <c r="M2099" t="b">
        <v>1</v>
      </c>
      <c r="N2099" t="s">
        <v>8279</v>
      </c>
      <c r="O2099" s="5">
        <f t="shared" si="128"/>
        <v>100</v>
      </c>
      <c r="P2099" s="7">
        <f t="shared" si="129"/>
        <v>78.94736842105263</v>
      </c>
      <c r="Q2099" t="s">
        <v>8325</v>
      </c>
      <c r="R2099" t="s">
        <v>8329</v>
      </c>
      <c r="S2099" s="12">
        <f t="shared" si="130"/>
        <v>40818.58489583333</v>
      </c>
      <c r="T2099" s="12">
        <f t="shared" si="131"/>
        <v>40878.626562500001</v>
      </c>
    </row>
    <row r="2100" spans="1:20" ht="45" hidden="1" x14ac:dyDescent="0.25">
      <c r="A2100">
        <v>2098</v>
      </c>
      <c r="B2100" s="3" t="s">
        <v>2099</v>
      </c>
      <c r="C2100" s="3" t="s">
        <v>6208</v>
      </c>
      <c r="D2100">
        <v>6000</v>
      </c>
      <c r="E2100">
        <v>6020</v>
      </c>
      <c r="F2100" t="s">
        <v>8219</v>
      </c>
      <c r="G2100" t="s">
        <v>8224</v>
      </c>
      <c r="H2100" t="s">
        <v>8246</v>
      </c>
      <c r="I2100">
        <v>1331174635</v>
      </c>
      <c r="J2100">
        <v>1328582635</v>
      </c>
      <c r="K2100" t="b">
        <v>0</v>
      </c>
      <c r="L2100">
        <v>32</v>
      </c>
      <c r="M2100" t="b">
        <v>1</v>
      </c>
      <c r="N2100" t="s">
        <v>8279</v>
      </c>
      <c r="O2100" s="5">
        <f t="shared" si="128"/>
        <v>100.33333333333334</v>
      </c>
      <c r="P2100" s="7">
        <f t="shared" si="129"/>
        <v>188.125</v>
      </c>
      <c r="Q2100" t="s">
        <v>8325</v>
      </c>
      <c r="R2100" t="s">
        <v>8329</v>
      </c>
      <c r="S2100" s="12">
        <f t="shared" si="130"/>
        <v>40946.11383101852</v>
      </c>
      <c r="T2100" s="12">
        <f t="shared" si="131"/>
        <v>40976.11383101852</v>
      </c>
    </row>
    <row r="2101" spans="1:20" hidden="1" x14ac:dyDescent="0.25">
      <c r="A2101">
        <v>2099</v>
      </c>
      <c r="B2101" s="3" t="s">
        <v>2100</v>
      </c>
      <c r="C2101" s="3" t="s">
        <v>6209</v>
      </c>
      <c r="D2101">
        <v>3000</v>
      </c>
      <c r="E2101">
        <v>3971</v>
      </c>
      <c r="F2101" t="s">
        <v>8219</v>
      </c>
      <c r="G2101" t="s">
        <v>8224</v>
      </c>
      <c r="H2101" t="s">
        <v>8246</v>
      </c>
      <c r="I2101">
        <v>1435808400</v>
      </c>
      <c r="J2101">
        <v>1434650084</v>
      </c>
      <c r="K2101" t="b">
        <v>0</v>
      </c>
      <c r="L2101">
        <v>63</v>
      </c>
      <c r="M2101" t="b">
        <v>1</v>
      </c>
      <c r="N2101" t="s">
        <v>8279</v>
      </c>
      <c r="O2101" s="5">
        <f t="shared" si="128"/>
        <v>132.36666666666667</v>
      </c>
      <c r="P2101" s="7">
        <f t="shared" si="129"/>
        <v>63.031746031746032</v>
      </c>
      <c r="Q2101" t="s">
        <v>8325</v>
      </c>
      <c r="R2101" t="s">
        <v>8329</v>
      </c>
      <c r="S2101" s="12">
        <f t="shared" si="130"/>
        <v>42173.746342592596</v>
      </c>
      <c r="T2101" s="12">
        <f t="shared" si="131"/>
        <v>42187.152777777781</v>
      </c>
    </row>
    <row r="2102" spans="1:20" ht="60" hidden="1" x14ac:dyDescent="0.25">
      <c r="A2102">
        <v>2100</v>
      </c>
      <c r="B2102" s="3" t="s">
        <v>2101</v>
      </c>
      <c r="C2102" s="3" t="s">
        <v>6210</v>
      </c>
      <c r="D2102">
        <v>600</v>
      </c>
      <c r="E2102">
        <v>820</v>
      </c>
      <c r="F2102" t="s">
        <v>8219</v>
      </c>
      <c r="G2102" t="s">
        <v>8224</v>
      </c>
      <c r="H2102" t="s">
        <v>8246</v>
      </c>
      <c r="I2102">
        <v>1341028740</v>
      </c>
      <c r="J2102">
        <v>1339704141</v>
      </c>
      <c r="K2102" t="b">
        <v>0</v>
      </c>
      <c r="L2102">
        <v>27</v>
      </c>
      <c r="M2102" t="b">
        <v>1</v>
      </c>
      <c r="N2102" t="s">
        <v>8279</v>
      </c>
      <c r="O2102" s="5">
        <f t="shared" si="128"/>
        <v>136.66666666666666</v>
      </c>
      <c r="P2102" s="7">
        <f t="shared" si="129"/>
        <v>30.37037037037037</v>
      </c>
      <c r="Q2102" t="s">
        <v>8325</v>
      </c>
      <c r="R2102" t="s">
        <v>8329</v>
      </c>
      <c r="S2102" s="12">
        <f t="shared" si="130"/>
        <v>41074.834965277776</v>
      </c>
      <c r="T2102" s="12">
        <f t="shared" si="131"/>
        <v>41090.165972222225</v>
      </c>
    </row>
    <row r="2103" spans="1:20" ht="60" hidden="1" x14ac:dyDescent="0.25">
      <c r="A2103">
        <v>2101</v>
      </c>
      <c r="B2103" s="3" t="s">
        <v>2102</v>
      </c>
      <c r="C2103" s="3" t="s">
        <v>6211</v>
      </c>
      <c r="D2103">
        <v>2000</v>
      </c>
      <c r="E2103">
        <v>2265</v>
      </c>
      <c r="F2103" t="s">
        <v>8219</v>
      </c>
      <c r="G2103" t="s">
        <v>8224</v>
      </c>
      <c r="H2103" t="s">
        <v>8246</v>
      </c>
      <c r="I2103">
        <v>1329104114</v>
      </c>
      <c r="J2103">
        <v>1323920114</v>
      </c>
      <c r="K2103" t="b">
        <v>0</v>
      </c>
      <c r="L2103">
        <v>44</v>
      </c>
      <c r="M2103" t="b">
        <v>1</v>
      </c>
      <c r="N2103" t="s">
        <v>8279</v>
      </c>
      <c r="O2103" s="5">
        <f t="shared" si="128"/>
        <v>113.25</v>
      </c>
      <c r="P2103" s="7">
        <f t="shared" si="129"/>
        <v>51.477272727272727</v>
      </c>
      <c r="Q2103" t="s">
        <v>8325</v>
      </c>
      <c r="R2103" t="s">
        <v>8329</v>
      </c>
      <c r="S2103" s="12">
        <f t="shared" si="130"/>
        <v>40892.149467592593</v>
      </c>
      <c r="T2103" s="12">
        <f t="shared" si="131"/>
        <v>40952.149467592593</v>
      </c>
    </row>
    <row r="2104" spans="1:20" ht="60" hidden="1" x14ac:dyDescent="0.25">
      <c r="A2104">
        <v>2102</v>
      </c>
      <c r="B2104" s="3" t="s">
        <v>2103</v>
      </c>
      <c r="C2104" s="3" t="s">
        <v>6212</v>
      </c>
      <c r="D2104">
        <v>1000</v>
      </c>
      <c r="E2104">
        <v>1360</v>
      </c>
      <c r="F2104" t="s">
        <v>8219</v>
      </c>
      <c r="G2104" t="s">
        <v>8224</v>
      </c>
      <c r="H2104" t="s">
        <v>8246</v>
      </c>
      <c r="I2104">
        <v>1304628648</v>
      </c>
      <c r="J2104">
        <v>1302036648</v>
      </c>
      <c r="K2104" t="b">
        <v>0</v>
      </c>
      <c r="L2104">
        <v>38</v>
      </c>
      <c r="M2104" t="b">
        <v>1</v>
      </c>
      <c r="N2104" t="s">
        <v>8279</v>
      </c>
      <c r="O2104" s="5">
        <f t="shared" si="128"/>
        <v>136</v>
      </c>
      <c r="P2104" s="7">
        <f t="shared" si="129"/>
        <v>35.789473684210527</v>
      </c>
      <c r="Q2104" t="s">
        <v>8325</v>
      </c>
      <c r="R2104" t="s">
        <v>8329</v>
      </c>
      <c r="S2104" s="12">
        <f t="shared" si="130"/>
        <v>40638.868611111109</v>
      </c>
      <c r="T2104" s="12">
        <f t="shared" si="131"/>
        <v>40668.868611111109</v>
      </c>
    </row>
    <row r="2105" spans="1:20" ht="30" hidden="1" x14ac:dyDescent="0.25">
      <c r="A2105">
        <v>2103</v>
      </c>
      <c r="B2105" s="3" t="s">
        <v>2104</v>
      </c>
      <c r="C2105" s="3" t="s">
        <v>6213</v>
      </c>
      <c r="D2105">
        <v>7777</v>
      </c>
      <c r="E2105">
        <v>11364</v>
      </c>
      <c r="F2105" t="s">
        <v>8219</v>
      </c>
      <c r="G2105" t="s">
        <v>8224</v>
      </c>
      <c r="H2105" t="s">
        <v>8246</v>
      </c>
      <c r="I2105">
        <v>1352488027</v>
      </c>
      <c r="J2105">
        <v>1349892427</v>
      </c>
      <c r="K2105" t="b">
        <v>0</v>
      </c>
      <c r="L2105">
        <v>115</v>
      </c>
      <c r="M2105" t="b">
        <v>1</v>
      </c>
      <c r="N2105" t="s">
        <v>8279</v>
      </c>
      <c r="O2105" s="5">
        <f t="shared" si="128"/>
        <v>146.12318374694613</v>
      </c>
      <c r="P2105" s="7">
        <f t="shared" si="129"/>
        <v>98.817391304347822</v>
      </c>
      <c r="Q2105" t="s">
        <v>8325</v>
      </c>
      <c r="R2105" t="s">
        <v>8329</v>
      </c>
      <c r="S2105" s="12">
        <f t="shared" si="130"/>
        <v>41192.754942129628</v>
      </c>
      <c r="T2105" s="12">
        <f t="shared" si="131"/>
        <v>41222.7966087963</v>
      </c>
    </row>
    <row r="2106" spans="1:20" ht="45" hidden="1" x14ac:dyDescent="0.25">
      <c r="A2106">
        <v>2104</v>
      </c>
      <c r="B2106" s="3" t="s">
        <v>2105</v>
      </c>
      <c r="C2106" s="3" t="s">
        <v>6214</v>
      </c>
      <c r="D2106">
        <v>800</v>
      </c>
      <c r="E2106">
        <v>1036</v>
      </c>
      <c r="F2106" t="s">
        <v>8219</v>
      </c>
      <c r="G2106" t="s">
        <v>8224</v>
      </c>
      <c r="H2106" t="s">
        <v>8246</v>
      </c>
      <c r="I2106">
        <v>1369958400</v>
      </c>
      <c r="J2106">
        <v>1367286434</v>
      </c>
      <c r="K2106" t="b">
        <v>0</v>
      </c>
      <c r="L2106">
        <v>37</v>
      </c>
      <c r="M2106" t="b">
        <v>1</v>
      </c>
      <c r="N2106" t="s">
        <v>8279</v>
      </c>
      <c r="O2106" s="5">
        <f t="shared" si="128"/>
        <v>129.5</v>
      </c>
      <c r="P2106" s="7">
        <f t="shared" si="129"/>
        <v>28</v>
      </c>
      <c r="Q2106" t="s">
        <v>8325</v>
      </c>
      <c r="R2106" t="s">
        <v>8329</v>
      </c>
      <c r="S2106" s="12">
        <f t="shared" si="130"/>
        <v>41394.074467592596</v>
      </c>
      <c r="T2106" s="12">
        <f t="shared" si="131"/>
        <v>41425</v>
      </c>
    </row>
    <row r="2107" spans="1:20" ht="45" hidden="1" x14ac:dyDescent="0.25">
      <c r="A2107">
        <v>2105</v>
      </c>
      <c r="B2107" s="3" t="s">
        <v>2106</v>
      </c>
      <c r="C2107" s="3" t="s">
        <v>6215</v>
      </c>
      <c r="D2107">
        <v>2000</v>
      </c>
      <c r="E2107">
        <v>5080</v>
      </c>
      <c r="F2107" t="s">
        <v>8219</v>
      </c>
      <c r="G2107" t="s">
        <v>8224</v>
      </c>
      <c r="H2107" t="s">
        <v>8246</v>
      </c>
      <c r="I2107">
        <v>1416542400</v>
      </c>
      <c r="J2107">
        <v>1415472953</v>
      </c>
      <c r="K2107" t="b">
        <v>0</v>
      </c>
      <c r="L2107">
        <v>99</v>
      </c>
      <c r="M2107" t="b">
        <v>1</v>
      </c>
      <c r="N2107" t="s">
        <v>8279</v>
      </c>
      <c r="O2107" s="5">
        <f t="shared" si="128"/>
        <v>254</v>
      </c>
      <c r="P2107" s="7">
        <f t="shared" si="129"/>
        <v>51.313131313131315</v>
      </c>
      <c r="Q2107" t="s">
        <v>8325</v>
      </c>
      <c r="R2107" t="s">
        <v>8329</v>
      </c>
      <c r="S2107" s="12">
        <f t="shared" si="130"/>
        <v>41951.788807870369</v>
      </c>
      <c r="T2107" s="12">
        <f t="shared" si="131"/>
        <v>41964.166666666672</v>
      </c>
    </row>
    <row r="2108" spans="1:20" ht="60" hidden="1" x14ac:dyDescent="0.25">
      <c r="A2108">
        <v>2106</v>
      </c>
      <c r="B2108" s="3" t="s">
        <v>2107</v>
      </c>
      <c r="C2108" s="3" t="s">
        <v>6216</v>
      </c>
      <c r="D2108">
        <v>2200</v>
      </c>
      <c r="E2108">
        <v>2355</v>
      </c>
      <c r="F2108" t="s">
        <v>8219</v>
      </c>
      <c r="G2108" t="s">
        <v>8224</v>
      </c>
      <c r="H2108" t="s">
        <v>8246</v>
      </c>
      <c r="I2108">
        <v>1359176974</v>
      </c>
      <c r="J2108">
        <v>1356584974</v>
      </c>
      <c r="K2108" t="b">
        <v>0</v>
      </c>
      <c r="L2108">
        <v>44</v>
      </c>
      <c r="M2108" t="b">
        <v>1</v>
      </c>
      <c r="N2108" t="s">
        <v>8279</v>
      </c>
      <c r="O2108" s="5">
        <f t="shared" si="128"/>
        <v>107.04545454545456</v>
      </c>
      <c r="P2108" s="7">
        <f t="shared" si="129"/>
        <v>53.522727272727273</v>
      </c>
      <c r="Q2108" t="s">
        <v>8325</v>
      </c>
      <c r="R2108" t="s">
        <v>8329</v>
      </c>
      <c r="S2108" s="12">
        <f t="shared" si="130"/>
        <v>41270.21497685185</v>
      </c>
      <c r="T2108" s="12">
        <f t="shared" si="131"/>
        <v>41300.21497685185</v>
      </c>
    </row>
    <row r="2109" spans="1:20" ht="45" hidden="1" x14ac:dyDescent="0.25">
      <c r="A2109">
        <v>2107</v>
      </c>
      <c r="B2109" s="3" t="s">
        <v>2108</v>
      </c>
      <c r="C2109" s="3" t="s">
        <v>6217</v>
      </c>
      <c r="D2109">
        <v>2000</v>
      </c>
      <c r="E2109">
        <v>2154.66</v>
      </c>
      <c r="F2109" t="s">
        <v>8219</v>
      </c>
      <c r="G2109" t="s">
        <v>8224</v>
      </c>
      <c r="H2109" t="s">
        <v>8246</v>
      </c>
      <c r="I2109">
        <v>1415815393</v>
      </c>
      <c r="J2109">
        <v>1413997393</v>
      </c>
      <c r="K2109" t="b">
        <v>0</v>
      </c>
      <c r="L2109">
        <v>58</v>
      </c>
      <c r="M2109" t="b">
        <v>1</v>
      </c>
      <c r="N2109" t="s">
        <v>8279</v>
      </c>
      <c r="O2109" s="5">
        <f t="shared" si="128"/>
        <v>107.73299999999999</v>
      </c>
      <c r="P2109" s="7">
        <f t="shared" si="129"/>
        <v>37.149310344827583</v>
      </c>
      <c r="Q2109" t="s">
        <v>8325</v>
      </c>
      <c r="R2109" t="s">
        <v>8329</v>
      </c>
      <c r="S2109" s="12">
        <f t="shared" si="130"/>
        <v>41934.71056712963</v>
      </c>
      <c r="T2109" s="12">
        <f t="shared" si="131"/>
        <v>41955.752233796295</v>
      </c>
    </row>
    <row r="2110" spans="1:20" ht="60" hidden="1" x14ac:dyDescent="0.25">
      <c r="A2110">
        <v>2108</v>
      </c>
      <c r="B2110" s="3" t="s">
        <v>2109</v>
      </c>
      <c r="C2110" s="3" t="s">
        <v>6218</v>
      </c>
      <c r="D2110">
        <v>16000</v>
      </c>
      <c r="E2110">
        <v>17170</v>
      </c>
      <c r="F2110" t="s">
        <v>8219</v>
      </c>
      <c r="G2110" t="s">
        <v>8224</v>
      </c>
      <c r="H2110" t="s">
        <v>8246</v>
      </c>
      <c r="I2110">
        <v>1347249300</v>
      </c>
      <c r="J2110">
        <v>1344917580</v>
      </c>
      <c r="K2110" t="b">
        <v>0</v>
      </c>
      <c r="L2110">
        <v>191</v>
      </c>
      <c r="M2110" t="b">
        <v>1</v>
      </c>
      <c r="N2110" t="s">
        <v>8279</v>
      </c>
      <c r="O2110" s="5">
        <f t="shared" si="128"/>
        <v>107.31250000000001</v>
      </c>
      <c r="P2110" s="7">
        <f t="shared" si="129"/>
        <v>89.895287958115176</v>
      </c>
      <c r="Q2110" t="s">
        <v>8325</v>
      </c>
      <c r="R2110" t="s">
        <v>8329</v>
      </c>
      <c r="S2110" s="12">
        <f t="shared" si="130"/>
        <v>41135.175694444442</v>
      </c>
      <c r="T2110" s="12">
        <f t="shared" si="131"/>
        <v>41162.163194444445</v>
      </c>
    </row>
    <row r="2111" spans="1:20" ht="45" hidden="1" x14ac:dyDescent="0.25">
      <c r="A2111">
        <v>2109</v>
      </c>
      <c r="B2111" s="3" t="s">
        <v>2110</v>
      </c>
      <c r="C2111" s="3" t="s">
        <v>6219</v>
      </c>
      <c r="D2111">
        <v>4000</v>
      </c>
      <c r="E2111">
        <v>4261</v>
      </c>
      <c r="F2111" t="s">
        <v>8219</v>
      </c>
      <c r="G2111" t="s">
        <v>8224</v>
      </c>
      <c r="H2111" t="s">
        <v>8246</v>
      </c>
      <c r="I2111">
        <v>1436115617</v>
      </c>
      <c r="J2111">
        <v>1433523617</v>
      </c>
      <c r="K2111" t="b">
        <v>0</v>
      </c>
      <c r="L2111">
        <v>40</v>
      </c>
      <c r="M2111" t="b">
        <v>1</v>
      </c>
      <c r="N2111" t="s">
        <v>8279</v>
      </c>
      <c r="O2111" s="5">
        <f t="shared" si="128"/>
        <v>106.52500000000001</v>
      </c>
      <c r="P2111" s="7">
        <f t="shared" si="129"/>
        <v>106.52500000000001</v>
      </c>
      <c r="Q2111" t="s">
        <v>8325</v>
      </c>
      <c r="R2111" t="s">
        <v>8329</v>
      </c>
      <c r="S2111" s="12">
        <f t="shared" si="130"/>
        <v>42160.708530092597</v>
      </c>
      <c r="T2111" s="12">
        <f t="shared" si="131"/>
        <v>42190.708530092597</v>
      </c>
    </row>
    <row r="2112" spans="1:20" ht="30" hidden="1" x14ac:dyDescent="0.25">
      <c r="A2112">
        <v>2110</v>
      </c>
      <c r="B2112" s="3" t="s">
        <v>2111</v>
      </c>
      <c r="C2112" s="3" t="s">
        <v>6220</v>
      </c>
      <c r="D2112">
        <v>2000</v>
      </c>
      <c r="E2112">
        <v>2007</v>
      </c>
      <c r="F2112" t="s">
        <v>8219</v>
      </c>
      <c r="G2112" t="s">
        <v>8224</v>
      </c>
      <c r="H2112" t="s">
        <v>8246</v>
      </c>
      <c r="I2112">
        <v>1401253140</v>
      </c>
      <c r="J2112">
        <v>1398873969</v>
      </c>
      <c r="K2112" t="b">
        <v>0</v>
      </c>
      <c r="L2112">
        <v>38</v>
      </c>
      <c r="M2112" t="b">
        <v>1</v>
      </c>
      <c r="N2112" t="s">
        <v>8279</v>
      </c>
      <c r="O2112" s="5">
        <f t="shared" si="128"/>
        <v>100.35000000000001</v>
      </c>
      <c r="P2112" s="7">
        <f t="shared" si="129"/>
        <v>52.815789473684212</v>
      </c>
      <c r="Q2112" t="s">
        <v>8325</v>
      </c>
      <c r="R2112" t="s">
        <v>8329</v>
      </c>
      <c r="S2112" s="12">
        <f t="shared" si="130"/>
        <v>41759.670937499999</v>
      </c>
      <c r="T2112" s="12">
        <f t="shared" si="131"/>
        <v>41787.207638888889</v>
      </c>
    </row>
    <row r="2113" spans="1:20" ht="60" hidden="1" x14ac:dyDescent="0.25">
      <c r="A2113">
        <v>2111</v>
      </c>
      <c r="B2113" s="3" t="s">
        <v>2112</v>
      </c>
      <c r="C2113" s="3" t="s">
        <v>6221</v>
      </c>
      <c r="D2113">
        <v>2000</v>
      </c>
      <c r="E2113">
        <v>2130</v>
      </c>
      <c r="F2113" t="s">
        <v>8219</v>
      </c>
      <c r="G2113" t="s">
        <v>8224</v>
      </c>
      <c r="H2113" t="s">
        <v>8246</v>
      </c>
      <c r="I2113">
        <v>1313370000</v>
      </c>
      <c r="J2113">
        <v>1307594625</v>
      </c>
      <c r="K2113" t="b">
        <v>0</v>
      </c>
      <c r="L2113">
        <v>39</v>
      </c>
      <c r="M2113" t="b">
        <v>1</v>
      </c>
      <c r="N2113" t="s">
        <v>8279</v>
      </c>
      <c r="O2113" s="5">
        <f t="shared" si="128"/>
        <v>106.5</v>
      </c>
      <c r="P2113" s="7">
        <f t="shared" si="129"/>
        <v>54.615384615384613</v>
      </c>
      <c r="Q2113" t="s">
        <v>8325</v>
      </c>
      <c r="R2113" t="s">
        <v>8329</v>
      </c>
      <c r="S2113" s="12">
        <f t="shared" si="130"/>
        <v>40703.197048611109</v>
      </c>
      <c r="T2113" s="12">
        <f t="shared" si="131"/>
        <v>40770.041666666664</v>
      </c>
    </row>
    <row r="2114" spans="1:20" ht="45" hidden="1" x14ac:dyDescent="0.25">
      <c r="A2114">
        <v>2112</v>
      </c>
      <c r="B2114" s="3" t="s">
        <v>2113</v>
      </c>
      <c r="C2114" s="3" t="s">
        <v>6222</v>
      </c>
      <c r="D2114">
        <v>300</v>
      </c>
      <c r="E2114">
        <v>300</v>
      </c>
      <c r="F2114" t="s">
        <v>8219</v>
      </c>
      <c r="G2114" t="s">
        <v>8224</v>
      </c>
      <c r="H2114" t="s">
        <v>8246</v>
      </c>
      <c r="I2114">
        <v>1366064193</v>
      </c>
      <c r="J2114">
        <v>1364854593</v>
      </c>
      <c r="K2114" t="b">
        <v>0</v>
      </c>
      <c r="L2114">
        <v>11</v>
      </c>
      <c r="M2114" t="b">
        <v>1</v>
      </c>
      <c r="N2114" t="s">
        <v>8279</v>
      </c>
      <c r="O2114" s="5">
        <f t="shared" si="128"/>
        <v>100</v>
      </c>
      <c r="P2114" s="7">
        <f t="shared" si="129"/>
        <v>27.272727272727273</v>
      </c>
      <c r="Q2114" t="s">
        <v>8325</v>
      </c>
      <c r="R2114" t="s">
        <v>8329</v>
      </c>
      <c r="S2114" s="12">
        <f t="shared" si="130"/>
        <v>41365.928159722222</v>
      </c>
      <c r="T2114" s="12">
        <f t="shared" si="131"/>
        <v>41379.928159722222</v>
      </c>
    </row>
    <row r="2115" spans="1:20" ht="30" hidden="1" x14ac:dyDescent="0.25">
      <c r="A2115">
        <v>2113</v>
      </c>
      <c r="B2115" s="3" t="s">
        <v>2114</v>
      </c>
      <c r="C2115" s="3" t="s">
        <v>6223</v>
      </c>
      <c r="D2115">
        <v>7000</v>
      </c>
      <c r="E2115">
        <v>7340</v>
      </c>
      <c r="F2115" t="s">
        <v>8219</v>
      </c>
      <c r="G2115" t="s">
        <v>8224</v>
      </c>
      <c r="H2115" t="s">
        <v>8246</v>
      </c>
      <c r="I2115">
        <v>1411505176</v>
      </c>
      <c r="J2115">
        <v>1408481176</v>
      </c>
      <c r="K2115" t="b">
        <v>0</v>
      </c>
      <c r="L2115">
        <v>107</v>
      </c>
      <c r="M2115" t="b">
        <v>1</v>
      </c>
      <c r="N2115" t="s">
        <v>8279</v>
      </c>
      <c r="O2115" s="5">
        <f t="shared" ref="O2115:O2178" si="132">(E2115/D2115)*100</f>
        <v>104.85714285714285</v>
      </c>
      <c r="P2115" s="7">
        <f t="shared" ref="P2115:P2178" si="133">IF(E2115&gt;0,E2115/L2115,"N/A")</f>
        <v>68.598130841121488</v>
      </c>
      <c r="Q2115" t="s">
        <v>8325</v>
      </c>
      <c r="R2115" t="s">
        <v>8329</v>
      </c>
      <c r="S2115" s="12">
        <f t="shared" ref="S2115:S2178" si="134">(((J2115/60)/60)/24)+DATE(1970,1,1)</f>
        <v>41870.86546296296</v>
      </c>
      <c r="T2115" s="12">
        <f t="shared" ref="T2115:T2178" si="135">(((I2115/60)/60/24)+DATE(1970,1,1))</f>
        <v>41905.86546296296</v>
      </c>
    </row>
    <row r="2116" spans="1:20" ht="60" hidden="1" x14ac:dyDescent="0.25">
      <c r="A2116">
        <v>2114</v>
      </c>
      <c r="B2116" s="3" t="s">
        <v>2115</v>
      </c>
      <c r="C2116" s="3" t="s">
        <v>6224</v>
      </c>
      <c r="D2116">
        <v>5000</v>
      </c>
      <c r="E2116">
        <v>5235</v>
      </c>
      <c r="F2116" t="s">
        <v>8219</v>
      </c>
      <c r="G2116" t="s">
        <v>8224</v>
      </c>
      <c r="H2116" t="s">
        <v>8246</v>
      </c>
      <c r="I2116">
        <v>1291870740</v>
      </c>
      <c r="J2116">
        <v>1286480070</v>
      </c>
      <c r="K2116" t="b">
        <v>0</v>
      </c>
      <c r="L2116">
        <v>147</v>
      </c>
      <c r="M2116" t="b">
        <v>1</v>
      </c>
      <c r="N2116" t="s">
        <v>8279</v>
      </c>
      <c r="O2116" s="5">
        <f t="shared" si="132"/>
        <v>104.69999999999999</v>
      </c>
      <c r="P2116" s="7">
        <f t="shared" si="133"/>
        <v>35.612244897959187</v>
      </c>
      <c r="Q2116" t="s">
        <v>8325</v>
      </c>
      <c r="R2116" t="s">
        <v>8329</v>
      </c>
      <c r="S2116" s="12">
        <f t="shared" si="134"/>
        <v>40458.815625000003</v>
      </c>
      <c r="T2116" s="12">
        <f t="shared" si="135"/>
        <v>40521.207638888889</v>
      </c>
    </row>
    <row r="2117" spans="1:20" ht="45" hidden="1" x14ac:dyDescent="0.25">
      <c r="A2117">
        <v>2115</v>
      </c>
      <c r="B2117" s="3" t="s">
        <v>2116</v>
      </c>
      <c r="C2117" s="3" t="s">
        <v>6225</v>
      </c>
      <c r="D2117">
        <v>1500</v>
      </c>
      <c r="E2117">
        <v>3385</v>
      </c>
      <c r="F2117" t="s">
        <v>8219</v>
      </c>
      <c r="G2117" t="s">
        <v>8224</v>
      </c>
      <c r="H2117" t="s">
        <v>8246</v>
      </c>
      <c r="I2117">
        <v>1298167001</v>
      </c>
      <c r="J2117">
        <v>1295575001</v>
      </c>
      <c r="K2117" t="b">
        <v>0</v>
      </c>
      <c r="L2117">
        <v>36</v>
      </c>
      <c r="M2117" t="b">
        <v>1</v>
      </c>
      <c r="N2117" t="s">
        <v>8279</v>
      </c>
      <c r="O2117" s="5">
        <f t="shared" si="132"/>
        <v>225.66666666666669</v>
      </c>
      <c r="P2117" s="7">
        <f t="shared" si="133"/>
        <v>94.027777777777771</v>
      </c>
      <c r="Q2117" t="s">
        <v>8325</v>
      </c>
      <c r="R2117" t="s">
        <v>8329</v>
      </c>
      <c r="S2117" s="12">
        <f t="shared" si="134"/>
        <v>40564.081030092595</v>
      </c>
      <c r="T2117" s="12">
        <f t="shared" si="135"/>
        <v>40594.081030092595</v>
      </c>
    </row>
    <row r="2118" spans="1:20" ht="45" hidden="1" x14ac:dyDescent="0.25">
      <c r="A2118">
        <v>2116</v>
      </c>
      <c r="B2118" s="3" t="s">
        <v>2117</v>
      </c>
      <c r="C2118" s="3" t="s">
        <v>6226</v>
      </c>
      <c r="D2118">
        <v>48000</v>
      </c>
      <c r="E2118">
        <v>48434</v>
      </c>
      <c r="F2118" t="s">
        <v>8219</v>
      </c>
      <c r="G2118" t="s">
        <v>8224</v>
      </c>
      <c r="H2118" t="s">
        <v>8246</v>
      </c>
      <c r="I2118">
        <v>1349203203</v>
      </c>
      <c r="J2118">
        <v>1345056003</v>
      </c>
      <c r="K2118" t="b">
        <v>0</v>
      </c>
      <c r="L2118">
        <v>92</v>
      </c>
      <c r="M2118" t="b">
        <v>1</v>
      </c>
      <c r="N2118" t="s">
        <v>8279</v>
      </c>
      <c r="O2118" s="5">
        <f t="shared" si="132"/>
        <v>100.90416666666667</v>
      </c>
      <c r="P2118" s="7">
        <f t="shared" si="133"/>
        <v>526.45652173913038</v>
      </c>
      <c r="Q2118" t="s">
        <v>8325</v>
      </c>
      <c r="R2118" t="s">
        <v>8329</v>
      </c>
      <c r="S2118" s="12">
        <f t="shared" si="134"/>
        <v>41136.777812500004</v>
      </c>
      <c r="T2118" s="12">
        <f t="shared" si="135"/>
        <v>41184.777812500004</v>
      </c>
    </row>
    <row r="2119" spans="1:20" ht="60" hidden="1" x14ac:dyDescent="0.25">
      <c r="A2119">
        <v>2117</v>
      </c>
      <c r="B2119" s="3" t="s">
        <v>2118</v>
      </c>
      <c r="C2119" s="3" t="s">
        <v>6227</v>
      </c>
      <c r="D2119">
        <v>1200</v>
      </c>
      <c r="E2119">
        <v>1773</v>
      </c>
      <c r="F2119" t="s">
        <v>8219</v>
      </c>
      <c r="G2119" t="s">
        <v>8224</v>
      </c>
      <c r="H2119" t="s">
        <v>8246</v>
      </c>
      <c r="I2119">
        <v>1445921940</v>
      </c>
      <c r="J2119">
        <v>1444699549</v>
      </c>
      <c r="K2119" t="b">
        <v>0</v>
      </c>
      <c r="L2119">
        <v>35</v>
      </c>
      <c r="M2119" t="b">
        <v>1</v>
      </c>
      <c r="N2119" t="s">
        <v>8279</v>
      </c>
      <c r="O2119" s="5">
        <f t="shared" si="132"/>
        <v>147.75</v>
      </c>
      <c r="P2119" s="7">
        <f t="shared" si="133"/>
        <v>50.657142857142858</v>
      </c>
      <c r="Q2119" t="s">
        <v>8325</v>
      </c>
      <c r="R2119" t="s">
        <v>8329</v>
      </c>
      <c r="S2119" s="12">
        <f t="shared" si="134"/>
        <v>42290.059594907405</v>
      </c>
      <c r="T2119" s="12">
        <f t="shared" si="135"/>
        <v>42304.207638888889</v>
      </c>
    </row>
    <row r="2120" spans="1:20" ht="30" hidden="1" x14ac:dyDescent="0.25">
      <c r="A2120">
        <v>2118</v>
      </c>
      <c r="B2120" s="3" t="s">
        <v>2119</v>
      </c>
      <c r="C2120" s="3" t="s">
        <v>6228</v>
      </c>
      <c r="D2120">
        <v>1000</v>
      </c>
      <c r="E2120">
        <v>1346.11</v>
      </c>
      <c r="F2120" t="s">
        <v>8219</v>
      </c>
      <c r="G2120" t="s">
        <v>8224</v>
      </c>
      <c r="H2120" t="s">
        <v>8246</v>
      </c>
      <c r="I2120">
        <v>1311538136</v>
      </c>
      <c r="J2120">
        <v>1308946136</v>
      </c>
      <c r="K2120" t="b">
        <v>0</v>
      </c>
      <c r="L2120">
        <v>17</v>
      </c>
      <c r="M2120" t="b">
        <v>1</v>
      </c>
      <c r="N2120" t="s">
        <v>8279</v>
      </c>
      <c r="O2120" s="5">
        <f t="shared" si="132"/>
        <v>134.61099999999999</v>
      </c>
      <c r="P2120" s="7">
        <f t="shared" si="133"/>
        <v>79.182941176470578</v>
      </c>
      <c r="Q2120" t="s">
        <v>8325</v>
      </c>
      <c r="R2120" t="s">
        <v>8329</v>
      </c>
      <c r="S2120" s="12">
        <f t="shared" si="134"/>
        <v>40718.839537037034</v>
      </c>
      <c r="T2120" s="12">
        <f t="shared" si="135"/>
        <v>40748.839537037034</v>
      </c>
    </row>
    <row r="2121" spans="1:20" ht="45" hidden="1" x14ac:dyDescent="0.25">
      <c r="A2121">
        <v>2119</v>
      </c>
      <c r="B2121" s="3" t="s">
        <v>2120</v>
      </c>
      <c r="C2121" s="3" t="s">
        <v>6229</v>
      </c>
      <c r="D2121">
        <v>2000</v>
      </c>
      <c r="E2121">
        <v>2015</v>
      </c>
      <c r="F2121" t="s">
        <v>8219</v>
      </c>
      <c r="G2121" t="s">
        <v>8224</v>
      </c>
      <c r="H2121" t="s">
        <v>8246</v>
      </c>
      <c r="I2121">
        <v>1345086445</v>
      </c>
      <c r="J2121">
        <v>1342494445</v>
      </c>
      <c r="K2121" t="b">
        <v>0</v>
      </c>
      <c r="L2121">
        <v>22</v>
      </c>
      <c r="M2121" t="b">
        <v>1</v>
      </c>
      <c r="N2121" t="s">
        <v>8279</v>
      </c>
      <c r="O2121" s="5">
        <f t="shared" si="132"/>
        <v>100.75</v>
      </c>
      <c r="P2121" s="7">
        <f t="shared" si="133"/>
        <v>91.590909090909093</v>
      </c>
      <c r="Q2121" t="s">
        <v>8325</v>
      </c>
      <c r="R2121" t="s">
        <v>8329</v>
      </c>
      <c r="S2121" s="12">
        <f t="shared" si="134"/>
        <v>41107.130150462966</v>
      </c>
      <c r="T2121" s="12">
        <f t="shared" si="135"/>
        <v>41137.130150462966</v>
      </c>
    </row>
    <row r="2122" spans="1:20" ht="45" hidden="1" x14ac:dyDescent="0.25">
      <c r="A2122">
        <v>2120</v>
      </c>
      <c r="B2122" s="3" t="s">
        <v>2121</v>
      </c>
      <c r="C2122" s="3" t="s">
        <v>6230</v>
      </c>
      <c r="D2122">
        <v>8000</v>
      </c>
      <c r="E2122">
        <v>8070.43</v>
      </c>
      <c r="F2122" t="s">
        <v>8219</v>
      </c>
      <c r="G2122" t="s">
        <v>8224</v>
      </c>
      <c r="H2122" t="s">
        <v>8246</v>
      </c>
      <c r="I2122">
        <v>1388617736</v>
      </c>
      <c r="J2122">
        <v>1384384136</v>
      </c>
      <c r="K2122" t="b">
        <v>0</v>
      </c>
      <c r="L2122">
        <v>69</v>
      </c>
      <c r="M2122" t="b">
        <v>1</v>
      </c>
      <c r="N2122" t="s">
        <v>8279</v>
      </c>
      <c r="O2122" s="5">
        <f t="shared" si="132"/>
        <v>100.880375</v>
      </c>
      <c r="P2122" s="7">
        <f t="shared" si="133"/>
        <v>116.96275362318841</v>
      </c>
      <c r="Q2122" t="s">
        <v>8325</v>
      </c>
      <c r="R2122" t="s">
        <v>8329</v>
      </c>
      <c r="S2122" s="12">
        <f t="shared" si="134"/>
        <v>41591.964537037034</v>
      </c>
      <c r="T2122" s="12">
        <f t="shared" si="135"/>
        <v>41640.964537037034</v>
      </c>
    </row>
    <row r="2123" spans="1:20" ht="45" x14ac:dyDescent="0.25">
      <c r="A2123">
        <v>2121</v>
      </c>
      <c r="B2123" s="3" t="s">
        <v>2122</v>
      </c>
      <c r="C2123" s="3" t="s">
        <v>6231</v>
      </c>
      <c r="D2123">
        <v>50000</v>
      </c>
      <c r="E2123">
        <v>284</v>
      </c>
      <c r="F2123" t="s">
        <v>8221</v>
      </c>
      <c r="G2123" t="s">
        <v>8240</v>
      </c>
      <c r="H2123" t="s">
        <v>8257</v>
      </c>
      <c r="I2123">
        <v>1484156948</v>
      </c>
      <c r="J2123">
        <v>1481564948</v>
      </c>
      <c r="K2123" t="b">
        <v>0</v>
      </c>
      <c r="L2123">
        <v>10</v>
      </c>
      <c r="M2123" t="b">
        <v>0</v>
      </c>
      <c r="N2123" t="s">
        <v>8282</v>
      </c>
      <c r="O2123" s="5">
        <f t="shared" si="132"/>
        <v>0.56800000000000006</v>
      </c>
      <c r="P2123" s="7">
        <f t="shared" si="133"/>
        <v>28.4</v>
      </c>
      <c r="Q2123" t="s">
        <v>8333</v>
      </c>
      <c r="R2123" t="s">
        <v>8334</v>
      </c>
      <c r="S2123" s="12">
        <f t="shared" si="134"/>
        <v>42716.7424537037</v>
      </c>
      <c r="T2123" s="12">
        <f t="shared" si="135"/>
        <v>42746.7424537037</v>
      </c>
    </row>
    <row r="2124" spans="1:20" ht="45" x14ac:dyDescent="0.25">
      <c r="A2124">
        <v>2122</v>
      </c>
      <c r="B2124" s="3" t="s">
        <v>2123</v>
      </c>
      <c r="C2124" s="3" t="s">
        <v>6232</v>
      </c>
      <c r="D2124">
        <v>80000</v>
      </c>
      <c r="E2124">
        <v>310</v>
      </c>
      <c r="F2124" t="s">
        <v>8221</v>
      </c>
      <c r="G2124" t="s">
        <v>8238</v>
      </c>
      <c r="H2124" t="s">
        <v>8256</v>
      </c>
      <c r="I2124">
        <v>1483773169</v>
      </c>
      <c r="J2124">
        <v>1481181169</v>
      </c>
      <c r="K2124" t="b">
        <v>0</v>
      </c>
      <c r="L2124">
        <v>3</v>
      </c>
      <c r="M2124" t="b">
        <v>0</v>
      </c>
      <c r="N2124" t="s">
        <v>8282</v>
      </c>
      <c r="O2124" s="5">
        <f t="shared" si="132"/>
        <v>0.38750000000000001</v>
      </c>
      <c r="P2124" s="7">
        <f t="shared" si="133"/>
        <v>103.33333333333333</v>
      </c>
      <c r="Q2124" t="s">
        <v>8333</v>
      </c>
      <c r="R2124" t="s">
        <v>8334</v>
      </c>
      <c r="S2124" s="12">
        <f t="shared" si="134"/>
        <v>42712.300567129627</v>
      </c>
      <c r="T2124" s="12">
        <f t="shared" si="135"/>
        <v>42742.300567129627</v>
      </c>
    </row>
    <row r="2125" spans="1:20" ht="60" x14ac:dyDescent="0.25">
      <c r="A2125">
        <v>2123</v>
      </c>
      <c r="B2125" s="3" t="s">
        <v>2124</v>
      </c>
      <c r="C2125" s="3" t="s">
        <v>6233</v>
      </c>
      <c r="D2125">
        <v>500</v>
      </c>
      <c r="E2125">
        <v>50</v>
      </c>
      <c r="F2125" t="s">
        <v>8221</v>
      </c>
      <c r="G2125" t="s">
        <v>8224</v>
      </c>
      <c r="H2125" t="s">
        <v>8246</v>
      </c>
      <c r="I2125">
        <v>1268636340</v>
      </c>
      <c r="J2125">
        <v>1263982307</v>
      </c>
      <c r="K2125" t="b">
        <v>0</v>
      </c>
      <c r="L2125">
        <v>5</v>
      </c>
      <c r="M2125" t="b">
        <v>0</v>
      </c>
      <c r="N2125" t="s">
        <v>8282</v>
      </c>
      <c r="O2125" s="5">
        <f t="shared" si="132"/>
        <v>10</v>
      </c>
      <c r="P2125" s="7">
        <f t="shared" si="133"/>
        <v>10</v>
      </c>
      <c r="Q2125" t="s">
        <v>8333</v>
      </c>
      <c r="R2125" t="s">
        <v>8334</v>
      </c>
      <c r="S2125" s="12">
        <f t="shared" si="134"/>
        <v>40198.424849537041</v>
      </c>
      <c r="T2125" s="12">
        <f t="shared" si="135"/>
        <v>40252.290972222225</v>
      </c>
    </row>
    <row r="2126" spans="1:20" ht="60" x14ac:dyDescent="0.25">
      <c r="A2126">
        <v>2124</v>
      </c>
      <c r="B2126" s="3" t="s">
        <v>2125</v>
      </c>
      <c r="C2126" s="3" t="s">
        <v>6234</v>
      </c>
      <c r="D2126">
        <v>1100</v>
      </c>
      <c r="E2126">
        <v>115</v>
      </c>
      <c r="F2126" t="s">
        <v>8221</v>
      </c>
      <c r="G2126" t="s">
        <v>8224</v>
      </c>
      <c r="H2126" t="s">
        <v>8246</v>
      </c>
      <c r="I2126">
        <v>1291093200</v>
      </c>
      <c r="J2126">
        <v>1286930435</v>
      </c>
      <c r="K2126" t="b">
        <v>0</v>
      </c>
      <c r="L2126">
        <v>5</v>
      </c>
      <c r="M2126" t="b">
        <v>0</v>
      </c>
      <c r="N2126" t="s">
        <v>8282</v>
      </c>
      <c r="O2126" s="5">
        <f t="shared" si="132"/>
        <v>10.454545454545453</v>
      </c>
      <c r="P2126" s="7">
        <f t="shared" si="133"/>
        <v>23</v>
      </c>
      <c r="Q2126" t="s">
        <v>8333</v>
      </c>
      <c r="R2126" t="s">
        <v>8334</v>
      </c>
      <c r="S2126" s="12">
        <f t="shared" si="134"/>
        <v>40464.028182870366</v>
      </c>
      <c r="T2126" s="12">
        <f t="shared" si="135"/>
        <v>40512.208333333336</v>
      </c>
    </row>
    <row r="2127" spans="1:20" ht="45" x14ac:dyDescent="0.25">
      <c r="A2127">
        <v>2125</v>
      </c>
      <c r="B2127" s="3" t="s">
        <v>2126</v>
      </c>
      <c r="C2127" s="3" t="s">
        <v>6235</v>
      </c>
      <c r="D2127">
        <v>60000</v>
      </c>
      <c r="E2127">
        <v>852</v>
      </c>
      <c r="F2127" t="s">
        <v>8221</v>
      </c>
      <c r="G2127" t="s">
        <v>8224</v>
      </c>
      <c r="H2127" t="s">
        <v>8246</v>
      </c>
      <c r="I2127">
        <v>1438734833</v>
      </c>
      <c r="J2127">
        <v>1436142833</v>
      </c>
      <c r="K2127" t="b">
        <v>0</v>
      </c>
      <c r="L2127">
        <v>27</v>
      </c>
      <c r="M2127" t="b">
        <v>0</v>
      </c>
      <c r="N2127" t="s">
        <v>8282</v>
      </c>
      <c r="O2127" s="5">
        <f t="shared" si="132"/>
        <v>1.4200000000000002</v>
      </c>
      <c r="P2127" s="7">
        <f t="shared" si="133"/>
        <v>31.555555555555557</v>
      </c>
      <c r="Q2127" t="s">
        <v>8333</v>
      </c>
      <c r="R2127" t="s">
        <v>8334</v>
      </c>
      <c r="S2127" s="12">
        <f t="shared" si="134"/>
        <v>42191.023530092592</v>
      </c>
      <c r="T2127" s="12">
        <f t="shared" si="135"/>
        <v>42221.023530092592</v>
      </c>
    </row>
    <row r="2128" spans="1:20" ht="45" x14ac:dyDescent="0.25">
      <c r="A2128">
        <v>2126</v>
      </c>
      <c r="B2128" s="3" t="s">
        <v>2127</v>
      </c>
      <c r="C2128" s="3" t="s">
        <v>6236</v>
      </c>
      <c r="D2128">
        <v>20000</v>
      </c>
      <c r="E2128">
        <v>10</v>
      </c>
      <c r="F2128" t="s">
        <v>8221</v>
      </c>
      <c r="G2128" t="s">
        <v>8224</v>
      </c>
      <c r="H2128" t="s">
        <v>8246</v>
      </c>
      <c r="I2128">
        <v>1418080887</v>
      </c>
      <c r="J2128">
        <v>1415488887</v>
      </c>
      <c r="K2128" t="b">
        <v>0</v>
      </c>
      <c r="L2128">
        <v>2</v>
      </c>
      <c r="M2128" t="b">
        <v>0</v>
      </c>
      <c r="N2128" t="s">
        <v>8282</v>
      </c>
      <c r="O2128" s="5">
        <f t="shared" si="132"/>
        <v>0.05</v>
      </c>
      <c r="P2128" s="7">
        <f t="shared" si="133"/>
        <v>5</v>
      </c>
      <c r="Q2128" t="s">
        <v>8333</v>
      </c>
      <c r="R2128" t="s">
        <v>8334</v>
      </c>
      <c r="S2128" s="12">
        <f t="shared" si="134"/>
        <v>41951.973229166666</v>
      </c>
      <c r="T2128" s="12">
        <f t="shared" si="135"/>
        <v>41981.973229166666</v>
      </c>
    </row>
    <row r="2129" spans="1:20" ht="30" x14ac:dyDescent="0.25">
      <c r="A2129">
        <v>2127</v>
      </c>
      <c r="B2129" s="3" t="s">
        <v>2128</v>
      </c>
      <c r="C2129" s="3" t="s">
        <v>6237</v>
      </c>
      <c r="D2129">
        <v>28000</v>
      </c>
      <c r="E2129">
        <v>8076</v>
      </c>
      <c r="F2129" t="s">
        <v>8221</v>
      </c>
      <c r="G2129" t="s">
        <v>8225</v>
      </c>
      <c r="H2129" t="s">
        <v>8247</v>
      </c>
      <c r="I2129">
        <v>1426158463</v>
      </c>
      <c r="J2129">
        <v>1423570063</v>
      </c>
      <c r="K2129" t="b">
        <v>0</v>
      </c>
      <c r="L2129">
        <v>236</v>
      </c>
      <c r="M2129" t="b">
        <v>0</v>
      </c>
      <c r="N2129" t="s">
        <v>8282</v>
      </c>
      <c r="O2129" s="5">
        <f t="shared" si="132"/>
        <v>28.842857142857142</v>
      </c>
      <c r="P2129" s="7">
        <f t="shared" si="133"/>
        <v>34.220338983050844</v>
      </c>
      <c r="Q2129" t="s">
        <v>8333</v>
      </c>
      <c r="R2129" t="s">
        <v>8334</v>
      </c>
      <c r="S2129" s="12">
        <f t="shared" si="134"/>
        <v>42045.50535879629</v>
      </c>
      <c r="T2129" s="12">
        <f t="shared" si="135"/>
        <v>42075.463692129633</v>
      </c>
    </row>
    <row r="2130" spans="1:20" ht="60" x14ac:dyDescent="0.25">
      <c r="A2130">
        <v>2128</v>
      </c>
      <c r="B2130" s="3" t="s">
        <v>2129</v>
      </c>
      <c r="C2130" s="3" t="s">
        <v>6238</v>
      </c>
      <c r="D2130">
        <v>15000</v>
      </c>
      <c r="E2130">
        <v>25</v>
      </c>
      <c r="F2130" t="s">
        <v>8221</v>
      </c>
      <c r="G2130" t="s">
        <v>8229</v>
      </c>
      <c r="H2130" t="s">
        <v>8251</v>
      </c>
      <c r="I2130">
        <v>1411324369</v>
      </c>
      <c r="J2130">
        <v>1406140369</v>
      </c>
      <c r="K2130" t="b">
        <v>0</v>
      </c>
      <c r="L2130">
        <v>1</v>
      </c>
      <c r="M2130" t="b">
        <v>0</v>
      </c>
      <c r="N2130" t="s">
        <v>8282</v>
      </c>
      <c r="O2130" s="5">
        <f t="shared" si="132"/>
        <v>0.16666666666666669</v>
      </c>
      <c r="P2130" s="7">
        <f t="shared" si="133"/>
        <v>25</v>
      </c>
      <c r="Q2130" t="s">
        <v>8333</v>
      </c>
      <c r="R2130" t="s">
        <v>8334</v>
      </c>
      <c r="S2130" s="12">
        <f t="shared" si="134"/>
        <v>41843.772789351853</v>
      </c>
      <c r="T2130" s="12">
        <f t="shared" si="135"/>
        <v>41903.772789351853</v>
      </c>
    </row>
    <row r="2131" spans="1:20" ht="60" x14ac:dyDescent="0.25">
      <c r="A2131">
        <v>2129</v>
      </c>
      <c r="B2131" s="3" t="s">
        <v>2130</v>
      </c>
      <c r="C2131" s="3" t="s">
        <v>6239</v>
      </c>
      <c r="D2131">
        <v>2000</v>
      </c>
      <c r="E2131">
        <v>236</v>
      </c>
      <c r="F2131" t="s">
        <v>8221</v>
      </c>
      <c r="G2131" t="s">
        <v>8224</v>
      </c>
      <c r="H2131" t="s">
        <v>8246</v>
      </c>
      <c r="I2131">
        <v>1457570100</v>
      </c>
      <c r="J2131">
        <v>1454978100</v>
      </c>
      <c r="K2131" t="b">
        <v>0</v>
      </c>
      <c r="L2131">
        <v>12</v>
      </c>
      <c r="M2131" t="b">
        <v>0</v>
      </c>
      <c r="N2131" t="s">
        <v>8282</v>
      </c>
      <c r="O2131" s="5">
        <f t="shared" si="132"/>
        <v>11.799999999999999</v>
      </c>
      <c r="P2131" s="7">
        <f t="shared" si="133"/>
        <v>19.666666666666668</v>
      </c>
      <c r="Q2131" t="s">
        <v>8333</v>
      </c>
      <c r="R2131" t="s">
        <v>8334</v>
      </c>
      <c r="S2131" s="12">
        <f t="shared" si="134"/>
        <v>42409.024305555555</v>
      </c>
      <c r="T2131" s="12">
        <f t="shared" si="135"/>
        <v>42439.024305555555</v>
      </c>
    </row>
    <row r="2132" spans="1:20" ht="30" x14ac:dyDescent="0.25">
      <c r="A2132">
        <v>2130</v>
      </c>
      <c r="B2132" s="3" t="s">
        <v>2131</v>
      </c>
      <c r="C2132" s="3" t="s">
        <v>6240</v>
      </c>
      <c r="D2132">
        <v>42000</v>
      </c>
      <c r="E2132">
        <v>85</v>
      </c>
      <c r="F2132" t="s">
        <v>8221</v>
      </c>
      <c r="G2132" t="s">
        <v>8224</v>
      </c>
      <c r="H2132" t="s">
        <v>8246</v>
      </c>
      <c r="I2132">
        <v>1408154663</v>
      </c>
      <c r="J2132">
        <v>1405130663</v>
      </c>
      <c r="K2132" t="b">
        <v>0</v>
      </c>
      <c r="L2132">
        <v>4</v>
      </c>
      <c r="M2132" t="b">
        <v>0</v>
      </c>
      <c r="N2132" t="s">
        <v>8282</v>
      </c>
      <c r="O2132" s="5">
        <f t="shared" si="132"/>
        <v>0.20238095238095236</v>
      </c>
      <c r="P2132" s="7">
        <f t="shared" si="133"/>
        <v>21.25</v>
      </c>
      <c r="Q2132" t="s">
        <v>8333</v>
      </c>
      <c r="R2132" t="s">
        <v>8334</v>
      </c>
      <c r="S2132" s="12">
        <f t="shared" si="134"/>
        <v>41832.086377314816</v>
      </c>
      <c r="T2132" s="12">
        <f t="shared" si="135"/>
        <v>41867.086377314816</v>
      </c>
    </row>
    <row r="2133" spans="1:20" ht="45" x14ac:dyDescent="0.25">
      <c r="A2133">
        <v>2131</v>
      </c>
      <c r="B2133" s="3" t="s">
        <v>2132</v>
      </c>
      <c r="C2133" s="3" t="s">
        <v>6241</v>
      </c>
      <c r="D2133">
        <v>500</v>
      </c>
      <c r="E2133">
        <v>25</v>
      </c>
      <c r="F2133" t="s">
        <v>8221</v>
      </c>
      <c r="G2133" t="s">
        <v>8224</v>
      </c>
      <c r="H2133" t="s">
        <v>8246</v>
      </c>
      <c r="I2133">
        <v>1436677091</v>
      </c>
      <c r="J2133">
        <v>1434085091</v>
      </c>
      <c r="K2133" t="b">
        <v>0</v>
      </c>
      <c r="L2133">
        <v>3</v>
      </c>
      <c r="M2133" t="b">
        <v>0</v>
      </c>
      <c r="N2133" t="s">
        <v>8282</v>
      </c>
      <c r="O2133" s="5">
        <f t="shared" si="132"/>
        <v>5</v>
      </c>
      <c r="P2133" s="7">
        <f t="shared" si="133"/>
        <v>8.3333333333333339</v>
      </c>
      <c r="Q2133" t="s">
        <v>8333</v>
      </c>
      <c r="R2133" t="s">
        <v>8334</v>
      </c>
      <c r="S2133" s="12">
        <f t="shared" si="134"/>
        <v>42167.207071759258</v>
      </c>
      <c r="T2133" s="12">
        <f t="shared" si="135"/>
        <v>42197.207071759258</v>
      </c>
    </row>
    <row r="2134" spans="1:20" ht="60" x14ac:dyDescent="0.25">
      <c r="A2134">
        <v>2132</v>
      </c>
      <c r="B2134" s="3" t="s">
        <v>2133</v>
      </c>
      <c r="C2134" s="3" t="s">
        <v>6242</v>
      </c>
      <c r="D2134">
        <v>100000</v>
      </c>
      <c r="E2134">
        <v>2112.9899999999998</v>
      </c>
      <c r="F2134" t="s">
        <v>8221</v>
      </c>
      <c r="G2134" t="s">
        <v>8224</v>
      </c>
      <c r="H2134" t="s">
        <v>8246</v>
      </c>
      <c r="I2134">
        <v>1391427692</v>
      </c>
      <c r="J2134">
        <v>1388835692</v>
      </c>
      <c r="K2134" t="b">
        <v>0</v>
      </c>
      <c r="L2134">
        <v>99</v>
      </c>
      <c r="M2134" t="b">
        <v>0</v>
      </c>
      <c r="N2134" t="s">
        <v>8282</v>
      </c>
      <c r="O2134" s="5">
        <f t="shared" si="132"/>
        <v>2.1129899999999995</v>
      </c>
      <c r="P2134" s="7">
        <f t="shared" si="133"/>
        <v>21.34333333333333</v>
      </c>
      <c r="Q2134" t="s">
        <v>8333</v>
      </c>
      <c r="R2134" t="s">
        <v>8334</v>
      </c>
      <c r="S2134" s="12">
        <f t="shared" si="134"/>
        <v>41643.487175925926</v>
      </c>
      <c r="T2134" s="12">
        <f t="shared" si="135"/>
        <v>41673.487175925926</v>
      </c>
    </row>
    <row r="2135" spans="1:20" ht="60" x14ac:dyDescent="0.25">
      <c r="A2135">
        <v>2133</v>
      </c>
      <c r="B2135" s="3" t="s">
        <v>2134</v>
      </c>
      <c r="C2135" s="3" t="s">
        <v>6243</v>
      </c>
      <c r="D2135">
        <v>1000</v>
      </c>
      <c r="E2135">
        <v>16</v>
      </c>
      <c r="F2135" t="s">
        <v>8221</v>
      </c>
      <c r="G2135" t="s">
        <v>8224</v>
      </c>
      <c r="H2135" t="s">
        <v>8246</v>
      </c>
      <c r="I2135">
        <v>1303628340</v>
      </c>
      <c r="J2135">
        <v>1300328399</v>
      </c>
      <c r="K2135" t="b">
        <v>0</v>
      </c>
      <c r="L2135">
        <v>3</v>
      </c>
      <c r="M2135" t="b">
        <v>0</v>
      </c>
      <c r="N2135" t="s">
        <v>8282</v>
      </c>
      <c r="O2135" s="5">
        <f t="shared" si="132"/>
        <v>1.6</v>
      </c>
      <c r="P2135" s="7">
        <f t="shared" si="133"/>
        <v>5.333333333333333</v>
      </c>
      <c r="Q2135" t="s">
        <v>8333</v>
      </c>
      <c r="R2135" t="s">
        <v>8334</v>
      </c>
      <c r="S2135" s="12">
        <f t="shared" si="134"/>
        <v>40619.097210648149</v>
      </c>
      <c r="T2135" s="12">
        <f t="shared" si="135"/>
        <v>40657.290972222225</v>
      </c>
    </row>
    <row r="2136" spans="1:20" ht="45" x14ac:dyDescent="0.25">
      <c r="A2136">
        <v>2134</v>
      </c>
      <c r="B2136" s="3" t="s">
        <v>2135</v>
      </c>
      <c r="C2136" s="3" t="s">
        <v>6244</v>
      </c>
      <c r="D2136">
        <v>6000</v>
      </c>
      <c r="E2136">
        <v>104</v>
      </c>
      <c r="F2136" t="s">
        <v>8221</v>
      </c>
      <c r="G2136" t="s">
        <v>8224</v>
      </c>
      <c r="H2136" t="s">
        <v>8246</v>
      </c>
      <c r="I2136">
        <v>1367097391</v>
      </c>
      <c r="J2136">
        <v>1364505391</v>
      </c>
      <c r="K2136" t="b">
        <v>0</v>
      </c>
      <c r="L2136">
        <v>3</v>
      </c>
      <c r="M2136" t="b">
        <v>0</v>
      </c>
      <c r="N2136" t="s">
        <v>8282</v>
      </c>
      <c r="O2136" s="5">
        <f t="shared" si="132"/>
        <v>1.7333333333333332</v>
      </c>
      <c r="P2136" s="7">
        <f t="shared" si="133"/>
        <v>34.666666666666664</v>
      </c>
      <c r="Q2136" t="s">
        <v>8333</v>
      </c>
      <c r="R2136" t="s">
        <v>8334</v>
      </c>
      <c r="S2136" s="12">
        <f t="shared" si="134"/>
        <v>41361.886469907404</v>
      </c>
      <c r="T2136" s="12">
        <f t="shared" si="135"/>
        <v>41391.886469907404</v>
      </c>
    </row>
    <row r="2137" spans="1:20" ht="60" x14ac:dyDescent="0.25">
      <c r="A2137">
        <v>2135</v>
      </c>
      <c r="B2137" s="3" t="s">
        <v>2136</v>
      </c>
      <c r="C2137" s="3" t="s">
        <v>6245</v>
      </c>
      <c r="D2137">
        <v>5000</v>
      </c>
      <c r="E2137">
        <v>478</v>
      </c>
      <c r="F2137" t="s">
        <v>8221</v>
      </c>
      <c r="G2137" t="s">
        <v>8224</v>
      </c>
      <c r="H2137" t="s">
        <v>8246</v>
      </c>
      <c r="I2137">
        <v>1349392033</v>
      </c>
      <c r="J2137">
        <v>1346800033</v>
      </c>
      <c r="K2137" t="b">
        <v>0</v>
      </c>
      <c r="L2137">
        <v>22</v>
      </c>
      <c r="M2137" t="b">
        <v>0</v>
      </c>
      <c r="N2137" t="s">
        <v>8282</v>
      </c>
      <c r="O2137" s="5">
        <f t="shared" si="132"/>
        <v>9.56</v>
      </c>
      <c r="P2137" s="7">
        <f t="shared" si="133"/>
        <v>21.727272727272727</v>
      </c>
      <c r="Q2137" t="s">
        <v>8333</v>
      </c>
      <c r="R2137" t="s">
        <v>8334</v>
      </c>
      <c r="S2137" s="12">
        <f t="shared" si="134"/>
        <v>41156.963344907403</v>
      </c>
      <c r="T2137" s="12">
        <f t="shared" si="135"/>
        <v>41186.963344907403</v>
      </c>
    </row>
    <row r="2138" spans="1:20" ht="45" x14ac:dyDescent="0.25">
      <c r="A2138">
        <v>2136</v>
      </c>
      <c r="B2138" s="3" t="s">
        <v>2137</v>
      </c>
      <c r="C2138" s="3" t="s">
        <v>6246</v>
      </c>
      <c r="D2138">
        <v>80000</v>
      </c>
      <c r="E2138">
        <v>47.69</v>
      </c>
      <c r="F2138" t="s">
        <v>8221</v>
      </c>
      <c r="G2138" t="s">
        <v>8224</v>
      </c>
      <c r="H2138" t="s">
        <v>8246</v>
      </c>
      <c r="I2138">
        <v>1382184786</v>
      </c>
      <c r="J2138">
        <v>1379592786</v>
      </c>
      <c r="K2138" t="b">
        <v>0</v>
      </c>
      <c r="L2138">
        <v>4</v>
      </c>
      <c r="M2138" t="b">
        <v>0</v>
      </c>
      <c r="N2138" t="s">
        <v>8282</v>
      </c>
      <c r="O2138" s="5">
        <f t="shared" si="132"/>
        <v>5.9612499999999999E-2</v>
      </c>
      <c r="P2138" s="7">
        <f t="shared" si="133"/>
        <v>11.922499999999999</v>
      </c>
      <c r="Q2138" t="s">
        <v>8333</v>
      </c>
      <c r="R2138" t="s">
        <v>8334</v>
      </c>
      <c r="S2138" s="12">
        <f t="shared" si="134"/>
        <v>41536.509097222224</v>
      </c>
      <c r="T2138" s="12">
        <f t="shared" si="135"/>
        <v>41566.509097222224</v>
      </c>
    </row>
    <row r="2139" spans="1:20" ht="45" x14ac:dyDescent="0.25">
      <c r="A2139">
        <v>2137</v>
      </c>
      <c r="B2139" s="3" t="s">
        <v>2138</v>
      </c>
      <c r="C2139" s="3" t="s">
        <v>6247</v>
      </c>
      <c r="D2139">
        <v>50000</v>
      </c>
      <c r="E2139">
        <v>14203</v>
      </c>
      <c r="F2139" t="s">
        <v>8221</v>
      </c>
      <c r="G2139" t="s">
        <v>8229</v>
      </c>
      <c r="H2139" t="s">
        <v>8251</v>
      </c>
      <c r="I2139">
        <v>1417804229</v>
      </c>
      <c r="J2139">
        <v>1415212229</v>
      </c>
      <c r="K2139" t="b">
        <v>0</v>
      </c>
      <c r="L2139">
        <v>534</v>
      </c>
      <c r="M2139" t="b">
        <v>0</v>
      </c>
      <c r="N2139" t="s">
        <v>8282</v>
      </c>
      <c r="O2139" s="5">
        <f t="shared" si="132"/>
        <v>28.405999999999999</v>
      </c>
      <c r="P2139" s="7">
        <f t="shared" si="133"/>
        <v>26.59737827715356</v>
      </c>
      <c r="Q2139" t="s">
        <v>8333</v>
      </c>
      <c r="R2139" t="s">
        <v>8334</v>
      </c>
      <c r="S2139" s="12">
        <f t="shared" si="134"/>
        <v>41948.771168981482</v>
      </c>
      <c r="T2139" s="12">
        <f t="shared" si="135"/>
        <v>41978.771168981482</v>
      </c>
    </row>
    <row r="2140" spans="1:20" ht="45" x14ac:dyDescent="0.25">
      <c r="A2140">
        <v>2138</v>
      </c>
      <c r="B2140" s="3" t="s">
        <v>2139</v>
      </c>
      <c r="C2140" s="3" t="s">
        <v>6248</v>
      </c>
      <c r="D2140">
        <v>1000</v>
      </c>
      <c r="E2140">
        <v>128</v>
      </c>
      <c r="F2140" t="s">
        <v>8221</v>
      </c>
      <c r="G2140" t="s">
        <v>8225</v>
      </c>
      <c r="H2140" t="s">
        <v>8247</v>
      </c>
      <c r="I2140">
        <v>1383959939</v>
      </c>
      <c r="J2140">
        <v>1381364339</v>
      </c>
      <c r="K2140" t="b">
        <v>0</v>
      </c>
      <c r="L2140">
        <v>12</v>
      </c>
      <c r="M2140" t="b">
        <v>0</v>
      </c>
      <c r="N2140" t="s">
        <v>8282</v>
      </c>
      <c r="O2140" s="5">
        <f t="shared" si="132"/>
        <v>12.8</v>
      </c>
      <c r="P2140" s="7">
        <f t="shared" si="133"/>
        <v>10.666666666666666</v>
      </c>
      <c r="Q2140" t="s">
        <v>8333</v>
      </c>
      <c r="R2140" t="s">
        <v>8334</v>
      </c>
      <c r="S2140" s="12">
        <f t="shared" si="134"/>
        <v>41557.013182870374</v>
      </c>
      <c r="T2140" s="12">
        <f t="shared" si="135"/>
        <v>41587.054849537039</v>
      </c>
    </row>
    <row r="2141" spans="1:20" ht="60" x14ac:dyDescent="0.25">
      <c r="A2141">
        <v>2139</v>
      </c>
      <c r="B2141" s="3" t="s">
        <v>2140</v>
      </c>
      <c r="C2141" s="3" t="s">
        <v>6249</v>
      </c>
      <c r="D2141">
        <v>30000</v>
      </c>
      <c r="E2141">
        <v>1626</v>
      </c>
      <c r="F2141" t="s">
        <v>8221</v>
      </c>
      <c r="G2141" t="s">
        <v>8224</v>
      </c>
      <c r="H2141" t="s">
        <v>8246</v>
      </c>
      <c r="I2141">
        <v>1478196008</v>
      </c>
      <c r="J2141">
        <v>1475604008</v>
      </c>
      <c r="K2141" t="b">
        <v>0</v>
      </c>
      <c r="L2141">
        <v>56</v>
      </c>
      <c r="M2141" t="b">
        <v>0</v>
      </c>
      <c r="N2141" t="s">
        <v>8282</v>
      </c>
      <c r="O2141" s="5">
        <f t="shared" si="132"/>
        <v>5.42</v>
      </c>
      <c r="P2141" s="7">
        <f t="shared" si="133"/>
        <v>29.035714285714285</v>
      </c>
      <c r="Q2141" t="s">
        <v>8333</v>
      </c>
      <c r="R2141" t="s">
        <v>8334</v>
      </c>
      <c r="S2141" s="12">
        <f t="shared" si="134"/>
        <v>42647.750092592592</v>
      </c>
      <c r="T2141" s="12">
        <f t="shared" si="135"/>
        <v>42677.750092592592</v>
      </c>
    </row>
    <row r="2142" spans="1:20" ht="60" x14ac:dyDescent="0.25">
      <c r="A2142">
        <v>2140</v>
      </c>
      <c r="B2142" s="3" t="s">
        <v>2141</v>
      </c>
      <c r="C2142" s="3" t="s">
        <v>6250</v>
      </c>
      <c r="D2142">
        <v>500000</v>
      </c>
      <c r="E2142">
        <v>560</v>
      </c>
      <c r="F2142" t="s">
        <v>8221</v>
      </c>
      <c r="G2142" t="s">
        <v>8224</v>
      </c>
      <c r="H2142" t="s">
        <v>8246</v>
      </c>
      <c r="I2142">
        <v>1357934424</v>
      </c>
      <c r="J2142">
        <v>1355342424</v>
      </c>
      <c r="K2142" t="b">
        <v>0</v>
      </c>
      <c r="L2142">
        <v>11</v>
      </c>
      <c r="M2142" t="b">
        <v>0</v>
      </c>
      <c r="N2142" t="s">
        <v>8282</v>
      </c>
      <c r="O2142" s="5">
        <f t="shared" si="132"/>
        <v>0.11199999999999999</v>
      </c>
      <c r="P2142" s="7">
        <f t="shared" si="133"/>
        <v>50.909090909090907</v>
      </c>
      <c r="Q2142" t="s">
        <v>8333</v>
      </c>
      <c r="R2142" t="s">
        <v>8334</v>
      </c>
      <c r="S2142" s="12">
        <f t="shared" si="134"/>
        <v>41255.833611111113</v>
      </c>
      <c r="T2142" s="12">
        <f t="shared" si="135"/>
        <v>41285.833611111113</v>
      </c>
    </row>
    <row r="2143" spans="1:20" ht="60" x14ac:dyDescent="0.25">
      <c r="A2143">
        <v>2141</v>
      </c>
      <c r="B2143" s="3" t="s">
        <v>2142</v>
      </c>
      <c r="C2143" s="3" t="s">
        <v>6251</v>
      </c>
      <c r="D2143">
        <v>15000</v>
      </c>
      <c r="E2143">
        <v>0</v>
      </c>
      <c r="F2143" t="s">
        <v>8221</v>
      </c>
      <c r="G2143" t="s">
        <v>8224</v>
      </c>
      <c r="H2143" t="s">
        <v>8246</v>
      </c>
      <c r="I2143">
        <v>1415947159</v>
      </c>
      <c r="J2143">
        <v>1413351559</v>
      </c>
      <c r="K2143" t="b">
        <v>0</v>
      </c>
      <c r="L2143">
        <v>0</v>
      </c>
      <c r="M2143" t="b">
        <v>0</v>
      </c>
      <c r="N2143" t="s">
        <v>8282</v>
      </c>
      <c r="O2143" s="5">
        <f t="shared" si="132"/>
        <v>0</v>
      </c>
      <c r="P2143" s="7" t="str">
        <f t="shared" si="133"/>
        <v>N/A</v>
      </c>
      <c r="Q2143" t="s">
        <v>8333</v>
      </c>
      <c r="R2143" t="s">
        <v>8334</v>
      </c>
      <c r="S2143" s="12">
        <f t="shared" si="134"/>
        <v>41927.235636574071</v>
      </c>
      <c r="T2143" s="12">
        <f t="shared" si="135"/>
        <v>41957.277303240742</v>
      </c>
    </row>
    <row r="2144" spans="1:20" ht="60" x14ac:dyDescent="0.25">
      <c r="A2144">
        <v>2142</v>
      </c>
      <c r="B2144" s="3" t="s">
        <v>2143</v>
      </c>
      <c r="C2144" s="3" t="s">
        <v>6252</v>
      </c>
      <c r="D2144">
        <v>10500</v>
      </c>
      <c r="E2144">
        <v>601</v>
      </c>
      <c r="F2144" t="s">
        <v>8221</v>
      </c>
      <c r="G2144" t="s">
        <v>8236</v>
      </c>
      <c r="H2144" t="s">
        <v>8249</v>
      </c>
      <c r="I2144">
        <v>1451494210</v>
      </c>
      <c r="J2144">
        <v>1449075010</v>
      </c>
      <c r="K2144" t="b">
        <v>0</v>
      </c>
      <c r="L2144">
        <v>12</v>
      </c>
      <c r="M2144" t="b">
        <v>0</v>
      </c>
      <c r="N2144" t="s">
        <v>8282</v>
      </c>
      <c r="O2144" s="5">
        <f t="shared" si="132"/>
        <v>5.7238095238095239</v>
      </c>
      <c r="P2144" s="7">
        <f t="shared" si="133"/>
        <v>50.083333333333336</v>
      </c>
      <c r="Q2144" t="s">
        <v>8333</v>
      </c>
      <c r="R2144" t="s">
        <v>8334</v>
      </c>
      <c r="S2144" s="12">
        <f t="shared" si="134"/>
        <v>42340.701504629629</v>
      </c>
      <c r="T2144" s="12">
        <f t="shared" si="135"/>
        <v>42368.701504629629</v>
      </c>
    </row>
    <row r="2145" spans="1:20" ht="60" x14ac:dyDescent="0.25">
      <c r="A2145">
        <v>2143</v>
      </c>
      <c r="B2145" s="3" t="s">
        <v>2144</v>
      </c>
      <c r="C2145" s="3" t="s">
        <v>6253</v>
      </c>
      <c r="D2145">
        <v>2000</v>
      </c>
      <c r="E2145">
        <v>225</v>
      </c>
      <c r="F2145" t="s">
        <v>8221</v>
      </c>
      <c r="G2145" t="s">
        <v>8224</v>
      </c>
      <c r="H2145" t="s">
        <v>8246</v>
      </c>
      <c r="I2145">
        <v>1279738800</v>
      </c>
      <c r="J2145">
        <v>1275599812</v>
      </c>
      <c r="K2145" t="b">
        <v>0</v>
      </c>
      <c r="L2145">
        <v>5</v>
      </c>
      <c r="M2145" t="b">
        <v>0</v>
      </c>
      <c r="N2145" t="s">
        <v>8282</v>
      </c>
      <c r="O2145" s="5">
        <f t="shared" si="132"/>
        <v>11.25</v>
      </c>
      <c r="P2145" s="7">
        <f t="shared" si="133"/>
        <v>45</v>
      </c>
      <c r="Q2145" t="s">
        <v>8333</v>
      </c>
      <c r="R2145" t="s">
        <v>8334</v>
      </c>
      <c r="S2145" s="12">
        <f t="shared" si="134"/>
        <v>40332.886712962965</v>
      </c>
      <c r="T2145" s="12">
        <f t="shared" si="135"/>
        <v>40380.791666666664</v>
      </c>
    </row>
    <row r="2146" spans="1:20" ht="45" x14ac:dyDescent="0.25">
      <c r="A2146">
        <v>2144</v>
      </c>
      <c r="B2146" s="3" t="s">
        <v>2145</v>
      </c>
      <c r="C2146" s="3" t="s">
        <v>6254</v>
      </c>
      <c r="D2146">
        <v>35500</v>
      </c>
      <c r="E2146">
        <v>607</v>
      </c>
      <c r="F2146" t="s">
        <v>8221</v>
      </c>
      <c r="G2146" t="s">
        <v>8224</v>
      </c>
      <c r="H2146" t="s">
        <v>8246</v>
      </c>
      <c r="I2146">
        <v>1379164040</v>
      </c>
      <c r="J2146">
        <v>1376399240</v>
      </c>
      <c r="K2146" t="b">
        <v>0</v>
      </c>
      <c r="L2146">
        <v>24</v>
      </c>
      <c r="M2146" t="b">
        <v>0</v>
      </c>
      <c r="N2146" t="s">
        <v>8282</v>
      </c>
      <c r="O2146" s="5">
        <f t="shared" si="132"/>
        <v>1.7098591549295776</v>
      </c>
      <c r="P2146" s="7">
        <f t="shared" si="133"/>
        <v>25.291666666666668</v>
      </c>
      <c r="Q2146" t="s">
        <v>8333</v>
      </c>
      <c r="R2146" t="s">
        <v>8334</v>
      </c>
      <c r="S2146" s="12">
        <f t="shared" si="134"/>
        <v>41499.546759259261</v>
      </c>
      <c r="T2146" s="12">
        <f t="shared" si="135"/>
        <v>41531.546759259261</v>
      </c>
    </row>
    <row r="2147" spans="1:20" ht="60" x14ac:dyDescent="0.25">
      <c r="A2147">
        <v>2145</v>
      </c>
      <c r="B2147" s="3" t="s">
        <v>2146</v>
      </c>
      <c r="C2147" s="3" t="s">
        <v>6255</v>
      </c>
      <c r="D2147">
        <v>15000</v>
      </c>
      <c r="E2147">
        <v>4565</v>
      </c>
      <c r="F2147" t="s">
        <v>8221</v>
      </c>
      <c r="G2147" t="s">
        <v>8224</v>
      </c>
      <c r="H2147" t="s">
        <v>8246</v>
      </c>
      <c r="I2147">
        <v>1385534514</v>
      </c>
      <c r="J2147">
        <v>1382938914</v>
      </c>
      <c r="K2147" t="b">
        <v>0</v>
      </c>
      <c r="L2147">
        <v>89</v>
      </c>
      <c r="M2147" t="b">
        <v>0</v>
      </c>
      <c r="N2147" t="s">
        <v>8282</v>
      </c>
      <c r="O2147" s="5">
        <f t="shared" si="132"/>
        <v>30.433333333333334</v>
      </c>
      <c r="P2147" s="7">
        <f t="shared" si="133"/>
        <v>51.292134831460672</v>
      </c>
      <c r="Q2147" t="s">
        <v>8333</v>
      </c>
      <c r="R2147" t="s">
        <v>8334</v>
      </c>
      <c r="S2147" s="12">
        <f t="shared" si="134"/>
        <v>41575.237430555557</v>
      </c>
      <c r="T2147" s="12">
        <f t="shared" si="135"/>
        <v>41605.279097222221</v>
      </c>
    </row>
    <row r="2148" spans="1:20" ht="60" x14ac:dyDescent="0.25">
      <c r="A2148">
        <v>2146</v>
      </c>
      <c r="B2148" s="3" t="s">
        <v>2147</v>
      </c>
      <c r="C2148" s="3" t="s">
        <v>6256</v>
      </c>
      <c r="D2148">
        <v>5000</v>
      </c>
      <c r="E2148">
        <v>1</v>
      </c>
      <c r="F2148" t="s">
        <v>8221</v>
      </c>
      <c r="G2148" t="s">
        <v>8224</v>
      </c>
      <c r="H2148" t="s">
        <v>8246</v>
      </c>
      <c r="I2148">
        <v>1455207510</v>
      </c>
      <c r="J2148">
        <v>1453997910</v>
      </c>
      <c r="K2148" t="b">
        <v>0</v>
      </c>
      <c r="L2148">
        <v>1</v>
      </c>
      <c r="M2148" t="b">
        <v>0</v>
      </c>
      <c r="N2148" t="s">
        <v>8282</v>
      </c>
      <c r="O2148" s="5">
        <f t="shared" si="132"/>
        <v>0.02</v>
      </c>
      <c r="P2148" s="7">
        <f t="shared" si="133"/>
        <v>1</v>
      </c>
      <c r="Q2148" t="s">
        <v>8333</v>
      </c>
      <c r="R2148" t="s">
        <v>8334</v>
      </c>
      <c r="S2148" s="12">
        <f t="shared" si="134"/>
        <v>42397.679513888885</v>
      </c>
      <c r="T2148" s="12">
        <f t="shared" si="135"/>
        <v>42411.679513888885</v>
      </c>
    </row>
    <row r="2149" spans="1:20" x14ac:dyDescent="0.25">
      <c r="A2149">
        <v>2147</v>
      </c>
      <c r="B2149" s="3" t="s">
        <v>2148</v>
      </c>
      <c r="C2149" s="3" t="s">
        <v>6257</v>
      </c>
      <c r="D2149">
        <v>390000</v>
      </c>
      <c r="E2149">
        <v>2716</v>
      </c>
      <c r="F2149" t="s">
        <v>8221</v>
      </c>
      <c r="G2149" t="s">
        <v>8224</v>
      </c>
      <c r="H2149" t="s">
        <v>8246</v>
      </c>
      <c r="I2149">
        <v>1416125148</v>
      </c>
      <c r="J2149">
        <v>1413356748</v>
      </c>
      <c r="K2149" t="b">
        <v>0</v>
      </c>
      <c r="L2149">
        <v>55</v>
      </c>
      <c r="M2149" t="b">
        <v>0</v>
      </c>
      <c r="N2149" t="s">
        <v>8282</v>
      </c>
      <c r="O2149" s="5">
        <f t="shared" si="132"/>
        <v>0.69641025641025645</v>
      </c>
      <c r="P2149" s="7">
        <f t="shared" si="133"/>
        <v>49.381818181818183</v>
      </c>
      <c r="Q2149" t="s">
        <v>8333</v>
      </c>
      <c r="R2149" t="s">
        <v>8334</v>
      </c>
      <c r="S2149" s="12">
        <f t="shared" si="134"/>
        <v>41927.295694444445</v>
      </c>
      <c r="T2149" s="12">
        <f t="shared" si="135"/>
        <v>41959.337361111116</v>
      </c>
    </row>
    <row r="2150" spans="1:20" ht="60" x14ac:dyDescent="0.25">
      <c r="A2150">
        <v>2148</v>
      </c>
      <c r="B2150" s="3" t="s">
        <v>2149</v>
      </c>
      <c r="C2150" s="3" t="s">
        <v>6258</v>
      </c>
      <c r="D2150">
        <v>100</v>
      </c>
      <c r="E2150">
        <v>2</v>
      </c>
      <c r="F2150" t="s">
        <v>8221</v>
      </c>
      <c r="G2150" t="s">
        <v>8225</v>
      </c>
      <c r="H2150" t="s">
        <v>8247</v>
      </c>
      <c r="I2150">
        <v>1427992582</v>
      </c>
      <c r="J2150">
        <v>1425404182</v>
      </c>
      <c r="K2150" t="b">
        <v>0</v>
      </c>
      <c r="L2150">
        <v>2</v>
      </c>
      <c r="M2150" t="b">
        <v>0</v>
      </c>
      <c r="N2150" t="s">
        <v>8282</v>
      </c>
      <c r="O2150" s="5">
        <f t="shared" si="132"/>
        <v>2</v>
      </c>
      <c r="P2150" s="7">
        <f t="shared" si="133"/>
        <v>1</v>
      </c>
      <c r="Q2150" t="s">
        <v>8333</v>
      </c>
      <c r="R2150" t="s">
        <v>8334</v>
      </c>
      <c r="S2150" s="12">
        <f t="shared" si="134"/>
        <v>42066.733587962968</v>
      </c>
      <c r="T2150" s="12">
        <f t="shared" si="135"/>
        <v>42096.691921296297</v>
      </c>
    </row>
    <row r="2151" spans="1:20" ht="60" x14ac:dyDescent="0.25">
      <c r="A2151">
        <v>2149</v>
      </c>
      <c r="B2151" s="3" t="s">
        <v>2150</v>
      </c>
      <c r="C2151" s="3" t="s">
        <v>6259</v>
      </c>
      <c r="D2151">
        <v>2000</v>
      </c>
      <c r="E2151">
        <v>0</v>
      </c>
      <c r="F2151" t="s">
        <v>8221</v>
      </c>
      <c r="G2151" t="s">
        <v>8224</v>
      </c>
      <c r="H2151" t="s">
        <v>8246</v>
      </c>
      <c r="I2151">
        <v>1280534400</v>
      </c>
      <c r="J2151">
        <v>1277512556</v>
      </c>
      <c r="K2151" t="b">
        <v>0</v>
      </c>
      <c r="L2151">
        <v>0</v>
      </c>
      <c r="M2151" t="b">
        <v>0</v>
      </c>
      <c r="N2151" t="s">
        <v>8282</v>
      </c>
      <c r="O2151" s="5">
        <f t="shared" si="132"/>
        <v>0</v>
      </c>
      <c r="P2151" s="7" t="str">
        <f t="shared" si="133"/>
        <v>N/A</v>
      </c>
      <c r="Q2151" t="s">
        <v>8333</v>
      </c>
      <c r="R2151" t="s">
        <v>8334</v>
      </c>
      <c r="S2151" s="12">
        <f t="shared" si="134"/>
        <v>40355.024953703702</v>
      </c>
      <c r="T2151" s="12">
        <f t="shared" si="135"/>
        <v>40390</v>
      </c>
    </row>
    <row r="2152" spans="1:20" x14ac:dyDescent="0.25">
      <c r="A2152">
        <v>2150</v>
      </c>
      <c r="B2152" s="3" t="s">
        <v>2151</v>
      </c>
      <c r="C2152" s="3" t="s">
        <v>6260</v>
      </c>
      <c r="D2152">
        <v>50000</v>
      </c>
      <c r="E2152">
        <v>405</v>
      </c>
      <c r="F2152" t="s">
        <v>8221</v>
      </c>
      <c r="G2152" t="s">
        <v>8234</v>
      </c>
      <c r="H2152" t="s">
        <v>8254</v>
      </c>
      <c r="I2152">
        <v>1468392599</v>
      </c>
      <c r="J2152">
        <v>1465800599</v>
      </c>
      <c r="K2152" t="b">
        <v>0</v>
      </c>
      <c r="L2152">
        <v>4</v>
      </c>
      <c r="M2152" t="b">
        <v>0</v>
      </c>
      <c r="N2152" t="s">
        <v>8282</v>
      </c>
      <c r="O2152" s="5">
        <f t="shared" si="132"/>
        <v>0.80999999999999994</v>
      </c>
      <c r="P2152" s="7">
        <f t="shared" si="133"/>
        <v>101.25</v>
      </c>
      <c r="Q2152" t="s">
        <v>8333</v>
      </c>
      <c r="R2152" t="s">
        <v>8334</v>
      </c>
      <c r="S2152" s="12">
        <f t="shared" si="134"/>
        <v>42534.284710648149</v>
      </c>
      <c r="T2152" s="12">
        <f t="shared" si="135"/>
        <v>42564.284710648149</v>
      </c>
    </row>
    <row r="2153" spans="1:20" ht="60" x14ac:dyDescent="0.25">
      <c r="A2153">
        <v>2151</v>
      </c>
      <c r="B2153" s="3" t="s">
        <v>2152</v>
      </c>
      <c r="C2153" s="3" t="s">
        <v>6261</v>
      </c>
      <c r="D2153">
        <v>45000</v>
      </c>
      <c r="E2153">
        <v>118</v>
      </c>
      <c r="F2153" t="s">
        <v>8221</v>
      </c>
      <c r="G2153" t="s">
        <v>8224</v>
      </c>
      <c r="H2153" t="s">
        <v>8246</v>
      </c>
      <c r="I2153">
        <v>1467231614</v>
      </c>
      <c r="J2153">
        <v>1464639614</v>
      </c>
      <c r="K2153" t="b">
        <v>0</v>
      </c>
      <c r="L2153">
        <v>6</v>
      </c>
      <c r="M2153" t="b">
        <v>0</v>
      </c>
      <c r="N2153" t="s">
        <v>8282</v>
      </c>
      <c r="O2153" s="5">
        <f t="shared" si="132"/>
        <v>0.26222222222222225</v>
      </c>
      <c r="P2153" s="7">
        <f t="shared" si="133"/>
        <v>19.666666666666668</v>
      </c>
      <c r="Q2153" t="s">
        <v>8333</v>
      </c>
      <c r="R2153" t="s">
        <v>8334</v>
      </c>
      <c r="S2153" s="12">
        <f t="shared" si="134"/>
        <v>42520.847384259265</v>
      </c>
      <c r="T2153" s="12">
        <f t="shared" si="135"/>
        <v>42550.847384259265</v>
      </c>
    </row>
    <row r="2154" spans="1:20" ht="60" x14ac:dyDescent="0.25">
      <c r="A2154">
        <v>2152</v>
      </c>
      <c r="B2154" s="3" t="s">
        <v>2153</v>
      </c>
      <c r="C2154" s="3" t="s">
        <v>6262</v>
      </c>
      <c r="D2154">
        <v>30000</v>
      </c>
      <c r="E2154">
        <v>50</v>
      </c>
      <c r="F2154" t="s">
        <v>8221</v>
      </c>
      <c r="G2154" t="s">
        <v>8224</v>
      </c>
      <c r="H2154" t="s">
        <v>8246</v>
      </c>
      <c r="I2154">
        <v>1394909909</v>
      </c>
      <c r="J2154">
        <v>1392321509</v>
      </c>
      <c r="K2154" t="b">
        <v>0</v>
      </c>
      <c r="L2154">
        <v>4</v>
      </c>
      <c r="M2154" t="b">
        <v>0</v>
      </c>
      <c r="N2154" t="s">
        <v>8282</v>
      </c>
      <c r="O2154" s="5">
        <f t="shared" si="132"/>
        <v>0.16666666666666669</v>
      </c>
      <c r="P2154" s="7">
        <f t="shared" si="133"/>
        <v>12.5</v>
      </c>
      <c r="Q2154" t="s">
        <v>8333</v>
      </c>
      <c r="R2154" t="s">
        <v>8334</v>
      </c>
      <c r="S2154" s="12">
        <f t="shared" si="134"/>
        <v>41683.832280092596</v>
      </c>
      <c r="T2154" s="12">
        <f t="shared" si="135"/>
        <v>41713.790613425925</v>
      </c>
    </row>
    <row r="2155" spans="1:20" ht="60" x14ac:dyDescent="0.25">
      <c r="A2155">
        <v>2153</v>
      </c>
      <c r="B2155" s="3" t="s">
        <v>2154</v>
      </c>
      <c r="C2155" s="3" t="s">
        <v>6263</v>
      </c>
      <c r="D2155">
        <v>372625</v>
      </c>
      <c r="E2155">
        <v>34</v>
      </c>
      <c r="F2155" t="s">
        <v>8221</v>
      </c>
      <c r="G2155" t="s">
        <v>8224</v>
      </c>
      <c r="H2155" t="s">
        <v>8246</v>
      </c>
      <c r="I2155">
        <v>1420876740</v>
      </c>
      <c r="J2155">
        <v>1417470718</v>
      </c>
      <c r="K2155" t="b">
        <v>0</v>
      </c>
      <c r="L2155">
        <v>4</v>
      </c>
      <c r="M2155" t="b">
        <v>0</v>
      </c>
      <c r="N2155" t="s">
        <v>8282</v>
      </c>
      <c r="O2155" s="5">
        <f t="shared" si="132"/>
        <v>9.124454880912446E-3</v>
      </c>
      <c r="P2155" s="7">
        <f t="shared" si="133"/>
        <v>8.5</v>
      </c>
      <c r="Q2155" t="s">
        <v>8333</v>
      </c>
      <c r="R2155" t="s">
        <v>8334</v>
      </c>
      <c r="S2155" s="12">
        <f t="shared" si="134"/>
        <v>41974.911087962959</v>
      </c>
      <c r="T2155" s="12">
        <f t="shared" si="135"/>
        <v>42014.332638888889</v>
      </c>
    </row>
    <row r="2156" spans="1:20" ht="30" x14ac:dyDescent="0.25">
      <c r="A2156">
        <v>2154</v>
      </c>
      <c r="B2156" s="3" t="s">
        <v>2155</v>
      </c>
      <c r="C2156" s="3" t="s">
        <v>6264</v>
      </c>
      <c r="D2156">
        <v>250</v>
      </c>
      <c r="E2156">
        <v>2</v>
      </c>
      <c r="F2156" t="s">
        <v>8221</v>
      </c>
      <c r="G2156" t="s">
        <v>8224</v>
      </c>
      <c r="H2156" t="s">
        <v>8246</v>
      </c>
      <c r="I2156">
        <v>1390921827</v>
      </c>
      <c r="J2156">
        <v>1389193827</v>
      </c>
      <c r="K2156" t="b">
        <v>0</v>
      </c>
      <c r="L2156">
        <v>2</v>
      </c>
      <c r="M2156" t="b">
        <v>0</v>
      </c>
      <c r="N2156" t="s">
        <v>8282</v>
      </c>
      <c r="O2156" s="5">
        <f t="shared" si="132"/>
        <v>0.8</v>
      </c>
      <c r="P2156" s="7">
        <f t="shared" si="133"/>
        <v>1</v>
      </c>
      <c r="Q2156" t="s">
        <v>8333</v>
      </c>
      <c r="R2156" t="s">
        <v>8334</v>
      </c>
      <c r="S2156" s="12">
        <f t="shared" si="134"/>
        <v>41647.632256944446</v>
      </c>
      <c r="T2156" s="12">
        <f t="shared" si="135"/>
        <v>41667.632256944446</v>
      </c>
    </row>
    <row r="2157" spans="1:20" ht="45" x14ac:dyDescent="0.25">
      <c r="A2157">
        <v>2155</v>
      </c>
      <c r="B2157" s="3" t="s">
        <v>2156</v>
      </c>
      <c r="C2157" s="3" t="s">
        <v>6265</v>
      </c>
      <c r="D2157">
        <v>5000</v>
      </c>
      <c r="E2157">
        <v>115</v>
      </c>
      <c r="F2157" t="s">
        <v>8221</v>
      </c>
      <c r="G2157" t="s">
        <v>8225</v>
      </c>
      <c r="H2157" t="s">
        <v>8247</v>
      </c>
      <c r="I2157">
        <v>1459443385</v>
      </c>
      <c r="J2157">
        <v>1456854985</v>
      </c>
      <c r="K2157" t="b">
        <v>0</v>
      </c>
      <c r="L2157">
        <v>5</v>
      </c>
      <c r="M2157" t="b">
        <v>0</v>
      </c>
      <c r="N2157" t="s">
        <v>8282</v>
      </c>
      <c r="O2157" s="5">
        <f t="shared" si="132"/>
        <v>2.2999999999999998</v>
      </c>
      <c r="P2157" s="7">
        <f t="shared" si="133"/>
        <v>23</v>
      </c>
      <c r="Q2157" t="s">
        <v>8333</v>
      </c>
      <c r="R2157" t="s">
        <v>8334</v>
      </c>
      <c r="S2157" s="12">
        <f t="shared" si="134"/>
        <v>42430.747511574074</v>
      </c>
      <c r="T2157" s="12">
        <f t="shared" si="135"/>
        <v>42460.70584490741</v>
      </c>
    </row>
    <row r="2158" spans="1:20" ht="45" x14ac:dyDescent="0.25">
      <c r="A2158">
        <v>2156</v>
      </c>
      <c r="B2158" s="3" t="s">
        <v>2157</v>
      </c>
      <c r="C2158" s="3" t="s">
        <v>6266</v>
      </c>
      <c r="D2158">
        <v>56000</v>
      </c>
      <c r="E2158">
        <v>1493</v>
      </c>
      <c r="F2158" t="s">
        <v>8221</v>
      </c>
      <c r="G2158" t="s">
        <v>8224</v>
      </c>
      <c r="H2158" t="s">
        <v>8246</v>
      </c>
      <c r="I2158">
        <v>1379363406</v>
      </c>
      <c r="J2158">
        <v>1375475406</v>
      </c>
      <c r="K2158" t="b">
        <v>0</v>
      </c>
      <c r="L2158">
        <v>83</v>
      </c>
      <c r="M2158" t="b">
        <v>0</v>
      </c>
      <c r="N2158" t="s">
        <v>8282</v>
      </c>
      <c r="O2158" s="5">
        <f t="shared" si="132"/>
        <v>2.6660714285714282</v>
      </c>
      <c r="P2158" s="7">
        <f t="shared" si="133"/>
        <v>17.987951807228917</v>
      </c>
      <c r="Q2158" t="s">
        <v>8333</v>
      </c>
      <c r="R2158" t="s">
        <v>8334</v>
      </c>
      <c r="S2158" s="12">
        <f t="shared" si="134"/>
        <v>41488.85423611111</v>
      </c>
      <c r="T2158" s="12">
        <f t="shared" si="135"/>
        <v>41533.85423611111</v>
      </c>
    </row>
    <row r="2159" spans="1:20" ht="30" x14ac:dyDescent="0.25">
      <c r="A2159">
        <v>2157</v>
      </c>
      <c r="B2159" s="3" t="s">
        <v>2158</v>
      </c>
      <c r="C2159" s="3" t="s">
        <v>6267</v>
      </c>
      <c r="D2159">
        <v>75000</v>
      </c>
      <c r="E2159">
        <v>21144</v>
      </c>
      <c r="F2159" t="s">
        <v>8221</v>
      </c>
      <c r="G2159" t="s">
        <v>8224</v>
      </c>
      <c r="H2159" t="s">
        <v>8246</v>
      </c>
      <c r="I2159">
        <v>1482479940</v>
      </c>
      <c r="J2159">
        <v>1479684783</v>
      </c>
      <c r="K2159" t="b">
        <v>0</v>
      </c>
      <c r="L2159">
        <v>57</v>
      </c>
      <c r="M2159" t="b">
        <v>0</v>
      </c>
      <c r="N2159" t="s">
        <v>8282</v>
      </c>
      <c r="O2159" s="5">
        <f t="shared" si="132"/>
        <v>28.192</v>
      </c>
      <c r="P2159" s="7">
        <f t="shared" si="133"/>
        <v>370.94736842105266</v>
      </c>
      <c r="Q2159" t="s">
        <v>8333</v>
      </c>
      <c r="R2159" t="s">
        <v>8334</v>
      </c>
      <c r="S2159" s="12">
        <f t="shared" si="134"/>
        <v>42694.98128472222</v>
      </c>
      <c r="T2159" s="12">
        <f t="shared" si="135"/>
        <v>42727.332638888889</v>
      </c>
    </row>
    <row r="2160" spans="1:20" ht="60" x14ac:dyDescent="0.25">
      <c r="A2160">
        <v>2158</v>
      </c>
      <c r="B2160" s="3" t="s">
        <v>2159</v>
      </c>
      <c r="C2160" s="3" t="s">
        <v>6268</v>
      </c>
      <c r="D2160">
        <v>300000</v>
      </c>
      <c r="E2160">
        <v>19770.11</v>
      </c>
      <c r="F2160" t="s">
        <v>8221</v>
      </c>
      <c r="G2160" t="s">
        <v>8224</v>
      </c>
      <c r="H2160" t="s">
        <v>8246</v>
      </c>
      <c r="I2160">
        <v>1360009774</v>
      </c>
      <c r="J2160">
        <v>1356121774</v>
      </c>
      <c r="K2160" t="b">
        <v>0</v>
      </c>
      <c r="L2160">
        <v>311</v>
      </c>
      <c r="M2160" t="b">
        <v>0</v>
      </c>
      <c r="N2160" t="s">
        <v>8282</v>
      </c>
      <c r="O2160" s="5">
        <f t="shared" si="132"/>
        <v>6.5900366666666672</v>
      </c>
      <c r="P2160" s="7">
        <f t="shared" si="133"/>
        <v>63.569485530546629</v>
      </c>
      <c r="Q2160" t="s">
        <v>8333</v>
      </c>
      <c r="R2160" t="s">
        <v>8334</v>
      </c>
      <c r="S2160" s="12">
        <f t="shared" si="134"/>
        <v>41264.853865740741</v>
      </c>
      <c r="T2160" s="12">
        <f t="shared" si="135"/>
        <v>41309.853865740741</v>
      </c>
    </row>
    <row r="2161" spans="1:20" ht="75" x14ac:dyDescent="0.25">
      <c r="A2161">
        <v>2159</v>
      </c>
      <c r="B2161" s="3" t="s">
        <v>2160</v>
      </c>
      <c r="C2161" s="3" t="s">
        <v>6269</v>
      </c>
      <c r="D2161">
        <v>3600</v>
      </c>
      <c r="E2161">
        <v>26</v>
      </c>
      <c r="F2161" t="s">
        <v>8221</v>
      </c>
      <c r="G2161" t="s">
        <v>8224</v>
      </c>
      <c r="H2161" t="s">
        <v>8246</v>
      </c>
      <c r="I2161">
        <v>1310837574</v>
      </c>
      <c r="J2161">
        <v>1308245574</v>
      </c>
      <c r="K2161" t="b">
        <v>0</v>
      </c>
      <c r="L2161">
        <v>2</v>
      </c>
      <c r="M2161" t="b">
        <v>0</v>
      </c>
      <c r="N2161" t="s">
        <v>8282</v>
      </c>
      <c r="O2161" s="5">
        <f t="shared" si="132"/>
        <v>0.72222222222222221</v>
      </c>
      <c r="P2161" s="7">
        <f t="shared" si="133"/>
        <v>13</v>
      </c>
      <c r="Q2161" t="s">
        <v>8333</v>
      </c>
      <c r="R2161" t="s">
        <v>8334</v>
      </c>
      <c r="S2161" s="12">
        <f t="shared" si="134"/>
        <v>40710.731180555551</v>
      </c>
      <c r="T2161" s="12">
        <f t="shared" si="135"/>
        <v>40740.731180555551</v>
      </c>
    </row>
    <row r="2162" spans="1:20" ht="45" x14ac:dyDescent="0.25">
      <c r="A2162">
        <v>2160</v>
      </c>
      <c r="B2162" s="3" t="s">
        <v>2161</v>
      </c>
      <c r="C2162" s="3" t="s">
        <v>6270</v>
      </c>
      <c r="D2162">
        <v>10000</v>
      </c>
      <c r="E2162">
        <v>85</v>
      </c>
      <c r="F2162" t="s">
        <v>8221</v>
      </c>
      <c r="G2162" t="s">
        <v>8224</v>
      </c>
      <c r="H2162" t="s">
        <v>8246</v>
      </c>
      <c r="I2162">
        <v>1337447105</v>
      </c>
      <c r="J2162">
        <v>1334855105</v>
      </c>
      <c r="K2162" t="b">
        <v>0</v>
      </c>
      <c r="L2162">
        <v>16</v>
      </c>
      <c r="M2162" t="b">
        <v>0</v>
      </c>
      <c r="N2162" t="s">
        <v>8282</v>
      </c>
      <c r="O2162" s="5">
        <f t="shared" si="132"/>
        <v>0.85000000000000009</v>
      </c>
      <c r="P2162" s="7">
        <f t="shared" si="133"/>
        <v>5.3125</v>
      </c>
      <c r="Q2162" t="s">
        <v>8333</v>
      </c>
      <c r="R2162" t="s">
        <v>8334</v>
      </c>
      <c r="S2162" s="12">
        <f t="shared" si="134"/>
        <v>41018.711863425924</v>
      </c>
      <c r="T2162" s="12">
        <f t="shared" si="135"/>
        <v>41048.711863425924</v>
      </c>
    </row>
    <row r="2163" spans="1:20" ht="30" hidden="1" x14ac:dyDescent="0.25">
      <c r="A2163">
        <v>2161</v>
      </c>
      <c r="B2163" s="3" t="s">
        <v>2162</v>
      </c>
      <c r="C2163" s="3" t="s">
        <v>6271</v>
      </c>
      <c r="D2163">
        <v>400</v>
      </c>
      <c r="E2163">
        <v>463</v>
      </c>
      <c r="F2163" t="s">
        <v>8219</v>
      </c>
      <c r="G2163" t="s">
        <v>8224</v>
      </c>
      <c r="H2163" t="s">
        <v>8246</v>
      </c>
      <c r="I2163">
        <v>1443040059</v>
      </c>
      <c r="J2163">
        <v>1440448059</v>
      </c>
      <c r="K2163" t="b">
        <v>0</v>
      </c>
      <c r="L2163">
        <v>13</v>
      </c>
      <c r="M2163" t="b">
        <v>1</v>
      </c>
      <c r="N2163" t="s">
        <v>8276</v>
      </c>
      <c r="O2163" s="5">
        <f t="shared" si="132"/>
        <v>115.75</v>
      </c>
      <c r="P2163" s="7">
        <f t="shared" si="133"/>
        <v>35.615384615384613</v>
      </c>
      <c r="Q2163" t="s">
        <v>8325</v>
      </c>
      <c r="R2163" t="s">
        <v>8326</v>
      </c>
      <c r="S2163" s="12">
        <f t="shared" si="134"/>
        <v>42240.852534722217</v>
      </c>
      <c r="T2163" s="12">
        <f t="shared" si="135"/>
        <v>42270.852534722217</v>
      </c>
    </row>
    <row r="2164" spans="1:20" ht="60" hidden="1" x14ac:dyDescent="0.25">
      <c r="A2164">
        <v>2162</v>
      </c>
      <c r="B2164" s="3" t="s">
        <v>2163</v>
      </c>
      <c r="C2164" s="3" t="s">
        <v>6272</v>
      </c>
      <c r="D2164">
        <v>4500</v>
      </c>
      <c r="E2164">
        <v>5052</v>
      </c>
      <c r="F2164" t="s">
        <v>8219</v>
      </c>
      <c r="G2164" t="s">
        <v>8224</v>
      </c>
      <c r="H2164" t="s">
        <v>8246</v>
      </c>
      <c r="I2164">
        <v>1406226191</v>
      </c>
      <c r="J2164">
        <v>1403547791</v>
      </c>
      <c r="K2164" t="b">
        <v>0</v>
      </c>
      <c r="L2164">
        <v>58</v>
      </c>
      <c r="M2164" t="b">
        <v>1</v>
      </c>
      <c r="N2164" t="s">
        <v>8276</v>
      </c>
      <c r="O2164" s="5">
        <f t="shared" si="132"/>
        <v>112.26666666666667</v>
      </c>
      <c r="P2164" s="7">
        <f t="shared" si="133"/>
        <v>87.103448275862064</v>
      </c>
      <c r="Q2164" t="s">
        <v>8325</v>
      </c>
      <c r="R2164" t="s">
        <v>8326</v>
      </c>
      <c r="S2164" s="12">
        <f t="shared" si="134"/>
        <v>41813.766099537039</v>
      </c>
      <c r="T2164" s="12">
        <f t="shared" si="135"/>
        <v>41844.766099537039</v>
      </c>
    </row>
    <row r="2165" spans="1:20" ht="45" hidden="1" x14ac:dyDescent="0.25">
      <c r="A2165">
        <v>2163</v>
      </c>
      <c r="B2165" s="3" t="s">
        <v>2164</v>
      </c>
      <c r="C2165" s="3" t="s">
        <v>6273</v>
      </c>
      <c r="D2165">
        <v>2500</v>
      </c>
      <c r="E2165">
        <v>3305</v>
      </c>
      <c r="F2165" t="s">
        <v>8219</v>
      </c>
      <c r="G2165" t="s">
        <v>8224</v>
      </c>
      <c r="H2165" t="s">
        <v>8246</v>
      </c>
      <c r="I2165">
        <v>1433735400</v>
      </c>
      <c r="J2165">
        <v>1429306520</v>
      </c>
      <c r="K2165" t="b">
        <v>0</v>
      </c>
      <c r="L2165">
        <v>44</v>
      </c>
      <c r="M2165" t="b">
        <v>1</v>
      </c>
      <c r="N2165" t="s">
        <v>8276</v>
      </c>
      <c r="O2165" s="5">
        <f t="shared" si="132"/>
        <v>132.20000000000002</v>
      </c>
      <c r="P2165" s="7">
        <f t="shared" si="133"/>
        <v>75.11363636363636</v>
      </c>
      <c r="Q2165" t="s">
        <v>8325</v>
      </c>
      <c r="R2165" t="s">
        <v>8326</v>
      </c>
      <c r="S2165" s="12">
        <f t="shared" si="134"/>
        <v>42111.899537037039</v>
      </c>
      <c r="T2165" s="12">
        <f t="shared" si="135"/>
        <v>42163.159722222219</v>
      </c>
    </row>
    <row r="2166" spans="1:20" ht="30" hidden="1" x14ac:dyDescent="0.25">
      <c r="A2166">
        <v>2164</v>
      </c>
      <c r="B2166" s="3" t="s">
        <v>2165</v>
      </c>
      <c r="C2166" s="3" t="s">
        <v>6274</v>
      </c>
      <c r="D2166">
        <v>5500</v>
      </c>
      <c r="E2166">
        <v>5645</v>
      </c>
      <c r="F2166" t="s">
        <v>8219</v>
      </c>
      <c r="G2166" t="s">
        <v>8224</v>
      </c>
      <c r="H2166" t="s">
        <v>8246</v>
      </c>
      <c r="I2166">
        <v>1466827140</v>
      </c>
      <c r="J2166">
        <v>1464196414</v>
      </c>
      <c r="K2166" t="b">
        <v>0</v>
      </c>
      <c r="L2166">
        <v>83</v>
      </c>
      <c r="M2166" t="b">
        <v>1</v>
      </c>
      <c r="N2166" t="s">
        <v>8276</v>
      </c>
      <c r="O2166" s="5">
        <f t="shared" si="132"/>
        <v>102.63636363636364</v>
      </c>
      <c r="P2166" s="7">
        <f t="shared" si="133"/>
        <v>68.01204819277109</v>
      </c>
      <c r="Q2166" t="s">
        <v>8325</v>
      </c>
      <c r="R2166" t="s">
        <v>8326</v>
      </c>
      <c r="S2166" s="12">
        <f t="shared" si="134"/>
        <v>42515.71775462963</v>
      </c>
      <c r="T2166" s="12">
        <f t="shared" si="135"/>
        <v>42546.165972222225</v>
      </c>
    </row>
    <row r="2167" spans="1:20" ht="60" hidden="1" x14ac:dyDescent="0.25">
      <c r="A2167">
        <v>2165</v>
      </c>
      <c r="B2167" s="3" t="s">
        <v>2166</v>
      </c>
      <c r="C2167" s="3" t="s">
        <v>6275</v>
      </c>
      <c r="D2167">
        <v>2500</v>
      </c>
      <c r="E2167">
        <v>3466</v>
      </c>
      <c r="F2167" t="s">
        <v>8219</v>
      </c>
      <c r="G2167" t="s">
        <v>8230</v>
      </c>
      <c r="H2167" t="s">
        <v>8249</v>
      </c>
      <c r="I2167">
        <v>1460127635</v>
      </c>
      <c r="J2167">
        <v>1457539235</v>
      </c>
      <c r="K2167" t="b">
        <v>0</v>
      </c>
      <c r="L2167">
        <v>117</v>
      </c>
      <c r="M2167" t="b">
        <v>1</v>
      </c>
      <c r="N2167" t="s">
        <v>8276</v>
      </c>
      <c r="O2167" s="5">
        <f t="shared" si="132"/>
        <v>138.64000000000001</v>
      </c>
      <c r="P2167" s="7">
        <f t="shared" si="133"/>
        <v>29.623931623931625</v>
      </c>
      <c r="Q2167" t="s">
        <v>8325</v>
      </c>
      <c r="R2167" t="s">
        <v>8326</v>
      </c>
      <c r="S2167" s="12">
        <f t="shared" si="134"/>
        <v>42438.667071759264</v>
      </c>
      <c r="T2167" s="12">
        <f t="shared" si="135"/>
        <v>42468.625405092593</v>
      </c>
    </row>
    <row r="2168" spans="1:20" ht="60" hidden="1" x14ac:dyDescent="0.25">
      <c r="A2168">
        <v>2166</v>
      </c>
      <c r="B2168" s="3" t="s">
        <v>2167</v>
      </c>
      <c r="C2168" s="3" t="s">
        <v>6276</v>
      </c>
      <c r="D2168">
        <v>2000</v>
      </c>
      <c r="E2168">
        <v>2932</v>
      </c>
      <c r="F2168" t="s">
        <v>8219</v>
      </c>
      <c r="G2168" t="s">
        <v>8224</v>
      </c>
      <c r="H2168" t="s">
        <v>8246</v>
      </c>
      <c r="I2168">
        <v>1417813618</v>
      </c>
      <c r="J2168">
        <v>1413922018</v>
      </c>
      <c r="K2168" t="b">
        <v>0</v>
      </c>
      <c r="L2168">
        <v>32</v>
      </c>
      <c r="M2168" t="b">
        <v>1</v>
      </c>
      <c r="N2168" t="s">
        <v>8276</v>
      </c>
      <c r="O2168" s="5">
        <f t="shared" si="132"/>
        <v>146.6</v>
      </c>
      <c r="P2168" s="7">
        <f t="shared" si="133"/>
        <v>91.625</v>
      </c>
      <c r="Q2168" t="s">
        <v>8325</v>
      </c>
      <c r="R2168" t="s">
        <v>8326</v>
      </c>
      <c r="S2168" s="12">
        <f t="shared" si="134"/>
        <v>41933.838171296295</v>
      </c>
      <c r="T2168" s="12">
        <f t="shared" si="135"/>
        <v>41978.879837962959</v>
      </c>
    </row>
    <row r="2169" spans="1:20" ht="30" hidden="1" x14ac:dyDescent="0.25">
      <c r="A2169">
        <v>2167</v>
      </c>
      <c r="B2169" s="3" t="s">
        <v>2168</v>
      </c>
      <c r="C2169" s="3" t="s">
        <v>6277</v>
      </c>
      <c r="D2169">
        <v>150</v>
      </c>
      <c r="E2169">
        <v>180</v>
      </c>
      <c r="F2169" t="s">
        <v>8219</v>
      </c>
      <c r="G2169" t="s">
        <v>8224</v>
      </c>
      <c r="H2169" t="s">
        <v>8246</v>
      </c>
      <c r="I2169">
        <v>1347672937</v>
      </c>
      <c r="J2169">
        <v>1346463337</v>
      </c>
      <c r="K2169" t="b">
        <v>0</v>
      </c>
      <c r="L2169">
        <v>8</v>
      </c>
      <c r="M2169" t="b">
        <v>1</v>
      </c>
      <c r="N2169" t="s">
        <v>8276</v>
      </c>
      <c r="O2169" s="5">
        <f t="shared" si="132"/>
        <v>120</v>
      </c>
      <c r="P2169" s="7">
        <f t="shared" si="133"/>
        <v>22.5</v>
      </c>
      <c r="Q2169" t="s">
        <v>8325</v>
      </c>
      <c r="R2169" t="s">
        <v>8326</v>
      </c>
      <c r="S2169" s="12">
        <f t="shared" si="134"/>
        <v>41153.066400462965</v>
      </c>
      <c r="T2169" s="12">
        <f t="shared" si="135"/>
        <v>41167.066400462965</v>
      </c>
    </row>
    <row r="2170" spans="1:20" ht="45" hidden="1" x14ac:dyDescent="0.25">
      <c r="A2170">
        <v>2168</v>
      </c>
      <c r="B2170" s="3" t="s">
        <v>2169</v>
      </c>
      <c r="C2170" s="3" t="s">
        <v>6278</v>
      </c>
      <c r="D2170">
        <v>18000</v>
      </c>
      <c r="E2170">
        <v>21884.69</v>
      </c>
      <c r="F2170" t="s">
        <v>8219</v>
      </c>
      <c r="G2170" t="s">
        <v>8224</v>
      </c>
      <c r="H2170" t="s">
        <v>8246</v>
      </c>
      <c r="I2170">
        <v>1486702800</v>
      </c>
      <c r="J2170">
        <v>1484058261</v>
      </c>
      <c r="K2170" t="b">
        <v>0</v>
      </c>
      <c r="L2170">
        <v>340</v>
      </c>
      <c r="M2170" t="b">
        <v>1</v>
      </c>
      <c r="N2170" t="s">
        <v>8276</v>
      </c>
      <c r="O2170" s="5">
        <f t="shared" si="132"/>
        <v>121.5816111111111</v>
      </c>
      <c r="P2170" s="7">
        <f t="shared" si="133"/>
        <v>64.366735294117646</v>
      </c>
      <c r="Q2170" t="s">
        <v>8325</v>
      </c>
      <c r="R2170" t="s">
        <v>8326</v>
      </c>
      <c r="S2170" s="12">
        <f t="shared" si="134"/>
        <v>42745.600243055553</v>
      </c>
      <c r="T2170" s="12">
        <f t="shared" si="135"/>
        <v>42776.208333333328</v>
      </c>
    </row>
    <row r="2171" spans="1:20" ht="60" hidden="1" x14ac:dyDescent="0.25">
      <c r="A2171">
        <v>2169</v>
      </c>
      <c r="B2171" s="3" t="s">
        <v>2170</v>
      </c>
      <c r="C2171" s="3" t="s">
        <v>6279</v>
      </c>
      <c r="D2171">
        <v>153</v>
      </c>
      <c r="E2171">
        <v>153</v>
      </c>
      <c r="F2171" t="s">
        <v>8219</v>
      </c>
      <c r="G2171" t="s">
        <v>8224</v>
      </c>
      <c r="H2171" t="s">
        <v>8246</v>
      </c>
      <c r="I2171">
        <v>1488473351</v>
      </c>
      <c r="J2171">
        <v>1488214151</v>
      </c>
      <c r="K2171" t="b">
        <v>0</v>
      </c>
      <c r="L2171">
        <v>7</v>
      </c>
      <c r="M2171" t="b">
        <v>1</v>
      </c>
      <c r="N2171" t="s">
        <v>8276</v>
      </c>
      <c r="O2171" s="5">
        <f t="shared" si="132"/>
        <v>100</v>
      </c>
      <c r="P2171" s="7">
        <f t="shared" si="133"/>
        <v>21.857142857142858</v>
      </c>
      <c r="Q2171" t="s">
        <v>8325</v>
      </c>
      <c r="R2171" t="s">
        <v>8326</v>
      </c>
      <c r="S2171" s="12">
        <f t="shared" si="134"/>
        <v>42793.700821759259</v>
      </c>
      <c r="T2171" s="12">
        <f t="shared" si="135"/>
        <v>42796.700821759259</v>
      </c>
    </row>
    <row r="2172" spans="1:20" ht="45" hidden="1" x14ac:dyDescent="0.25">
      <c r="A2172">
        <v>2170</v>
      </c>
      <c r="B2172" s="3" t="s">
        <v>2171</v>
      </c>
      <c r="C2172" s="3" t="s">
        <v>6280</v>
      </c>
      <c r="D2172">
        <v>350</v>
      </c>
      <c r="E2172">
        <v>633</v>
      </c>
      <c r="F2172" t="s">
        <v>8219</v>
      </c>
      <c r="G2172" t="s">
        <v>8224</v>
      </c>
      <c r="H2172" t="s">
        <v>8246</v>
      </c>
      <c r="I2172">
        <v>1440266422</v>
      </c>
      <c r="J2172">
        <v>1436810422</v>
      </c>
      <c r="K2172" t="b">
        <v>0</v>
      </c>
      <c r="L2172">
        <v>19</v>
      </c>
      <c r="M2172" t="b">
        <v>1</v>
      </c>
      <c r="N2172" t="s">
        <v>8276</v>
      </c>
      <c r="O2172" s="5">
        <f t="shared" si="132"/>
        <v>180.85714285714286</v>
      </c>
      <c r="P2172" s="7">
        <f t="shared" si="133"/>
        <v>33.315789473684212</v>
      </c>
      <c r="Q2172" t="s">
        <v>8325</v>
      </c>
      <c r="R2172" t="s">
        <v>8326</v>
      </c>
      <c r="S2172" s="12">
        <f t="shared" si="134"/>
        <v>42198.750254629631</v>
      </c>
      <c r="T2172" s="12">
        <f t="shared" si="135"/>
        <v>42238.750254629631</v>
      </c>
    </row>
    <row r="2173" spans="1:20" ht="45" hidden="1" x14ac:dyDescent="0.25">
      <c r="A2173">
        <v>2171</v>
      </c>
      <c r="B2173" s="3" t="s">
        <v>2172</v>
      </c>
      <c r="C2173" s="3" t="s">
        <v>6281</v>
      </c>
      <c r="D2173">
        <v>4000</v>
      </c>
      <c r="E2173">
        <v>4243</v>
      </c>
      <c r="F2173" t="s">
        <v>8219</v>
      </c>
      <c r="G2173" t="s">
        <v>8224</v>
      </c>
      <c r="H2173" t="s">
        <v>8246</v>
      </c>
      <c r="I2173">
        <v>1434949200</v>
      </c>
      <c r="J2173">
        <v>1431903495</v>
      </c>
      <c r="K2173" t="b">
        <v>0</v>
      </c>
      <c r="L2173">
        <v>47</v>
      </c>
      <c r="M2173" t="b">
        <v>1</v>
      </c>
      <c r="N2173" t="s">
        <v>8276</v>
      </c>
      <c r="O2173" s="5">
        <f t="shared" si="132"/>
        <v>106.075</v>
      </c>
      <c r="P2173" s="7">
        <f t="shared" si="133"/>
        <v>90.276595744680847</v>
      </c>
      <c r="Q2173" t="s">
        <v>8325</v>
      </c>
      <c r="R2173" t="s">
        <v>8326</v>
      </c>
      <c r="S2173" s="12">
        <f t="shared" si="134"/>
        <v>42141.95711805555</v>
      </c>
      <c r="T2173" s="12">
        <f t="shared" si="135"/>
        <v>42177.208333333328</v>
      </c>
    </row>
    <row r="2174" spans="1:20" ht="45" hidden="1" x14ac:dyDescent="0.25">
      <c r="A2174">
        <v>2172</v>
      </c>
      <c r="B2174" s="3" t="s">
        <v>2173</v>
      </c>
      <c r="C2174" s="3" t="s">
        <v>6282</v>
      </c>
      <c r="D2174">
        <v>1000</v>
      </c>
      <c r="E2174">
        <v>1000</v>
      </c>
      <c r="F2174" t="s">
        <v>8219</v>
      </c>
      <c r="G2174" t="s">
        <v>8224</v>
      </c>
      <c r="H2174" t="s">
        <v>8246</v>
      </c>
      <c r="I2174">
        <v>1429365320</v>
      </c>
      <c r="J2174">
        <v>1426773320</v>
      </c>
      <c r="K2174" t="b">
        <v>0</v>
      </c>
      <c r="L2174">
        <v>13</v>
      </c>
      <c r="M2174" t="b">
        <v>1</v>
      </c>
      <c r="N2174" t="s">
        <v>8276</v>
      </c>
      <c r="O2174" s="5">
        <f t="shared" si="132"/>
        <v>100</v>
      </c>
      <c r="P2174" s="7">
        <f t="shared" si="133"/>
        <v>76.92307692307692</v>
      </c>
      <c r="Q2174" t="s">
        <v>8325</v>
      </c>
      <c r="R2174" t="s">
        <v>8326</v>
      </c>
      <c r="S2174" s="12">
        <f t="shared" si="134"/>
        <v>42082.580092592587</v>
      </c>
      <c r="T2174" s="12">
        <f t="shared" si="135"/>
        <v>42112.580092592587</v>
      </c>
    </row>
    <row r="2175" spans="1:20" ht="60" hidden="1" x14ac:dyDescent="0.25">
      <c r="A2175">
        <v>2173</v>
      </c>
      <c r="B2175" s="3" t="s">
        <v>2174</v>
      </c>
      <c r="C2175" s="3" t="s">
        <v>6283</v>
      </c>
      <c r="D2175">
        <v>4200</v>
      </c>
      <c r="E2175">
        <v>5331</v>
      </c>
      <c r="F2175" t="s">
        <v>8219</v>
      </c>
      <c r="G2175" t="s">
        <v>8224</v>
      </c>
      <c r="H2175" t="s">
        <v>8246</v>
      </c>
      <c r="I2175">
        <v>1378785540</v>
      </c>
      <c r="J2175">
        <v>1376066243</v>
      </c>
      <c r="K2175" t="b">
        <v>0</v>
      </c>
      <c r="L2175">
        <v>90</v>
      </c>
      <c r="M2175" t="b">
        <v>1</v>
      </c>
      <c r="N2175" t="s">
        <v>8276</v>
      </c>
      <c r="O2175" s="5">
        <f t="shared" si="132"/>
        <v>126.92857142857143</v>
      </c>
      <c r="P2175" s="7">
        <f t="shared" si="133"/>
        <v>59.233333333333334</v>
      </c>
      <c r="Q2175" t="s">
        <v>8325</v>
      </c>
      <c r="R2175" t="s">
        <v>8326</v>
      </c>
      <c r="S2175" s="12">
        <f t="shared" si="134"/>
        <v>41495.692627314813</v>
      </c>
      <c r="T2175" s="12">
        <f t="shared" si="135"/>
        <v>41527.165972222225</v>
      </c>
    </row>
    <row r="2176" spans="1:20" ht="60" hidden="1" x14ac:dyDescent="0.25">
      <c r="A2176">
        <v>2174</v>
      </c>
      <c r="B2176" s="3" t="s">
        <v>2175</v>
      </c>
      <c r="C2176" s="3" t="s">
        <v>6284</v>
      </c>
      <c r="D2176">
        <v>4000</v>
      </c>
      <c r="E2176">
        <v>4119</v>
      </c>
      <c r="F2176" t="s">
        <v>8219</v>
      </c>
      <c r="G2176" t="s">
        <v>8225</v>
      </c>
      <c r="H2176" t="s">
        <v>8247</v>
      </c>
      <c r="I2176">
        <v>1462453307</v>
      </c>
      <c r="J2176">
        <v>1459861307</v>
      </c>
      <c r="K2176" t="b">
        <v>0</v>
      </c>
      <c r="L2176">
        <v>63</v>
      </c>
      <c r="M2176" t="b">
        <v>1</v>
      </c>
      <c r="N2176" t="s">
        <v>8276</v>
      </c>
      <c r="O2176" s="5">
        <f t="shared" si="132"/>
        <v>102.97499999999999</v>
      </c>
      <c r="P2176" s="7">
        <f t="shared" si="133"/>
        <v>65.38095238095238</v>
      </c>
      <c r="Q2176" t="s">
        <v>8325</v>
      </c>
      <c r="R2176" t="s">
        <v>8326</v>
      </c>
      <c r="S2176" s="12">
        <f t="shared" si="134"/>
        <v>42465.542905092589</v>
      </c>
      <c r="T2176" s="12">
        <f t="shared" si="135"/>
        <v>42495.542905092589</v>
      </c>
    </row>
    <row r="2177" spans="1:20" ht="60" hidden="1" x14ac:dyDescent="0.25">
      <c r="A2177">
        <v>2175</v>
      </c>
      <c r="B2177" s="3" t="s">
        <v>2176</v>
      </c>
      <c r="C2177" s="3" t="s">
        <v>6285</v>
      </c>
      <c r="D2177">
        <v>700</v>
      </c>
      <c r="E2177">
        <v>1750</v>
      </c>
      <c r="F2177" t="s">
        <v>8219</v>
      </c>
      <c r="G2177" t="s">
        <v>8224</v>
      </c>
      <c r="H2177" t="s">
        <v>8246</v>
      </c>
      <c r="I2177">
        <v>1469059986</v>
      </c>
      <c r="J2177">
        <v>1468455186</v>
      </c>
      <c r="K2177" t="b">
        <v>0</v>
      </c>
      <c r="L2177">
        <v>26</v>
      </c>
      <c r="M2177" t="b">
        <v>1</v>
      </c>
      <c r="N2177" t="s">
        <v>8276</v>
      </c>
      <c r="O2177" s="5">
        <f t="shared" si="132"/>
        <v>250</v>
      </c>
      <c r="P2177" s="7">
        <f t="shared" si="133"/>
        <v>67.307692307692307</v>
      </c>
      <c r="Q2177" t="s">
        <v>8325</v>
      </c>
      <c r="R2177" t="s">
        <v>8326</v>
      </c>
      <c r="S2177" s="12">
        <f t="shared" si="134"/>
        <v>42565.009097222224</v>
      </c>
      <c r="T2177" s="12">
        <f t="shared" si="135"/>
        <v>42572.009097222224</v>
      </c>
    </row>
    <row r="2178" spans="1:20" ht="45" hidden="1" x14ac:dyDescent="0.25">
      <c r="A2178">
        <v>2176</v>
      </c>
      <c r="B2178" s="3" t="s">
        <v>2177</v>
      </c>
      <c r="C2178" s="3" t="s">
        <v>6286</v>
      </c>
      <c r="D2178">
        <v>5000</v>
      </c>
      <c r="E2178">
        <v>6301</v>
      </c>
      <c r="F2178" t="s">
        <v>8219</v>
      </c>
      <c r="G2178" t="s">
        <v>8224</v>
      </c>
      <c r="H2178" t="s">
        <v>8246</v>
      </c>
      <c r="I2178">
        <v>1430579509</v>
      </c>
      <c r="J2178">
        <v>1427987509</v>
      </c>
      <c r="K2178" t="b">
        <v>0</v>
      </c>
      <c r="L2178">
        <v>71</v>
      </c>
      <c r="M2178" t="b">
        <v>1</v>
      </c>
      <c r="N2178" t="s">
        <v>8276</v>
      </c>
      <c r="O2178" s="5">
        <f t="shared" si="132"/>
        <v>126.02</v>
      </c>
      <c r="P2178" s="7">
        <f t="shared" si="133"/>
        <v>88.74647887323944</v>
      </c>
      <c r="Q2178" t="s">
        <v>8325</v>
      </c>
      <c r="R2178" t="s">
        <v>8326</v>
      </c>
      <c r="S2178" s="12">
        <f t="shared" si="134"/>
        <v>42096.633206018523</v>
      </c>
      <c r="T2178" s="12">
        <f t="shared" si="135"/>
        <v>42126.633206018523</v>
      </c>
    </row>
    <row r="2179" spans="1:20" ht="75" hidden="1" x14ac:dyDescent="0.25">
      <c r="A2179">
        <v>2177</v>
      </c>
      <c r="B2179" s="3" t="s">
        <v>2178</v>
      </c>
      <c r="C2179" s="3" t="s">
        <v>6287</v>
      </c>
      <c r="D2179">
        <v>2500</v>
      </c>
      <c r="E2179">
        <v>2503</v>
      </c>
      <c r="F2179" t="s">
        <v>8219</v>
      </c>
      <c r="G2179" t="s">
        <v>8224</v>
      </c>
      <c r="H2179" t="s">
        <v>8246</v>
      </c>
      <c r="I2179">
        <v>1465192867</v>
      </c>
      <c r="J2179">
        <v>1463032867</v>
      </c>
      <c r="K2179" t="b">
        <v>0</v>
      </c>
      <c r="L2179">
        <v>38</v>
      </c>
      <c r="M2179" t="b">
        <v>1</v>
      </c>
      <c r="N2179" t="s">
        <v>8276</v>
      </c>
      <c r="O2179" s="5">
        <f t="shared" ref="O2179:O2242" si="136">(E2179/D2179)*100</f>
        <v>100.12</v>
      </c>
      <c r="P2179" s="7">
        <f t="shared" ref="P2179:P2242" si="137">IF(E2179&gt;0,E2179/L2179,"N/A")</f>
        <v>65.868421052631575</v>
      </c>
      <c r="Q2179" t="s">
        <v>8325</v>
      </c>
      <c r="R2179" t="s">
        <v>8326</v>
      </c>
      <c r="S2179" s="12">
        <f t="shared" ref="S2179:S2242" si="138">(((J2179/60)/60)/24)+DATE(1970,1,1)</f>
        <v>42502.250775462962</v>
      </c>
      <c r="T2179" s="12">
        <f t="shared" ref="T2179:T2242" si="139">(((I2179/60)/60/24)+DATE(1970,1,1))</f>
        <v>42527.250775462962</v>
      </c>
    </row>
    <row r="2180" spans="1:20" ht="45" hidden="1" x14ac:dyDescent="0.25">
      <c r="A2180">
        <v>2178</v>
      </c>
      <c r="B2180" s="3" t="s">
        <v>2179</v>
      </c>
      <c r="C2180" s="3" t="s">
        <v>6288</v>
      </c>
      <c r="D2180">
        <v>25000</v>
      </c>
      <c r="E2180">
        <v>34660</v>
      </c>
      <c r="F2180" t="s">
        <v>8219</v>
      </c>
      <c r="G2180" t="s">
        <v>8224</v>
      </c>
      <c r="H2180" t="s">
        <v>8246</v>
      </c>
      <c r="I2180">
        <v>1484752597</v>
      </c>
      <c r="J2180">
        <v>1482160597</v>
      </c>
      <c r="K2180" t="b">
        <v>0</v>
      </c>
      <c r="L2180">
        <v>859</v>
      </c>
      <c r="M2180" t="b">
        <v>1</v>
      </c>
      <c r="N2180" t="s">
        <v>8276</v>
      </c>
      <c r="O2180" s="5">
        <f t="shared" si="136"/>
        <v>138.64000000000001</v>
      </c>
      <c r="P2180" s="7">
        <f t="shared" si="137"/>
        <v>40.349243306169967</v>
      </c>
      <c r="Q2180" t="s">
        <v>8325</v>
      </c>
      <c r="R2180" t="s">
        <v>8326</v>
      </c>
      <c r="S2180" s="12">
        <f t="shared" si="138"/>
        <v>42723.63653935185</v>
      </c>
      <c r="T2180" s="12">
        <f t="shared" si="139"/>
        <v>42753.63653935185</v>
      </c>
    </row>
    <row r="2181" spans="1:20" ht="45" hidden="1" x14ac:dyDescent="0.25">
      <c r="A2181">
        <v>2179</v>
      </c>
      <c r="B2181" s="3" t="s">
        <v>2180</v>
      </c>
      <c r="C2181" s="3" t="s">
        <v>6289</v>
      </c>
      <c r="D2181">
        <v>1000</v>
      </c>
      <c r="E2181">
        <v>1614</v>
      </c>
      <c r="F2181" t="s">
        <v>8219</v>
      </c>
      <c r="G2181" t="s">
        <v>8224</v>
      </c>
      <c r="H2181" t="s">
        <v>8246</v>
      </c>
      <c r="I2181">
        <v>1428725192</v>
      </c>
      <c r="J2181">
        <v>1426133192</v>
      </c>
      <c r="K2181" t="b">
        <v>0</v>
      </c>
      <c r="L2181">
        <v>21</v>
      </c>
      <c r="M2181" t="b">
        <v>1</v>
      </c>
      <c r="N2181" t="s">
        <v>8276</v>
      </c>
      <c r="O2181" s="5">
        <f t="shared" si="136"/>
        <v>161.4</v>
      </c>
      <c r="P2181" s="7">
        <f t="shared" si="137"/>
        <v>76.857142857142861</v>
      </c>
      <c r="Q2181" t="s">
        <v>8325</v>
      </c>
      <c r="R2181" t="s">
        <v>8326</v>
      </c>
      <c r="S2181" s="12">
        <f t="shared" si="138"/>
        <v>42075.171203703707</v>
      </c>
      <c r="T2181" s="12">
        <f t="shared" si="139"/>
        <v>42105.171203703707</v>
      </c>
    </row>
    <row r="2182" spans="1:20" ht="45" hidden="1" x14ac:dyDescent="0.25">
      <c r="A2182">
        <v>2180</v>
      </c>
      <c r="B2182" s="3" t="s">
        <v>2181</v>
      </c>
      <c r="C2182" s="3" t="s">
        <v>6290</v>
      </c>
      <c r="D2182">
        <v>5000</v>
      </c>
      <c r="E2182">
        <v>5359.21</v>
      </c>
      <c r="F2182" t="s">
        <v>8219</v>
      </c>
      <c r="G2182" t="s">
        <v>8224</v>
      </c>
      <c r="H2182" t="s">
        <v>8246</v>
      </c>
      <c r="I2182">
        <v>1447434268</v>
      </c>
      <c r="J2182">
        <v>1443801868</v>
      </c>
      <c r="K2182" t="b">
        <v>0</v>
      </c>
      <c r="L2182">
        <v>78</v>
      </c>
      <c r="M2182" t="b">
        <v>1</v>
      </c>
      <c r="N2182" t="s">
        <v>8276</v>
      </c>
      <c r="O2182" s="5">
        <f t="shared" si="136"/>
        <v>107.18419999999999</v>
      </c>
      <c r="P2182" s="7">
        <f t="shared" si="137"/>
        <v>68.707820512820518</v>
      </c>
      <c r="Q2182" t="s">
        <v>8325</v>
      </c>
      <c r="R2182" t="s">
        <v>8326</v>
      </c>
      <c r="S2182" s="12">
        <f t="shared" si="138"/>
        <v>42279.669768518521</v>
      </c>
      <c r="T2182" s="12">
        <f t="shared" si="139"/>
        <v>42321.711435185185</v>
      </c>
    </row>
    <row r="2183" spans="1:20" ht="60" hidden="1" x14ac:dyDescent="0.25">
      <c r="A2183">
        <v>2181</v>
      </c>
      <c r="B2183" s="3" t="s">
        <v>2182</v>
      </c>
      <c r="C2183" s="3" t="s">
        <v>6291</v>
      </c>
      <c r="D2183">
        <v>2000</v>
      </c>
      <c r="E2183">
        <v>3062</v>
      </c>
      <c r="F2183" t="s">
        <v>8219</v>
      </c>
      <c r="G2183" t="s">
        <v>8224</v>
      </c>
      <c r="H2183" t="s">
        <v>8246</v>
      </c>
      <c r="I2183">
        <v>1487635653</v>
      </c>
      <c r="J2183">
        <v>1486426053</v>
      </c>
      <c r="K2183" t="b">
        <v>0</v>
      </c>
      <c r="L2183">
        <v>53</v>
      </c>
      <c r="M2183" t="b">
        <v>1</v>
      </c>
      <c r="N2183" t="s">
        <v>8297</v>
      </c>
      <c r="O2183" s="5">
        <f t="shared" si="136"/>
        <v>153.1</v>
      </c>
      <c r="P2183" s="7">
        <f t="shared" si="137"/>
        <v>57.773584905660378</v>
      </c>
      <c r="Q2183" t="s">
        <v>8333</v>
      </c>
      <c r="R2183" t="s">
        <v>8351</v>
      </c>
      <c r="S2183" s="12">
        <f t="shared" si="138"/>
        <v>42773.005243055552</v>
      </c>
      <c r="T2183" s="12">
        <f t="shared" si="139"/>
        <v>42787.005243055552</v>
      </c>
    </row>
    <row r="2184" spans="1:20" ht="45" hidden="1" x14ac:dyDescent="0.25">
      <c r="A2184">
        <v>2182</v>
      </c>
      <c r="B2184" s="3" t="s">
        <v>2183</v>
      </c>
      <c r="C2184" s="3" t="s">
        <v>6292</v>
      </c>
      <c r="D2184">
        <v>3000</v>
      </c>
      <c r="E2184">
        <v>15725</v>
      </c>
      <c r="F2184" t="s">
        <v>8219</v>
      </c>
      <c r="G2184" t="s">
        <v>8229</v>
      </c>
      <c r="H2184" t="s">
        <v>8251</v>
      </c>
      <c r="I2184">
        <v>1412285825</v>
      </c>
      <c r="J2184">
        <v>1409261825</v>
      </c>
      <c r="K2184" t="b">
        <v>0</v>
      </c>
      <c r="L2184">
        <v>356</v>
      </c>
      <c r="M2184" t="b">
        <v>1</v>
      </c>
      <c r="N2184" t="s">
        <v>8297</v>
      </c>
      <c r="O2184" s="5">
        <f t="shared" si="136"/>
        <v>524.16666666666663</v>
      </c>
      <c r="P2184" s="7">
        <f t="shared" si="137"/>
        <v>44.171348314606739</v>
      </c>
      <c r="Q2184" t="s">
        <v>8333</v>
      </c>
      <c r="R2184" t="s">
        <v>8351</v>
      </c>
      <c r="S2184" s="12">
        <f t="shared" si="138"/>
        <v>41879.900752314818</v>
      </c>
      <c r="T2184" s="12">
        <f t="shared" si="139"/>
        <v>41914.900752314818</v>
      </c>
    </row>
    <row r="2185" spans="1:20" ht="60" hidden="1" x14ac:dyDescent="0.25">
      <c r="A2185">
        <v>2183</v>
      </c>
      <c r="B2185" s="3" t="s">
        <v>2184</v>
      </c>
      <c r="C2185" s="3" t="s">
        <v>6293</v>
      </c>
      <c r="D2185">
        <v>1800</v>
      </c>
      <c r="E2185">
        <v>8807</v>
      </c>
      <c r="F2185" t="s">
        <v>8219</v>
      </c>
      <c r="G2185" t="s">
        <v>8224</v>
      </c>
      <c r="H2185" t="s">
        <v>8246</v>
      </c>
      <c r="I2185">
        <v>1486616400</v>
      </c>
      <c r="J2185">
        <v>1484037977</v>
      </c>
      <c r="K2185" t="b">
        <v>0</v>
      </c>
      <c r="L2185">
        <v>279</v>
      </c>
      <c r="M2185" t="b">
        <v>1</v>
      </c>
      <c r="N2185" t="s">
        <v>8297</v>
      </c>
      <c r="O2185" s="5">
        <f t="shared" si="136"/>
        <v>489.27777777777777</v>
      </c>
      <c r="P2185" s="7">
        <f t="shared" si="137"/>
        <v>31.566308243727597</v>
      </c>
      <c r="Q2185" t="s">
        <v>8333</v>
      </c>
      <c r="R2185" t="s">
        <v>8351</v>
      </c>
      <c r="S2185" s="12">
        <f t="shared" si="138"/>
        <v>42745.365474537044</v>
      </c>
      <c r="T2185" s="12">
        <f t="shared" si="139"/>
        <v>42775.208333333328</v>
      </c>
    </row>
    <row r="2186" spans="1:20" ht="60" hidden="1" x14ac:dyDescent="0.25">
      <c r="A2186">
        <v>2184</v>
      </c>
      <c r="B2186" s="3" t="s">
        <v>2185</v>
      </c>
      <c r="C2186" s="3" t="s">
        <v>6294</v>
      </c>
      <c r="D2186">
        <v>10000</v>
      </c>
      <c r="E2186">
        <v>28474</v>
      </c>
      <c r="F2186" t="s">
        <v>8219</v>
      </c>
      <c r="G2186" t="s">
        <v>8224</v>
      </c>
      <c r="H2186" t="s">
        <v>8246</v>
      </c>
      <c r="I2186">
        <v>1453737600</v>
      </c>
      <c r="J2186">
        <v>1452530041</v>
      </c>
      <c r="K2186" t="b">
        <v>1</v>
      </c>
      <c r="L2186">
        <v>266</v>
      </c>
      <c r="M2186" t="b">
        <v>1</v>
      </c>
      <c r="N2186" t="s">
        <v>8297</v>
      </c>
      <c r="O2186" s="5">
        <f t="shared" si="136"/>
        <v>284.74</v>
      </c>
      <c r="P2186" s="7">
        <f t="shared" si="137"/>
        <v>107.04511278195488</v>
      </c>
      <c r="Q2186" t="s">
        <v>8333</v>
      </c>
      <c r="R2186" t="s">
        <v>8351</v>
      </c>
      <c r="S2186" s="12">
        <f t="shared" si="138"/>
        <v>42380.690289351856</v>
      </c>
      <c r="T2186" s="12">
        <f t="shared" si="139"/>
        <v>42394.666666666672</v>
      </c>
    </row>
    <row r="2187" spans="1:20" ht="60" hidden="1" x14ac:dyDescent="0.25">
      <c r="A2187">
        <v>2185</v>
      </c>
      <c r="B2187" s="3" t="s">
        <v>2186</v>
      </c>
      <c r="C2187" s="3" t="s">
        <v>6295</v>
      </c>
      <c r="D2187">
        <v>5000</v>
      </c>
      <c r="E2187">
        <v>92848.5</v>
      </c>
      <c r="F2187" t="s">
        <v>8219</v>
      </c>
      <c r="G2187" t="s">
        <v>8225</v>
      </c>
      <c r="H2187" t="s">
        <v>8247</v>
      </c>
      <c r="I2187">
        <v>1364286239</v>
      </c>
      <c r="J2187">
        <v>1360830239</v>
      </c>
      <c r="K2187" t="b">
        <v>0</v>
      </c>
      <c r="L2187">
        <v>623</v>
      </c>
      <c r="M2187" t="b">
        <v>1</v>
      </c>
      <c r="N2187" t="s">
        <v>8297</v>
      </c>
      <c r="O2187" s="5">
        <f t="shared" si="136"/>
        <v>1856.97</v>
      </c>
      <c r="P2187" s="7">
        <f t="shared" si="137"/>
        <v>149.03451043338683</v>
      </c>
      <c r="Q2187" t="s">
        <v>8333</v>
      </c>
      <c r="R2187" t="s">
        <v>8351</v>
      </c>
      <c r="S2187" s="12">
        <f t="shared" si="138"/>
        <v>41319.349988425929</v>
      </c>
      <c r="T2187" s="12">
        <f t="shared" si="139"/>
        <v>41359.349988425929</v>
      </c>
    </row>
    <row r="2188" spans="1:20" ht="45" hidden="1" x14ac:dyDescent="0.25">
      <c r="A2188">
        <v>2186</v>
      </c>
      <c r="B2188" s="3" t="s">
        <v>2187</v>
      </c>
      <c r="C2188" s="3" t="s">
        <v>6296</v>
      </c>
      <c r="D2188">
        <v>20000</v>
      </c>
      <c r="E2188">
        <v>21935</v>
      </c>
      <c r="F2188" t="s">
        <v>8219</v>
      </c>
      <c r="G2188" t="s">
        <v>8224</v>
      </c>
      <c r="H2188" t="s">
        <v>8246</v>
      </c>
      <c r="I2188">
        <v>1473213600</v>
      </c>
      <c r="J2188">
        <v>1470062743</v>
      </c>
      <c r="K2188" t="b">
        <v>0</v>
      </c>
      <c r="L2188">
        <v>392</v>
      </c>
      <c r="M2188" t="b">
        <v>1</v>
      </c>
      <c r="N2188" t="s">
        <v>8297</v>
      </c>
      <c r="O2188" s="5">
        <f t="shared" si="136"/>
        <v>109.67499999999998</v>
      </c>
      <c r="P2188" s="7">
        <f t="shared" si="137"/>
        <v>55.956632653061227</v>
      </c>
      <c r="Q2188" t="s">
        <v>8333</v>
      </c>
      <c r="R2188" t="s">
        <v>8351</v>
      </c>
      <c r="S2188" s="12">
        <f t="shared" si="138"/>
        <v>42583.615081018521</v>
      </c>
      <c r="T2188" s="12">
        <f t="shared" si="139"/>
        <v>42620.083333333328</v>
      </c>
    </row>
    <row r="2189" spans="1:20" ht="60" hidden="1" x14ac:dyDescent="0.25">
      <c r="A2189">
        <v>2187</v>
      </c>
      <c r="B2189" s="3" t="s">
        <v>2188</v>
      </c>
      <c r="C2189" s="3" t="s">
        <v>6297</v>
      </c>
      <c r="D2189">
        <v>20000</v>
      </c>
      <c r="E2189">
        <v>202928.5</v>
      </c>
      <c r="F2189" t="s">
        <v>8219</v>
      </c>
      <c r="G2189" t="s">
        <v>8224</v>
      </c>
      <c r="H2189" t="s">
        <v>8246</v>
      </c>
      <c r="I2189">
        <v>1428033540</v>
      </c>
      <c r="J2189">
        <v>1425531666</v>
      </c>
      <c r="K2189" t="b">
        <v>1</v>
      </c>
      <c r="L2189">
        <v>3562</v>
      </c>
      <c r="M2189" t="b">
        <v>1</v>
      </c>
      <c r="N2189" t="s">
        <v>8297</v>
      </c>
      <c r="O2189" s="5">
        <f t="shared" si="136"/>
        <v>1014.6425</v>
      </c>
      <c r="P2189" s="7">
        <f t="shared" si="137"/>
        <v>56.970381807973048</v>
      </c>
      <c r="Q2189" t="s">
        <v>8333</v>
      </c>
      <c r="R2189" t="s">
        <v>8351</v>
      </c>
      <c r="S2189" s="12">
        <f t="shared" si="138"/>
        <v>42068.209097222221</v>
      </c>
      <c r="T2189" s="12">
        <f t="shared" si="139"/>
        <v>42097.165972222225</v>
      </c>
    </row>
    <row r="2190" spans="1:20" ht="45" hidden="1" x14ac:dyDescent="0.25">
      <c r="A2190">
        <v>2188</v>
      </c>
      <c r="B2190" s="3" t="s">
        <v>2189</v>
      </c>
      <c r="C2190" s="3" t="s">
        <v>6298</v>
      </c>
      <c r="D2190">
        <v>5494</v>
      </c>
      <c r="E2190">
        <v>22645</v>
      </c>
      <c r="F2190" t="s">
        <v>8219</v>
      </c>
      <c r="G2190" t="s">
        <v>8226</v>
      </c>
      <c r="H2190" t="s">
        <v>8248</v>
      </c>
      <c r="I2190">
        <v>1477414800</v>
      </c>
      <c r="J2190">
        <v>1474380241</v>
      </c>
      <c r="K2190" t="b">
        <v>0</v>
      </c>
      <c r="L2190">
        <v>514</v>
      </c>
      <c r="M2190" t="b">
        <v>1</v>
      </c>
      <c r="N2190" t="s">
        <v>8297</v>
      </c>
      <c r="O2190" s="5">
        <f t="shared" si="136"/>
        <v>412.17692027666544</v>
      </c>
      <c r="P2190" s="7">
        <f t="shared" si="137"/>
        <v>44.056420233463037</v>
      </c>
      <c r="Q2190" t="s">
        <v>8333</v>
      </c>
      <c r="R2190" t="s">
        <v>8351</v>
      </c>
      <c r="S2190" s="12">
        <f t="shared" si="138"/>
        <v>42633.586122685185</v>
      </c>
      <c r="T2190" s="12">
        <f t="shared" si="139"/>
        <v>42668.708333333328</v>
      </c>
    </row>
    <row r="2191" spans="1:20" ht="60" hidden="1" x14ac:dyDescent="0.25">
      <c r="A2191">
        <v>2189</v>
      </c>
      <c r="B2191" s="3" t="s">
        <v>2190</v>
      </c>
      <c r="C2191" s="3" t="s">
        <v>6299</v>
      </c>
      <c r="D2191">
        <v>1200</v>
      </c>
      <c r="E2191">
        <v>6039</v>
      </c>
      <c r="F2191" t="s">
        <v>8219</v>
      </c>
      <c r="G2191" t="s">
        <v>8225</v>
      </c>
      <c r="H2191" t="s">
        <v>8247</v>
      </c>
      <c r="I2191">
        <v>1461276000</v>
      </c>
      <c r="J2191">
        <v>1460055300</v>
      </c>
      <c r="K2191" t="b">
        <v>0</v>
      </c>
      <c r="L2191">
        <v>88</v>
      </c>
      <c r="M2191" t="b">
        <v>1</v>
      </c>
      <c r="N2191" t="s">
        <v>8297</v>
      </c>
      <c r="O2191" s="5">
        <f t="shared" si="136"/>
        <v>503.25</v>
      </c>
      <c r="P2191" s="7">
        <f t="shared" si="137"/>
        <v>68.625</v>
      </c>
      <c r="Q2191" t="s">
        <v>8333</v>
      </c>
      <c r="R2191" t="s">
        <v>8351</v>
      </c>
      <c r="S2191" s="12">
        <f t="shared" si="138"/>
        <v>42467.788194444445</v>
      </c>
      <c r="T2191" s="12">
        <f t="shared" si="139"/>
        <v>42481.916666666672</v>
      </c>
    </row>
    <row r="2192" spans="1:20" ht="45" hidden="1" x14ac:dyDescent="0.25">
      <c r="A2192">
        <v>2190</v>
      </c>
      <c r="B2192" s="3" t="s">
        <v>2191</v>
      </c>
      <c r="C2192" s="3" t="s">
        <v>6300</v>
      </c>
      <c r="D2192">
        <v>19000</v>
      </c>
      <c r="E2192">
        <v>35076</v>
      </c>
      <c r="F2192" t="s">
        <v>8219</v>
      </c>
      <c r="G2192" t="s">
        <v>8224</v>
      </c>
      <c r="H2192" t="s">
        <v>8246</v>
      </c>
      <c r="I2192">
        <v>1458716340</v>
      </c>
      <c r="J2192">
        <v>1455721204</v>
      </c>
      <c r="K2192" t="b">
        <v>0</v>
      </c>
      <c r="L2192">
        <v>537</v>
      </c>
      <c r="M2192" t="b">
        <v>1</v>
      </c>
      <c r="N2192" t="s">
        <v>8297</v>
      </c>
      <c r="O2192" s="5">
        <f t="shared" si="136"/>
        <v>184.61052631578946</v>
      </c>
      <c r="P2192" s="7">
        <f t="shared" si="137"/>
        <v>65.318435754189949</v>
      </c>
      <c r="Q2192" t="s">
        <v>8333</v>
      </c>
      <c r="R2192" t="s">
        <v>8351</v>
      </c>
      <c r="S2192" s="12">
        <f t="shared" si="138"/>
        <v>42417.625046296293</v>
      </c>
      <c r="T2192" s="12">
        <f t="shared" si="139"/>
        <v>42452.290972222225</v>
      </c>
    </row>
    <row r="2193" spans="1:20" ht="60" hidden="1" x14ac:dyDescent="0.25">
      <c r="A2193">
        <v>2191</v>
      </c>
      <c r="B2193" s="3" t="s">
        <v>2192</v>
      </c>
      <c r="C2193" s="3" t="s">
        <v>6301</v>
      </c>
      <c r="D2193">
        <v>750</v>
      </c>
      <c r="E2193">
        <v>898</v>
      </c>
      <c r="F2193" t="s">
        <v>8219</v>
      </c>
      <c r="G2193" t="s">
        <v>8225</v>
      </c>
      <c r="H2193" t="s">
        <v>8247</v>
      </c>
      <c r="I2193">
        <v>1487102427</v>
      </c>
      <c r="J2193">
        <v>1486065627</v>
      </c>
      <c r="K2193" t="b">
        <v>0</v>
      </c>
      <c r="L2193">
        <v>25</v>
      </c>
      <c r="M2193" t="b">
        <v>1</v>
      </c>
      <c r="N2193" t="s">
        <v>8297</v>
      </c>
      <c r="O2193" s="5">
        <f t="shared" si="136"/>
        <v>119.73333333333333</v>
      </c>
      <c r="P2193" s="7">
        <f t="shared" si="137"/>
        <v>35.92</v>
      </c>
      <c r="Q2193" t="s">
        <v>8333</v>
      </c>
      <c r="R2193" t="s">
        <v>8351</v>
      </c>
      <c r="S2193" s="12">
        <f t="shared" si="138"/>
        <v>42768.833645833336</v>
      </c>
      <c r="T2193" s="12">
        <f t="shared" si="139"/>
        <v>42780.833645833336</v>
      </c>
    </row>
    <row r="2194" spans="1:20" ht="60" hidden="1" x14ac:dyDescent="0.25">
      <c r="A2194">
        <v>2192</v>
      </c>
      <c r="B2194" s="3" t="s">
        <v>2193</v>
      </c>
      <c r="C2194" s="3" t="s">
        <v>6302</v>
      </c>
      <c r="D2194">
        <v>12000</v>
      </c>
      <c r="E2194">
        <v>129748.82</v>
      </c>
      <c r="F2194" t="s">
        <v>8219</v>
      </c>
      <c r="G2194" t="s">
        <v>8225</v>
      </c>
      <c r="H2194" t="s">
        <v>8247</v>
      </c>
      <c r="I2194">
        <v>1481842800</v>
      </c>
      <c r="J2194">
        <v>1479414344</v>
      </c>
      <c r="K2194" t="b">
        <v>0</v>
      </c>
      <c r="L2194">
        <v>3238</v>
      </c>
      <c r="M2194" t="b">
        <v>1</v>
      </c>
      <c r="N2194" t="s">
        <v>8297</v>
      </c>
      <c r="O2194" s="5">
        <f t="shared" si="136"/>
        <v>1081.2401666666667</v>
      </c>
      <c r="P2194" s="7">
        <f t="shared" si="137"/>
        <v>40.070667078443485</v>
      </c>
      <c r="Q2194" t="s">
        <v>8333</v>
      </c>
      <c r="R2194" t="s">
        <v>8351</v>
      </c>
      <c r="S2194" s="12">
        <f t="shared" si="138"/>
        <v>42691.8512037037</v>
      </c>
      <c r="T2194" s="12">
        <f t="shared" si="139"/>
        <v>42719.958333333328</v>
      </c>
    </row>
    <row r="2195" spans="1:20" ht="60" hidden="1" x14ac:dyDescent="0.25">
      <c r="A2195">
        <v>2193</v>
      </c>
      <c r="B2195" s="3" t="s">
        <v>2194</v>
      </c>
      <c r="C2195" s="3" t="s">
        <v>6303</v>
      </c>
      <c r="D2195">
        <v>15000</v>
      </c>
      <c r="E2195">
        <v>67856</v>
      </c>
      <c r="F2195" t="s">
        <v>8219</v>
      </c>
      <c r="G2195" t="s">
        <v>8224</v>
      </c>
      <c r="H2195" t="s">
        <v>8246</v>
      </c>
      <c r="I2195">
        <v>1479704340</v>
      </c>
      <c r="J2195">
        <v>1477043072</v>
      </c>
      <c r="K2195" t="b">
        <v>0</v>
      </c>
      <c r="L2195">
        <v>897</v>
      </c>
      <c r="M2195" t="b">
        <v>1</v>
      </c>
      <c r="N2195" t="s">
        <v>8297</v>
      </c>
      <c r="O2195" s="5">
        <f t="shared" si="136"/>
        <v>452.37333333333333</v>
      </c>
      <c r="P2195" s="7">
        <f t="shared" si="137"/>
        <v>75.647714604236342</v>
      </c>
      <c r="Q2195" t="s">
        <v>8333</v>
      </c>
      <c r="R2195" t="s">
        <v>8351</v>
      </c>
      <c r="S2195" s="12">
        <f t="shared" si="138"/>
        <v>42664.405925925923</v>
      </c>
      <c r="T2195" s="12">
        <f t="shared" si="139"/>
        <v>42695.207638888889</v>
      </c>
    </row>
    <row r="2196" spans="1:20" ht="60" hidden="1" x14ac:dyDescent="0.25">
      <c r="A2196">
        <v>2194</v>
      </c>
      <c r="B2196" s="3" t="s">
        <v>2195</v>
      </c>
      <c r="C2196" s="3" t="s">
        <v>6304</v>
      </c>
      <c r="D2196">
        <v>10000</v>
      </c>
      <c r="E2196">
        <v>53737</v>
      </c>
      <c r="F2196" t="s">
        <v>8219</v>
      </c>
      <c r="G2196" t="s">
        <v>8224</v>
      </c>
      <c r="H2196" t="s">
        <v>8246</v>
      </c>
      <c r="I2196">
        <v>1459012290</v>
      </c>
      <c r="J2196">
        <v>1456423890</v>
      </c>
      <c r="K2196" t="b">
        <v>0</v>
      </c>
      <c r="L2196">
        <v>878</v>
      </c>
      <c r="M2196" t="b">
        <v>1</v>
      </c>
      <c r="N2196" t="s">
        <v>8297</v>
      </c>
      <c r="O2196" s="5">
        <f t="shared" si="136"/>
        <v>537.37</v>
      </c>
      <c r="P2196" s="7">
        <f t="shared" si="137"/>
        <v>61.203872437357631</v>
      </c>
      <c r="Q2196" t="s">
        <v>8333</v>
      </c>
      <c r="R2196" t="s">
        <v>8351</v>
      </c>
      <c r="S2196" s="12">
        <f t="shared" si="138"/>
        <v>42425.757986111115</v>
      </c>
      <c r="T2196" s="12">
        <f t="shared" si="139"/>
        <v>42455.716319444444</v>
      </c>
    </row>
    <row r="2197" spans="1:20" ht="30" hidden="1" x14ac:dyDescent="0.25">
      <c r="A2197">
        <v>2195</v>
      </c>
      <c r="B2197" s="3" t="s">
        <v>2196</v>
      </c>
      <c r="C2197" s="3" t="s">
        <v>6305</v>
      </c>
      <c r="D2197">
        <v>4600</v>
      </c>
      <c r="E2197">
        <v>5535</v>
      </c>
      <c r="F2197" t="s">
        <v>8219</v>
      </c>
      <c r="G2197" t="s">
        <v>8224</v>
      </c>
      <c r="H2197" t="s">
        <v>8246</v>
      </c>
      <c r="I2197">
        <v>1439317900</v>
      </c>
      <c r="J2197">
        <v>1436725900</v>
      </c>
      <c r="K2197" t="b">
        <v>0</v>
      </c>
      <c r="L2197">
        <v>115</v>
      </c>
      <c r="M2197" t="b">
        <v>1</v>
      </c>
      <c r="N2197" t="s">
        <v>8297</v>
      </c>
      <c r="O2197" s="5">
        <f t="shared" si="136"/>
        <v>120.32608695652173</v>
      </c>
      <c r="P2197" s="7">
        <f t="shared" si="137"/>
        <v>48.130434782608695</v>
      </c>
      <c r="Q2197" t="s">
        <v>8333</v>
      </c>
      <c r="R2197" t="s">
        <v>8351</v>
      </c>
      <c r="S2197" s="12">
        <f t="shared" si="138"/>
        <v>42197.771990740745</v>
      </c>
      <c r="T2197" s="12">
        <f t="shared" si="139"/>
        <v>42227.771990740745</v>
      </c>
    </row>
    <row r="2198" spans="1:20" ht="30" hidden="1" x14ac:dyDescent="0.25">
      <c r="A2198">
        <v>2196</v>
      </c>
      <c r="B2198" s="3" t="s">
        <v>2197</v>
      </c>
      <c r="C2198" s="3" t="s">
        <v>6306</v>
      </c>
      <c r="D2198">
        <v>14000</v>
      </c>
      <c r="E2198">
        <v>15937</v>
      </c>
      <c r="F2198" t="s">
        <v>8219</v>
      </c>
      <c r="G2198" t="s">
        <v>8224</v>
      </c>
      <c r="H2198" t="s">
        <v>8246</v>
      </c>
      <c r="I2198">
        <v>1480662000</v>
      </c>
      <c r="J2198">
        <v>1478000502</v>
      </c>
      <c r="K2198" t="b">
        <v>0</v>
      </c>
      <c r="L2198">
        <v>234</v>
      </c>
      <c r="M2198" t="b">
        <v>1</v>
      </c>
      <c r="N2198" t="s">
        <v>8297</v>
      </c>
      <c r="O2198" s="5">
        <f t="shared" si="136"/>
        <v>113.83571428571429</v>
      </c>
      <c r="P2198" s="7">
        <f t="shared" si="137"/>
        <v>68.106837606837601</v>
      </c>
      <c r="Q2198" t="s">
        <v>8333</v>
      </c>
      <c r="R2198" t="s">
        <v>8351</v>
      </c>
      <c r="S2198" s="12">
        <f t="shared" si="138"/>
        <v>42675.487291666665</v>
      </c>
      <c r="T2198" s="12">
        <f t="shared" si="139"/>
        <v>42706.291666666672</v>
      </c>
    </row>
    <row r="2199" spans="1:20" ht="45" hidden="1" x14ac:dyDescent="0.25">
      <c r="A2199">
        <v>2197</v>
      </c>
      <c r="B2199" s="3" t="s">
        <v>2198</v>
      </c>
      <c r="C2199" s="3" t="s">
        <v>6307</v>
      </c>
      <c r="D2199">
        <v>30000</v>
      </c>
      <c r="E2199">
        <v>285309.33</v>
      </c>
      <c r="F2199" t="s">
        <v>8219</v>
      </c>
      <c r="G2199" t="s">
        <v>8224</v>
      </c>
      <c r="H2199" t="s">
        <v>8246</v>
      </c>
      <c r="I2199">
        <v>1425132059</v>
      </c>
      <c r="J2199">
        <v>1422540059</v>
      </c>
      <c r="K2199" t="b">
        <v>0</v>
      </c>
      <c r="L2199">
        <v>4330</v>
      </c>
      <c r="M2199" t="b">
        <v>1</v>
      </c>
      <c r="N2199" t="s">
        <v>8297</v>
      </c>
      <c r="O2199" s="5">
        <f t="shared" si="136"/>
        <v>951.03109999999992</v>
      </c>
      <c r="P2199" s="7">
        <f t="shared" si="137"/>
        <v>65.891300230946882</v>
      </c>
      <c r="Q2199" t="s">
        <v>8333</v>
      </c>
      <c r="R2199" t="s">
        <v>8351</v>
      </c>
      <c r="S2199" s="12">
        <f t="shared" si="138"/>
        <v>42033.584016203706</v>
      </c>
      <c r="T2199" s="12">
        <f t="shared" si="139"/>
        <v>42063.584016203706</v>
      </c>
    </row>
    <row r="2200" spans="1:20" ht="60" hidden="1" x14ac:dyDescent="0.25">
      <c r="A2200">
        <v>2198</v>
      </c>
      <c r="B2200" s="3" t="s">
        <v>2199</v>
      </c>
      <c r="C2200" s="3" t="s">
        <v>6308</v>
      </c>
      <c r="D2200">
        <v>40000</v>
      </c>
      <c r="E2200">
        <v>53157</v>
      </c>
      <c r="F2200" t="s">
        <v>8219</v>
      </c>
      <c r="G2200" t="s">
        <v>8224</v>
      </c>
      <c r="H2200" t="s">
        <v>8246</v>
      </c>
      <c r="I2200">
        <v>1447507200</v>
      </c>
      <c r="J2200">
        <v>1444911600</v>
      </c>
      <c r="K2200" t="b">
        <v>0</v>
      </c>
      <c r="L2200">
        <v>651</v>
      </c>
      <c r="M2200" t="b">
        <v>1</v>
      </c>
      <c r="N2200" t="s">
        <v>8297</v>
      </c>
      <c r="O2200" s="5">
        <f t="shared" si="136"/>
        <v>132.89249999999998</v>
      </c>
      <c r="P2200" s="7">
        <f t="shared" si="137"/>
        <v>81.654377880184327</v>
      </c>
      <c r="Q2200" t="s">
        <v>8333</v>
      </c>
      <c r="R2200" t="s">
        <v>8351</v>
      </c>
      <c r="S2200" s="12">
        <f t="shared" si="138"/>
        <v>42292.513888888891</v>
      </c>
      <c r="T2200" s="12">
        <f t="shared" si="139"/>
        <v>42322.555555555555</v>
      </c>
    </row>
    <row r="2201" spans="1:20" ht="30" hidden="1" x14ac:dyDescent="0.25">
      <c r="A2201">
        <v>2199</v>
      </c>
      <c r="B2201" s="3" t="s">
        <v>2200</v>
      </c>
      <c r="C2201" s="3" t="s">
        <v>6309</v>
      </c>
      <c r="D2201">
        <v>9000</v>
      </c>
      <c r="E2201">
        <v>13228</v>
      </c>
      <c r="F2201" t="s">
        <v>8219</v>
      </c>
      <c r="G2201" t="s">
        <v>8241</v>
      </c>
      <c r="H2201" t="s">
        <v>8249</v>
      </c>
      <c r="I2201">
        <v>1444903198</v>
      </c>
      <c r="J2201">
        <v>1442311198</v>
      </c>
      <c r="K2201" t="b">
        <v>1</v>
      </c>
      <c r="L2201">
        <v>251</v>
      </c>
      <c r="M2201" t="b">
        <v>1</v>
      </c>
      <c r="N2201" t="s">
        <v>8297</v>
      </c>
      <c r="O2201" s="5">
        <f t="shared" si="136"/>
        <v>146.97777777777779</v>
      </c>
      <c r="P2201" s="7">
        <f t="shared" si="137"/>
        <v>52.701195219123505</v>
      </c>
      <c r="Q2201" t="s">
        <v>8333</v>
      </c>
      <c r="R2201" t="s">
        <v>8351</v>
      </c>
      <c r="S2201" s="12">
        <f t="shared" si="138"/>
        <v>42262.416643518518</v>
      </c>
      <c r="T2201" s="12">
        <f t="shared" si="139"/>
        <v>42292.416643518518</v>
      </c>
    </row>
    <row r="2202" spans="1:20" ht="60" hidden="1" x14ac:dyDescent="0.25">
      <c r="A2202">
        <v>2200</v>
      </c>
      <c r="B2202" s="3" t="s">
        <v>2201</v>
      </c>
      <c r="C2202" s="3" t="s">
        <v>6310</v>
      </c>
      <c r="D2202">
        <v>2000</v>
      </c>
      <c r="E2202">
        <v>10843</v>
      </c>
      <c r="F2202" t="s">
        <v>8219</v>
      </c>
      <c r="G2202" t="s">
        <v>8225</v>
      </c>
      <c r="H2202" t="s">
        <v>8247</v>
      </c>
      <c r="I2202">
        <v>1436151600</v>
      </c>
      <c r="J2202">
        <v>1433775668</v>
      </c>
      <c r="K2202" t="b">
        <v>0</v>
      </c>
      <c r="L2202">
        <v>263</v>
      </c>
      <c r="M2202" t="b">
        <v>1</v>
      </c>
      <c r="N2202" t="s">
        <v>8297</v>
      </c>
      <c r="O2202" s="5">
        <f t="shared" si="136"/>
        <v>542.15</v>
      </c>
      <c r="P2202" s="7">
        <f t="shared" si="137"/>
        <v>41.228136882129277</v>
      </c>
      <c r="Q2202" t="s">
        <v>8333</v>
      </c>
      <c r="R2202" t="s">
        <v>8351</v>
      </c>
      <c r="S2202" s="12">
        <f t="shared" si="138"/>
        <v>42163.625787037032</v>
      </c>
      <c r="T2202" s="12">
        <f t="shared" si="139"/>
        <v>42191.125</v>
      </c>
    </row>
    <row r="2203" spans="1:20" ht="60" hidden="1" x14ac:dyDescent="0.25">
      <c r="A2203">
        <v>2201</v>
      </c>
      <c r="B2203" s="3" t="s">
        <v>2202</v>
      </c>
      <c r="C2203" s="3" t="s">
        <v>6311</v>
      </c>
      <c r="D2203">
        <v>110</v>
      </c>
      <c r="E2203">
        <v>420.99</v>
      </c>
      <c r="F2203" t="s">
        <v>8219</v>
      </c>
      <c r="G2203" t="s">
        <v>8225</v>
      </c>
      <c r="H2203" t="s">
        <v>8247</v>
      </c>
      <c r="I2203">
        <v>1358367565</v>
      </c>
      <c r="J2203">
        <v>1357157965</v>
      </c>
      <c r="K2203" t="b">
        <v>0</v>
      </c>
      <c r="L2203">
        <v>28</v>
      </c>
      <c r="M2203" t="b">
        <v>1</v>
      </c>
      <c r="N2203" t="s">
        <v>8280</v>
      </c>
      <c r="O2203" s="5">
        <f t="shared" si="136"/>
        <v>382.71818181818185</v>
      </c>
      <c r="P2203" s="7">
        <f t="shared" si="137"/>
        <v>15.035357142857142</v>
      </c>
      <c r="Q2203" t="s">
        <v>8325</v>
      </c>
      <c r="R2203" t="s">
        <v>8330</v>
      </c>
      <c r="S2203" s="12">
        <f t="shared" si="138"/>
        <v>41276.846817129634</v>
      </c>
      <c r="T2203" s="12">
        <f t="shared" si="139"/>
        <v>41290.846817129634</v>
      </c>
    </row>
    <row r="2204" spans="1:20" ht="45" hidden="1" x14ac:dyDescent="0.25">
      <c r="A2204">
        <v>2202</v>
      </c>
      <c r="B2204" s="3" t="s">
        <v>2203</v>
      </c>
      <c r="C2204" s="3" t="s">
        <v>6312</v>
      </c>
      <c r="D2204">
        <v>4000</v>
      </c>
      <c r="E2204">
        <v>28167.25</v>
      </c>
      <c r="F2204" t="s">
        <v>8219</v>
      </c>
      <c r="G2204" t="s">
        <v>8224</v>
      </c>
      <c r="H2204" t="s">
        <v>8246</v>
      </c>
      <c r="I2204">
        <v>1351801368</v>
      </c>
      <c r="J2204">
        <v>1349209368</v>
      </c>
      <c r="K2204" t="b">
        <v>0</v>
      </c>
      <c r="L2204">
        <v>721</v>
      </c>
      <c r="M2204" t="b">
        <v>1</v>
      </c>
      <c r="N2204" t="s">
        <v>8280</v>
      </c>
      <c r="O2204" s="5">
        <f t="shared" si="136"/>
        <v>704.18124999999998</v>
      </c>
      <c r="P2204" s="7">
        <f t="shared" si="137"/>
        <v>39.066920943134534</v>
      </c>
      <c r="Q2204" t="s">
        <v>8325</v>
      </c>
      <c r="R2204" t="s">
        <v>8330</v>
      </c>
      <c r="S2204" s="12">
        <f t="shared" si="138"/>
        <v>41184.849166666667</v>
      </c>
      <c r="T2204" s="12">
        <f t="shared" si="139"/>
        <v>41214.849166666667</v>
      </c>
    </row>
    <row r="2205" spans="1:20" ht="60" hidden="1" x14ac:dyDescent="0.25">
      <c r="A2205">
        <v>2203</v>
      </c>
      <c r="B2205" s="3" t="s">
        <v>2204</v>
      </c>
      <c r="C2205" s="3" t="s">
        <v>6313</v>
      </c>
      <c r="D2205">
        <v>2000</v>
      </c>
      <c r="E2205">
        <v>2191</v>
      </c>
      <c r="F2205" t="s">
        <v>8219</v>
      </c>
      <c r="G2205" t="s">
        <v>8229</v>
      </c>
      <c r="H2205" t="s">
        <v>8251</v>
      </c>
      <c r="I2205">
        <v>1443127082</v>
      </c>
      <c r="J2205">
        <v>1440535082</v>
      </c>
      <c r="K2205" t="b">
        <v>0</v>
      </c>
      <c r="L2205">
        <v>50</v>
      </c>
      <c r="M2205" t="b">
        <v>1</v>
      </c>
      <c r="N2205" t="s">
        <v>8280</v>
      </c>
      <c r="O2205" s="5">
        <f t="shared" si="136"/>
        <v>109.55</v>
      </c>
      <c r="P2205" s="7">
        <f t="shared" si="137"/>
        <v>43.82</v>
      </c>
      <c r="Q2205" t="s">
        <v>8325</v>
      </c>
      <c r="R2205" t="s">
        <v>8330</v>
      </c>
      <c r="S2205" s="12">
        <f t="shared" si="138"/>
        <v>42241.85974537037</v>
      </c>
      <c r="T2205" s="12">
        <f t="shared" si="139"/>
        <v>42271.85974537037</v>
      </c>
    </row>
    <row r="2206" spans="1:20" ht="45" hidden="1" x14ac:dyDescent="0.25">
      <c r="A2206">
        <v>2204</v>
      </c>
      <c r="B2206" s="3" t="s">
        <v>2205</v>
      </c>
      <c r="C2206" s="3" t="s">
        <v>6314</v>
      </c>
      <c r="D2206">
        <v>1500</v>
      </c>
      <c r="E2206">
        <v>1993</v>
      </c>
      <c r="F2206" t="s">
        <v>8219</v>
      </c>
      <c r="G2206" t="s">
        <v>8224</v>
      </c>
      <c r="H2206" t="s">
        <v>8246</v>
      </c>
      <c r="I2206">
        <v>1362814119</v>
      </c>
      <c r="J2206">
        <v>1360222119</v>
      </c>
      <c r="K2206" t="b">
        <v>0</v>
      </c>
      <c r="L2206">
        <v>73</v>
      </c>
      <c r="M2206" t="b">
        <v>1</v>
      </c>
      <c r="N2206" t="s">
        <v>8280</v>
      </c>
      <c r="O2206" s="5">
        <f t="shared" si="136"/>
        <v>132.86666666666667</v>
      </c>
      <c r="P2206" s="7">
        <f t="shared" si="137"/>
        <v>27.301369863013697</v>
      </c>
      <c r="Q2206" t="s">
        <v>8325</v>
      </c>
      <c r="R2206" t="s">
        <v>8330</v>
      </c>
      <c r="S2206" s="12">
        <f t="shared" si="138"/>
        <v>41312.311562499999</v>
      </c>
      <c r="T2206" s="12">
        <f t="shared" si="139"/>
        <v>41342.311562499999</v>
      </c>
    </row>
    <row r="2207" spans="1:20" ht="45" hidden="1" x14ac:dyDescent="0.25">
      <c r="A2207">
        <v>2205</v>
      </c>
      <c r="B2207" s="3" t="s">
        <v>2206</v>
      </c>
      <c r="C2207" s="3" t="s">
        <v>6315</v>
      </c>
      <c r="D2207">
        <v>750</v>
      </c>
      <c r="E2207">
        <v>1140</v>
      </c>
      <c r="F2207" t="s">
        <v>8219</v>
      </c>
      <c r="G2207" t="s">
        <v>8224</v>
      </c>
      <c r="H2207" t="s">
        <v>8246</v>
      </c>
      <c r="I2207">
        <v>1338579789</v>
      </c>
      <c r="J2207">
        <v>1335987789</v>
      </c>
      <c r="K2207" t="b">
        <v>0</v>
      </c>
      <c r="L2207">
        <v>27</v>
      </c>
      <c r="M2207" t="b">
        <v>1</v>
      </c>
      <c r="N2207" t="s">
        <v>8280</v>
      </c>
      <c r="O2207" s="5">
        <f t="shared" si="136"/>
        <v>152</v>
      </c>
      <c r="P2207" s="7">
        <f t="shared" si="137"/>
        <v>42.222222222222221</v>
      </c>
      <c r="Q2207" t="s">
        <v>8325</v>
      </c>
      <c r="R2207" t="s">
        <v>8330</v>
      </c>
      <c r="S2207" s="12">
        <f t="shared" si="138"/>
        <v>41031.82163194444</v>
      </c>
      <c r="T2207" s="12">
        <f t="shared" si="139"/>
        <v>41061.82163194444</v>
      </c>
    </row>
    <row r="2208" spans="1:20" ht="60" hidden="1" x14ac:dyDescent="0.25">
      <c r="A2208">
        <v>2206</v>
      </c>
      <c r="B2208" s="3" t="s">
        <v>2207</v>
      </c>
      <c r="C2208" s="3" t="s">
        <v>6316</v>
      </c>
      <c r="D2208">
        <v>1100</v>
      </c>
      <c r="E2208">
        <v>1130</v>
      </c>
      <c r="F2208" t="s">
        <v>8219</v>
      </c>
      <c r="G2208" t="s">
        <v>8224</v>
      </c>
      <c r="H2208" t="s">
        <v>8246</v>
      </c>
      <c r="I2208">
        <v>1334556624</v>
      </c>
      <c r="J2208">
        <v>1333001424</v>
      </c>
      <c r="K2208" t="b">
        <v>0</v>
      </c>
      <c r="L2208">
        <v>34</v>
      </c>
      <c r="M2208" t="b">
        <v>1</v>
      </c>
      <c r="N2208" t="s">
        <v>8280</v>
      </c>
      <c r="O2208" s="5">
        <f t="shared" si="136"/>
        <v>102.72727272727273</v>
      </c>
      <c r="P2208" s="7">
        <f t="shared" si="137"/>
        <v>33.235294117647058</v>
      </c>
      <c r="Q2208" t="s">
        <v>8325</v>
      </c>
      <c r="R2208" t="s">
        <v>8330</v>
      </c>
      <c r="S2208" s="12">
        <f t="shared" si="138"/>
        <v>40997.257222222222</v>
      </c>
      <c r="T2208" s="12">
        <f t="shared" si="139"/>
        <v>41015.257222222222</v>
      </c>
    </row>
    <row r="2209" spans="1:20" ht="45" hidden="1" x14ac:dyDescent="0.25">
      <c r="A2209">
        <v>2207</v>
      </c>
      <c r="B2209" s="3" t="s">
        <v>2208</v>
      </c>
      <c r="C2209" s="3" t="s">
        <v>6317</v>
      </c>
      <c r="D2209">
        <v>2000</v>
      </c>
      <c r="E2209">
        <v>2000</v>
      </c>
      <c r="F2209" t="s">
        <v>8219</v>
      </c>
      <c r="G2209" t="s">
        <v>8224</v>
      </c>
      <c r="H2209" t="s">
        <v>8246</v>
      </c>
      <c r="I2209">
        <v>1384580373</v>
      </c>
      <c r="J2209">
        <v>1381984773</v>
      </c>
      <c r="K2209" t="b">
        <v>0</v>
      </c>
      <c r="L2209">
        <v>7</v>
      </c>
      <c r="M2209" t="b">
        <v>1</v>
      </c>
      <c r="N2209" t="s">
        <v>8280</v>
      </c>
      <c r="O2209" s="5">
        <f t="shared" si="136"/>
        <v>100</v>
      </c>
      <c r="P2209" s="7">
        <f t="shared" si="137"/>
        <v>285.71428571428572</v>
      </c>
      <c r="Q2209" t="s">
        <v>8325</v>
      </c>
      <c r="R2209" t="s">
        <v>8330</v>
      </c>
      <c r="S2209" s="12">
        <f t="shared" si="138"/>
        <v>41564.194131944445</v>
      </c>
      <c r="T2209" s="12">
        <f t="shared" si="139"/>
        <v>41594.235798611109</v>
      </c>
    </row>
    <row r="2210" spans="1:20" ht="60" hidden="1" x14ac:dyDescent="0.25">
      <c r="A2210">
        <v>2208</v>
      </c>
      <c r="B2210" s="3" t="s">
        <v>2209</v>
      </c>
      <c r="C2210" s="3" t="s">
        <v>6318</v>
      </c>
      <c r="D2210">
        <v>1000</v>
      </c>
      <c r="E2210">
        <v>1016</v>
      </c>
      <c r="F2210" t="s">
        <v>8219</v>
      </c>
      <c r="G2210" t="s">
        <v>8224</v>
      </c>
      <c r="H2210" t="s">
        <v>8246</v>
      </c>
      <c r="I2210">
        <v>1333771200</v>
      </c>
      <c r="J2210">
        <v>1328649026</v>
      </c>
      <c r="K2210" t="b">
        <v>0</v>
      </c>
      <c r="L2210">
        <v>24</v>
      </c>
      <c r="M2210" t="b">
        <v>1</v>
      </c>
      <c r="N2210" t="s">
        <v>8280</v>
      </c>
      <c r="O2210" s="5">
        <f t="shared" si="136"/>
        <v>101.6</v>
      </c>
      <c r="P2210" s="7">
        <f t="shared" si="137"/>
        <v>42.333333333333336</v>
      </c>
      <c r="Q2210" t="s">
        <v>8325</v>
      </c>
      <c r="R2210" t="s">
        <v>8330</v>
      </c>
      <c r="S2210" s="12">
        <f t="shared" si="138"/>
        <v>40946.882245370369</v>
      </c>
      <c r="T2210" s="12">
        <f t="shared" si="139"/>
        <v>41006.166666666664</v>
      </c>
    </row>
    <row r="2211" spans="1:20" ht="45" hidden="1" x14ac:dyDescent="0.25">
      <c r="A2211">
        <v>2209</v>
      </c>
      <c r="B2211" s="3" t="s">
        <v>2210</v>
      </c>
      <c r="C2211" s="3" t="s">
        <v>6319</v>
      </c>
      <c r="D2211">
        <v>500</v>
      </c>
      <c r="E2211">
        <v>754</v>
      </c>
      <c r="F2211" t="s">
        <v>8219</v>
      </c>
      <c r="G2211" t="s">
        <v>8225</v>
      </c>
      <c r="H2211" t="s">
        <v>8247</v>
      </c>
      <c r="I2211">
        <v>1397516400</v>
      </c>
      <c r="J2211">
        <v>1396524644</v>
      </c>
      <c r="K2211" t="b">
        <v>0</v>
      </c>
      <c r="L2211">
        <v>15</v>
      </c>
      <c r="M2211" t="b">
        <v>1</v>
      </c>
      <c r="N2211" t="s">
        <v>8280</v>
      </c>
      <c r="O2211" s="5">
        <f t="shared" si="136"/>
        <v>150.80000000000001</v>
      </c>
      <c r="P2211" s="7">
        <f t="shared" si="137"/>
        <v>50.266666666666666</v>
      </c>
      <c r="Q2211" t="s">
        <v>8325</v>
      </c>
      <c r="R2211" t="s">
        <v>8330</v>
      </c>
      <c r="S2211" s="12">
        <f t="shared" si="138"/>
        <v>41732.479675925926</v>
      </c>
      <c r="T2211" s="12">
        <f t="shared" si="139"/>
        <v>41743.958333333336</v>
      </c>
    </row>
    <row r="2212" spans="1:20" ht="60" hidden="1" x14ac:dyDescent="0.25">
      <c r="A2212">
        <v>2210</v>
      </c>
      <c r="B2212" s="3" t="s">
        <v>2211</v>
      </c>
      <c r="C2212" s="3" t="s">
        <v>6320</v>
      </c>
      <c r="D2212">
        <v>4000</v>
      </c>
      <c r="E2212">
        <v>4457</v>
      </c>
      <c r="F2212" t="s">
        <v>8219</v>
      </c>
      <c r="G2212" t="s">
        <v>8224</v>
      </c>
      <c r="H2212" t="s">
        <v>8246</v>
      </c>
      <c r="I2212">
        <v>1334424960</v>
      </c>
      <c r="J2212">
        <v>1329442510</v>
      </c>
      <c r="K2212" t="b">
        <v>0</v>
      </c>
      <c r="L2212">
        <v>72</v>
      </c>
      <c r="M2212" t="b">
        <v>1</v>
      </c>
      <c r="N2212" t="s">
        <v>8280</v>
      </c>
      <c r="O2212" s="5">
        <f t="shared" si="136"/>
        <v>111.425</v>
      </c>
      <c r="P2212" s="7">
        <f t="shared" si="137"/>
        <v>61.902777777777779</v>
      </c>
      <c r="Q2212" t="s">
        <v>8325</v>
      </c>
      <c r="R2212" t="s">
        <v>8330</v>
      </c>
      <c r="S2212" s="12">
        <f t="shared" si="138"/>
        <v>40956.066087962965</v>
      </c>
      <c r="T2212" s="12">
        <f t="shared" si="139"/>
        <v>41013.73333333333</v>
      </c>
    </row>
    <row r="2213" spans="1:20" ht="60" hidden="1" x14ac:dyDescent="0.25">
      <c r="A2213">
        <v>2211</v>
      </c>
      <c r="B2213" s="3" t="s">
        <v>2212</v>
      </c>
      <c r="C2213" s="3" t="s">
        <v>6321</v>
      </c>
      <c r="D2213">
        <v>2500</v>
      </c>
      <c r="E2213">
        <v>4890</v>
      </c>
      <c r="F2213" t="s">
        <v>8219</v>
      </c>
      <c r="G2213" t="s">
        <v>8224</v>
      </c>
      <c r="H2213" t="s">
        <v>8246</v>
      </c>
      <c r="I2213">
        <v>1397113140</v>
      </c>
      <c r="J2213">
        <v>1395168625</v>
      </c>
      <c r="K2213" t="b">
        <v>0</v>
      </c>
      <c r="L2213">
        <v>120</v>
      </c>
      <c r="M2213" t="b">
        <v>1</v>
      </c>
      <c r="N2213" t="s">
        <v>8280</v>
      </c>
      <c r="O2213" s="5">
        <f t="shared" si="136"/>
        <v>195.6</v>
      </c>
      <c r="P2213" s="7">
        <f t="shared" si="137"/>
        <v>40.75</v>
      </c>
      <c r="Q2213" t="s">
        <v>8325</v>
      </c>
      <c r="R2213" t="s">
        <v>8330</v>
      </c>
      <c r="S2213" s="12">
        <f t="shared" si="138"/>
        <v>41716.785011574073</v>
      </c>
      <c r="T2213" s="12">
        <f t="shared" si="139"/>
        <v>41739.290972222225</v>
      </c>
    </row>
    <row r="2214" spans="1:20" ht="60" hidden="1" x14ac:dyDescent="0.25">
      <c r="A2214">
        <v>2212</v>
      </c>
      <c r="B2214" s="3" t="s">
        <v>2213</v>
      </c>
      <c r="C2214" s="3" t="s">
        <v>6322</v>
      </c>
      <c r="D2214">
        <v>6000</v>
      </c>
      <c r="E2214">
        <v>6863</v>
      </c>
      <c r="F2214" t="s">
        <v>8219</v>
      </c>
      <c r="G2214" t="s">
        <v>8224</v>
      </c>
      <c r="H2214" t="s">
        <v>8246</v>
      </c>
      <c r="I2214">
        <v>1383526800</v>
      </c>
      <c r="J2214">
        <v>1380650177</v>
      </c>
      <c r="K2214" t="b">
        <v>0</v>
      </c>
      <c r="L2214">
        <v>123</v>
      </c>
      <c r="M2214" t="b">
        <v>1</v>
      </c>
      <c r="N2214" t="s">
        <v>8280</v>
      </c>
      <c r="O2214" s="5">
        <f t="shared" si="136"/>
        <v>114.38333333333333</v>
      </c>
      <c r="P2214" s="7">
        <f t="shared" si="137"/>
        <v>55.796747967479675</v>
      </c>
      <c r="Q2214" t="s">
        <v>8325</v>
      </c>
      <c r="R2214" t="s">
        <v>8330</v>
      </c>
      <c r="S2214" s="12">
        <f t="shared" si="138"/>
        <v>41548.747418981482</v>
      </c>
      <c r="T2214" s="12">
        <f t="shared" si="139"/>
        <v>41582.041666666664</v>
      </c>
    </row>
    <row r="2215" spans="1:20" ht="75" hidden="1" x14ac:dyDescent="0.25">
      <c r="A2215">
        <v>2213</v>
      </c>
      <c r="B2215" s="3" t="s">
        <v>2214</v>
      </c>
      <c r="C2215" s="3" t="s">
        <v>6323</v>
      </c>
      <c r="D2215">
        <v>5</v>
      </c>
      <c r="E2215">
        <v>10</v>
      </c>
      <c r="F2215" t="s">
        <v>8219</v>
      </c>
      <c r="G2215" t="s">
        <v>8224</v>
      </c>
      <c r="H2215" t="s">
        <v>8246</v>
      </c>
      <c r="I2215">
        <v>1431719379</v>
      </c>
      <c r="J2215">
        <v>1429127379</v>
      </c>
      <c r="K2215" t="b">
        <v>0</v>
      </c>
      <c r="L2215">
        <v>1</v>
      </c>
      <c r="M2215" t="b">
        <v>1</v>
      </c>
      <c r="N2215" t="s">
        <v>8280</v>
      </c>
      <c r="O2215" s="5">
        <f t="shared" si="136"/>
        <v>200</v>
      </c>
      <c r="P2215" s="7">
        <f t="shared" si="137"/>
        <v>10</v>
      </c>
      <c r="Q2215" t="s">
        <v>8325</v>
      </c>
      <c r="R2215" t="s">
        <v>8330</v>
      </c>
      <c r="S2215" s="12">
        <f t="shared" si="138"/>
        <v>42109.826145833329</v>
      </c>
      <c r="T2215" s="12">
        <f t="shared" si="139"/>
        <v>42139.826145833329</v>
      </c>
    </row>
    <row r="2216" spans="1:20" ht="45" hidden="1" x14ac:dyDescent="0.25">
      <c r="A2216">
        <v>2214</v>
      </c>
      <c r="B2216" s="3" t="s">
        <v>2215</v>
      </c>
      <c r="C2216" s="3" t="s">
        <v>6324</v>
      </c>
      <c r="D2216">
        <v>600</v>
      </c>
      <c r="E2216">
        <v>1755.01</v>
      </c>
      <c r="F2216" t="s">
        <v>8219</v>
      </c>
      <c r="G2216" t="s">
        <v>8224</v>
      </c>
      <c r="H2216" t="s">
        <v>8246</v>
      </c>
      <c r="I2216">
        <v>1391713248</v>
      </c>
      <c r="J2216">
        <v>1389121248</v>
      </c>
      <c r="K2216" t="b">
        <v>0</v>
      </c>
      <c r="L2216">
        <v>24</v>
      </c>
      <c r="M2216" t="b">
        <v>1</v>
      </c>
      <c r="N2216" t="s">
        <v>8280</v>
      </c>
      <c r="O2216" s="5">
        <f t="shared" si="136"/>
        <v>292.50166666666667</v>
      </c>
      <c r="P2216" s="7">
        <f t="shared" si="137"/>
        <v>73.125416666666666</v>
      </c>
      <c r="Q2216" t="s">
        <v>8325</v>
      </c>
      <c r="R2216" t="s">
        <v>8330</v>
      </c>
      <c r="S2216" s="12">
        <f t="shared" si="138"/>
        <v>41646.792222222226</v>
      </c>
      <c r="T2216" s="12">
        <f t="shared" si="139"/>
        <v>41676.792222222226</v>
      </c>
    </row>
    <row r="2217" spans="1:20" ht="30" hidden="1" x14ac:dyDescent="0.25">
      <c r="A2217">
        <v>2215</v>
      </c>
      <c r="B2217" s="3" t="s">
        <v>2216</v>
      </c>
      <c r="C2217" s="3" t="s">
        <v>6325</v>
      </c>
      <c r="D2217">
        <v>550</v>
      </c>
      <c r="E2217">
        <v>860</v>
      </c>
      <c r="F2217" t="s">
        <v>8219</v>
      </c>
      <c r="G2217" t="s">
        <v>8224</v>
      </c>
      <c r="H2217" t="s">
        <v>8246</v>
      </c>
      <c r="I2217">
        <v>1331621940</v>
      </c>
      <c r="J2217">
        <v>1329671572</v>
      </c>
      <c r="K2217" t="b">
        <v>0</v>
      </c>
      <c r="L2217">
        <v>33</v>
      </c>
      <c r="M2217" t="b">
        <v>1</v>
      </c>
      <c r="N2217" t="s">
        <v>8280</v>
      </c>
      <c r="O2217" s="5">
        <f t="shared" si="136"/>
        <v>156.36363636363637</v>
      </c>
      <c r="P2217" s="7">
        <f t="shared" si="137"/>
        <v>26.060606060606062</v>
      </c>
      <c r="Q2217" t="s">
        <v>8325</v>
      </c>
      <c r="R2217" t="s">
        <v>8330</v>
      </c>
      <c r="S2217" s="12">
        <f t="shared" si="138"/>
        <v>40958.717268518521</v>
      </c>
      <c r="T2217" s="12">
        <f t="shared" si="139"/>
        <v>40981.290972222225</v>
      </c>
    </row>
    <row r="2218" spans="1:20" ht="60" hidden="1" x14ac:dyDescent="0.25">
      <c r="A2218">
        <v>2216</v>
      </c>
      <c r="B2218" s="3" t="s">
        <v>2217</v>
      </c>
      <c r="C2218" s="3" t="s">
        <v>6326</v>
      </c>
      <c r="D2218">
        <v>300</v>
      </c>
      <c r="E2218">
        <v>317</v>
      </c>
      <c r="F2218" t="s">
        <v>8219</v>
      </c>
      <c r="G2218" t="s">
        <v>8224</v>
      </c>
      <c r="H2218" t="s">
        <v>8246</v>
      </c>
      <c r="I2218">
        <v>1437674545</v>
      </c>
      <c r="J2218">
        <v>1436464945</v>
      </c>
      <c r="K2218" t="b">
        <v>0</v>
      </c>
      <c r="L2218">
        <v>14</v>
      </c>
      <c r="M2218" t="b">
        <v>1</v>
      </c>
      <c r="N2218" t="s">
        <v>8280</v>
      </c>
      <c r="O2218" s="5">
        <f t="shared" si="136"/>
        <v>105.66666666666666</v>
      </c>
      <c r="P2218" s="7">
        <f t="shared" si="137"/>
        <v>22.642857142857142</v>
      </c>
      <c r="Q2218" t="s">
        <v>8325</v>
      </c>
      <c r="R2218" t="s">
        <v>8330</v>
      </c>
      <c r="S2218" s="12">
        <f t="shared" si="138"/>
        <v>42194.751678240747</v>
      </c>
      <c r="T2218" s="12">
        <f t="shared" si="139"/>
        <v>42208.751678240747</v>
      </c>
    </row>
    <row r="2219" spans="1:20" ht="60" hidden="1" x14ac:dyDescent="0.25">
      <c r="A2219">
        <v>2217</v>
      </c>
      <c r="B2219" s="3" t="s">
        <v>2218</v>
      </c>
      <c r="C2219" s="3" t="s">
        <v>6327</v>
      </c>
      <c r="D2219">
        <v>420</v>
      </c>
      <c r="E2219">
        <v>425</v>
      </c>
      <c r="F2219" t="s">
        <v>8219</v>
      </c>
      <c r="G2219" t="s">
        <v>8224</v>
      </c>
      <c r="H2219" t="s">
        <v>8246</v>
      </c>
      <c r="I2219">
        <v>1446451200</v>
      </c>
      <c r="J2219">
        <v>1445539113</v>
      </c>
      <c r="K2219" t="b">
        <v>0</v>
      </c>
      <c r="L2219">
        <v>9</v>
      </c>
      <c r="M2219" t="b">
        <v>1</v>
      </c>
      <c r="N2219" t="s">
        <v>8280</v>
      </c>
      <c r="O2219" s="5">
        <f t="shared" si="136"/>
        <v>101.19047619047619</v>
      </c>
      <c r="P2219" s="7">
        <f t="shared" si="137"/>
        <v>47.222222222222221</v>
      </c>
      <c r="Q2219" t="s">
        <v>8325</v>
      </c>
      <c r="R2219" t="s">
        <v>8330</v>
      </c>
      <c r="S2219" s="12">
        <f t="shared" si="138"/>
        <v>42299.776770833334</v>
      </c>
      <c r="T2219" s="12">
        <f t="shared" si="139"/>
        <v>42310.333333333328</v>
      </c>
    </row>
    <row r="2220" spans="1:20" ht="45" hidden="1" x14ac:dyDescent="0.25">
      <c r="A2220">
        <v>2218</v>
      </c>
      <c r="B2220" s="3" t="s">
        <v>2219</v>
      </c>
      <c r="C2220" s="3" t="s">
        <v>6328</v>
      </c>
      <c r="D2220">
        <v>2000</v>
      </c>
      <c r="E2220">
        <v>2456.66</v>
      </c>
      <c r="F2220" t="s">
        <v>8219</v>
      </c>
      <c r="G2220" t="s">
        <v>8224</v>
      </c>
      <c r="H2220" t="s">
        <v>8246</v>
      </c>
      <c r="I2220">
        <v>1346198400</v>
      </c>
      <c r="J2220">
        <v>1344281383</v>
      </c>
      <c r="K2220" t="b">
        <v>0</v>
      </c>
      <c r="L2220">
        <v>76</v>
      </c>
      <c r="M2220" t="b">
        <v>1</v>
      </c>
      <c r="N2220" t="s">
        <v>8280</v>
      </c>
      <c r="O2220" s="5">
        <f t="shared" si="136"/>
        <v>122.833</v>
      </c>
      <c r="P2220" s="7">
        <f t="shared" si="137"/>
        <v>32.324473684210524</v>
      </c>
      <c r="Q2220" t="s">
        <v>8325</v>
      </c>
      <c r="R2220" t="s">
        <v>8330</v>
      </c>
      <c r="S2220" s="12">
        <f t="shared" si="138"/>
        <v>41127.812303240738</v>
      </c>
      <c r="T2220" s="12">
        <f t="shared" si="139"/>
        <v>41150</v>
      </c>
    </row>
    <row r="2221" spans="1:20" ht="45" hidden="1" x14ac:dyDescent="0.25">
      <c r="A2221">
        <v>2219</v>
      </c>
      <c r="B2221" s="3" t="s">
        <v>2220</v>
      </c>
      <c r="C2221" s="3" t="s">
        <v>6329</v>
      </c>
      <c r="D2221">
        <v>1000</v>
      </c>
      <c r="E2221">
        <v>1015</v>
      </c>
      <c r="F2221" t="s">
        <v>8219</v>
      </c>
      <c r="G2221" t="s">
        <v>8224</v>
      </c>
      <c r="H2221" t="s">
        <v>8246</v>
      </c>
      <c r="I2221">
        <v>1440004512</v>
      </c>
      <c r="J2221">
        <v>1437412512</v>
      </c>
      <c r="K2221" t="b">
        <v>0</v>
      </c>
      <c r="L2221">
        <v>19</v>
      </c>
      <c r="M2221" t="b">
        <v>1</v>
      </c>
      <c r="N2221" t="s">
        <v>8280</v>
      </c>
      <c r="O2221" s="5">
        <f t="shared" si="136"/>
        <v>101.49999999999999</v>
      </c>
      <c r="P2221" s="7">
        <f t="shared" si="137"/>
        <v>53.421052631578945</v>
      </c>
      <c r="Q2221" t="s">
        <v>8325</v>
      </c>
      <c r="R2221" t="s">
        <v>8330</v>
      </c>
      <c r="S2221" s="12">
        <f t="shared" si="138"/>
        <v>42205.718888888892</v>
      </c>
      <c r="T2221" s="12">
        <f t="shared" si="139"/>
        <v>42235.718888888892</v>
      </c>
    </row>
    <row r="2222" spans="1:20" ht="45" hidden="1" x14ac:dyDescent="0.25">
      <c r="A2222">
        <v>2220</v>
      </c>
      <c r="B2222" s="3" t="s">
        <v>2221</v>
      </c>
      <c r="C2222" s="3" t="s">
        <v>6330</v>
      </c>
      <c r="D2222">
        <v>3500</v>
      </c>
      <c r="E2222">
        <v>3540</v>
      </c>
      <c r="F2222" t="s">
        <v>8219</v>
      </c>
      <c r="G2222" t="s">
        <v>8224</v>
      </c>
      <c r="H2222" t="s">
        <v>8246</v>
      </c>
      <c r="I2222">
        <v>1374888436</v>
      </c>
      <c r="J2222">
        <v>1372296436</v>
      </c>
      <c r="K2222" t="b">
        <v>0</v>
      </c>
      <c r="L2222">
        <v>69</v>
      </c>
      <c r="M2222" t="b">
        <v>1</v>
      </c>
      <c r="N2222" t="s">
        <v>8280</v>
      </c>
      <c r="O2222" s="5">
        <f t="shared" si="136"/>
        <v>101.14285714285714</v>
      </c>
      <c r="P2222" s="7">
        <f t="shared" si="137"/>
        <v>51.304347826086953</v>
      </c>
      <c r="Q2222" t="s">
        <v>8325</v>
      </c>
      <c r="R2222" t="s">
        <v>8330</v>
      </c>
      <c r="S2222" s="12">
        <f t="shared" si="138"/>
        <v>41452.060601851852</v>
      </c>
      <c r="T2222" s="12">
        <f t="shared" si="139"/>
        <v>41482.060601851852</v>
      </c>
    </row>
    <row r="2223" spans="1:20" ht="45" hidden="1" x14ac:dyDescent="0.25">
      <c r="A2223">
        <v>2221</v>
      </c>
      <c r="B2223" s="3" t="s">
        <v>2222</v>
      </c>
      <c r="C2223" s="3" t="s">
        <v>6331</v>
      </c>
      <c r="D2223">
        <v>7500</v>
      </c>
      <c r="E2223">
        <v>8109</v>
      </c>
      <c r="F2223" t="s">
        <v>8219</v>
      </c>
      <c r="G2223" t="s">
        <v>8224</v>
      </c>
      <c r="H2223" t="s">
        <v>8246</v>
      </c>
      <c r="I2223">
        <v>1461369600</v>
      </c>
      <c r="J2223">
        <v>1458748809</v>
      </c>
      <c r="K2223" t="b">
        <v>0</v>
      </c>
      <c r="L2223">
        <v>218</v>
      </c>
      <c r="M2223" t="b">
        <v>1</v>
      </c>
      <c r="N2223" t="s">
        <v>8297</v>
      </c>
      <c r="O2223" s="5">
        <f t="shared" si="136"/>
        <v>108.11999999999999</v>
      </c>
      <c r="P2223" s="7">
        <f t="shared" si="137"/>
        <v>37.197247706422019</v>
      </c>
      <c r="Q2223" t="s">
        <v>8333</v>
      </c>
      <c r="R2223" t="s">
        <v>8351</v>
      </c>
      <c r="S2223" s="12">
        <f t="shared" si="138"/>
        <v>42452.666770833333</v>
      </c>
      <c r="T2223" s="12">
        <f t="shared" si="139"/>
        <v>42483</v>
      </c>
    </row>
    <row r="2224" spans="1:20" ht="60" hidden="1" x14ac:dyDescent="0.25">
      <c r="A2224">
        <v>2222</v>
      </c>
      <c r="B2224" s="3" t="s">
        <v>2223</v>
      </c>
      <c r="C2224" s="3" t="s">
        <v>6332</v>
      </c>
      <c r="D2224">
        <v>500</v>
      </c>
      <c r="E2224">
        <v>813</v>
      </c>
      <c r="F2224" t="s">
        <v>8219</v>
      </c>
      <c r="G2224" t="s">
        <v>8224</v>
      </c>
      <c r="H2224" t="s">
        <v>8246</v>
      </c>
      <c r="I2224">
        <v>1327776847</v>
      </c>
      <c r="J2224">
        <v>1325184847</v>
      </c>
      <c r="K2224" t="b">
        <v>0</v>
      </c>
      <c r="L2224">
        <v>30</v>
      </c>
      <c r="M2224" t="b">
        <v>1</v>
      </c>
      <c r="N2224" t="s">
        <v>8297</v>
      </c>
      <c r="O2224" s="5">
        <f t="shared" si="136"/>
        <v>162.6</v>
      </c>
      <c r="P2224" s="7">
        <f t="shared" si="137"/>
        <v>27.1</v>
      </c>
      <c r="Q2224" t="s">
        <v>8333</v>
      </c>
      <c r="R2224" t="s">
        <v>8351</v>
      </c>
      <c r="S2224" s="12">
        <f t="shared" si="138"/>
        <v>40906.787581018521</v>
      </c>
      <c r="T2224" s="12">
        <f t="shared" si="139"/>
        <v>40936.787581018521</v>
      </c>
    </row>
    <row r="2225" spans="1:20" ht="60" hidden="1" x14ac:dyDescent="0.25">
      <c r="A2225">
        <v>2223</v>
      </c>
      <c r="B2225" s="3" t="s">
        <v>2224</v>
      </c>
      <c r="C2225" s="3" t="s">
        <v>6333</v>
      </c>
      <c r="D2225">
        <v>19500</v>
      </c>
      <c r="E2225">
        <v>20631</v>
      </c>
      <c r="F2225" t="s">
        <v>8219</v>
      </c>
      <c r="G2225" t="s">
        <v>8229</v>
      </c>
      <c r="H2225" t="s">
        <v>8251</v>
      </c>
      <c r="I2225">
        <v>1435418568</v>
      </c>
      <c r="J2225">
        <v>1432826568</v>
      </c>
      <c r="K2225" t="b">
        <v>0</v>
      </c>
      <c r="L2225">
        <v>100</v>
      </c>
      <c r="M2225" t="b">
        <v>1</v>
      </c>
      <c r="N2225" t="s">
        <v>8297</v>
      </c>
      <c r="O2225" s="5">
        <f t="shared" si="136"/>
        <v>105.80000000000001</v>
      </c>
      <c r="P2225" s="7">
        <f t="shared" si="137"/>
        <v>206.31</v>
      </c>
      <c r="Q2225" t="s">
        <v>8333</v>
      </c>
      <c r="R2225" t="s">
        <v>8351</v>
      </c>
      <c r="S2225" s="12">
        <f t="shared" si="138"/>
        <v>42152.640833333338</v>
      </c>
      <c r="T2225" s="12">
        <f t="shared" si="139"/>
        <v>42182.640833333338</v>
      </c>
    </row>
    <row r="2226" spans="1:20" ht="60" hidden="1" x14ac:dyDescent="0.25">
      <c r="A2226">
        <v>2224</v>
      </c>
      <c r="B2226" s="3" t="s">
        <v>2225</v>
      </c>
      <c r="C2226" s="3" t="s">
        <v>6334</v>
      </c>
      <c r="D2226">
        <v>10000</v>
      </c>
      <c r="E2226">
        <v>24315</v>
      </c>
      <c r="F2226" t="s">
        <v>8219</v>
      </c>
      <c r="G2226" t="s">
        <v>8224</v>
      </c>
      <c r="H2226" t="s">
        <v>8246</v>
      </c>
      <c r="I2226">
        <v>1477767600</v>
      </c>
      <c r="J2226">
        <v>1475337675</v>
      </c>
      <c r="K2226" t="b">
        <v>0</v>
      </c>
      <c r="L2226">
        <v>296</v>
      </c>
      <c r="M2226" t="b">
        <v>1</v>
      </c>
      <c r="N2226" t="s">
        <v>8297</v>
      </c>
      <c r="O2226" s="5">
        <f t="shared" si="136"/>
        <v>243.15000000000003</v>
      </c>
      <c r="P2226" s="7">
        <f t="shared" si="137"/>
        <v>82.145270270270274</v>
      </c>
      <c r="Q2226" t="s">
        <v>8333</v>
      </c>
      <c r="R2226" t="s">
        <v>8351</v>
      </c>
      <c r="S2226" s="12">
        <f t="shared" si="138"/>
        <v>42644.667534722219</v>
      </c>
      <c r="T2226" s="12">
        <f t="shared" si="139"/>
        <v>42672.791666666672</v>
      </c>
    </row>
    <row r="2227" spans="1:20" ht="60" hidden="1" x14ac:dyDescent="0.25">
      <c r="A2227">
        <v>2225</v>
      </c>
      <c r="B2227" s="3" t="s">
        <v>2226</v>
      </c>
      <c r="C2227" s="3" t="s">
        <v>6335</v>
      </c>
      <c r="D2227">
        <v>21000</v>
      </c>
      <c r="E2227">
        <v>198415.01</v>
      </c>
      <c r="F2227" t="s">
        <v>8219</v>
      </c>
      <c r="G2227" t="s">
        <v>8225</v>
      </c>
      <c r="H2227" t="s">
        <v>8247</v>
      </c>
      <c r="I2227">
        <v>1411326015</v>
      </c>
      <c r="J2227">
        <v>1408734015</v>
      </c>
      <c r="K2227" t="b">
        <v>0</v>
      </c>
      <c r="L2227">
        <v>1204</v>
      </c>
      <c r="M2227" t="b">
        <v>1</v>
      </c>
      <c r="N2227" t="s">
        <v>8297</v>
      </c>
      <c r="O2227" s="5">
        <f t="shared" si="136"/>
        <v>944.83338095238094</v>
      </c>
      <c r="P2227" s="7">
        <f t="shared" si="137"/>
        <v>164.79651993355483</v>
      </c>
      <c r="Q2227" t="s">
        <v>8333</v>
      </c>
      <c r="R2227" t="s">
        <v>8351</v>
      </c>
      <c r="S2227" s="12">
        <f t="shared" si="138"/>
        <v>41873.79184027778</v>
      </c>
      <c r="T2227" s="12">
        <f t="shared" si="139"/>
        <v>41903.79184027778</v>
      </c>
    </row>
    <row r="2228" spans="1:20" ht="60" hidden="1" x14ac:dyDescent="0.25">
      <c r="A2228">
        <v>2226</v>
      </c>
      <c r="B2228" s="3" t="s">
        <v>2227</v>
      </c>
      <c r="C2228" s="3" t="s">
        <v>6336</v>
      </c>
      <c r="D2228">
        <v>18000</v>
      </c>
      <c r="E2228">
        <v>19523.310000000001</v>
      </c>
      <c r="F2228" t="s">
        <v>8219</v>
      </c>
      <c r="G2228" t="s">
        <v>8224</v>
      </c>
      <c r="H2228" t="s">
        <v>8246</v>
      </c>
      <c r="I2228">
        <v>1455253140</v>
      </c>
      <c r="J2228">
        <v>1452625822</v>
      </c>
      <c r="K2228" t="b">
        <v>0</v>
      </c>
      <c r="L2228">
        <v>321</v>
      </c>
      <c r="M2228" t="b">
        <v>1</v>
      </c>
      <c r="N2228" t="s">
        <v>8297</v>
      </c>
      <c r="O2228" s="5">
        <f t="shared" si="136"/>
        <v>108.46283333333334</v>
      </c>
      <c r="P2228" s="7">
        <f t="shared" si="137"/>
        <v>60.820280373831778</v>
      </c>
      <c r="Q2228" t="s">
        <v>8333</v>
      </c>
      <c r="R2228" t="s">
        <v>8351</v>
      </c>
      <c r="S2228" s="12">
        <f t="shared" si="138"/>
        <v>42381.79886574074</v>
      </c>
      <c r="T2228" s="12">
        <f t="shared" si="139"/>
        <v>42412.207638888889</v>
      </c>
    </row>
    <row r="2229" spans="1:20" ht="60" hidden="1" x14ac:dyDescent="0.25">
      <c r="A2229">
        <v>2227</v>
      </c>
      <c r="B2229" s="3" t="s">
        <v>2228</v>
      </c>
      <c r="C2229" s="3" t="s">
        <v>6337</v>
      </c>
      <c r="D2229">
        <v>13000</v>
      </c>
      <c r="E2229">
        <v>20459</v>
      </c>
      <c r="F2229" t="s">
        <v>8219</v>
      </c>
      <c r="G2229" t="s">
        <v>8225</v>
      </c>
      <c r="H2229" t="s">
        <v>8247</v>
      </c>
      <c r="I2229">
        <v>1384374155</v>
      </c>
      <c r="J2229">
        <v>1381778555</v>
      </c>
      <c r="K2229" t="b">
        <v>0</v>
      </c>
      <c r="L2229">
        <v>301</v>
      </c>
      <c r="M2229" t="b">
        <v>1</v>
      </c>
      <c r="N2229" t="s">
        <v>8297</v>
      </c>
      <c r="O2229" s="5">
        <f t="shared" si="136"/>
        <v>157.37692307692308</v>
      </c>
      <c r="P2229" s="7">
        <f t="shared" si="137"/>
        <v>67.970099667774093</v>
      </c>
      <c r="Q2229" t="s">
        <v>8333</v>
      </c>
      <c r="R2229" t="s">
        <v>8351</v>
      </c>
      <c r="S2229" s="12">
        <f t="shared" si="138"/>
        <v>41561.807349537034</v>
      </c>
      <c r="T2229" s="12">
        <f t="shared" si="139"/>
        <v>41591.849016203705</v>
      </c>
    </row>
    <row r="2230" spans="1:20" ht="60" hidden="1" x14ac:dyDescent="0.25">
      <c r="A2230">
        <v>2228</v>
      </c>
      <c r="B2230" s="3" t="s">
        <v>2229</v>
      </c>
      <c r="C2230" s="3" t="s">
        <v>6338</v>
      </c>
      <c r="D2230">
        <v>1000</v>
      </c>
      <c r="E2230">
        <v>11744.9</v>
      </c>
      <c r="F2230" t="s">
        <v>8219</v>
      </c>
      <c r="G2230" t="s">
        <v>8236</v>
      </c>
      <c r="H2230" t="s">
        <v>8249</v>
      </c>
      <c r="I2230">
        <v>1439707236</v>
      </c>
      <c r="J2230">
        <v>1437115236</v>
      </c>
      <c r="K2230" t="b">
        <v>0</v>
      </c>
      <c r="L2230">
        <v>144</v>
      </c>
      <c r="M2230" t="b">
        <v>1</v>
      </c>
      <c r="N2230" t="s">
        <v>8297</v>
      </c>
      <c r="O2230" s="5">
        <f t="shared" si="136"/>
        <v>1174.49</v>
      </c>
      <c r="P2230" s="7">
        <f t="shared" si="137"/>
        <v>81.561805555555551</v>
      </c>
      <c r="Q2230" t="s">
        <v>8333</v>
      </c>
      <c r="R2230" t="s">
        <v>8351</v>
      </c>
      <c r="S2230" s="12">
        <f t="shared" si="138"/>
        <v>42202.278194444443</v>
      </c>
      <c r="T2230" s="12">
        <f t="shared" si="139"/>
        <v>42232.278194444443</v>
      </c>
    </row>
    <row r="2231" spans="1:20" ht="60" hidden="1" x14ac:dyDescent="0.25">
      <c r="A2231">
        <v>2229</v>
      </c>
      <c r="B2231" s="3" t="s">
        <v>2230</v>
      </c>
      <c r="C2231" s="3" t="s">
        <v>6339</v>
      </c>
      <c r="D2231">
        <v>8012</v>
      </c>
      <c r="E2231">
        <v>13704.33</v>
      </c>
      <c r="F2231" t="s">
        <v>8219</v>
      </c>
      <c r="G2231" t="s">
        <v>8224</v>
      </c>
      <c r="H2231" t="s">
        <v>8246</v>
      </c>
      <c r="I2231">
        <v>1378180800</v>
      </c>
      <c r="J2231">
        <v>1375113391</v>
      </c>
      <c r="K2231" t="b">
        <v>0</v>
      </c>
      <c r="L2231">
        <v>539</v>
      </c>
      <c r="M2231" t="b">
        <v>1</v>
      </c>
      <c r="N2231" t="s">
        <v>8297</v>
      </c>
      <c r="O2231" s="5">
        <f t="shared" si="136"/>
        <v>171.04755366949576</v>
      </c>
      <c r="P2231" s="7">
        <f t="shared" si="137"/>
        <v>25.42547309833024</v>
      </c>
      <c r="Q2231" t="s">
        <v>8333</v>
      </c>
      <c r="R2231" t="s">
        <v>8351</v>
      </c>
      <c r="S2231" s="12">
        <f t="shared" si="138"/>
        <v>41484.664247685185</v>
      </c>
      <c r="T2231" s="12">
        <f t="shared" si="139"/>
        <v>41520.166666666664</v>
      </c>
    </row>
    <row r="2232" spans="1:20" ht="60" hidden="1" x14ac:dyDescent="0.25">
      <c r="A2232">
        <v>2230</v>
      </c>
      <c r="B2232" s="3" t="s">
        <v>2231</v>
      </c>
      <c r="C2232" s="3" t="s">
        <v>6340</v>
      </c>
      <c r="D2232">
        <v>8500</v>
      </c>
      <c r="E2232">
        <v>10706</v>
      </c>
      <c r="F2232" t="s">
        <v>8219</v>
      </c>
      <c r="G2232" t="s">
        <v>8224</v>
      </c>
      <c r="H2232" t="s">
        <v>8246</v>
      </c>
      <c r="I2232">
        <v>1398460127</v>
      </c>
      <c r="J2232">
        <v>1395868127</v>
      </c>
      <c r="K2232" t="b">
        <v>0</v>
      </c>
      <c r="L2232">
        <v>498</v>
      </c>
      <c r="M2232" t="b">
        <v>1</v>
      </c>
      <c r="N2232" t="s">
        <v>8297</v>
      </c>
      <c r="O2232" s="5">
        <f t="shared" si="136"/>
        <v>125.95294117647057</v>
      </c>
      <c r="P2232" s="7">
        <f t="shared" si="137"/>
        <v>21.497991967871485</v>
      </c>
      <c r="Q2232" t="s">
        <v>8333</v>
      </c>
      <c r="R2232" t="s">
        <v>8351</v>
      </c>
      <c r="S2232" s="12">
        <f t="shared" si="138"/>
        <v>41724.881099537037</v>
      </c>
      <c r="T2232" s="12">
        <f t="shared" si="139"/>
        <v>41754.881099537037</v>
      </c>
    </row>
    <row r="2233" spans="1:20" ht="60" hidden="1" x14ac:dyDescent="0.25">
      <c r="A2233">
        <v>2231</v>
      </c>
      <c r="B2233" s="3" t="s">
        <v>2232</v>
      </c>
      <c r="C2233" s="3" t="s">
        <v>6341</v>
      </c>
      <c r="D2233">
        <v>2500</v>
      </c>
      <c r="E2233">
        <v>30303.24</v>
      </c>
      <c r="F2233" t="s">
        <v>8219</v>
      </c>
      <c r="G2233" t="s">
        <v>8224</v>
      </c>
      <c r="H2233" t="s">
        <v>8246</v>
      </c>
      <c r="I2233">
        <v>1372136400</v>
      </c>
      <c r="J2233">
        <v>1369864301</v>
      </c>
      <c r="K2233" t="b">
        <v>0</v>
      </c>
      <c r="L2233">
        <v>1113</v>
      </c>
      <c r="M2233" t="b">
        <v>1</v>
      </c>
      <c r="N2233" t="s">
        <v>8297</v>
      </c>
      <c r="O2233" s="5">
        <f t="shared" si="136"/>
        <v>1212.1296000000002</v>
      </c>
      <c r="P2233" s="7">
        <f t="shared" si="137"/>
        <v>27.226630727762803</v>
      </c>
      <c r="Q2233" t="s">
        <v>8333</v>
      </c>
      <c r="R2233" t="s">
        <v>8351</v>
      </c>
      <c r="S2233" s="12">
        <f t="shared" si="138"/>
        <v>41423.910891203705</v>
      </c>
      <c r="T2233" s="12">
        <f t="shared" si="139"/>
        <v>41450.208333333336</v>
      </c>
    </row>
    <row r="2234" spans="1:20" ht="45" hidden="1" x14ac:dyDescent="0.25">
      <c r="A2234">
        <v>2232</v>
      </c>
      <c r="B2234" s="3" t="s">
        <v>2233</v>
      </c>
      <c r="C2234" s="3" t="s">
        <v>6342</v>
      </c>
      <c r="D2234">
        <v>5000</v>
      </c>
      <c r="E2234">
        <v>24790</v>
      </c>
      <c r="F2234" t="s">
        <v>8219</v>
      </c>
      <c r="G2234" t="s">
        <v>8224</v>
      </c>
      <c r="H2234" t="s">
        <v>8246</v>
      </c>
      <c r="I2234">
        <v>1405738800</v>
      </c>
      <c r="J2234">
        <v>1402945408</v>
      </c>
      <c r="K2234" t="b">
        <v>0</v>
      </c>
      <c r="L2234">
        <v>988</v>
      </c>
      <c r="M2234" t="b">
        <v>1</v>
      </c>
      <c r="N2234" t="s">
        <v>8297</v>
      </c>
      <c r="O2234" s="5">
        <f t="shared" si="136"/>
        <v>495.8</v>
      </c>
      <c r="P2234" s="7">
        <f t="shared" si="137"/>
        <v>25.091093117408906</v>
      </c>
      <c r="Q2234" t="s">
        <v>8333</v>
      </c>
      <c r="R2234" t="s">
        <v>8351</v>
      </c>
      <c r="S2234" s="12">
        <f t="shared" si="138"/>
        <v>41806.794074074074</v>
      </c>
      <c r="T2234" s="12">
        <f t="shared" si="139"/>
        <v>41839.125</v>
      </c>
    </row>
    <row r="2235" spans="1:20" ht="45" hidden="1" x14ac:dyDescent="0.25">
      <c r="A2235">
        <v>2233</v>
      </c>
      <c r="B2235" s="3" t="s">
        <v>2234</v>
      </c>
      <c r="C2235" s="3" t="s">
        <v>6343</v>
      </c>
      <c r="D2235">
        <v>2500</v>
      </c>
      <c r="E2235">
        <v>8301</v>
      </c>
      <c r="F2235" t="s">
        <v>8219</v>
      </c>
      <c r="G2235" t="s">
        <v>8225</v>
      </c>
      <c r="H2235" t="s">
        <v>8247</v>
      </c>
      <c r="I2235">
        <v>1450051200</v>
      </c>
      <c r="J2235">
        <v>1448269539</v>
      </c>
      <c r="K2235" t="b">
        <v>0</v>
      </c>
      <c r="L2235">
        <v>391</v>
      </c>
      <c r="M2235" t="b">
        <v>1</v>
      </c>
      <c r="N2235" t="s">
        <v>8297</v>
      </c>
      <c r="O2235" s="5">
        <f t="shared" si="136"/>
        <v>332.03999999999996</v>
      </c>
      <c r="P2235" s="7">
        <f t="shared" si="137"/>
        <v>21.230179028132991</v>
      </c>
      <c r="Q2235" t="s">
        <v>8333</v>
      </c>
      <c r="R2235" t="s">
        <v>8351</v>
      </c>
      <c r="S2235" s="12">
        <f t="shared" si="138"/>
        <v>42331.378923611104</v>
      </c>
      <c r="T2235" s="12">
        <f t="shared" si="139"/>
        <v>42352</v>
      </c>
    </row>
    <row r="2236" spans="1:20" ht="45" hidden="1" x14ac:dyDescent="0.25">
      <c r="A2236">
        <v>2234</v>
      </c>
      <c r="B2236" s="3" t="s">
        <v>2235</v>
      </c>
      <c r="C2236" s="3" t="s">
        <v>6344</v>
      </c>
      <c r="D2236">
        <v>100</v>
      </c>
      <c r="E2236">
        <v>1165</v>
      </c>
      <c r="F2236" t="s">
        <v>8219</v>
      </c>
      <c r="G2236" t="s">
        <v>8224</v>
      </c>
      <c r="H2236" t="s">
        <v>8246</v>
      </c>
      <c r="I2236">
        <v>1483645647</v>
      </c>
      <c r="J2236">
        <v>1481053647</v>
      </c>
      <c r="K2236" t="b">
        <v>0</v>
      </c>
      <c r="L2236">
        <v>28</v>
      </c>
      <c r="M2236" t="b">
        <v>1</v>
      </c>
      <c r="N2236" t="s">
        <v>8297</v>
      </c>
      <c r="O2236" s="5">
        <f t="shared" si="136"/>
        <v>1165</v>
      </c>
      <c r="P2236" s="7">
        <f t="shared" si="137"/>
        <v>41.607142857142854</v>
      </c>
      <c r="Q2236" t="s">
        <v>8333</v>
      </c>
      <c r="R2236" t="s">
        <v>8351</v>
      </c>
      <c r="S2236" s="12">
        <f t="shared" si="138"/>
        <v>42710.824618055558</v>
      </c>
      <c r="T2236" s="12">
        <f t="shared" si="139"/>
        <v>42740.824618055558</v>
      </c>
    </row>
    <row r="2237" spans="1:20" ht="45" hidden="1" x14ac:dyDescent="0.25">
      <c r="A2237">
        <v>2235</v>
      </c>
      <c r="B2237" s="3" t="s">
        <v>2236</v>
      </c>
      <c r="C2237" s="3" t="s">
        <v>6345</v>
      </c>
      <c r="D2237">
        <v>13000</v>
      </c>
      <c r="E2237">
        <v>19931</v>
      </c>
      <c r="F2237" t="s">
        <v>8219</v>
      </c>
      <c r="G2237" t="s">
        <v>8229</v>
      </c>
      <c r="H2237" t="s">
        <v>8251</v>
      </c>
      <c r="I2237">
        <v>1427585511</v>
      </c>
      <c r="J2237">
        <v>1424997111</v>
      </c>
      <c r="K2237" t="b">
        <v>0</v>
      </c>
      <c r="L2237">
        <v>147</v>
      </c>
      <c r="M2237" t="b">
        <v>1</v>
      </c>
      <c r="N2237" t="s">
        <v>8297</v>
      </c>
      <c r="O2237" s="5">
        <f t="shared" si="136"/>
        <v>153.3153846153846</v>
      </c>
      <c r="P2237" s="7">
        <f t="shared" si="137"/>
        <v>135.58503401360545</v>
      </c>
      <c r="Q2237" t="s">
        <v>8333</v>
      </c>
      <c r="R2237" t="s">
        <v>8351</v>
      </c>
      <c r="S2237" s="12">
        <f t="shared" si="138"/>
        <v>42062.022118055553</v>
      </c>
      <c r="T2237" s="12">
        <f t="shared" si="139"/>
        <v>42091.980451388896</v>
      </c>
    </row>
    <row r="2238" spans="1:20" ht="45" hidden="1" x14ac:dyDescent="0.25">
      <c r="A2238">
        <v>2236</v>
      </c>
      <c r="B2238" s="3" t="s">
        <v>2237</v>
      </c>
      <c r="C2238" s="3" t="s">
        <v>6346</v>
      </c>
      <c r="D2238">
        <v>2800</v>
      </c>
      <c r="E2238">
        <v>15039</v>
      </c>
      <c r="F2238" t="s">
        <v>8219</v>
      </c>
      <c r="G2238" t="s">
        <v>8224</v>
      </c>
      <c r="H2238" t="s">
        <v>8246</v>
      </c>
      <c r="I2238">
        <v>1454338123</v>
      </c>
      <c r="J2238">
        <v>1451746123</v>
      </c>
      <c r="K2238" t="b">
        <v>0</v>
      </c>
      <c r="L2238">
        <v>680</v>
      </c>
      <c r="M2238" t="b">
        <v>1</v>
      </c>
      <c r="N2238" t="s">
        <v>8297</v>
      </c>
      <c r="O2238" s="5">
        <f t="shared" si="136"/>
        <v>537.10714285714289</v>
      </c>
      <c r="P2238" s="7">
        <f t="shared" si="137"/>
        <v>22.116176470588236</v>
      </c>
      <c r="Q2238" t="s">
        <v>8333</v>
      </c>
      <c r="R2238" t="s">
        <v>8351</v>
      </c>
      <c r="S2238" s="12">
        <f t="shared" si="138"/>
        <v>42371.617164351846</v>
      </c>
      <c r="T2238" s="12">
        <f t="shared" si="139"/>
        <v>42401.617164351846</v>
      </c>
    </row>
    <row r="2239" spans="1:20" ht="60" hidden="1" x14ac:dyDescent="0.25">
      <c r="A2239">
        <v>2237</v>
      </c>
      <c r="B2239" s="3" t="s">
        <v>2238</v>
      </c>
      <c r="C2239" s="3" t="s">
        <v>6347</v>
      </c>
      <c r="D2239">
        <v>18000</v>
      </c>
      <c r="E2239">
        <v>63527</v>
      </c>
      <c r="F2239" t="s">
        <v>8219</v>
      </c>
      <c r="G2239" t="s">
        <v>8224</v>
      </c>
      <c r="H2239" t="s">
        <v>8246</v>
      </c>
      <c r="I2239">
        <v>1415779140</v>
      </c>
      <c r="J2239">
        <v>1412294683</v>
      </c>
      <c r="K2239" t="b">
        <v>0</v>
      </c>
      <c r="L2239">
        <v>983</v>
      </c>
      <c r="M2239" t="b">
        <v>1</v>
      </c>
      <c r="N2239" t="s">
        <v>8297</v>
      </c>
      <c r="O2239" s="5">
        <f t="shared" si="136"/>
        <v>352.92777777777775</v>
      </c>
      <c r="P2239" s="7">
        <f t="shared" si="137"/>
        <v>64.625635808748726</v>
      </c>
      <c r="Q2239" t="s">
        <v>8333</v>
      </c>
      <c r="R2239" t="s">
        <v>8351</v>
      </c>
      <c r="S2239" s="12">
        <f t="shared" si="138"/>
        <v>41915.003275462965</v>
      </c>
      <c r="T2239" s="12">
        <f t="shared" si="139"/>
        <v>41955.332638888889</v>
      </c>
    </row>
    <row r="2240" spans="1:20" ht="30" hidden="1" x14ac:dyDescent="0.25">
      <c r="A2240">
        <v>2238</v>
      </c>
      <c r="B2240" s="3" t="s">
        <v>2239</v>
      </c>
      <c r="C2240" s="3" t="s">
        <v>6348</v>
      </c>
      <c r="D2240">
        <v>4000</v>
      </c>
      <c r="E2240">
        <v>5496</v>
      </c>
      <c r="F2240" t="s">
        <v>8219</v>
      </c>
      <c r="G2240" t="s">
        <v>8236</v>
      </c>
      <c r="H2240" t="s">
        <v>8249</v>
      </c>
      <c r="I2240">
        <v>1489157716</v>
      </c>
      <c r="J2240">
        <v>1486565716</v>
      </c>
      <c r="K2240" t="b">
        <v>0</v>
      </c>
      <c r="L2240">
        <v>79</v>
      </c>
      <c r="M2240" t="b">
        <v>1</v>
      </c>
      <c r="N2240" t="s">
        <v>8297</v>
      </c>
      <c r="O2240" s="5">
        <f t="shared" si="136"/>
        <v>137.4</v>
      </c>
      <c r="P2240" s="7">
        <f t="shared" si="137"/>
        <v>69.569620253164558</v>
      </c>
      <c r="Q2240" t="s">
        <v>8333</v>
      </c>
      <c r="R2240" t="s">
        <v>8351</v>
      </c>
      <c r="S2240" s="12">
        <f t="shared" si="138"/>
        <v>42774.621712962966</v>
      </c>
      <c r="T2240" s="12">
        <f t="shared" si="139"/>
        <v>42804.621712962966</v>
      </c>
    </row>
    <row r="2241" spans="1:20" ht="30" hidden="1" x14ac:dyDescent="0.25">
      <c r="A2241">
        <v>2239</v>
      </c>
      <c r="B2241" s="3" t="s">
        <v>2240</v>
      </c>
      <c r="C2241" s="3" t="s">
        <v>6349</v>
      </c>
      <c r="D2241">
        <v>25000</v>
      </c>
      <c r="E2241">
        <v>32006.67</v>
      </c>
      <c r="F2241" t="s">
        <v>8219</v>
      </c>
      <c r="G2241" t="s">
        <v>8224</v>
      </c>
      <c r="H2241" t="s">
        <v>8246</v>
      </c>
      <c r="I2241">
        <v>1385870520</v>
      </c>
      <c r="J2241">
        <v>1382742014</v>
      </c>
      <c r="K2241" t="b">
        <v>0</v>
      </c>
      <c r="L2241">
        <v>426</v>
      </c>
      <c r="M2241" t="b">
        <v>1</v>
      </c>
      <c r="N2241" t="s">
        <v>8297</v>
      </c>
      <c r="O2241" s="5">
        <f t="shared" si="136"/>
        <v>128.02668</v>
      </c>
      <c r="P2241" s="7">
        <f t="shared" si="137"/>
        <v>75.133028169014082</v>
      </c>
      <c r="Q2241" t="s">
        <v>8333</v>
      </c>
      <c r="R2241" t="s">
        <v>8351</v>
      </c>
      <c r="S2241" s="12">
        <f t="shared" si="138"/>
        <v>41572.958495370374</v>
      </c>
      <c r="T2241" s="12">
        <f t="shared" si="139"/>
        <v>41609.168055555558</v>
      </c>
    </row>
    <row r="2242" spans="1:20" ht="45" hidden="1" x14ac:dyDescent="0.25">
      <c r="A2242">
        <v>2240</v>
      </c>
      <c r="B2242" s="3" t="s">
        <v>2241</v>
      </c>
      <c r="C2242" s="3" t="s">
        <v>6350</v>
      </c>
      <c r="D2242">
        <v>5000</v>
      </c>
      <c r="E2242">
        <v>13534</v>
      </c>
      <c r="F2242" t="s">
        <v>8219</v>
      </c>
      <c r="G2242" t="s">
        <v>8224</v>
      </c>
      <c r="H2242" t="s">
        <v>8246</v>
      </c>
      <c r="I2242">
        <v>1461354544</v>
      </c>
      <c r="J2242">
        <v>1458762544</v>
      </c>
      <c r="K2242" t="b">
        <v>0</v>
      </c>
      <c r="L2242">
        <v>96</v>
      </c>
      <c r="M2242" t="b">
        <v>1</v>
      </c>
      <c r="N2242" t="s">
        <v>8297</v>
      </c>
      <c r="O2242" s="5">
        <f t="shared" si="136"/>
        <v>270.68</v>
      </c>
      <c r="P2242" s="7">
        <f t="shared" si="137"/>
        <v>140.97916666666666</v>
      </c>
      <c r="Q2242" t="s">
        <v>8333</v>
      </c>
      <c r="R2242" t="s">
        <v>8351</v>
      </c>
      <c r="S2242" s="12">
        <f t="shared" si="138"/>
        <v>42452.825740740736</v>
      </c>
      <c r="T2242" s="12">
        <f t="shared" si="139"/>
        <v>42482.825740740736</v>
      </c>
    </row>
    <row r="2243" spans="1:20" ht="60" hidden="1" x14ac:dyDescent="0.25">
      <c r="A2243">
        <v>2241</v>
      </c>
      <c r="B2243" s="3" t="s">
        <v>2242</v>
      </c>
      <c r="C2243" s="3" t="s">
        <v>6351</v>
      </c>
      <c r="D2243">
        <v>1000</v>
      </c>
      <c r="E2243">
        <v>8064</v>
      </c>
      <c r="F2243" t="s">
        <v>8219</v>
      </c>
      <c r="G2243" t="s">
        <v>8225</v>
      </c>
      <c r="H2243" t="s">
        <v>8247</v>
      </c>
      <c r="I2243">
        <v>1488484300</v>
      </c>
      <c r="J2243">
        <v>1485892300</v>
      </c>
      <c r="K2243" t="b">
        <v>0</v>
      </c>
      <c r="L2243">
        <v>163</v>
      </c>
      <c r="M2243" t="b">
        <v>1</v>
      </c>
      <c r="N2243" t="s">
        <v>8297</v>
      </c>
      <c r="O2243" s="5">
        <f t="shared" ref="O2243:O2306" si="140">(E2243/D2243)*100</f>
        <v>806.4</v>
      </c>
      <c r="P2243" s="7">
        <f t="shared" ref="P2243:P2306" si="141">IF(E2243&gt;0,E2243/L2243,"N/A")</f>
        <v>49.472392638036808</v>
      </c>
      <c r="Q2243" t="s">
        <v>8333</v>
      </c>
      <c r="R2243" t="s">
        <v>8351</v>
      </c>
      <c r="S2243" s="12">
        <f t="shared" ref="S2243:S2306" si="142">(((J2243/60)/60)/24)+DATE(1970,1,1)</f>
        <v>42766.827546296292</v>
      </c>
      <c r="T2243" s="12">
        <f t="shared" ref="T2243:T2306" si="143">(((I2243/60)/60/24)+DATE(1970,1,1))</f>
        <v>42796.827546296292</v>
      </c>
    </row>
    <row r="2244" spans="1:20" ht="30" hidden="1" x14ac:dyDescent="0.25">
      <c r="A2244">
        <v>2242</v>
      </c>
      <c r="B2244" s="3" t="s">
        <v>2243</v>
      </c>
      <c r="C2244" s="3" t="s">
        <v>6352</v>
      </c>
      <c r="D2244">
        <v>10000</v>
      </c>
      <c r="E2244">
        <v>136009.76</v>
      </c>
      <c r="F2244" t="s">
        <v>8219</v>
      </c>
      <c r="G2244" t="s">
        <v>8224</v>
      </c>
      <c r="H2244" t="s">
        <v>8246</v>
      </c>
      <c r="I2244">
        <v>1385521320</v>
      </c>
      <c r="J2244">
        <v>1382449733</v>
      </c>
      <c r="K2244" t="b">
        <v>0</v>
      </c>
      <c r="L2244">
        <v>2525</v>
      </c>
      <c r="M2244" t="b">
        <v>1</v>
      </c>
      <c r="N2244" t="s">
        <v>8297</v>
      </c>
      <c r="O2244" s="5">
        <f t="shared" si="140"/>
        <v>1360.0976000000001</v>
      </c>
      <c r="P2244" s="7">
        <f t="shared" si="141"/>
        <v>53.865251485148519</v>
      </c>
      <c r="Q2244" t="s">
        <v>8333</v>
      </c>
      <c r="R2244" t="s">
        <v>8351</v>
      </c>
      <c r="S2244" s="12">
        <f t="shared" si="142"/>
        <v>41569.575613425928</v>
      </c>
      <c r="T2244" s="12">
        <f t="shared" si="143"/>
        <v>41605.126388888886</v>
      </c>
    </row>
    <row r="2245" spans="1:20" ht="60" hidden="1" x14ac:dyDescent="0.25">
      <c r="A2245">
        <v>2243</v>
      </c>
      <c r="B2245" s="3" t="s">
        <v>2244</v>
      </c>
      <c r="C2245" s="3" t="s">
        <v>6353</v>
      </c>
      <c r="D2245">
        <v>1</v>
      </c>
      <c r="E2245">
        <v>9302.5</v>
      </c>
      <c r="F2245" t="s">
        <v>8219</v>
      </c>
      <c r="G2245" t="s">
        <v>8224</v>
      </c>
      <c r="H2245" t="s">
        <v>8246</v>
      </c>
      <c r="I2245">
        <v>1489374000</v>
      </c>
      <c r="J2245">
        <v>1488823290</v>
      </c>
      <c r="K2245" t="b">
        <v>0</v>
      </c>
      <c r="L2245">
        <v>2035</v>
      </c>
      <c r="M2245" t="b">
        <v>1</v>
      </c>
      <c r="N2245" t="s">
        <v>8297</v>
      </c>
      <c r="O2245" s="5">
        <f t="shared" si="140"/>
        <v>930250</v>
      </c>
      <c r="P2245" s="7">
        <f t="shared" si="141"/>
        <v>4.5712530712530715</v>
      </c>
      <c r="Q2245" t="s">
        <v>8333</v>
      </c>
      <c r="R2245" t="s">
        <v>8351</v>
      </c>
      <c r="S2245" s="12">
        <f t="shared" si="142"/>
        <v>42800.751041666663</v>
      </c>
      <c r="T2245" s="12">
        <f t="shared" si="143"/>
        <v>42807.125</v>
      </c>
    </row>
    <row r="2246" spans="1:20" ht="45" hidden="1" x14ac:dyDescent="0.25">
      <c r="A2246">
        <v>2244</v>
      </c>
      <c r="B2246" s="3" t="s">
        <v>2245</v>
      </c>
      <c r="C2246" s="3" t="s">
        <v>6354</v>
      </c>
      <c r="D2246">
        <v>5000</v>
      </c>
      <c r="E2246">
        <v>18851</v>
      </c>
      <c r="F2246" t="s">
        <v>8219</v>
      </c>
      <c r="G2246" t="s">
        <v>8224</v>
      </c>
      <c r="H2246" t="s">
        <v>8246</v>
      </c>
      <c r="I2246">
        <v>1476649800</v>
      </c>
      <c r="J2246">
        <v>1475609946</v>
      </c>
      <c r="K2246" t="b">
        <v>0</v>
      </c>
      <c r="L2246">
        <v>290</v>
      </c>
      <c r="M2246" t="b">
        <v>1</v>
      </c>
      <c r="N2246" t="s">
        <v>8297</v>
      </c>
      <c r="O2246" s="5">
        <f t="shared" si="140"/>
        <v>377.02</v>
      </c>
      <c r="P2246" s="7">
        <f t="shared" si="141"/>
        <v>65.00344827586207</v>
      </c>
      <c r="Q2246" t="s">
        <v>8333</v>
      </c>
      <c r="R2246" t="s">
        <v>8351</v>
      </c>
      <c r="S2246" s="12">
        <f t="shared" si="142"/>
        <v>42647.818819444445</v>
      </c>
      <c r="T2246" s="12">
        <f t="shared" si="143"/>
        <v>42659.854166666672</v>
      </c>
    </row>
    <row r="2247" spans="1:20" ht="45" hidden="1" x14ac:dyDescent="0.25">
      <c r="A2247">
        <v>2245</v>
      </c>
      <c r="B2247" s="3" t="s">
        <v>2246</v>
      </c>
      <c r="C2247" s="3" t="s">
        <v>6355</v>
      </c>
      <c r="D2247">
        <v>4000</v>
      </c>
      <c r="E2247">
        <v>105881</v>
      </c>
      <c r="F2247" t="s">
        <v>8219</v>
      </c>
      <c r="G2247" t="s">
        <v>8224</v>
      </c>
      <c r="H2247" t="s">
        <v>8246</v>
      </c>
      <c r="I2247">
        <v>1393005600</v>
      </c>
      <c r="J2247">
        <v>1390323617</v>
      </c>
      <c r="K2247" t="b">
        <v>0</v>
      </c>
      <c r="L2247">
        <v>1980</v>
      </c>
      <c r="M2247" t="b">
        <v>1</v>
      </c>
      <c r="N2247" t="s">
        <v>8297</v>
      </c>
      <c r="O2247" s="5">
        <f t="shared" si="140"/>
        <v>2647.0250000000001</v>
      </c>
      <c r="P2247" s="7">
        <f t="shared" si="141"/>
        <v>53.475252525252522</v>
      </c>
      <c r="Q2247" t="s">
        <v>8333</v>
      </c>
      <c r="R2247" t="s">
        <v>8351</v>
      </c>
      <c r="S2247" s="12">
        <f t="shared" si="142"/>
        <v>41660.708530092597</v>
      </c>
      <c r="T2247" s="12">
        <f t="shared" si="143"/>
        <v>41691.75</v>
      </c>
    </row>
    <row r="2248" spans="1:20" ht="60" hidden="1" x14ac:dyDescent="0.25">
      <c r="A2248">
        <v>2246</v>
      </c>
      <c r="B2248" s="3" t="s">
        <v>2247</v>
      </c>
      <c r="C2248" s="3" t="s">
        <v>6356</v>
      </c>
      <c r="D2248">
        <v>2500</v>
      </c>
      <c r="E2248">
        <v>2503</v>
      </c>
      <c r="F2248" t="s">
        <v>8219</v>
      </c>
      <c r="G2248" t="s">
        <v>8225</v>
      </c>
      <c r="H2248" t="s">
        <v>8247</v>
      </c>
      <c r="I2248">
        <v>1441393210</v>
      </c>
      <c r="J2248">
        <v>1438801210</v>
      </c>
      <c r="K2248" t="b">
        <v>0</v>
      </c>
      <c r="L2248">
        <v>57</v>
      </c>
      <c r="M2248" t="b">
        <v>1</v>
      </c>
      <c r="N2248" t="s">
        <v>8297</v>
      </c>
      <c r="O2248" s="5">
        <f t="shared" si="140"/>
        <v>100.12</v>
      </c>
      <c r="P2248" s="7">
        <f t="shared" si="141"/>
        <v>43.912280701754383</v>
      </c>
      <c r="Q2248" t="s">
        <v>8333</v>
      </c>
      <c r="R2248" t="s">
        <v>8351</v>
      </c>
      <c r="S2248" s="12">
        <f t="shared" si="142"/>
        <v>42221.79178240741</v>
      </c>
      <c r="T2248" s="12">
        <f t="shared" si="143"/>
        <v>42251.79178240741</v>
      </c>
    </row>
    <row r="2249" spans="1:20" ht="45" hidden="1" x14ac:dyDescent="0.25">
      <c r="A2249">
        <v>2247</v>
      </c>
      <c r="B2249" s="3" t="s">
        <v>2248</v>
      </c>
      <c r="C2249" s="3" t="s">
        <v>6357</v>
      </c>
      <c r="D2249">
        <v>18500</v>
      </c>
      <c r="E2249">
        <v>19324</v>
      </c>
      <c r="F2249" t="s">
        <v>8219</v>
      </c>
      <c r="G2249" t="s">
        <v>8224</v>
      </c>
      <c r="H2249" t="s">
        <v>8246</v>
      </c>
      <c r="I2249">
        <v>1438185565</v>
      </c>
      <c r="J2249">
        <v>1436975965</v>
      </c>
      <c r="K2249" t="b">
        <v>0</v>
      </c>
      <c r="L2249">
        <v>380</v>
      </c>
      <c r="M2249" t="b">
        <v>1</v>
      </c>
      <c r="N2249" t="s">
        <v>8297</v>
      </c>
      <c r="O2249" s="5">
        <f t="shared" si="140"/>
        <v>104.45405405405405</v>
      </c>
      <c r="P2249" s="7">
        <f t="shared" si="141"/>
        <v>50.852631578947367</v>
      </c>
      <c r="Q2249" t="s">
        <v>8333</v>
      </c>
      <c r="R2249" t="s">
        <v>8351</v>
      </c>
      <c r="S2249" s="12">
        <f t="shared" si="142"/>
        <v>42200.666261574079</v>
      </c>
      <c r="T2249" s="12">
        <f t="shared" si="143"/>
        <v>42214.666261574079</v>
      </c>
    </row>
    <row r="2250" spans="1:20" ht="60" hidden="1" x14ac:dyDescent="0.25">
      <c r="A2250">
        <v>2248</v>
      </c>
      <c r="B2250" s="3" t="s">
        <v>2249</v>
      </c>
      <c r="C2250" s="3" t="s">
        <v>6358</v>
      </c>
      <c r="D2250">
        <v>7000</v>
      </c>
      <c r="E2250">
        <v>7505</v>
      </c>
      <c r="F2250" t="s">
        <v>8219</v>
      </c>
      <c r="G2250" t="s">
        <v>8225</v>
      </c>
      <c r="H2250" t="s">
        <v>8247</v>
      </c>
      <c r="I2250">
        <v>1481749278</v>
      </c>
      <c r="J2250">
        <v>1479157278</v>
      </c>
      <c r="K2250" t="b">
        <v>0</v>
      </c>
      <c r="L2250">
        <v>128</v>
      </c>
      <c r="M2250" t="b">
        <v>1</v>
      </c>
      <c r="N2250" t="s">
        <v>8297</v>
      </c>
      <c r="O2250" s="5">
        <f t="shared" si="140"/>
        <v>107.21428571428571</v>
      </c>
      <c r="P2250" s="7">
        <f t="shared" si="141"/>
        <v>58.6328125</v>
      </c>
      <c r="Q2250" t="s">
        <v>8333</v>
      </c>
      <c r="R2250" t="s">
        <v>8351</v>
      </c>
      <c r="S2250" s="12">
        <f t="shared" si="142"/>
        <v>42688.875902777778</v>
      </c>
      <c r="T2250" s="12">
        <f t="shared" si="143"/>
        <v>42718.875902777778</v>
      </c>
    </row>
    <row r="2251" spans="1:20" ht="45" hidden="1" x14ac:dyDescent="0.25">
      <c r="A2251">
        <v>2249</v>
      </c>
      <c r="B2251" s="3" t="s">
        <v>2250</v>
      </c>
      <c r="C2251" s="3" t="s">
        <v>6359</v>
      </c>
      <c r="D2251">
        <v>3500</v>
      </c>
      <c r="E2251">
        <v>5907</v>
      </c>
      <c r="F2251" t="s">
        <v>8219</v>
      </c>
      <c r="G2251" t="s">
        <v>8224</v>
      </c>
      <c r="H2251" t="s">
        <v>8246</v>
      </c>
      <c r="I2251">
        <v>1364917965</v>
      </c>
      <c r="J2251">
        <v>1362329565</v>
      </c>
      <c r="K2251" t="b">
        <v>0</v>
      </c>
      <c r="L2251">
        <v>180</v>
      </c>
      <c r="M2251" t="b">
        <v>1</v>
      </c>
      <c r="N2251" t="s">
        <v>8297</v>
      </c>
      <c r="O2251" s="5">
        <f t="shared" si="140"/>
        <v>168.77142857142857</v>
      </c>
      <c r="P2251" s="7">
        <f t="shared" si="141"/>
        <v>32.81666666666667</v>
      </c>
      <c r="Q2251" t="s">
        <v>8333</v>
      </c>
      <c r="R2251" t="s">
        <v>8351</v>
      </c>
      <c r="S2251" s="12">
        <f t="shared" si="142"/>
        <v>41336.703298611108</v>
      </c>
      <c r="T2251" s="12">
        <f t="shared" si="143"/>
        <v>41366.661631944444</v>
      </c>
    </row>
    <row r="2252" spans="1:20" ht="45" hidden="1" x14ac:dyDescent="0.25">
      <c r="A2252">
        <v>2250</v>
      </c>
      <c r="B2252" s="3" t="s">
        <v>2251</v>
      </c>
      <c r="C2252" s="3" t="s">
        <v>6360</v>
      </c>
      <c r="D2252">
        <v>25000</v>
      </c>
      <c r="E2252">
        <v>243778</v>
      </c>
      <c r="F2252" t="s">
        <v>8219</v>
      </c>
      <c r="G2252" t="s">
        <v>8224</v>
      </c>
      <c r="H2252" t="s">
        <v>8246</v>
      </c>
      <c r="I2252">
        <v>1480727273</v>
      </c>
      <c r="J2252">
        <v>1478131673</v>
      </c>
      <c r="K2252" t="b">
        <v>0</v>
      </c>
      <c r="L2252">
        <v>571</v>
      </c>
      <c r="M2252" t="b">
        <v>1</v>
      </c>
      <c r="N2252" t="s">
        <v>8297</v>
      </c>
      <c r="O2252" s="5">
        <f t="shared" si="140"/>
        <v>975.11200000000008</v>
      </c>
      <c r="P2252" s="7">
        <f t="shared" si="141"/>
        <v>426.93169877408059</v>
      </c>
      <c r="Q2252" t="s">
        <v>8333</v>
      </c>
      <c r="R2252" t="s">
        <v>8351</v>
      </c>
      <c r="S2252" s="12">
        <f t="shared" si="142"/>
        <v>42677.005474537036</v>
      </c>
      <c r="T2252" s="12">
        <f t="shared" si="143"/>
        <v>42707.0471412037</v>
      </c>
    </row>
    <row r="2253" spans="1:20" ht="45" hidden="1" x14ac:dyDescent="0.25">
      <c r="A2253">
        <v>2251</v>
      </c>
      <c r="B2253" s="3" t="s">
        <v>2252</v>
      </c>
      <c r="C2253" s="3" t="s">
        <v>6361</v>
      </c>
      <c r="D2253">
        <v>8500</v>
      </c>
      <c r="E2253">
        <v>11428.19</v>
      </c>
      <c r="F2253" t="s">
        <v>8219</v>
      </c>
      <c r="G2253" t="s">
        <v>8224</v>
      </c>
      <c r="H2253" t="s">
        <v>8246</v>
      </c>
      <c r="I2253">
        <v>1408177077</v>
      </c>
      <c r="J2253">
        <v>1406362677</v>
      </c>
      <c r="K2253" t="b">
        <v>0</v>
      </c>
      <c r="L2253">
        <v>480</v>
      </c>
      <c r="M2253" t="b">
        <v>1</v>
      </c>
      <c r="N2253" t="s">
        <v>8297</v>
      </c>
      <c r="O2253" s="5">
        <f t="shared" si="140"/>
        <v>134.44929411764704</v>
      </c>
      <c r="P2253" s="7">
        <f t="shared" si="141"/>
        <v>23.808729166666669</v>
      </c>
      <c r="Q2253" t="s">
        <v>8333</v>
      </c>
      <c r="R2253" t="s">
        <v>8351</v>
      </c>
      <c r="S2253" s="12">
        <f t="shared" si="142"/>
        <v>41846.34579861111</v>
      </c>
      <c r="T2253" s="12">
        <f t="shared" si="143"/>
        <v>41867.34579861111</v>
      </c>
    </row>
    <row r="2254" spans="1:20" ht="60" hidden="1" x14ac:dyDescent="0.25">
      <c r="A2254">
        <v>2252</v>
      </c>
      <c r="B2254" s="3" t="s">
        <v>2253</v>
      </c>
      <c r="C2254" s="3" t="s">
        <v>6362</v>
      </c>
      <c r="D2254">
        <v>9000</v>
      </c>
      <c r="E2254">
        <v>24505</v>
      </c>
      <c r="F2254" t="s">
        <v>8219</v>
      </c>
      <c r="G2254" t="s">
        <v>8227</v>
      </c>
      <c r="H2254" t="s">
        <v>8249</v>
      </c>
      <c r="I2254">
        <v>1470469938</v>
      </c>
      <c r="J2254">
        <v>1469173938</v>
      </c>
      <c r="K2254" t="b">
        <v>0</v>
      </c>
      <c r="L2254">
        <v>249</v>
      </c>
      <c r="M2254" t="b">
        <v>1</v>
      </c>
      <c r="N2254" t="s">
        <v>8297</v>
      </c>
      <c r="O2254" s="5">
        <f t="shared" si="140"/>
        <v>272.27777777777777</v>
      </c>
      <c r="P2254" s="7">
        <f t="shared" si="141"/>
        <v>98.413654618473899</v>
      </c>
      <c r="Q2254" t="s">
        <v>8333</v>
      </c>
      <c r="R2254" t="s">
        <v>8351</v>
      </c>
      <c r="S2254" s="12">
        <f t="shared" si="142"/>
        <v>42573.327986111108</v>
      </c>
      <c r="T2254" s="12">
        <f t="shared" si="143"/>
        <v>42588.327986111108</v>
      </c>
    </row>
    <row r="2255" spans="1:20" ht="60" hidden="1" x14ac:dyDescent="0.25">
      <c r="A2255">
        <v>2253</v>
      </c>
      <c r="B2255" s="3" t="s">
        <v>2254</v>
      </c>
      <c r="C2255" s="3" t="s">
        <v>6363</v>
      </c>
      <c r="D2255">
        <v>8000</v>
      </c>
      <c r="E2255">
        <v>9015</v>
      </c>
      <c r="F2255" t="s">
        <v>8219</v>
      </c>
      <c r="G2255" t="s">
        <v>8224</v>
      </c>
      <c r="H2255" t="s">
        <v>8246</v>
      </c>
      <c r="I2255">
        <v>1447862947</v>
      </c>
      <c r="J2255">
        <v>1445267347</v>
      </c>
      <c r="K2255" t="b">
        <v>0</v>
      </c>
      <c r="L2255">
        <v>84</v>
      </c>
      <c r="M2255" t="b">
        <v>1</v>
      </c>
      <c r="N2255" t="s">
        <v>8297</v>
      </c>
      <c r="O2255" s="5">
        <f t="shared" si="140"/>
        <v>112.6875</v>
      </c>
      <c r="P2255" s="7">
        <f t="shared" si="141"/>
        <v>107.32142857142857</v>
      </c>
      <c r="Q2255" t="s">
        <v>8333</v>
      </c>
      <c r="R2255" t="s">
        <v>8351</v>
      </c>
      <c r="S2255" s="12">
        <f t="shared" si="142"/>
        <v>42296.631331018521</v>
      </c>
      <c r="T2255" s="12">
        <f t="shared" si="143"/>
        <v>42326.672997685186</v>
      </c>
    </row>
    <row r="2256" spans="1:20" ht="45" hidden="1" x14ac:dyDescent="0.25">
      <c r="A2256">
        <v>2254</v>
      </c>
      <c r="B2256" s="3" t="s">
        <v>2255</v>
      </c>
      <c r="C2256" s="3" t="s">
        <v>6364</v>
      </c>
      <c r="D2256">
        <v>500</v>
      </c>
      <c r="E2256">
        <v>2299</v>
      </c>
      <c r="F2256" t="s">
        <v>8219</v>
      </c>
      <c r="G2256" t="s">
        <v>8224</v>
      </c>
      <c r="H2256" t="s">
        <v>8246</v>
      </c>
      <c r="I2256">
        <v>1485271968</v>
      </c>
      <c r="J2256">
        <v>1484667168</v>
      </c>
      <c r="K2256" t="b">
        <v>0</v>
      </c>
      <c r="L2256">
        <v>197</v>
      </c>
      <c r="M2256" t="b">
        <v>1</v>
      </c>
      <c r="N2256" t="s">
        <v>8297</v>
      </c>
      <c r="O2256" s="5">
        <f t="shared" si="140"/>
        <v>459.8</v>
      </c>
      <c r="P2256" s="7">
        <f t="shared" si="141"/>
        <v>11.67005076142132</v>
      </c>
      <c r="Q2256" t="s">
        <v>8333</v>
      </c>
      <c r="R2256" t="s">
        <v>8351</v>
      </c>
      <c r="S2256" s="12">
        <f t="shared" si="142"/>
        <v>42752.647777777776</v>
      </c>
      <c r="T2256" s="12">
        <f t="shared" si="143"/>
        <v>42759.647777777776</v>
      </c>
    </row>
    <row r="2257" spans="1:20" ht="30" hidden="1" x14ac:dyDescent="0.25">
      <c r="A2257">
        <v>2255</v>
      </c>
      <c r="B2257" s="3" t="s">
        <v>2256</v>
      </c>
      <c r="C2257" s="3" t="s">
        <v>6365</v>
      </c>
      <c r="D2257">
        <v>3950</v>
      </c>
      <c r="E2257">
        <v>11323</v>
      </c>
      <c r="F2257" t="s">
        <v>8219</v>
      </c>
      <c r="G2257" t="s">
        <v>8224</v>
      </c>
      <c r="H2257" t="s">
        <v>8246</v>
      </c>
      <c r="I2257">
        <v>1462661451</v>
      </c>
      <c r="J2257">
        <v>1460069451</v>
      </c>
      <c r="K2257" t="b">
        <v>0</v>
      </c>
      <c r="L2257">
        <v>271</v>
      </c>
      <c r="M2257" t="b">
        <v>1</v>
      </c>
      <c r="N2257" t="s">
        <v>8297</v>
      </c>
      <c r="O2257" s="5">
        <f t="shared" si="140"/>
        <v>286.65822784810126</v>
      </c>
      <c r="P2257" s="7">
        <f t="shared" si="141"/>
        <v>41.782287822878232</v>
      </c>
      <c r="Q2257" t="s">
        <v>8333</v>
      </c>
      <c r="R2257" t="s">
        <v>8351</v>
      </c>
      <c r="S2257" s="12">
        <f t="shared" si="142"/>
        <v>42467.951979166668</v>
      </c>
      <c r="T2257" s="12">
        <f t="shared" si="143"/>
        <v>42497.951979166668</v>
      </c>
    </row>
    <row r="2258" spans="1:20" ht="45" hidden="1" x14ac:dyDescent="0.25">
      <c r="A2258">
        <v>2256</v>
      </c>
      <c r="B2258" s="3" t="s">
        <v>2257</v>
      </c>
      <c r="C2258" s="3" t="s">
        <v>6366</v>
      </c>
      <c r="D2258">
        <v>480</v>
      </c>
      <c r="E2258">
        <v>1069</v>
      </c>
      <c r="F2258" t="s">
        <v>8219</v>
      </c>
      <c r="G2258" t="s">
        <v>8225</v>
      </c>
      <c r="H2258" t="s">
        <v>8247</v>
      </c>
      <c r="I2258">
        <v>1479811846</v>
      </c>
      <c r="J2258">
        <v>1478602246</v>
      </c>
      <c r="K2258" t="b">
        <v>0</v>
      </c>
      <c r="L2258">
        <v>50</v>
      </c>
      <c r="M2258" t="b">
        <v>1</v>
      </c>
      <c r="N2258" t="s">
        <v>8297</v>
      </c>
      <c r="O2258" s="5">
        <f t="shared" si="140"/>
        <v>222.70833333333334</v>
      </c>
      <c r="P2258" s="7">
        <f t="shared" si="141"/>
        <v>21.38</v>
      </c>
      <c r="Q2258" t="s">
        <v>8333</v>
      </c>
      <c r="R2258" t="s">
        <v>8351</v>
      </c>
      <c r="S2258" s="12">
        <f t="shared" si="142"/>
        <v>42682.451921296291</v>
      </c>
      <c r="T2258" s="12">
        <f t="shared" si="143"/>
        <v>42696.451921296291</v>
      </c>
    </row>
    <row r="2259" spans="1:20" ht="60" hidden="1" x14ac:dyDescent="0.25">
      <c r="A2259">
        <v>2257</v>
      </c>
      <c r="B2259" s="3" t="s">
        <v>2258</v>
      </c>
      <c r="C2259" s="3" t="s">
        <v>6367</v>
      </c>
      <c r="D2259">
        <v>2500</v>
      </c>
      <c r="E2259">
        <v>15903.5</v>
      </c>
      <c r="F2259" t="s">
        <v>8219</v>
      </c>
      <c r="G2259" t="s">
        <v>8225</v>
      </c>
      <c r="H2259" t="s">
        <v>8247</v>
      </c>
      <c r="I2259">
        <v>1466377200</v>
      </c>
      <c r="J2259">
        <v>1463351329</v>
      </c>
      <c r="K2259" t="b">
        <v>0</v>
      </c>
      <c r="L2259">
        <v>169</v>
      </c>
      <c r="M2259" t="b">
        <v>1</v>
      </c>
      <c r="N2259" t="s">
        <v>8297</v>
      </c>
      <c r="O2259" s="5">
        <f t="shared" si="140"/>
        <v>636.14</v>
      </c>
      <c r="P2259" s="7">
        <f t="shared" si="141"/>
        <v>94.103550295857985</v>
      </c>
      <c r="Q2259" t="s">
        <v>8333</v>
      </c>
      <c r="R2259" t="s">
        <v>8351</v>
      </c>
      <c r="S2259" s="12">
        <f t="shared" si="142"/>
        <v>42505.936678240745</v>
      </c>
      <c r="T2259" s="12">
        <f t="shared" si="143"/>
        <v>42540.958333333328</v>
      </c>
    </row>
    <row r="2260" spans="1:20" ht="30" hidden="1" x14ac:dyDescent="0.25">
      <c r="A2260">
        <v>2258</v>
      </c>
      <c r="B2260" s="3" t="s">
        <v>2259</v>
      </c>
      <c r="C2260" s="3" t="s">
        <v>6368</v>
      </c>
      <c r="D2260">
        <v>2200</v>
      </c>
      <c r="E2260">
        <v>3223</v>
      </c>
      <c r="F2260" t="s">
        <v>8219</v>
      </c>
      <c r="G2260" t="s">
        <v>8224</v>
      </c>
      <c r="H2260" t="s">
        <v>8246</v>
      </c>
      <c r="I2260">
        <v>1434045687</v>
      </c>
      <c r="J2260">
        <v>1431453687</v>
      </c>
      <c r="K2260" t="b">
        <v>0</v>
      </c>
      <c r="L2260">
        <v>205</v>
      </c>
      <c r="M2260" t="b">
        <v>1</v>
      </c>
      <c r="N2260" t="s">
        <v>8297</v>
      </c>
      <c r="O2260" s="5">
        <f t="shared" si="140"/>
        <v>146.5</v>
      </c>
      <c r="P2260" s="7">
        <f t="shared" si="141"/>
        <v>15.721951219512196</v>
      </c>
      <c r="Q2260" t="s">
        <v>8333</v>
      </c>
      <c r="R2260" t="s">
        <v>8351</v>
      </c>
      <c r="S2260" s="12">
        <f t="shared" si="142"/>
        <v>42136.75100694444</v>
      </c>
      <c r="T2260" s="12">
        <f t="shared" si="143"/>
        <v>42166.75100694444</v>
      </c>
    </row>
    <row r="2261" spans="1:20" ht="60" hidden="1" x14ac:dyDescent="0.25">
      <c r="A2261">
        <v>2259</v>
      </c>
      <c r="B2261" s="3" t="s">
        <v>2260</v>
      </c>
      <c r="C2261" s="3" t="s">
        <v>6369</v>
      </c>
      <c r="D2261">
        <v>1000</v>
      </c>
      <c r="E2261">
        <v>18671</v>
      </c>
      <c r="F2261" t="s">
        <v>8219</v>
      </c>
      <c r="G2261" t="s">
        <v>8225</v>
      </c>
      <c r="H2261" t="s">
        <v>8247</v>
      </c>
      <c r="I2261">
        <v>1481224736</v>
      </c>
      <c r="J2261">
        <v>1480360736</v>
      </c>
      <c r="K2261" t="b">
        <v>0</v>
      </c>
      <c r="L2261">
        <v>206</v>
      </c>
      <c r="M2261" t="b">
        <v>1</v>
      </c>
      <c r="N2261" t="s">
        <v>8297</v>
      </c>
      <c r="O2261" s="5">
        <f t="shared" si="140"/>
        <v>1867.1</v>
      </c>
      <c r="P2261" s="7">
        <f t="shared" si="141"/>
        <v>90.635922330097088</v>
      </c>
      <c r="Q2261" t="s">
        <v>8333</v>
      </c>
      <c r="R2261" t="s">
        <v>8351</v>
      </c>
      <c r="S2261" s="12">
        <f t="shared" si="142"/>
        <v>42702.804814814815</v>
      </c>
      <c r="T2261" s="12">
        <f t="shared" si="143"/>
        <v>42712.804814814815</v>
      </c>
    </row>
    <row r="2262" spans="1:20" ht="60" hidden="1" x14ac:dyDescent="0.25">
      <c r="A2262">
        <v>2260</v>
      </c>
      <c r="B2262" s="3" t="s">
        <v>2261</v>
      </c>
      <c r="C2262" s="3" t="s">
        <v>6370</v>
      </c>
      <c r="D2262">
        <v>2500</v>
      </c>
      <c r="E2262">
        <v>8173</v>
      </c>
      <c r="F2262" t="s">
        <v>8219</v>
      </c>
      <c r="G2262" t="s">
        <v>8224</v>
      </c>
      <c r="H2262" t="s">
        <v>8246</v>
      </c>
      <c r="I2262">
        <v>1395876250</v>
      </c>
      <c r="J2262">
        <v>1393287850</v>
      </c>
      <c r="K2262" t="b">
        <v>0</v>
      </c>
      <c r="L2262">
        <v>84</v>
      </c>
      <c r="M2262" t="b">
        <v>1</v>
      </c>
      <c r="N2262" t="s">
        <v>8297</v>
      </c>
      <c r="O2262" s="5">
        <f t="shared" si="140"/>
        <v>326.92</v>
      </c>
      <c r="P2262" s="7">
        <f t="shared" si="141"/>
        <v>97.297619047619051</v>
      </c>
      <c r="Q2262" t="s">
        <v>8333</v>
      </c>
      <c r="R2262" t="s">
        <v>8351</v>
      </c>
      <c r="S2262" s="12">
        <f t="shared" si="142"/>
        <v>41695.016782407409</v>
      </c>
      <c r="T2262" s="12">
        <f t="shared" si="143"/>
        <v>41724.975115740745</v>
      </c>
    </row>
    <row r="2263" spans="1:20" ht="60" hidden="1" x14ac:dyDescent="0.25">
      <c r="A2263">
        <v>2261</v>
      </c>
      <c r="B2263" s="3" t="s">
        <v>2262</v>
      </c>
      <c r="C2263" s="3" t="s">
        <v>6371</v>
      </c>
      <c r="D2263">
        <v>1000</v>
      </c>
      <c r="E2263">
        <v>7795</v>
      </c>
      <c r="F2263" t="s">
        <v>8219</v>
      </c>
      <c r="G2263" t="s">
        <v>8226</v>
      </c>
      <c r="H2263" t="s">
        <v>8248</v>
      </c>
      <c r="I2263">
        <v>1487093020</v>
      </c>
      <c r="J2263">
        <v>1485278620</v>
      </c>
      <c r="K2263" t="b">
        <v>0</v>
      </c>
      <c r="L2263">
        <v>210</v>
      </c>
      <c r="M2263" t="b">
        <v>1</v>
      </c>
      <c r="N2263" t="s">
        <v>8297</v>
      </c>
      <c r="O2263" s="5">
        <f t="shared" si="140"/>
        <v>779.5</v>
      </c>
      <c r="P2263" s="7">
        <f t="shared" si="141"/>
        <v>37.11904761904762</v>
      </c>
      <c r="Q2263" t="s">
        <v>8333</v>
      </c>
      <c r="R2263" t="s">
        <v>8351</v>
      </c>
      <c r="S2263" s="12">
        <f t="shared" si="142"/>
        <v>42759.724768518514</v>
      </c>
      <c r="T2263" s="12">
        <f t="shared" si="143"/>
        <v>42780.724768518514</v>
      </c>
    </row>
    <row r="2264" spans="1:20" ht="45" hidden="1" x14ac:dyDescent="0.25">
      <c r="A2264">
        <v>2262</v>
      </c>
      <c r="B2264" s="3" t="s">
        <v>2263</v>
      </c>
      <c r="C2264" s="3" t="s">
        <v>6372</v>
      </c>
      <c r="D2264">
        <v>3300</v>
      </c>
      <c r="E2264">
        <v>5087</v>
      </c>
      <c r="F2264" t="s">
        <v>8219</v>
      </c>
      <c r="G2264" t="s">
        <v>8224</v>
      </c>
      <c r="H2264" t="s">
        <v>8246</v>
      </c>
      <c r="I2264">
        <v>1416268800</v>
      </c>
      <c r="J2264">
        <v>1413295358</v>
      </c>
      <c r="K2264" t="b">
        <v>0</v>
      </c>
      <c r="L2264">
        <v>181</v>
      </c>
      <c r="M2264" t="b">
        <v>1</v>
      </c>
      <c r="N2264" t="s">
        <v>8297</v>
      </c>
      <c r="O2264" s="5">
        <f t="shared" si="140"/>
        <v>154.15151515151516</v>
      </c>
      <c r="P2264" s="7">
        <f t="shared" si="141"/>
        <v>28.104972375690608</v>
      </c>
      <c r="Q2264" t="s">
        <v>8333</v>
      </c>
      <c r="R2264" t="s">
        <v>8351</v>
      </c>
      <c r="S2264" s="12">
        <f t="shared" si="142"/>
        <v>41926.585162037038</v>
      </c>
      <c r="T2264" s="12">
        <f t="shared" si="143"/>
        <v>41961</v>
      </c>
    </row>
    <row r="2265" spans="1:20" ht="45" hidden="1" x14ac:dyDescent="0.25">
      <c r="A2265">
        <v>2263</v>
      </c>
      <c r="B2265" s="3" t="s">
        <v>2264</v>
      </c>
      <c r="C2265" s="3" t="s">
        <v>6373</v>
      </c>
      <c r="D2265">
        <v>7500</v>
      </c>
      <c r="E2265">
        <v>8666</v>
      </c>
      <c r="F2265" t="s">
        <v>8219</v>
      </c>
      <c r="G2265" t="s">
        <v>8235</v>
      </c>
      <c r="H2265" t="s">
        <v>8255</v>
      </c>
      <c r="I2265">
        <v>1422734313</v>
      </c>
      <c r="J2265">
        <v>1420919913</v>
      </c>
      <c r="K2265" t="b">
        <v>0</v>
      </c>
      <c r="L2265">
        <v>60</v>
      </c>
      <c r="M2265" t="b">
        <v>1</v>
      </c>
      <c r="N2265" t="s">
        <v>8297</v>
      </c>
      <c r="O2265" s="5">
        <f t="shared" si="140"/>
        <v>115.54666666666667</v>
      </c>
      <c r="P2265" s="7">
        <f t="shared" si="141"/>
        <v>144.43333333333334</v>
      </c>
      <c r="Q2265" t="s">
        <v>8333</v>
      </c>
      <c r="R2265" t="s">
        <v>8351</v>
      </c>
      <c r="S2265" s="12">
        <f t="shared" si="142"/>
        <v>42014.832326388889</v>
      </c>
      <c r="T2265" s="12">
        <f t="shared" si="143"/>
        <v>42035.832326388889</v>
      </c>
    </row>
    <row r="2266" spans="1:20" ht="60" hidden="1" x14ac:dyDescent="0.25">
      <c r="A2266">
        <v>2264</v>
      </c>
      <c r="B2266" s="3" t="s">
        <v>2265</v>
      </c>
      <c r="C2266" s="3" t="s">
        <v>6374</v>
      </c>
      <c r="D2266">
        <v>6000</v>
      </c>
      <c r="E2266">
        <v>10802</v>
      </c>
      <c r="F2266" t="s">
        <v>8219</v>
      </c>
      <c r="G2266" t="s">
        <v>8224</v>
      </c>
      <c r="H2266" t="s">
        <v>8246</v>
      </c>
      <c r="I2266">
        <v>1463972400</v>
      </c>
      <c r="J2266">
        <v>1462543114</v>
      </c>
      <c r="K2266" t="b">
        <v>0</v>
      </c>
      <c r="L2266">
        <v>445</v>
      </c>
      <c r="M2266" t="b">
        <v>1</v>
      </c>
      <c r="N2266" t="s">
        <v>8297</v>
      </c>
      <c r="O2266" s="5">
        <f t="shared" si="140"/>
        <v>180.03333333333333</v>
      </c>
      <c r="P2266" s="7">
        <f t="shared" si="141"/>
        <v>24.274157303370785</v>
      </c>
      <c r="Q2266" t="s">
        <v>8333</v>
      </c>
      <c r="R2266" t="s">
        <v>8351</v>
      </c>
      <c r="S2266" s="12">
        <f t="shared" si="142"/>
        <v>42496.582337962958</v>
      </c>
      <c r="T2266" s="12">
        <f t="shared" si="143"/>
        <v>42513.125</v>
      </c>
    </row>
    <row r="2267" spans="1:20" ht="60" hidden="1" x14ac:dyDescent="0.25">
      <c r="A2267">
        <v>2265</v>
      </c>
      <c r="B2267" s="3" t="s">
        <v>2266</v>
      </c>
      <c r="C2267" s="3" t="s">
        <v>6375</v>
      </c>
      <c r="D2267">
        <v>200</v>
      </c>
      <c r="E2267">
        <v>597</v>
      </c>
      <c r="F2267" t="s">
        <v>8219</v>
      </c>
      <c r="G2267" t="s">
        <v>8225</v>
      </c>
      <c r="H2267" t="s">
        <v>8247</v>
      </c>
      <c r="I2267">
        <v>1479846507</v>
      </c>
      <c r="J2267">
        <v>1479241707</v>
      </c>
      <c r="K2267" t="b">
        <v>0</v>
      </c>
      <c r="L2267">
        <v>17</v>
      </c>
      <c r="M2267" t="b">
        <v>1</v>
      </c>
      <c r="N2267" t="s">
        <v>8297</v>
      </c>
      <c r="O2267" s="5">
        <f t="shared" si="140"/>
        <v>298.5</v>
      </c>
      <c r="P2267" s="7">
        <f t="shared" si="141"/>
        <v>35.117647058823529</v>
      </c>
      <c r="Q2267" t="s">
        <v>8333</v>
      </c>
      <c r="R2267" t="s">
        <v>8351</v>
      </c>
      <c r="S2267" s="12">
        <f t="shared" si="142"/>
        <v>42689.853090277778</v>
      </c>
      <c r="T2267" s="12">
        <f t="shared" si="143"/>
        <v>42696.853090277778</v>
      </c>
    </row>
    <row r="2268" spans="1:20" ht="45" hidden="1" x14ac:dyDescent="0.25">
      <c r="A2268">
        <v>2266</v>
      </c>
      <c r="B2268" s="3" t="s">
        <v>2267</v>
      </c>
      <c r="C2268" s="3" t="s">
        <v>6376</v>
      </c>
      <c r="D2268">
        <v>1500</v>
      </c>
      <c r="E2268">
        <v>4804</v>
      </c>
      <c r="F2268" t="s">
        <v>8219</v>
      </c>
      <c r="G2268" t="s">
        <v>8224</v>
      </c>
      <c r="H2268" t="s">
        <v>8246</v>
      </c>
      <c r="I2268">
        <v>1461722400</v>
      </c>
      <c r="J2268">
        <v>1460235592</v>
      </c>
      <c r="K2268" t="b">
        <v>0</v>
      </c>
      <c r="L2268">
        <v>194</v>
      </c>
      <c r="M2268" t="b">
        <v>1</v>
      </c>
      <c r="N2268" t="s">
        <v>8297</v>
      </c>
      <c r="O2268" s="5">
        <f t="shared" si="140"/>
        <v>320.26666666666665</v>
      </c>
      <c r="P2268" s="7">
        <f t="shared" si="141"/>
        <v>24.762886597938145</v>
      </c>
      <c r="Q2268" t="s">
        <v>8333</v>
      </c>
      <c r="R2268" t="s">
        <v>8351</v>
      </c>
      <c r="S2268" s="12">
        <f t="shared" si="142"/>
        <v>42469.874907407408</v>
      </c>
      <c r="T2268" s="12">
        <f t="shared" si="143"/>
        <v>42487.083333333328</v>
      </c>
    </row>
    <row r="2269" spans="1:20" ht="60" hidden="1" x14ac:dyDescent="0.25">
      <c r="A2269">
        <v>2267</v>
      </c>
      <c r="B2269" s="3" t="s">
        <v>2268</v>
      </c>
      <c r="C2269" s="3" t="s">
        <v>6377</v>
      </c>
      <c r="D2269">
        <v>20000</v>
      </c>
      <c r="E2269">
        <v>76105</v>
      </c>
      <c r="F2269" t="s">
        <v>8219</v>
      </c>
      <c r="G2269" t="s">
        <v>8224</v>
      </c>
      <c r="H2269" t="s">
        <v>8246</v>
      </c>
      <c r="I2269">
        <v>1419123600</v>
      </c>
      <c r="J2269">
        <v>1416945297</v>
      </c>
      <c r="K2269" t="b">
        <v>0</v>
      </c>
      <c r="L2269">
        <v>404</v>
      </c>
      <c r="M2269" t="b">
        <v>1</v>
      </c>
      <c r="N2269" t="s">
        <v>8297</v>
      </c>
      <c r="O2269" s="5">
        <f t="shared" si="140"/>
        <v>380.52499999999998</v>
      </c>
      <c r="P2269" s="7">
        <f t="shared" si="141"/>
        <v>188.37871287128712</v>
      </c>
      <c r="Q2269" t="s">
        <v>8333</v>
      </c>
      <c r="R2269" t="s">
        <v>8351</v>
      </c>
      <c r="S2269" s="12">
        <f t="shared" si="142"/>
        <v>41968.829826388886</v>
      </c>
      <c r="T2269" s="12">
        <f t="shared" si="143"/>
        <v>41994.041666666672</v>
      </c>
    </row>
    <row r="2270" spans="1:20" ht="60" hidden="1" x14ac:dyDescent="0.25">
      <c r="A2270">
        <v>2268</v>
      </c>
      <c r="B2270" s="3" t="s">
        <v>2269</v>
      </c>
      <c r="C2270" s="3" t="s">
        <v>6378</v>
      </c>
      <c r="D2270">
        <v>28000</v>
      </c>
      <c r="E2270">
        <v>28728</v>
      </c>
      <c r="F2270" t="s">
        <v>8219</v>
      </c>
      <c r="G2270" t="s">
        <v>8224</v>
      </c>
      <c r="H2270" t="s">
        <v>8246</v>
      </c>
      <c r="I2270">
        <v>1489283915</v>
      </c>
      <c r="J2270">
        <v>1486691915</v>
      </c>
      <c r="K2270" t="b">
        <v>0</v>
      </c>
      <c r="L2270">
        <v>194</v>
      </c>
      <c r="M2270" t="b">
        <v>1</v>
      </c>
      <c r="N2270" t="s">
        <v>8297</v>
      </c>
      <c r="O2270" s="5">
        <f t="shared" si="140"/>
        <v>102.60000000000001</v>
      </c>
      <c r="P2270" s="7">
        <f t="shared" si="141"/>
        <v>148.08247422680412</v>
      </c>
      <c r="Q2270" t="s">
        <v>8333</v>
      </c>
      <c r="R2270" t="s">
        <v>8351</v>
      </c>
      <c r="S2270" s="12">
        <f t="shared" si="142"/>
        <v>42776.082349537035</v>
      </c>
      <c r="T2270" s="12">
        <f t="shared" si="143"/>
        <v>42806.082349537035</v>
      </c>
    </row>
    <row r="2271" spans="1:20" ht="45" hidden="1" x14ac:dyDescent="0.25">
      <c r="A2271">
        <v>2269</v>
      </c>
      <c r="B2271" s="3" t="s">
        <v>2270</v>
      </c>
      <c r="C2271" s="3" t="s">
        <v>6379</v>
      </c>
      <c r="D2271">
        <v>2500</v>
      </c>
      <c r="E2271">
        <v>45041</v>
      </c>
      <c r="F2271" t="s">
        <v>8219</v>
      </c>
      <c r="G2271" t="s">
        <v>8224</v>
      </c>
      <c r="H2271" t="s">
        <v>8246</v>
      </c>
      <c r="I2271">
        <v>1488862800</v>
      </c>
      <c r="J2271">
        <v>1486745663</v>
      </c>
      <c r="K2271" t="b">
        <v>0</v>
      </c>
      <c r="L2271">
        <v>902</v>
      </c>
      <c r="M2271" t="b">
        <v>1</v>
      </c>
      <c r="N2271" t="s">
        <v>8297</v>
      </c>
      <c r="O2271" s="5">
        <f t="shared" si="140"/>
        <v>1801.64</v>
      </c>
      <c r="P2271" s="7">
        <f t="shared" si="141"/>
        <v>49.934589800443462</v>
      </c>
      <c r="Q2271" t="s">
        <v>8333</v>
      </c>
      <c r="R2271" t="s">
        <v>8351</v>
      </c>
      <c r="S2271" s="12">
        <f t="shared" si="142"/>
        <v>42776.704432870371</v>
      </c>
      <c r="T2271" s="12">
        <f t="shared" si="143"/>
        <v>42801.208333333328</v>
      </c>
    </row>
    <row r="2272" spans="1:20" ht="45" hidden="1" x14ac:dyDescent="0.25">
      <c r="A2272">
        <v>2270</v>
      </c>
      <c r="B2272" s="3" t="s">
        <v>2271</v>
      </c>
      <c r="C2272" s="3" t="s">
        <v>6380</v>
      </c>
      <c r="D2272">
        <v>25000</v>
      </c>
      <c r="E2272">
        <v>180062</v>
      </c>
      <c r="F2272" t="s">
        <v>8219</v>
      </c>
      <c r="G2272" t="s">
        <v>8224</v>
      </c>
      <c r="H2272" t="s">
        <v>8246</v>
      </c>
      <c r="I2272">
        <v>1484085540</v>
      </c>
      <c r="J2272">
        <v>1482353513</v>
      </c>
      <c r="K2272" t="b">
        <v>0</v>
      </c>
      <c r="L2272">
        <v>1670</v>
      </c>
      <c r="M2272" t="b">
        <v>1</v>
      </c>
      <c r="N2272" t="s">
        <v>8297</v>
      </c>
      <c r="O2272" s="5">
        <f t="shared" si="140"/>
        <v>720.24800000000005</v>
      </c>
      <c r="P2272" s="7">
        <f t="shared" si="141"/>
        <v>107.82155688622754</v>
      </c>
      <c r="Q2272" t="s">
        <v>8333</v>
      </c>
      <c r="R2272" t="s">
        <v>8351</v>
      </c>
      <c r="S2272" s="12">
        <f t="shared" si="142"/>
        <v>42725.869363425925</v>
      </c>
      <c r="T2272" s="12">
        <f t="shared" si="143"/>
        <v>42745.915972222225</v>
      </c>
    </row>
    <row r="2273" spans="1:20" ht="60" hidden="1" x14ac:dyDescent="0.25">
      <c r="A2273">
        <v>2271</v>
      </c>
      <c r="B2273" s="3" t="s">
        <v>2272</v>
      </c>
      <c r="C2273" s="3" t="s">
        <v>6381</v>
      </c>
      <c r="D2273">
        <v>20000</v>
      </c>
      <c r="E2273">
        <v>56618</v>
      </c>
      <c r="F2273" t="s">
        <v>8219</v>
      </c>
      <c r="G2273" t="s">
        <v>8224</v>
      </c>
      <c r="H2273" t="s">
        <v>8246</v>
      </c>
      <c r="I2273">
        <v>1481328004</v>
      </c>
      <c r="J2273">
        <v>1478736004</v>
      </c>
      <c r="K2273" t="b">
        <v>0</v>
      </c>
      <c r="L2273">
        <v>1328</v>
      </c>
      <c r="M2273" t="b">
        <v>1</v>
      </c>
      <c r="N2273" t="s">
        <v>8297</v>
      </c>
      <c r="O2273" s="5">
        <f t="shared" si="140"/>
        <v>283.09000000000003</v>
      </c>
      <c r="P2273" s="7">
        <f t="shared" si="141"/>
        <v>42.63403614457831</v>
      </c>
      <c r="Q2273" t="s">
        <v>8333</v>
      </c>
      <c r="R2273" t="s">
        <v>8351</v>
      </c>
      <c r="S2273" s="12">
        <f t="shared" si="142"/>
        <v>42684.000046296293</v>
      </c>
      <c r="T2273" s="12">
        <f t="shared" si="143"/>
        <v>42714.000046296293</v>
      </c>
    </row>
    <row r="2274" spans="1:20" ht="45" hidden="1" x14ac:dyDescent="0.25">
      <c r="A2274">
        <v>2272</v>
      </c>
      <c r="B2274" s="3" t="s">
        <v>2273</v>
      </c>
      <c r="C2274" s="3" t="s">
        <v>6382</v>
      </c>
      <c r="D2274">
        <v>1000</v>
      </c>
      <c r="E2274">
        <v>13566</v>
      </c>
      <c r="F2274" t="s">
        <v>8219</v>
      </c>
      <c r="G2274" t="s">
        <v>8224</v>
      </c>
      <c r="H2274" t="s">
        <v>8246</v>
      </c>
      <c r="I2274">
        <v>1449506836</v>
      </c>
      <c r="J2274">
        <v>1446914836</v>
      </c>
      <c r="K2274" t="b">
        <v>0</v>
      </c>
      <c r="L2274">
        <v>944</v>
      </c>
      <c r="M2274" t="b">
        <v>1</v>
      </c>
      <c r="N2274" t="s">
        <v>8297</v>
      </c>
      <c r="O2274" s="5">
        <f t="shared" si="140"/>
        <v>1356.6000000000001</v>
      </c>
      <c r="P2274" s="7">
        <f t="shared" si="141"/>
        <v>14.370762711864407</v>
      </c>
      <c r="Q2274" t="s">
        <v>8333</v>
      </c>
      <c r="R2274" t="s">
        <v>8351</v>
      </c>
      <c r="S2274" s="12">
        <f t="shared" si="142"/>
        <v>42315.699490740735</v>
      </c>
      <c r="T2274" s="12">
        <f t="shared" si="143"/>
        <v>42345.699490740735</v>
      </c>
    </row>
    <row r="2275" spans="1:20" ht="60" hidden="1" x14ac:dyDescent="0.25">
      <c r="A2275">
        <v>2273</v>
      </c>
      <c r="B2275" s="3" t="s">
        <v>2274</v>
      </c>
      <c r="C2275" s="3" t="s">
        <v>6383</v>
      </c>
      <c r="D2275">
        <v>2500</v>
      </c>
      <c r="E2275">
        <v>5509</v>
      </c>
      <c r="F2275" t="s">
        <v>8219</v>
      </c>
      <c r="G2275" t="s">
        <v>8229</v>
      </c>
      <c r="H2275" t="s">
        <v>8251</v>
      </c>
      <c r="I2275">
        <v>1489320642</v>
      </c>
      <c r="J2275">
        <v>1487164242</v>
      </c>
      <c r="K2275" t="b">
        <v>0</v>
      </c>
      <c r="L2275">
        <v>147</v>
      </c>
      <c r="M2275" t="b">
        <v>1</v>
      </c>
      <c r="N2275" t="s">
        <v>8297</v>
      </c>
      <c r="O2275" s="5">
        <f t="shared" si="140"/>
        <v>220.35999999999999</v>
      </c>
      <c r="P2275" s="7">
        <f t="shared" si="141"/>
        <v>37.476190476190474</v>
      </c>
      <c r="Q2275" t="s">
        <v>8333</v>
      </c>
      <c r="R2275" t="s">
        <v>8351</v>
      </c>
      <c r="S2275" s="12">
        <f t="shared" si="142"/>
        <v>42781.549097222218</v>
      </c>
      <c r="T2275" s="12">
        <f t="shared" si="143"/>
        <v>42806.507430555561</v>
      </c>
    </row>
    <row r="2276" spans="1:20" ht="60" hidden="1" x14ac:dyDescent="0.25">
      <c r="A2276">
        <v>2274</v>
      </c>
      <c r="B2276" s="3" t="s">
        <v>2275</v>
      </c>
      <c r="C2276" s="3" t="s">
        <v>6384</v>
      </c>
      <c r="D2276">
        <v>2500</v>
      </c>
      <c r="E2276">
        <v>2990</v>
      </c>
      <c r="F2276" t="s">
        <v>8219</v>
      </c>
      <c r="G2276" t="s">
        <v>8224</v>
      </c>
      <c r="H2276" t="s">
        <v>8246</v>
      </c>
      <c r="I2276">
        <v>1393156857</v>
      </c>
      <c r="J2276">
        <v>1390564857</v>
      </c>
      <c r="K2276" t="b">
        <v>0</v>
      </c>
      <c r="L2276">
        <v>99</v>
      </c>
      <c r="M2276" t="b">
        <v>1</v>
      </c>
      <c r="N2276" t="s">
        <v>8297</v>
      </c>
      <c r="O2276" s="5">
        <f t="shared" si="140"/>
        <v>119.6</v>
      </c>
      <c r="P2276" s="7">
        <f t="shared" si="141"/>
        <v>30.202020202020201</v>
      </c>
      <c r="Q2276" t="s">
        <v>8333</v>
      </c>
      <c r="R2276" t="s">
        <v>8351</v>
      </c>
      <c r="S2276" s="12">
        <f t="shared" si="142"/>
        <v>41663.500659722224</v>
      </c>
      <c r="T2276" s="12">
        <f t="shared" si="143"/>
        <v>41693.500659722224</v>
      </c>
    </row>
    <row r="2277" spans="1:20" ht="45" hidden="1" x14ac:dyDescent="0.25">
      <c r="A2277">
        <v>2275</v>
      </c>
      <c r="B2277" s="3" t="s">
        <v>2276</v>
      </c>
      <c r="C2277" s="3" t="s">
        <v>6385</v>
      </c>
      <c r="D2277">
        <v>650</v>
      </c>
      <c r="E2277">
        <v>2650.5</v>
      </c>
      <c r="F2277" t="s">
        <v>8219</v>
      </c>
      <c r="G2277" t="s">
        <v>8225</v>
      </c>
      <c r="H2277" t="s">
        <v>8247</v>
      </c>
      <c r="I2277">
        <v>1419259679</v>
      </c>
      <c r="J2277">
        <v>1416667679</v>
      </c>
      <c r="K2277" t="b">
        <v>0</v>
      </c>
      <c r="L2277">
        <v>79</v>
      </c>
      <c r="M2277" t="b">
        <v>1</v>
      </c>
      <c r="N2277" t="s">
        <v>8297</v>
      </c>
      <c r="O2277" s="5">
        <f t="shared" si="140"/>
        <v>407.76923076923077</v>
      </c>
      <c r="P2277" s="7">
        <f t="shared" si="141"/>
        <v>33.550632911392405</v>
      </c>
      <c r="Q2277" t="s">
        <v>8333</v>
      </c>
      <c r="R2277" t="s">
        <v>8351</v>
      </c>
      <c r="S2277" s="12">
        <f t="shared" si="142"/>
        <v>41965.616655092599</v>
      </c>
      <c r="T2277" s="12">
        <f t="shared" si="143"/>
        <v>41995.616655092599</v>
      </c>
    </row>
    <row r="2278" spans="1:20" ht="60" hidden="1" x14ac:dyDescent="0.25">
      <c r="A2278">
        <v>2276</v>
      </c>
      <c r="B2278" s="3" t="s">
        <v>2277</v>
      </c>
      <c r="C2278" s="3" t="s">
        <v>6386</v>
      </c>
      <c r="D2278">
        <v>4589</v>
      </c>
      <c r="E2278">
        <v>4856</v>
      </c>
      <c r="F2278" t="s">
        <v>8219</v>
      </c>
      <c r="G2278" t="s">
        <v>8224</v>
      </c>
      <c r="H2278" t="s">
        <v>8246</v>
      </c>
      <c r="I2278">
        <v>1388936289</v>
      </c>
      <c r="J2278">
        <v>1386344289</v>
      </c>
      <c r="K2278" t="b">
        <v>0</v>
      </c>
      <c r="L2278">
        <v>75</v>
      </c>
      <c r="M2278" t="b">
        <v>1</v>
      </c>
      <c r="N2278" t="s">
        <v>8297</v>
      </c>
      <c r="O2278" s="5">
        <f t="shared" si="140"/>
        <v>105.81826105905425</v>
      </c>
      <c r="P2278" s="7">
        <f t="shared" si="141"/>
        <v>64.74666666666667</v>
      </c>
      <c r="Q2278" t="s">
        <v>8333</v>
      </c>
      <c r="R2278" t="s">
        <v>8351</v>
      </c>
      <c r="S2278" s="12">
        <f t="shared" si="142"/>
        <v>41614.651493055557</v>
      </c>
      <c r="T2278" s="12">
        <f t="shared" si="143"/>
        <v>41644.651493055557</v>
      </c>
    </row>
    <row r="2279" spans="1:20" ht="60" hidden="1" x14ac:dyDescent="0.25">
      <c r="A2279">
        <v>2277</v>
      </c>
      <c r="B2279" s="3" t="s">
        <v>2278</v>
      </c>
      <c r="C2279" s="3" t="s">
        <v>6387</v>
      </c>
      <c r="D2279">
        <v>8500</v>
      </c>
      <c r="E2279">
        <v>11992</v>
      </c>
      <c r="F2279" t="s">
        <v>8219</v>
      </c>
      <c r="G2279" t="s">
        <v>8224</v>
      </c>
      <c r="H2279" t="s">
        <v>8246</v>
      </c>
      <c r="I2279">
        <v>1330359423</v>
      </c>
      <c r="J2279">
        <v>1327767423</v>
      </c>
      <c r="K2279" t="b">
        <v>0</v>
      </c>
      <c r="L2279">
        <v>207</v>
      </c>
      <c r="M2279" t="b">
        <v>1</v>
      </c>
      <c r="N2279" t="s">
        <v>8297</v>
      </c>
      <c r="O2279" s="5">
        <f t="shared" si="140"/>
        <v>141.08235294117648</v>
      </c>
      <c r="P2279" s="7">
        <f t="shared" si="141"/>
        <v>57.932367149758456</v>
      </c>
      <c r="Q2279" t="s">
        <v>8333</v>
      </c>
      <c r="R2279" t="s">
        <v>8351</v>
      </c>
      <c r="S2279" s="12">
        <f t="shared" si="142"/>
        <v>40936.678506944445</v>
      </c>
      <c r="T2279" s="12">
        <f t="shared" si="143"/>
        <v>40966.678506944445</v>
      </c>
    </row>
    <row r="2280" spans="1:20" ht="45" hidden="1" x14ac:dyDescent="0.25">
      <c r="A2280">
        <v>2278</v>
      </c>
      <c r="B2280" s="3" t="s">
        <v>2279</v>
      </c>
      <c r="C2280" s="3" t="s">
        <v>6388</v>
      </c>
      <c r="D2280">
        <v>2000</v>
      </c>
      <c r="E2280">
        <v>5414</v>
      </c>
      <c r="F2280" t="s">
        <v>8219</v>
      </c>
      <c r="G2280" t="s">
        <v>8237</v>
      </c>
      <c r="H2280" t="s">
        <v>8249</v>
      </c>
      <c r="I2280">
        <v>1451861940</v>
      </c>
      <c r="J2280">
        <v>1448902867</v>
      </c>
      <c r="K2280" t="b">
        <v>0</v>
      </c>
      <c r="L2280">
        <v>102</v>
      </c>
      <c r="M2280" t="b">
        <v>1</v>
      </c>
      <c r="N2280" t="s">
        <v>8297</v>
      </c>
      <c r="O2280" s="5">
        <f t="shared" si="140"/>
        <v>270.7</v>
      </c>
      <c r="P2280" s="7">
        <f t="shared" si="141"/>
        <v>53.078431372549019</v>
      </c>
      <c r="Q2280" t="s">
        <v>8333</v>
      </c>
      <c r="R2280" t="s">
        <v>8351</v>
      </c>
      <c r="S2280" s="12">
        <f t="shared" si="142"/>
        <v>42338.709108796291</v>
      </c>
      <c r="T2280" s="12">
        <f t="shared" si="143"/>
        <v>42372.957638888889</v>
      </c>
    </row>
    <row r="2281" spans="1:20" ht="60" hidden="1" x14ac:dyDescent="0.25">
      <c r="A2281">
        <v>2279</v>
      </c>
      <c r="B2281" s="3" t="s">
        <v>2280</v>
      </c>
      <c r="C2281" s="3" t="s">
        <v>6389</v>
      </c>
      <c r="D2281">
        <v>1000</v>
      </c>
      <c r="E2281">
        <v>1538</v>
      </c>
      <c r="F2281" t="s">
        <v>8219</v>
      </c>
      <c r="G2281" t="s">
        <v>8224</v>
      </c>
      <c r="H2281" t="s">
        <v>8246</v>
      </c>
      <c r="I2281">
        <v>1423022400</v>
      </c>
      <c r="J2281">
        <v>1421436099</v>
      </c>
      <c r="K2281" t="b">
        <v>0</v>
      </c>
      <c r="L2281">
        <v>32</v>
      </c>
      <c r="M2281" t="b">
        <v>1</v>
      </c>
      <c r="N2281" t="s">
        <v>8297</v>
      </c>
      <c r="O2281" s="5">
        <f t="shared" si="140"/>
        <v>153.80000000000001</v>
      </c>
      <c r="P2281" s="7">
        <f t="shared" si="141"/>
        <v>48.0625</v>
      </c>
      <c r="Q2281" t="s">
        <v>8333</v>
      </c>
      <c r="R2281" t="s">
        <v>8351</v>
      </c>
      <c r="S2281" s="12">
        <f t="shared" si="142"/>
        <v>42020.806701388887</v>
      </c>
      <c r="T2281" s="12">
        <f t="shared" si="143"/>
        <v>42039.166666666672</v>
      </c>
    </row>
    <row r="2282" spans="1:20" ht="60" hidden="1" x14ac:dyDescent="0.25">
      <c r="A2282">
        <v>2280</v>
      </c>
      <c r="B2282" s="3" t="s">
        <v>2281</v>
      </c>
      <c r="C2282" s="3" t="s">
        <v>6390</v>
      </c>
      <c r="D2282">
        <v>9800</v>
      </c>
      <c r="E2282">
        <v>39550.5</v>
      </c>
      <c r="F2282" t="s">
        <v>8219</v>
      </c>
      <c r="G2282" t="s">
        <v>8224</v>
      </c>
      <c r="H2282" t="s">
        <v>8246</v>
      </c>
      <c r="I2282">
        <v>1442501991</v>
      </c>
      <c r="J2282">
        <v>1439909991</v>
      </c>
      <c r="K2282" t="b">
        <v>0</v>
      </c>
      <c r="L2282">
        <v>480</v>
      </c>
      <c r="M2282" t="b">
        <v>1</v>
      </c>
      <c r="N2282" t="s">
        <v>8297</v>
      </c>
      <c r="O2282" s="5">
        <f t="shared" si="140"/>
        <v>403.57653061224488</v>
      </c>
      <c r="P2282" s="7">
        <f t="shared" si="141"/>
        <v>82.396874999999994</v>
      </c>
      <c r="Q2282" t="s">
        <v>8333</v>
      </c>
      <c r="R2282" t="s">
        <v>8351</v>
      </c>
      <c r="S2282" s="12">
        <f t="shared" si="142"/>
        <v>42234.624895833331</v>
      </c>
      <c r="T2282" s="12">
        <f t="shared" si="143"/>
        <v>42264.624895833331</v>
      </c>
    </row>
    <row r="2283" spans="1:20" ht="60" hidden="1" x14ac:dyDescent="0.25">
      <c r="A2283">
        <v>2281</v>
      </c>
      <c r="B2283" s="3" t="s">
        <v>2282</v>
      </c>
      <c r="C2283" s="3" t="s">
        <v>6391</v>
      </c>
      <c r="D2283">
        <v>300</v>
      </c>
      <c r="E2283">
        <v>555</v>
      </c>
      <c r="F2283" t="s">
        <v>8219</v>
      </c>
      <c r="G2283" t="s">
        <v>8224</v>
      </c>
      <c r="H2283" t="s">
        <v>8246</v>
      </c>
      <c r="I2283">
        <v>1311576600</v>
      </c>
      <c r="J2283">
        <v>1306219897</v>
      </c>
      <c r="K2283" t="b">
        <v>0</v>
      </c>
      <c r="L2283">
        <v>11</v>
      </c>
      <c r="M2283" t="b">
        <v>1</v>
      </c>
      <c r="N2283" t="s">
        <v>8276</v>
      </c>
      <c r="O2283" s="5">
        <f t="shared" si="140"/>
        <v>185</v>
      </c>
      <c r="P2283" s="7">
        <f t="shared" si="141"/>
        <v>50.454545454545453</v>
      </c>
      <c r="Q2283" t="s">
        <v>8325</v>
      </c>
      <c r="R2283" t="s">
        <v>8326</v>
      </c>
      <c r="S2283" s="12">
        <f t="shared" si="142"/>
        <v>40687.285844907405</v>
      </c>
      <c r="T2283" s="12">
        <f t="shared" si="143"/>
        <v>40749.284722222219</v>
      </c>
    </row>
    <row r="2284" spans="1:20" ht="45" hidden="1" x14ac:dyDescent="0.25">
      <c r="A2284">
        <v>2282</v>
      </c>
      <c r="B2284" s="3" t="s">
        <v>2283</v>
      </c>
      <c r="C2284" s="3" t="s">
        <v>6392</v>
      </c>
      <c r="D2284">
        <v>750</v>
      </c>
      <c r="E2284">
        <v>1390</v>
      </c>
      <c r="F2284" t="s">
        <v>8219</v>
      </c>
      <c r="G2284" t="s">
        <v>8224</v>
      </c>
      <c r="H2284" t="s">
        <v>8246</v>
      </c>
      <c r="I2284">
        <v>1452744686</v>
      </c>
      <c r="J2284">
        <v>1447560686</v>
      </c>
      <c r="K2284" t="b">
        <v>0</v>
      </c>
      <c r="L2284">
        <v>12</v>
      </c>
      <c r="M2284" t="b">
        <v>1</v>
      </c>
      <c r="N2284" t="s">
        <v>8276</v>
      </c>
      <c r="O2284" s="5">
        <f t="shared" si="140"/>
        <v>185.33333333333331</v>
      </c>
      <c r="P2284" s="7">
        <f t="shared" si="141"/>
        <v>115.83333333333333</v>
      </c>
      <c r="Q2284" t="s">
        <v>8325</v>
      </c>
      <c r="R2284" t="s">
        <v>8326</v>
      </c>
      <c r="S2284" s="12">
        <f t="shared" si="142"/>
        <v>42323.17460648148</v>
      </c>
      <c r="T2284" s="12">
        <f t="shared" si="143"/>
        <v>42383.17460648148</v>
      </c>
    </row>
    <row r="2285" spans="1:20" ht="60" hidden="1" x14ac:dyDescent="0.25">
      <c r="A2285">
        <v>2283</v>
      </c>
      <c r="B2285" s="3" t="s">
        <v>2284</v>
      </c>
      <c r="C2285" s="3" t="s">
        <v>6393</v>
      </c>
      <c r="D2285">
        <v>3000</v>
      </c>
      <c r="E2285">
        <v>3025.66</v>
      </c>
      <c r="F2285" t="s">
        <v>8219</v>
      </c>
      <c r="G2285" t="s">
        <v>8224</v>
      </c>
      <c r="H2285" t="s">
        <v>8246</v>
      </c>
      <c r="I2285">
        <v>1336528804</v>
      </c>
      <c r="J2285">
        <v>1331348404</v>
      </c>
      <c r="K2285" t="b">
        <v>0</v>
      </c>
      <c r="L2285">
        <v>48</v>
      </c>
      <c r="M2285" t="b">
        <v>1</v>
      </c>
      <c r="N2285" t="s">
        <v>8276</v>
      </c>
      <c r="O2285" s="5">
        <f t="shared" si="140"/>
        <v>100.85533333333332</v>
      </c>
      <c r="P2285" s="7">
        <f t="shared" si="141"/>
        <v>63.03458333333333</v>
      </c>
      <c r="Q2285" t="s">
        <v>8325</v>
      </c>
      <c r="R2285" t="s">
        <v>8326</v>
      </c>
      <c r="S2285" s="12">
        <f t="shared" si="142"/>
        <v>40978.125046296293</v>
      </c>
      <c r="T2285" s="12">
        <f t="shared" si="143"/>
        <v>41038.083379629628</v>
      </c>
    </row>
    <row r="2286" spans="1:20" ht="30" hidden="1" x14ac:dyDescent="0.25">
      <c r="A2286">
        <v>2284</v>
      </c>
      <c r="B2286" s="3" t="s">
        <v>2285</v>
      </c>
      <c r="C2286" s="3" t="s">
        <v>6394</v>
      </c>
      <c r="D2286">
        <v>6000</v>
      </c>
      <c r="E2286">
        <v>6373.27</v>
      </c>
      <c r="F2286" t="s">
        <v>8219</v>
      </c>
      <c r="G2286" t="s">
        <v>8224</v>
      </c>
      <c r="H2286" t="s">
        <v>8246</v>
      </c>
      <c r="I2286">
        <v>1299902400</v>
      </c>
      <c r="J2286">
        <v>1297451245</v>
      </c>
      <c r="K2286" t="b">
        <v>0</v>
      </c>
      <c r="L2286">
        <v>59</v>
      </c>
      <c r="M2286" t="b">
        <v>1</v>
      </c>
      <c r="N2286" t="s">
        <v>8276</v>
      </c>
      <c r="O2286" s="5">
        <f t="shared" si="140"/>
        <v>106.22116666666668</v>
      </c>
      <c r="P2286" s="7">
        <f t="shared" si="141"/>
        <v>108.02152542372882</v>
      </c>
      <c r="Q2286" t="s">
        <v>8325</v>
      </c>
      <c r="R2286" t="s">
        <v>8326</v>
      </c>
      <c r="S2286" s="12">
        <f t="shared" si="142"/>
        <v>40585.796817129631</v>
      </c>
      <c r="T2286" s="12">
        <f t="shared" si="143"/>
        <v>40614.166666666664</v>
      </c>
    </row>
    <row r="2287" spans="1:20" ht="60" hidden="1" x14ac:dyDescent="0.25">
      <c r="A2287">
        <v>2285</v>
      </c>
      <c r="B2287" s="3" t="s">
        <v>2286</v>
      </c>
      <c r="C2287" s="3" t="s">
        <v>6395</v>
      </c>
      <c r="D2287">
        <v>3000</v>
      </c>
      <c r="E2287">
        <v>3641</v>
      </c>
      <c r="F2287" t="s">
        <v>8219</v>
      </c>
      <c r="G2287" t="s">
        <v>8224</v>
      </c>
      <c r="H2287" t="s">
        <v>8246</v>
      </c>
      <c r="I2287">
        <v>1340944043</v>
      </c>
      <c r="J2287">
        <v>1338352043</v>
      </c>
      <c r="K2287" t="b">
        <v>0</v>
      </c>
      <c r="L2287">
        <v>79</v>
      </c>
      <c r="M2287" t="b">
        <v>1</v>
      </c>
      <c r="N2287" t="s">
        <v>8276</v>
      </c>
      <c r="O2287" s="5">
        <f t="shared" si="140"/>
        <v>121.36666666666667</v>
      </c>
      <c r="P2287" s="7">
        <f t="shared" si="141"/>
        <v>46.088607594936711</v>
      </c>
      <c r="Q2287" t="s">
        <v>8325</v>
      </c>
      <c r="R2287" t="s">
        <v>8326</v>
      </c>
      <c r="S2287" s="12">
        <f t="shared" si="142"/>
        <v>41059.185682870368</v>
      </c>
      <c r="T2287" s="12">
        <f t="shared" si="143"/>
        <v>41089.185682870368</v>
      </c>
    </row>
    <row r="2288" spans="1:20" ht="45" hidden="1" x14ac:dyDescent="0.25">
      <c r="A2288">
        <v>2286</v>
      </c>
      <c r="B2288" s="3" t="s">
        <v>2287</v>
      </c>
      <c r="C2288" s="3" t="s">
        <v>6396</v>
      </c>
      <c r="D2288">
        <v>1500</v>
      </c>
      <c r="E2288">
        <v>1501</v>
      </c>
      <c r="F2288" t="s">
        <v>8219</v>
      </c>
      <c r="G2288" t="s">
        <v>8224</v>
      </c>
      <c r="H2288" t="s">
        <v>8246</v>
      </c>
      <c r="I2288">
        <v>1378439940</v>
      </c>
      <c r="J2288">
        <v>1376003254</v>
      </c>
      <c r="K2288" t="b">
        <v>0</v>
      </c>
      <c r="L2288">
        <v>14</v>
      </c>
      <c r="M2288" t="b">
        <v>1</v>
      </c>
      <c r="N2288" t="s">
        <v>8276</v>
      </c>
      <c r="O2288" s="5">
        <f t="shared" si="140"/>
        <v>100.06666666666666</v>
      </c>
      <c r="P2288" s="7">
        <f t="shared" si="141"/>
        <v>107.21428571428571</v>
      </c>
      <c r="Q2288" t="s">
        <v>8325</v>
      </c>
      <c r="R2288" t="s">
        <v>8326</v>
      </c>
      <c r="S2288" s="12">
        <f t="shared" si="142"/>
        <v>41494.963587962964</v>
      </c>
      <c r="T2288" s="12">
        <f t="shared" si="143"/>
        <v>41523.165972222225</v>
      </c>
    </row>
    <row r="2289" spans="1:20" ht="45" hidden="1" x14ac:dyDescent="0.25">
      <c r="A2289">
        <v>2287</v>
      </c>
      <c r="B2289" s="3" t="s">
        <v>2288</v>
      </c>
      <c r="C2289" s="3" t="s">
        <v>6397</v>
      </c>
      <c r="D2289">
        <v>4500</v>
      </c>
      <c r="E2289">
        <v>5398.99</v>
      </c>
      <c r="F2289" t="s">
        <v>8219</v>
      </c>
      <c r="G2289" t="s">
        <v>8224</v>
      </c>
      <c r="H2289" t="s">
        <v>8246</v>
      </c>
      <c r="I2289">
        <v>1403539260</v>
      </c>
      <c r="J2289">
        <v>1401724860</v>
      </c>
      <c r="K2289" t="b">
        <v>0</v>
      </c>
      <c r="L2289">
        <v>106</v>
      </c>
      <c r="M2289" t="b">
        <v>1</v>
      </c>
      <c r="N2289" t="s">
        <v>8276</v>
      </c>
      <c r="O2289" s="5">
        <f t="shared" si="140"/>
        <v>119.97755555555555</v>
      </c>
      <c r="P2289" s="7">
        <f t="shared" si="141"/>
        <v>50.9338679245283</v>
      </c>
      <c r="Q2289" t="s">
        <v>8325</v>
      </c>
      <c r="R2289" t="s">
        <v>8326</v>
      </c>
      <c r="S2289" s="12">
        <f t="shared" si="142"/>
        <v>41792.667361111111</v>
      </c>
      <c r="T2289" s="12">
        <f t="shared" si="143"/>
        <v>41813.667361111111</v>
      </c>
    </row>
    <row r="2290" spans="1:20" ht="60" hidden="1" x14ac:dyDescent="0.25">
      <c r="A2290">
        <v>2288</v>
      </c>
      <c r="B2290" s="3" t="s">
        <v>2289</v>
      </c>
      <c r="C2290" s="3" t="s">
        <v>6398</v>
      </c>
      <c r="D2290">
        <v>1000</v>
      </c>
      <c r="E2290">
        <v>1001</v>
      </c>
      <c r="F2290" t="s">
        <v>8219</v>
      </c>
      <c r="G2290" t="s">
        <v>8224</v>
      </c>
      <c r="H2290" t="s">
        <v>8246</v>
      </c>
      <c r="I2290">
        <v>1340733600</v>
      </c>
      <c r="J2290">
        <v>1339098689</v>
      </c>
      <c r="K2290" t="b">
        <v>0</v>
      </c>
      <c r="L2290">
        <v>25</v>
      </c>
      <c r="M2290" t="b">
        <v>1</v>
      </c>
      <c r="N2290" t="s">
        <v>8276</v>
      </c>
      <c r="O2290" s="5">
        <f t="shared" si="140"/>
        <v>100.1</v>
      </c>
      <c r="P2290" s="7">
        <f t="shared" si="141"/>
        <v>40.04</v>
      </c>
      <c r="Q2290" t="s">
        <v>8325</v>
      </c>
      <c r="R2290" t="s">
        <v>8326</v>
      </c>
      <c r="S2290" s="12">
        <f t="shared" si="142"/>
        <v>41067.827418981484</v>
      </c>
      <c r="T2290" s="12">
        <f t="shared" si="143"/>
        <v>41086.75</v>
      </c>
    </row>
    <row r="2291" spans="1:20" ht="60" hidden="1" x14ac:dyDescent="0.25">
      <c r="A2291">
        <v>2289</v>
      </c>
      <c r="B2291" s="3" t="s">
        <v>2290</v>
      </c>
      <c r="C2291" s="3" t="s">
        <v>6399</v>
      </c>
      <c r="D2291">
        <v>1500</v>
      </c>
      <c r="E2291">
        <v>1611</v>
      </c>
      <c r="F2291" t="s">
        <v>8219</v>
      </c>
      <c r="G2291" t="s">
        <v>8224</v>
      </c>
      <c r="H2291" t="s">
        <v>8246</v>
      </c>
      <c r="I2291">
        <v>1386372120</v>
      </c>
      <c r="J2291">
        <v>1382659060</v>
      </c>
      <c r="K2291" t="b">
        <v>0</v>
      </c>
      <c r="L2291">
        <v>25</v>
      </c>
      <c r="M2291" t="b">
        <v>1</v>
      </c>
      <c r="N2291" t="s">
        <v>8276</v>
      </c>
      <c r="O2291" s="5">
        <f t="shared" si="140"/>
        <v>107.4</v>
      </c>
      <c r="P2291" s="7">
        <f t="shared" si="141"/>
        <v>64.44</v>
      </c>
      <c r="Q2291" t="s">
        <v>8325</v>
      </c>
      <c r="R2291" t="s">
        <v>8326</v>
      </c>
      <c r="S2291" s="12">
        <f t="shared" si="142"/>
        <v>41571.998379629629</v>
      </c>
      <c r="T2291" s="12">
        <f t="shared" si="143"/>
        <v>41614.973611111112</v>
      </c>
    </row>
    <row r="2292" spans="1:20" ht="45" hidden="1" x14ac:dyDescent="0.25">
      <c r="A2292">
        <v>2290</v>
      </c>
      <c r="B2292" s="3" t="s">
        <v>2291</v>
      </c>
      <c r="C2292" s="3" t="s">
        <v>6400</v>
      </c>
      <c r="D2292">
        <v>1500</v>
      </c>
      <c r="E2292">
        <v>1561</v>
      </c>
      <c r="F2292" t="s">
        <v>8219</v>
      </c>
      <c r="G2292" t="s">
        <v>8224</v>
      </c>
      <c r="H2292" t="s">
        <v>8246</v>
      </c>
      <c r="I2292">
        <v>1259686800</v>
      </c>
      <c r="J2292">
        <v>1252908330</v>
      </c>
      <c r="K2292" t="b">
        <v>0</v>
      </c>
      <c r="L2292">
        <v>29</v>
      </c>
      <c r="M2292" t="b">
        <v>1</v>
      </c>
      <c r="N2292" t="s">
        <v>8276</v>
      </c>
      <c r="O2292" s="5">
        <f t="shared" si="140"/>
        <v>104.06666666666666</v>
      </c>
      <c r="P2292" s="7">
        <f t="shared" si="141"/>
        <v>53.827586206896555</v>
      </c>
      <c r="Q2292" t="s">
        <v>8325</v>
      </c>
      <c r="R2292" t="s">
        <v>8326</v>
      </c>
      <c r="S2292" s="12">
        <f t="shared" si="142"/>
        <v>40070.253819444442</v>
      </c>
      <c r="T2292" s="12">
        <f t="shared" si="143"/>
        <v>40148.708333333336</v>
      </c>
    </row>
    <row r="2293" spans="1:20" ht="60" hidden="1" x14ac:dyDescent="0.25">
      <c r="A2293">
        <v>2291</v>
      </c>
      <c r="B2293" s="3" t="s">
        <v>2292</v>
      </c>
      <c r="C2293" s="3" t="s">
        <v>6401</v>
      </c>
      <c r="D2293">
        <v>2500</v>
      </c>
      <c r="E2293">
        <v>4320</v>
      </c>
      <c r="F2293" t="s">
        <v>8219</v>
      </c>
      <c r="G2293" t="s">
        <v>8224</v>
      </c>
      <c r="H2293" t="s">
        <v>8246</v>
      </c>
      <c r="I2293">
        <v>1335153600</v>
      </c>
      <c r="J2293">
        <v>1332199618</v>
      </c>
      <c r="K2293" t="b">
        <v>0</v>
      </c>
      <c r="L2293">
        <v>43</v>
      </c>
      <c r="M2293" t="b">
        <v>1</v>
      </c>
      <c r="N2293" t="s">
        <v>8276</v>
      </c>
      <c r="O2293" s="5">
        <f t="shared" si="140"/>
        <v>172.8</v>
      </c>
      <c r="P2293" s="7">
        <f t="shared" si="141"/>
        <v>100.46511627906976</v>
      </c>
      <c r="Q2293" t="s">
        <v>8325</v>
      </c>
      <c r="R2293" t="s">
        <v>8326</v>
      </c>
      <c r="S2293" s="12">
        <f t="shared" si="142"/>
        <v>40987.977060185185</v>
      </c>
      <c r="T2293" s="12">
        <f t="shared" si="143"/>
        <v>41022.166666666664</v>
      </c>
    </row>
    <row r="2294" spans="1:20" ht="60" hidden="1" x14ac:dyDescent="0.25">
      <c r="A2294">
        <v>2292</v>
      </c>
      <c r="B2294" s="3" t="s">
        <v>2293</v>
      </c>
      <c r="C2294" s="3" t="s">
        <v>6402</v>
      </c>
      <c r="D2294">
        <v>2000</v>
      </c>
      <c r="E2294">
        <v>2145.0100000000002</v>
      </c>
      <c r="F2294" t="s">
        <v>8219</v>
      </c>
      <c r="G2294" t="s">
        <v>8224</v>
      </c>
      <c r="H2294" t="s">
        <v>8246</v>
      </c>
      <c r="I2294">
        <v>1334767476</v>
      </c>
      <c r="J2294">
        <v>1332175476</v>
      </c>
      <c r="K2294" t="b">
        <v>0</v>
      </c>
      <c r="L2294">
        <v>46</v>
      </c>
      <c r="M2294" t="b">
        <v>1</v>
      </c>
      <c r="N2294" t="s">
        <v>8276</v>
      </c>
      <c r="O2294" s="5">
        <f t="shared" si="140"/>
        <v>107.2505</v>
      </c>
      <c r="P2294" s="7">
        <f t="shared" si="141"/>
        <v>46.630652173913049</v>
      </c>
      <c r="Q2294" t="s">
        <v>8325</v>
      </c>
      <c r="R2294" t="s">
        <v>8326</v>
      </c>
      <c r="S2294" s="12">
        <f t="shared" si="142"/>
        <v>40987.697638888887</v>
      </c>
      <c r="T2294" s="12">
        <f t="shared" si="143"/>
        <v>41017.697638888887</v>
      </c>
    </row>
    <row r="2295" spans="1:20" ht="30" hidden="1" x14ac:dyDescent="0.25">
      <c r="A2295">
        <v>2293</v>
      </c>
      <c r="B2295" s="3" t="s">
        <v>2294</v>
      </c>
      <c r="C2295" s="3" t="s">
        <v>6403</v>
      </c>
      <c r="D2295">
        <v>850</v>
      </c>
      <c r="E2295">
        <v>920</v>
      </c>
      <c r="F2295" t="s">
        <v>8219</v>
      </c>
      <c r="G2295" t="s">
        <v>8224</v>
      </c>
      <c r="H2295" t="s">
        <v>8246</v>
      </c>
      <c r="I2295">
        <v>1348545540</v>
      </c>
      <c r="J2295">
        <v>1346345999</v>
      </c>
      <c r="K2295" t="b">
        <v>0</v>
      </c>
      <c r="L2295">
        <v>27</v>
      </c>
      <c r="M2295" t="b">
        <v>1</v>
      </c>
      <c r="N2295" t="s">
        <v>8276</v>
      </c>
      <c r="O2295" s="5">
        <f t="shared" si="140"/>
        <v>108.23529411764706</v>
      </c>
      <c r="P2295" s="7">
        <f t="shared" si="141"/>
        <v>34.074074074074076</v>
      </c>
      <c r="Q2295" t="s">
        <v>8325</v>
      </c>
      <c r="R2295" t="s">
        <v>8326</v>
      </c>
      <c r="S2295" s="12">
        <f t="shared" si="142"/>
        <v>41151.708321759259</v>
      </c>
      <c r="T2295" s="12">
        <f t="shared" si="143"/>
        <v>41177.165972222225</v>
      </c>
    </row>
    <row r="2296" spans="1:20" ht="60" hidden="1" x14ac:dyDescent="0.25">
      <c r="A2296">
        <v>2294</v>
      </c>
      <c r="B2296" s="3" t="s">
        <v>2295</v>
      </c>
      <c r="C2296" s="3" t="s">
        <v>6404</v>
      </c>
      <c r="D2296">
        <v>5000</v>
      </c>
      <c r="E2296">
        <v>7304.04</v>
      </c>
      <c r="F2296" t="s">
        <v>8219</v>
      </c>
      <c r="G2296" t="s">
        <v>8224</v>
      </c>
      <c r="H2296" t="s">
        <v>8246</v>
      </c>
      <c r="I2296">
        <v>1358702480</v>
      </c>
      <c r="J2296">
        <v>1356110480</v>
      </c>
      <c r="K2296" t="b">
        <v>0</v>
      </c>
      <c r="L2296">
        <v>112</v>
      </c>
      <c r="M2296" t="b">
        <v>1</v>
      </c>
      <c r="N2296" t="s">
        <v>8276</v>
      </c>
      <c r="O2296" s="5">
        <f t="shared" si="140"/>
        <v>146.08079999999998</v>
      </c>
      <c r="P2296" s="7">
        <f t="shared" si="141"/>
        <v>65.214642857142863</v>
      </c>
      <c r="Q2296" t="s">
        <v>8325</v>
      </c>
      <c r="R2296" t="s">
        <v>8326</v>
      </c>
      <c r="S2296" s="12">
        <f t="shared" si="142"/>
        <v>41264.72314814815</v>
      </c>
      <c r="T2296" s="12">
        <f t="shared" si="143"/>
        <v>41294.72314814815</v>
      </c>
    </row>
    <row r="2297" spans="1:20" ht="60" hidden="1" x14ac:dyDescent="0.25">
      <c r="A2297">
        <v>2295</v>
      </c>
      <c r="B2297" s="3" t="s">
        <v>2296</v>
      </c>
      <c r="C2297" s="3" t="s">
        <v>6405</v>
      </c>
      <c r="D2297">
        <v>1200</v>
      </c>
      <c r="E2297">
        <v>1503</v>
      </c>
      <c r="F2297" t="s">
        <v>8219</v>
      </c>
      <c r="G2297" t="s">
        <v>8224</v>
      </c>
      <c r="H2297" t="s">
        <v>8246</v>
      </c>
      <c r="I2297">
        <v>1359240856</v>
      </c>
      <c r="J2297">
        <v>1356648856</v>
      </c>
      <c r="K2297" t="b">
        <v>0</v>
      </c>
      <c r="L2297">
        <v>34</v>
      </c>
      <c r="M2297" t="b">
        <v>1</v>
      </c>
      <c r="N2297" t="s">
        <v>8276</v>
      </c>
      <c r="O2297" s="5">
        <f t="shared" si="140"/>
        <v>125.25</v>
      </c>
      <c r="P2297" s="7">
        <f t="shared" si="141"/>
        <v>44.205882352941174</v>
      </c>
      <c r="Q2297" t="s">
        <v>8325</v>
      </c>
      <c r="R2297" t="s">
        <v>8326</v>
      </c>
      <c r="S2297" s="12">
        <f t="shared" si="142"/>
        <v>41270.954351851848</v>
      </c>
      <c r="T2297" s="12">
        <f t="shared" si="143"/>
        <v>41300.954351851848</v>
      </c>
    </row>
    <row r="2298" spans="1:20" ht="45" hidden="1" x14ac:dyDescent="0.25">
      <c r="A2298">
        <v>2296</v>
      </c>
      <c r="B2298" s="3" t="s">
        <v>2297</v>
      </c>
      <c r="C2298" s="3" t="s">
        <v>6406</v>
      </c>
      <c r="D2298">
        <v>7000</v>
      </c>
      <c r="E2298">
        <v>10435</v>
      </c>
      <c r="F2298" t="s">
        <v>8219</v>
      </c>
      <c r="G2298" t="s">
        <v>8224</v>
      </c>
      <c r="H2298" t="s">
        <v>8246</v>
      </c>
      <c r="I2298">
        <v>1330018426</v>
      </c>
      <c r="J2298">
        <v>1326994426</v>
      </c>
      <c r="K2298" t="b">
        <v>0</v>
      </c>
      <c r="L2298">
        <v>145</v>
      </c>
      <c r="M2298" t="b">
        <v>1</v>
      </c>
      <c r="N2298" t="s">
        <v>8276</v>
      </c>
      <c r="O2298" s="5">
        <f t="shared" si="140"/>
        <v>149.07142857142856</v>
      </c>
      <c r="P2298" s="7">
        <f t="shared" si="141"/>
        <v>71.965517241379317</v>
      </c>
      <c r="Q2298" t="s">
        <v>8325</v>
      </c>
      <c r="R2298" t="s">
        <v>8326</v>
      </c>
      <c r="S2298" s="12">
        <f t="shared" si="142"/>
        <v>40927.731782407405</v>
      </c>
      <c r="T2298" s="12">
        <f t="shared" si="143"/>
        <v>40962.731782407405</v>
      </c>
    </row>
    <row r="2299" spans="1:20" ht="30" hidden="1" x14ac:dyDescent="0.25">
      <c r="A2299">
        <v>2297</v>
      </c>
      <c r="B2299" s="3" t="s">
        <v>2298</v>
      </c>
      <c r="C2299" s="3" t="s">
        <v>6407</v>
      </c>
      <c r="D2299">
        <v>1000</v>
      </c>
      <c r="E2299">
        <v>1006</v>
      </c>
      <c r="F2299" t="s">
        <v>8219</v>
      </c>
      <c r="G2299" t="s">
        <v>8224</v>
      </c>
      <c r="H2299" t="s">
        <v>8246</v>
      </c>
      <c r="I2299">
        <v>1331697540</v>
      </c>
      <c r="J2299">
        <v>1328749249</v>
      </c>
      <c r="K2299" t="b">
        <v>0</v>
      </c>
      <c r="L2299">
        <v>19</v>
      </c>
      <c r="M2299" t="b">
        <v>1</v>
      </c>
      <c r="N2299" t="s">
        <v>8276</v>
      </c>
      <c r="O2299" s="5">
        <f t="shared" si="140"/>
        <v>100.6</v>
      </c>
      <c r="P2299" s="7">
        <f t="shared" si="141"/>
        <v>52.94736842105263</v>
      </c>
      <c r="Q2299" t="s">
        <v>8325</v>
      </c>
      <c r="R2299" t="s">
        <v>8326</v>
      </c>
      <c r="S2299" s="12">
        <f t="shared" si="142"/>
        <v>40948.042233796295</v>
      </c>
      <c r="T2299" s="12">
        <f t="shared" si="143"/>
        <v>40982.165972222225</v>
      </c>
    </row>
    <row r="2300" spans="1:20" ht="45" hidden="1" x14ac:dyDescent="0.25">
      <c r="A2300">
        <v>2298</v>
      </c>
      <c r="B2300" s="3" t="s">
        <v>2299</v>
      </c>
      <c r="C2300" s="3" t="s">
        <v>6408</v>
      </c>
      <c r="D2300">
        <v>30000</v>
      </c>
      <c r="E2300">
        <v>31522</v>
      </c>
      <c r="F2300" t="s">
        <v>8219</v>
      </c>
      <c r="G2300" t="s">
        <v>8224</v>
      </c>
      <c r="H2300" t="s">
        <v>8246</v>
      </c>
      <c r="I2300">
        <v>1395861033</v>
      </c>
      <c r="J2300">
        <v>1393272633</v>
      </c>
      <c r="K2300" t="b">
        <v>0</v>
      </c>
      <c r="L2300">
        <v>288</v>
      </c>
      <c r="M2300" t="b">
        <v>1</v>
      </c>
      <c r="N2300" t="s">
        <v>8276</v>
      </c>
      <c r="O2300" s="5">
        <f t="shared" si="140"/>
        <v>105.07333333333332</v>
      </c>
      <c r="P2300" s="7">
        <f t="shared" si="141"/>
        <v>109.45138888888889</v>
      </c>
      <c r="Q2300" t="s">
        <v>8325</v>
      </c>
      <c r="R2300" t="s">
        <v>8326</v>
      </c>
      <c r="S2300" s="12">
        <f t="shared" si="142"/>
        <v>41694.84065972222</v>
      </c>
      <c r="T2300" s="12">
        <f t="shared" si="143"/>
        <v>41724.798993055556</v>
      </c>
    </row>
    <row r="2301" spans="1:20" ht="45" hidden="1" x14ac:dyDescent="0.25">
      <c r="A2301">
        <v>2299</v>
      </c>
      <c r="B2301" s="3" t="s">
        <v>2300</v>
      </c>
      <c r="C2301" s="3" t="s">
        <v>6409</v>
      </c>
      <c r="D2301">
        <v>300</v>
      </c>
      <c r="E2301">
        <v>1050.5</v>
      </c>
      <c r="F2301" t="s">
        <v>8219</v>
      </c>
      <c r="G2301" t="s">
        <v>8224</v>
      </c>
      <c r="H2301" t="s">
        <v>8246</v>
      </c>
      <c r="I2301">
        <v>1296953209</v>
      </c>
      <c r="J2301">
        <v>1295657209</v>
      </c>
      <c r="K2301" t="b">
        <v>0</v>
      </c>
      <c r="L2301">
        <v>14</v>
      </c>
      <c r="M2301" t="b">
        <v>1</v>
      </c>
      <c r="N2301" t="s">
        <v>8276</v>
      </c>
      <c r="O2301" s="5">
        <f t="shared" si="140"/>
        <v>350.16666666666663</v>
      </c>
      <c r="P2301" s="7">
        <f t="shared" si="141"/>
        <v>75.035714285714292</v>
      </c>
      <c r="Q2301" t="s">
        <v>8325</v>
      </c>
      <c r="R2301" t="s">
        <v>8326</v>
      </c>
      <c r="S2301" s="12">
        <f t="shared" si="142"/>
        <v>40565.032511574071</v>
      </c>
      <c r="T2301" s="12">
        <f t="shared" si="143"/>
        <v>40580.032511574071</v>
      </c>
    </row>
    <row r="2302" spans="1:20" ht="45" hidden="1" x14ac:dyDescent="0.25">
      <c r="A2302">
        <v>2300</v>
      </c>
      <c r="B2302" s="3" t="s">
        <v>2301</v>
      </c>
      <c r="C2302" s="3" t="s">
        <v>6410</v>
      </c>
      <c r="D2302">
        <v>800</v>
      </c>
      <c r="E2302">
        <v>810</v>
      </c>
      <c r="F2302" t="s">
        <v>8219</v>
      </c>
      <c r="G2302" t="s">
        <v>8224</v>
      </c>
      <c r="H2302" t="s">
        <v>8246</v>
      </c>
      <c r="I2302">
        <v>1340904416</v>
      </c>
      <c r="J2302">
        <v>1339694816</v>
      </c>
      <c r="K2302" t="b">
        <v>0</v>
      </c>
      <c r="L2302">
        <v>7</v>
      </c>
      <c r="M2302" t="b">
        <v>1</v>
      </c>
      <c r="N2302" t="s">
        <v>8276</v>
      </c>
      <c r="O2302" s="5">
        <f t="shared" si="140"/>
        <v>101.25</v>
      </c>
      <c r="P2302" s="7">
        <f t="shared" si="141"/>
        <v>115.71428571428571</v>
      </c>
      <c r="Q2302" t="s">
        <v>8325</v>
      </c>
      <c r="R2302" t="s">
        <v>8326</v>
      </c>
      <c r="S2302" s="12">
        <f t="shared" si="142"/>
        <v>41074.727037037039</v>
      </c>
      <c r="T2302" s="12">
        <f t="shared" si="143"/>
        <v>41088.727037037039</v>
      </c>
    </row>
    <row r="2303" spans="1:20" ht="30" hidden="1" x14ac:dyDescent="0.25">
      <c r="A2303">
        <v>2301</v>
      </c>
      <c r="B2303" s="3" t="s">
        <v>2302</v>
      </c>
      <c r="C2303" s="3" t="s">
        <v>6411</v>
      </c>
      <c r="D2303">
        <v>5000</v>
      </c>
      <c r="E2303">
        <v>6680.22</v>
      </c>
      <c r="F2303" t="s">
        <v>8219</v>
      </c>
      <c r="G2303" t="s">
        <v>8224</v>
      </c>
      <c r="H2303" t="s">
        <v>8246</v>
      </c>
      <c r="I2303">
        <v>1371785496</v>
      </c>
      <c r="J2303">
        <v>1369193496</v>
      </c>
      <c r="K2303" t="b">
        <v>1</v>
      </c>
      <c r="L2303">
        <v>211</v>
      </c>
      <c r="M2303" t="b">
        <v>1</v>
      </c>
      <c r="N2303" t="s">
        <v>8279</v>
      </c>
      <c r="O2303" s="5">
        <f t="shared" si="140"/>
        <v>133.6044</v>
      </c>
      <c r="P2303" s="7">
        <f t="shared" si="141"/>
        <v>31.659810426540286</v>
      </c>
      <c r="Q2303" t="s">
        <v>8325</v>
      </c>
      <c r="R2303" t="s">
        <v>8329</v>
      </c>
      <c r="S2303" s="12">
        <f t="shared" si="142"/>
        <v>41416.146944444445</v>
      </c>
      <c r="T2303" s="12">
        <f t="shared" si="143"/>
        <v>41446.146944444445</v>
      </c>
    </row>
    <row r="2304" spans="1:20" ht="45" hidden="1" x14ac:dyDescent="0.25">
      <c r="A2304">
        <v>2302</v>
      </c>
      <c r="B2304" s="3" t="s">
        <v>2303</v>
      </c>
      <c r="C2304" s="3" t="s">
        <v>6412</v>
      </c>
      <c r="D2304">
        <v>2300</v>
      </c>
      <c r="E2304">
        <v>3925</v>
      </c>
      <c r="F2304" t="s">
        <v>8219</v>
      </c>
      <c r="G2304" t="s">
        <v>8224</v>
      </c>
      <c r="H2304" t="s">
        <v>8246</v>
      </c>
      <c r="I2304">
        <v>1388473200</v>
      </c>
      <c r="J2304">
        <v>1385585434</v>
      </c>
      <c r="K2304" t="b">
        <v>1</v>
      </c>
      <c r="L2304">
        <v>85</v>
      </c>
      <c r="M2304" t="b">
        <v>1</v>
      </c>
      <c r="N2304" t="s">
        <v>8279</v>
      </c>
      <c r="O2304" s="5">
        <f t="shared" si="140"/>
        <v>170.65217391304347</v>
      </c>
      <c r="P2304" s="7">
        <f t="shared" si="141"/>
        <v>46.176470588235297</v>
      </c>
      <c r="Q2304" t="s">
        <v>8325</v>
      </c>
      <c r="R2304" t="s">
        <v>8329</v>
      </c>
      <c r="S2304" s="12">
        <f t="shared" si="142"/>
        <v>41605.868449074071</v>
      </c>
      <c r="T2304" s="12">
        <f t="shared" si="143"/>
        <v>41639.291666666664</v>
      </c>
    </row>
    <row r="2305" spans="1:20" ht="60" hidden="1" x14ac:dyDescent="0.25">
      <c r="A2305">
        <v>2303</v>
      </c>
      <c r="B2305" s="3" t="s">
        <v>2304</v>
      </c>
      <c r="C2305" s="3" t="s">
        <v>6413</v>
      </c>
      <c r="D2305">
        <v>6450</v>
      </c>
      <c r="E2305">
        <v>7053.61</v>
      </c>
      <c r="F2305" t="s">
        <v>8219</v>
      </c>
      <c r="G2305" t="s">
        <v>8224</v>
      </c>
      <c r="H2305" t="s">
        <v>8246</v>
      </c>
      <c r="I2305">
        <v>1323747596</v>
      </c>
      <c r="J2305">
        <v>1320287996</v>
      </c>
      <c r="K2305" t="b">
        <v>1</v>
      </c>
      <c r="L2305">
        <v>103</v>
      </c>
      <c r="M2305" t="b">
        <v>1</v>
      </c>
      <c r="N2305" t="s">
        <v>8279</v>
      </c>
      <c r="O2305" s="5">
        <f t="shared" si="140"/>
        <v>109.35829457364341</v>
      </c>
      <c r="P2305" s="7">
        <f t="shared" si="141"/>
        <v>68.481650485436887</v>
      </c>
      <c r="Q2305" t="s">
        <v>8325</v>
      </c>
      <c r="R2305" t="s">
        <v>8329</v>
      </c>
      <c r="S2305" s="12">
        <f t="shared" si="142"/>
        <v>40850.111064814817</v>
      </c>
      <c r="T2305" s="12">
        <f t="shared" si="143"/>
        <v>40890.152731481481</v>
      </c>
    </row>
    <row r="2306" spans="1:20" ht="45" hidden="1" x14ac:dyDescent="0.25">
      <c r="A2306">
        <v>2304</v>
      </c>
      <c r="B2306" s="3" t="s">
        <v>2305</v>
      </c>
      <c r="C2306" s="3" t="s">
        <v>6414</v>
      </c>
      <c r="D2306">
        <v>6000</v>
      </c>
      <c r="E2306">
        <v>6042.02</v>
      </c>
      <c r="F2306" t="s">
        <v>8219</v>
      </c>
      <c r="G2306" t="s">
        <v>8224</v>
      </c>
      <c r="H2306" t="s">
        <v>8246</v>
      </c>
      <c r="I2306">
        <v>1293857940</v>
      </c>
      <c r="J2306">
        <v>1290281691</v>
      </c>
      <c r="K2306" t="b">
        <v>1</v>
      </c>
      <c r="L2306">
        <v>113</v>
      </c>
      <c r="M2306" t="b">
        <v>1</v>
      </c>
      <c r="N2306" t="s">
        <v>8279</v>
      </c>
      <c r="O2306" s="5">
        <f t="shared" si="140"/>
        <v>100.70033333333335</v>
      </c>
      <c r="P2306" s="7">
        <f t="shared" si="141"/>
        <v>53.469203539823013</v>
      </c>
      <c r="Q2306" t="s">
        <v>8325</v>
      </c>
      <c r="R2306" t="s">
        <v>8329</v>
      </c>
      <c r="S2306" s="12">
        <f t="shared" si="142"/>
        <v>40502.815868055557</v>
      </c>
      <c r="T2306" s="12">
        <f t="shared" si="143"/>
        <v>40544.207638888889</v>
      </c>
    </row>
    <row r="2307" spans="1:20" ht="60" hidden="1" x14ac:dyDescent="0.25">
      <c r="A2307">
        <v>2305</v>
      </c>
      <c r="B2307" s="3" t="s">
        <v>2306</v>
      </c>
      <c r="C2307" s="3" t="s">
        <v>6415</v>
      </c>
      <c r="D2307">
        <v>18000</v>
      </c>
      <c r="E2307">
        <v>18221</v>
      </c>
      <c r="F2307" t="s">
        <v>8219</v>
      </c>
      <c r="G2307" t="s">
        <v>8224</v>
      </c>
      <c r="H2307" t="s">
        <v>8246</v>
      </c>
      <c r="I2307">
        <v>1407520800</v>
      </c>
      <c r="J2307">
        <v>1405356072</v>
      </c>
      <c r="K2307" t="b">
        <v>1</v>
      </c>
      <c r="L2307">
        <v>167</v>
      </c>
      <c r="M2307" t="b">
        <v>1</v>
      </c>
      <c r="N2307" t="s">
        <v>8279</v>
      </c>
      <c r="O2307" s="5">
        <f t="shared" ref="O2307:O2370" si="144">(E2307/D2307)*100</f>
        <v>101.22777777777779</v>
      </c>
      <c r="P2307" s="7">
        <f t="shared" ref="P2307:P2370" si="145">IF(E2307&gt;0,E2307/L2307,"N/A")</f>
        <v>109.10778443113773</v>
      </c>
      <c r="Q2307" t="s">
        <v>8325</v>
      </c>
      <c r="R2307" t="s">
        <v>8329</v>
      </c>
      <c r="S2307" s="12">
        <f t="shared" ref="S2307:S2370" si="146">(((J2307/60)/60)/24)+DATE(1970,1,1)</f>
        <v>41834.695277777777</v>
      </c>
      <c r="T2307" s="12">
        <f t="shared" ref="T2307:T2370" si="147">(((I2307/60)/60/24)+DATE(1970,1,1))</f>
        <v>41859.75</v>
      </c>
    </row>
    <row r="2308" spans="1:20" ht="45" hidden="1" x14ac:dyDescent="0.25">
      <c r="A2308">
        <v>2306</v>
      </c>
      <c r="B2308" s="3" t="s">
        <v>2307</v>
      </c>
      <c r="C2308" s="3" t="s">
        <v>6416</v>
      </c>
      <c r="D2308">
        <v>3500</v>
      </c>
      <c r="E2308">
        <v>3736.55</v>
      </c>
      <c r="F2308" t="s">
        <v>8219</v>
      </c>
      <c r="G2308" t="s">
        <v>8224</v>
      </c>
      <c r="H2308" t="s">
        <v>8246</v>
      </c>
      <c r="I2308">
        <v>1331352129</v>
      </c>
      <c r="J2308">
        <v>1328760129</v>
      </c>
      <c r="K2308" t="b">
        <v>1</v>
      </c>
      <c r="L2308">
        <v>73</v>
      </c>
      <c r="M2308" t="b">
        <v>1</v>
      </c>
      <c r="N2308" t="s">
        <v>8279</v>
      </c>
      <c r="O2308" s="5">
        <f t="shared" si="144"/>
        <v>106.75857142857143</v>
      </c>
      <c r="P2308" s="7">
        <f t="shared" si="145"/>
        <v>51.185616438356163</v>
      </c>
      <c r="Q2308" t="s">
        <v>8325</v>
      </c>
      <c r="R2308" t="s">
        <v>8329</v>
      </c>
      <c r="S2308" s="12">
        <f t="shared" si="146"/>
        <v>40948.16815972222</v>
      </c>
      <c r="T2308" s="12">
        <f t="shared" si="147"/>
        <v>40978.16815972222</v>
      </c>
    </row>
    <row r="2309" spans="1:20" ht="45" hidden="1" x14ac:dyDescent="0.25">
      <c r="A2309">
        <v>2307</v>
      </c>
      <c r="B2309" s="3" t="s">
        <v>2308</v>
      </c>
      <c r="C2309" s="3" t="s">
        <v>6417</v>
      </c>
      <c r="D2309">
        <v>1964.47</v>
      </c>
      <c r="E2309">
        <v>2095.2600000000002</v>
      </c>
      <c r="F2309" t="s">
        <v>8219</v>
      </c>
      <c r="G2309" t="s">
        <v>8224</v>
      </c>
      <c r="H2309" t="s">
        <v>8246</v>
      </c>
      <c r="I2309">
        <v>1336245328</v>
      </c>
      <c r="J2309">
        <v>1333653333</v>
      </c>
      <c r="K2309" t="b">
        <v>1</v>
      </c>
      <c r="L2309">
        <v>75</v>
      </c>
      <c r="M2309" t="b">
        <v>1</v>
      </c>
      <c r="N2309" t="s">
        <v>8279</v>
      </c>
      <c r="O2309" s="5">
        <f t="shared" si="144"/>
        <v>106.65777537961894</v>
      </c>
      <c r="P2309" s="7">
        <f t="shared" si="145"/>
        <v>27.936800000000002</v>
      </c>
      <c r="Q2309" t="s">
        <v>8325</v>
      </c>
      <c r="R2309" t="s">
        <v>8329</v>
      </c>
      <c r="S2309" s="12">
        <f t="shared" si="146"/>
        <v>41004.802465277775</v>
      </c>
      <c r="T2309" s="12">
        <f t="shared" si="147"/>
        <v>41034.802407407406</v>
      </c>
    </row>
    <row r="2310" spans="1:20" ht="60" hidden="1" x14ac:dyDescent="0.25">
      <c r="A2310">
        <v>2308</v>
      </c>
      <c r="B2310" s="3" t="s">
        <v>2309</v>
      </c>
      <c r="C2310" s="3" t="s">
        <v>6418</v>
      </c>
      <c r="D2310">
        <v>50000</v>
      </c>
      <c r="E2310">
        <v>50653.11</v>
      </c>
      <c r="F2310" t="s">
        <v>8219</v>
      </c>
      <c r="G2310" t="s">
        <v>8224</v>
      </c>
      <c r="H2310" t="s">
        <v>8246</v>
      </c>
      <c r="I2310">
        <v>1409274000</v>
      </c>
      <c r="J2310">
        <v>1406847996</v>
      </c>
      <c r="K2310" t="b">
        <v>1</v>
      </c>
      <c r="L2310">
        <v>614</v>
      </c>
      <c r="M2310" t="b">
        <v>1</v>
      </c>
      <c r="N2310" t="s">
        <v>8279</v>
      </c>
      <c r="O2310" s="5">
        <f t="shared" si="144"/>
        <v>101.30622</v>
      </c>
      <c r="P2310" s="7">
        <f t="shared" si="145"/>
        <v>82.496921824104234</v>
      </c>
      <c r="Q2310" t="s">
        <v>8325</v>
      </c>
      <c r="R2310" t="s">
        <v>8329</v>
      </c>
      <c r="S2310" s="12">
        <f t="shared" si="146"/>
        <v>41851.962916666671</v>
      </c>
      <c r="T2310" s="12">
        <f t="shared" si="147"/>
        <v>41880.041666666664</v>
      </c>
    </row>
    <row r="2311" spans="1:20" ht="45" hidden="1" x14ac:dyDescent="0.25">
      <c r="A2311">
        <v>2309</v>
      </c>
      <c r="B2311" s="3" t="s">
        <v>2310</v>
      </c>
      <c r="C2311" s="3" t="s">
        <v>6419</v>
      </c>
      <c r="D2311">
        <v>6000</v>
      </c>
      <c r="E2311">
        <v>6400.47</v>
      </c>
      <c r="F2311" t="s">
        <v>8219</v>
      </c>
      <c r="G2311" t="s">
        <v>8224</v>
      </c>
      <c r="H2311" t="s">
        <v>8246</v>
      </c>
      <c r="I2311">
        <v>1362872537</v>
      </c>
      <c r="J2311">
        <v>1359848537</v>
      </c>
      <c r="K2311" t="b">
        <v>1</v>
      </c>
      <c r="L2311">
        <v>107</v>
      </c>
      <c r="M2311" t="b">
        <v>1</v>
      </c>
      <c r="N2311" t="s">
        <v>8279</v>
      </c>
      <c r="O2311" s="5">
        <f t="shared" si="144"/>
        <v>106.67450000000001</v>
      </c>
      <c r="P2311" s="7">
        <f t="shared" si="145"/>
        <v>59.817476635514019</v>
      </c>
      <c r="Q2311" t="s">
        <v>8325</v>
      </c>
      <c r="R2311" t="s">
        <v>8329</v>
      </c>
      <c r="S2311" s="12">
        <f t="shared" si="146"/>
        <v>41307.987696759257</v>
      </c>
      <c r="T2311" s="12">
        <f t="shared" si="147"/>
        <v>41342.987696759257</v>
      </c>
    </row>
    <row r="2312" spans="1:20" ht="60" hidden="1" x14ac:dyDescent="0.25">
      <c r="A2312">
        <v>2310</v>
      </c>
      <c r="B2312" s="3" t="s">
        <v>2311</v>
      </c>
      <c r="C2312" s="3" t="s">
        <v>6420</v>
      </c>
      <c r="D2312">
        <v>18500</v>
      </c>
      <c r="E2312">
        <v>79335.360000000001</v>
      </c>
      <c r="F2312" t="s">
        <v>8219</v>
      </c>
      <c r="G2312" t="s">
        <v>8224</v>
      </c>
      <c r="H2312" t="s">
        <v>8246</v>
      </c>
      <c r="I2312">
        <v>1363889015</v>
      </c>
      <c r="J2312">
        <v>1361300615</v>
      </c>
      <c r="K2312" t="b">
        <v>1</v>
      </c>
      <c r="L2312">
        <v>1224</v>
      </c>
      <c r="M2312" t="b">
        <v>1</v>
      </c>
      <c r="N2312" t="s">
        <v>8279</v>
      </c>
      <c r="O2312" s="5">
        <f t="shared" si="144"/>
        <v>428.83978378378379</v>
      </c>
      <c r="P2312" s="7">
        <f t="shared" si="145"/>
        <v>64.816470588235291</v>
      </c>
      <c r="Q2312" t="s">
        <v>8325</v>
      </c>
      <c r="R2312" t="s">
        <v>8329</v>
      </c>
      <c r="S2312" s="12">
        <f t="shared" si="146"/>
        <v>41324.79415509259</v>
      </c>
      <c r="T2312" s="12">
        <f t="shared" si="147"/>
        <v>41354.752488425926</v>
      </c>
    </row>
    <row r="2313" spans="1:20" ht="45" hidden="1" x14ac:dyDescent="0.25">
      <c r="A2313">
        <v>2311</v>
      </c>
      <c r="B2313" s="3" t="s">
        <v>2312</v>
      </c>
      <c r="C2313" s="3" t="s">
        <v>6421</v>
      </c>
      <c r="D2313">
        <v>9000</v>
      </c>
      <c r="E2313">
        <v>9370</v>
      </c>
      <c r="F2313" t="s">
        <v>8219</v>
      </c>
      <c r="G2313" t="s">
        <v>8224</v>
      </c>
      <c r="H2313" t="s">
        <v>8246</v>
      </c>
      <c r="I2313">
        <v>1399421189</v>
      </c>
      <c r="J2313">
        <v>1396829189</v>
      </c>
      <c r="K2313" t="b">
        <v>1</v>
      </c>
      <c r="L2313">
        <v>104</v>
      </c>
      <c r="M2313" t="b">
        <v>1</v>
      </c>
      <c r="N2313" t="s">
        <v>8279</v>
      </c>
      <c r="O2313" s="5">
        <f t="shared" si="144"/>
        <v>104.11111111111111</v>
      </c>
      <c r="P2313" s="7">
        <f t="shared" si="145"/>
        <v>90.09615384615384</v>
      </c>
      <c r="Q2313" t="s">
        <v>8325</v>
      </c>
      <c r="R2313" t="s">
        <v>8329</v>
      </c>
      <c r="S2313" s="12">
        <f t="shared" si="146"/>
        <v>41736.004502314812</v>
      </c>
      <c r="T2313" s="12">
        <f t="shared" si="147"/>
        <v>41766.004502314812</v>
      </c>
    </row>
    <row r="2314" spans="1:20" ht="45" hidden="1" x14ac:dyDescent="0.25">
      <c r="A2314">
        <v>2312</v>
      </c>
      <c r="B2314" s="3" t="s">
        <v>2313</v>
      </c>
      <c r="C2314" s="3" t="s">
        <v>6422</v>
      </c>
      <c r="D2314">
        <v>3000</v>
      </c>
      <c r="E2314">
        <v>3236</v>
      </c>
      <c r="F2314" t="s">
        <v>8219</v>
      </c>
      <c r="G2314" t="s">
        <v>8224</v>
      </c>
      <c r="H2314" t="s">
        <v>8246</v>
      </c>
      <c r="I2314">
        <v>1397862000</v>
      </c>
      <c r="J2314">
        <v>1395155478</v>
      </c>
      <c r="K2314" t="b">
        <v>1</v>
      </c>
      <c r="L2314">
        <v>79</v>
      </c>
      <c r="M2314" t="b">
        <v>1</v>
      </c>
      <c r="N2314" t="s">
        <v>8279</v>
      </c>
      <c r="O2314" s="5">
        <f t="shared" si="144"/>
        <v>107.86666666666666</v>
      </c>
      <c r="P2314" s="7">
        <f t="shared" si="145"/>
        <v>40.962025316455694</v>
      </c>
      <c r="Q2314" t="s">
        <v>8325</v>
      </c>
      <c r="R2314" t="s">
        <v>8329</v>
      </c>
      <c r="S2314" s="12">
        <f t="shared" si="146"/>
        <v>41716.632847222223</v>
      </c>
      <c r="T2314" s="12">
        <f t="shared" si="147"/>
        <v>41747.958333333336</v>
      </c>
    </row>
    <row r="2315" spans="1:20" ht="30" hidden="1" x14ac:dyDescent="0.25">
      <c r="A2315">
        <v>2313</v>
      </c>
      <c r="B2315" s="3" t="s">
        <v>2314</v>
      </c>
      <c r="C2315" s="3" t="s">
        <v>6423</v>
      </c>
      <c r="D2315">
        <v>5000</v>
      </c>
      <c r="E2315">
        <v>8792.02</v>
      </c>
      <c r="F2315" t="s">
        <v>8219</v>
      </c>
      <c r="G2315" t="s">
        <v>8224</v>
      </c>
      <c r="H2315" t="s">
        <v>8246</v>
      </c>
      <c r="I2315">
        <v>1336086026</v>
      </c>
      <c r="J2315">
        <v>1333494026</v>
      </c>
      <c r="K2315" t="b">
        <v>1</v>
      </c>
      <c r="L2315">
        <v>157</v>
      </c>
      <c r="M2315" t="b">
        <v>1</v>
      </c>
      <c r="N2315" t="s">
        <v>8279</v>
      </c>
      <c r="O2315" s="5">
        <f t="shared" si="144"/>
        <v>175.84040000000002</v>
      </c>
      <c r="P2315" s="7">
        <f t="shared" si="145"/>
        <v>56.000127388535034</v>
      </c>
      <c r="Q2315" t="s">
        <v>8325</v>
      </c>
      <c r="R2315" t="s">
        <v>8329</v>
      </c>
      <c r="S2315" s="12">
        <f t="shared" si="146"/>
        <v>41002.958634259259</v>
      </c>
      <c r="T2315" s="12">
        <f t="shared" si="147"/>
        <v>41032.958634259259</v>
      </c>
    </row>
    <row r="2316" spans="1:20" ht="60" hidden="1" x14ac:dyDescent="0.25">
      <c r="A2316">
        <v>2314</v>
      </c>
      <c r="B2316" s="3" t="s">
        <v>2315</v>
      </c>
      <c r="C2316" s="3" t="s">
        <v>6424</v>
      </c>
      <c r="D2316">
        <v>1200</v>
      </c>
      <c r="E2316">
        <v>1883.64</v>
      </c>
      <c r="F2316" t="s">
        <v>8219</v>
      </c>
      <c r="G2316" t="s">
        <v>8224</v>
      </c>
      <c r="H2316" t="s">
        <v>8246</v>
      </c>
      <c r="I2316">
        <v>1339074857</v>
      </c>
      <c r="J2316">
        <v>1336482857</v>
      </c>
      <c r="K2316" t="b">
        <v>1</v>
      </c>
      <c r="L2316">
        <v>50</v>
      </c>
      <c r="M2316" t="b">
        <v>1</v>
      </c>
      <c r="N2316" t="s">
        <v>8279</v>
      </c>
      <c r="O2316" s="5">
        <f t="shared" si="144"/>
        <v>156.97</v>
      </c>
      <c r="P2316" s="7">
        <f t="shared" si="145"/>
        <v>37.672800000000002</v>
      </c>
      <c r="Q2316" t="s">
        <v>8325</v>
      </c>
      <c r="R2316" t="s">
        <v>8329</v>
      </c>
      <c r="S2316" s="12">
        <f t="shared" si="146"/>
        <v>41037.551585648151</v>
      </c>
      <c r="T2316" s="12">
        <f t="shared" si="147"/>
        <v>41067.551585648151</v>
      </c>
    </row>
    <row r="2317" spans="1:20" ht="45" hidden="1" x14ac:dyDescent="0.25">
      <c r="A2317">
        <v>2315</v>
      </c>
      <c r="B2317" s="3" t="s">
        <v>2316</v>
      </c>
      <c r="C2317" s="3" t="s">
        <v>6425</v>
      </c>
      <c r="D2317">
        <v>2500</v>
      </c>
      <c r="E2317">
        <v>2565</v>
      </c>
      <c r="F2317" t="s">
        <v>8219</v>
      </c>
      <c r="G2317" t="s">
        <v>8224</v>
      </c>
      <c r="H2317" t="s">
        <v>8246</v>
      </c>
      <c r="I2317">
        <v>1336238743</v>
      </c>
      <c r="J2317">
        <v>1333646743</v>
      </c>
      <c r="K2317" t="b">
        <v>1</v>
      </c>
      <c r="L2317">
        <v>64</v>
      </c>
      <c r="M2317" t="b">
        <v>1</v>
      </c>
      <c r="N2317" t="s">
        <v>8279</v>
      </c>
      <c r="O2317" s="5">
        <f t="shared" si="144"/>
        <v>102.60000000000001</v>
      </c>
      <c r="P2317" s="7">
        <f t="shared" si="145"/>
        <v>40.078125</v>
      </c>
      <c r="Q2317" t="s">
        <v>8325</v>
      </c>
      <c r="R2317" t="s">
        <v>8329</v>
      </c>
      <c r="S2317" s="12">
        <f t="shared" si="146"/>
        <v>41004.72619212963</v>
      </c>
      <c r="T2317" s="12">
        <f t="shared" si="147"/>
        <v>41034.72619212963</v>
      </c>
    </row>
    <row r="2318" spans="1:20" ht="60" hidden="1" x14ac:dyDescent="0.25">
      <c r="A2318">
        <v>2316</v>
      </c>
      <c r="B2318" s="3" t="s">
        <v>2317</v>
      </c>
      <c r="C2318" s="3" t="s">
        <v>6426</v>
      </c>
      <c r="D2318">
        <v>15000</v>
      </c>
      <c r="E2318">
        <v>15606.4</v>
      </c>
      <c r="F2318" t="s">
        <v>8219</v>
      </c>
      <c r="G2318" t="s">
        <v>8224</v>
      </c>
      <c r="H2318" t="s">
        <v>8246</v>
      </c>
      <c r="I2318">
        <v>1260383040</v>
      </c>
      <c r="J2318">
        <v>1253726650</v>
      </c>
      <c r="K2318" t="b">
        <v>1</v>
      </c>
      <c r="L2318">
        <v>200</v>
      </c>
      <c r="M2318" t="b">
        <v>1</v>
      </c>
      <c r="N2318" t="s">
        <v>8279</v>
      </c>
      <c r="O2318" s="5">
        <f t="shared" si="144"/>
        <v>104.04266666666666</v>
      </c>
      <c r="P2318" s="7">
        <f t="shared" si="145"/>
        <v>78.031999999999996</v>
      </c>
      <c r="Q2318" t="s">
        <v>8325</v>
      </c>
      <c r="R2318" t="s">
        <v>8329</v>
      </c>
      <c r="S2318" s="12">
        <f t="shared" si="146"/>
        <v>40079.725115740745</v>
      </c>
      <c r="T2318" s="12">
        <f t="shared" si="147"/>
        <v>40156.76666666667</v>
      </c>
    </row>
    <row r="2319" spans="1:20" ht="45" hidden="1" x14ac:dyDescent="0.25">
      <c r="A2319">
        <v>2317</v>
      </c>
      <c r="B2319" s="3" t="s">
        <v>2318</v>
      </c>
      <c r="C2319" s="3" t="s">
        <v>6427</v>
      </c>
      <c r="D2319">
        <v>400</v>
      </c>
      <c r="E2319">
        <v>416</v>
      </c>
      <c r="F2319" t="s">
        <v>8219</v>
      </c>
      <c r="G2319" t="s">
        <v>8224</v>
      </c>
      <c r="H2319" t="s">
        <v>8246</v>
      </c>
      <c r="I2319">
        <v>1266210000</v>
      </c>
      <c r="J2319">
        <v>1263474049</v>
      </c>
      <c r="K2319" t="b">
        <v>1</v>
      </c>
      <c r="L2319">
        <v>22</v>
      </c>
      <c r="M2319" t="b">
        <v>1</v>
      </c>
      <c r="N2319" t="s">
        <v>8279</v>
      </c>
      <c r="O2319" s="5">
        <f t="shared" si="144"/>
        <v>104</v>
      </c>
      <c r="P2319" s="7">
        <f t="shared" si="145"/>
        <v>18.90909090909091</v>
      </c>
      <c r="Q2319" t="s">
        <v>8325</v>
      </c>
      <c r="R2319" t="s">
        <v>8329</v>
      </c>
      <c r="S2319" s="12">
        <f t="shared" si="146"/>
        <v>40192.542233796295</v>
      </c>
      <c r="T2319" s="12">
        <f t="shared" si="147"/>
        <v>40224.208333333336</v>
      </c>
    </row>
    <row r="2320" spans="1:20" ht="60" hidden="1" x14ac:dyDescent="0.25">
      <c r="A2320">
        <v>2318</v>
      </c>
      <c r="B2320" s="3" t="s">
        <v>2319</v>
      </c>
      <c r="C2320" s="3" t="s">
        <v>6428</v>
      </c>
      <c r="D2320">
        <v>5000</v>
      </c>
      <c r="E2320">
        <v>6053</v>
      </c>
      <c r="F2320" t="s">
        <v>8219</v>
      </c>
      <c r="G2320" t="s">
        <v>8224</v>
      </c>
      <c r="H2320" t="s">
        <v>8246</v>
      </c>
      <c r="I2320">
        <v>1253937540</v>
      </c>
      <c r="J2320">
        <v>1251214014</v>
      </c>
      <c r="K2320" t="b">
        <v>1</v>
      </c>
      <c r="L2320">
        <v>163</v>
      </c>
      <c r="M2320" t="b">
        <v>1</v>
      </c>
      <c r="N2320" t="s">
        <v>8279</v>
      </c>
      <c r="O2320" s="5">
        <f t="shared" si="144"/>
        <v>121.05999999999999</v>
      </c>
      <c r="P2320" s="7">
        <f t="shared" si="145"/>
        <v>37.134969325153371</v>
      </c>
      <c r="Q2320" t="s">
        <v>8325</v>
      </c>
      <c r="R2320" t="s">
        <v>8329</v>
      </c>
      <c r="S2320" s="12">
        <f t="shared" si="146"/>
        <v>40050.643680555557</v>
      </c>
      <c r="T2320" s="12">
        <f t="shared" si="147"/>
        <v>40082.165972222225</v>
      </c>
    </row>
    <row r="2321" spans="1:20" ht="45" hidden="1" x14ac:dyDescent="0.25">
      <c r="A2321">
        <v>2319</v>
      </c>
      <c r="B2321" s="3" t="s">
        <v>2320</v>
      </c>
      <c r="C2321" s="3" t="s">
        <v>6429</v>
      </c>
      <c r="D2321">
        <v>3000</v>
      </c>
      <c r="E2321">
        <v>3231</v>
      </c>
      <c r="F2321" t="s">
        <v>8219</v>
      </c>
      <c r="G2321" t="s">
        <v>8224</v>
      </c>
      <c r="H2321" t="s">
        <v>8246</v>
      </c>
      <c r="I2321">
        <v>1387072685</v>
      </c>
      <c r="J2321">
        <v>1384480685</v>
      </c>
      <c r="K2321" t="b">
        <v>1</v>
      </c>
      <c r="L2321">
        <v>77</v>
      </c>
      <c r="M2321" t="b">
        <v>1</v>
      </c>
      <c r="N2321" t="s">
        <v>8279</v>
      </c>
      <c r="O2321" s="5">
        <f t="shared" si="144"/>
        <v>107.69999999999999</v>
      </c>
      <c r="P2321" s="7">
        <f t="shared" si="145"/>
        <v>41.961038961038959</v>
      </c>
      <c r="Q2321" t="s">
        <v>8325</v>
      </c>
      <c r="R2321" t="s">
        <v>8329</v>
      </c>
      <c r="S2321" s="12">
        <f t="shared" si="146"/>
        <v>41593.082002314812</v>
      </c>
      <c r="T2321" s="12">
        <f t="shared" si="147"/>
        <v>41623.082002314812</v>
      </c>
    </row>
    <row r="2322" spans="1:20" ht="60" hidden="1" x14ac:dyDescent="0.25">
      <c r="A2322">
        <v>2320</v>
      </c>
      <c r="B2322" s="3" t="s">
        <v>2321</v>
      </c>
      <c r="C2322" s="3" t="s">
        <v>6430</v>
      </c>
      <c r="D2322">
        <v>5000</v>
      </c>
      <c r="E2322">
        <v>5433</v>
      </c>
      <c r="F2322" t="s">
        <v>8219</v>
      </c>
      <c r="G2322" t="s">
        <v>8224</v>
      </c>
      <c r="H2322" t="s">
        <v>8246</v>
      </c>
      <c r="I2322">
        <v>1396463800</v>
      </c>
      <c r="J2322">
        <v>1393443400</v>
      </c>
      <c r="K2322" t="b">
        <v>1</v>
      </c>
      <c r="L2322">
        <v>89</v>
      </c>
      <c r="M2322" t="b">
        <v>1</v>
      </c>
      <c r="N2322" t="s">
        <v>8279</v>
      </c>
      <c r="O2322" s="5">
        <f t="shared" si="144"/>
        <v>108.66</v>
      </c>
      <c r="P2322" s="7">
        <f t="shared" si="145"/>
        <v>61.044943820224717</v>
      </c>
      <c r="Q2322" t="s">
        <v>8325</v>
      </c>
      <c r="R2322" t="s">
        <v>8329</v>
      </c>
      <c r="S2322" s="12">
        <f t="shared" si="146"/>
        <v>41696.817129629628</v>
      </c>
      <c r="T2322" s="12">
        <f t="shared" si="147"/>
        <v>41731.775462962964</v>
      </c>
    </row>
    <row r="2323" spans="1:20" ht="45" hidden="1" x14ac:dyDescent="0.25">
      <c r="A2323">
        <v>2321</v>
      </c>
      <c r="B2323" s="3" t="s">
        <v>2322</v>
      </c>
      <c r="C2323" s="3" t="s">
        <v>6431</v>
      </c>
      <c r="D2323">
        <v>10557</v>
      </c>
      <c r="E2323">
        <v>4130</v>
      </c>
      <c r="F2323" t="s">
        <v>8222</v>
      </c>
      <c r="G2323" t="s">
        <v>8239</v>
      </c>
      <c r="H2323" t="s">
        <v>8249</v>
      </c>
      <c r="I2323">
        <v>1491282901</v>
      </c>
      <c r="J2323">
        <v>1488694501</v>
      </c>
      <c r="K2323" t="b">
        <v>0</v>
      </c>
      <c r="L2323">
        <v>64</v>
      </c>
      <c r="M2323" t="b">
        <v>0</v>
      </c>
      <c r="N2323" t="s">
        <v>8298</v>
      </c>
      <c r="O2323" s="5">
        <f t="shared" si="144"/>
        <v>39.120962394619681</v>
      </c>
      <c r="P2323" s="7">
        <f t="shared" si="145"/>
        <v>64.53125</v>
      </c>
      <c r="Q2323" t="s">
        <v>8336</v>
      </c>
      <c r="R2323" t="s">
        <v>8352</v>
      </c>
      <c r="S2323" s="12">
        <f t="shared" si="146"/>
        <v>42799.260428240741</v>
      </c>
      <c r="T2323" s="12">
        <f t="shared" si="147"/>
        <v>42829.21876157407</v>
      </c>
    </row>
    <row r="2324" spans="1:20" ht="45" hidden="1" x14ac:dyDescent="0.25">
      <c r="A2324">
        <v>2322</v>
      </c>
      <c r="B2324" s="3" t="s">
        <v>2323</v>
      </c>
      <c r="C2324" s="3" t="s">
        <v>6432</v>
      </c>
      <c r="D2324">
        <v>2700</v>
      </c>
      <c r="E2324">
        <v>85</v>
      </c>
      <c r="F2324" t="s">
        <v>8222</v>
      </c>
      <c r="G2324" t="s">
        <v>8224</v>
      </c>
      <c r="H2324" t="s">
        <v>8246</v>
      </c>
      <c r="I2324">
        <v>1491769769</v>
      </c>
      <c r="J2324">
        <v>1489181369</v>
      </c>
      <c r="K2324" t="b">
        <v>0</v>
      </c>
      <c r="L2324">
        <v>4</v>
      </c>
      <c r="M2324" t="b">
        <v>0</v>
      </c>
      <c r="N2324" t="s">
        <v>8298</v>
      </c>
      <c r="O2324" s="5">
        <f t="shared" si="144"/>
        <v>3.1481481481481479</v>
      </c>
      <c r="P2324" s="7">
        <f t="shared" si="145"/>
        <v>21.25</v>
      </c>
      <c r="Q2324" t="s">
        <v>8336</v>
      </c>
      <c r="R2324" t="s">
        <v>8352</v>
      </c>
      <c r="S2324" s="12">
        <f t="shared" si="146"/>
        <v>42804.895474537043</v>
      </c>
      <c r="T2324" s="12">
        <f t="shared" si="147"/>
        <v>42834.853807870371</v>
      </c>
    </row>
    <row r="2325" spans="1:20" ht="45" hidden="1" x14ac:dyDescent="0.25">
      <c r="A2325">
        <v>2323</v>
      </c>
      <c r="B2325" s="3" t="s">
        <v>2324</v>
      </c>
      <c r="C2325" s="3" t="s">
        <v>6433</v>
      </c>
      <c r="D2325">
        <v>250</v>
      </c>
      <c r="E2325">
        <v>120</v>
      </c>
      <c r="F2325" t="s">
        <v>8222</v>
      </c>
      <c r="G2325" t="s">
        <v>8224</v>
      </c>
      <c r="H2325" t="s">
        <v>8246</v>
      </c>
      <c r="I2325">
        <v>1490033247</v>
      </c>
      <c r="J2325">
        <v>1489428447</v>
      </c>
      <c r="K2325" t="b">
        <v>0</v>
      </c>
      <c r="L2325">
        <v>4</v>
      </c>
      <c r="M2325" t="b">
        <v>0</v>
      </c>
      <c r="N2325" t="s">
        <v>8298</v>
      </c>
      <c r="O2325" s="5">
        <f t="shared" si="144"/>
        <v>48</v>
      </c>
      <c r="P2325" s="7">
        <f t="shared" si="145"/>
        <v>30</v>
      </c>
      <c r="Q2325" t="s">
        <v>8336</v>
      </c>
      <c r="R2325" t="s">
        <v>8352</v>
      </c>
      <c r="S2325" s="12">
        <f t="shared" si="146"/>
        <v>42807.755173611105</v>
      </c>
      <c r="T2325" s="12">
        <f t="shared" si="147"/>
        <v>42814.755173611105</v>
      </c>
    </row>
    <row r="2326" spans="1:20" ht="45" hidden="1" x14ac:dyDescent="0.25">
      <c r="A2326">
        <v>2324</v>
      </c>
      <c r="B2326" s="3" t="s">
        <v>2325</v>
      </c>
      <c r="C2326" s="3" t="s">
        <v>6434</v>
      </c>
      <c r="D2326">
        <v>7500</v>
      </c>
      <c r="E2326">
        <v>1555</v>
      </c>
      <c r="F2326" t="s">
        <v>8222</v>
      </c>
      <c r="G2326" t="s">
        <v>8225</v>
      </c>
      <c r="H2326" t="s">
        <v>8247</v>
      </c>
      <c r="I2326">
        <v>1490559285</v>
      </c>
      <c r="J2326">
        <v>1487970885</v>
      </c>
      <c r="K2326" t="b">
        <v>0</v>
      </c>
      <c r="L2326">
        <v>61</v>
      </c>
      <c r="M2326" t="b">
        <v>0</v>
      </c>
      <c r="N2326" t="s">
        <v>8298</v>
      </c>
      <c r="O2326" s="5">
        <f t="shared" si="144"/>
        <v>20.733333333333334</v>
      </c>
      <c r="P2326" s="7">
        <f t="shared" si="145"/>
        <v>25.491803278688526</v>
      </c>
      <c r="Q2326" t="s">
        <v>8336</v>
      </c>
      <c r="R2326" t="s">
        <v>8352</v>
      </c>
      <c r="S2326" s="12">
        <f t="shared" si="146"/>
        <v>42790.885243055556</v>
      </c>
      <c r="T2326" s="12">
        <f t="shared" si="147"/>
        <v>42820.843576388885</v>
      </c>
    </row>
    <row r="2327" spans="1:20" ht="60" hidden="1" x14ac:dyDescent="0.25">
      <c r="A2327">
        <v>2325</v>
      </c>
      <c r="B2327" s="3" t="s">
        <v>2326</v>
      </c>
      <c r="C2327" s="3" t="s">
        <v>6435</v>
      </c>
      <c r="D2327">
        <v>1000</v>
      </c>
      <c r="E2327">
        <v>80</v>
      </c>
      <c r="F2327" t="s">
        <v>8222</v>
      </c>
      <c r="G2327" t="s">
        <v>8224</v>
      </c>
      <c r="H2327" t="s">
        <v>8246</v>
      </c>
      <c r="I2327">
        <v>1490830331</v>
      </c>
      <c r="J2327">
        <v>1488241931</v>
      </c>
      <c r="K2327" t="b">
        <v>0</v>
      </c>
      <c r="L2327">
        <v>7</v>
      </c>
      <c r="M2327" t="b">
        <v>0</v>
      </c>
      <c r="N2327" t="s">
        <v>8298</v>
      </c>
      <c r="O2327" s="5">
        <f t="shared" si="144"/>
        <v>8</v>
      </c>
      <c r="P2327" s="7">
        <f t="shared" si="145"/>
        <v>11.428571428571429</v>
      </c>
      <c r="Q2327" t="s">
        <v>8336</v>
      </c>
      <c r="R2327" t="s">
        <v>8352</v>
      </c>
      <c r="S2327" s="12">
        <f t="shared" si="146"/>
        <v>42794.022349537037</v>
      </c>
      <c r="T2327" s="12">
        <f t="shared" si="147"/>
        <v>42823.980682870373</v>
      </c>
    </row>
    <row r="2328" spans="1:20" ht="60" hidden="1" x14ac:dyDescent="0.25">
      <c r="A2328">
        <v>2326</v>
      </c>
      <c r="B2328" s="3" t="s">
        <v>2327</v>
      </c>
      <c r="C2328" s="3" t="s">
        <v>6436</v>
      </c>
      <c r="D2328">
        <v>15000</v>
      </c>
      <c r="E2328">
        <v>108</v>
      </c>
      <c r="F2328" t="s">
        <v>8222</v>
      </c>
      <c r="G2328" t="s">
        <v>8224</v>
      </c>
      <c r="H2328" t="s">
        <v>8246</v>
      </c>
      <c r="I2328">
        <v>1493571600</v>
      </c>
      <c r="J2328">
        <v>1489106948</v>
      </c>
      <c r="K2328" t="b">
        <v>0</v>
      </c>
      <c r="L2328">
        <v>1</v>
      </c>
      <c r="M2328" t="b">
        <v>0</v>
      </c>
      <c r="N2328" t="s">
        <v>8298</v>
      </c>
      <c r="O2328" s="5">
        <f t="shared" si="144"/>
        <v>0.72</v>
      </c>
      <c r="P2328" s="7">
        <f t="shared" si="145"/>
        <v>108</v>
      </c>
      <c r="Q2328" t="s">
        <v>8336</v>
      </c>
      <c r="R2328" t="s">
        <v>8352</v>
      </c>
      <c r="S2328" s="12">
        <f t="shared" si="146"/>
        <v>42804.034120370372</v>
      </c>
      <c r="T2328" s="12">
        <f t="shared" si="147"/>
        <v>42855.708333333328</v>
      </c>
    </row>
    <row r="2329" spans="1:20" ht="45" hidden="1" x14ac:dyDescent="0.25">
      <c r="A2329">
        <v>2327</v>
      </c>
      <c r="B2329" s="3" t="s">
        <v>2328</v>
      </c>
      <c r="C2329" s="3" t="s">
        <v>6437</v>
      </c>
      <c r="D2329">
        <v>35000</v>
      </c>
      <c r="E2329">
        <v>184133.01</v>
      </c>
      <c r="F2329" t="s">
        <v>8219</v>
      </c>
      <c r="G2329" t="s">
        <v>8224</v>
      </c>
      <c r="H2329" t="s">
        <v>8246</v>
      </c>
      <c r="I2329">
        <v>1409090440</v>
      </c>
      <c r="J2329">
        <v>1406066440</v>
      </c>
      <c r="K2329" t="b">
        <v>1</v>
      </c>
      <c r="L2329">
        <v>3355</v>
      </c>
      <c r="M2329" t="b">
        <v>1</v>
      </c>
      <c r="N2329" t="s">
        <v>8298</v>
      </c>
      <c r="O2329" s="5">
        <f t="shared" si="144"/>
        <v>526.09431428571429</v>
      </c>
      <c r="P2329" s="7">
        <f t="shared" si="145"/>
        <v>54.883162444113267</v>
      </c>
      <c r="Q2329" t="s">
        <v>8336</v>
      </c>
      <c r="R2329" t="s">
        <v>8352</v>
      </c>
      <c r="S2329" s="12">
        <f t="shared" si="146"/>
        <v>41842.917129629634</v>
      </c>
      <c r="T2329" s="12">
        <f t="shared" si="147"/>
        <v>41877.917129629634</v>
      </c>
    </row>
    <row r="2330" spans="1:20" ht="60" hidden="1" x14ac:dyDescent="0.25">
      <c r="A2330">
        <v>2328</v>
      </c>
      <c r="B2330" s="3" t="s">
        <v>2329</v>
      </c>
      <c r="C2330" s="3" t="s">
        <v>6438</v>
      </c>
      <c r="D2330">
        <v>10000</v>
      </c>
      <c r="E2330">
        <v>25445</v>
      </c>
      <c r="F2330" t="s">
        <v>8219</v>
      </c>
      <c r="G2330" t="s">
        <v>8224</v>
      </c>
      <c r="H2330" t="s">
        <v>8246</v>
      </c>
      <c r="I2330">
        <v>1434307537</v>
      </c>
      <c r="J2330">
        <v>1431715537</v>
      </c>
      <c r="K2330" t="b">
        <v>1</v>
      </c>
      <c r="L2330">
        <v>537</v>
      </c>
      <c r="M2330" t="b">
        <v>1</v>
      </c>
      <c r="N2330" t="s">
        <v>8298</v>
      </c>
      <c r="O2330" s="5">
        <f t="shared" si="144"/>
        <v>254.45000000000002</v>
      </c>
      <c r="P2330" s="7">
        <f t="shared" si="145"/>
        <v>47.383612662942269</v>
      </c>
      <c r="Q2330" t="s">
        <v>8336</v>
      </c>
      <c r="R2330" t="s">
        <v>8352</v>
      </c>
      <c r="S2330" s="12">
        <f t="shared" si="146"/>
        <v>42139.781678240746</v>
      </c>
      <c r="T2330" s="12">
        <f t="shared" si="147"/>
        <v>42169.781678240746</v>
      </c>
    </row>
    <row r="2331" spans="1:20" ht="45" hidden="1" x14ac:dyDescent="0.25">
      <c r="A2331">
        <v>2329</v>
      </c>
      <c r="B2331" s="3" t="s">
        <v>2330</v>
      </c>
      <c r="C2331" s="3" t="s">
        <v>6439</v>
      </c>
      <c r="D2331">
        <v>25000</v>
      </c>
      <c r="E2331">
        <v>26480</v>
      </c>
      <c r="F2331" t="s">
        <v>8219</v>
      </c>
      <c r="G2331" t="s">
        <v>8224</v>
      </c>
      <c r="H2331" t="s">
        <v>8246</v>
      </c>
      <c r="I2331">
        <v>1405609146</v>
      </c>
      <c r="J2331">
        <v>1403017146</v>
      </c>
      <c r="K2331" t="b">
        <v>1</v>
      </c>
      <c r="L2331">
        <v>125</v>
      </c>
      <c r="M2331" t="b">
        <v>1</v>
      </c>
      <c r="N2331" t="s">
        <v>8298</v>
      </c>
      <c r="O2331" s="5">
        <f t="shared" si="144"/>
        <v>105.91999999999999</v>
      </c>
      <c r="P2331" s="7">
        <f t="shared" si="145"/>
        <v>211.84</v>
      </c>
      <c r="Q2331" t="s">
        <v>8336</v>
      </c>
      <c r="R2331" t="s">
        <v>8352</v>
      </c>
      <c r="S2331" s="12">
        <f t="shared" si="146"/>
        <v>41807.624374999999</v>
      </c>
      <c r="T2331" s="12">
        <f t="shared" si="147"/>
        <v>41837.624374999999</v>
      </c>
    </row>
    <row r="2332" spans="1:20" ht="60" hidden="1" x14ac:dyDescent="0.25">
      <c r="A2332">
        <v>2330</v>
      </c>
      <c r="B2332" s="3" t="s">
        <v>2331</v>
      </c>
      <c r="C2332" s="3" t="s">
        <v>6440</v>
      </c>
      <c r="D2332">
        <v>35000</v>
      </c>
      <c r="E2332">
        <v>35848</v>
      </c>
      <c r="F2332" t="s">
        <v>8219</v>
      </c>
      <c r="G2332" t="s">
        <v>8224</v>
      </c>
      <c r="H2332" t="s">
        <v>8246</v>
      </c>
      <c r="I2332">
        <v>1451001600</v>
      </c>
      <c r="J2332">
        <v>1448400943</v>
      </c>
      <c r="K2332" t="b">
        <v>1</v>
      </c>
      <c r="L2332">
        <v>163</v>
      </c>
      <c r="M2332" t="b">
        <v>1</v>
      </c>
      <c r="N2332" t="s">
        <v>8298</v>
      </c>
      <c r="O2332" s="5">
        <f t="shared" si="144"/>
        <v>102.42285714285715</v>
      </c>
      <c r="P2332" s="7">
        <f t="shared" si="145"/>
        <v>219.92638036809817</v>
      </c>
      <c r="Q2332" t="s">
        <v>8336</v>
      </c>
      <c r="R2332" t="s">
        <v>8352</v>
      </c>
      <c r="S2332" s="12">
        <f t="shared" si="146"/>
        <v>42332.89980324074</v>
      </c>
      <c r="T2332" s="12">
        <f t="shared" si="147"/>
        <v>42363</v>
      </c>
    </row>
    <row r="2333" spans="1:20" ht="45" hidden="1" x14ac:dyDescent="0.25">
      <c r="A2333">
        <v>2331</v>
      </c>
      <c r="B2333" s="3" t="s">
        <v>2332</v>
      </c>
      <c r="C2333" s="3" t="s">
        <v>6441</v>
      </c>
      <c r="D2333">
        <v>8000</v>
      </c>
      <c r="E2333">
        <v>11545.1</v>
      </c>
      <c r="F2333" t="s">
        <v>8219</v>
      </c>
      <c r="G2333" t="s">
        <v>8224</v>
      </c>
      <c r="H2333" t="s">
        <v>8246</v>
      </c>
      <c r="I2333">
        <v>1408320490</v>
      </c>
      <c r="J2333">
        <v>1405728490</v>
      </c>
      <c r="K2333" t="b">
        <v>1</v>
      </c>
      <c r="L2333">
        <v>283</v>
      </c>
      <c r="M2333" t="b">
        <v>1</v>
      </c>
      <c r="N2333" t="s">
        <v>8298</v>
      </c>
      <c r="O2333" s="5">
        <f t="shared" si="144"/>
        <v>144.31375</v>
      </c>
      <c r="P2333" s="7">
        <f t="shared" si="145"/>
        <v>40.795406360424032</v>
      </c>
      <c r="Q2333" t="s">
        <v>8336</v>
      </c>
      <c r="R2333" t="s">
        <v>8352</v>
      </c>
      <c r="S2333" s="12">
        <f t="shared" si="146"/>
        <v>41839.005671296298</v>
      </c>
      <c r="T2333" s="12">
        <f t="shared" si="147"/>
        <v>41869.005671296298</v>
      </c>
    </row>
    <row r="2334" spans="1:20" ht="60" hidden="1" x14ac:dyDescent="0.25">
      <c r="A2334">
        <v>2332</v>
      </c>
      <c r="B2334" s="3" t="s">
        <v>2333</v>
      </c>
      <c r="C2334" s="3" t="s">
        <v>6442</v>
      </c>
      <c r="D2334">
        <v>25000</v>
      </c>
      <c r="E2334">
        <v>26577</v>
      </c>
      <c r="F2334" t="s">
        <v>8219</v>
      </c>
      <c r="G2334" t="s">
        <v>8224</v>
      </c>
      <c r="H2334" t="s">
        <v>8246</v>
      </c>
      <c r="I2334">
        <v>1423235071</v>
      </c>
      <c r="J2334">
        <v>1420643071</v>
      </c>
      <c r="K2334" t="b">
        <v>1</v>
      </c>
      <c r="L2334">
        <v>352</v>
      </c>
      <c r="M2334" t="b">
        <v>1</v>
      </c>
      <c r="N2334" t="s">
        <v>8298</v>
      </c>
      <c r="O2334" s="5">
        <f t="shared" si="144"/>
        <v>106.30800000000001</v>
      </c>
      <c r="P2334" s="7">
        <f t="shared" si="145"/>
        <v>75.502840909090907</v>
      </c>
      <c r="Q2334" t="s">
        <v>8336</v>
      </c>
      <c r="R2334" t="s">
        <v>8352</v>
      </c>
      <c r="S2334" s="12">
        <f t="shared" si="146"/>
        <v>42011.628136574072</v>
      </c>
      <c r="T2334" s="12">
        <f t="shared" si="147"/>
        <v>42041.628136574072</v>
      </c>
    </row>
    <row r="2335" spans="1:20" ht="60" hidden="1" x14ac:dyDescent="0.25">
      <c r="A2335">
        <v>2333</v>
      </c>
      <c r="B2335" s="3" t="s">
        <v>2334</v>
      </c>
      <c r="C2335" s="3" t="s">
        <v>6443</v>
      </c>
      <c r="D2335">
        <v>600</v>
      </c>
      <c r="E2335">
        <v>1273</v>
      </c>
      <c r="F2335" t="s">
        <v>8219</v>
      </c>
      <c r="G2335" t="s">
        <v>8224</v>
      </c>
      <c r="H2335" t="s">
        <v>8246</v>
      </c>
      <c r="I2335">
        <v>1401385800</v>
      </c>
      <c r="J2335">
        <v>1399563390</v>
      </c>
      <c r="K2335" t="b">
        <v>1</v>
      </c>
      <c r="L2335">
        <v>94</v>
      </c>
      <c r="M2335" t="b">
        <v>1</v>
      </c>
      <c r="N2335" t="s">
        <v>8298</v>
      </c>
      <c r="O2335" s="5">
        <f t="shared" si="144"/>
        <v>212.16666666666666</v>
      </c>
      <c r="P2335" s="7">
        <f t="shared" si="145"/>
        <v>13.542553191489361</v>
      </c>
      <c r="Q2335" t="s">
        <v>8336</v>
      </c>
      <c r="R2335" t="s">
        <v>8352</v>
      </c>
      <c r="S2335" s="12">
        <f t="shared" si="146"/>
        <v>41767.650347222225</v>
      </c>
      <c r="T2335" s="12">
        <f t="shared" si="147"/>
        <v>41788.743055555555</v>
      </c>
    </row>
    <row r="2336" spans="1:20" ht="45" hidden="1" x14ac:dyDescent="0.25">
      <c r="A2336">
        <v>2334</v>
      </c>
      <c r="B2336" s="3" t="s">
        <v>2335</v>
      </c>
      <c r="C2336" s="3" t="s">
        <v>6444</v>
      </c>
      <c r="D2336">
        <v>4000</v>
      </c>
      <c r="E2336">
        <v>4078</v>
      </c>
      <c r="F2336" t="s">
        <v>8219</v>
      </c>
      <c r="G2336" t="s">
        <v>8224</v>
      </c>
      <c r="H2336" t="s">
        <v>8246</v>
      </c>
      <c r="I2336">
        <v>1415208840</v>
      </c>
      <c r="J2336">
        <v>1412611498</v>
      </c>
      <c r="K2336" t="b">
        <v>1</v>
      </c>
      <c r="L2336">
        <v>67</v>
      </c>
      <c r="M2336" t="b">
        <v>1</v>
      </c>
      <c r="N2336" t="s">
        <v>8298</v>
      </c>
      <c r="O2336" s="5">
        <f t="shared" si="144"/>
        <v>101.95</v>
      </c>
      <c r="P2336" s="7">
        <f t="shared" si="145"/>
        <v>60.865671641791046</v>
      </c>
      <c r="Q2336" t="s">
        <v>8336</v>
      </c>
      <c r="R2336" t="s">
        <v>8352</v>
      </c>
      <c r="S2336" s="12">
        <f t="shared" si="146"/>
        <v>41918.670115740737</v>
      </c>
      <c r="T2336" s="12">
        <f t="shared" si="147"/>
        <v>41948.731944444444</v>
      </c>
    </row>
    <row r="2337" spans="1:20" ht="60" hidden="1" x14ac:dyDescent="0.25">
      <c r="A2337">
        <v>2335</v>
      </c>
      <c r="B2337" s="3" t="s">
        <v>2336</v>
      </c>
      <c r="C2337" s="3" t="s">
        <v>6445</v>
      </c>
      <c r="D2337">
        <v>25000</v>
      </c>
      <c r="E2337">
        <v>25568</v>
      </c>
      <c r="F2337" t="s">
        <v>8219</v>
      </c>
      <c r="G2337" t="s">
        <v>8224</v>
      </c>
      <c r="H2337" t="s">
        <v>8246</v>
      </c>
      <c r="I2337">
        <v>1402494243</v>
      </c>
      <c r="J2337">
        <v>1399902243</v>
      </c>
      <c r="K2337" t="b">
        <v>1</v>
      </c>
      <c r="L2337">
        <v>221</v>
      </c>
      <c r="M2337" t="b">
        <v>1</v>
      </c>
      <c r="N2337" t="s">
        <v>8298</v>
      </c>
      <c r="O2337" s="5">
        <f t="shared" si="144"/>
        <v>102.27200000000001</v>
      </c>
      <c r="P2337" s="7">
        <f t="shared" si="145"/>
        <v>115.69230769230769</v>
      </c>
      <c r="Q2337" t="s">
        <v>8336</v>
      </c>
      <c r="R2337" t="s">
        <v>8352</v>
      </c>
      <c r="S2337" s="12">
        <f t="shared" si="146"/>
        <v>41771.572256944448</v>
      </c>
      <c r="T2337" s="12">
        <f t="shared" si="147"/>
        <v>41801.572256944448</v>
      </c>
    </row>
    <row r="2338" spans="1:20" ht="45" hidden="1" x14ac:dyDescent="0.25">
      <c r="A2338">
        <v>2336</v>
      </c>
      <c r="B2338" s="3" t="s">
        <v>2337</v>
      </c>
      <c r="C2338" s="3" t="s">
        <v>6446</v>
      </c>
      <c r="D2338">
        <v>20000</v>
      </c>
      <c r="E2338">
        <v>104146.51</v>
      </c>
      <c r="F2338" t="s">
        <v>8219</v>
      </c>
      <c r="G2338" t="s">
        <v>8224</v>
      </c>
      <c r="H2338" t="s">
        <v>8246</v>
      </c>
      <c r="I2338">
        <v>1394316695</v>
      </c>
      <c r="J2338">
        <v>1390860695</v>
      </c>
      <c r="K2338" t="b">
        <v>1</v>
      </c>
      <c r="L2338">
        <v>2165</v>
      </c>
      <c r="M2338" t="b">
        <v>1</v>
      </c>
      <c r="N2338" t="s">
        <v>8298</v>
      </c>
      <c r="O2338" s="5">
        <f t="shared" si="144"/>
        <v>520.73254999999995</v>
      </c>
      <c r="P2338" s="7">
        <f t="shared" si="145"/>
        <v>48.104623556581984</v>
      </c>
      <c r="Q2338" t="s">
        <v>8336</v>
      </c>
      <c r="R2338" t="s">
        <v>8352</v>
      </c>
      <c r="S2338" s="12">
        <f t="shared" si="146"/>
        <v>41666.924710648149</v>
      </c>
      <c r="T2338" s="12">
        <f t="shared" si="147"/>
        <v>41706.924710648149</v>
      </c>
    </row>
    <row r="2339" spans="1:20" ht="45" hidden="1" x14ac:dyDescent="0.25">
      <c r="A2339">
        <v>2337</v>
      </c>
      <c r="B2339" s="3" t="s">
        <v>2338</v>
      </c>
      <c r="C2339" s="3" t="s">
        <v>6447</v>
      </c>
      <c r="D2339">
        <v>12000</v>
      </c>
      <c r="E2339">
        <v>13279</v>
      </c>
      <c r="F2339" t="s">
        <v>8219</v>
      </c>
      <c r="G2339" t="s">
        <v>8224</v>
      </c>
      <c r="H2339" t="s">
        <v>8246</v>
      </c>
      <c r="I2339">
        <v>1403796143</v>
      </c>
      <c r="J2339">
        <v>1401204143</v>
      </c>
      <c r="K2339" t="b">
        <v>1</v>
      </c>
      <c r="L2339">
        <v>179</v>
      </c>
      <c r="M2339" t="b">
        <v>1</v>
      </c>
      <c r="N2339" t="s">
        <v>8298</v>
      </c>
      <c r="O2339" s="5">
        <f t="shared" si="144"/>
        <v>110.65833333333333</v>
      </c>
      <c r="P2339" s="7">
        <f t="shared" si="145"/>
        <v>74.184357541899445</v>
      </c>
      <c r="Q2339" t="s">
        <v>8336</v>
      </c>
      <c r="R2339" t="s">
        <v>8352</v>
      </c>
      <c r="S2339" s="12">
        <f t="shared" si="146"/>
        <v>41786.640543981484</v>
      </c>
      <c r="T2339" s="12">
        <f t="shared" si="147"/>
        <v>41816.640543981484</v>
      </c>
    </row>
    <row r="2340" spans="1:20" ht="45" hidden="1" x14ac:dyDescent="0.25">
      <c r="A2340">
        <v>2338</v>
      </c>
      <c r="B2340" s="3" t="s">
        <v>2339</v>
      </c>
      <c r="C2340" s="3" t="s">
        <v>6448</v>
      </c>
      <c r="D2340">
        <v>15000</v>
      </c>
      <c r="E2340">
        <v>15171.5</v>
      </c>
      <c r="F2340" t="s">
        <v>8219</v>
      </c>
      <c r="G2340" t="s">
        <v>8224</v>
      </c>
      <c r="H2340" t="s">
        <v>8246</v>
      </c>
      <c r="I2340">
        <v>1404077484</v>
      </c>
      <c r="J2340">
        <v>1401485484</v>
      </c>
      <c r="K2340" t="b">
        <v>1</v>
      </c>
      <c r="L2340">
        <v>123</v>
      </c>
      <c r="M2340" t="b">
        <v>1</v>
      </c>
      <c r="N2340" t="s">
        <v>8298</v>
      </c>
      <c r="O2340" s="5">
        <f t="shared" si="144"/>
        <v>101.14333333333335</v>
      </c>
      <c r="P2340" s="7">
        <f t="shared" si="145"/>
        <v>123.34552845528455</v>
      </c>
      <c r="Q2340" t="s">
        <v>8336</v>
      </c>
      <c r="R2340" t="s">
        <v>8352</v>
      </c>
      <c r="S2340" s="12">
        <f t="shared" si="146"/>
        <v>41789.896805555552</v>
      </c>
      <c r="T2340" s="12">
        <f t="shared" si="147"/>
        <v>41819.896805555552</v>
      </c>
    </row>
    <row r="2341" spans="1:20" ht="60" hidden="1" x14ac:dyDescent="0.25">
      <c r="A2341">
        <v>2339</v>
      </c>
      <c r="B2341" s="3" t="s">
        <v>2340</v>
      </c>
      <c r="C2341" s="3" t="s">
        <v>6449</v>
      </c>
      <c r="D2341">
        <v>25000</v>
      </c>
      <c r="E2341">
        <v>73552</v>
      </c>
      <c r="F2341" t="s">
        <v>8219</v>
      </c>
      <c r="G2341" t="s">
        <v>8224</v>
      </c>
      <c r="H2341" t="s">
        <v>8246</v>
      </c>
      <c r="I2341">
        <v>1482134340</v>
      </c>
      <c r="J2341">
        <v>1479496309</v>
      </c>
      <c r="K2341" t="b">
        <v>1</v>
      </c>
      <c r="L2341">
        <v>1104</v>
      </c>
      <c r="M2341" t="b">
        <v>1</v>
      </c>
      <c r="N2341" t="s">
        <v>8298</v>
      </c>
      <c r="O2341" s="5">
        <f t="shared" si="144"/>
        <v>294.20799999999997</v>
      </c>
      <c r="P2341" s="7">
        <f t="shared" si="145"/>
        <v>66.623188405797094</v>
      </c>
      <c r="Q2341" t="s">
        <v>8336</v>
      </c>
      <c r="R2341" t="s">
        <v>8352</v>
      </c>
      <c r="S2341" s="12">
        <f t="shared" si="146"/>
        <v>42692.79987268518</v>
      </c>
      <c r="T2341" s="12">
        <f t="shared" si="147"/>
        <v>42723.332638888889</v>
      </c>
    </row>
    <row r="2342" spans="1:20" ht="45" hidden="1" x14ac:dyDescent="0.25">
      <c r="A2342">
        <v>2340</v>
      </c>
      <c r="B2342" s="3" t="s">
        <v>2341</v>
      </c>
      <c r="C2342" s="3" t="s">
        <v>6450</v>
      </c>
      <c r="D2342">
        <v>40000</v>
      </c>
      <c r="E2342">
        <v>42311</v>
      </c>
      <c r="F2342" t="s">
        <v>8219</v>
      </c>
      <c r="G2342" t="s">
        <v>8224</v>
      </c>
      <c r="H2342" t="s">
        <v>8246</v>
      </c>
      <c r="I2342">
        <v>1477841138</v>
      </c>
      <c r="J2342">
        <v>1475249138</v>
      </c>
      <c r="K2342" t="b">
        <v>1</v>
      </c>
      <c r="L2342">
        <v>403</v>
      </c>
      <c r="M2342" t="b">
        <v>1</v>
      </c>
      <c r="N2342" t="s">
        <v>8298</v>
      </c>
      <c r="O2342" s="5">
        <f t="shared" si="144"/>
        <v>105.77749999999999</v>
      </c>
      <c r="P2342" s="7">
        <f t="shared" si="145"/>
        <v>104.99007444168734</v>
      </c>
      <c r="Q2342" t="s">
        <v>8336</v>
      </c>
      <c r="R2342" t="s">
        <v>8352</v>
      </c>
      <c r="S2342" s="12">
        <f t="shared" si="146"/>
        <v>42643.642800925925</v>
      </c>
      <c r="T2342" s="12">
        <f t="shared" si="147"/>
        <v>42673.642800925925</v>
      </c>
    </row>
    <row r="2343" spans="1:20" ht="45" hidden="1" x14ac:dyDescent="0.25">
      <c r="A2343">
        <v>2341</v>
      </c>
      <c r="B2343" s="3" t="s">
        <v>2342</v>
      </c>
      <c r="C2343" s="3" t="s">
        <v>6451</v>
      </c>
      <c r="D2343">
        <v>5000</v>
      </c>
      <c r="E2343">
        <v>0</v>
      </c>
      <c r="F2343" t="s">
        <v>8220</v>
      </c>
      <c r="G2343" t="s">
        <v>8224</v>
      </c>
      <c r="H2343" t="s">
        <v>8246</v>
      </c>
      <c r="I2343">
        <v>1436729504</v>
      </c>
      <c r="J2343">
        <v>1434137504</v>
      </c>
      <c r="K2343" t="b">
        <v>0</v>
      </c>
      <c r="L2343">
        <v>0</v>
      </c>
      <c r="M2343" t="b">
        <v>0</v>
      </c>
      <c r="N2343" t="s">
        <v>8272</v>
      </c>
      <c r="O2343" s="5">
        <f t="shared" si="144"/>
        <v>0</v>
      </c>
      <c r="P2343" s="7" t="str">
        <f t="shared" si="145"/>
        <v>N/A</v>
      </c>
      <c r="Q2343" t="s">
        <v>8319</v>
      </c>
      <c r="R2343" t="s">
        <v>8320</v>
      </c>
      <c r="S2343" s="12">
        <f t="shared" si="146"/>
        <v>42167.813703703709</v>
      </c>
      <c r="T2343" s="12">
        <f t="shared" si="147"/>
        <v>42197.813703703709</v>
      </c>
    </row>
    <row r="2344" spans="1:20" ht="60" hidden="1" x14ac:dyDescent="0.25">
      <c r="A2344">
        <v>2342</v>
      </c>
      <c r="B2344" s="3" t="s">
        <v>2343</v>
      </c>
      <c r="C2344" s="3" t="s">
        <v>6452</v>
      </c>
      <c r="D2344">
        <v>5500</v>
      </c>
      <c r="E2344">
        <v>0</v>
      </c>
      <c r="F2344" t="s">
        <v>8220</v>
      </c>
      <c r="G2344" t="s">
        <v>8224</v>
      </c>
      <c r="H2344" t="s">
        <v>8246</v>
      </c>
      <c r="I2344">
        <v>1412571600</v>
      </c>
      <c r="J2344">
        <v>1410799870</v>
      </c>
      <c r="K2344" t="b">
        <v>0</v>
      </c>
      <c r="L2344">
        <v>0</v>
      </c>
      <c r="M2344" t="b">
        <v>0</v>
      </c>
      <c r="N2344" t="s">
        <v>8272</v>
      </c>
      <c r="O2344" s="5">
        <f t="shared" si="144"/>
        <v>0</v>
      </c>
      <c r="P2344" s="7" t="str">
        <f t="shared" si="145"/>
        <v>N/A</v>
      </c>
      <c r="Q2344" t="s">
        <v>8319</v>
      </c>
      <c r="R2344" t="s">
        <v>8320</v>
      </c>
      <c r="S2344" s="12">
        <f t="shared" si="146"/>
        <v>41897.702199074076</v>
      </c>
      <c r="T2344" s="12">
        <f t="shared" si="147"/>
        <v>41918.208333333336</v>
      </c>
    </row>
    <row r="2345" spans="1:20" ht="60" hidden="1" x14ac:dyDescent="0.25">
      <c r="A2345">
        <v>2343</v>
      </c>
      <c r="B2345" s="3" t="s">
        <v>2344</v>
      </c>
      <c r="C2345" s="3" t="s">
        <v>6453</v>
      </c>
      <c r="D2345">
        <v>10000</v>
      </c>
      <c r="E2345">
        <v>300</v>
      </c>
      <c r="F2345" t="s">
        <v>8220</v>
      </c>
      <c r="G2345" t="s">
        <v>8224</v>
      </c>
      <c r="H2345" t="s">
        <v>8246</v>
      </c>
      <c r="I2345">
        <v>1452282420</v>
      </c>
      <c r="J2345">
        <v>1447962505</v>
      </c>
      <c r="K2345" t="b">
        <v>0</v>
      </c>
      <c r="L2345">
        <v>1</v>
      </c>
      <c r="M2345" t="b">
        <v>0</v>
      </c>
      <c r="N2345" t="s">
        <v>8272</v>
      </c>
      <c r="O2345" s="5">
        <f t="shared" si="144"/>
        <v>3</v>
      </c>
      <c r="P2345" s="7">
        <f t="shared" si="145"/>
        <v>300</v>
      </c>
      <c r="Q2345" t="s">
        <v>8319</v>
      </c>
      <c r="R2345" t="s">
        <v>8320</v>
      </c>
      <c r="S2345" s="12">
        <f t="shared" si="146"/>
        <v>42327.825289351851</v>
      </c>
      <c r="T2345" s="12">
        <f t="shared" si="147"/>
        <v>42377.82430555555</v>
      </c>
    </row>
    <row r="2346" spans="1:20" ht="60" hidden="1" x14ac:dyDescent="0.25">
      <c r="A2346">
        <v>2344</v>
      </c>
      <c r="B2346" s="3" t="s">
        <v>2345</v>
      </c>
      <c r="C2346" s="3" t="s">
        <v>6454</v>
      </c>
      <c r="D2346">
        <v>1000</v>
      </c>
      <c r="E2346">
        <v>1</v>
      </c>
      <c r="F2346" t="s">
        <v>8220</v>
      </c>
      <c r="G2346" t="s">
        <v>8229</v>
      </c>
      <c r="H2346" t="s">
        <v>8251</v>
      </c>
      <c r="I2346">
        <v>1466789269</v>
      </c>
      <c r="J2346">
        <v>1464197269</v>
      </c>
      <c r="K2346" t="b">
        <v>0</v>
      </c>
      <c r="L2346">
        <v>1</v>
      </c>
      <c r="M2346" t="b">
        <v>0</v>
      </c>
      <c r="N2346" t="s">
        <v>8272</v>
      </c>
      <c r="O2346" s="5">
        <f t="shared" si="144"/>
        <v>0.1</v>
      </c>
      <c r="P2346" s="7">
        <f t="shared" si="145"/>
        <v>1</v>
      </c>
      <c r="Q2346" t="s">
        <v>8319</v>
      </c>
      <c r="R2346" t="s">
        <v>8320</v>
      </c>
      <c r="S2346" s="12">
        <f t="shared" si="146"/>
        <v>42515.727650462963</v>
      </c>
      <c r="T2346" s="12">
        <f t="shared" si="147"/>
        <v>42545.727650462963</v>
      </c>
    </row>
    <row r="2347" spans="1:20" ht="60" hidden="1" x14ac:dyDescent="0.25">
      <c r="A2347">
        <v>2345</v>
      </c>
      <c r="B2347" s="3" t="s">
        <v>2346</v>
      </c>
      <c r="C2347" s="3" t="s">
        <v>6455</v>
      </c>
      <c r="D2347">
        <v>3000</v>
      </c>
      <c r="E2347">
        <v>0</v>
      </c>
      <c r="F2347" t="s">
        <v>8220</v>
      </c>
      <c r="G2347" t="s">
        <v>8224</v>
      </c>
      <c r="H2347" t="s">
        <v>8246</v>
      </c>
      <c r="I2347">
        <v>1427845140</v>
      </c>
      <c r="J2347">
        <v>1424822556</v>
      </c>
      <c r="K2347" t="b">
        <v>0</v>
      </c>
      <c r="L2347">
        <v>0</v>
      </c>
      <c r="M2347" t="b">
        <v>0</v>
      </c>
      <c r="N2347" t="s">
        <v>8272</v>
      </c>
      <c r="O2347" s="5">
        <f t="shared" si="144"/>
        <v>0</v>
      </c>
      <c r="P2347" s="7" t="str">
        <f t="shared" si="145"/>
        <v>N/A</v>
      </c>
      <c r="Q2347" t="s">
        <v>8319</v>
      </c>
      <c r="R2347" t="s">
        <v>8320</v>
      </c>
      <c r="S2347" s="12">
        <f t="shared" si="146"/>
        <v>42060.001805555556</v>
      </c>
      <c r="T2347" s="12">
        <f t="shared" si="147"/>
        <v>42094.985416666663</v>
      </c>
    </row>
    <row r="2348" spans="1:20" ht="45" hidden="1" x14ac:dyDescent="0.25">
      <c r="A2348">
        <v>2346</v>
      </c>
      <c r="B2348" s="3" t="s">
        <v>2347</v>
      </c>
      <c r="C2348" s="3" t="s">
        <v>6456</v>
      </c>
      <c r="D2348">
        <v>60000</v>
      </c>
      <c r="E2348">
        <v>39</v>
      </c>
      <c r="F2348" t="s">
        <v>8220</v>
      </c>
      <c r="G2348" t="s">
        <v>8224</v>
      </c>
      <c r="H2348" t="s">
        <v>8246</v>
      </c>
      <c r="I2348">
        <v>1476731431</v>
      </c>
      <c r="J2348">
        <v>1472843431</v>
      </c>
      <c r="K2348" t="b">
        <v>0</v>
      </c>
      <c r="L2348">
        <v>3</v>
      </c>
      <c r="M2348" t="b">
        <v>0</v>
      </c>
      <c r="N2348" t="s">
        <v>8272</v>
      </c>
      <c r="O2348" s="5">
        <f t="shared" si="144"/>
        <v>6.5000000000000002E-2</v>
      </c>
      <c r="P2348" s="7">
        <f t="shared" si="145"/>
        <v>13</v>
      </c>
      <c r="Q2348" t="s">
        <v>8319</v>
      </c>
      <c r="R2348" t="s">
        <v>8320</v>
      </c>
      <c r="S2348" s="12">
        <f t="shared" si="146"/>
        <v>42615.79896990741</v>
      </c>
      <c r="T2348" s="12">
        <f t="shared" si="147"/>
        <v>42660.79896990741</v>
      </c>
    </row>
    <row r="2349" spans="1:20" ht="45" hidden="1" x14ac:dyDescent="0.25">
      <c r="A2349">
        <v>2347</v>
      </c>
      <c r="B2349" s="3" t="s">
        <v>2348</v>
      </c>
      <c r="C2349" s="3" t="s">
        <v>6457</v>
      </c>
      <c r="D2349">
        <v>1000</v>
      </c>
      <c r="E2349">
        <v>15</v>
      </c>
      <c r="F2349" t="s">
        <v>8220</v>
      </c>
      <c r="G2349" t="s">
        <v>8224</v>
      </c>
      <c r="H2349" t="s">
        <v>8246</v>
      </c>
      <c r="I2349">
        <v>1472135676</v>
      </c>
      <c r="J2349">
        <v>1469543676</v>
      </c>
      <c r="K2349" t="b">
        <v>0</v>
      </c>
      <c r="L2349">
        <v>1</v>
      </c>
      <c r="M2349" t="b">
        <v>0</v>
      </c>
      <c r="N2349" t="s">
        <v>8272</v>
      </c>
      <c r="O2349" s="5">
        <f t="shared" si="144"/>
        <v>1.5</v>
      </c>
      <c r="P2349" s="7">
        <f t="shared" si="145"/>
        <v>15</v>
      </c>
      <c r="Q2349" t="s">
        <v>8319</v>
      </c>
      <c r="R2349" t="s">
        <v>8320</v>
      </c>
      <c r="S2349" s="12">
        <f t="shared" si="146"/>
        <v>42577.607361111113</v>
      </c>
      <c r="T2349" s="12">
        <f t="shared" si="147"/>
        <v>42607.607361111113</v>
      </c>
    </row>
    <row r="2350" spans="1:20" ht="60" hidden="1" x14ac:dyDescent="0.25">
      <c r="A2350">
        <v>2348</v>
      </c>
      <c r="B2350" s="3" t="s">
        <v>2349</v>
      </c>
      <c r="C2350" s="3" t="s">
        <v>6458</v>
      </c>
      <c r="D2350">
        <v>70000</v>
      </c>
      <c r="E2350">
        <v>270</v>
      </c>
      <c r="F2350" t="s">
        <v>8220</v>
      </c>
      <c r="G2350" t="s">
        <v>8224</v>
      </c>
      <c r="H2350" t="s">
        <v>8246</v>
      </c>
      <c r="I2350">
        <v>1456006938</v>
      </c>
      <c r="J2350">
        <v>1450822938</v>
      </c>
      <c r="K2350" t="b">
        <v>0</v>
      </c>
      <c r="L2350">
        <v>5</v>
      </c>
      <c r="M2350" t="b">
        <v>0</v>
      </c>
      <c r="N2350" t="s">
        <v>8272</v>
      </c>
      <c r="O2350" s="5">
        <f t="shared" si="144"/>
        <v>0.38571428571428573</v>
      </c>
      <c r="P2350" s="7">
        <f t="shared" si="145"/>
        <v>54</v>
      </c>
      <c r="Q2350" t="s">
        <v>8319</v>
      </c>
      <c r="R2350" t="s">
        <v>8320</v>
      </c>
      <c r="S2350" s="12">
        <f t="shared" si="146"/>
        <v>42360.932152777779</v>
      </c>
      <c r="T2350" s="12">
        <f t="shared" si="147"/>
        <v>42420.932152777779</v>
      </c>
    </row>
    <row r="2351" spans="1:20" ht="45" hidden="1" x14ac:dyDescent="0.25">
      <c r="A2351">
        <v>2349</v>
      </c>
      <c r="B2351" s="3" t="s">
        <v>2350</v>
      </c>
      <c r="C2351" s="3" t="s">
        <v>6459</v>
      </c>
      <c r="D2351">
        <v>474900</v>
      </c>
      <c r="E2351">
        <v>0</v>
      </c>
      <c r="F2351" t="s">
        <v>8220</v>
      </c>
      <c r="G2351" t="s">
        <v>8235</v>
      </c>
      <c r="H2351" t="s">
        <v>8255</v>
      </c>
      <c r="I2351">
        <v>1439318228</v>
      </c>
      <c r="J2351">
        <v>1436812628</v>
      </c>
      <c r="K2351" t="b">
        <v>0</v>
      </c>
      <c r="L2351">
        <v>0</v>
      </c>
      <c r="M2351" t="b">
        <v>0</v>
      </c>
      <c r="N2351" t="s">
        <v>8272</v>
      </c>
      <c r="O2351" s="5">
        <f t="shared" si="144"/>
        <v>0</v>
      </c>
      <c r="P2351" s="7" t="str">
        <f t="shared" si="145"/>
        <v>N/A</v>
      </c>
      <c r="Q2351" t="s">
        <v>8319</v>
      </c>
      <c r="R2351" t="s">
        <v>8320</v>
      </c>
      <c r="S2351" s="12">
        <f t="shared" si="146"/>
        <v>42198.775787037041</v>
      </c>
      <c r="T2351" s="12">
        <f t="shared" si="147"/>
        <v>42227.775787037041</v>
      </c>
    </row>
    <row r="2352" spans="1:20" ht="45" hidden="1" x14ac:dyDescent="0.25">
      <c r="A2352">
        <v>2350</v>
      </c>
      <c r="B2352" s="3" t="s">
        <v>2351</v>
      </c>
      <c r="C2352" s="3" t="s">
        <v>6460</v>
      </c>
      <c r="D2352">
        <v>50000</v>
      </c>
      <c r="E2352">
        <v>0</v>
      </c>
      <c r="F2352" t="s">
        <v>8220</v>
      </c>
      <c r="G2352" t="s">
        <v>8241</v>
      </c>
      <c r="H2352" t="s">
        <v>8249</v>
      </c>
      <c r="I2352">
        <v>1483474370</v>
      </c>
      <c r="J2352">
        <v>1480882370</v>
      </c>
      <c r="K2352" t="b">
        <v>0</v>
      </c>
      <c r="L2352">
        <v>0</v>
      </c>
      <c r="M2352" t="b">
        <v>0</v>
      </c>
      <c r="N2352" t="s">
        <v>8272</v>
      </c>
      <c r="O2352" s="5">
        <f t="shared" si="144"/>
        <v>0</v>
      </c>
      <c r="P2352" s="7" t="str">
        <f t="shared" si="145"/>
        <v>N/A</v>
      </c>
      <c r="Q2352" t="s">
        <v>8319</v>
      </c>
      <c r="R2352" t="s">
        <v>8320</v>
      </c>
      <c r="S2352" s="12">
        <f t="shared" si="146"/>
        <v>42708.842245370368</v>
      </c>
      <c r="T2352" s="12">
        <f t="shared" si="147"/>
        <v>42738.842245370368</v>
      </c>
    </row>
    <row r="2353" spans="1:20" ht="30" hidden="1" x14ac:dyDescent="0.25">
      <c r="A2353">
        <v>2351</v>
      </c>
      <c r="B2353" s="3" t="s">
        <v>2352</v>
      </c>
      <c r="C2353" s="3" t="s">
        <v>6461</v>
      </c>
      <c r="D2353">
        <v>18900</v>
      </c>
      <c r="E2353">
        <v>108</v>
      </c>
      <c r="F2353" t="s">
        <v>8220</v>
      </c>
      <c r="G2353" t="s">
        <v>8228</v>
      </c>
      <c r="H2353" t="s">
        <v>8250</v>
      </c>
      <c r="I2353">
        <v>1430360739</v>
      </c>
      <c r="J2353">
        <v>1427768739</v>
      </c>
      <c r="K2353" t="b">
        <v>0</v>
      </c>
      <c r="L2353">
        <v>7</v>
      </c>
      <c r="M2353" t="b">
        <v>0</v>
      </c>
      <c r="N2353" t="s">
        <v>8272</v>
      </c>
      <c r="O2353" s="5">
        <f t="shared" si="144"/>
        <v>0.5714285714285714</v>
      </c>
      <c r="P2353" s="7">
        <f t="shared" si="145"/>
        <v>15.428571428571429</v>
      </c>
      <c r="Q2353" t="s">
        <v>8319</v>
      </c>
      <c r="R2353" t="s">
        <v>8320</v>
      </c>
      <c r="S2353" s="12">
        <f t="shared" si="146"/>
        <v>42094.101145833338</v>
      </c>
      <c r="T2353" s="12">
        <f t="shared" si="147"/>
        <v>42124.101145833338</v>
      </c>
    </row>
    <row r="2354" spans="1:20" ht="45" hidden="1" x14ac:dyDescent="0.25">
      <c r="A2354">
        <v>2352</v>
      </c>
      <c r="B2354" s="3" t="s">
        <v>2353</v>
      </c>
      <c r="C2354" s="3" t="s">
        <v>6462</v>
      </c>
      <c r="D2354">
        <v>2000</v>
      </c>
      <c r="E2354">
        <v>0</v>
      </c>
      <c r="F2354" t="s">
        <v>8220</v>
      </c>
      <c r="G2354" t="s">
        <v>8224</v>
      </c>
      <c r="H2354" t="s">
        <v>8246</v>
      </c>
      <c r="I2354">
        <v>1433603552</v>
      </c>
      <c r="J2354">
        <v>1428419552</v>
      </c>
      <c r="K2354" t="b">
        <v>0</v>
      </c>
      <c r="L2354">
        <v>0</v>
      </c>
      <c r="M2354" t="b">
        <v>0</v>
      </c>
      <c r="N2354" t="s">
        <v>8272</v>
      </c>
      <c r="O2354" s="5">
        <f t="shared" si="144"/>
        <v>0</v>
      </c>
      <c r="P2354" s="7" t="str">
        <f t="shared" si="145"/>
        <v>N/A</v>
      </c>
      <c r="Q2354" t="s">
        <v>8319</v>
      </c>
      <c r="R2354" t="s">
        <v>8320</v>
      </c>
      <c r="S2354" s="12">
        <f t="shared" si="146"/>
        <v>42101.633703703701</v>
      </c>
      <c r="T2354" s="12">
        <f t="shared" si="147"/>
        <v>42161.633703703701</v>
      </c>
    </row>
    <row r="2355" spans="1:20" ht="60" hidden="1" x14ac:dyDescent="0.25">
      <c r="A2355">
        <v>2353</v>
      </c>
      <c r="B2355" s="3" t="s">
        <v>2354</v>
      </c>
      <c r="C2355" s="3" t="s">
        <v>6463</v>
      </c>
      <c r="D2355">
        <v>1000</v>
      </c>
      <c r="E2355">
        <v>0</v>
      </c>
      <c r="F2355" t="s">
        <v>8220</v>
      </c>
      <c r="G2355" t="s">
        <v>8224</v>
      </c>
      <c r="H2355" t="s">
        <v>8246</v>
      </c>
      <c r="I2355">
        <v>1429632822</v>
      </c>
      <c r="J2355">
        <v>1428596022</v>
      </c>
      <c r="K2355" t="b">
        <v>0</v>
      </c>
      <c r="L2355">
        <v>0</v>
      </c>
      <c r="M2355" t="b">
        <v>0</v>
      </c>
      <c r="N2355" t="s">
        <v>8272</v>
      </c>
      <c r="O2355" s="5">
        <f t="shared" si="144"/>
        <v>0</v>
      </c>
      <c r="P2355" s="7" t="str">
        <f t="shared" si="145"/>
        <v>N/A</v>
      </c>
      <c r="Q2355" t="s">
        <v>8319</v>
      </c>
      <c r="R2355" t="s">
        <v>8320</v>
      </c>
      <c r="S2355" s="12">
        <f t="shared" si="146"/>
        <v>42103.676180555558</v>
      </c>
      <c r="T2355" s="12">
        <f t="shared" si="147"/>
        <v>42115.676180555558</v>
      </c>
    </row>
    <row r="2356" spans="1:20" ht="45" hidden="1" x14ac:dyDescent="0.25">
      <c r="A2356">
        <v>2354</v>
      </c>
      <c r="B2356" s="3" t="s">
        <v>2355</v>
      </c>
      <c r="C2356" s="3" t="s">
        <v>6464</v>
      </c>
      <c r="D2356">
        <v>35000</v>
      </c>
      <c r="E2356">
        <v>25</v>
      </c>
      <c r="F2356" t="s">
        <v>8220</v>
      </c>
      <c r="G2356" t="s">
        <v>8224</v>
      </c>
      <c r="H2356" t="s">
        <v>8246</v>
      </c>
      <c r="I2356">
        <v>1420910460</v>
      </c>
      <c r="J2356">
        <v>1415726460</v>
      </c>
      <c r="K2356" t="b">
        <v>0</v>
      </c>
      <c r="L2356">
        <v>1</v>
      </c>
      <c r="M2356" t="b">
        <v>0</v>
      </c>
      <c r="N2356" t="s">
        <v>8272</v>
      </c>
      <c r="O2356" s="5">
        <f t="shared" si="144"/>
        <v>7.1428571428571425E-2</v>
      </c>
      <c r="P2356" s="7">
        <f t="shared" si="145"/>
        <v>25</v>
      </c>
      <c r="Q2356" t="s">
        <v>8319</v>
      </c>
      <c r="R2356" t="s">
        <v>8320</v>
      </c>
      <c r="S2356" s="12">
        <f t="shared" si="146"/>
        <v>41954.722916666666</v>
      </c>
      <c r="T2356" s="12">
        <f t="shared" si="147"/>
        <v>42014.722916666666</v>
      </c>
    </row>
    <row r="2357" spans="1:20" ht="45" hidden="1" x14ac:dyDescent="0.25">
      <c r="A2357">
        <v>2355</v>
      </c>
      <c r="B2357" s="3" t="s">
        <v>2356</v>
      </c>
      <c r="C2357" s="3" t="s">
        <v>6465</v>
      </c>
      <c r="D2357">
        <v>8000</v>
      </c>
      <c r="E2357">
        <v>55</v>
      </c>
      <c r="F2357" t="s">
        <v>8220</v>
      </c>
      <c r="G2357" t="s">
        <v>8226</v>
      </c>
      <c r="H2357" t="s">
        <v>8248</v>
      </c>
      <c r="I2357">
        <v>1430604136</v>
      </c>
      <c r="J2357">
        <v>1428012136</v>
      </c>
      <c r="K2357" t="b">
        <v>0</v>
      </c>
      <c r="L2357">
        <v>2</v>
      </c>
      <c r="M2357" t="b">
        <v>0</v>
      </c>
      <c r="N2357" t="s">
        <v>8272</v>
      </c>
      <c r="O2357" s="5">
        <f t="shared" si="144"/>
        <v>0.6875</v>
      </c>
      <c r="P2357" s="7">
        <f t="shared" si="145"/>
        <v>27.5</v>
      </c>
      <c r="Q2357" t="s">
        <v>8319</v>
      </c>
      <c r="R2357" t="s">
        <v>8320</v>
      </c>
      <c r="S2357" s="12">
        <f t="shared" si="146"/>
        <v>42096.918240740735</v>
      </c>
      <c r="T2357" s="12">
        <f t="shared" si="147"/>
        <v>42126.918240740735</v>
      </c>
    </row>
    <row r="2358" spans="1:20" ht="30" hidden="1" x14ac:dyDescent="0.25">
      <c r="A2358">
        <v>2356</v>
      </c>
      <c r="B2358" s="3" t="s">
        <v>2357</v>
      </c>
      <c r="C2358" s="3" t="s">
        <v>6466</v>
      </c>
      <c r="D2358">
        <v>10000</v>
      </c>
      <c r="E2358">
        <v>0</v>
      </c>
      <c r="F2358" t="s">
        <v>8220</v>
      </c>
      <c r="G2358" t="s">
        <v>8233</v>
      </c>
      <c r="H2358" t="s">
        <v>8249</v>
      </c>
      <c r="I2358">
        <v>1433530104</v>
      </c>
      <c r="J2358">
        <v>1430938104</v>
      </c>
      <c r="K2358" t="b">
        <v>0</v>
      </c>
      <c r="L2358">
        <v>0</v>
      </c>
      <c r="M2358" t="b">
        <v>0</v>
      </c>
      <c r="N2358" t="s">
        <v>8272</v>
      </c>
      <c r="O2358" s="5">
        <f t="shared" si="144"/>
        <v>0</v>
      </c>
      <c r="P2358" s="7" t="str">
        <f t="shared" si="145"/>
        <v>N/A</v>
      </c>
      <c r="Q2358" t="s">
        <v>8319</v>
      </c>
      <c r="R2358" t="s">
        <v>8320</v>
      </c>
      <c r="S2358" s="12">
        <f t="shared" si="146"/>
        <v>42130.78361111111</v>
      </c>
      <c r="T2358" s="12">
        <f t="shared" si="147"/>
        <v>42160.78361111111</v>
      </c>
    </row>
    <row r="2359" spans="1:20" ht="45" hidden="1" x14ac:dyDescent="0.25">
      <c r="A2359">
        <v>2357</v>
      </c>
      <c r="B2359" s="3" t="s">
        <v>2358</v>
      </c>
      <c r="C2359" s="3" t="s">
        <v>6467</v>
      </c>
      <c r="D2359">
        <v>27000</v>
      </c>
      <c r="E2359">
        <v>0</v>
      </c>
      <c r="F2359" t="s">
        <v>8220</v>
      </c>
      <c r="G2359" t="s">
        <v>8225</v>
      </c>
      <c r="H2359" t="s">
        <v>8247</v>
      </c>
      <c r="I2359">
        <v>1445093578</v>
      </c>
      <c r="J2359">
        <v>1442501578</v>
      </c>
      <c r="K2359" t="b">
        <v>0</v>
      </c>
      <c r="L2359">
        <v>0</v>
      </c>
      <c r="M2359" t="b">
        <v>0</v>
      </c>
      <c r="N2359" t="s">
        <v>8272</v>
      </c>
      <c r="O2359" s="5">
        <f t="shared" si="144"/>
        <v>0</v>
      </c>
      <c r="P2359" s="7" t="str">
        <f t="shared" si="145"/>
        <v>N/A</v>
      </c>
      <c r="Q2359" t="s">
        <v>8319</v>
      </c>
      <c r="R2359" t="s">
        <v>8320</v>
      </c>
      <c r="S2359" s="12">
        <f t="shared" si="146"/>
        <v>42264.620115740734</v>
      </c>
      <c r="T2359" s="12">
        <f t="shared" si="147"/>
        <v>42294.620115740734</v>
      </c>
    </row>
    <row r="2360" spans="1:20" ht="45" hidden="1" x14ac:dyDescent="0.25">
      <c r="A2360">
        <v>2358</v>
      </c>
      <c r="B2360" s="3" t="s">
        <v>2359</v>
      </c>
      <c r="C2360" s="3" t="s">
        <v>6468</v>
      </c>
      <c r="D2360">
        <v>1500</v>
      </c>
      <c r="E2360">
        <v>0</v>
      </c>
      <c r="F2360" t="s">
        <v>8220</v>
      </c>
      <c r="G2360" t="s">
        <v>8225</v>
      </c>
      <c r="H2360" t="s">
        <v>8247</v>
      </c>
      <c r="I2360">
        <v>1422664740</v>
      </c>
      <c r="J2360">
        <v>1417818036</v>
      </c>
      <c r="K2360" t="b">
        <v>0</v>
      </c>
      <c r="L2360">
        <v>0</v>
      </c>
      <c r="M2360" t="b">
        <v>0</v>
      </c>
      <c r="N2360" t="s">
        <v>8272</v>
      </c>
      <c r="O2360" s="5">
        <f t="shared" si="144"/>
        <v>0</v>
      </c>
      <c r="P2360" s="7" t="str">
        <f t="shared" si="145"/>
        <v>N/A</v>
      </c>
      <c r="Q2360" t="s">
        <v>8319</v>
      </c>
      <c r="R2360" t="s">
        <v>8320</v>
      </c>
      <c r="S2360" s="12">
        <f t="shared" si="146"/>
        <v>41978.930972222224</v>
      </c>
      <c r="T2360" s="12">
        <f t="shared" si="147"/>
        <v>42035.027083333334</v>
      </c>
    </row>
    <row r="2361" spans="1:20" ht="45" hidden="1" x14ac:dyDescent="0.25">
      <c r="A2361">
        <v>2359</v>
      </c>
      <c r="B2361" s="3" t="s">
        <v>2360</v>
      </c>
      <c r="C2361" s="3" t="s">
        <v>6469</v>
      </c>
      <c r="D2361">
        <v>7500</v>
      </c>
      <c r="E2361">
        <v>1101</v>
      </c>
      <c r="F2361" t="s">
        <v>8220</v>
      </c>
      <c r="G2361" t="s">
        <v>8224</v>
      </c>
      <c r="H2361" t="s">
        <v>8246</v>
      </c>
      <c r="I2361">
        <v>1438616124</v>
      </c>
      <c r="J2361">
        <v>1433432124</v>
      </c>
      <c r="K2361" t="b">
        <v>0</v>
      </c>
      <c r="L2361">
        <v>3</v>
      </c>
      <c r="M2361" t="b">
        <v>0</v>
      </c>
      <c r="N2361" t="s">
        <v>8272</v>
      </c>
      <c r="O2361" s="5">
        <f t="shared" si="144"/>
        <v>14.680000000000001</v>
      </c>
      <c r="P2361" s="7">
        <f t="shared" si="145"/>
        <v>367</v>
      </c>
      <c r="Q2361" t="s">
        <v>8319</v>
      </c>
      <c r="R2361" t="s">
        <v>8320</v>
      </c>
      <c r="S2361" s="12">
        <f t="shared" si="146"/>
        <v>42159.649583333332</v>
      </c>
      <c r="T2361" s="12">
        <f t="shared" si="147"/>
        <v>42219.649583333332</v>
      </c>
    </row>
    <row r="2362" spans="1:20" ht="45" hidden="1" x14ac:dyDescent="0.25">
      <c r="A2362">
        <v>2360</v>
      </c>
      <c r="B2362" s="3" t="s">
        <v>2361</v>
      </c>
      <c r="C2362" s="3" t="s">
        <v>6470</v>
      </c>
      <c r="D2362">
        <v>5000</v>
      </c>
      <c r="E2362">
        <v>2</v>
      </c>
      <c r="F2362" t="s">
        <v>8220</v>
      </c>
      <c r="G2362" t="s">
        <v>8229</v>
      </c>
      <c r="H2362" t="s">
        <v>8251</v>
      </c>
      <c r="I2362">
        <v>1454864280</v>
      </c>
      <c r="J2362">
        <v>1452272280</v>
      </c>
      <c r="K2362" t="b">
        <v>0</v>
      </c>
      <c r="L2362">
        <v>1</v>
      </c>
      <c r="M2362" t="b">
        <v>0</v>
      </c>
      <c r="N2362" t="s">
        <v>8272</v>
      </c>
      <c r="O2362" s="5">
        <f t="shared" si="144"/>
        <v>0.04</v>
      </c>
      <c r="P2362" s="7">
        <f t="shared" si="145"/>
        <v>2</v>
      </c>
      <c r="Q2362" t="s">
        <v>8319</v>
      </c>
      <c r="R2362" t="s">
        <v>8320</v>
      </c>
      <c r="S2362" s="12">
        <f t="shared" si="146"/>
        <v>42377.70694444445</v>
      </c>
      <c r="T2362" s="12">
        <f t="shared" si="147"/>
        <v>42407.70694444445</v>
      </c>
    </row>
    <row r="2363" spans="1:20" ht="60" hidden="1" x14ac:dyDescent="0.25">
      <c r="A2363">
        <v>2361</v>
      </c>
      <c r="B2363" s="3" t="s">
        <v>2362</v>
      </c>
      <c r="C2363" s="3" t="s">
        <v>6471</v>
      </c>
      <c r="D2363">
        <v>200</v>
      </c>
      <c r="E2363">
        <v>0</v>
      </c>
      <c r="F2363" t="s">
        <v>8220</v>
      </c>
      <c r="G2363" t="s">
        <v>8229</v>
      </c>
      <c r="H2363" t="s">
        <v>8251</v>
      </c>
      <c r="I2363">
        <v>1462053600</v>
      </c>
      <c r="J2363">
        <v>1459975008</v>
      </c>
      <c r="K2363" t="b">
        <v>0</v>
      </c>
      <c r="L2363">
        <v>0</v>
      </c>
      <c r="M2363" t="b">
        <v>0</v>
      </c>
      <c r="N2363" t="s">
        <v>8272</v>
      </c>
      <c r="O2363" s="5">
        <f t="shared" si="144"/>
        <v>0</v>
      </c>
      <c r="P2363" s="7" t="str">
        <f t="shared" si="145"/>
        <v>N/A</v>
      </c>
      <c r="Q2363" t="s">
        <v>8319</v>
      </c>
      <c r="R2363" t="s">
        <v>8320</v>
      </c>
      <c r="S2363" s="12">
        <f t="shared" si="146"/>
        <v>42466.858888888892</v>
      </c>
      <c r="T2363" s="12">
        <f t="shared" si="147"/>
        <v>42490.916666666672</v>
      </c>
    </row>
    <row r="2364" spans="1:20" ht="45" hidden="1" x14ac:dyDescent="0.25">
      <c r="A2364">
        <v>2362</v>
      </c>
      <c r="B2364" s="3" t="s">
        <v>2363</v>
      </c>
      <c r="C2364" s="3" t="s">
        <v>6472</v>
      </c>
      <c r="D2364">
        <v>420</v>
      </c>
      <c r="E2364">
        <v>120</v>
      </c>
      <c r="F2364" t="s">
        <v>8220</v>
      </c>
      <c r="G2364" t="s">
        <v>8224</v>
      </c>
      <c r="H2364" t="s">
        <v>8246</v>
      </c>
      <c r="I2364">
        <v>1418315470</v>
      </c>
      <c r="J2364">
        <v>1415723470</v>
      </c>
      <c r="K2364" t="b">
        <v>0</v>
      </c>
      <c r="L2364">
        <v>2</v>
      </c>
      <c r="M2364" t="b">
        <v>0</v>
      </c>
      <c r="N2364" t="s">
        <v>8272</v>
      </c>
      <c r="O2364" s="5">
        <f t="shared" si="144"/>
        <v>28.571428571428569</v>
      </c>
      <c r="P2364" s="7">
        <f t="shared" si="145"/>
        <v>60</v>
      </c>
      <c r="Q2364" t="s">
        <v>8319</v>
      </c>
      <c r="R2364" t="s">
        <v>8320</v>
      </c>
      <c r="S2364" s="12">
        <f t="shared" si="146"/>
        <v>41954.688310185185</v>
      </c>
      <c r="T2364" s="12">
        <f t="shared" si="147"/>
        <v>41984.688310185185</v>
      </c>
    </row>
    <row r="2365" spans="1:20" ht="60" hidden="1" x14ac:dyDescent="0.25">
      <c r="A2365">
        <v>2363</v>
      </c>
      <c r="B2365" s="3" t="s">
        <v>2364</v>
      </c>
      <c r="C2365" s="3" t="s">
        <v>6473</v>
      </c>
      <c r="D2365">
        <v>175000</v>
      </c>
      <c r="E2365">
        <v>0</v>
      </c>
      <c r="F2365" t="s">
        <v>8220</v>
      </c>
      <c r="G2365" t="s">
        <v>8224</v>
      </c>
      <c r="H2365" t="s">
        <v>8246</v>
      </c>
      <c r="I2365">
        <v>1451348200</v>
      </c>
      <c r="J2365">
        <v>1447460200</v>
      </c>
      <c r="K2365" t="b">
        <v>0</v>
      </c>
      <c r="L2365">
        <v>0</v>
      </c>
      <c r="M2365" t="b">
        <v>0</v>
      </c>
      <c r="N2365" t="s">
        <v>8272</v>
      </c>
      <c r="O2365" s="5">
        <f t="shared" si="144"/>
        <v>0</v>
      </c>
      <c r="P2365" s="7" t="str">
        <f t="shared" si="145"/>
        <v>N/A</v>
      </c>
      <c r="Q2365" t="s">
        <v>8319</v>
      </c>
      <c r="R2365" t="s">
        <v>8320</v>
      </c>
      <c r="S2365" s="12">
        <f t="shared" si="146"/>
        <v>42322.011574074073</v>
      </c>
      <c r="T2365" s="12">
        <f t="shared" si="147"/>
        <v>42367.011574074073</v>
      </c>
    </row>
    <row r="2366" spans="1:20" ht="45" hidden="1" x14ac:dyDescent="0.25">
      <c r="A2366">
        <v>2364</v>
      </c>
      <c r="B2366" s="3" t="s">
        <v>2365</v>
      </c>
      <c r="C2366" s="3" t="s">
        <v>6474</v>
      </c>
      <c r="D2366">
        <v>128</v>
      </c>
      <c r="E2366">
        <v>0</v>
      </c>
      <c r="F2366" t="s">
        <v>8220</v>
      </c>
      <c r="G2366" t="s">
        <v>8224</v>
      </c>
      <c r="H2366" t="s">
        <v>8246</v>
      </c>
      <c r="I2366">
        <v>1445898356</v>
      </c>
      <c r="J2366">
        <v>1441146356</v>
      </c>
      <c r="K2366" t="b">
        <v>0</v>
      </c>
      <c r="L2366">
        <v>0</v>
      </c>
      <c r="M2366" t="b">
        <v>0</v>
      </c>
      <c r="N2366" t="s">
        <v>8272</v>
      </c>
      <c r="O2366" s="5">
        <f t="shared" si="144"/>
        <v>0</v>
      </c>
      <c r="P2366" s="7" t="str">
        <f t="shared" si="145"/>
        <v>N/A</v>
      </c>
      <c r="Q2366" t="s">
        <v>8319</v>
      </c>
      <c r="R2366" t="s">
        <v>8320</v>
      </c>
      <c r="S2366" s="12">
        <f t="shared" si="146"/>
        <v>42248.934675925921</v>
      </c>
      <c r="T2366" s="12">
        <f t="shared" si="147"/>
        <v>42303.934675925921</v>
      </c>
    </row>
    <row r="2367" spans="1:20" ht="60" hidden="1" x14ac:dyDescent="0.25">
      <c r="A2367">
        <v>2365</v>
      </c>
      <c r="B2367" s="3" t="s">
        <v>2366</v>
      </c>
      <c r="C2367" s="3" t="s">
        <v>6475</v>
      </c>
      <c r="D2367">
        <v>1000</v>
      </c>
      <c r="E2367">
        <v>0</v>
      </c>
      <c r="F2367" t="s">
        <v>8220</v>
      </c>
      <c r="G2367" t="s">
        <v>8237</v>
      </c>
      <c r="H2367" t="s">
        <v>8249</v>
      </c>
      <c r="I2367">
        <v>1453071600</v>
      </c>
      <c r="J2367">
        <v>1449596425</v>
      </c>
      <c r="K2367" t="b">
        <v>0</v>
      </c>
      <c r="L2367">
        <v>0</v>
      </c>
      <c r="M2367" t="b">
        <v>0</v>
      </c>
      <c r="N2367" t="s">
        <v>8272</v>
      </c>
      <c r="O2367" s="5">
        <f t="shared" si="144"/>
        <v>0</v>
      </c>
      <c r="P2367" s="7" t="str">
        <f t="shared" si="145"/>
        <v>N/A</v>
      </c>
      <c r="Q2367" t="s">
        <v>8319</v>
      </c>
      <c r="R2367" t="s">
        <v>8320</v>
      </c>
      <c r="S2367" s="12">
        <f t="shared" si="146"/>
        <v>42346.736400462964</v>
      </c>
      <c r="T2367" s="12">
        <f t="shared" si="147"/>
        <v>42386.958333333328</v>
      </c>
    </row>
    <row r="2368" spans="1:20" ht="45" hidden="1" x14ac:dyDescent="0.25">
      <c r="A2368">
        <v>2366</v>
      </c>
      <c r="B2368" s="3" t="s">
        <v>2367</v>
      </c>
      <c r="C2368" s="3" t="s">
        <v>6476</v>
      </c>
      <c r="D2368">
        <v>25000</v>
      </c>
      <c r="E2368">
        <v>2630</v>
      </c>
      <c r="F2368" t="s">
        <v>8220</v>
      </c>
      <c r="G2368" t="s">
        <v>8225</v>
      </c>
      <c r="H2368" t="s">
        <v>8247</v>
      </c>
      <c r="I2368">
        <v>1445431533</v>
      </c>
      <c r="J2368">
        <v>1442839533</v>
      </c>
      <c r="K2368" t="b">
        <v>0</v>
      </c>
      <c r="L2368">
        <v>27</v>
      </c>
      <c r="M2368" t="b">
        <v>0</v>
      </c>
      <c r="N2368" t="s">
        <v>8272</v>
      </c>
      <c r="O2368" s="5">
        <f t="shared" si="144"/>
        <v>10.52</v>
      </c>
      <c r="P2368" s="7">
        <f t="shared" si="145"/>
        <v>97.407407407407405</v>
      </c>
      <c r="Q2368" t="s">
        <v>8319</v>
      </c>
      <c r="R2368" t="s">
        <v>8320</v>
      </c>
      <c r="S2368" s="12">
        <f t="shared" si="146"/>
        <v>42268.531631944439</v>
      </c>
      <c r="T2368" s="12">
        <f t="shared" si="147"/>
        <v>42298.531631944439</v>
      </c>
    </row>
    <row r="2369" spans="1:20" ht="60" hidden="1" x14ac:dyDescent="0.25">
      <c r="A2369">
        <v>2367</v>
      </c>
      <c r="B2369" s="3" t="s">
        <v>2368</v>
      </c>
      <c r="C2369" s="3" t="s">
        <v>6477</v>
      </c>
      <c r="D2369">
        <v>50000</v>
      </c>
      <c r="E2369">
        <v>670</v>
      </c>
      <c r="F2369" t="s">
        <v>8220</v>
      </c>
      <c r="G2369" t="s">
        <v>8224</v>
      </c>
      <c r="H2369" t="s">
        <v>8246</v>
      </c>
      <c r="I2369">
        <v>1461622616</v>
      </c>
      <c r="J2369">
        <v>1456442216</v>
      </c>
      <c r="K2369" t="b">
        <v>0</v>
      </c>
      <c r="L2369">
        <v>14</v>
      </c>
      <c r="M2369" t="b">
        <v>0</v>
      </c>
      <c r="N2369" t="s">
        <v>8272</v>
      </c>
      <c r="O2369" s="5">
        <f t="shared" si="144"/>
        <v>1.34</v>
      </c>
      <c r="P2369" s="7">
        <f t="shared" si="145"/>
        <v>47.857142857142854</v>
      </c>
      <c r="Q2369" t="s">
        <v>8319</v>
      </c>
      <c r="R2369" t="s">
        <v>8320</v>
      </c>
      <c r="S2369" s="12">
        <f t="shared" si="146"/>
        <v>42425.970092592594</v>
      </c>
      <c r="T2369" s="12">
        <f t="shared" si="147"/>
        <v>42485.928425925929</v>
      </c>
    </row>
    <row r="2370" spans="1:20" ht="60" hidden="1" x14ac:dyDescent="0.25">
      <c r="A2370">
        <v>2368</v>
      </c>
      <c r="B2370" s="3" t="s">
        <v>2369</v>
      </c>
      <c r="C2370" s="3" t="s">
        <v>6478</v>
      </c>
      <c r="D2370">
        <v>40000</v>
      </c>
      <c r="E2370">
        <v>100</v>
      </c>
      <c r="F2370" t="s">
        <v>8220</v>
      </c>
      <c r="G2370" t="s">
        <v>8224</v>
      </c>
      <c r="H2370" t="s">
        <v>8246</v>
      </c>
      <c r="I2370">
        <v>1429028365</v>
      </c>
      <c r="J2370">
        <v>1425143965</v>
      </c>
      <c r="K2370" t="b">
        <v>0</v>
      </c>
      <c r="L2370">
        <v>2</v>
      </c>
      <c r="M2370" t="b">
        <v>0</v>
      </c>
      <c r="N2370" t="s">
        <v>8272</v>
      </c>
      <c r="O2370" s="5">
        <f t="shared" si="144"/>
        <v>0.25</v>
      </c>
      <c r="P2370" s="7">
        <f t="shared" si="145"/>
        <v>50</v>
      </c>
      <c r="Q2370" t="s">
        <v>8319</v>
      </c>
      <c r="R2370" t="s">
        <v>8320</v>
      </c>
      <c r="S2370" s="12">
        <f t="shared" si="146"/>
        <v>42063.721817129626</v>
      </c>
      <c r="T2370" s="12">
        <f t="shared" si="147"/>
        <v>42108.680150462969</v>
      </c>
    </row>
    <row r="2371" spans="1:20" ht="60" hidden="1" x14ac:dyDescent="0.25">
      <c r="A2371">
        <v>2369</v>
      </c>
      <c r="B2371" s="3" t="s">
        <v>2370</v>
      </c>
      <c r="C2371" s="3" t="s">
        <v>6479</v>
      </c>
      <c r="D2371">
        <v>25000</v>
      </c>
      <c r="E2371">
        <v>0</v>
      </c>
      <c r="F2371" t="s">
        <v>8220</v>
      </c>
      <c r="G2371" t="s">
        <v>8224</v>
      </c>
      <c r="H2371" t="s">
        <v>8246</v>
      </c>
      <c r="I2371">
        <v>1455132611</v>
      </c>
      <c r="J2371">
        <v>1452540611</v>
      </c>
      <c r="K2371" t="b">
        <v>0</v>
      </c>
      <c r="L2371">
        <v>0</v>
      </c>
      <c r="M2371" t="b">
        <v>0</v>
      </c>
      <c r="N2371" t="s">
        <v>8272</v>
      </c>
      <c r="O2371" s="5">
        <f t="shared" ref="O2371:O2434" si="148">(E2371/D2371)*100</f>
        <v>0</v>
      </c>
      <c r="P2371" s="7" t="str">
        <f t="shared" ref="P2371:P2434" si="149">IF(E2371&gt;0,E2371/L2371,"N/A")</f>
        <v>N/A</v>
      </c>
      <c r="Q2371" t="s">
        <v>8319</v>
      </c>
      <c r="R2371" t="s">
        <v>8320</v>
      </c>
      <c r="S2371" s="12">
        <f t="shared" ref="S2371:S2434" si="150">(((J2371/60)/60)/24)+DATE(1970,1,1)</f>
        <v>42380.812627314815</v>
      </c>
      <c r="T2371" s="12">
        <f t="shared" ref="T2371:T2434" si="151">(((I2371/60)/60/24)+DATE(1970,1,1))</f>
        <v>42410.812627314815</v>
      </c>
    </row>
    <row r="2372" spans="1:20" ht="60" hidden="1" x14ac:dyDescent="0.25">
      <c r="A2372">
        <v>2370</v>
      </c>
      <c r="B2372" s="3" t="s">
        <v>2371</v>
      </c>
      <c r="C2372" s="3" t="s">
        <v>6480</v>
      </c>
      <c r="D2372">
        <v>25000</v>
      </c>
      <c r="E2372">
        <v>82</v>
      </c>
      <c r="F2372" t="s">
        <v>8220</v>
      </c>
      <c r="G2372" t="s">
        <v>8224</v>
      </c>
      <c r="H2372" t="s">
        <v>8246</v>
      </c>
      <c r="I2372">
        <v>1418877141</v>
      </c>
      <c r="J2372">
        <v>1416285141</v>
      </c>
      <c r="K2372" t="b">
        <v>0</v>
      </c>
      <c r="L2372">
        <v>4</v>
      </c>
      <c r="M2372" t="b">
        <v>0</v>
      </c>
      <c r="N2372" t="s">
        <v>8272</v>
      </c>
      <c r="O2372" s="5">
        <f t="shared" si="148"/>
        <v>0.32800000000000001</v>
      </c>
      <c r="P2372" s="7">
        <f t="shared" si="149"/>
        <v>20.5</v>
      </c>
      <c r="Q2372" t="s">
        <v>8319</v>
      </c>
      <c r="R2372" t="s">
        <v>8320</v>
      </c>
      <c r="S2372" s="12">
        <f t="shared" si="150"/>
        <v>41961.18913194444</v>
      </c>
      <c r="T2372" s="12">
        <f t="shared" si="151"/>
        <v>41991.18913194444</v>
      </c>
    </row>
    <row r="2373" spans="1:20" ht="60" hidden="1" x14ac:dyDescent="0.25">
      <c r="A2373">
        <v>2371</v>
      </c>
      <c r="B2373" s="3" t="s">
        <v>2372</v>
      </c>
      <c r="C2373" s="3" t="s">
        <v>6481</v>
      </c>
      <c r="D2373">
        <v>2000</v>
      </c>
      <c r="E2373">
        <v>0</v>
      </c>
      <c r="F2373" t="s">
        <v>8220</v>
      </c>
      <c r="G2373" t="s">
        <v>8224</v>
      </c>
      <c r="H2373" t="s">
        <v>8246</v>
      </c>
      <c r="I2373">
        <v>1435257596</v>
      </c>
      <c r="J2373">
        <v>1432665596</v>
      </c>
      <c r="K2373" t="b">
        <v>0</v>
      </c>
      <c r="L2373">
        <v>0</v>
      </c>
      <c r="M2373" t="b">
        <v>0</v>
      </c>
      <c r="N2373" t="s">
        <v>8272</v>
      </c>
      <c r="O2373" s="5">
        <f t="shared" si="148"/>
        <v>0</v>
      </c>
      <c r="P2373" s="7" t="str">
        <f t="shared" si="149"/>
        <v>N/A</v>
      </c>
      <c r="Q2373" t="s">
        <v>8319</v>
      </c>
      <c r="R2373" t="s">
        <v>8320</v>
      </c>
      <c r="S2373" s="12">
        <f t="shared" si="150"/>
        <v>42150.777731481481</v>
      </c>
      <c r="T2373" s="12">
        <f t="shared" si="151"/>
        <v>42180.777731481481</v>
      </c>
    </row>
    <row r="2374" spans="1:20" ht="60" hidden="1" x14ac:dyDescent="0.25">
      <c r="A2374">
        <v>2372</v>
      </c>
      <c r="B2374" s="3" t="s">
        <v>2373</v>
      </c>
      <c r="C2374" s="3" t="s">
        <v>6482</v>
      </c>
      <c r="D2374">
        <v>5500</v>
      </c>
      <c r="E2374">
        <v>180</v>
      </c>
      <c r="F2374" t="s">
        <v>8220</v>
      </c>
      <c r="G2374" t="s">
        <v>8226</v>
      </c>
      <c r="H2374" t="s">
        <v>8248</v>
      </c>
      <c r="I2374">
        <v>1429839571</v>
      </c>
      <c r="J2374">
        <v>1427247571</v>
      </c>
      <c r="K2374" t="b">
        <v>0</v>
      </c>
      <c r="L2374">
        <v>6</v>
      </c>
      <c r="M2374" t="b">
        <v>0</v>
      </c>
      <c r="N2374" t="s">
        <v>8272</v>
      </c>
      <c r="O2374" s="5">
        <f t="shared" si="148"/>
        <v>3.2727272727272729</v>
      </c>
      <c r="P2374" s="7">
        <f t="shared" si="149"/>
        <v>30</v>
      </c>
      <c r="Q2374" t="s">
        <v>8319</v>
      </c>
      <c r="R2374" t="s">
        <v>8320</v>
      </c>
      <c r="S2374" s="12">
        <f t="shared" si="150"/>
        <v>42088.069108796291</v>
      </c>
      <c r="T2374" s="12">
        <f t="shared" si="151"/>
        <v>42118.069108796291</v>
      </c>
    </row>
    <row r="2375" spans="1:20" ht="30" hidden="1" x14ac:dyDescent="0.25">
      <c r="A2375">
        <v>2373</v>
      </c>
      <c r="B2375" s="3" t="s">
        <v>2374</v>
      </c>
      <c r="C2375" s="3" t="s">
        <v>6483</v>
      </c>
      <c r="D2375">
        <v>850000</v>
      </c>
      <c r="E2375">
        <v>50</v>
      </c>
      <c r="F2375" t="s">
        <v>8220</v>
      </c>
      <c r="G2375" t="s">
        <v>8235</v>
      </c>
      <c r="H2375" t="s">
        <v>8255</v>
      </c>
      <c r="I2375">
        <v>1440863624</v>
      </c>
      <c r="J2375">
        <v>1438271624</v>
      </c>
      <c r="K2375" t="b">
        <v>0</v>
      </c>
      <c r="L2375">
        <v>1</v>
      </c>
      <c r="M2375" t="b">
        <v>0</v>
      </c>
      <c r="N2375" t="s">
        <v>8272</v>
      </c>
      <c r="O2375" s="5">
        <f t="shared" si="148"/>
        <v>5.8823529411764705E-3</v>
      </c>
      <c r="P2375" s="7">
        <f t="shared" si="149"/>
        <v>50</v>
      </c>
      <c r="Q2375" t="s">
        <v>8319</v>
      </c>
      <c r="R2375" t="s">
        <v>8320</v>
      </c>
      <c r="S2375" s="12">
        <f t="shared" si="150"/>
        <v>42215.662314814821</v>
      </c>
      <c r="T2375" s="12">
        <f t="shared" si="151"/>
        <v>42245.662314814821</v>
      </c>
    </row>
    <row r="2376" spans="1:20" ht="60" hidden="1" x14ac:dyDescent="0.25">
      <c r="A2376">
        <v>2374</v>
      </c>
      <c r="B2376" s="3" t="s">
        <v>2375</v>
      </c>
      <c r="C2376" s="3" t="s">
        <v>6484</v>
      </c>
      <c r="D2376">
        <v>22000</v>
      </c>
      <c r="E2376">
        <v>10</v>
      </c>
      <c r="F2376" t="s">
        <v>8220</v>
      </c>
      <c r="G2376" t="s">
        <v>8224</v>
      </c>
      <c r="H2376" t="s">
        <v>8246</v>
      </c>
      <c r="I2376">
        <v>1423772060</v>
      </c>
      <c r="J2376">
        <v>1421180060</v>
      </c>
      <c r="K2376" t="b">
        <v>0</v>
      </c>
      <c r="L2376">
        <v>1</v>
      </c>
      <c r="M2376" t="b">
        <v>0</v>
      </c>
      <c r="N2376" t="s">
        <v>8272</v>
      </c>
      <c r="O2376" s="5">
        <f t="shared" si="148"/>
        <v>4.5454545454545456E-2</v>
      </c>
      <c r="P2376" s="7">
        <f t="shared" si="149"/>
        <v>10</v>
      </c>
      <c r="Q2376" t="s">
        <v>8319</v>
      </c>
      <c r="R2376" t="s">
        <v>8320</v>
      </c>
      <c r="S2376" s="12">
        <f t="shared" si="150"/>
        <v>42017.843287037031</v>
      </c>
      <c r="T2376" s="12">
        <f t="shared" si="151"/>
        <v>42047.843287037031</v>
      </c>
    </row>
    <row r="2377" spans="1:20" ht="60" hidden="1" x14ac:dyDescent="0.25">
      <c r="A2377">
        <v>2375</v>
      </c>
      <c r="B2377" s="3" t="s">
        <v>2376</v>
      </c>
      <c r="C2377" s="3" t="s">
        <v>6485</v>
      </c>
      <c r="D2377">
        <v>10000</v>
      </c>
      <c r="E2377">
        <v>0</v>
      </c>
      <c r="F2377" t="s">
        <v>8220</v>
      </c>
      <c r="G2377" t="s">
        <v>8224</v>
      </c>
      <c r="H2377" t="s">
        <v>8246</v>
      </c>
      <c r="I2377">
        <v>1473451437</v>
      </c>
      <c r="J2377">
        <v>1470859437</v>
      </c>
      <c r="K2377" t="b">
        <v>0</v>
      </c>
      <c r="L2377">
        <v>0</v>
      </c>
      <c r="M2377" t="b">
        <v>0</v>
      </c>
      <c r="N2377" t="s">
        <v>8272</v>
      </c>
      <c r="O2377" s="5">
        <f t="shared" si="148"/>
        <v>0</v>
      </c>
      <c r="P2377" s="7" t="str">
        <f t="shared" si="149"/>
        <v>N/A</v>
      </c>
      <c r="Q2377" t="s">
        <v>8319</v>
      </c>
      <c r="R2377" t="s">
        <v>8320</v>
      </c>
      <c r="S2377" s="12">
        <f t="shared" si="150"/>
        <v>42592.836076388892</v>
      </c>
      <c r="T2377" s="12">
        <f t="shared" si="151"/>
        <v>42622.836076388892</v>
      </c>
    </row>
    <row r="2378" spans="1:20" ht="45" hidden="1" x14ac:dyDescent="0.25">
      <c r="A2378">
        <v>2376</v>
      </c>
      <c r="B2378" s="3" t="s">
        <v>2377</v>
      </c>
      <c r="C2378" s="3" t="s">
        <v>6486</v>
      </c>
      <c r="D2378">
        <v>3000</v>
      </c>
      <c r="E2378">
        <v>326.33</v>
      </c>
      <c r="F2378" t="s">
        <v>8220</v>
      </c>
      <c r="G2378" t="s">
        <v>8224</v>
      </c>
      <c r="H2378" t="s">
        <v>8246</v>
      </c>
      <c r="I2378">
        <v>1449785566</v>
      </c>
      <c r="J2378">
        <v>1447193566</v>
      </c>
      <c r="K2378" t="b">
        <v>0</v>
      </c>
      <c r="L2378">
        <v>4</v>
      </c>
      <c r="M2378" t="b">
        <v>0</v>
      </c>
      <c r="N2378" t="s">
        <v>8272</v>
      </c>
      <c r="O2378" s="5">
        <f t="shared" si="148"/>
        <v>10.877666666666666</v>
      </c>
      <c r="P2378" s="7">
        <f t="shared" si="149"/>
        <v>81.582499999999996</v>
      </c>
      <c r="Q2378" t="s">
        <v>8319</v>
      </c>
      <c r="R2378" t="s">
        <v>8320</v>
      </c>
      <c r="S2378" s="12">
        <f t="shared" si="150"/>
        <v>42318.925532407404</v>
      </c>
      <c r="T2378" s="12">
        <f t="shared" si="151"/>
        <v>42348.925532407404</v>
      </c>
    </row>
    <row r="2379" spans="1:20" ht="45" hidden="1" x14ac:dyDescent="0.25">
      <c r="A2379">
        <v>2377</v>
      </c>
      <c r="B2379" s="3" t="s">
        <v>2378</v>
      </c>
      <c r="C2379" s="3" t="s">
        <v>6487</v>
      </c>
      <c r="D2379">
        <v>2500</v>
      </c>
      <c r="E2379">
        <v>0</v>
      </c>
      <c r="F2379" t="s">
        <v>8220</v>
      </c>
      <c r="G2379" t="s">
        <v>8229</v>
      </c>
      <c r="H2379" t="s">
        <v>8251</v>
      </c>
      <c r="I2379">
        <v>1480110783</v>
      </c>
      <c r="J2379">
        <v>1477515183</v>
      </c>
      <c r="K2379" t="b">
        <v>0</v>
      </c>
      <c r="L2379">
        <v>0</v>
      </c>
      <c r="M2379" t="b">
        <v>0</v>
      </c>
      <c r="N2379" t="s">
        <v>8272</v>
      </c>
      <c r="O2379" s="5">
        <f t="shared" si="148"/>
        <v>0</v>
      </c>
      <c r="P2379" s="7" t="str">
        <f t="shared" si="149"/>
        <v>N/A</v>
      </c>
      <c r="Q2379" t="s">
        <v>8319</v>
      </c>
      <c r="R2379" t="s">
        <v>8320</v>
      </c>
      <c r="S2379" s="12">
        <f t="shared" si="150"/>
        <v>42669.870173611111</v>
      </c>
      <c r="T2379" s="12">
        <f t="shared" si="151"/>
        <v>42699.911840277782</v>
      </c>
    </row>
    <row r="2380" spans="1:20" ht="45" hidden="1" x14ac:dyDescent="0.25">
      <c r="A2380">
        <v>2378</v>
      </c>
      <c r="B2380" s="3" t="s">
        <v>2379</v>
      </c>
      <c r="C2380" s="3" t="s">
        <v>6488</v>
      </c>
      <c r="D2380">
        <v>110000</v>
      </c>
      <c r="E2380">
        <v>0</v>
      </c>
      <c r="F2380" t="s">
        <v>8220</v>
      </c>
      <c r="G2380" t="s">
        <v>8224</v>
      </c>
      <c r="H2380" t="s">
        <v>8246</v>
      </c>
      <c r="I2380">
        <v>1440548330</v>
      </c>
      <c r="J2380">
        <v>1438042730</v>
      </c>
      <c r="K2380" t="b">
        <v>0</v>
      </c>
      <c r="L2380">
        <v>0</v>
      </c>
      <c r="M2380" t="b">
        <v>0</v>
      </c>
      <c r="N2380" t="s">
        <v>8272</v>
      </c>
      <c r="O2380" s="5">
        <f t="shared" si="148"/>
        <v>0</v>
      </c>
      <c r="P2380" s="7" t="str">
        <f t="shared" si="149"/>
        <v>N/A</v>
      </c>
      <c r="Q2380" t="s">
        <v>8319</v>
      </c>
      <c r="R2380" t="s">
        <v>8320</v>
      </c>
      <c r="S2380" s="12">
        <f t="shared" si="150"/>
        <v>42213.013078703705</v>
      </c>
      <c r="T2380" s="12">
        <f t="shared" si="151"/>
        <v>42242.013078703705</v>
      </c>
    </row>
    <row r="2381" spans="1:20" ht="45" hidden="1" x14ac:dyDescent="0.25">
      <c r="A2381">
        <v>2379</v>
      </c>
      <c r="B2381" s="3" t="s">
        <v>2380</v>
      </c>
      <c r="C2381" s="3" t="s">
        <v>6489</v>
      </c>
      <c r="D2381">
        <v>30000</v>
      </c>
      <c r="E2381">
        <v>0</v>
      </c>
      <c r="F2381" t="s">
        <v>8220</v>
      </c>
      <c r="G2381" t="s">
        <v>8224</v>
      </c>
      <c r="H2381" t="s">
        <v>8246</v>
      </c>
      <c r="I2381">
        <v>1444004616</v>
      </c>
      <c r="J2381">
        <v>1440116616</v>
      </c>
      <c r="K2381" t="b">
        <v>0</v>
      </c>
      <c r="L2381">
        <v>0</v>
      </c>
      <c r="M2381" t="b">
        <v>0</v>
      </c>
      <c r="N2381" t="s">
        <v>8272</v>
      </c>
      <c r="O2381" s="5">
        <f t="shared" si="148"/>
        <v>0</v>
      </c>
      <c r="P2381" s="7" t="str">
        <f t="shared" si="149"/>
        <v>N/A</v>
      </c>
      <c r="Q2381" t="s">
        <v>8319</v>
      </c>
      <c r="R2381" t="s">
        <v>8320</v>
      </c>
      <c r="S2381" s="12">
        <f t="shared" si="150"/>
        <v>42237.016388888893</v>
      </c>
      <c r="T2381" s="12">
        <f t="shared" si="151"/>
        <v>42282.016388888893</v>
      </c>
    </row>
    <row r="2382" spans="1:20" ht="45" hidden="1" x14ac:dyDescent="0.25">
      <c r="A2382">
        <v>2380</v>
      </c>
      <c r="B2382" s="3" t="s">
        <v>2381</v>
      </c>
      <c r="C2382" s="3" t="s">
        <v>6490</v>
      </c>
      <c r="D2382">
        <v>15000</v>
      </c>
      <c r="E2382">
        <v>55</v>
      </c>
      <c r="F2382" t="s">
        <v>8220</v>
      </c>
      <c r="G2382" t="s">
        <v>8224</v>
      </c>
      <c r="H2382" t="s">
        <v>8246</v>
      </c>
      <c r="I2382">
        <v>1443726142</v>
      </c>
      <c r="J2382">
        <v>1441134142</v>
      </c>
      <c r="K2382" t="b">
        <v>0</v>
      </c>
      <c r="L2382">
        <v>3</v>
      </c>
      <c r="M2382" t="b">
        <v>0</v>
      </c>
      <c r="N2382" t="s">
        <v>8272</v>
      </c>
      <c r="O2382" s="5">
        <f t="shared" si="148"/>
        <v>0.36666666666666664</v>
      </c>
      <c r="P2382" s="7">
        <f t="shared" si="149"/>
        <v>18.333333333333332</v>
      </c>
      <c r="Q2382" t="s">
        <v>8319</v>
      </c>
      <c r="R2382" t="s">
        <v>8320</v>
      </c>
      <c r="S2382" s="12">
        <f t="shared" si="150"/>
        <v>42248.793310185181</v>
      </c>
      <c r="T2382" s="12">
        <f t="shared" si="151"/>
        <v>42278.793310185181</v>
      </c>
    </row>
    <row r="2383" spans="1:20" ht="45" hidden="1" x14ac:dyDescent="0.25">
      <c r="A2383">
        <v>2381</v>
      </c>
      <c r="B2383" s="3" t="s">
        <v>2382</v>
      </c>
      <c r="C2383" s="3" t="s">
        <v>6491</v>
      </c>
      <c r="D2383">
        <v>86350</v>
      </c>
      <c r="E2383">
        <v>1571</v>
      </c>
      <c r="F2383" t="s">
        <v>8220</v>
      </c>
      <c r="G2383" t="s">
        <v>8224</v>
      </c>
      <c r="H2383" t="s">
        <v>8246</v>
      </c>
      <c r="I2383">
        <v>1428704848</v>
      </c>
      <c r="J2383">
        <v>1426112848</v>
      </c>
      <c r="K2383" t="b">
        <v>0</v>
      </c>
      <c r="L2383">
        <v>7</v>
      </c>
      <c r="M2383" t="b">
        <v>0</v>
      </c>
      <c r="N2383" t="s">
        <v>8272</v>
      </c>
      <c r="O2383" s="5">
        <f t="shared" si="148"/>
        <v>1.8193398957730169</v>
      </c>
      <c r="P2383" s="7">
        <f t="shared" si="149"/>
        <v>224.42857142857142</v>
      </c>
      <c r="Q2383" t="s">
        <v>8319</v>
      </c>
      <c r="R2383" t="s">
        <v>8320</v>
      </c>
      <c r="S2383" s="12">
        <f t="shared" si="150"/>
        <v>42074.935740740737</v>
      </c>
      <c r="T2383" s="12">
        <f t="shared" si="151"/>
        <v>42104.935740740737</v>
      </c>
    </row>
    <row r="2384" spans="1:20" ht="60" hidden="1" x14ac:dyDescent="0.25">
      <c r="A2384">
        <v>2382</v>
      </c>
      <c r="B2384" s="3" t="s">
        <v>2383</v>
      </c>
      <c r="C2384" s="3" t="s">
        <v>6492</v>
      </c>
      <c r="D2384">
        <v>3000</v>
      </c>
      <c r="E2384">
        <v>75</v>
      </c>
      <c r="F2384" t="s">
        <v>8220</v>
      </c>
      <c r="G2384" t="s">
        <v>8224</v>
      </c>
      <c r="H2384" t="s">
        <v>8246</v>
      </c>
      <c r="I2384">
        <v>1438662603</v>
      </c>
      <c r="J2384">
        <v>1436502603</v>
      </c>
      <c r="K2384" t="b">
        <v>0</v>
      </c>
      <c r="L2384">
        <v>2</v>
      </c>
      <c r="M2384" t="b">
        <v>0</v>
      </c>
      <c r="N2384" t="s">
        <v>8272</v>
      </c>
      <c r="O2384" s="5">
        <f t="shared" si="148"/>
        <v>2.5</v>
      </c>
      <c r="P2384" s="7">
        <f t="shared" si="149"/>
        <v>37.5</v>
      </c>
      <c r="Q2384" t="s">
        <v>8319</v>
      </c>
      <c r="R2384" t="s">
        <v>8320</v>
      </c>
      <c r="S2384" s="12">
        <f t="shared" si="150"/>
        <v>42195.187534722223</v>
      </c>
      <c r="T2384" s="12">
        <f t="shared" si="151"/>
        <v>42220.187534722223</v>
      </c>
    </row>
    <row r="2385" spans="1:20" ht="60" hidden="1" x14ac:dyDescent="0.25">
      <c r="A2385">
        <v>2383</v>
      </c>
      <c r="B2385" s="3" t="s">
        <v>2384</v>
      </c>
      <c r="C2385" s="3" t="s">
        <v>6493</v>
      </c>
      <c r="D2385">
        <v>10000</v>
      </c>
      <c r="E2385">
        <v>435</v>
      </c>
      <c r="F2385" t="s">
        <v>8220</v>
      </c>
      <c r="G2385" t="s">
        <v>8228</v>
      </c>
      <c r="H2385" t="s">
        <v>8250</v>
      </c>
      <c r="I2385">
        <v>1424568107</v>
      </c>
      <c r="J2385">
        <v>1421976107</v>
      </c>
      <c r="K2385" t="b">
        <v>0</v>
      </c>
      <c r="L2385">
        <v>3</v>
      </c>
      <c r="M2385" t="b">
        <v>0</v>
      </c>
      <c r="N2385" t="s">
        <v>8272</v>
      </c>
      <c r="O2385" s="5">
        <f t="shared" si="148"/>
        <v>4.3499999999999996</v>
      </c>
      <c r="P2385" s="7">
        <f t="shared" si="149"/>
        <v>145</v>
      </c>
      <c r="Q2385" t="s">
        <v>8319</v>
      </c>
      <c r="R2385" t="s">
        <v>8320</v>
      </c>
      <c r="S2385" s="12">
        <f t="shared" si="150"/>
        <v>42027.056793981479</v>
      </c>
      <c r="T2385" s="12">
        <f t="shared" si="151"/>
        <v>42057.056793981479</v>
      </c>
    </row>
    <row r="2386" spans="1:20" ht="60" hidden="1" x14ac:dyDescent="0.25">
      <c r="A2386">
        <v>2384</v>
      </c>
      <c r="B2386" s="3" t="s">
        <v>2385</v>
      </c>
      <c r="C2386" s="3" t="s">
        <v>6494</v>
      </c>
      <c r="D2386">
        <v>1000</v>
      </c>
      <c r="E2386">
        <v>8</v>
      </c>
      <c r="F2386" t="s">
        <v>8220</v>
      </c>
      <c r="G2386" t="s">
        <v>8224</v>
      </c>
      <c r="H2386" t="s">
        <v>8246</v>
      </c>
      <c r="I2386">
        <v>1415932643</v>
      </c>
      <c r="J2386">
        <v>1413337043</v>
      </c>
      <c r="K2386" t="b">
        <v>0</v>
      </c>
      <c r="L2386">
        <v>8</v>
      </c>
      <c r="M2386" t="b">
        <v>0</v>
      </c>
      <c r="N2386" t="s">
        <v>8272</v>
      </c>
      <c r="O2386" s="5">
        <f t="shared" si="148"/>
        <v>0.8</v>
      </c>
      <c r="P2386" s="7">
        <f t="shared" si="149"/>
        <v>1</v>
      </c>
      <c r="Q2386" t="s">
        <v>8319</v>
      </c>
      <c r="R2386" t="s">
        <v>8320</v>
      </c>
      <c r="S2386" s="12">
        <f t="shared" si="150"/>
        <v>41927.067627314813</v>
      </c>
      <c r="T2386" s="12">
        <f t="shared" si="151"/>
        <v>41957.109293981484</v>
      </c>
    </row>
    <row r="2387" spans="1:20" ht="60" hidden="1" x14ac:dyDescent="0.25">
      <c r="A2387">
        <v>2385</v>
      </c>
      <c r="B2387" s="3" t="s">
        <v>2386</v>
      </c>
      <c r="C2387" s="3" t="s">
        <v>6495</v>
      </c>
      <c r="D2387">
        <v>65000</v>
      </c>
      <c r="E2387">
        <v>788</v>
      </c>
      <c r="F2387" t="s">
        <v>8220</v>
      </c>
      <c r="G2387" t="s">
        <v>8224</v>
      </c>
      <c r="H2387" t="s">
        <v>8246</v>
      </c>
      <c r="I2387">
        <v>1438793432</v>
      </c>
      <c r="J2387">
        <v>1436201432</v>
      </c>
      <c r="K2387" t="b">
        <v>0</v>
      </c>
      <c r="L2387">
        <v>7</v>
      </c>
      <c r="M2387" t="b">
        <v>0</v>
      </c>
      <c r="N2387" t="s">
        <v>8272</v>
      </c>
      <c r="O2387" s="5">
        <f t="shared" si="148"/>
        <v>1.2123076923076923</v>
      </c>
      <c r="P2387" s="7">
        <f t="shared" si="149"/>
        <v>112.57142857142857</v>
      </c>
      <c r="Q2387" t="s">
        <v>8319</v>
      </c>
      <c r="R2387" t="s">
        <v>8320</v>
      </c>
      <c r="S2387" s="12">
        <f t="shared" si="150"/>
        <v>42191.70175925926</v>
      </c>
      <c r="T2387" s="12">
        <f t="shared" si="151"/>
        <v>42221.70175925926</v>
      </c>
    </row>
    <row r="2388" spans="1:20" ht="45" hidden="1" x14ac:dyDescent="0.25">
      <c r="A2388">
        <v>2386</v>
      </c>
      <c r="B2388" s="3" t="s">
        <v>2387</v>
      </c>
      <c r="C2388" s="3" t="s">
        <v>6496</v>
      </c>
      <c r="D2388">
        <v>30000</v>
      </c>
      <c r="E2388">
        <v>0</v>
      </c>
      <c r="F2388" t="s">
        <v>8220</v>
      </c>
      <c r="G2388" t="s">
        <v>8229</v>
      </c>
      <c r="H2388" t="s">
        <v>8251</v>
      </c>
      <c r="I2388">
        <v>1420920424</v>
      </c>
      <c r="J2388">
        <v>1415736424</v>
      </c>
      <c r="K2388" t="b">
        <v>0</v>
      </c>
      <c r="L2388">
        <v>0</v>
      </c>
      <c r="M2388" t="b">
        <v>0</v>
      </c>
      <c r="N2388" t="s">
        <v>8272</v>
      </c>
      <c r="O2388" s="5">
        <f t="shared" si="148"/>
        <v>0</v>
      </c>
      <c r="P2388" s="7" t="str">
        <f t="shared" si="149"/>
        <v>N/A</v>
      </c>
      <c r="Q2388" t="s">
        <v>8319</v>
      </c>
      <c r="R2388" t="s">
        <v>8320</v>
      </c>
      <c r="S2388" s="12">
        <f t="shared" si="150"/>
        <v>41954.838240740741</v>
      </c>
      <c r="T2388" s="12">
        <f t="shared" si="151"/>
        <v>42014.838240740741</v>
      </c>
    </row>
    <row r="2389" spans="1:20" ht="60" hidden="1" x14ac:dyDescent="0.25">
      <c r="A2389">
        <v>2387</v>
      </c>
      <c r="B2389" s="3" t="s">
        <v>2388</v>
      </c>
      <c r="C2389" s="3" t="s">
        <v>6497</v>
      </c>
      <c r="D2389">
        <v>150000</v>
      </c>
      <c r="E2389">
        <v>1026</v>
      </c>
      <c r="F2389" t="s">
        <v>8220</v>
      </c>
      <c r="G2389" t="s">
        <v>8224</v>
      </c>
      <c r="H2389" t="s">
        <v>8246</v>
      </c>
      <c r="I2389">
        <v>1469199740</v>
      </c>
      <c r="J2389">
        <v>1465311740</v>
      </c>
      <c r="K2389" t="b">
        <v>0</v>
      </c>
      <c r="L2389">
        <v>3</v>
      </c>
      <c r="M2389" t="b">
        <v>0</v>
      </c>
      <c r="N2389" t="s">
        <v>8272</v>
      </c>
      <c r="O2389" s="5">
        <f t="shared" si="148"/>
        <v>0.68399999999999994</v>
      </c>
      <c r="P2389" s="7">
        <f t="shared" si="149"/>
        <v>342</v>
      </c>
      <c r="Q2389" t="s">
        <v>8319</v>
      </c>
      <c r="R2389" t="s">
        <v>8320</v>
      </c>
      <c r="S2389" s="12">
        <f t="shared" si="150"/>
        <v>42528.626620370371</v>
      </c>
      <c r="T2389" s="12">
        <f t="shared" si="151"/>
        <v>42573.626620370371</v>
      </c>
    </row>
    <row r="2390" spans="1:20" ht="60" hidden="1" x14ac:dyDescent="0.25">
      <c r="A2390">
        <v>2388</v>
      </c>
      <c r="B2390" s="3" t="s">
        <v>2389</v>
      </c>
      <c r="C2390" s="3" t="s">
        <v>6498</v>
      </c>
      <c r="D2390">
        <v>37000</v>
      </c>
      <c r="E2390">
        <v>463</v>
      </c>
      <c r="F2390" t="s">
        <v>8220</v>
      </c>
      <c r="G2390" t="s">
        <v>8224</v>
      </c>
      <c r="H2390" t="s">
        <v>8246</v>
      </c>
      <c r="I2390">
        <v>1421350140</v>
      </c>
      <c r="J2390">
        <v>1418761759</v>
      </c>
      <c r="K2390" t="b">
        <v>0</v>
      </c>
      <c r="L2390">
        <v>8</v>
      </c>
      <c r="M2390" t="b">
        <v>0</v>
      </c>
      <c r="N2390" t="s">
        <v>8272</v>
      </c>
      <c r="O2390" s="5">
        <f t="shared" si="148"/>
        <v>1.2513513513513512</v>
      </c>
      <c r="P2390" s="7">
        <f t="shared" si="149"/>
        <v>57.875</v>
      </c>
      <c r="Q2390" t="s">
        <v>8319</v>
      </c>
      <c r="R2390" t="s">
        <v>8320</v>
      </c>
      <c r="S2390" s="12">
        <f t="shared" si="150"/>
        <v>41989.853692129633</v>
      </c>
      <c r="T2390" s="12">
        <f t="shared" si="151"/>
        <v>42019.811805555553</v>
      </c>
    </row>
    <row r="2391" spans="1:20" ht="60" hidden="1" x14ac:dyDescent="0.25">
      <c r="A2391">
        <v>2389</v>
      </c>
      <c r="B2391" s="3" t="s">
        <v>2390</v>
      </c>
      <c r="C2391" s="3" t="s">
        <v>6499</v>
      </c>
      <c r="D2391">
        <v>16000</v>
      </c>
      <c r="E2391">
        <v>30</v>
      </c>
      <c r="F2391" t="s">
        <v>8220</v>
      </c>
      <c r="G2391" t="s">
        <v>8230</v>
      </c>
      <c r="H2391" t="s">
        <v>8249</v>
      </c>
      <c r="I2391">
        <v>1437861540</v>
      </c>
      <c r="J2391">
        <v>1435160452</v>
      </c>
      <c r="K2391" t="b">
        <v>0</v>
      </c>
      <c r="L2391">
        <v>1</v>
      </c>
      <c r="M2391" t="b">
        <v>0</v>
      </c>
      <c r="N2391" t="s">
        <v>8272</v>
      </c>
      <c r="O2391" s="5">
        <f t="shared" si="148"/>
        <v>0.1875</v>
      </c>
      <c r="P2391" s="7">
        <f t="shared" si="149"/>
        <v>30</v>
      </c>
      <c r="Q2391" t="s">
        <v>8319</v>
      </c>
      <c r="R2391" t="s">
        <v>8320</v>
      </c>
      <c r="S2391" s="12">
        <f t="shared" si="150"/>
        <v>42179.653379629628</v>
      </c>
      <c r="T2391" s="12">
        <f t="shared" si="151"/>
        <v>42210.915972222225</v>
      </c>
    </row>
    <row r="2392" spans="1:20" ht="60" hidden="1" x14ac:dyDescent="0.25">
      <c r="A2392">
        <v>2390</v>
      </c>
      <c r="B2392" s="3" t="s">
        <v>2391</v>
      </c>
      <c r="C2392" s="3" t="s">
        <v>6500</v>
      </c>
      <c r="D2392">
        <v>510000</v>
      </c>
      <c r="E2392">
        <v>0</v>
      </c>
      <c r="F2392" t="s">
        <v>8220</v>
      </c>
      <c r="G2392" t="s">
        <v>8226</v>
      </c>
      <c r="H2392" t="s">
        <v>8248</v>
      </c>
      <c r="I2392">
        <v>1420352264</v>
      </c>
      <c r="J2392">
        <v>1416896264</v>
      </c>
      <c r="K2392" t="b">
        <v>0</v>
      </c>
      <c r="L2392">
        <v>0</v>
      </c>
      <c r="M2392" t="b">
        <v>0</v>
      </c>
      <c r="N2392" t="s">
        <v>8272</v>
      </c>
      <c r="O2392" s="5">
        <f t="shared" si="148"/>
        <v>0</v>
      </c>
      <c r="P2392" s="7" t="str">
        <f t="shared" si="149"/>
        <v>N/A</v>
      </c>
      <c r="Q2392" t="s">
        <v>8319</v>
      </c>
      <c r="R2392" t="s">
        <v>8320</v>
      </c>
      <c r="S2392" s="12">
        <f t="shared" si="150"/>
        <v>41968.262314814812</v>
      </c>
      <c r="T2392" s="12">
        <f t="shared" si="151"/>
        <v>42008.262314814812</v>
      </c>
    </row>
    <row r="2393" spans="1:20" ht="30" hidden="1" x14ac:dyDescent="0.25">
      <c r="A2393">
        <v>2391</v>
      </c>
      <c r="B2393" s="3" t="s">
        <v>2392</v>
      </c>
      <c r="C2393" s="3" t="s">
        <v>6501</v>
      </c>
      <c r="D2393">
        <v>20000</v>
      </c>
      <c r="E2393">
        <v>25</v>
      </c>
      <c r="F2393" t="s">
        <v>8220</v>
      </c>
      <c r="G2393" t="s">
        <v>8224</v>
      </c>
      <c r="H2393" t="s">
        <v>8246</v>
      </c>
      <c r="I2393">
        <v>1427825044</v>
      </c>
      <c r="J2393">
        <v>1425236644</v>
      </c>
      <c r="K2393" t="b">
        <v>0</v>
      </c>
      <c r="L2393">
        <v>1</v>
      </c>
      <c r="M2393" t="b">
        <v>0</v>
      </c>
      <c r="N2393" t="s">
        <v>8272</v>
      </c>
      <c r="O2393" s="5">
        <f t="shared" si="148"/>
        <v>0.125</v>
      </c>
      <c r="P2393" s="7">
        <f t="shared" si="149"/>
        <v>25</v>
      </c>
      <c r="Q2393" t="s">
        <v>8319</v>
      </c>
      <c r="R2393" t="s">
        <v>8320</v>
      </c>
      <c r="S2393" s="12">
        <f t="shared" si="150"/>
        <v>42064.794490740736</v>
      </c>
      <c r="T2393" s="12">
        <f t="shared" si="151"/>
        <v>42094.752824074079</v>
      </c>
    </row>
    <row r="2394" spans="1:20" ht="60" hidden="1" x14ac:dyDescent="0.25">
      <c r="A2394">
        <v>2392</v>
      </c>
      <c r="B2394" s="3" t="s">
        <v>2393</v>
      </c>
      <c r="C2394" s="3" t="s">
        <v>6502</v>
      </c>
      <c r="D2394">
        <v>4200</v>
      </c>
      <c r="E2394">
        <v>0</v>
      </c>
      <c r="F2394" t="s">
        <v>8220</v>
      </c>
      <c r="G2394" t="s">
        <v>8224</v>
      </c>
      <c r="H2394" t="s">
        <v>8246</v>
      </c>
      <c r="I2394">
        <v>1446087223</v>
      </c>
      <c r="J2394">
        <v>1443495223</v>
      </c>
      <c r="K2394" t="b">
        <v>0</v>
      </c>
      <c r="L2394">
        <v>0</v>
      </c>
      <c r="M2394" t="b">
        <v>0</v>
      </c>
      <c r="N2394" t="s">
        <v>8272</v>
      </c>
      <c r="O2394" s="5">
        <f t="shared" si="148"/>
        <v>0</v>
      </c>
      <c r="P2394" s="7" t="str">
        <f t="shared" si="149"/>
        <v>N/A</v>
      </c>
      <c r="Q2394" t="s">
        <v>8319</v>
      </c>
      <c r="R2394" t="s">
        <v>8320</v>
      </c>
      <c r="S2394" s="12">
        <f t="shared" si="150"/>
        <v>42276.120636574073</v>
      </c>
      <c r="T2394" s="12">
        <f t="shared" si="151"/>
        <v>42306.120636574073</v>
      </c>
    </row>
    <row r="2395" spans="1:20" ht="60" hidden="1" x14ac:dyDescent="0.25">
      <c r="A2395">
        <v>2393</v>
      </c>
      <c r="B2395" s="3" t="s">
        <v>2394</v>
      </c>
      <c r="C2395" s="3" t="s">
        <v>6503</v>
      </c>
      <c r="D2395">
        <v>100000</v>
      </c>
      <c r="E2395">
        <v>50</v>
      </c>
      <c r="F2395" t="s">
        <v>8220</v>
      </c>
      <c r="G2395" t="s">
        <v>8224</v>
      </c>
      <c r="H2395" t="s">
        <v>8246</v>
      </c>
      <c r="I2395">
        <v>1439048017</v>
      </c>
      <c r="J2395">
        <v>1436456017</v>
      </c>
      <c r="K2395" t="b">
        <v>0</v>
      </c>
      <c r="L2395">
        <v>1</v>
      </c>
      <c r="M2395" t="b">
        <v>0</v>
      </c>
      <c r="N2395" t="s">
        <v>8272</v>
      </c>
      <c r="O2395" s="5">
        <f t="shared" si="148"/>
        <v>0.05</v>
      </c>
      <c r="P2395" s="7">
        <f t="shared" si="149"/>
        <v>50</v>
      </c>
      <c r="Q2395" t="s">
        <v>8319</v>
      </c>
      <c r="R2395" t="s">
        <v>8320</v>
      </c>
      <c r="S2395" s="12">
        <f t="shared" si="150"/>
        <v>42194.648344907408</v>
      </c>
      <c r="T2395" s="12">
        <f t="shared" si="151"/>
        <v>42224.648344907408</v>
      </c>
    </row>
    <row r="2396" spans="1:20" ht="60" hidden="1" x14ac:dyDescent="0.25">
      <c r="A2396">
        <v>2394</v>
      </c>
      <c r="B2396" s="3" t="s">
        <v>2395</v>
      </c>
      <c r="C2396" s="3" t="s">
        <v>6504</v>
      </c>
      <c r="D2396">
        <v>5000</v>
      </c>
      <c r="E2396">
        <v>3</v>
      </c>
      <c r="F2396" t="s">
        <v>8220</v>
      </c>
      <c r="G2396" t="s">
        <v>8241</v>
      </c>
      <c r="H2396" t="s">
        <v>8249</v>
      </c>
      <c r="I2396">
        <v>1424940093</v>
      </c>
      <c r="J2396">
        <v>1422348093</v>
      </c>
      <c r="K2396" t="b">
        <v>0</v>
      </c>
      <c r="L2396">
        <v>2</v>
      </c>
      <c r="M2396" t="b">
        <v>0</v>
      </c>
      <c r="N2396" t="s">
        <v>8272</v>
      </c>
      <c r="O2396" s="5">
        <f t="shared" si="148"/>
        <v>0.06</v>
      </c>
      <c r="P2396" s="7">
        <f t="shared" si="149"/>
        <v>1.5</v>
      </c>
      <c r="Q2396" t="s">
        <v>8319</v>
      </c>
      <c r="R2396" t="s">
        <v>8320</v>
      </c>
      <c r="S2396" s="12">
        <f t="shared" si="150"/>
        <v>42031.362187499995</v>
      </c>
      <c r="T2396" s="12">
        <f t="shared" si="151"/>
        <v>42061.362187499995</v>
      </c>
    </row>
    <row r="2397" spans="1:20" ht="45" hidden="1" x14ac:dyDescent="0.25">
      <c r="A2397">
        <v>2395</v>
      </c>
      <c r="B2397" s="3" t="s">
        <v>2396</v>
      </c>
      <c r="C2397" s="3" t="s">
        <v>6505</v>
      </c>
      <c r="D2397">
        <v>33000</v>
      </c>
      <c r="E2397">
        <v>0</v>
      </c>
      <c r="F2397" t="s">
        <v>8220</v>
      </c>
      <c r="G2397" t="s">
        <v>8224</v>
      </c>
      <c r="H2397" t="s">
        <v>8246</v>
      </c>
      <c r="I2397">
        <v>1484038620</v>
      </c>
      <c r="J2397">
        <v>1481597687</v>
      </c>
      <c r="K2397" t="b">
        <v>0</v>
      </c>
      <c r="L2397">
        <v>0</v>
      </c>
      <c r="M2397" t="b">
        <v>0</v>
      </c>
      <c r="N2397" t="s">
        <v>8272</v>
      </c>
      <c r="O2397" s="5">
        <f t="shared" si="148"/>
        <v>0</v>
      </c>
      <c r="P2397" s="7" t="str">
        <f t="shared" si="149"/>
        <v>N/A</v>
      </c>
      <c r="Q2397" t="s">
        <v>8319</v>
      </c>
      <c r="R2397" t="s">
        <v>8320</v>
      </c>
      <c r="S2397" s="12">
        <f t="shared" si="150"/>
        <v>42717.121377314819</v>
      </c>
      <c r="T2397" s="12">
        <f t="shared" si="151"/>
        <v>42745.372916666667</v>
      </c>
    </row>
    <row r="2398" spans="1:20" ht="45" hidden="1" x14ac:dyDescent="0.25">
      <c r="A2398">
        <v>2396</v>
      </c>
      <c r="B2398" s="3" t="s">
        <v>2397</v>
      </c>
      <c r="C2398" s="3" t="s">
        <v>6506</v>
      </c>
      <c r="D2398">
        <v>5000</v>
      </c>
      <c r="E2398">
        <v>10</v>
      </c>
      <c r="F2398" t="s">
        <v>8220</v>
      </c>
      <c r="G2398" t="s">
        <v>8240</v>
      </c>
      <c r="H2398" t="s">
        <v>8257</v>
      </c>
      <c r="I2398">
        <v>1444940558</v>
      </c>
      <c r="J2398">
        <v>1442348558</v>
      </c>
      <c r="K2398" t="b">
        <v>0</v>
      </c>
      <c r="L2398">
        <v>1</v>
      </c>
      <c r="M2398" t="b">
        <v>0</v>
      </c>
      <c r="N2398" t="s">
        <v>8272</v>
      </c>
      <c r="O2398" s="5">
        <f t="shared" si="148"/>
        <v>0.2</v>
      </c>
      <c r="P2398" s="7">
        <f t="shared" si="149"/>
        <v>10</v>
      </c>
      <c r="Q2398" t="s">
        <v>8319</v>
      </c>
      <c r="R2398" t="s">
        <v>8320</v>
      </c>
      <c r="S2398" s="12">
        <f t="shared" si="150"/>
        <v>42262.849050925928</v>
      </c>
      <c r="T2398" s="12">
        <f t="shared" si="151"/>
        <v>42292.849050925928</v>
      </c>
    </row>
    <row r="2399" spans="1:20" ht="60" hidden="1" x14ac:dyDescent="0.25">
      <c r="A2399">
        <v>2397</v>
      </c>
      <c r="B2399" s="3" t="s">
        <v>2398</v>
      </c>
      <c r="C2399" s="3" t="s">
        <v>6507</v>
      </c>
      <c r="D2399">
        <v>124000</v>
      </c>
      <c r="E2399">
        <v>0</v>
      </c>
      <c r="F2399" t="s">
        <v>8220</v>
      </c>
      <c r="G2399" t="s">
        <v>8224</v>
      </c>
      <c r="H2399" t="s">
        <v>8246</v>
      </c>
      <c r="I2399">
        <v>1420233256</v>
      </c>
      <c r="J2399">
        <v>1417641256</v>
      </c>
      <c r="K2399" t="b">
        <v>0</v>
      </c>
      <c r="L2399">
        <v>0</v>
      </c>
      <c r="M2399" t="b">
        <v>0</v>
      </c>
      <c r="N2399" t="s">
        <v>8272</v>
      </c>
      <c r="O2399" s="5">
        <f t="shared" si="148"/>
        <v>0</v>
      </c>
      <c r="P2399" s="7" t="str">
        <f t="shared" si="149"/>
        <v>N/A</v>
      </c>
      <c r="Q2399" t="s">
        <v>8319</v>
      </c>
      <c r="R2399" t="s">
        <v>8320</v>
      </c>
      <c r="S2399" s="12">
        <f t="shared" si="150"/>
        <v>41976.88490740741</v>
      </c>
      <c r="T2399" s="12">
        <f t="shared" si="151"/>
        <v>42006.88490740741</v>
      </c>
    </row>
    <row r="2400" spans="1:20" ht="60" hidden="1" x14ac:dyDescent="0.25">
      <c r="A2400">
        <v>2398</v>
      </c>
      <c r="B2400" s="3" t="s">
        <v>2399</v>
      </c>
      <c r="C2400" s="3" t="s">
        <v>6508</v>
      </c>
      <c r="D2400">
        <v>4000</v>
      </c>
      <c r="E2400">
        <v>0</v>
      </c>
      <c r="F2400" t="s">
        <v>8220</v>
      </c>
      <c r="G2400" t="s">
        <v>8224</v>
      </c>
      <c r="H2400" t="s">
        <v>8246</v>
      </c>
      <c r="I2400">
        <v>1435874384</v>
      </c>
      <c r="J2400">
        <v>1433282384</v>
      </c>
      <c r="K2400" t="b">
        <v>0</v>
      </c>
      <c r="L2400">
        <v>0</v>
      </c>
      <c r="M2400" t="b">
        <v>0</v>
      </c>
      <c r="N2400" t="s">
        <v>8272</v>
      </c>
      <c r="O2400" s="5">
        <f t="shared" si="148"/>
        <v>0</v>
      </c>
      <c r="P2400" s="7" t="str">
        <f t="shared" si="149"/>
        <v>N/A</v>
      </c>
      <c r="Q2400" t="s">
        <v>8319</v>
      </c>
      <c r="R2400" t="s">
        <v>8320</v>
      </c>
      <c r="S2400" s="12">
        <f t="shared" si="150"/>
        <v>42157.916481481487</v>
      </c>
      <c r="T2400" s="12">
        <f t="shared" si="151"/>
        <v>42187.916481481487</v>
      </c>
    </row>
    <row r="2401" spans="1:20" ht="45" hidden="1" x14ac:dyDescent="0.25">
      <c r="A2401">
        <v>2399</v>
      </c>
      <c r="B2401" s="3" t="s">
        <v>2400</v>
      </c>
      <c r="C2401" s="3" t="s">
        <v>6509</v>
      </c>
      <c r="D2401">
        <v>13000</v>
      </c>
      <c r="E2401">
        <v>0</v>
      </c>
      <c r="F2401" t="s">
        <v>8220</v>
      </c>
      <c r="G2401" t="s">
        <v>8235</v>
      </c>
      <c r="H2401" t="s">
        <v>8255</v>
      </c>
      <c r="I2401">
        <v>1418934506</v>
      </c>
      <c r="J2401">
        <v>1415910506</v>
      </c>
      <c r="K2401" t="b">
        <v>0</v>
      </c>
      <c r="L2401">
        <v>0</v>
      </c>
      <c r="M2401" t="b">
        <v>0</v>
      </c>
      <c r="N2401" t="s">
        <v>8272</v>
      </c>
      <c r="O2401" s="5">
        <f t="shared" si="148"/>
        <v>0</v>
      </c>
      <c r="P2401" s="7" t="str">
        <f t="shared" si="149"/>
        <v>N/A</v>
      </c>
      <c r="Q2401" t="s">
        <v>8319</v>
      </c>
      <c r="R2401" t="s">
        <v>8320</v>
      </c>
      <c r="S2401" s="12">
        <f t="shared" si="150"/>
        <v>41956.853078703702</v>
      </c>
      <c r="T2401" s="12">
        <f t="shared" si="151"/>
        <v>41991.853078703702</v>
      </c>
    </row>
    <row r="2402" spans="1:20" ht="60" hidden="1" x14ac:dyDescent="0.25">
      <c r="A2402">
        <v>2400</v>
      </c>
      <c r="B2402" s="3" t="s">
        <v>2401</v>
      </c>
      <c r="C2402" s="3" t="s">
        <v>6510</v>
      </c>
      <c r="D2402">
        <v>50000</v>
      </c>
      <c r="E2402">
        <v>0</v>
      </c>
      <c r="F2402" t="s">
        <v>8220</v>
      </c>
      <c r="G2402" t="s">
        <v>8226</v>
      </c>
      <c r="H2402" t="s">
        <v>8248</v>
      </c>
      <c r="I2402">
        <v>1460615164</v>
      </c>
      <c r="J2402">
        <v>1458023164</v>
      </c>
      <c r="K2402" t="b">
        <v>0</v>
      </c>
      <c r="L2402">
        <v>0</v>
      </c>
      <c r="M2402" t="b">
        <v>0</v>
      </c>
      <c r="N2402" t="s">
        <v>8272</v>
      </c>
      <c r="O2402" s="5">
        <f t="shared" si="148"/>
        <v>0</v>
      </c>
      <c r="P2402" s="7" t="str">
        <f t="shared" si="149"/>
        <v>N/A</v>
      </c>
      <c r="Q2402" t="s">
        <v>8319</v>
      </c>
      <c r="R2402" t="s">
        <v>8320</v>
      </c>
      <c r="S2402" s="12">
        <f t="shared" si="150"/>
        <v>42444.268101851849</v>
      </c>
      <c r="T2402" s="12">
        <f t="shared" si="151"/>
        <v>42474.268101851849</v>
      </c>
    </row>
    <row r="2403" spans="1:20" ht="60" x14ac:dyDescent="0.25">
      <c r="A2403">
        <v>2401</v>
      </c>
      <c r="B2403" s="3" t="s">
        <v>2402</v>
      </c>
      <c r="C2403" s="3" t="s">
        <v>6511</v>
      </c>
      <c r="D2403">
        <v>28000</v>
      </c>
      <c r="E2403">
        <v>201</v>
      </c>
      <c r="F2403" t="s">
        <v>8221</v>
      </c>
      <c r="G2403" t="s">
        <v>8224</v>
      </c>
      <c r="H2403" t="s">
        <v>8246</v>
      </c>
      <c r="I2403">
        <v>1457207096</v>
      </c>
      <c r="J2403">
        <v>1452023096</v>
      </c>
      <c r="K2403" t="b">
        <v>0</v>
      </c>
      <c r="L2403">
        <v>9</v>
      </c>
      <c r="M2403" t="b">
        <v>0</v>
      </c>
      <c r="N2403" t="s">
        <v>8284</v>
      </c>
      <c r="O2403" s="5">
        <f t="shared" si="148"/>
        <v>0.71785714285714286</v>
      </c>
      <c r="P2403" s="7">
        <f t="shared" si="149"/>
        <v>22.333333333333332</v>
      </c>
      <c r="Q2403" t="s">
        <v>8336</v>
      </c>
      <c r="R2403" t="s">
        <v>8337</v>
      </c>
      <c r="S2403" s="12">
        <f t="shared" si="150"/>
        <v>42374.822870370372</v>
      </c>
      <c r="T2403" s="12">
        <f t="shared" si="151"/>
        <v>42434.822870370372</v>
      </c>
    </row>
    <row r="2404" spans="1:20" ht="30" x14ac:dyDescent="0.25">
      <c r="A2404">
        <v>2402</v>
      </c>
      <c r="B2404" s="3" t="s">
        <v>2403</v>
      </c>
      <c r="C2404" s="3" t="s">
        <v>6512</v>
      </c>
      <c r="D2404">
        <v>12000</v>
      </c>
      <c r="E2404">
        <v>52</v>
      </c>
      <c r="F2404" t="s">
        <v>8221</v>
      </c>
      <c r="G2404" t="s">
        <v>8224</v>
      </c>
      <c r="H2404" t="s">
        <v>8246</v>
      </c>
      <c r="I2404">
        <v>1431533931</v>
      </c>
      <c r="J2404">
        <v>1428941931</v>
      </c>
      <c r="K2404" t="b">
        <v>0</v>
      </c>
      <c r="L2404">
        <v>1</v>
      </c>
      <c r="M2404" t="b">
        <v>0</v>
      </c>
      <c r="N2404" t="s">
        <v>8284</v>
      </c>
      <c r="O2404" s="5">
        <f t="shared" si="148"/>
        <v>0.43333333333333329</v>
      </c>
      <c r="P2404" s="7">
        <f t="shared" si="149"/>
        <v>52</v>
      </c>
      <c r="Q2404" t="s">
        <v>8336</v>
      </c>
      <c r="R2404" t="s">
        <v>8337</v>
      </c>
      <c r="S2404" s="12">
        <f t="shared" si="150"/>
        <v>42107.679756944446</v>
      </c>
      <c r="T2404" s="12">
        <f t="shared" si="151"/>
        <v>42137.679756944446</v>
      </c>
    </row>
    <row r="2405" spans="1:20" ht="45" x14ac:dyDescent="0.25">
      <c r="A2405">
        <v>2403</v>
      </c>
      <c r="B2405" s="3" t="s">
        <v>2404</v>
      </c>
      <c r="C2405" s="3" t="s">
        <v>6513</v>
      </c>
      <c r="D2405">
        <v>1200</v>
      </c>
      <c r="E2405">
        <v>202</v>
      </c>
      <c r="F2405" t="s">
        <v>8221</v>
      </c>
      <c r="G2405" t="s">
        <v>8225</v>
      </c>
      <c r="H2405" t="s">
        <v>8247</v>
      </c>
      <c r="I2405">
        <v>1459368658</v>
      </c>
      <c r="J2405">
        <v>1454188258</v>
      </c>
      <c r="K2405" t="b">
        <v>0</v>
      </c>
      <c r="L2405">
        <v>12</v>
      </c>
      <c r="M2405" t="b">
        <v>0</v>
      </c>
      <c r="N2405" t="s">
        <v>8284</v>
      </c>
      <c r="O2405" s="5">
        <f t="shared" si="148"/>
        <v>16.833333333333332</v>
      </c>
      <c r="P2405" s="7">
        <f t="shared" si="149"/>
        <v>16.833333333333332</v>
      </c>
      <c r="Q2405" t="s">
        <v>8336</v>
      </c>
      <c r="R2405" t="s">
        <v>8337</v>
      </c>
      <c r="S2405" s="12">
        <f t="shared" si="150"/>
        <v>42399.882615740738</v>
      </c>
      <c r="T2405" s="12">
        <f t="shared" si="151"/>
        <v>42459.840949074074</v>
      </c>
    </row>
    <row r="2406" spans="1:20" ht="60" x14ac:dyDescent="0.25">
      <c r="A2406">
        <v>2404</v>
      </c>
      <c r="B2406" s="3" t="s">
        <v>2405</v>
      </c>
      <c r="C2406" s="3" t="s">
        <v>6514</v>
      </c>
      <c r="D2406">
        <v>15000</v>
      </c>
      <c r="E2406">
        <v>0</v>
      </c>
      <c r="F2406" t="s">
        <v>8221</v>
      </c>
      <c r="G2406" t="s">
        <v>8224</v>
      </c>
      <c r="H2406" t="s">
        <v>8246</v>
      </c>
      <c r="I2406">
        <v>1451782607</v>
      </c>
      <c r="J2406">
        <v>1449190607</v>
      </c>
      <c r="K2406" t="b">
        <v>0</v>
      </c>
      <c r="L2406">
        <v>0</v>
      </c>
      <c r="M2406" t="b">
        <v>0</v>
      </c>
      <c r="N2406" t="s">
        <v>8284</v>
      </c>
      <c r="O2406" s="5">
        <f t="shared" si="148"/>
        <v>0</v>
      </c>
      <c r="P2406" s="7" t="str">
        <f t="shared" si="149"/>
        <v>N/A</v>
      </c>
      <c r="Q2406" t="s">
        <v>8336</v>
      </c>
      <c r="R2406" t="s">
        <v>8337</v>
      </c>
      <c r="S2406" s="12">
        <f t="shared" si="150"/>
        <v>42342.03943287037</v>
      </c>
      <c r="T2406" s="12">
        <f t="shared" si="151"/>
        <v>42372.03943287037</v>
      </c>
    </row>
    <row r="2407" spans="1:20" ht="45" x14ac:dyDescent="0.25">
      <c r="A2407">
        <v>2405</v>
      </c>
      <c r="B2407" s="3" t="s">
        <v>2406</v>
      </c>
      <c r="C2407" s="3" t="s">
        <v>6515</v>
      </c>
      <c r="D2407">
        <v>5000</v>
      </c>
      <c r="E2407">
        <v>1126</v>
      </c>
      <c r="F2407" t="s">
        <v>8221</v>
      </c>
      <c r="G2407" t="s">
        <v>8224</v>
      </c>
      <c r="H2407" t="s">
        <v>8246</v>
      </c>
      <c r="I2407">
        <v>1472911375</v>
      </c>
      <c r="J2407">
        <v>1471096975</v>
      </c>
      <c r="K2407" t="b">
        <v>0</v>
      </c>
      <c r="L2407">
        <v>20</v>
      </c>
      <c r="M2407" t="b">
        <v>0</v>
      </c>
      <c r="N2407" t="s">
        <v>8284</v>
      </c>
      <c r="O2407" s="5">
        <f t="shared" si="148"/>
        <v>22.52</v>
      </c>
      <c r="P2407" s="7">
        <f t="shared" si="149"/>
        <v>56.3</v>
      </c>
      <c r="Q2407" t="s">
        <v>8336</v>
      </c>
      <c r="R2407" t="s">
        <v>8337</v>
      </c>
      <c r="S2407" s="12">
        <f t="shared" si="150"/>
        <v>42595.585358796292</v>
      </c>
      <c r="T2407" s="12">
        <f t="shared" si="151"/>
        <v>42616.585358796292</v>
      </c>
    </row>
    <row r="2408" spans="1:20" ht="45" x14ac:dyDescent="0.25">
      <c r="A2408">
        <v>2406</v>
      </c>
      <c r="B2408" s="3" t="s">
        <v>2407</v>
      </c>
      <c r="C2408" s="3" t="s">
        <v>6516</v>
      </c>
      <c r="D2408">
        <v>3250</v>
      </c>
      <c r="E2408">
        <v>1345</v>
      </c>
      <c r="F2408" t="s">
        <v>8221</v>
      </c>
      <c r="G2408" t="s">
        <v>8224</v>
      </c>
      <c r="H2408" t="s">
        <v>8246</v>
      </c>
      <c r="I2408">
        <v>1421635190</v>
      </c>
      <c r="J2408">
        <v>1418179190</v>
      </c>
      <c r="K2408" t="b">
        <v>0</v>
      </c>
      <c r="L2408">
        <v>16</v>
      </c>
      <c r="M2408" t="b">
        <v>0</v>
      </c>
      <c r="N2408" t="s">
        <v>8284</v>
      </c>
      <c r="O2408" s="5">
        <f t="shared" si="148"/>
        <v>41.384615384615387</v>
      </c>
      <c r="P2408" s="7">
        <f t="shared" si="149"/>
        <v>84.0625</v>
      </c>
      <c r="Q2408" t="s">
        <v>8336</v>
      </c>
      <c r="R2408" t="s">
        <v>8337</v>
      </c>
      <c r="S2408" s="12">
        <f t="shared" si="150"/>
        <v>41983.110995370371</v>
      </c>
      <c r="T2408" s="12">
        <f t="shared" si="151"/>
        <v>42023.110995370371</v>
      </c>
    </row>
    <row r="2409" spans="1:20" ht="60" x14ac:dyDescent="0.25">
      <c r="A2409">
        <v>2407</v>
      </c>
      <c r="B2409" s="3" t="s">
        <v>2408</v>
      </c>
      <c r="C2409" s="3" t="s">
        <v>6517</v>
      </c>
      <c r="D2409">
        <v>22000</v>
      </c>
      <c r="E2409">
        <v>5557</v>
      </c>
      <c r="F2409" t="s">
        <v>8221</v>
      </c>
      <c r="G2409" t="s">
        <v>8224</v>
      </c>
      <c r="H2409" t="s">
        <v>8246</v>
      </c>
      <c r="I2409">
        <v>1428732000</v>
      </c>
      <c r="J2409">
        <v>1426772928</v>
      </c>
      <c r="K2409" t="b">
        <v>0</v>
      </c>
      <c r="L2409">
        <v>33</v>
      </c>
      <c r="M2409" t="b">
        <v>0</v>
      </c>
      <c r="N2409" t="s">
        <v>8284</v>
      </c>
      <c r="O2409" s="5">
        <f t="shared" si="148"/>
        <v>25.259090909090908</v>
      </c>
      <c r="P2409" s="7">
        <f t="shared" si="149"/>
        <v>168.39393939393941</v>
      </c>
      <c r="Q2409" t="s">
        <v>8336</v>
      </c>
      <c r="R2409" t="s">
        <v>8337</v>
      </c>
      <c r="S2409" s="12">
        <f t="shared" si="150"/>
        <v>42082.575555555552</v>
      </c>
      <c r="T2409" s="12">
        <f t="shared" si="151"/>
        <v>42105.25</v>
      </c>
    </row>
    <row r="2410" spans="1:20" ht="45" x14ac:dyDescent="0.25">
      <c r="A2410">
        <v>2408</v>
      </c>
      <c r="B2410" s="3" t="s">
        <v>2409</v>
      </c>
      <c r="C2410" s="3" t="s">
        <v>6518</v>
      </c>
      <c r="D2410">
        <v>15000</v>
      </c>
      <c r="E2410">
        <v>30</v>
      </c>
      <c r="F2410" t="s">
        <v>8221</v>
      </c>
      <c r="G2410" t="s">
        <v>8224</v>
      </c>
      <c r="H2410" t="s">
        <v>8246</v>
      </c>
      <c r="I2410">
        <v>1415247757</v>
      </c>
      <c r="J2410">
        <v>1412652157</v>
      </c>
      <c r="K2410" t="b">
        <v>0</v>
      </c>
      <c r="L2410">
        <v>2</v>
      </c>
      <c r="M2410" t="b">
        <v>0</v>
      </c>
      <c r="N2410" t="s">
        <v>8284</v>
      </c>
      <c r="O2410" s="5">
        <f t="shared" si="148"/>
        <v>0.2</v>
      </c>
      <c r="P2410" s="7">
        <f t="shared" si="149"/>
        <v>15</v>
      </c>
      <c r="Q2410" t="s">
        <v>8336</v>
      </c>
      <c r="R2410" t="s">
        <v>8337</v>
      </c>
      <c r="S2410" s="12">
        <f t="shared" si="150"/>
        <v>41919.140706018516</v>
      </c>
      <c r="T2410" s="12">
        <f t="shared" si="151"/>
        <v>41949.182372685187</v>
      </c>
    </row>
    <row r="2411" spans="1:20" ht="45" x14ac:dyDescent="0.25">
      <c r="A2411">
        <v>2409</v>
      </c>
      <c r="B2411" s="3" t="s">
        <v>2410</v>
      </c>
      <c r="C2411" s="3" t="s">
        <v>6519</v>
      </c>
      <c r="D2411">
        <v>25000</v>
      </c>
      <c r="E2411">
        <v>460</v>
      </c>
      <c r="F2411" t="s">
        <v>8221</v>
      </c>
      <c r="G2411" t="s">
        <v>8224</v>
      </c>
      <c r="H2411" t="s">
        <v>8246</v>
      </c>
      <c r="I2411">
        <v>1439931675</v>
      </c>
      <c r="J2411">
        <v>1437339675</v>
      </c>
      <c r="K2411" t="b">
        <v>0</v>
      </c>
      <c r="L2411">
        <v>6</v>
      </c>
      <c r="M2411" t="b">
        <v>0</v>
      </c>
      <c r="N2411" t="s">
        <v>8284</v>
      </c>
      <c r="O2411" s="5">
        <f t="shared" si="148"/>
        <v>1.8399999999999999</v>
      </c>
      <c r="P2411" s="7">
        <f t="shared" si="149"/>
        <v>76.666666666666671</v>
      </c>
      <c r="Q2411" t="s">
        <v>8336</v>
      </c>
      <c r="R2411" t="s">
        <v>8337</v>
      </c>
      <c r="S2411" s="12">
        <f t="shared" si="150"/>
        <v>42204.875868055555</v>
      </c>
      <c r="T2411" s="12">
        <f t="shared" si="151"/>
        <v>42234.875868055555</v>
      </c>
    </row>
    <row r="2412" spans="1:20" ht="60" x14ac:dyDescent="0.25">
      <c r="A2412">
        <v>2410</v>
      </c>
      <c r="B2412" s="3" t="s">
        <v>2411</v>
      </c>
      <c r="C2412" s="3" t="s">
        <v>6520</v>
      </c>
      <c r="D2412">
        <v>15000</v>
      </c>
      <c r="E2412">
        <v>0</v>
      </c>
      <c r="F2412" t="s">
        <v>8221</v>
      </c>
      <c r="G2412" t="s">
        <v>8226</v>
      </c>
      <c r="H2412" t="s">
        <v>8248</v>
      </c>
      <c r="I2412">
        <v>1441619275</v>
      </c>
      <c r="J2412">
        <v>1439027275</v>
      </c>
      <c r="K2412" t="b">
        <v>0</v>
      </c>
      <c r="L2412">
        <v>0</v>
      </c>
      <c r="M2412" t="b">
        <v>0</v>
      </c>
      <c r="N2412" t="s">
        <v>8284</v>
      </c>
      <c r="O2412" s="5">
        <f t="shared" si="148"/>
        <v>0</v>
      </c>
      <c r="P2412" s="7" t="str">
        <f t="shared" si="149"/>
        <v>N/A</v>
      </c>
      <c r="Q2412" t="s">
        <v>8336</v>
      </c>
      <c r="R2412" t="s">
        <v>8337</v>
      </c>
      <c r="S2412" s="12">
        <f t="shared" si="150"/>
        <v>42224.408275462964</v>
      </c>
      <c r="T2412" s="12">
        <f t="shared" si="151"/>
        <v>42254.408275462964</v>
      </c>
    </row>
    <row r="2413" spans="1:20" ht="60" x14ac:dyDescent="0.25">
      <c r="A2413">
        <v>2411</v>
      </c>
      <c r="B2413" s="3" t="s">
        <v>2412</v>
      </c>
      <c r="C2413" s="3" t="s">
        <v>6521</v>
      </c>
      <c r="D2413">
        <v>25000</v>
      </c>
      <c r="E2413">
        <v>151</v>
      </c>
      <c r="F2413" t="s">
        <v>8221</v>
      </c>
      <c r="G2413" t="s">
        <v>8224</v>
      </c>
      <c r="H2413" t="s">
        <v>8246</v>
      </c>
      <c r="I2413">
        <v>1440524082</v>
      </c>
      <c r="J2413">
        <v>1437932082</v>
      </c>
      <c r="K2413" t="b">
        <v>0</v>
      </c>
      <c r="L2413">
        <v>3</v>
      </c>
      <c r="M2413" t="b">
        <v>0</v>
      </c>
      <c r="N2413" t="s">
        <v>8284</v>
      </c>
      <c r="O2413" s="5">
        <f t="shared" si="148"/>
        <v>0.60399999999999998</v>
      </c>
      <c r="P2413" s="7">
        <f t="shared" si="149"/>
        <v>50.333333333333336</v>
      </c>
      <c r="Q2413" t="s">
        <v>8336</v>
      </c>
      <c r="R2413" t="s">
        <v>8337</v>
      </c>
      <c r="S2413" s="12">
        <f t="shared" si="150"/>
        <v>42211.732430555552</v>
      </c>
      <c r="T2413" s="12">
        <f t="shared" si="151"/>
        <v>42241.732430555552</v>
      </c>
    </row>
    <row r="2414" spans="1:20" ht="60" x14ac:dyDescent="0.25">
      <c r="A2414">
        <v>2412</v>
      </c>
      <c r="B2414" s="3" t="s">
        <v>2413</v>
      </c>
      <c r="C2414" s="3" t="s">
        <v>6522</v>
      </c>
      <c r="D2414">
        <v>8000</v>
      </c>
      <c r="E2414">
        <v>0</v>
      </c>
      <c r="F2414" t="s">
        <v>8221</v>
      </c>
      <c r="G2414" t="s">
        <v>8230</v>
      </c>
      <c r="H2414" t="s">
        <v>8249</v>
      </c>
      <c r="I2414">
        <v>1480185673</v>
      </c>
      <c r="J2414">
        <v>1476294073</v>
      </c>
      <c r="K2414" t="b">
        <v>0</v>
      </c>
      <c r="L2414">
        <v>0</v>
      </c>
      <c r="M2414" t="b">
        <v>0</v>
      </c>
      <c r="N2414" t="s">
        <v>8284</v>
      </c>
      <c r="O2414" s="5">
        <f t="shared" si="148"/>
        <v>0</v>
      </c>
      <c r="P2414" s="7" t="str">
        <f t="shared" si="149"/>
        <v>N/A</v>
      </c>
      <c r="Q2414" t="s">
        <v>8336</v>
      </c>
      <c r="R2414" t="s">
        <v>8337</v>
      </c>
      <c r="S2414" s="12">
        <f t="shared" si="150"/>
        <v>42655.736956018518</v>
      </c>
      <c r="T2414" s="12">
        <f t="shared" si="151"/>
        <v>42700.778622685189</v>
      </c>
    </row>
    <row r="2415" spans="1:20" ht="45" x14ac:dyDescent="0.25">
      <c r="A2415">
        <v>2413</v>
      </c>
      <c r="B2415" s="3" t="s">
        <v>2414</v>
      </c>
      <c r="C2415" s="3" t="s">
        <v>6523</v>
      </c>
      <c r="D2415">
        <v>3000</v>
      </c>
      <c r="E2415">
        <v>25</v>
      </c>
      <c r="F2415" t="s">
        <v>8221</v>
      </c>
      <c r="G2415" t="s">
        <v>8224</v>
      </c>
      <c r="H2415" t="s">
        <v>8246</v>
      </c>
      <c r="I2415">
        <v>1401579000</v>
      </c>
      <c r="J2415">
        <v>1398911882</v>
      </c>
      <c r="K2415" t="b">
        <v>0</v>
      </c>
      <c r="L2415">
        <v>3</v>
      </c>
      <c r="M2415" t="b">
        <v>0</v>
      </c>
      <c r="N2415" t="s">
        <v>8284</v>
      </c>
      <c r="O2415" s="5">
        <f t="shared" si="148"/>
        <v>0.83333333333333337</v>
      </c>
      <c r="P2415" s="7">
        <f t="shared" si="149"/>
        <v>8.3333333333333339</v>
      </c>
      <c r="Q2415" t="s">
        <v>8336</v>
      </c>
      <c r="R2415" t="s">
        <v>8337</v>
      </c>
      <c r="S2415" s="12">
        <f t="shared" si="150"/>
        <v>41760.10974537037</v>
      </c>
      <c r="T2415" s="12">
        <f t="shared" si="151"/>
        <v>41790.979166666664</v>
      </c>
    </row>
    <row r="2416" spans="1:20" ht="60" x14ac:dyDescent="0.25">
      <c r="A2416">
        <v>2414</v>
      </c>
      <c r="B2416" s="3" t="s">
        <v>2415</v>
      </c>
      <c r="C2416" s="3" t="s">
        <v>6524</v>
      </c>
      <c r="D2416">
        <v>15000</v>
      </c>
      <c r="E2416">
        <v>460</v>
      </c>
      <c r="F2416" t="s">
        <v>8221</v>
      </c>
      <c r="G2416" t="s">
        <v>8224</v>
      </c>
      <c r="H2416" t="s">
        <v>8246</v>
      </c>
      <c r="I2416">
        <v>1440215940</v>
      </c>
      <c r="J2416">
        <v>1436805660</v>
      </c>
      <c r="K2416" t="b">
        <v>0</v>
      </c>
      <c r="L2416">
        <v>13</v>
      </c>
      <c r="M2416" t="b">
        <v>0</v>
      </c>
      <c r="N2416" t="s">
        <v>8284</v>
      </c>
      <c r="O2416" s="5">
        <f t="shared" si="148"/>
        <v>3.0666666666666664</v>
      </c>
      <c r="P2416" s="7">
        <f t="shared" si="149"/>
        <v>35.384615384615387</v>
      </c>
      <c r="Q2416" t="s">
        <v>8336</v>
      </c>
      <c r="R2416" t="s">
        <v>8337</v>
      </c>
      <c r="S2416" s="12">
        <f t="shared" si="150"/>
        <v>42198.695138888885</v>
      </c>
      <c r="T2416" s="12">
        <f t="shared" si="151"/>
        <v>42238.165972222225</v>
      </c>
    </row>
    <row r="2417" spans="1:20" ht="45" x14ac:dyDescent="0.25">
      <c r="A2417">
        <v>2415</v>
      </c>
      <c r="B2417" s="3" t="s">
        <v>2416</v>
      </c>
      <c r="C2417" s="3" t="s">
        <v>6525</v>
      </c>
      <c r="D2417">
        <v>60000</v>
      </c>
      <c r="E2417">
        <v>335</v>
      </c>
      <c r="F2417" t="s">
        <v>8221</v>
      </c>
      <c r="G2417" t="s">
        <v>8224</v>
      </c>
      <c r="H2417" t="s">
        <v>8246</v>
      </c>
      <c r="I2417">
        <v>1468615346</v>
      </c>
      <c r="J2417">
        <v>1466023346</v>
      </c>
      <c r="K2417" t="b">
        <v>0</v>
      </c>
      <c r="L2417">
        <v>6</v>
      </c>
      <c r="M2417" t="b">
        <v>0</v>
      </c>
      <c r="N2417" t="s">
        <v>8284</v>
      </c>
      <c r="O2417" s="5">
        <f t="shared" si="148"/>
        <v>0.55833333333333335</v>
      </c>
      <c r="P2417" s="7">
        <f t="shared" si="149"/>
        <v>55.833333333333336</v>
      </c>
      <c r="Q2417" t="s">
        <v>8336</v>
      </c>
      <c r="R2417" t="s">
        <v>8337</v>
      </c>
      <c r="S2417" s="12">
        <f t="shared" si="150"/>
        <v>42536.862800925926</v>
      </c>
      <c r="T2417" s="12">
        <f t="shared" si="151"/>
        <v>42566.862800925926</v>
      </c>
    </row>
    <row r="2418" spans="1:20" ht="60" x14ac:dyDescent="0.25">
      <c r="A2418">
        <v>2416</v>
      </c>
      <c r="B2418" s="3" t="s">
        <v>2417</v>
      </c>
      <c r="C2418" s="3" t="s">
        <v>6526</v>
      </c>
      <c r="D2418">
        <v>20000</v>
      </c>
      <c r="E2418">
        <v>5</v>
      </c>
      <c r="F2418" t="s">
        <v>8221</v>
      </c>
      <c r="G2418" t="s">
        <v>8224</v>
      </c>
      <c r="H2418" t="s">
        <v>8246</v>
      </c>
      <c r="I2418">
        <v>1426345200</v>
      </c>
      <c r="J2418">
        <v>1421343743</v>
      </c>
      <c r="K2418" t="b">
        <v>0</v>
      </c>
      <c r="L2418">
        <v>1</v>
      </c>
      <c r="M2418" t="b">
        <v>0</v>
      </c>
      <c r="N2418" t="s">
        <v>8284</v>
      </c>
      <c r="O2418" s="5">
        <f t="shared" si="148"/>
        <v>2.5000000000000001E-2</v>
      </c>
      <c r="P2418" s="7">
        <f t="shared" si="149"/>
        <v>5</v>
      </c>
      <c r="Q2418" t="s">
        <v>8336</v>
      </c>
      <c r="R2418" t="s">
        <v>8337</v>
      </c>
      <c r="S2418" s="12">
        <f t="shared" si="150"/>
        <v>42019.737766203703</v>
      </c>
      <c r="T2418" s="12">
        <f t="shared" si="151"/>
        <v>42077.625</v>
      </c>
    </row>
    <row r="2419" spans="1:20" ht="60" x14ac:dyDescent="0.25">
      <c r="A2419">
        <v>2417</v>
      </c>
      <c r="B2419" s="3" t="s">
        <v>2418</v>
      </c>
      <c r="C2419" s="3" t="s">
        <v>6527</v>
      </c>
      <c r="D2419">
        <v>1000</v>
      </c>
      <c r="E2419">
        <v>0</v>
      </c>
      <c r="F2419" t="s">
        <v>8221</v>
      </c>
      <c r="G2419" t="s">
        <v>8224</v>
      </c>
      <c r="H2419" t="s">
        <v>8246</v>
      </c>
      <c r="I2419">
        <v>1407705187</v>
      </c>
      <c r="J2419">
        <v>1405113187</v>
      </c>
      <c r="K2419" t="b">
        <v>0</v>
      </c>
      <c r="L2419">
        <v>0</v>
      </c>
      <c r="M2419" t="b">
        <v>0</v>
      </c>
      <c r="N2419" t="s">
        <v>8284</v>
      </c>
      <c r="O2419" s="5">
        <f t="shared" si="148"/>
        <v>0</v>
      </c>
      <c r="P2419" s="7" t="str">
        <f t="shared" si="149"/>
        <v>N/A</v>
      </c>
      <c r="Q2419" t="s">
        <v>8336</v>
      </c>
      <c r="R2419" t="s">
        <v>8337</v>
      </c>
      <c r="S2419" s="12">
        <f t="shared" si="150"/>
        <v>41831.884108796294</v>
      </c>
      <c r="T2419" s="12">
        <f t="shared" si="151"/>
        <v>41861.884108796294</v>
      </c>
    </row>
    <row r="2420" spans="1:20" x14ac:dyDescent="0.25">
      <c r="A2420">
        <v>2418</v>
      </c>
      <c r="B2420" s="3" t="s">
        <v>2419</v>
      </c>
      <c r="C2420" s="3" t="s">
        <v>6528</v>
      </c>
      <c r="D2420">
        <v>25000</v>
      </c>
      <c r="E2420">
        <v>5</v>
      </c>
      <c r="F2420" t="s">
        <v>8221</v>
      </c>
      <c r="G2420" t="s">
        <v>8224</v>
      </c>
      <c r="H2420" t="s">
        <v>8246</v>
      </c>
      <c r="I2420">
        <v>1427225644</v>
      </c>
      <c r="J2420">
        <v>1422045244</v>
      </c>
      <c r="K2420" t="b">
        <v>0</v>
      </c>
      <c r="L2420">
        <v>5</v>
      </c>
      <c r="M2420" t="b">
        <v>0</v>
      </c>
      <c r="N2420" t="s">
        <v>8284</v>
      </c>
      <c r="O2420" s="5">
        <f t="shared" si="148"/>
        <v>0.02</v>
      </c>
      <c r="P2420" s="7">
        <f t="shared" si="149"/>
        <v>1</v>
      </c>
      <c r="Q2420" t="s">
        <v>8336</v>
      </c>
      <c r="R2420" t="s">
        <v>8337</v>
      </c>
      <c r="S2420" s="12">
        <f t="shared" si="150"/>
        <v>42027.856990740736</v>
      </c>
      <c r="T2420" s="12">
        <f t="shared" si="151"/>
        <v>42087.815324074079</v>
      </c>
    </row>
    <row r="2421" spans="1:20" ht="60" x14ac:dyDescent="0.25">
      <c r="A2421">
        <v>2419</v>
      </c>
      <c r="B2421" s="3" t="s">
        <v>2420</v>
      </c>
      <c r="C2421" s="3" t="s">
        <v>6529</v>
      </c>
      <c r="D2421">
        <v>3000</v>
      </c>
      <c r="E2421">
        <v>0</v>
      </c>
      <c r="F2421" t="s">
        <v>8221</v>
      </c>
      <c r="G2421" t="s">
        <v>8224</v>
      </c>
      <c r="H2421" t="s">
        <v>8246</v>
      </c>
      <c r="I2421">
        <v>1424281389</v>
      </c>
      <c r="J2421">
        <v>1419097389</v>
      </c>
      <c r="K2421" t="b">
        <v>0</v>
      </c>
      <c r="L2421">
        <v>0</v>
      </c>
      <c r="M2421" t="b">
        <v>0</v>
      </c>
      <c r="N2421" t="s">
        <v>8284</v>
      </c>
      <c r="O2421" s="5">
        <f t="shared" si="148"/>
        <v>0</v>
      </c>
      <c r="P2421" s="7" t="str">
        <f t="shared" si="149"/>
        <v>N/A</v>
      </c>
      <c r="Q2421" t="s">
        <v>8336</v>
      </c>
      <c r="R2421" t="s">
        <v>8337</v>
      </c>
      <c r="S2421" s="12">
        <f t="shared" si="150"/>
        <v>41993.738298611104</v>
      </c>
      <c r="T2421" s="12">
        <f t="shared" si="151"/>
        <v>42053.738298611104</v>
      </c>
    </row>
    <row r="2422" spans="1:20" ht="45" x14ac:dyDescent="0.25">
      <c r="A2422">
        <v>2420</v>
      </c>
      <c r="B2422" s="3" t="s">
        <v>2421</v>
      </c>
      <c r="C2422" s="3" t="s">
        <v>6530</v>
      </c>
      <c r="D2422">
        <v>16870</v>
      </c>
      <c r="E2422">
        <v>2501</v>
      </c>
      <c r="F2422" t="s">
        <v>8221</v>
      </c>
      <c r="G2422" t="s">
        <v>8224</v>
      </c>
      <c r="H2422" t="s">
        <v>8246</v>
      </c>
      <c r="I2422">
        <v>1415583695</v>
      </c>
      <c r="J2422">
        <v>1410396095</v>
      </c>
      <c r="K2422" t="b">
        <v>0</v>
      </c>
      <c r="L2422">
        <v>36</v>
      </c>
      <c r="M2422" t="b">
        <v>0</v>
      </c>
      <c r="N2422" t="s">
        <v>8284</v>
      </c>
      <c r="O2422" s="5">
        <f t="shared" si="148"/>
        <v>14.825133372851216</v>
      </c>
      <c r="P2422" s="7">
        <f t="shared" si="149"/>
        <v>69.472222222222229</v>
      </c>
      <c r="Q2422" t="s">
        <v>8336</v>
      </c>
      <c r="R2422" t="s">
        <v>8337</v>
      </c>
      <c r="S2422" s="12">
        <f t="shared" si="150"/>
        <v>41893.028877314813</v>
      </c>
      <c r="T2422" s="12">
        <f t="shared" si="151"/>
        <v>41953.070543981477</v>
      </c>
    </row>
    <row r="2423" spans="1:20" ht="30" x14ac:dyDescent="0.25">
      <c r="A2423">
        <v>2421</v>
      </c>
      <c r="B2423" s="3" t="s">
        <v>2422</v>
      </c>
      <c r="C2423" s="3" t="s">
        <v>6531</v>
      </c>
      <c r="D2423">
        <v>6000</v>
      </c>
      <c r="E2423">
        <v>1</v>
      </c>
      <c r="F2423" t="s">
        <v>8221</v>
      </c>
      <c r="G2423" t="s">
        <v>8224</v>
      </c>
      <c r="H2423" t="s">
        <v>8246</v>
      </c>
      <c r="I2423">
        <v>1424536196</v>
      </c>
      <c r="J2423">
        <v>1421944196</v>
      </c>
      <c r="K2423" t="b">
        <v>0</v>
      </c>
      <c r="L2423">
        <v>1</v>
      </c>
      <c r="M2423" t="b">
        <v>0</v>
      </c>
      <c r="N2423" t="s">
        <v>8284</v>
      </c>
      <c r="O2423" s="5">
        <f t="shared" si="148"/>
        <v>1.6666666666666666E-2</v>
      </c>
      <c r="P2423" s="7">
        <f t="shared" si="149"/>
        <v>1</v>
      </c>
      <c r="Q2423" t="s">
        <v>8336</v>
      </c>
      <c r="R2423" t="s">
        <v>8337</v>
      </c>
      <c r="S2423" s="12">
        <f t="shared" si="150"/>
        <v>42026.687453703707</v>
      </c>
      <c r="T2423" s="12">
        <f t="shared" si="151"/>
        <v>42056.687453703707</v>
      </c>
    </row>
    <row r="2424" spans="1:20" ht="30" x14ac:dyDescent="0.25">
      <c r="A2424">
        <v>2422</v>
      </c>
      <c r="B2424" s="3" t="s">
        <v>2423</v>
      </c>
      <c r="C2424" s="3" t="s">
        <v>6532</v>
      </c>
      <c r="D2424">
        <v>500</v>
      </c>
      <c r="E2424">
        <v>1</v>
      </c>
      <c r="F2424" t="s">
        <v>8221</v>
      </c>
      <c r="G2424" t="s">
        <v>8224</v>
      </c>
      <c r="H2424" t="s">
        <v>8246</v>
      </c>
      <c r="I2424">
        <v>1426091036</v>
      </c>
      <c r="J2424">
        <v>1423502636</v>
      </c>
      <c r="K2424" t="b">
        <v>0</v>
      </c>
      <c r="L2424">
        <v>1</v>
      </c>
      <c r="M2424" t="b">
        <v>0</v>
      </c>
      <c r="N2424" t="s">
        <v>8284</v>
      </c>
      <c r="O2424" s="5">
        <f t="shared" si="148"/>
        <v>0.2</v>
      </c>
      <c r="P2424" s="7">
        <f t="shared" si="149"/>
        <v>1</v>
      </c>
      <c r="Q2424" t="s">
        <v>8336</v>
      </c>
      <c r="R2424" t="s">
        <v>8337</v>
      </c>
      <c r="S2424" s="12">
        <f t="shared" si="150"/>
        <v>42044.724953703699</v>
      </c>
      <c r="T2424" s="12">
        <f t="shared" si="151"/>
        <v>42074.683287037042</v>
      </c>
    </row>
    <row r="2425" spans="1:20" ht="45" x14ac:dyDescent="0.25">
      <c r="A2425">
        <v>2423</v>
      </c>
      <c r="B2425" s="3" t="s">
        <v>2424</v>
      </c>
      <c r="C2425" s="3" t="s">
        <v>6533</v>
      </c>
      <c r="D2425">
        <v>60000</v>
      </c>
      <c r="E2425">
        <v>8</v>
      </c>
      <c r="F2425" t="s">
        <v>8221</v>
      </c>
      <c r="G2425" t="s">
        <v>8224</v>
      </c>
      <c r="H2425" t="s">
        <v>8246</v>
      </c>
      <c r="I2425">
        <v>1420044890</v>
      </c>
      <c r="J2425">
        <v>1417452890</v>
      </c>
      <c r="K2425" t="b">
        <v>0</v>
      </c>
      <c r="L2425">
        <v>1</v>
      </c>
      <c r="M2425" t="b">
        <v>0</v>
      </c>
      <c r="N2425" t="s">
        <v>8284</v>
      </c>
      <c r="O2425" s="5">
        <f t="shared" si="148"/>
        <v>1.3333333333333334E-2</v>
      </c>
      <c r="P2425" s="7">
        <f t="shared" si="149"/>
        <v>8</v>
      </c>
      <c r="Q2425" t="s">
        <v>8336</v>
      </c>
      <c r="R2425" t="s">
        <v>8337</v>
      </c>
      <c r="S2425" s="12">
        <f t="shared" si="150"/>
        <v>41974.704745370371</v>
      </c>
      <c r="T2425" s="12">
        <f t="shared" si="151"/>
        <v>42004.704745370371</v>
      </c>
    </row>
    <row r="2426" spans="1:20" ht="30" x14ac:dyDescent="0.25">
      <c r="A2426">
        <v>2424</v>
      </c>
      <c r="B2426" s="3" t="s">
        <v>2425</v>
      </c>
      <c r="C2426" s="3" t="s">
        <v>6534</v>
      </c>
      <c r="D2426">
        <v>25000</v>
      </c>
      <c r="E2426">
        <v>310</v>
      </c>
      <c r="F2426" t="s">
        <v>8221</v>
      </c>
      <c r="G2426" t="s">
        <v>8224</v>
      </c>
      <c r="H2426" t="s">
        <v>8246</v>
      </c>
      <c r="I2426">
        <v>1414445108</v>
      </c>
      <c r="J2426">
        <v>1411853108</v>
      </c>
      <c r="K2426" t="b">
        <v>0</v>
      </c>
      <c r="L2426">
        <v>9</v>
      </c>
      <c r="M2426" t="b">
        <v>0</v>
      </c>
      <c r="N2426" t="s">
        <v>8284</v>
      </c>
      <c r="O2426" s="5">
        <f t="shared" si="148"/>
        <v>1.24</v>
      </c>
      <c r="P2426" s="7">
        <f t="shared" si="149"/>
        <v>34.444444444444443</v>
      </c>
      <c r="Q2426" t="s">
        <v>8336</v>
      </c>
      <c r="R2426" t="s">
        <v>8337</v>
      </c>
      <c r="S2426" s="12">
        <f t="shared" si="150"/>
        <v>41909.892453703702</v>
      </c>
      <c r="T2426" s="12">
        <f t="shared" si="151"/>
        <v>41939.892453703702</v>
      </c>
    </row>
    <row r="2427" spans="1:20" ht="60" x14ac:dyDescent="0.25">
      <c r="A2427">
        <v>2425</v>
      </c>
      <c r="B2427" s="3" t="s">
        <v>2426</v>
      </c>
      <c r="C2427" s="3" t="s">
        <v>6535</v>
      </c>
      <c r="D2427">
        <v>3500</v>
      </c>
      <c r="E2427">
        <v>1</v>
      </c>
      <c r="F2427" t="s">
        <v>8221</v>
      </c>
      <c r="G2427" t="s">
        <v>8224</v>
      </c>
      <c r="H2427" t="s">
        <v>8246</v>
      </c>
      <c r="I2427">
        <v>1464386640</v>
      </c>
      <c r="J2427">
        <v>1463090149</v>
      </c>
      <c r="K2427" t="b">
        <v>0</v>
      </c>
      <c r="L2427">
        <v>1</v>
      </c>
      <c r="M2427" t="b">
        <v>0</v>
      </c>
      <c r="N2427" t="s">
        <v>8284</v>
      </c>
      <c r="O2427" s="5">
        <f t="shared" si="148"/>
        <v>2.8571428571428574E-2</v>
      </c>
      <c r="P2427" s="7">
        <f t="shared" si="149"/>
        <v>1</v>
      </c>
      <c r="Q2427" t="s">
        <v>8336</v>
      </c>
      <c r="R2427" t="s">
        <v>8337</v>
      </c>
      <c r="S2427" s="12">
        <f t="shared" si="150"/>
        <v>42502.913761574076</v>
      </c>
      <c r="T2427" s="12">
        <f t="shared" si="151"/>
        <v>42517.919444444444</v>
      </c>
    </row>
    <row r="2428" spans="1:20" ht="45" x14ac:dyDescent="0.25">
      <c r="A2428">
        <v>2426</v>
      </c>
      <c r="B2428" s="3" t="s">
        <v>2427</v>
      </c>
      <c r="C2428" s="3" t="s">
        <v>6536</v>
      </c>
      <c r="D2428">
        <v>20000</v>
      </c>
      <c r="E2428">
        <v>0</v>
      </c>
      <c r="F2428" t="s">
        <v>8221</v>
      </c>
      <c r="G2428" t="s">
        <v>8224</v>
      </c>
      <c r="H2428" t="s">
        <v>8246</v>
      </c>
      <c r="I2428">
        <v>1439006692</v>
      </c>
      <c r="J2428">
        <v>1433822692</v>
      </c>
      <c r="K2428" t="b">
        <v>0</v>
      </c>
      <c r="L2428">
        <v>0</v>
      </c>
      <c r="M2428" t="b">
        <v>0</v>
      </c>
      <c r="N2428" t="s">
        <v>8284</v>
      </c>
      <c r="O2428" s="5">
        <f t="shared" si="148"/>
        <v>0</v>
      </c>
      <c r="P2428" s="7" t="str">
        <f t="shared" si="149"/>
        <v>N/A</v>
      </c>
      <c r="Q2428" t="s">
        <v>8336</v>
      </c>
      <c r="R2428" t="s">
        <v>8337</v>
      </c>
      <c r="S2428" s="12">
        <f t="shared" si="150"/>
        <v>42164.170046296291</v>
      </c>
      <c r="T2428" s="12">
        <f t="shared" si="151"/>
        <v>42224.170046296291</v>
      </c>
    </row>
    <row r="2429" spans="1:20" ht="30" x14ac:dyDescent="0.25">
      <c r="A2429">
        <v>2427</v>
      </c>
      <c r="B2429" s="3" t="s">
        <v>2428</v>
      </c>
      <c r="C2429" s="3" t="s">
        <v>6537</v>
      </c>
      <c r="D2429">
        <v>50000</v>
      </c>
      <c r="E2429">
        <v>1</v>
      </c>
      <c r="F2429" t="s">
        <v>8221</v>
      </c>
      <c r="G2429" t="s">
        <v>8224</v>
      </c>
      <c r="H2429" t="s">
        <v>8246</v>
      </c>
      <c r="I2429">
        <v>1458715133</v>
      </c>
      <c r="J2429">
        <v>1455262733</v>
      </c>
      <c r="K2429" t="b">
        <v>0</v>
      </c>
      <c r="L2429">
        <v>1</v>
      </c>
      <c r="M2429" t="b">
        <v>0</v>
      </c>
      <c r="N2429" t="s">
        <v>8284</v>
      </c>
      <c r="O2429" s="5">
        <f t="shared" si="148"/>
        <v>2E-3</v>
      </c>
      <c r="P2429" s="7">
        <f t="shared" si="149"/>
        <v>1</v>
      </c>
      <c r="Q2429" t="s">
        <v>8336</v>
      </c>
      <c r="R2429" t="s">
        <v>8337</v>
      </c>
      <c r="S2429" s="12">
        <f t="shared" si="150"/>
        <v>42412.318668981476</v>
      </c>
      <c r="T2429" s="12">
        <f t="shared" si="151"/>
        <v>42452.277002314819</v>
      </c>
    </row>
    <row r="2430" spans="1:20" ht="45" x14ac:dyDescent="0.25">
      <c r="A2430">
        <v>2428</v>
      </c>
      <c r="B2430" s="3" t="s">
        <v>2429</v>
      </c>
      <c r="C2430" s="3" t="s">
        <v>6538</v>
      </c>
      <c r="D2430">
        <v>35000</v>
      </c>
      <c r="E2430">
        <v>1</v>
      </c>
      <c r="F2430" t="s">
        <v>8221</v>
      </c>
      <c r="G2430" t="s">
        <v>8224</v>
      </c>
      <c r="H2430" t="s">
        <v>8246</v>
      </c>
      <c r="I2430">
        <v>1426182551</v>
      </c>
      <c r="J2430">
        <v>1423594151</v>
      </c>
      <c r="K2430" t="b">
        <v>0</v>
      </c>
      <c r="L2430">
        <v>1</v>
      </c>
      <c r="M2430" t="b">
        <v>0</v>
      </c>
      <c r="N2430" t="s">
        <v>8284</v>
      </c>
      <c r="O2430" s="5">
        <f t="shared" si="148"/>
        <v>2.8571428571428571E-3</v>
      </c>
      <c r="P2430" s="7">
        <f t="shared" si="149"/>
        <v>1</v>
      </c>
      <c r="Q2430" t="s">
        <v>8336</v>
      </c>
      <c r="R2430" t="s">
        <v>8337</v>
      </c>
      <c r="S2430" s="12">
        <f t="shared" si="150"/>
        <v>42045.784155092595</v>
      </c>
      <c r="T2430" s="12">
        <f t="shared" si="151"/>
        <v>42075.742488425924</v>
      </c>
    </row>
    <row r="2431" spans="1:20" ht="45" x14ac:dyDescent="0.25">
      <c r="A2431">
        <v>2429</v>
      </c>
      <c r="B2431" s="3" t="s">
        <v>2430</v>
      </c>
      <c r="C2431" s="3" t="s">
        <v>6539</v>
      </c>
      <c r="D2431">
        <v>140000</v>
      </c>
      <c r="E2431">
        <v>2005</v>
      </c>
      <c r="F2431" t="s">
        <v>8221</v>
      </c>
      <c r="G2431" t="s">
        <v>8234</v>
      </c>
      <c r="H2431" t="s">
        <v>8254</v>
      </c>
      <c r="I2431">
        <v>1486313040</v>
      </c>
      <c r="J2431">
        <v>1483131966</v>
      </c>
      <c r="K2431" t="b">
        <v>0</v>
      </c>
      <c r="L2431">
        <v>4</v>
      </c>
      <c r="M2431" t="b">
        <v>0</v>
      </c>
      <c r="N2431" t="s">
        <v>8284</v>
      </c>
      <c r="O2431" s="5">
        <f t="shared" si="148"/>
        <v>1.4321428571428572</v>
      </c>
      <c r="P2431" s="7">
        <f t="shared" si="149"/>
        <v>501.25</v>
      </c>
      <c r="Q2431" t="s">
        <v>8336</v>
      </c>
      <c r="R2431" t="s">
        <v>8337</v>
      </c>
      <c r="S2431" s="12">
        <f t="shared" si="150"/>
        <v>42734.879236111112</v>
      </c>
      <c r="T2431" s="12">
        <f t="shared" si="151"/>
        <v>42771.697222222225</v>
      </c>
    </row>
    <row r="2432" spans="1:20" ht="60" x14ac:dyDescent="0.25">
      <c r="A2432">
        <v>2430</v>
      </c>
      <c r="B2432" s="3" t="s">
        <v>2431</v>
      </c>
      <c r="C2432" s="3" t="s">
        <v>6540</v>
      </c>
      <c r="D2432">
        <v>3000</v>
      </c>
      <c r="E2432">
        <v>21</v>
      </c>
      <c r="F2432" t="s">
        <v>8221</v>
      </c>
      <c r="G2432" t="s">
        <v>8224</v>
      </c>
      <c r="H2432" t="s">
        <v>8246</v>
      </c>
      <c r="I2432">
        <v>1455246504</v>
      </c>
      <c r="J2432">
        <v>1452654504</v>
      </c>
      <c r="K2432" t="b">
        <v>0</v>
      </c>
      <c r="L2432">
        <v>2</v>
      </c>
      <c r="M2432" t="b">
        <v>0</v>
      </c>
      <c r="N2432" t="s">
        <v>8284</v>
      </c>
      <c r="O2432" s="5">
        <f t="shared" si="148"/>
        <v>0.70000000000000007</v>
      </c>
      <c r="P2432" s="7">
        <f t="shared" si="149"/>
        <v>10.5</v>
      </c>
      <c r="Q2432" t="s">
        <v>8336</v>
      </c>
      <c r="R2432" t="s">
        <v>8337</v>
      </c>
      <c r="S2432" s="12">
        <f t="shared" si="150"/>
        <v>42382.130833333329</v>
      </c>
      <c r="T2432" s="12">
        <f t="shared" si="151"/>
        <v>42412.130833333329</v>
      </c>
    </row>
    <row r="2433" spans="1:20" ht="30" x14ac:dyDescent="0.25">
      <c r="A2433">
        <v>2431</v>
      </c>
      <c r="B2433" s="3" t="s">
        <v>2432</v>
      </c>
      <c r="C2433" s="3" t="s">
        <v>6541</v>
      </c>
      <c r="D2433">
        <v>100000</v>
      </c>
      <c r="E2433">
        <v>2</v>
      </c>
      <c r="F2433" t="s">
        <v>8221</v>
      </c>
      <c r="G2433" t="s">
        <v>8224</v>
      </c>
      <c r="H2433" t="s">
        <v>8246</v>
      </c>
      <c r="I2433">
        <v>1467080613</v>
      </c>
      <c r="J2433">
        <v>1461896613</v>
      </c>
      <c r="K2433" t="b">
        <v>0</v>
      </c>
      <c r="L2433">
        <v>2</v>
      </c>
      <c r="M2433" t="b">
        <v>0</v>
      </c>
      <c r="N2433" t="s">
        <v>8284</v>
      </c>
      <c r="O2433" s="5">
        <f t="shared" si="148"/>
        <v>2E-3</v>
      </c>
      <c r="P2433" s="7">
        <f t="shared" si="149"/>
        <v>1</v>
      </c>
      <c r="Q2433" t="s">
        <v>8336</v>
      </c>
      <c r="R2433" t="s">
        <v>8337</v>
      </c>
      <c r="S2433" s="12">
        <f t="shared" si="150"/>
        <v>42489.099687499998</v>
      </c>
      <c r="T2433" s="12">
        <f t="shared" si="151"/>
        <v>42549.099687499998</v>
      </c>
    </row>
    <row r="2434" spans="1:20" ht="45" x14ac:dyDescent="0.25">
      <c r="A2434">
        <v>2432</v>
      </c>
      <c r="B2434" s="3" t="s">
        <v>2433</v>
      </c>
      <c r="C2434" s="3" t="s">
        <v>6542</v>
      </c>
      <c r="D2434">
        <v>14000</v>
      </c>
      <c r="E2434">
        <v>2</v>
      </c>
      <c r="F2434" t="s">
        <v>8221</v>
      </c>
      <c r="G2434" t="s">
        <v>8224</v>
      </c>
      <c r="H2434" t="s">
        <v>8246</v>
      </c>
      <c r="I2434">
        <v>1425791697</v>
      </c>
      <c r="J2434">
        <v>1423199697</v>
      </c>
      <c r="K2434" t="b">
        <v>0</v>
      </c>
      <c r="L2434">
        <v>2</v>
      </c>
      <c r="M2434" t="b">
        <v>0</v>
      </c>
      <c r="N2434" t="s">
        <v>8284</v>
      </c>
      <c r="O2434" s="5">
        <f t="shared" si="148"/>
        <v>1.4285714285714287E-2</v>
      </c>
      <c r="P2434" s="7">
        <f t="shared" si="149"/>
        <v>1</v>
      </c>
      <c r="Q2434" t="s">
        <v>8336</v>
      </c>
      <c r="R2434" t="s">
        <v>8337</v>
      </c>
      <c r="S2434" s="12">
        <f t="shared" si="150"/>
        <v>42041.218715277777</v>
      </c>
      <c r="T2434" s="12">
        <f t="shared" si="151"/>
        <v>42071.218715277777</v>
      </c>
    </row>
    <row r="2435" spans="1:20" ht="60" x14ac:dyDescent="0.25">
      <c r="A2435">
        <v>2433</v>
      </c>
      <c r="B2435" s="3" t="s">
        <v>2434</v>
      </c>
      <c r="C2435" s="3" t="s">
        <v>6543</v>
      </c>
      <c r="D2435">
        <v>10000</v>
      </c>
      <c r="E2435">
        <v>0</v>
      </c>
      <c r="F2435" t="s">
        <v>8221</v>
      </c>
      <c r="G2435" t="s">
        <v>8224</v>
      </c>
      <c r="H2435" t="s">
        <v>8246</v>
      </c>
      <c r="I2435">
        <v>1456608943</v>
      </c>
      <c r="J2435">
        <v>1454016943</v>
      </c>
      <c r="K2435" t="b">
        <v>0</v>
      </c>
      <c r="L2435">
        <v>0</v>
      </c>
      <c r="M2435" t="b">
        <v>0</v>
      </c>
      <c r="N2435" t="s">
        <v>8284</v>
      </c>
      <c r="O2435" s="5">
        <f t="shared" ref="O2435:O2498" si="152">(E2435/D2435)*100</f>
        <v>0</v>
      </c>
      <c r="P2435" s="7" t="str">
        <f t="shared" ref="P2435:P2498" si="153">IF(E2435&gt;0,E2435/L2435,"N/A")</f>
        <v>N/A</v>
      </c>
      <c r="Q2435" t="s">
        <v>8336</v>
      </c>
      <c r="R2435" t="s">
        <v>8337</v>
      </c>
      <c r="S2435" s="12">
        <f t="shared" ref="S2435:S2498" si="154">(((J2435/60)/60)/24)+DATE(1970,1,1)</f>
        <v>42397.89980324074</v>
      </c>
      <c r="T2435" s="12">
        <f t="shared" ref="T2435:T2498" si="155">(((I2435/60)/60/24)+DATE(1970,1,1))</f>
        <v>42427.89980324074</v>
      </c>
    </row>
    <row r="2436" spans="1:20" ht="60" x14ac:dyDescent="0.25">
      <c r="A2436">
        <v>2434</v>
      </c>
      <c r="B2436" s="3" t="s">
        <v>2435</v>
      </c>
      <c r="C2436" s="3" t="s">
        <v>6544</v>
      </c>
      <c r="D2436">
        <v>20000</v>
      </c>
      <c r="E2436">
        <v>26</v>
      </c>
      <c r="F2436" t="s">
        <v>8221</v>
      </c>
      <c r="G2436" t="s">
        <v>8224</v>
      </c>
      <c r="H2436" t="s">
        <v>8246</v>
      </c>
      <c r="I2436">
        <v>1438662474</v>
      </c>
      <c r="J2436">
        <v>1435206474</v>
      </c>
      <c r="K2436" t="b">
        <v>0</v>
      </c>
      <c r="L2436">
        <v>2</v>
      </c>
      <c r="M2436" t="b">
        <v>0</v>
      </c>
      <c r="N2436" t="s">
        <v>8284</v>
      </c>
      <c r="O2436" s="5">
        <f t="shared" si="152"/>
        <v>0.13</v>
      </c>
      <c r="P2436" s="7">
        <f t="shared" si="153"/>
        <v>13</v>
      </c>
      <c r="Q2436" t="s">
        <v>8336</v>
      </c>
      <c r="R2436" t="s">
        <v>8337</v>
      </c>
      <c r="S2436" s="12">
        <f t="shared" si="154"/>
        <v>42180.18604166666</v>
      </c>
      <c r="T2436" s="12">
        <f t="shared" si="155"/>
        <v>42220.18604166666</v>
      </c>
    </row>
    <row r="2437" spans="1:20" ht="45" x14ac:dyDescent="0.25">
      <c r="A2437">
        <v>2435</v>
      </c>
      <c r="B2437" s="3" t="s">
        <v>2436</v>
      </c>
      <c r="C2437" s="3" t="s">
        <v>6545</v>
      </c>
      <c r="D2437">
        <v>250000</v>
      </c>
      <c r="E2437">
        <v>1224</v>
      </c>
      <c r="F2437" t="s">
        <v>8221</v>
      </c>
      <c r="G2437" t="s">
        <v>8235</v>
      </c>
      <c r="H2437" t="s">
        <v>8255</v>
      </c>
      <c r="I2437">
        <v>1444027186</v>
      </c>
      <c r="J2437">
        <v>1441435186</v>
      </c>
      <c r="K2437" t="b">
        <v>0</v>
      </c>
      <c r="L2437">
        <v>4</v>
      </c>
      <c r="M2437" t="b">
        <v>0</v>
      </c>
      <c r="N2437" t="s">
        <v>8284</v>
      </c>
      <c r="O2437" s="5">
        <f t="shared" si="152"/>
        <v>0.48960000000000004</v>
      </c>
      <c r="P2437" s="7">
        <f t="shared" si="153"/>
        <v>306</v>
      </c>
      <c r="Q2437" t="s">
        <v>8336</v>
      </c>
      <c r="R2437" t="s">
        <v>8337</v>
      </c>
      <c r="S2437" s="12">
        <f t="shared" si="154"/>
        <v>42252.277615740735</v>
      </c>
      <c r="T2437" s="12">
        <f t="shared" si="155"/>
        <v>42282.277615740735</v>
      </c>
    </row>
    <row r="2438" spans="1:20" ht="60" x14ac:dyDescent="0.25">
      <c r="A2438">
        <v>2436</v>
      </c>
      <c r="B2438" s="3" t="s">
        <v>2437</v>
      </c>
      <c r="C2438" s="3" t="s">
        <v>6546</v>
      </c>
      <c r="D2438">
        <v>117000</v>
      </c>
      <c r="E2438">
        <v>45</v>
      </c>
      <c r="F2438" t="s">
        <v>8221</v>
      </c>
      <c r="G2438" t="s">
        <v>8229</v>
      </c>
      <c r="H2438" t="s">
        <v>8251</v>
      </c>
      <c r="I2438">
        <v>1454078770</v>
      </c>
      <c r="J2438">
        <v>1448894770</v>
      </c>
      <c r="K2438" t="b">
        <v>0</v>
      </c>
      <c r="L2438">
        <v>2</v>
      </c>
      <c r="M2438" t="b">
        <v>0</v>
      </c>
      <c r="N2438" t="s">
        <v>8284</v>
      </c>
      <c r="O2438" s="5">
        <f t="shared" si="152"/>
        <v>3.8461538461538464E-2</v>
      </c>
      <c r="P2438" s="7">
        <f t="shared" si="153"/>
        <v>22.5</v>
      </c>
      <c r="Q2438" t="s">
        <v>8336</v>
      </c>
      <c r="R2438" t="s">
        <v>8337</v>
      </c>
      <c r="S2438" s="12">
        <f t="shared" si="154"/>
        <v>42338.615393518514</v>
      </c>
      <c r="T2438" s="12">
        <f t="shared" si="155"/>
        <v>42398.615393518514</v>
      </c>
    </row>
    <row r="2439" spans="1:20" ht="45" x14ac:dyDescent="0.25">
      <c r="A2439">
        <v>2437</v>
      </c>
      <c r="B2439" s="3" t="s">
        <v>2438</v>
      </c>
      <c r="C2439" s="3" t="s">
        <v>6547</v>
      </c>
      <c r="D2439">
        <v>8000</v>
      </c>
      <c r="E2439">
        <v>0</v>
      </c>
      <c r="F2439" t="s">
        <v>8221</v>
      </c>
      <c r="G2439" t="s">
        <v>8224</v>
      </c>
      <c r="H2439" t="s">
        <v>8246</v>
      </c>
      <c r="I2439">
        <v>1426615200</v>
      </c>
      <c r="J2439">
        <v>1422400188</v>
      </c>
      <c r="K2439" t="b">
        <v>0</v>
      </c>
      <c r="L2439">
        <v>0</v>
      </c>
      <c r="M2439" t="b">
        <v>0</v>
      </c>
      <c r="N2439" t="s">
        <v>8284</v>
      </c>
      <c r="O2439" s="5">
        <f t="shared" si="152"/>
        <v>0</v>
      </c>
      <c r="P2439" s="7" t="str">
        <f t="shared" si="153"/>
        <v>N/A</v>
      </c>
      <c r="Q2439" t="s">
        <v>8336</v>
      </c>
      <c r="R2439" t="s">
        <v>8337</v>
      </c>
      <c r="S2439" s="12">
        <f t="shared" si="154"/>
        <v>42031.965138888889</v>
      </c>
      <c r="T2439" s="12">
        <f t="shared" si="155"/>
        <v>42080.75</v>
      </c>
    </row>
    <row r="2440" spans="1:20" ht="60" x14ac:dyDescent="0.25">
      <c r="A2440">
        <v>2438</v>
      </c>
      <c r="B2440" s="3" t="s">
        <v>2439</v>
      </c>
      <c r="C2440" s="3" t="s">
        <v>6548</v>
      </c>
      <c r="D2440">
        <v>15000</v>
      </c>
      <c r="E2440">
        <v>50</v>
      </c>
      <c r="F2440" t="s">
        <v>8221</v>
      </c>
      <c r="G2440" t="s">
        <v>8224</v>
      </c>
      <c r="H2440" t="s">
        <v>8246</v>
      </c>
      <c r="I2440">
        <v>1449529062</v>
      </c>
      <c r="J2440">
        <v>1444341462</v>
      </c>
      <c r="K2440" t="b">
        <v>0</v>
      </c>
      <c r="L2440">
        <v>1</v>
      </c>
      <c r="M2440" t="b">
        <v>0</v>
      </c>
      <c r="N2440" t="s">
        <v>8284</v>
      </c>
      <c r="O2440" s="5">
        <f t="shared" si="152"/>
        <v>0.33333333333333337</v>
      </c>
      <c r="P2440" s="7">
        <f t="shared" si="153"/>
        <v>50</v>
      </c>
      <c r="Q2440" t="s">
        <v>8336</v>
      </c>
      <c r="R2440" t="s">
        <v>8337</v>
      </c>
      <c r="S2440" s="12">
        <f t="shared" si="154"/>
        <v>42285.91506944444</v>
      </c>
      <c r="T2440" s="12">
        <f t="shared" si="155"/>
        <v>42345.956736111111</v>
      </c>
    </row>
    <row r="2441" spans="1:20" ht="60" x14ac:dyDescent="0.25">
      <c r="A2441">
        <v>2439</v>
      </c>
      <c r="B2441" s="3" t="s">
        <v>2440</v>
      </c>
      <c r="C2441" s="3" t="s">
        <v>6549</v>
      </c>
      <c r="D2441">
        <v>10000</v>
      </c>
      <c r="E2441">
        <v>0</v>
      </c>
      <c r="F2441" t="s">
        <v>8221</v>
      </c>
      <c r="G2441" t="s">
        <v>8224</v>
      </c>
      <c r="H2441" t="s">
        <v>8246</v>
      </c>
      <c r="I2441">
        <v>1445197129</v>
      </c>
      <c r="J2441">
        <v>1442605129</v>
      </c>
      <c r="K2441" t="b">
        <v>0</v>
      </c>
      <c r="L2441">
        <v>0</v>
      </c>
      <c r="M2441" t="b">
        <v>0</v>
      </c>
      <c r="N2441" t="s">
        <v>8284</v>
      </c>
      <c r="O2441" s="5">
        <f t="shared" si="152"/>
        <v>0</v>
      </c>
      <c r="P2441" s="7" t="str">
        <f t="shared" si="153"/>
        <v>N/A</v>
      </c>
      <c r="Q2441" t="s">
        <v>8336</v>
      </c>
      <c r="R2441" t="s">
        <v>8337</v>
      </c>
      <c r="S2441" s="12">
        <f t="shared" si="154"/>
        <v>42265.818622685183</v>
      </c>
      <c r="T2441" s="12">
        <f t="shared" si="155"/>
        <v>42295.818622685183</v>
      </c>
    </row>
    <row r="2442" spans="1:20" ht="30" x14ac:dyDescent="0.25">
      <c r="A2442">
        <v>2440</v>
      </c>
      <c r="B2442" s="3" t="s">
        <v>2441</v>
      </c>
      <c r="C2442" s="3" t="s">
        <v>6550</v>
      </c>
      <c r="D2442">
        <v>5000</v>
      </c>
      <c r="E2442">
        <v>10</v>
      </c>
      <c r="F2442" t="s">
        <v>8221</v>
      </c>
      <c r="G2442" t="s">
        <v>8242</v>
      </c>
      <c r="H2442" t="s">
        <v>8249</v>
      </c>
      <c r="I2442">
        <v>1455399313</v>
      </c>
      <c r="J2442">
        <v>1452807313</v>
      </c>
      <c r="K2442" t="b">
        <v>0</v>
      </c>
      <c r="L2442">
        <v>2</v>
      </c>
      <c r="M2442" t="b">
        <v>0</v>
      </c>
      <c r="N2442" t="s">
        <v>8284</v>
      </c>
      <c r="O2442" s="5">
        <f t="shared" si="152"/>
        <v>0.2</v>
      </c>
      <c r="P2442" s="7">
        <f t="shared" si="153"/>
        <v>5</v>
      </c>
      <c r="Q2442" t="s">
        <v>8336</v>
      </c>
      <c r="R2442" t="s">
        <v>8337</v>
      </c>
      <c r="S2442" s="12">
        <f t="shared" si="154"/>
        <v>42383.899456018517</v>
      </c>
      <c r="T2442" s="12">
        <f t="shared" si="155"/>
        <v>42413.899456018517</v>
      </c>
    </row>
    <row r="2443" spans="1:20" ht="30" hidden="1" x14ac:dyDescent="0.25">
      <c r="A2443">
        <v>2441</v>
      </c>
      <c r="B2443" s="3" t="s">
        <v>2442</v>
      </c>
      <c r="C2443" s="3" t="s">
        <v>6551</v>
      </c>
      <c r="D2443">
        <v>7500</v>
      </c>
      <c r="E2443">
        <v>8091</v>
      </c>
      <c r="F2443" t="s">
        <v>8219</v>
      </c>
      <c r="G2443" t="s">
        <v>8224</v>
      </c>
      <c r="H2443" t="s">
        <v>8246</v>
      </c>
      <c r="I2443">
        <v>1437627540</v>
      </c>
      <c r="J2443">
        <v>1435806054</v>
      </c>
      <c r="K2443" t="b">
        <v>0</v>
      </c>
      <c r="L2443">
        <v>109</v>
      </c>
      <c r="M2443" t="b">
        <v>1</v>
      </c>
      <c r="N2443" t="s">
        <v>8298</v>
      </c>
      <c r="O2443" s="5">
        <f t="shared" si="152"/>
        <v>107.88</v>
      </c>
      <c r="P2443" s="7">
        <f t="shared" si="153"/>
        <v>74.22935779816514</v>
      </c>
      <c r="Q2443" t="s">
        <v>8336</v>
      </c>
      <c r="R2443" t="s">
        <v>8352</v>
      </c>
      <c r="S2443" s="12">
        <f t="shared" si="154"/>
        <v>42187.125625000001</v>
      </c>
      <c r="T2443" s="12">
        <f t="shared" si="155"/>
        <v>42208.207638888889</v>
      </c>
    </row>
    <row r="2444" spans="1:20" ht="30" hidden="1" x14ac:dyDescent="0.25">
      <c r="A2444">
        <v>2442</v>
      </c>
      <c r="B2444" s="3" t="s">
        <v>2443</v>
      </c>
      <c r="C2444" s="3" t="s">
        <v>6552</v>
      </c>
      <c r="D2444">
        <v>24000</v>
      </c>
      <c r="E2444">
        <v>30226</v>
      </c>
      <c r="F2444" t="s">
        <v>8219</v>
      </c>
      <c r="G2444" t="s">
        <v>8224</v>
      </c>
      <c r="H2444" t="s">
        <v>8246</v>
      </c>
      <c r="I2444">
        <v>1426777228</v>
      </c>
      <c r="J2444">
        <v>1424188828</v>
      </c>
      <c r="K2444" t="b">
        <v>0</v>
      </c>
      <c r="L2444">
        <v>372</v>
      </c>
      <c r="M2444" t="b">
        <v>1</v>
      </c>
      <c r="N2444" t="s">
        <v>8298</v>
      </c>
      <c r="O2444" s="5">
        <f t="shared" si="152"/>
        <v>125.94166666666666</v>
      </c>
      <c r="P2444" s="7">
        <f t="shared" si="153"/>
        <v>81.252688172043008</v>
      </c>
      <c r="Q2444" t="s">
        <v>8336</v>
      </c>
      <c r="R2444" t="s">
        <v>8352</v>
      </c>
      <c r="S2444" s="12">
        <f t="shared" si="154"/>
        <v>42052.666990740734</v>
      </c>
      <c r="T2444" s="12">
        <f t="shared" si="155"/>
        <v>42082.625324074077</v>
      </c>
    </row>
    <row r="2445" spans="1:20" ht="60" hidden="1" x14ac:dyDescent="0.25">
      <c r="A2445">
        <v>2443</v>
      </c>
      <c r="B2445" s="3" t="s">
        <v>2444</v>
      </c>
      <c r="C2445" s="3" t="s">
        <v>6553</v>
      </c>
      <c r="D2445">
        <v>20000</v>
      </c>
      <c r="E2445">
        <v>40502.99</v>
      </c>
      <c r="F2445" t="s">
        <v>8219</v>
      </c>
      <c r="G2445" t="s">
        <v>8224</v>
      </c>
      <c r="H2445" t="s">
        <v>8246</v>
      </c>
      <c r="I2445">
        <v>1408114822</v>
      </c>
      <c r="J2445">
        <v>1405522822</v>
      </c>
      <c r="K2445" t="b">
        <v>0</v>
      </c>
      <c r="L2445">
        <v>311</v>
      </c>
      <c r="M2445" t="b">
        <v>1</v>
      </c>
      <c r="N2445" t="s">
        <v>8298</v>
      </c>
      <c r="O2445" s="5">
        <f t="shared" si="152"/>
        <v>202.51495</v>
      </c>
      <c r="P2445" s="7">
        <f t="shared" si="153"/>
        <v>130.23469453376205</v>
      </c>
      <c r="Q2445" t="s">
        <v>8336</v>
      </c>
      <c r="R2445" t="s">
        <v>8352</v>
      </c>
      <c r="S2445" s="12">
        <f t="shared" si="154"/>
        <v>41836.625254629631</v>
      </c>
      <c r="T2445" s="12">
        <f t="shared" si="155"/>
        <v>41866.625254629631</v>
      </c>
    </row>
    <row r="2446" spans="1:20" ht="60" hidden="1" x14ac:dyDescent="0.25">
      <c r="A2446">
        <v>2444</v>
      </c>
      <c r="B2446" s="3" t="s">
        <v>2445</v>
      </c>
      <c r="C2446" s="3" t="s">
        <v>6554</v>
      </c>
      <c r="D2446">
        <v>3000</v>
      </c>
      <c r="E2446">
        <v>3258</v>
      </c>
      <c r="F2446" t="s">
        <v>8219</v>
      </c>
      <c r="G2446" t="s">
        <v>8224</v>
      </c>
      <c r="H2446" t="s">
        <v>8246</v>
      </c>
      <c r="I2446">
        <v>1464199591</v>
      </c>
      <c r="J2446">
        <v>1461607591</v>
      </c>
      <c r="K2446" t="b">
        <v>0</v>
      </c>
      <c r="L2446">
        <v>61</v>
      </c>
      <c r="M2446" t="b">
        <v>1</v>
      </c>
      <c r="N2446" t="s">
        <v>8298</v>
      </c>
      <c r="O2446" s="5">
        <f t="shared" si="152"/>
        <v>108.60000000000001</v>
      </c>
      <c r="P2446" s="7">
        <f t="shared" si="153"/>
        <v>53.409836065573771</v>
      </c>
      <c r="Q2446" t="s">
        <v>8336</v>
      </c>
      <c r="R2446" t="s">
        <v>8352</v>
      </c>
      <c r="S2446" s="12">
        <f t="shared" si="154"/>
        <v>42485.754525462966</v>
      </c>
      <c r="T2446" s="12">
        <f t="shared" si="155"/>
        <v>42515.754525462966</v>
      </c>
    </row>
    <row r="2447" spans="1:20" ht="60" hidden="1" x14ac:dyDescent="0.25">
      <c r="A2447">
        <v>2445</v>
      </c>
      <c r="B2447" s="3" t="s">
        <v>2446</v>
      </c>
      <c r="C2447" s="3" t="s">
        <v>6555</v>
      </c>
      <c r="D2447">
        <v>5000</v>
      </c>
      <c r="E2447">
        <v>8640</v>
      </c>
      <c r="F2447" t="s">
        <v>8219</v>
      </c>
      <c r="G2447" t="s">
        <v>8224</v>
      </c>
      <c r="H2447" t="s">
        <v>8246</v>
      </c>
      <c r="I2447">
        <v>1443242021</v>
      </c>
      <c r="J2447">
        <v>1440650021</v>
      </c>
      <c r="K2447" t="b">
        <v>0</v>
      </c>
      <c r="L2447">
        <v>115</v>
      </c>
      <c r="M2447" t="b">
        <v>1</v>
      </c>
      <c r="N2447" t="s">
        <v>8298</v>
      </c>
      <c r="O2447" s="5">
        <f t="shared" si="152"/>
        <v>172.8</v>
      </c>
      <c r="P2447" s="7">
        <f t="shared" si="153"/>
        <v>75.130434782608702</v>
      </c>
      <c r="Q2447" t="s">
        <v>8336</v>
      </c>
      <c r="R2447" t="s">
        <v>8352</v>
      </c>
      <c r="S2447" s="12">
        <f t="shared" si="154"/>
        <v>42243.190057870372</v>
      </c>
      <c r="T2447" s="12">
        <f t="shared" si="155"/>
        <v>42273.190057870372</v>
      </c>
    </row>
    <row r="2448" spans="1:20" ht="60" hidden="1" x14ac:dyDescent="0.25">
      <c r="A2448">
        <v>2446</v>
      </c>
      <c r="B2448" s="3" t="s">
        <v>2447</v>
      </c>
      <c r="C2448" s="3" t="s">
        <v>6556</v>
      </c>
      <c r="D2448">
        <v>5000</v>
      </c>
      <c r="E2448">
        <v>8399</v>
      </c>
      <c r="F2448" t="s">
        <v>8219</v>
      </c>
      <c r="G2448" t="s">
        <v>8224</v>
      </c>
      <c r="H2448" t="s">
        <v>8246</v>
      </c>
      <c r="I2448">
        <v>1480174071</v>
      </c>
      <c r="J2448">
        <v>1477578471</v>
      </c>
      <c r="K2448" t="b">
        <v>0</v>
      </c>
      <c r="L2448">
        <v>111</v>
      </c>
      <c r="M2448" t="b">
        <v>1</v>
      </c>
      <c r="N2448" t="s">
        <v>8298</v>
      </c>
      <c r="O2448" s="5">
        <f t="shared" si="152"/>
        <v>167.98</v>
      </c>
      <c r="P2448" s="7">
        <f t="shared" si="153"/>
        <v>75.666666666666671</v>
      </c>
      <c r="Q2448" t="s">
        <v>8336</v>
      </c>
      <c r="R2448" t="s">
        <v>8352</v>
      </c>
      <c r="S2448" s="12">
        <f t="shared" si="154"/>
        <v>42670.602673611109</v>
      </c>
      <c r="T2448" s="12">
        <f t="shared" si="155"/>
        <v>42700.64434027778</v>
      </c>
    </row>
    <row r="2449" spans="1:20" ht="60" hidden="1" x14ac:dyDescent="0.25">
      <c r="A2449">
        <v>2447</v>
      </c>
      <c r="B2449" s="3" t="s">
        <v>2448</v>
      </c>
      <c r="C2449" s="3" t="s">
        <v>6557</v>
      </c>
      <c r="D2449">
        <v>2500</v>
      </c>
      <c r="E2449">
        <v>10680</v>
      </c>
      <c r="F2449" t="s">
        <v>8219</v>
      </c>
      <c r="G2449" t="s">
        <v>8224</v>
      </c>
      <c r="H2449" t="s">
        <v>8246</v>
      </c>
      <c r="I2449">
        <v>1478923200</v>
      </c>
      <c r="J2449">
        <v>1476184593</v>
      </c>
      <c r="K2449" t="b">
        <v>0</v>
      </c>
      <c r="L2449">
        <v>337</v>
      </c>
      <c r="M2449" t="b">
        <v>1</v>
      </c>
      <c r="N2449" t="s">
        <v>8298</v>
      </c>
      <c r="O2449" s="5">
        <f t="shared" si="152"/>
        <v>427.20000000000005</v>
      </c>
      <c r="P2449" s="7">
        <f t="shared" si="153"/>
        <v>31.691394658753708</v>
      </c>
      <c r="Q2449" t="s">
        <v>8336</v>
      </c>
      <c r="R2449" t="s">
        <v>8352</v>
      </c>
      <c r="S2449" s="12">
        <f t="shared" si="154"/>
        <v>42654.469826388886</v>
      </c>
      <c r="T2449" s="12">
        <f t="shared" si="155"/>
        <v>42686.166666666672</v>
      </c>
    </row>
    <row r="2450" spans="1:20" ht="60" hidden="1" x14ac:dyDescent="0.25">
      <c r="A2450">
        <v>2448</v>
      </c>
      <c r="B2450" s="3" t="s">
        <v>2449</v>
      </c>
      <c r="C2450" s="3" t="s">
        <v>6558</v>
      </c>
      <c r="D2450">
        <v>400</v>
      </c>
      <c r="E2450">
        <v>430</v>
      </c>
      <c r="F2450" t="s">
        <v>8219</v>
      </c>
      <c r="G2450" t="s">
        <v>8224</v>
      </c>
      <c r="H2450" t="s">
        <v>8246</v>
      </c>
      <c r="I2450">
        <v>1472621760</v>
      </c>
      <c r="J2450">
        <v>1472110513</v>
      </c>
      <c r="K2450" t="b">
        <v>0</v>
      </c>
      <c r="L2450">
        <v>9</v>
      </c>
      <c r="M2450" t="b">
        <v>1</v>
      </c>
      <c r="N2450" t="s">
        <v>8298</v>
      </c>
      <c r="O2450" s="5">
        <f t="shared" si="152"/>
        <v>107.5</v>
      </c>
      <c r="P2450" s="7">
        <f t="shared" si="153"/>
        <v>47.777777777777779</v>
      </c>
      <c r="Q2450" t="s">
        <v>8336</v>
      </c>
      <c r="R2450" t="s">
        <v>8352</v>
      </c>
      <c r="S2450" s="12">
        <f t="shared" si="154"/>
        <v>42607.316122685181</v>
      </c>
      <c r="T2450" s="12">
        <f t="shared" si="155"/>
        <v>42613.233333333337</v>
      </c>
    </row>
    <row r="2451" spans="1:20" ht="45" hidden="1" x14ac:dyDescent="0.25">
      <c r="A2451">
        <v>2449</v>
      </c>
      <c r="B2451" s="3" t="s">
        <v>2450</v>
      </c>
      <c r="C2451" s="3" t="s">
        <v>6559</v>
      </c>
      <c r="D2451">
        <v>10000</v>
      </c>
      <c r="E2451">
        <v>10800</v>
      </c>
      <c r="F2451" t="s">
        <v>8219</v>
      </c>
      <c r="G2451" t="s">
        <v>8224</v>
      </c>
      <c r="H2451" t="s">
        <v>8246</v>
      </c>
      <c r="I2451">
        <v>1417321515</v>
      </c>
      <c r="J2451">
        <v>1414725915</v>
      </c>
      <c r="K2451" t="b">
        <v>0</v>
      </c>
      <c r="L2451">
        <v>120</v>
      </c>
      <c r="M2451" t="b">
        <v>1</v>
      </c>
      <c r="N2451" t="s">
        <v>8298</v>
      </c>
      <c r="O2451" s="5">
        <f t="shared" si="152"/>
        <v>108</v>
      </c>
      <c r="P2451" s="7">
        <f t="shared" si="153"/>
        <v>90</v>
      </c>
      <c r="Q2451" t="s">
        <v>8336</v>
      </c>
      <c r="R2451" t="s">
        <v>8352</v>
      </c>
      <c r="S2451" s="12">
        <f t="shared" si="154"/>
        <v>41943.142534722225</v>
      </c>
      <c r="T2451" s="12">
        <f t="shared" si="155"/>
        <v>41973.184201388889</v>
      </c>
    </row>
    <row r="2452" spans="1:20" ht="60" hidden="1" x14ac:dyDescent="0.25">
      <c r="A2452">
        <v>2450</v>
      </c>
      <c r="B2452" s="3" t="s">
        <v>2451</v>
      </c>
      <c r="C2452" s="3" t="s">
        <v>6560</v>
      </c>
      <c r="D2452">
        <v>15000</v>
      </c>
      <c r="E2452">
        <v>15230.03</v>
      </c>
      <c r="F2452" t="s">
        <v>8219</v>
      </c>
      <c r="G2452" t="s">
        <v>8224</v>
      </c>
      <c r="H2452" t="s">
        <v>8246</v>
      </c>
      <c r="I2452">
        <v>1414465860</v>
      </c>
      <c r="J2452">
        <v>1411177456</v>
      </c>
      <c r="K2452" t="b">
        <v>0</v>
      </c>
      <c r="L2452">
        <v>102</v>
      </c>
      <c r="M2452" t="b">
        <v>1</v>
      </c>
      <c r="N2452" t="s">
        <v>8298</v>
      </c>
      <c r="O2452" s="5">
        <f t="shared" si="152"/>
        <v>101.53353333333335</v>
      </c>
      <c r="P2452" s="7">
        <f t="shared" si="153"/>
        <v>149.31401960784314</v>
      </c>
      <c r="Q2452" t="s">
        <v>8336</v>
      </c>
      <c r="R2452" t="s">
        <v>8352</v>
      </c>
      <c r="S2452" s="12">
        <f t="shared" si="154"/>
        <v>41902.07240740741</v>
      </c>
      <c r="T2452" s="12">
        <f t="shared" si="155"/>
        <v>41940.132638888892</v>
      </c>
    </row>
    <row r="2453" spans="1:20" ht="60" hidden="1" x14ac:dyDescent="0.25">
      <c r="A2453">
        <v>2451</v>
      </c>
      <c r="B2453" s="3" t="s">
        <v>2452</v>
      </c>
      <c r="C2453" s="3" t="s">
        <v>6561</v>
      </c>
      <c r="D2453">
        <v>10000</v>
      </c>
      <c r="E2453">
        <v>11545</v>
      </c>
      <c r="F2453" t="s">
        <v>8219</v>
      </c>
      <c r="G2453" t="s">
        <v>8224</v>
      </c>
      <c r="H2453" t="s">
        <v>8246</v>
      </c>
      <c r="I2453">
        <v>1488750490</v>
      </c>
      <c r="J2453">
        <v>1487022490</v>
      </c>
      <c r="K2453" t="b">
        <v>0</v>
      </c>
      <c r="L2453">
        <v>186</v>
      </c>
      <c r="M2453" t="b">
        <v>1</v>
      </c>
      <c r="N2453" t="s">
        <v>8298</v>
      </c>
      <c r="O2453" s="5">
        <f t="shared" si="152"/>
        <v>115.45</v>
      </c>
      <c r="P2453" s="7">
        <f t="shared" si="153"/>
        <v>62.06989247311828</v>
      </c>
      <c r="Q2453" t="s">
        <v>8336</v>
      </c>
      <c r="R2453" t="s">
        <v>8352</v>
      </c>
      <c r="S2453" s="12">
        <f t="shared" si="154"/>
        <v>42779.908449074079</v>
      </c>
      <c r="T2453" s="12">
        <f t="shared" si="155"/>
        <v>42799.908449074079</v>
      </c>
    </row>
    <row r="2454" spans="1:20" ht="60" hidden="1" x14ac:dyDescent="0.25">
      <c r="A2454">
        <v>2452</v>
      </c>
      <c r="B2454" s="3" t="s">
        <v>2453</v>
      </c>
      <c r="C2454" s="3" t="s">
        <v>6562</v>
      </c>
      <c r="D2454">
        <v>600</v>
      </c>
      <c r="E2454">
        <v>801</v>
      </c>
      <c r="F2454" t="s">
        <v>8219</v>
      </c>
      <c r="G2454" t="s">
        <v>8224</v>
      </c>
      <c r="H2454" t="s">
        <v>8246</v>
      </c>
      <c r="I2454">
        <v>1451430000</v>
      </c>
      <c r="J2454">
        <v>1448914500</v>
      </c>
      <c r="K2454" t="b">
        <v>0</v>
      </c>
      <c r="L2454">
        <v>15</v>
      </c>
      <c r="M2454" t="b">
        <v>1</v>
      </c>
      <c r="N2454" t="s">
        <v>8298</v>
      </c>
      <c r="O2454" s="5">
        <f t="shared" si="152"/>
        <v>133.5</v>
      </c>
      <c r="P2454" s="7">
        <f t="shared" si="153"/>
        <v>53.4</v>
      </c>
      <c r="Q2454" t="s">
        <v>8336</v>
      </c>
      <c r="R2454" t="s">
        <v>8352</v>
      </c>
      <c r="S2454" s="12">
        <f t="shared" si="154"/>
        <v>42338.84375</v>
      </c>
      <c r="T2454" s="12">
        <f t="shared" si="155"/>
        <v>42367.958333333328</v>
      </c>
    </row>
    <row r="2455" spans="1:20" ht="60" hidden="1" x14ac:dyDescent="0.25">
      <c r="A2455">
        <v>2453</v>
      </c>
      <c r="B2455" s="3" t="s">
        <v>2454</v>
      </c>
      <c r="C2455" s="3" t="s">
        <v>6563</v>
      </c>
      <c r="D2455">
        <v>3000</v>
      </c>
      <c r="E2455">
        <v>4641</v>
      </c>
      <c r="F2455" t="s">
        <v>8219</v>
      </c>
      <c r="G2455" t="s">
        <v>8224</v>
      </c>
      <c r="H2455" t="s">
        <v>8246</v>
      </c>
      <c r="I2455">
        <v>1486053409</v>
      </c>
      <c r="J2455">
        <v>1483461409</v>
      </c>
      <c r="K2455" t="b">
        <v>0</v>
      </c>
      <c r="L2455">
        <v>67</v>
      </c>
      <c r="M2455" t="b">
        <v>1</v>
      </c>
      <c r="N2455" t="s">
        <v>8298</v>
      </c>
      <c r="O2455" s="5">
        <f t="shared" si="152"/>
        <v>154.69999999999999</v>
      </c>
      <c r="P2455" s="7">
        <f t="shared" si="153"/>
        <v>69.268656716417908</v>
      </c>
      <c r="Q2455" t="s">
        <v>8336</v>
      </c>
      <c r="R2455" t="s">
        <v>8352</v>
      </c>
      <c r="S2455" s="12">
        <f t="shared" si="154"/>
        <v>42738.692233796297</v>
      </c>
      <c r="T2455" s="12">
        <f t="shared" si="155"/>
        <v>42768.692233796297</v>
      </c>
    </row>
    <row r="2456" spans="1:20" ht="45" hidden="1" x14ac:dyDescent="0.25">
      <c r="A2456">
        <v>2454</v>
      </c>
      <c r="B2456" s="3" t="s">
        <v>2455</v>
      </c>
      <c r="C2456" s="3" t="s">
        <v>6564</v>
      </c>
      <c r="D2456">
        <v>35000</v>
      </c>
      <c r="E2456">
        <v>35296</v>
      </c>
      <c r="F2456" t="s">
        <v>8219</v>
      </c>
      <c r="G2456" t="s">
        <v>8224</v>
      </c>
      <c r="H2456" t="s">
        <v>8246</v>
      </c>
      <c r="I2456">
        <v>1489207808</v>
      </c>
      <c r="J2456">
        <v>1486183808</v>
      </c>
      <c r="K2456" t="b">
        <v>0</v>
      </c>
      <c r="L2456">
        <v>130</v>
      </c>
      <c r="M2456" t="b">
        <v>1</v>
      </c>
      <c r="N2456" t="s">
        <v>8298</v>
      </c>
      <c r="O2456" s="5">
        <f t="shared" si="152"/>
        <v>100.84571428571429</v>
      </c>
      <c r="P2456" s="7">
        <f t="shared" si="153"/>
        <v>271.50769230769231</v>
      </c>
      <c r="Q2456" t="s">
        <v>8336</v>
      </c>
      <c r="R2456" t="s">
        <v>8352</v>
      </c>
      <c r="S2456" s="12">
        <f t="shared" si="154"/>
        <v>42770.201481481476</v>
      </c>
      <c r="T2456" s="12">
        <f t="shared" si="155"/>
        <v>42805.201481481476</v>
      </c>
    </row>
    <row r="2457" spans="1:20" ht="45" hidden="1" x14ac:dyDescent="0.25">
      <c r="A2457">
        <v>2455</v>
      </c>
      <c r="B2457" s="3" t="s">
        <v>2456</v>
      </c>
      <c r="C2457" s="3" t="s">
        <v>6565</v>
      </c>
      <c r="D2457">
        <v>300</v>
      </c>
      <c r="E2457">
        <v>546</v>
      </c>
      <c r="F2457" t="s">
        <v>8219</v>
      </c>
      <c r="G2457" t="s">
        <v>8224</v>
      </c>
      <c r="H2457" t="s">
        <v>8246</v>
      </c>
      <c r="I2457">
        <v>1461177950</v>
      </c>
      <c r="J2457">
        <v>1458758750</v>
      </c>
      <c r="K2457" t="b">
        <v>0</v>
      </c>
      <c r="L2457">
        <v>16</v>
      </c>
      <c r="M2457" t="b">
        <v>1</v>
      </c>
      <c r="N2457" t="s">
        <v>8298</v>
      </c>
      <c r="O2457" s="5">
        <f t="shared" si="152"/>
        <v>182</v>
      </c>
      <c r="P2457" s="7">
        <f t="shared" si="153"/>
        <v>34.125</v>
      </c>
      <c r="Q2457" t="s">
        <v>8336</v>
      </c>
      <c r="R2457" t="s">
        <v>8352</v>
      </c>
      <c r="S2457" s="12">
        <f t="shared" si="154"/>
        <v>42452.781828703708</v>
      </c>
      <c r="T2457" s="12">
        <f t="shared" si="155"/>
        <v>42480.781828703708</v>
      </c>
    </row>
    <row r="2458" spans="1:20" ht="45" hidden="1" x14ac:dyDescent="0.25">
      <c r="A2458">
        <v>2456</v>
      </c>
      <c r="B2458" s="3" t="s">
        <v>2457</v>
      </c>
      <c r="C2458" s="3" t="s">
        <v>6566</v>
      </c>
      <c r="D2458">
        <v>1500</v>
      </c>
      <c r="E2458">
        <v>2713</v>
      </c>
      <c r="F2458" t="s">
        <v>8219</v>
      </c>
      <c r="G2458" t="s">
        <v>8224</v>
      </c>
      <c r="H2458" t="s">
        <v>8246</v>
      </c>
      <c r="I2458">
        <v>1488063839</v>
      </c>
      <c r="J2458">
        <v>1485471839</v>
      </c>
      <c r="K2458" t="b">
        <v>0</v>
      </c>
      <c r="L2458">
        <v>67</v>
      </c>
      <c r="M2458" t="b">
        <v>1</v>
      </c>
      <c r="N2458" t="s">
        <v>8298</v>
      </c>
      <c r="O2458" s="5">
        <f t="shared" si="152"/>
        <v>180.86666666666667</v>
      </c>
      <c r="P2458" s="7">
        <f t="shared" si="153"/>
        <v>40.492537313432834</v>
      </c>
      <c r="Q2458" t="s">
        <v>8336</v>
      </c>
      <c r="R2458" t="s">
        <v>8352</v>
      </c>
      <c r="S2458" s="12">
        <f t="shared" si="154"/>
        <v>42761.961099537039</v>
      </c>
      <c r="T2458" s="12">
        <f t="shared" si="155"/>
        <v>42791.961099537039</v>
      </c>
    </row>
    <row r="2459" spans="1:20" ht="45" hidden="1" x14ac:dyDescent="0.25">
      <c r="A2459">
        <v>2457</v>
      </c>
      <c r="B2459" s="3" t="s">
        <v>2458</v>
      </c>
      <c r="C2459" s="3" t="s">
        <v>6567</v>
      </c>
      <c r="D2459">
        <v>23000</v>
      </c>
      <c r="E2459">
        <v>23530</v>
      </c>
      <c r="F2459" t="s">
        <v>8219</v>
      </c>
      <c r="G2459" t="s">
        <v>8224</v>
      </c>
      <c r="H2459" t="s">
        <v>8246</v>
      </c>
      <c r="I2459">
        <v>1458826056</v>
      </c>
      <c r="J2459">
        <v>1456237656</v>
      </c>
      <c r="K2459" t="b">
        <v>0</v>
      </c>
      <c r="L2459">
        <v>124</v>
      </c>
      <c r="M2459" t="b">
        <v>1</v>
      </c>
      <c r="N2459" t="s">
        <v>8298</v>
      </c>
      <c r="O2459" s="5">
        <f t="shared" si="152"/>
        <v>102.30434782608695</v>
      </c>
      <c r="P2459" s="7">
        <f t="shared" si="153"/>
        <v>189.75806451612902</v>
      </c>
      <c r="Q2459" t="s">
        <v>8336</v>
      </c>
      <c r="R2459" t="s">
        <v>8352</v>
      </c>
      <c r="S2459" s="12">
        <f t="shared" si="154"/>
        <v>42423.602500000001</v>
      </c>
      <c r="T2459" s="12">
        <f t="shared" si="155"/>
        <v>42453.560833333337</v>
      </c>
    </row>
    <row r="2460" spans="1:20" ht="60" hidden="1" x14ac:dyDescent="0.25">
      <c r="A2460">
        <v>2458</v>
      </c>
      <c r="B2460" s="3" t="s">
        <v>2459</v>
      </c>
      <c r="C2460" s="3" t="s">
        <v>6568</v>
      </c>
      <c r="D2460">
        <v>5000</v>
      </c>
      <c r="E2460">
        <v>5509</v>
      </c>
      <c r="F2460" t="s">
        <v>8219</v>
      </c>
      <c r="G2460" t="s">
        <v>8224</v>
      </c>
      <c r="H2460" t="s">
        <v>8246</v>
      </c>
      <c r="I2460">
        <v>1465498800</v>
      </c>
      <c r="J2460">
        <v>1462481718</v>
      </c>
      <c r="K2460" t="b">
        <v>0</v>
      </c>
      <c r="L2460">
        <v>80</v>
      </c>
      <c r="M2460" t="b">
        <v>1</v>
      </c>
      <c r="N2460" t="s">
        <v>8298</v>
      </c>
      <c r="O2460" s="5">
        <f t="shared" si="152"/>
        <v>110.17999999999999</v>
      </c>
      <c r="P2460" s="7">
        <f t="shared" si="153"/>
        <v>68.862499999999997</v>
      </c>
      <c r="Q2460" t="s">
        <v>8336</v>
      </c>
      <c r="R2460" t="s">
        <v>8352</v>
      </c>
      <c r="S2460" s="12">
        <f t="shared" si="154"/>
        <v>42495.871736111112</v>
      </c>
      <c r="T2460" s="12">
        <f t="shared" si="155"/>
        <v>42530.791666666672</v>
      </c>
    </row>
    <row r="2461" spans="1:20" ht="60" hidden="1" x14ac:dyDescent="0.25">
      <c r="A2461">
        <v>2459</v>
      </c>
      <c r="B2461" s="3" t="s">
        <v>2460</v>
      </c>
      <c r="C2461" s="3" t="s">
        <v>6569</v>
      </c>
      <c r="D2461">
        <v>30000</v>
      </c>
      <c r="E2461">
        <v>30675</v>
      </c>
      <c r="F2461" t="s">
        <v>8219</v>
      </c>
      <c r="G2461" t="s">
        <v>8224</v>
      </c>
      <c r="H2461" t="s">
        <v>8246</v>
      </c>
      <c r="I2461">
        <v>1458742685</v>
      </c>
      <c r="J2461">
        <v>1454858285</v>
      </c>
      <c r="K2461" t="b">
        <v>0</v>
      </c>
      <c r="L2461">
        <v>282</v>
      </c>
      <c r="M2461" t="b">
        <v>1</v>
      </c>
      <c r="N2461" t="s">
        <v>8298</v>
      </c>
      <c r="O2461" s="5">
        <f t="shared" si="152"/>
        <v>102.25</v>
      </c>
      <c r="P2461" s="7">
        <f t="shared" si="153"/>
        <v>108.77659574468085</v>
      </c>
      <c r="Q2461" t="s">
        <v>8336</v>
      </c>
      <c r="R2461" t="s">
        <v>8352</v>
      </c>
      <c r="S2461" s="12">
        <f t="shared" si="154"/>
        <v>42407.637557870374</v>
      </c>
      <c r="T2461" s="12">
        <f t="shared" si="155"/>
        <v>42452.595891203702</v>
      </c>
    </row>
    <row r="2462" spans="1:20" ht="60" hidden="1" x14ac:dyDescent="0.25">
      <c r="A2462">
        <v>2460</v>
      </c>
      <c r="B2462" s="3" t="s">
        <v>2461</v>
      </c>
      <c r="C2462" s="3" t="s">
        <v>6570</v>
      </c>
      <c r="D2462">
        <v>8500</v>
      </c>
      <c r="E2462">
        <v>8567</v>
      </c>
      <c r="F2462" t="s">
        <v>8219</v>
      </c>
      <c r="G2462" t="s">
        <v>8224</v>
      </c>
      <c r="H2462" t="s">
        <v>8246</v>
      </c>
      <c r="I2462">
        <v>1483417020</v>
      </c>
      <c r="J2462">
        <v>1480480167</v>
      </c>
      <c r="K2462" t="b">
        <v>0</v>
      </c>
      <c r="L2462">
        <v>68</v>
      </c>
      <c r="M2462" t="b">
        <v>1</v>
      </c>
      <c r="N2462" t="s">
        <v>8298</v>
      </c>
      <c r="O2462" s="5">
        <f t="shared" si="152"/>
        <v>100.78823529411764</v>
      </c>
      <c r="P2462" s="7">
        <f t="shared" si="153"/>
        <v>125.98529411764706</v>
      </c>
      <c r="Q2462" t="s">
        <v>8336</v>
      </c>
      <c r="R2462" t="s">
        <v>8352</v>
      </c>
      <c r="S2462" s="12">
        <f t="shared" si="154"/>
        <v>42704.187118055561</v>
      </c>
      <c r="T2462" s="12">
        <f t="shared" si="155"/>
        <v>42738.178472222222</v>
      </c>
    </row>
    <row r="2463" spans="1:20" ht="60" hidden="1" x14ac:dyDescent="0.25">
      <c r="A2463">
        <v>2461</v>
      </c>
      <c r="B2463" s="3" t="s">
        <v>2462</v>
      </c>
      <c r="C2463" s="3" t="s">
        <v>6571</v>
      </c>
      <c r="D2463">
        <v>7500</v>
      </c>
      <c r="E2463">
        <v>7785</v>
      </c>
      <c r="F2463" t="s">
        <v>8219</v>
      </c>
      <c r="G2463" t="s">
        <v>8224</v>
      </c>
      <c r="H2463" t="s">
        <v>8246</v>
      </c>
      <c r="I2463">
        <v>1317438000</v>
      </c>
      <c r="J2463">
        <v>1314577097</v>
      </c>
      <c r="K2463" t="b">
        <v>0</v>
      </c>
      <c r="L2463">
        <v>86</v>
      </c>
      <c r="M2463" t="b">
        <v>1</v>
      </c>
      <c r="N2463" t="s">
        <v>8279</v>
      </c>
      <c r="O2463" s="5">
        <f t="shared" si="152"/>
        <v>103.8</v>
      </c>
      <c r="P2463" s="7">
        <f t="shared" si="153"/>
        <v>90.523255813953483</v>
      </c>
      <c r="Q2463" t="s">
        <v>8325</v>
      </c>
      <c r="R2463" t="s">
        <v>8329</v>
      </c>
      <c r="S2463" s="12">
        <f t="shared" si="154"/>
        <v>40784.012696759259</v>
      </c>
      <c r="T2463" s="12">
        <f t="shared" si="155"/>
        <v>40817.125</v>
      </c>
    </row>
    <row r="2464" spans="1:20" ht="60" hidden="1" x14ac:dyDescent="0.25">
      <c r="A2464">
        <v>2462</v>
      </c>
      <c r="B2464" s="3" t="s">
        <v>2463</v>
      </c>
      <c r="C2464" s="3" t="s">
        <v>6572</v>
      </c>
      <c r="D2464">
        <v>3000</v>
      </c>
      <c r="E2464">
        <v>3321.25</v>
      </c>
      <c r="F2464" t="s">
        <v>8219</v>
      </c>
      <c r="G2464" t="s">
        <v>8224</v>
      </c>
      <c r="H2464" t="s">
        <v>8246</v>
      </c>
      <c r="I2464">
        <v>1342672096</v>
      </c>
      <c r="J2464">
        <v>1340944096</v>
      </c>
      <c r="K2464" t="b">
        <v>0</v>
      </c>
      <c r="L2464">
        <v>115</v>
      </c>
      <c r="M2464" t="b">
        <v>1</v>
      </c>
      <c r="N2464" t="s">
        <v>8279</v>
      </c>
      <c r="O2464" s="5">
        <f t="shared" si="152"/>
        <v>110.70833333333334</v>
      </c>
      <c r="P2464" s="7">
        <f t="shared" si="153"/>
        <v>28.880434782608695</v>
      </c>
      <c r="Q2464" t="s">
        <v>8325</v>
      </c>
      <c r="R2464" t="s">
        <v>8329</v>
      </c>
      <c r="S2464" s="12">
        <f t="shared" si="154"/>
        <v>41089.186296296299</v>
      </c>
      <c r="T2464" s="12">
        <f t="shared" si="155"/>
        <v>41109.186296296299</v>
      </c>
    </row>
    <row r="2465" spans="1:20" ht="30" hidden="1" x14ac:dyDescent="0.25">
      <c r="A2465">
        <v>2463</v>
      </c>
      <c r="B2465" s="3" t="s">
        <v>2464</v>
      </c>
      <c r="C2465" s="3" t="s">
        <v>6573</v>
      </c>
      <c r="D2465">
        <v>2000</v>
      </c>
      <c r="E2465">
        <v>2325</v>
      </c>
      <c r="F2465" t="s">
        <v>8219</v>
      </c>
      <c r="G2465" t="s">
        <v>8224</v>
      </c>
      <c r="H2465" t="s">
        <v>8246</v>
      </c>
      <c r="I2465">
        <v>1366138800</v>
      </c>
      <c r="J2465">
        <v>1362710425</v>
      </c>
      <c r="K2465" t="b">
        <v>0</v>
      </c>
      <c r="L2465">
        <v>75</v>
      </c>
      <c r="M2465" t="b">
        <v>1</v>
      </c>
      <c r="N2465" t="s">
        <v>8279</v>
      </c>
      <c r="O2465" s="5">
        <f t="shared" si="152"/>
        <v>116.25000000000001</v>
      </c>
      <c r="P2465" s="7">
        <f t="shared" si="153"/>
        <v>31</v>
      </c>
      <c r="Q2465" t="s">
        <v>8325</v>
      </c>
      <c r="R2465" t="s">
        <v>8329</v>
      </c>
      <c r="S2465" s="12">
        <f t="shared" si="154"/>
        <v>41341.111400462964</v>
      </c>
      <c r="T2465" s="12">
        <f t="shared" si="155"/>
        <v>41380.791666666664</v>
      </c>
    </row>
    <row r="2466" spans="1:20" ht="45" hidden="1" x14ac:dyDescent="0.25">
      <c r="A2466">
        <v>2464</v>
      </c>
      <c r="B2466" s="3" t="s">
        <v>2465</v>
      </c>
      <c r="C2466" s="3" t="s">
        <v>6574</v>
      </c>
      <c r="D2466">
        <v>2000</v>
      </c>
      <c r="E2466">
        <v>2222</v>
      </c>
      <c r="F2466" t="s">
        <v>8219</v>
      </c>
      <c r="G2466" t="s">
        <v>8229</v>
      </c>
      <c r="H2466" t="s">
        <v>8251</v>
      </c>
      <c r="I2466">
        <v>1443641340</v>
      </c>
      <c r="J2466">
        <v>1441143397</v>
      </c>
      <c r="K2466" t="b">
        <v>0</v>
      </c>
      <c r="L2466">
        <v>43</v>
      </c>
      <c r="M2466" t="b">
        <v>1</v>
      </c>
      <c r="N2466" t="s">
        <v>8279</v>
      </c>
      <c r="O2466" s="5">
        <f t="shared" si="152"/>
        <v>111.1</v>
      </c>
      <c r="P2466" s="7">
        <f t="shared" si="153"/>
        <v>51.674418604651166</v>
      </c>
      <c r="Q2466" t="s">
        <v>8325</v>
      </c>
      <c r="R2466" t="s">
        <v>8329</v>
      </c>
      <c r="S2466" s="12">
        <f t="shared" si="154"/>
        <v>42248.90042824074</v>
      </c>
      <c r="T2466" s="12">
        <f t="shared" si="155"/>
        <v>42277.811805555553</v>
      </c>
    </row>
    <row r="2467" spans="1:20" ht="45" hidden="1" x14ac:dyDescent="0.25">
      <c r="A2467">
        <v>2465</v>
      </c>
      <c r="B2467" s="3" t="s">
        <v>2466</v>
      </c>
      <c r="C2467" s="3" t="s">
        <v>6575</v>
      </c>
      <c r="D2467">
        <v>700</v>
      </c>
      <c r="E2467">
        <v>1261</v>
      </c>
      <c r="F2467" t="s">
        <v>8219</v>
      </c>
      <c r="G2467" t="s">
        <v>8224</v>
      </c>
      <c r="H2467" t="s">
        <v>8246</v>
      </c>
      <c r="I2467">
        <v>1348420548</v>
      </c>
      <c r="J2467">
        <v>1345828548</v>
      </c>
      <c r="K2467" t="b">
        <v>0</v>
      </c>
      <c r="L2467">
        <v>48</v>
      </c>
      <c r="M2467" t="b">
        <v>1</v>
      </c>
      <c r="N2467" t="s">
        <v>8279</v>
      </c>
      <c r="O2467" s="5">
        <f t="shared" si="152"/>
        <v>180.14285714285714</v>
      </c>
      <c r="P2467" s="7">
        <f t="shared" si="153"/>
        <v>26.270833333333332</v>
      </c>
      <c r="Q2467" t="s">
        <v>8325</v>
      </c>
      <c r="R2467" t="s">
        <v>8329</v>
      </c>
      <c r="S2467" s="12">
        <f t="shared" si="154"/>
        <v>41145.719305555554</v>
      </c>
      <c r="T2467" s="12">
        <f t="shared" si="155"/>
        <v>41175.719305555554</v>
      </c>
    </row>
    <row r="2468" spans="1:20" ht="45" hidden="1" x14ac:dyDescent="0.25">
      <c r="A2468">
        <v>2466</v>
      </c>
      <c r="B2468" s="3" t="s">
        <v>2467</v>
      </c>
      <c r="C2468" s="3" t="s">
        <v>6576</v>
      </c>
      <c r="D2468">
        <v>2500</v>
      </c>
      <c r="E2468">
        <v>2500</v>
      </c>
      <c r="F2468" t="s">
        <v>8219</v>
      </c>
      <c r="G2468" t="s">
        <v>8224</v>
      </c>
      <c r="H2468" t="s">
        <v>8246</v>
      </c>
      <c r="I2468">
        <v>1368066453</v>
      </c>
      <c r="J2468">
        <v>1365474453</v>
      </c>
      <c r="K2468" t="b">
        <v>0</v>
      </c>
      <c r="L2468">
        <v>52</v>
      </c>
      <c r="M2468" t="b">
        <v>1</v>
      </c>
      <c r="N2468" t="s">
        <v>8279</v>
      </c>
      <c r="O2468" s="5">
        <f t="shared" si="152"/>
        <v>100</v>
      </c>
      <c r="P2468" s="7">
        <f t="shared" si="153"/>
        <v>48.07692307692308</v>
      </c>
      <c r="Q2468" t="s">
        <v>8325</v>
      </c>
      <c r="R2468" t="s">
        <v>8329</v>
      </c>
      <c r="S2468" s="12">
        <f t="shared" si="154"/>
        <v>41373.102465277778</v>
      </c>
      <c r="T2468" s="12">
        <f t="shared" si="155"/>
        <v>41403.102465277778</v>
      </c>
    </row>
    <row r="2469" spans="1:20" ht="45" hidden="1" x14ac:dyDescent="0.25">
      <c r="A2469">
        <v>2467</v>
      </c>
      <c r="B2469" s="3" t="s">
        <v>2468</v>
      </c>
      <c r="C2469" s="3" t="s">
        <v>6577</v>
      </c>
      <c r="D2469">
        <v>1000</v>
      </c>
      <c r="E2469">
        <v>1185</v>
      </c>
      <c r="F2469" t="s">
        <v>8219</v>
      </c>
      <c r="G2469" t="s">
        <v>8224</v>
      </c>
      <c r="H2469" t="s">
        <v>8246</v>
      </c>
      <c r="I2469">
        <v>1336669200</v>
      </c>
      <c r="J2469">
        <v>1335473931</v>
      </c>
      <c r="K2469" t="b">
        <v>0</v>
      </c>
      <c r="L2469">
        <v>43</v>
      </c>
      <c r="M2469" t="b">
        <v>1</v>
      </c>
      <c r="N2469" t="s">
        <v>8279</v>
      </c>
      <c r="O2469" s="5">
        <f t="shared" si="152"/>
        <v>118.5</v>
      </c>
      <c r="P2469" s="7">
        <f t="shared" si="153"/>
        <v>27.558139534883722</v>
      </c>
      <c r="Q2469" t="s">
        <v>8325</v>
      </c>
      <c r="R2469" t="s">
        <v>8329</v>
      </c>
      <c r="S2469" s="12">
        <f t="shared" si="154"/>
        <v>41025.874201388891</v>
      </c>
      <c r="T2469" s="12">
        <f t="shared" si="155"/>
        <v>41039.708333333336</v>
      </c>
    </row>
    <row r="2470" spans="1:20" ht="45" hidden="1" x14ac:dyDescent="0.25">
      <c r="A2470">
        <v>2468</v>
      </c>
      <c r="B2470" s="3" t="s">
        <v>2469</v>
      </c>
      <c r="C2470" s="3" t="s">
        <v>6578</v>
      </c>
      <c r="D2470">
        <v>2000</v>
      </c>
      <c r="E2470">
        <v>2144.34</v>
      </c>
      <c r="F2470" t="s">
        <v>8219</v>
      </c>
      <c r="G2470" t="s">
        <v>8224</v>
      </c>
      <c r="H2470" t="s">
        <v>8246</v>
      </c>
      <c r="I2470">
        <v>1351400400</v>
      </c>
      <c r="J2470">
        <v>1348285321</v>
      </c>
      <c r="K2470" t="b">
        <v>0</v>
      </c>
      <c r="L2470">
        <v>58</v>
      </c>
      <c r="M2470" t="b">
        <v>1</v>
      </c>
      <c r="N2470" t="s">
        <v>8279</v>
      </c>
      <c r="O2470" s="5">
        <f t="shared" si="152"/>
        <v>107.21700000000001</v>
      </c>
      <c r="P2470" s="7">
        <f t="shared" si="153"/>
        <v>36.97137931034483</v>
      </c>
      <c r="Q2470" t="s">
        <v>8325</v>
      </c>
      <c r="R2470" t="s">
        <v>8329</v>
      </c>
      <c r="S2470" s="12">
        <f t="shared" si="154"/>
        <v>41174.154178240737</v>
      </c>
      <c r="T2470" s="12">
        <f t="shared" si="155"/>
        <v>41210.208333333336</v>
      </c>
    </row>
    <row r="2471" spans="1:20" ht="60" hidden="1" x14ac:dyDescent="0.25">
      <c r="A2471">
        <v>2469</v>
      </c>
      <c r="B2471" s="3" t="s">
        <v>2470</v>
      </c>
      <c r="C2471" s="3" t="s">
        <v>6579</v>
      </c>
      <c r="D2471">
        <v>1200</v>
      </c>
      <c r="E2471">
        <v>1364</v>
      </c>
      <c r="F2471" t="s">
        <v>8219</v>
      </c>
      <c r="G2471" t="s">
        <v>8224</v>
      </c>
      <c r="H2471" t="s">
        <v>8246</v>
      </c>
      <c r="I2471">
        <v>1297160329</v>
      </c>
      <c r="J2471">
        <v>1295000329</v>
      </c>
      <c r="K2471" t="b">
        <v>0</v>
      </c>
      <c r="L2471">
        <v>47</v>
      </c>
      <c r="M2471" t="b">
        <v>1</v>
      </c>
      <c r="N2471" t="s">
        <v>8279</v>
      </c>
      <c r="O2471" s="5">
        <f t="shared" si="152"/>
        <v>113.66666666666667</v>
      </c>
      <c r="P2471" s="7">
        <f t="shared" si="153"/>
        <v>29.021276595744681</v>
      </c>
      <c r="Q2471" t="s">
        <v>8325</v>
      </c>
      <c r="R2471" t="s">
        <v>8329</v>
      </c>
      <c r="S2471" s="12">
        <f t="shared" si="154"/>
        <v>40557.429733796293</v>
      </c>
      <c r="T2471" s="12">
        <f t="shared" si="155"/>
        <v>40582.429733796293</v>
      </c>
    </row>
    <row r="2472" spans="1:20" ht="45" hidden="1" x14ac:dyDescent="0.25">
      <c r="A2472">
        <v>2470</v>
      </c>
      <c r="B2472" s="3" t="s">
        <v>2471</v>
      </c>
      <c r="C2472" s="3" t="s">
        <v>6580</v>
      </c>
      <c r="D2472">
        <v>1000</v>
      </c>
      <c r="E2472">
        <v>1031.6400000000001</v>
      </c>
      <c r="F2472" t="s">
        <v>8219</v>
      </c>
      <c r="G2472" t="s">
        <v>8224</v>
      </c>
      <c r="H2472" t="s">
        <v>8246</v>
      </c>
      <c r="I2472">
        <v>1337824055</v>
      </c>
      <c r="J2472">
        <v>1335232055</v>
      </c>
      <c r="K2472" t="b">
        <v>0</v>
      </c>
      <c r="L2472">
        <v>36</v>
      </c>
      <c r="M2472" t="b">
        <v>1</v>
      </c>
      <c r="N2472" t="s">
        <v>8279</v>
      </c>
      <c r="O2472" s="5">
        <f t="shared" si="152"/>
        <v>103.16400000000002</v>
      </c>
      <c r="P2472" s="7">
        <f t="shared" si="153"/>
        <v>28.65666666666667</v>
      </c>
      <c r="Q2472" t="s">
        <v>8325</v>
      </c>
      <c r="R2472" t="s">
        <v>8329</v>
      </c>
      <c r="S2472" s="12">
        <f t="shared" si="154"/>
        <v>41023.07471064815</v>
      </c>
      <c r="T2472" s="12">
        <f t="shared" si="155"/>
        <v>41053.07471064815</v>
      </c>
    </row>
    <row r="2473" spans="1:20" ht="60" hidden="1" x14ac:dyDescent="0.25">
      <c r="A2473">
        <v>2471</v>
      </c>
      <c r="B2473" s="3" t="s">
        <v>2472</v>
      </c>
      <c r="C2473" s="3" t="s">
        <v>6581</v>
      </c>
      <c r="D2473">
        <v>500</v>
      </c>
      <c r="E2473">
        <v>640</v>
      </c>
      <c r="F2473" t="s">
        <v>8219</v>
      </c>
      <c r="G2473" t="s">
        <v>8224</v>
      </c>
      <c r="H2473" t="s">
        <v>8246</v>
      </c>
      <c r="I2473">
        <v>1327535392</v>
      </c>
      <c r="J2473">
        <v>1324079392</v>
      </c>
      <c r="K2473" t="b">
        <v>0</v>
      </c>
      <c r="L2473">
        <v>17</v>
      </c>
      <c r="M2473" t="b">
        <v>1</v>
      </c>
      <c r="N2473" t="s">
        <v>8279</v>
      </c>
      <c r="O2473" s="5">
        <f t="shared" si="152"/>
        <v>128</v>
      </c>
      <c r="P2473" s="7">
        <f t="shared" si="153"/>
        <v>37.647058823529413</v>
      </c>
      <c r="Q2473" t="s">
        <v>8325</v>
      </c>
      <c r="R2473" t="s">
        <v>8329</v>
      </c>
      <c r="S2473" s="12">
        <f t="shared" si="154"/>
        <v>40893.992962962962</v>
      </c>
      <c r="T2473" s="12">
        <f t="shared" si="155"/>
        <v>40933.992962962962</v>
      </c>
    </row>
    <row r="2474" spans="1:20" ht="60" hidden="1" x14ac:dyDescent="0.25">
      <c r="A2474">
        <v>2472</v>
      </c>
      <c r="B2474" s="3" t="s">
        <v>2473</v>
      </c>
      <c r="C2474" s="3" t="s">
        <v>6582</v>
      </c>
      <c r="D2474">
        <v>7500</v>
      </c>
      <c r="E2474">
        <v>10182.02</v>
      </c>
      <c r="F2474" t="s">
        <v>8219</v>
      </c>
      <c r="G2474" t="s">
        <v>8224</v>
      </c>
      <c r="H2474" t="s">
        <v>8246</v>
      </c>
      <c r="I2474">
        <v>1283562180</v>
      </c>
      <c r="J2474">
        <v>1277433980</v>
      </c>
      <c r="K2474" t="b">
        <v>0</v>
      </c>
      <c r="L2474">
        <v>104</v>
      </c>
      <c r="M2474" t="b">
        <v>1</v>
      </c>
      <c r="N2474" t="s">
        <v>8279</v>
      </c>
      <c r="O2474" s="5">
        <f t="shared" si="152"/>
        <v>135.76026666666667</v>
      </c>
      <c r="P2474" s="7">
        <f t="shared" si="153"/>
        <v>97.904038461538462</v>
      </c>
      <c r="Q2474" t="s">
        <v>8325</v>
      </c>
      <c r="R2474" t="s">
        <v>8329</v>
      </c>
      <c r="S2474" s="12">
        <f t="shared" si="154"/>
        <v>40354.11550925926</v>
      </c>
      <c r="T2474" s="12">
        <f t="shared" si="155"/>
        <v>40425.043749999997</v>
      </c>
    </row>
    <row r="2475" spans="1:20" ht="45" hidden="1" x14ac:dyDescent="0.25">
      <c r="A2475">
        <v>2473</v>
      </c>
      <c r="B2475" s="3" t="s">
        <v>2474</v>
      </c>
      <c r="C2475" s="3" t="s">
        <v>6583</v>
      </c>
      <c r="D2475">
        <v>2000</v>
      </c>
      <c r="E2475">
        <v>2000</v>
      </c>
      <c r="F2475" t="s">
        <v>8219</v>
      </c>
      <c r="G2475" t="s">
        <v>8224</v>
      </c>
      <c r="H2475" t="s">
        <v>8246</v>
      </c>
      <c r="I2475">
        <v>1352573869</v>
      </c>
      <c r="J2475">
        <v>1349978269</v>
      </c>
      <c r="K2475" t="b">
        <v>0</v>
      </c>
      <c r="L2475">
        <v>47</v>
      </c>
      <c r="M2475" t="b">
        <v>1</v>
      </c>
      <c r="N2475" t="s">
        <v>8279</v>
      </c>
      <c r="O2475" s="5">
        <f t="shared" si="152"/>
        <v>100</v>
      </c>
      <c r="P2475" s="7">
        <f t="shared" si="153"/>
        <v>42.553191489361701</v>
      </c>
      <c r="Q2475" t="s">
        <v>8325</v>
      </c>
      <c r="R2475" t="s">
        <v>8329</v>
      </c>
      <c r="S2475" s="12">
        <f t="shared" si="154"/>
        <v>41193.748483796298</v>
      </c>
      <c r="T2475" s="12">
        <f t="shared" si="155"/>
        <v>41223.790150462963</v>
      </c>
    </row>
    <row r="2476" spans="1:20" ht="60" hidden="1" x14ac:dyDescent="0.25">
      <c r="A2476">
        <v>2474</v>
      </c>
      <c r="B2476" s="3" t="s">
        <v>2475</v>
      </c>
      <c r="C2476" s="3" t="s">
        <v>6584</v>
      </c>
      <c r="D2476">
        <v>5000</v>
      </c>
      <c r="E2476">
        <v>5000.18</v>
      </c>
      <c r="F2476" t="s">
        <v>8219</v>
      </c>
      <c r="G2476" t="s">
        <v>8224</v>
      </c>
      <c r="H2476" t="s">
        <v>8246</v>
      </c>
      <c r="I2476">
        <v>1286756176</v>
      </c>
      <c r="J2476">
        <v>1282868176</v>
      </c>
      <c r="K2476" t="b">
        <v>0</v>
      </c>
      <c r="L2476">
        <v>38</v>
      </c>
      <c r="M2476" t="b">
        <v>1</v>
      </c>
      <c r="N2476" t="s">
        <v>8279</v>
      </c>
      <c r="O2476" s="5">
        <f t="shared" si="152"/>
        <v>100.00360000000002</v>
      </c>
      <c r="P2476" s="7">
        <f t="shared" si="153"/>
        <v>131.58368421052631</v>
      </c>
      <c r="Q2476" t="s">
        <v>8325</v>
      </c>
      <c r="R2476" t="s">
        <v>8329</v>
      </c>
      <c r="S2476" s="12">
        <f t="shared" si="154"/>
        <v>40417.011296296296</v>
      </c>
      <c r="T2476" s="12">
        <f t="shared" si="155"/>
        <v>40462.011296296296</v>
      </c>
    </row>
    <row r="2477" spans="1:20" ht="30" hidden="1" x14ac:dyDescent="0.25">
      <c r="A2477">
        <v>2475</v>
      </c>
      <c r="B2477" s="3" t="s">
        <v>2476</v>
      </c>
      <c r="C2477" s="3" t="s">
        <v>6585</v>
      </c>
      <c r="D2477">
        <v>2500</v>
      </c>
      <c r="E2477">
        <v>2618</v>
      </c>
      <c r="F2477" t="s">
        <v>8219</v>
      </c>
      <c r="G2477" t="s">
        <v>8224</v>
      </c>
      <c r="H2477" t="s">
        <v>8246</v>
      </c>
      <c r="I2477">
        <v>1278799200</v>
      </c>
      <c r="J2477">
        <v>1273647255</v>
      </c>
      <c r="K2477" t="b">
        <v>0</v>
      </c>
      <c r="L2477">
        <v>81</v>
      </c>
      <c r="M2477" t="b">
        <v>1</v>
      </c>
      <c r="N2477" t="s">
        <v>8279</v>
      </c>
      <c r="O2477" s="5">
        <f t="shared" si="152"/>
        <v>104.71999999999998</v>
      </c>
      <c r="P2477" s="7">
        <f t="shared" si="153"/>
        <v>32.320987654320987</v>
      </c>
      <c r="Q2477" t="s">
        <v>8325</v>
      </c>
      <c r="R2477" t="s">
        <v>8329</v>
      </c>
      <c r="S2477" s="12">
        <f t="shared" si="154"/>
        <v>40310.287673611114</v>
      </c>
      <c r="T2477" s="12">
        <f t="shared" si="155"/>
        <v>40369.916666666664</v>
      </c>
    </row>
    <row r="2478" spans="1:20" ht="45" hidden="1" x14ac:dyDescent="0.25">
      <c r="A2478">
        <v>2476</v>
      </c>
      <c r="B2478" s="3" t="s">
        <v>2477</v>
      </c>
      <c r="C2478" s="3" t="s">
        <v>6586</v>
      </c>
      <c r="D2478">
        <v>3200</v>
      </c>
      <c r="E2478">
        <v>3360.72</v>
      </c>
      <c r="F2478" t="s">
        <v>8219</v>
      </c>
      <c r="G2478" t="s">
        <v>8224</v>
      </c>
      <c r="H2478" t="s">
        <v>8246</v>
      </c>
      <c r="I2478">
        <v>1415004770</v>
      </c>
      <c r="J2478">
        <v>1412149970</v>
      </c>
      <c r="K2478" t="b">
        <v>0</v>
      </c>
      <c r="L2478">
        <v>55</v>
      </c>
      <c r="M2478" t="b">
        <v>1</v>
      </c>
      <c r="N2478" t="s">
        <v>8279</v>
      </c>
      <c r="O2478" s="5">
        <f t="shared" si="152"/>
        <v>105.02249999999999</v>
      </c>
      <c r="P2478" s="7">
        <f t="shared" si="153"/>
        <v>61.103999999999999</v>
      </c>
      <c r="Q2478" t="s">
        <v>8325</v>
      </c>
      <c r="R2478" t="s">
        <v>8329</v>
      </c>
      <c r="S2478" s="12">
        <f t="shared" si="154"/>
        <v>41913.328356481477</v>
      </c>
      <c r="T2478" s="12">
        <f t="shared" si="155"/>
        <v>41946.370023148149</v>
      </c>
    </row>
    <row r="2479" spans="1:20" ht="30" hidden="1" x14ac:dyDescent="0.25">
      <c r="A2479">
        <v>2477</v>
      </c>
      <c r="B2479" s="3" t="s">
        <v>824</v>
      </c>
      <c r="C2479" s="3" t="s">
        <v>6587</v>
      </c>
      <c r="D2479">
        <v>750</v>
      </c>
      <c r="E2479">
        <v>1285</v>
      </c>
      <c r="F2479" t="s">
        <v>8219</v>
      </c>
      <c r="G2479" t="s">
        <v>8224</v>
      </c>
      <c r="H2479" t="s">
        <v>8246</v>
      </c>
      <c r="I2479">
        <v>1344789345</v>
      </c>
      <c r="J2479">
        <v>1340901345</v>
      </c>
      <c r="K2479" t="b">
        <v>0</v>
      </c>
      <c r="L2479">
        <v>41</v>
      </c>
      <c r="M2479" t="b">
        <v>1</v>
      </c>
      <c r="N2479" t="s">
        <v>8279</v>
      </c>
      <c r="O2479" s="5">
        <f t="shared" si="152"/>
        <v>171.33333333333334</v>
      </c>
      <c r="P2479" s="7">
        <f t="shared" si="153"/>
        <v>31.341463414634145</v>
      </c>
      <c r="Q2479" t="s">
        <v>8325</v>
      </c>
      <c r="R2479" t="s">
        <v>8329</v>
      </c>
      <c r="S2479" s="12">
        <f t="shared" si="154"/>
        <v>41088.691493055558</v>
      </c>
      <c r="T2479" s="12">
        <f t="shared" si="155"/>
        <v>41133.691493055558</v>
      </c>
    </row>
    <row r="2480" spans="1:20" ht="60" hidden="1" x14ac:dyDescent="0.25">
      <c r="A2480">
        <v>2478</v>
      </c>
      <c r="B2480" s="3" t="s">
        <v>2478</v>
      </c>
      <c r="C2480" s="3" t="s">
        <v>6588</v>
      </c>
      <c r="D2480">
        <v>8000</v>
      </c>
      <c r="E2480">
        <v>10200</v>
      </c>
      <c r="F2480" t="s">
        <v>8219</v>
      </c>
      <c r="G2480" t="s">
        <v>8224</v>
      </c>
      <c r="H2480" t="s">
        <v>8246</v>
      </c>
      <c r="I2480">
        <v>1358117313</v>
      </c>
      <c r="J2480">
        <v>1355525313</v>
      </c>
      <c r="K2480" t="b">
        <v>0</v>
      </c>
      <c r="L2480">
        <v>79</v>
      </c>
      <c r="M2480" t="b">
        <v>1</v>
      </c>
      <c r="N2480" t="s">
        <v>8279</v>
      </c>
      <c r="O2480" s="5">
        <f t="shared" si="152"/>
        <v>127.49999999999999</v>
      </c>
      <c r="P2480" s="7">
        <f t="shared" si="153"/>
        <v>129.1139240506329</v>
      </c>
      <c r="Q2480" t="s">
        <v>8325</v>
      </c>
      <c r="R2480" t="s">
        <v>8329</v>
      </c>
      <c r="S2480" s="12">
        <f t="shared" si="154"/>
        <v>41257.950381944444</v>
      </c>
      <c r="T2480" s="12">
        <f t="shared" si="155"/>
        <v>41287.950381944444</v>
      </c>
    </row>
    <row r="2481" spans="1:20" ht="45" hidden="1" x14ac:dyDescent="0.25">
      <c r="A2481">
        <v>2479</v>
      </c>
      <c r="B2481" s="3" t="s">
        <v>2479</v>
      </c>
      <c r="C2481" s="3" t="s">
        <v>6589</v>
      </c>
      <c r="D2481">
        <v>300</v>
      </c>
      <c r="E2481">
        <v>400.33</v>
      </c>
      <c r="F2481" t="s">
        <v>8219</v>
      </c>
      <c r="G2481" t="s">
        <v>8224</v>
      </c>
      <c r="H2481" t="s">
        <v>8246</v>
      </c>
      <c r="I2481">
        <v>1343440800</v>
      </c>
      <c r="J2481">
        <v>1342545994</v>
      </c>
      <c r="K2481" t="b">
        <v>0</v>
      </c>
      <c r="L2481">
        <v>16</v>
      </c>
      <c r="M2481" t="b">
        <v>1</v>
      </c>
      <c r="N2481" t="s">
        <v>8279</v>
      </c>
      <c r="O2481" s="5">
        <f t="shared" si="152"/>
        <v>133.44333333333333</v>
      </c>
      <c r="P2481" s="7">
        <f t="shared" si="153"/>
        <v>25.020624999999999</v>
      </c>
      <c r="Q2481" t="s">
        <v>8325</v>
      </c>
      <c r="R2481" t="s">
        <v>8329</v>
      </c>
      <c r="S2481" s="12">
        <f t="shared" si="154"/>
        <v>41107.726782407408</v>
      </c>
      <c r="T2481" s="12">
        <f t="shared" si="155"/>
        <v>41118.083333333336</v>
      </c>
    </row>
    <row r="2482" spans="1:20" ht="60" hidden="1" x14ac:dyDescent="0.25">
      <c r="A2482">
        <v>2480</v>
      </c>
      <c r="B2482" s="3" t="s">
        <v>2480</v>
      </c>
      <c r="C2482" s="3" t="s">
        <v>6590</v>
      </c>
      <c r="D2482">
        <v>2000</v>
      </c>
      <c r="E2482">
        <v>2000</v>
      </c>
      <c r="F2482" t="s">
        <v>8219</v>
      </c>
      <c r="G2482" t="s">
        <v>8224</v>
      </c>
      <c r="H2482" t="s">
        <v>8246</v>
      </c>
      <c r="I2482">
        <v>1444516084</v>
      </c>
      <c r="J2482">
        <v>1439332084</v>
      </c>
      <c r="K2482" t="b">
        <v>0</v>
      </c>
      <c r="L2482">
        <v>8</v>
      </c>
      <c r="M2482" t="b">
        <v>1</v>
      </c>
      <c r="N2482" t="s">
        <v>8279</v>
      </c>
      <c r="O2482" s="5">
        <f t="shared" si="152"/>
        <v>100</v>
      </c>
      <c r="P2482" s="7">
        <f t="shared" si="153"/>
        <v>250</v>
      </c>
      <c r="Q2482" t="s">
        <v>8325</v>
      </c>
      <c r="R2482" t="s">
        <v>8329</v>
      </c>
      <c r="S2482" s="12">
        <f t="shared" si="154"/>
        <v>42227.936157407406</v>
      </c>
      <c r="T2482" s="12">
        <f t="shared" si="155"/>
        <v>42287.936157407406</v>
      </c>
    </row>
    <row r="2483" spans="1:20" ht="60" hidden="1" x14ac:dyDescent="0.25">
      <c r="A2483">
        <v>2481</v>
      </c>
      <c r="B2483" s="3" t="s">
        <v>2481</v>
      </c>
      <c r="C2483" s="3" t="s">
        <v>6591</v>
      </c>
      <c r="D2483">
        <v>4000</v>
      </c>
      <c r="E2483">
        <v>4516.4399999999996</v>
      </c>
      <c r="F2483" t="s">
        <v>8219</v>
      </c>
      <c r="G2483" t="s">
        <v>8224</v>
      </c>
      <c r="H2483" t="s">
        <v>8246</v>
      </c>
      <c r="I2483">
        <v>1335799808</v>
      </c>
      <c r="J2483">
        <v>1333207808</v>
      </c>
      <c r="K2483" t="b">
        <v>0</v>
      </c>
      <c r="L2483">
        <v>95</v>
      </c>
      <c r="M2483" t="b">
        <v>1</v>
      </c>
      <c r="N2483" t="s">
        <v>8279</v>
      </c>
      <c r="O2483" s="5">
        <f t="shared" si="152"/>
        <v>112.91099999999999</v>
      </c>
      <c r="P2483" s="7">
        <f t="shared" si="153"/>
        <v>47.541473684210523</v>
      </c>
      <c r="Q2483" t="s">
        <v>8325</v>
      </c>
      <c r="R2483" t="s">
        <v>8329</v>
      </c>
      <c r="S2483" s="12">
        <f t="shared" si="154"/>
        <v>40999.645925925928</v>
      </c>
      <c r="T2483" s="12">
        <f t="shared" si="155"/>
        <v>41029.645925925928</v>
      </c>
    </row>
    <row r="2484" spans="1:20" ht="60" hidden="1" x14ac:dyDescent="0.25">
      <c r="A2484">
        <v>2482</v>
      </c>
      <c r="B2484" s="3" t="s">
        <v>2482</v>
      </c>
      <c r="C2484" s="3" t="s">
        <v>6592</v>
      </c>
      <c r="D2484">
        <v>1000</v>
      </c>
      <c r="E2484">
        <v>1001</v>
      </c>
      <c r="F2484" t="s">
        <v>8219</v>
      </c>
      <c r="G2484" t="s">
        <v>8224</v>
      </c>
      <c r="H2484" t="s">
        <v>8246</v>
      </c>
      <c r="I2484">
        <v>1312224383</v>
      </c>
      <c r="J2484">
        <v>1308336383</v>
      </c>
      <c r="K2484" t="b">
        <v>0</v>
      </c>
      <c r="L2484">
        <v>25</v>
      </c>
      <c r="M2484" t="b">
        <v>1</v>
      </c>
      <c r="N2484" t="s">
        <v>8279</v>
      </c>
      <c r="O2484" s="5">
        <f t="shared" si="152"/>
        <v>100.1</v>
      </c>
      <c r="P2484" s="7">
        <f t="shared" si="153"/>
        <v>40.04</v>
      </c>
      <c r="Q2484" t="s">
        <v>8325</v>
      </c>
      <c r="R2484" t="s">
        <v>8329</v>
      </c>
      <c r="S2484" s="12">
        <f t="shared" si="154"/>
        <v>40711.782210648147</v>
      </c>
      <c r="T2484" s="12">
        <f t="shared" si="155"/>
        <v>40756.782210648147</v>
      </c>
    </row>
    <row r="2485" spans="1:20" ht="45" hidden="1" x14ac:dyDescent="0.25">
      <c r="A2485">
        <v>2483</v>
      </c>
      <c r="B2485" s="3" t="s">
        <v>2483</v>
      </c>
      <c r="C2485" s="3" t="s">
        <v>6593</v>
      </c>
      <c r="D2485">
        <v>1100</v>
      </c>
      <c r="E2485">
        <v>1251</v>
      </c>
      <c r="F2485" t="s">
        <v>8219</v>
      </c>
      <c r="G2485" t="s">
        <v>8224</v>
      </c>
      <c r="H2485" t="s">
        <v>8246</v>
      </c>
      <c r="I2485">
        <v>1335891603</v>
      </c>
      <c r="J2485">
        <v>1330711203</v>
      </c>
      <c r="K2485" t="b">
        <v>0</v>
      </c>
      <c r="L2485">
        <v>19</v>
      </c>
      <c r="M2485" t="b">
        <v>1</v>
      </c>
      <c r="N2485" t="s">
        <v>8279</v>
      </c>
      <c r="O2485" s="5">
        <f t="shared" si="152"/>
        <v>113.72727272727272</v>
      </c>
      <c r="P2485" s="7">
        <f t="shared" si="153"/>
        <v>65.84210526315789</v>
      </c>
      <c r="Q2485" t="s">
        <v>8325</v>
      </c>
      <c r="R2485" t="s">
        <v>8329</v>
      </c>
      <c r="S2485" s="12">
        <f t="shared" si="154"/>
        <v>40970.750034722223</v>
      </c>
      <c r="T2485" s="12">
        <f t="shared" si="155"/>
        <v>41030.708368055559</v>
      </c>
    </row>
    <row r="2486" spans="1:20" ht="60" hidden="1" x14ac:dyDescent="0.25">
      <c r="A2486">
        <v>2484</v>
      </c>
      <c r="B2486" s="3" t="s">
        <v>2484</v>
      </c>
      <c r="C2486" s="3" t="s">
        <v>6594</v>
      </c>
      <c r="D2486">
        <v>3500</v>
      </c>
      <c r="E2486">
        <v>4176.1099999999997</v>
      </c>
      <c r="F2486" t="s">
        <v>8219</v>
      </c>
      <c r="G2486" t="s">
        <v>8224</v>
      </c>
      <c r="H2486" t="s">
        <v>8246</v>
      </c>
      <c r="I2486">
        <v>1316124003</v>
      </c>
      <c r="J2486">
        <v>1313532003</v>
      </c>
      <c r="K2486" t="b">
        <v>0</v>
      </c>
      <c r="L2486">
        <v>90</v>
      </c>
      <c r="M2486" t="b">
        <v>1</v>
      </c>
      <c r="N2486" t="s">
        <v>8279</v>
      </c>
      <c r="O2486" s="5">
        <f t="shared" si="152"/>
        <v>119.31742857142855</v>
      </c>
      <c r="P2486" s="7">
        <f t="shared" si="153"/>
        <v>46.401222222222216</v>
      </c>
      <c r="Q2486" t="s">
        <v>8325</v>
      </c>
      <c r="R2486" t="s">
        <v>8329</v>
      </c>
      <c r="S2486" s="12">
        <f t="shared" si="154"/>
        <v>40771.916701388887</v>
      </c>
      <c r="T2486" s="12">
        <f t="shared" si="155"/>
        <v>40801.916701388887</v>
      </c>
    </row>
    <row r="2487" spans="1:20" ht="60" hidden="1" x14ac:dyDescent="0.25">
      <c r="A2487">
        <v>2485</v>
      </c>
      <c r="B2487" s="3" t="s">
        <v>2485</v>
      </c>
      <c r="C2487" s="3" t="s">
        <v>6595</v>
      </c>
      <c r="D2487">
        <v>2000</v>
      </c>
      <c r="E2487">
        <v>2065</v>
      </c>
      <c r="F2487" t="s">
        <v>8219</v>
      </c>
      <c r="G2487" t="s">
        <v>8224</v>
      </c>
      <c r="H2487" t="s">
        <v>8246</v>
      </c>
      <c r="I2487">
        <v>1318463879</v>
      </c>
      <c r="J2487">
        <v>1315439879</v>
      </c>
      <c r="K2487" t="b">
        <v>0</v>
      </c>
      <c r="L2487">
        <v>41</v>
      </c>
      <c r="M2487" t="b">
        <v>1</v>
      </c>
      <c r="N2487" t="s">
        <v>8279</v>
      </c>
      <c r="O2487" s="5">
        <f t="shared" si="152"/>
        <v>103.25</v>
      </c>
      <c r="P2487" s="7">
        <f t="shared" si="153"/>
        <v>50.365853658536587</v>
      </c>
      <c r="Q2487" t="s">
        <v>8325</v>
      </c>
      <c r="R2487" t="s">
        <v>8329</v>
      </c>
      <c r="S2487" s="12">
        <f t="shared" si="154"/>
        <v>40793.998599537037</v>
      </c>
      <c r="T2487" s="12">
        <f t="shared" si="155"/>
        <v>40828.998599537037</v>
      </c>
    </row>
    <row r="2488" spans="1:20" ht="60" hidden="1" x14ac:dyDescent="0.25">
      <c r="A2488">
        <v>2486</v>
      </c>
      <c r="B2488" s="3" t="s">
        <v>2486</v>
      </c>
      <c r="C2488" s="3" t="s">
        <v>6596</v>
      </c>
      <c r="D2488">
        <v>300</v>
      </c>
      <c r="E2488">
        <v>797</v>
      </c>
      <c r="F2488" t="s">
        <v>8219</v>
      </c>
      <c r="G2488" t="s">
        <v>8224</v>
      </c>
      <c r="H2488" t="s">
        <v>8246</v>
      </c>
      <c r="I2488">
        <v>1335113976</v>
      </c>
      <c r="J2488">
        <v>1332521976</v>
      </c>
      <c r="K2488" t="b">
        <v>0</v>
      </c>
      <c r="L2488">
        <v>30</v>
      </c>
      <c r="M2488" t="b">
        <v>1</v>
      </c>
      <c r="N2488" t="s">
        <v>8279</v>
      </c>
      <c r="O2488" s="5">
        <f t="shared" si="152"/>
        <v>265.66666666666669</v>
      </c>
      <c r="P2488" s="7">
        <f t="shared" si="153"/>
        <v>26.566666666666666</v>
      </c>
      <c r="Q2488" t="s">
        <v>8325</v>
      </c>
      <c r="R2488" t="s">
        <v>8329</v>
      </c>
      <c r="S2488" s="12">
        <f t="shared" si="154"/>
        <v>40991.708055555559</v>
      </c>
      <c r="T2488" s="12">
        <f t="shared" si="155"/>
        <v>41021.708055555559</v>
      </c>
    </row>
    <row r="2489" spans="1:20" ht="45" hidden="1" x14ac:dyDescent="0.25">
      <c r="A2489">
        <v>2487</v>
      </c>
      <c r="B2489" s="3" t="s">
        <v>2487</v>
      </c>
      <c r="C2489" s="3" t="s">
        <v>6597</v>
      </c>
      <c r="D2489">
        <v>1500</v>
      </c>
      <c r="E2489">
        <v>1500.76</v>
      </c>
      <c r="F2489" t="s">
        <v>8219</v>
      </c>
      <c r="G2489" t="s">
        <v>8224</v>
      </c>
      <c r="H2489" t="s">
        <v>8246</v>
      </c>
      <c r="I2489">
        <v>1338083997</v>
      </c>
      <c r="J2489">
        <v>1335491997</v>
      </c>
      <c r="K2489" t="b">
        <v>0</v>
      </c>
      <c r="L2489">
        <v>38</v>
      </c>
      <c r="M2489" t="b">
        <v>1</v>
      </c>
      <c r="N2489" t="s">
        <v>8279</v>
      </c>
      <c r="O2489" s="5">
        <f t="shared" si="152"/>
        <v>100.05066666666667</v>
      </c>
      <c r="P2489" s="7">
        <f t="shared" si="153"/>
        <v>39.493684210526318</v>
      </c>
      <c r="Q2489" t="s">
        <v>8325</v>
      </c>
      <c r="R2489" t="s">
        <v>8329</v>
      </c>
      <c r="S2489" s="12">
        <f t="shared" si="154"/>
        <v>41026.083298611113</v>
      </c>
      <c r="T2489" s="12">
        <f t="shared" si="155"/>
        <v>41056.083298611113</v>
      </c>
    </row>
    <row r="2490" spans="1:20" ht="60" hidden="1" x14ac:dyDescent="0.25">
      <c r="A2490">
        <v>2488</v>
      </c>
      <c r="B2490" s="3" t="s">
        <v>2488</v>
      </c>
      <c r="C2490" s="3" t="s">
        <v>6598</v>
      </c>
      <c r="D2490">
        <v>3000</v>
      </c>
      <c r="E2490">
        <v>3201</v>
      </c>
      <c r="F2490" t="s">
        <v>8219</v>
      </c>
      <c r="G2490" t="s">
        <v>8224</v>
      </c>
      <c r="H2490" t="s">
        <v>8246</v>
      </c>
      <c r="I2490">
        <v>1321459908</v>
      </c>
      <c r="J2490">
        <v>1318864308</v>
      </c>
      <c r="K2490" t="b">
        <v>0</v>
      </c>
      <c r="L2490">
        <v>65</v>
      </c>
      <c r="M2490" t="b">
        <v>1</v>
      </c>
      <c r="N2490" t="s">
        <v>8279</v>
      </c>
      <c r="O2490" s="5">
        <f t="shared" si="152"/>
        <v>106.69999999999999</v>
      </c>
      <c r="P2490" s="7">
        <f t="shared" si="153"/>
        <v>49.246153846153845</v>
      </c>
      <c r="Q2490" t="s">
        <v>8325</v>
      </c>
      <c r="R2490" t="s">
        <v>8329</v>
      </c>
      <c r="S2490" s="12">
        <f t="shared" si="154"/>
        <v>40833.633194444446</v>
      </c>
      <c r="T2490" s="12">
        <f t="shared" si="155"/>
        <v>40863.674861111111</v>
      </c>
    </row>
    <row r="2491" spans="1:20" ht="60" hidden="1" x14ac:dyDescent="0.25">
      <c r="A2491">
        <v>2489</v>
      </c>
      <c r="B2491" s="3" t="s">
        <v>2489</v>
      </c>
      <c r="C2491" s="3" t="s">
        <v>6599</v>
      </c>
      <c r="D2491">
        <v>3500</v>
      </c>
      <c r="E2491">
        <v>4678.5</v>
      </c>
      <c r="F2491" t="s">
        <v>8219</v>
      </c>
      <c r="G2491" t="s">
        <v>8224</v>
      </c>
      <c r="H2491" t="s">
        <v>8246</v>
      </c>
      <c r="I2491">
        <v>1368117239</v>
      </c>
      <c r="J2491">
        <v>1365525239</v>
      </c>
      <c r="K2491" t="b">
        <v>0</v>
      </c>
      <c r="L2491">
        <v>75</v>
      </c>
      <c r="M2491" t="b">
        <v>1</v>
      </c>
      <c r="N2491" t="s">
        <v>8279</v>
      </c>
      <c r="O2491" s="5">
        <f t="shared" si="152"/>
        <v>133.67142857142858</v>
      </c>
      <c r="P2491" s="7">
        <f t="shared" si="153"/>
        <v>62.38</v>
      </c>
      <c r="Q2491" t="s">
        <v>8325</v>
      </c>
      <c r="R2491" t="s">
        <v>8329</v>
      </c>
      <c r="S2491" s="12">
        <f t="shared" si="154"/>
        <v>41373.690266203703</v>
      </c>
      <c r="T2491" s="12">
        <f t="shared" si="155"/>
        <v>41403.690266203703</v>
      </c>
    </row>
    <row r="2492" spans="1:20" ht="45" hidden="1" x14ac:dyDescent="0.25">
      <c r="A2492">
        <v>2490</v>
      </c>
      <c r="B2492" s="3" t="s">
        <v>2490</v>
      </c>
      <c r="C2492" s="3" t="s">
        <v>6600</v>
      </c>
      <c r="D2492">
        <v>500</v>
      </c>
      <c r="E2492">
        <v>607</v>
      </c>
      <c r="F2492" t="s">
        <v>8219</v>
      </c>
      <c r="G2492" t="s">
        <v>8224</v>
      </c>
      <c r="H2492" t="s">
        <v>8246</v>
      </c>
      <c r="I2492">
        <v>1340429276</v>
      </c>
      <c r="J2492">
        <v>1335245276</v>
      </c>
      <c r="K2492" t="b">
        <v>0</v>
      </c>
      <c r="L2492">
        <v>16</v>
      </c>
      <c r="M2492" t="b">
        <v>1</v>
      </c>
      <c r="N2492" t="s">
        <v>8279</v>
      </c>
      <c r="O2492" s="5">
        <f t="shared" si="152"/>
        <v>121.39999999999999</v>
      </c>
      <c r="P2492" s="7">
        <f t="shared" si="153"/>
        <v>37.9375</v>
      </c>
      <c r="Q2492" t="s">
        <v>8325</v>
      </c>
      <c r="R2492" t="s">
        <v>8329</v>
      </c>
      <c r="S2492" s="12">
        <f t="shared" si="154"/>
        <v>41023.227731481478</v>
      </c>
      <c r="T2492" s="12">
        <f t="shared" si="155"/>
        <v>41083.227731481478</v>
      </c>
    </row>
    <row r="2493" spans="1:20" ht="60" hidden="1" x14ac:dyDescent="0.25">
      <c r="A2493">
        <v>2491</v>
      </c>
      <c r="B2493" s="3" t="s">
        <v>2491</v>
      </c>
      <c r="C2493" s="3" t="s">
        <v>6601</v>
      </c>
      <c r="D2493">
        <v>500</v>
      </c>
      <c r="E2493">
        <v>516</v>
      </c>
      <c r="F2493" t="s">
        <v>8219</v>
      </c>
      <c r="G2493" t="s">
        <v>8224</v>
      </c>
      <c r="H2493" t="s">
        <v>8246</v>
      </c>
      <c r="I2493">
        <v>1295142660</v>
      </c>
      <c r="J2493">
        <v>1293739714</v>
      </c>
      <c r="K2493" t="b">
        <v>0</v>
      </c>
      <c r="L2493">
        <v>10</v>
      </c>
      <c r="M2493" t="b">
        <v>1</v>
      </c>
      <c r="N2493" t="s">
        <v>8279</v>
      </c>
      <c r="O2493" s="5">
        <f t="shared" si="152"/>
        <v>103.2</v>
      </c>
      <c r="P2493" s="7">
        <f t="shared" si="153"/>
        <v>51.6</v>
      </c>
      <c r="Q2493" t="s">
        <v>8325</v>
      </c>
      <c r="R2493" t="s">
        <v>8329</v>
      </c>
      <c r="S2493" s="12">
        <f t="shared" si="154"/>
        <v>40542.839282407411</v>
      </c>
      <c r="T2493" s="12">
        <f t="shared" si="155"/>
        <v>40559.07708333333</v>
      </c>
    </row>
    <row r="2494" spans="1:20" ht="30" hidden="1" x14ac:dyDescent="0.25">
      <c r="A2494">
        <v>2492</v>
      </c>
      <c r="B2494" s="3" t="s">
        <v>2492</v>
      </c>
      <c r="C2494" s="3" t="s">
        <v>6602</v>
      </c>
      <c r="D2494">
        <v>600</v>
      </c>
      <c r="E2494">
        <v>750</v>
      </c>
      <c r="F2494" t="s">
        <v>8219</v>
      </c>
      <c r="G2494" t="s">
        <v>8224</v>
      </c>
      <c r="H2494" t="s">
        <v>8246</v>
      </c>
      <c r="I2494">
        <v>1339840740</v>
      </c>
      <c r="J2494">
        <v>1335397188</v>
      </c>
      <c r="K2494" t="b">
        <v>0</v>
      </c>
      <c r="L2494">
        <v>27</v>
      </c>
      <c r="M2494" t="b">
        <v>1</v>
      </c>
      <c r="N2494" t="s">
        <v>8279</v>
      </c>
      <c r="O2494" s="5">
        <f t="shared" si="152"/>
        <v>125</v>
      </c>
      <c r="P2494" s="7">
        <f t="shared" si="153"/>
        <v>27.777777777777779</v>
      </c>
      <c r="Q2494" t="s">
        <v>8325</v>
      </c>
      <c r="R2494" t="s">
        <v>8329</v>
      </c>
      <c r="S2494" s="12">
        <f t="shared" si="154"/>
        <v>41024.985972222225</v>
      </c>
      <c r="T2494" s="12">
        <f t="shared" si="155"/>
        <v>41076.415972222225</v>
      </c>
    </row>
    <row r="2495" spans="1:20" ht="60" hidden="1" x14ac:dyDescent="0.25">
      <c r="A2495">
        <v>2493</v>
      </c>
      <c r="B2495" s="3" t="s">
        <v>2493</v>
      </c>
      <c r="C2495" s="3" t="s">
        <v>6603</v>
      </c>
      <c r="D2495">
        <v>20000</v>
      </c>
      <c r="E2495">
        <v>25740</v>
      </c>
      <c r="F2495" t="s">
        <v>8219</v>
      </c>
      <c r="G2495" t="s">
        <v>8224</v>
      </c>
      <c r="H2495" t="s">
        <v>8246</v>
      </c>
      <c r="I2495">
        <v>1367208140</v>
      </c>
      <c r="J2495">
        <v>1363320140</v>
      </c>
      <c r="K2495" t="b">
        <v>0</v>
      </c>
      <c r="L2495">
        <v>259</v>
      </c>
      <c r="M2495" t="b">
        <v>1</v>
      </c>
      <c r="N2495" t="s">
        <v>8279</v>
      </c>
      <c r="O2495" s="5">
        <f t="shared" si="152"/>
        <v>128.69999999999999</v>
      </c>
      <c r="P2495" s="7">
        <f t="shared" si="153"/>
        <v>99.382239382239376</v>
      </c>
      <c r="Q2495" t="s">
        <v>8325</v>
      </c>
      <c r="R2495" t="s">
        <v>8329</v>
      </c>
      <c r="S2495" s="12">
        <f t="shared" si="154"/>
        <v>41348.168287037035</v>
      </c>
      <c r="T2495" s="12">
        <f t="shared" si="155"/>
        <v>41393.168287037035</v>
      </c>
    </row>
    <row r="2496" spans="1:20" ht="45" hidden="1" x14ac:dyDescent="0.25">
      <c r="A2496">
        <v>2494</v>
      </c>
      <c r="B2496" s="3" t="s">
        <v>2494</v>
      </c>
      <c r="C2496" s="3" t="s">
        <v>6604</v>
      </c>
      <c r="D2496">
        <v>1500</v>
      </c>
      <c r="E2496">
        <v>1515.08</v>
      </c>
      <c r="F2496" t="s">
        <v>8219</v>
      </c>
      <c r="G2496" t="s">
        <v>8224</v>
      </c>
      <c r="H2496" t="s">
        <v>8246</v>
      </c>
      <c r="I2496">
        <v>1337786944</v>
      </c>
      <c r="J2496">
        <v>1335194944</v>
      </c>
      <c r="K2496" t="b">
        <v>0</v>
      </c>
      <c r="L2496">
        <v>39</v>
      </c>
      <c r="M2496" t="b">
        <v>1</v>
      </c>
      <c r="N2496" t="s">
        <v>8279</v>
      </c>
      <c r="O2496" s="5">
        <f t="shared" si="152"/>
        <v>101.00533333333333</v>
      </c>
      <c r="P2496" s="7">
        <f t="shared" si="153"/>
        <v>38.848205128205123</v>
      </c>
      <c r="Q2496" t="s">
        <v>8325</v>
      </c>
      <c r="R2496" t="s">
        <v>8329</v>
      </c>
      <c r="S2496" s="12">
        <f t="shared" si="154"/>
        <v>41022.645185185182</v>
      </c>
      <c r="T2496" s="12">
        <f t="shared" si="155"/>
        <v>41052.645185185182</v>
      </c>
    </row>
    <row r="2497" spans="1:20" ht="45" hidden="1" x14ac:dyDescent="0.25">
      <c r="A2497">
        <v>2495</v>
      </c>
      <c r="B2497" s="3" t="s">
        <v>2495</v>
      </c>
      <c r="C2497" s="3" t="s">
        <v>6605</v>
      </c>
      <c r="D2497">
        <v>1500</v>
      </c>
      <c r="E2497">
        <v>1913.05</v>
      </c>
      <c r="F2497" t="s">
        <v>8219</v>
      </c>
      <c r="G2497" t="s">
        <v>8224</v>
      </c>
      <c r="H2497" t="s">
        <v>8246</v>
      </c>
      <c r="I2497">
        <v>1339022575</v>
      </c>
      <c r="J2497">
        <v>1336430575</v>
      </c>
      <c r="K2497" t="b">
        <v>0</v>
      </c>
      <c r="L2497">
        <v>42</v>
      </c>
      <c r="M2497" t="b">
        <v>1</v>
      </c>
      <c r="N2497" t="s">
        <v>8279</v>
      </c>
      <c r="O2497" s="5">
        <f t="shared" si="152"/>
        <v>127.53666666666665</v>
      </c>
      <c r="P2497" s="7">
        <f t="shared" si="153"/>
        <v>45.548809523809524</v>
      </c>
      <c r="Q2497" t="s">
        <v>8325</v>
      </c>
      <c r="R2497" t="s">
        <v>8329</v>
      </c>
      <c r="S2497" s="12">
        <f t="shared" si="154"/>
        <v>41036.946469907409</v>
      </c>
      <c r="T2497" s="12">
        <f t="shared" si="155"/>
        <v>41066.946469907409</v>
      </c>
    </row>
    <row r="2498" spans="1:20" ht="30" hidden="1" x14ac:dyDescent="0.25">
      <c r="A2498">
        <v>2496</v>
      </c>
      <c r="B2498" s="3" t="s">
        <v>2496</v>
      </c>
      <c r="C2498" s="3" t="s">
        <v>6606</v>
      </c>
      <c r="D2498">
        <v>6000</v>
      </c>
      <c r="E2498">
        <v>6000</v>
      </c>
      <c r="F2498" t="s">
        <v>8219</v>
      </c>
      <c r="G2498" t="s">
        <v>8224</v>
      </c>
      <c r="H2498" t="s">
        <v>8246</v>
      </c>
      <c r="I2498">
        <v>1364597692</v>
      </c>
      <c r="J2498">
        <v>1361577292</v>
      </c>
      <c r="K2498" t="b">
        <v>0</v>
      </c>
      <c r="L2498">
        <v>10</v>
      </c>
      <c r="M2498" t="b">
        <v>1</v>
      </c>
      <c r="N2498" t="s">
        <v>8279</v>
      </c>
      <c r="O2498" s="5">
        <f t="shared" si="152"/>
        <v>100</v>
      </c>
      <c r="P2498" s="7">
        <f t="shared" si="153"/>
        <v>600</v>
      </c>
      <c r="Q2498" t="s">
        <v>8325</v>
      </c>
      <c r="R2498" t="s">
        <v>8329</v>
      </c>
      <c r="S2498" s="12">
        <f t="shared" si="154"/>
        <v>41327.996435185189</v>
      </c>
      <c r="T2498" s="12">
        <f t="shared" si="155"/>
        <v>41362.954768518517</v>
      </c>
    </row>
    <row r="2499" spans="1:20" ht="45" hidden="1" x14ac:dyDescent="0.25">
      <c r="A2499">
        <v>2497</v>
      </c>
      <c r="B2499" s="3" t="s">
        <v>2497</v>
      </c>
      <c r="C2499" s="3" t="s">
        <v>6607</v>
      </c>
      <c r="D2499">
        <v>4000</v>
      </c>
      <c r="E2499">
        <v>4510.8599999999997</v>
      </c>
      <c r="F2499" t="s">
        <v>8219</v>
      </c>
      <c r="G2499" t="s">
        <v>8224</v>
      </c>
      <c r="H2499" t="s">
        <v>8246</v>
      </c>
      <c r="I2499">
        <v>1312578338</v>
      </c>
      <c r="J2499">
        <v>1309986338</v>
      </c>
      <c r="K2499" t="b">
        <v>0</v>
      </c>
      <c r="L2499">
        <v>56</v>
      </c>
      <c r="M2499" t="b">
        <v>1</v>
      </c>
      <c r="N2499" t="s">
        <v>8279</v>
      </c>
      <c r="O2499" s="5">
        <f t="shared" ref="O2499:O2562" si="156">(E2499/D2499)*100</f>
        <v>112.7715</v>
      </c>
      <c r="P2499" s="7">
        <f t="shared" ref="P2499:P2562" si="157">IF(E2499&gt;0,E2499/L2499,"N/A")</f>
        <v>80.551071428571419</v>
      </c>
      <c r="Q2499" t="s">
        <v>8325</v>
      </c>
      <c r="R2499" t="s">
        <v>8329</v>
      </c>
      <c r="S2499" s="12">
        <f t="shared" ref="S2499:S2562" si="158">(((J2499/60)/60)/24)+DATE(1970,1,1)</f>
        <v>40730.878912037035</v>
      </c>
      <c r="T2499" s="12">
        <f t="shared" ref="T2499:T2562" si="159">(((I2499/60)/60/24)+DATE(1970,1,1))</f>
        <v>40760.878912037035</v>
      </c>
    </row>
    <row r="2500" spans="1:20" ht="45" hidden="1" x14ac:dyDescent="0.25">
      <c r="A2500">
        <v>2498</v>
      </c>
      <c r="B2500" s="3" t="s">
        <v>2498</v>
      </c>
      <c r="C2500" s="3" t="s">
        <v>6608</v>
      </c>
      <c r="D2500">
        <v>1000</v>
      </c>
      <c r="E2500">
        <v>1056</v>
      </c>
      <c r="F2500" t="s">
        <v>8219</v>
      </c>
      <c r="G2500" t="s">
        <v>8224</v>
      </c>
      <c r="H2500" t="s">
        <v>8246</v>
      </c>
      <c r="I2500">
        <v>1422400387</v>
      </c>
      <c r="J2500">
        <v>1421190787</v>
      </c>
      <c r="K2500" t="b">
        <v>0</v>
      </c>
      <c r="L2500">
        <v>20</v>
      </c>
      <c r="M2500" t="b">
        <v>1</v>
      </c>
      <c r="N2500" t="s">
        <v>8279</v>
      </c>
      <c r="O2500" s="5">
        <f t="shared" si="156"/>
        <v>105.60000000000001</v>
      </c>
      <c r="P2500" s="7">
        <f t="shared" si="157"/>
        <v>52.8</v>
      </c>
      <c r="Q2500" t="s">
        <v>8325</v>
      </c>
      <c r="R2500" t="s">
        <v>8329</v>
      </c>
      <c r="S2500" s="12">
        <f t="shared" si="158"/>
        <v>42017.967442129629</v>
      </c>
      <c r="T2500" s="12">
        <f t="shared" si="159"/>
        <v>42031.967442129629</v>
      </c>
    </row>
    <row r="2501" spans="1:20" ht="60" hidden="1" x14ac:dyDescent="0.25">
      <c r="A2501">
        <v>2499</v>
      </c>
      <c r="B2501" s="3" t="s">
        <v>2499</v>
      </c>
      <c r="C2501" s="3" t="s">
        <v>6609</v>
      </c>
      <c r="D2501">
        <v>4000</v>
      </c>
      <c r="E2501">
        <v>8105</v>
      </c>
      <c r="F2501" t="s">
        <v>8219</v>
      </c>
      <c r="G2501" t="s">
        <v>8224</v>
      </c>
      <c r="H2501" t="s">
        <v>8246</v>
      </c>
      <c r="I2501">
        <v>1356976800</v>
      </c>
      <c r="J2501">
        <v>1352820837</v>
      </c>
      <c r="K2501" t="b">
        <v>0</v>
      </c>
      <c r="L2501">
        <v>170</v>
      </c>
      <c r="M2501" t="b">
        <v>1</v>
      </c>
      <c r="N2501" t="s">
        <v>8279</v>
      </c>
      <c r="O2501" s="5">
        <f t="shared" si="156"/>
        <v>202.625</v>
      </c>
      <c r="P2501" s="7">
        <f t="shared" si="157"/>
        <v>47.676470588235297</v>
      </c>
      <c r="Q2501" t="s">
        <v>8325</v>
      </c>
      <c r="R2501" t="s">
        <v>8329</v>
      </c>
      <c r="S2501" s="12">
        <f t="shared" si="158"/>
        <v>41226.648576388885</v>
      </c>
      <c r="T2501" s="12">
        <f t="shared" si="159"/>
        <v>41274.75</v>
      </c>
    </row>
    <row r="2502" spans="1:20" ht="45" hidden="1" x14ac:dyDescent="0.25">
      <c r="A2502">
        <v>2500</v>
      </c>
      <c r="B2502" s="3" t="s">
        <v>2500</v>
      </c>
      <c r="C2502" s="3" t="s">
        <v>6610</v>
      </c>
      <c r="D2502">
        <v>600</v>
      </c>
      <c r="E2502">
        <v>680</v>
      </c>
      <c r="F2502" t="s">
        <v>8219</v>
      </c>
      <c r="G2502" t="s">
        <v>8224</v>
      </c>
      <c r="H2502" t="s">
        <v>8246</v>
      </c>
      <c r="I2502">
        <v>1340476375</v>
      </c>
      <c r="J2502">
        <v>1337884375</v>
      </c>
      <c r="K2502" t="b">
        <v>0</v>
      </c>
      <c r="L2502">
        <v>29</v>
      </c>
      <c r="M2502" t="b">
        <v>1</v>
      </c>
      <c r="N2502" t="s">
        <v>8279</v>
      </c>
      <c r="O2502" s="5">
        <f t="shared" si="156"/>
        <v>113.33333333333333</v>
      </c>
      <c r="P2502" s="7">
        <f t="shared" si="157"/>
        <v>23.448275862068964</v>
      </c>
      <c r="Q2502" t="s">
        <v>8325</v>
      </c>
      <c r="R2502" t="s">
        <v>8329</v>
      </c>
      <c r="S2502" s="12">
        <f t="shared" si="158"/>
        <v>41053.772858796299</v>
      </c>
      <c r="T2502" s="12">
        <f t="shared" si="159"/>
        <v>41083.772858796299</v>
      </c>
    </row>
    <row r="2503" spans="1:20" ht="60" x14ac:dyDescent="0.25">
      <c r="A2503">
        <v>2501</v>
      </c>
      <c r="B2503" s="3" t="s">
        <v>2501</v>
      </c>
      <c r="C2503" s="3" t="s">
        <v>6611</v>
      </c>
      <c r="D2503">
        <v>11000</v>
      </c>
      <c r="E2503">
        <v>281</v>
      </c>
      <c r="F2503" t="s">
        <v>8221</v>
      </c>
      <c r="G2503" t="s">
        <v>8229</v>
      </c>
      <c r="H2503" t="s">
        <v>8251</v>
      </c>
      <c r="I2503">
        <v>1443379104</v>
      </c>
      <c r="J2503">
        <v>1440787104</v>
      </c>
      <c r="K2503" t="b">
        <v>0</v>
      </c>
      <c r="L2503">
        <v>7</v>
      </c>
      <c r="M2503" t="b">
        <v>0</v>
      </c>
      <c r="N2503" t="s">
        <v>8299</v>
      </c>
      <c r="O2503" s="5">
        <f t="shared" si="156"/>
        <v>2.5545454545454547</v>
      </c>
      <c r="P2503" s="7">
        <f t="shared" si="157"/>
        <v>40.142857142857146</v>
      </c>
      <c r="Q2503" t="s">
        <v>8336</v>
      </c>
      <c r="R2503" t="s">
        <v>8353</v>
      </c>
      <c r="S2503" s="12">
        <f t="shared" si="158"/>
        <v>42244.776666666665</v>
      </c>
      <c r="T2503" s="12">
        <f t="shared" si="159"/>
        <v>42274.776666666665</v>
      </c>
    </row>
    <row r="2504" spans="1:20" ht="60" x14ac:dyDescent="0.25">
      <c r="A2504">
        <v>2502</v>
      </c>
      <c r="B2504" s="3" t="s">
        <v>2502</v>
      </c>
      <c r="C2504" s="3" t="s">
        <v>6612</v>
      </c>
      <c r="D2504">
        <v>110000</v>
      </c>
      <c r="E2504">
        <v>86</v>
      </c>
      <c r="F2504" t="s">
        <v>8221</v>
      </c>
      <c r="G2504" t="s">
        <v>8224</v>
      </c>
      <c r="H2504" t="s">
        <v>8246</v>
      </c>
      <c r="I2504">
        <v>1411328918</v>
      </c>
      <c r="J2504">
        <v>1407440918</v>
      </c>
      <c r="K2504" t="b">
        <v>0</v>
      </c>
      <c r="L2504">
        <v>5</v>
      </c>
      <c r="M2504" t="b">
        <v>0</v>
      </c>
      <c r="N2504" t="s">
        <v>8299</v>
      </c>
      <c r="O2504" s="5">
        <f t="shared" si="156"/>
        <v>7.8181818181818186E-2</v>
      </c>
      <c r="P2504" s="7">
        <f t="shared" si="157"/>
        <v>17.2</v>
      </c>
      <c r="Q2504" t="s">
        <v>8336</v>
      </c>
      <c r="R2504" t="s">
        <v>8353</v>
      </c>
      <c r="S2504" s="12">
        <f t="shared" si="158"/>
        <v>41858.825439814813</v>
      </c>
      <c r="T2504" s="12">
        <f t="shared" si="159"/>
        <v>41903.825439814813</v>
      </c>
    </row>
    <row r="2505" spans="1:20" ht="60" x14ac:dyDescent="0.25">
      <c r="A2505">
        <v>2503</v>
      </c>
      <c r="B2505" s="3" t="s">
        <v>2503</v>
      </c>
      <c r="C2505" s="3" t="s">
        <v>6613</v>
      </c>
      <c r="D2505">
        <v>10000</v>
      </c>
      <c r="E2505">
        <v>0</v>
      </c>
      <c r="F2505" t="s">
        <v>8221</v>
      </c>
      <c r="G2505" t="s">
        <v>8224</v>
      </c>
      <c r="H2505" t="s">
        <v>8246</v>
      </c>
      <c r="I2505">
        <v>1465333560</v>
      </c>
      <c r="J2505">
        <v>1462743308</v>
      </c>
      <c r="K2505" t="b">
        <v>0</v>
      </c>
      <c r="L2505">
        <v>0</v>
      </c>
      <c r="M2505" t="b">
        <v>0</v>
      </c>
      <c r="N2505" t="s">
        <v>8299</v>
      </c>
      <c r="O2505" s="5">
        <f t="shared" si="156"/>
        <v>0</v>
      </c>
      <c r="P2505" s="7" t="str">
        <f t="shared" si="157"/>
        <v>N/A</v>
      </c>
      <c r="Q2505" t="s">
        <v>8336</v>
      </c>
      <c r="R2505" t="s">
        <v>8353</v>
      </c>
      <c r="S2505" s="12">
        <f t="shared" si="158"/>
        <v>42498.899398148147</v>
      </c>
      <c r="T2505" s="12">
        <f t="shared" si="159"/>
        <v>42528.879166666666</v>
      </c>
    </row>
    <row r="2506" spans="1:20" ht="45" x14ac:dyDescent="0.25">
      <c r="A2506">
        <v>2504</v>
      </c>
      <c r="B2506" s="3" t="s">
        <v>2504</v>
      </c>
      <c r="C2506" s="3" t="s">
        <v>6614</v>
      </c>
      <c r="D2506">
        <v>35000</v>
      </c>
      <c r="E2506">
        <v>0</v>
      </c>
      <c r="F2506" t="s">
        <v>8221</v>
      </c>
      <c r="G2506" t="s">
        <v>8224</v>
      </c>
      <c r="H2506" t="s">
        <v>8246</v>
      </c>
      <c r="I2506">
        <v>1416014534</v>
      </c>
      <c r="J2506">
        <v>1413418934</v>
      </c>
      <c r="K2506" t="b">
        <v>0</v>
      </c>
      <c r="L2506">
        <v>0</v>
      </c>
      <c r="M2506" t="b">
        <v>0</v>
      </c>
      <c r="N2506" t="s">
        <v>8299</v>
      </c>
      <c r="O2506" s="5">
        <f t="shared" si="156"/>
        <v>0</v>
      </c>
      <c r="P2506" s="7" t="str">
        <f t="shared" si="157"/>
        <v>N/A</v>
      </c>
      <c r="Q2506" t="s">
        <v>8336</v>
      </c>
      <c r="R2506" t="s">
        <v>8353</v>
      </c>
      <c r="S2506" s="12">
        <f t="shared" si="158"/>
        <v>41928.015439814815</v>
      </c>
      <c r="T2506" s="12">
        <f t="shared" si="159"/>
        <v>41958.057106481487</v>
      </c>
    </row>
    <row r="2507" spans="1:20" ht="60" x14ac:dyDescent="0.25">
      <c r="A2507">
        <v>2505</v>
      </c>
      <c r="B2507" s="3" t="s">
        <v>2505</v>
      </c>
      <c r="C2507" s="3" t="s">
        <v>6615</v>
      </c>
      <c r="D2507">
        <v>7000</v>
      </c>
      <c r="E2507">
        <v>0</v>
      </c>
      <c r="F2507" t="s">
        <v>8221</v>
      </c>
      <c r="G2507" t="s">
        <v>8224</v>
      </c>
      <c r="H2507" t="s">
        <v>8246</v>
      </c>
      <c r="I2507">
        <v>1426292416</v>
      </c>
      <c r="J2507">
        <v>1423704016</v>
      </c>
      <c r="K2507" t="b">
        <v>0</v>
      </c>
      <c r="L2507">
        <v>0</v>
      </c>
      <c r="M2507" t="b">
        <v>0</v>
      </c>
      <c r="N2507" t="s">
        <v>8299</v>
      </c>
      <c r="O2507" s="5">
        <f t="shared" si="156"/>
        <v>0</v>
      </c>
      <c r="P2507" s="7" t="str">
        <f t="shared" si="157"/>
        <v>N/A</v>
      </c>
      <c r="Q2507" t="s">
        <v>8336</v>
      </c>
      <c r="R2507" t="s">
        <v>8353</v>
      </c>
      <c r="S2507" s="12">
        <f t="shared" si="158"/>
        <v>42047.05574074074</v>
      </c>
      <c r="T2507" s="12">
        <f t="shared" si="159"/>
        <v>42077.014074074075</v>
      </c>
    </row>
    <row r="2508" spans="1:20" ht="60" x14ac:dyDescent="0.25">
      <c r="A2508">
        <v>2506</v>
      </c>
      <c r="B2508" s="3" t="s">
        <v>2506</v>
      </c>
      <c r="C2508" s="3" t="s">
        <v>6616</v>
      </c>
      <c r="D2508">
        <v>5000</v>
      </c>
      <c r="E2508">
        <v>30</v>
      </c>
      <c r="F2508" t="s">
        <v>8221</v>
      </c>
      <c r="G2508" t="s">
        <v>8225</v>
      </c>
      <c r="H2508" t="s">
        <v>8247</v>
      </c>
      <c r="I2508">
        <v>1443906000</v>
      </c>
      <c r="J2508">
        <v>1441955269</v>
      </c>
      <c r="K2508" t="b">
        <v>0</v>
      </c>
      <c r="L2508">
        <v>2</v>
      </c>
      <c r="M2508" t="b">
        <v>0</v>
      </c>
      <c r="N2508" t="s">
        <v>8299</v>
      </c>
      <c r="O2508" s="5">
        <f t="shared" si="156"/>
        <v>0.6</v>
      </c>
      <c r="P2508" s="7">
        <f t="shared" si="157"/>
        <v>15</v>
      </c>
      <c r="Q2508" t="s">
        <v>8336</v>
      </c>
      <c r="R2508" t="s">
        <v>8353</v>
      </c>
      <c r="S2508" s="12">
        <f t="shared" si="158"/>
        <v>42258.297094907408</v>
      </c>
      <c r="T2508" s="12">
        <f t="shared" si="159"/>
        <v>42280.875</v>
      </c>
    </row>
    <row r="2509" spans="1:20" x14ac:dyDescent="0.25">
      <c r="A2509">
        <v>2507</v>
      </c>
      <c r="B2509" s="3" t="s">
        <v>2507</v>
      </c>
      <c r="C2509" s="3" t="s">
        <v>6617</v>
      </c>
      <c r="D2509">
        <v>42850</v>
      </c>
      <c r="E2509">
        <v>0</v>
      </c>
      <c r="F2509" t="s">
        <v>8221</v>
      </c>
      <c r="G2509" t="s">
        <v>8224</v>
      </c>
      <c r="H2509" t="s">
        <v>8246</v>
      </c>
      <c r="I2509">
        <v>1431308704</v>
      </c>
      <c r="J2509">
        <v>1428716704</v>
      </c>
      <c r="K2509" t="b">
        <v>0</v>
      </c>
      <c r="L2509">
        <v>0</v>
      </c>
      <c r="M2509" t="b">
        <v>0</v>
      </c>
      <c r="N2509" t="s">
        <v>8299</v>
      </c>
      <c r="O2509" s="5">
        <f t="shared" si="156"/>
        <v>0</v>
      </c>
      <c r="P2509" s="7" t="str">
        <f t="shared" si="157"/>
        <v>N/A</v>
      </c>
      <c r="Q2509" t="s">
        <v>8336</v>
      </c>
      <c r="R2509" t="s">
        <v>8353</v>
      </c>
      <c r="S2509" s="12">
        <f t="shared" si="158"/>
        <v>42105.072962962964</v>
      </c>
      <c r="T2509" s="12">
        <f t="shared" si="159"/>
        <v>42135.072962962964</v>
      </c>
    </row>
    <row r="2510" spans="1:20" ht="60" x14ac:dyDescent="0.25">
      <c r="A2510">
        <v>2508</v>
      </c>
      <c r="B2510" s="3" t="s">
        <v>2508</v>
      </c>
      <c r="C2510" s="3" t="s">
        <v>6618</v>
      </c>
      <c r="D2510">
        <v>20000</v>
      </c>
      <c r="E2510">
        <v>0</v>
      </c>
      <c r="F2510" t="s">
        <v>8221</v>
      </c>
      <c r="G2510" t="s">
        <v>8224</v>
      </c>
      <c r="H2510" t="s">
        <v>8246</v>
      </c>
      <c r="I2510">
        <v>1408056634</v>
      </c>
      <c r="J2510">
        <v>1405464634</v>
      </c>
      <c r="K2510" t="b">
        <v>0</v>
      </c>
      <c r="L2510">
        <v>0</v>
      </c>
      <c r="M2510" t="b">
        <v>0</v>
      </c>
      <c r="N2510" t="s">
        <v>8299</v>
      </c>
      <c r="O2510" s="5">
        <f t="shared" si="156"/>
        <v>0</v>
      </c>
      <c r="P2510" s="7" t="str">
        <f t="shared" si="157"/>
        <v>N/A</v>
      </c>
      <c r="Q2510" t="s">
        <v>8336</v>
      </c>
      <c r="R2510" t="s">
        <v>8353</v>
      </c>
      <c r="S2510" s="12">
        <f t="shared" si="158"/>
        <v>41835.951782407406</v>
      </c>
      <c r="T2510" s="12">
        <f t="shared" si="159"/>
        <v>41865.951782407406</v>
      </c>
    </row>
    <row r="2511" spans="1:20" ht="60" x14ac:dyDescent="0.25">
      <c r="A2511">
        <v>2509</v>
      </c>
      <c r="B2511" s="3" t="s">
        <v>2509</v>
      </c>
      <c r="C2511" s="3" t="s">
        <v>6619</v>
      </c>
      <c r="D2511">
        <v>95000</v>
      </c>
      <c r="E2511">
        <v>1000</v>
      </c>
      <c r="F2511" t="s">
        <v>8221</v>
      </c>
      <c r="G2511" t="s">
        <v>8225</v>
      </c>
      <c r="H2511" t="s">
        <v>8247</v>
      </c>
      <c r="I2511">
        <v>1429554349</v>
      </c>
      <c r="J2511">
        <v>1424719549</v>
      </c>
      <c r="K2511" t="b">
        <v>0</v>
      </c>
      <c r="L2511">
        <v>28</v>
      </c>
      <c r="M2511" t="b">
        <v>0</v>
      </c>
      <c r="N2511" t="s">
        <v>8299</v>
      </c>
      <c r="O2511" s="5">
        <f t="shared" si="156"/>
        <v>1.0526315789473684</v>
      </c>
      <c r="P2511" s="7">
        <f t="shared" si="157"/>
        <v>35.714285714285715</v>
      </c>
      <c r="Q2511" t="s">
        <v>8336</v>
      </c>
      <c r="R2511" t="s">
        <v>8353</v>
      </c>
      <c r="S2511" s="12">
        <f t="shared" si="158"/>
        <v>42058.809594907405</v>
      </c>
      <c r="T2511" s="12">
        <f t="shared" si="159"/>
        <v>42114.767928240741</v>
      </c>
    </row>
    <row r="2512" spans="1:20" ht="60" x14ac:dyDescent="0.25">
      <c r="A2512">
        <v>2510</v>
      </c>
      <c r="B2512" s="3" t="s">
        <v>2510</v>
      </c>
      <c r="C2512" s="3" t="s">
        <v>6620</v>
      </c>
      <c r="D2512">
        <v>50000</v>
      </c>
      <c r="E2512">
        <v>75</v>
      </c>
      <c r="F2512" t="s">
        <v>8221</v>
      </c>
      <c r="G2512" t="s">
        <v>8224</v>
      </c>
      <c r="H2512" t="s">
        <v>8246</v>
      </c>
      <c r="I2512">
        <v>1431647772</v>
      </c>
      <c r="J2512">
        <v>1426463772</v>
      </c>
      <c r="K2512" t="b">
        <v>0</v>
      </c>
      <c r="L2512">
        <v>2</v>
      </c>
      <c r="M2512" t="b">
        <v>0</v>
      </c>
      <c r="N2512" t="s">
        <v>8299</v>
      </c>
      <c r="O2512" s="5">
        <f t="shared" si="156"/>
        <v>0.15</v>
      </c>
      <c r="P2512" s="7">
        <f t="shared" si="157"/>
        <v>37.5</v>
      </c>
      <c r="Q2512" t="s">
        <v>8336</v>
      </c>
      <c r="R2512" t="s">
        <v>8353</v>
      </c>
      <c r="S2512" s="12">
        <f t="shared" si="158"/>
        <v>42078.997361111105</v>
      </c>
      <c r="T2512" s="12">
        <f t="shared" si="159"/>
        <v>42138.997361111105</v>
      </c>
    </row>
    <row r="2513" spans="1:20" ht="45" x14ac:dyDescent="0.25">
      <c r="A2513">
        <v>2511</v>
      </c>
      <c r="B2513" s="3" t="s">
        <v>2511</v>
      </c>
      <c r="C2513" s="3" t="s">
        <v>6621</v>
      </c>
      <c r="D2513">
        <v>100000</v>
      </c>
      <c r="E2513">
        <v>0</v>
      </c>
      <c r="F2513" t="s">
        <v>8221</v>
      </c>
      <c r="G2513" t="s">
        <v>8225</v>
      </c>
      <c r="H2513" t="s">
        <v>8247</v>
      </c>
      <c r="I2513">
        <v>1454323413</v>
      </c>
      <c r="J2513">
        <v>1451731413</v>
      </c>
      <c r="K2513" t="b">
        <v>0</v>
      </c>
      <c r="L2513">
        <v>0</v>
      </c>
      <c r="M2513" t="b">
        <v>0</v>
      </c>
      <c r="N2513" t="s">
        <v>8299</v>
      </c>
      <c r="O2513" s="5">
        <f t="shared" si="156"/>
        <v>0</v>
      </c>
      <c r="P2513" s="7" t="str">
        <f t="shared" si="157"/>
        <v>N/A</v>
      </c>
      <c r="Q2513" t="s">
        <v>8336</v>
      </c>
      <c r="R2513" t="s">
        <v>8353</v>
      </c>
      <c r="S2513" s="12">
        <f t="shared" si="158"/>
        <v>42371.446909722217</v>
      </c>
      <c r="T2513" s="12">
        <f t="shared" si="159"/>
        <v>42401.446909722217</v>
      </c>
    </row>
    <row r="2514" spans="1:20" ht="45" x14ac:dyDescent="0.25">
      <c r="A2514">
        <v>2512</v>
      </c>
      <c r="B2514" s="3" t="s">
        <v>2512</v>
      </c>
      <c r="C2514" s="3" t="s">
        <v>6622</v>
      </c>
      <c r="D2514">
        <v>1150</v>
      </c>
      <c r="E2514">
        <v>0</v>
      </c>
      <c r="F2514" t="s">
        <v>8221</v>
      </c>
      <c r="G2514" t="s">
        <v>8224</v>
      </c>
      <c r="H2514" t="s">
        <v>8246</v>
      </c>
      <c r="I2514">
        <v>1418504561</v>
      </c>
      <c r="J2514">
        <v>1417208561</v>
      </c>
      <c r="K2514" t="b">
        <v>0</v>
      </c>
      <c r="L2514">
        <v>0</v>
      </c>
      <c r="M2514" t="b">
        <v>0</v>
      </c>
      <c r="N2514" t="s">
        <v>8299</v>
      </c>
      <c r="O2514" s="5">
        <f t="shared" si="156"/>
        <v>0</v>
      </c>
      <c r="P2514" s="7" t="str">
        <f t="shared" si="157"/>
        <v>N/A</v>
      </c>
      <c r="Q2514" t="s">
        <v>8336</v>
      </c>
      <c r="R2514" t="s">
        <v>8353</v>
      </c>
      <c r="S2514" s="12">
        <f t="shared" si="158"/>
        <v>41971.876863425925</v>
      </c>
      <c r="T2514" s="12">
        <f t="shared" si="159"/>
        <v>41986.876863425925</v>
      </c>
    </row>
    <row r="2515" spans="1:20" ht="60" x14ac:dyDescent="0.25">
      <c r="A2515">
        <v>2513</v>
      </c>
      <c r="B2515" s="3" t="s">
        <v>2513</v>
      </c>
      <c r="C2515" s="3" t="s">
        <v>6623</v>
      </c>
      <c r="D2515">
        <v>180000</v>
      </c>
      <c r="E2515">
        <v>0</v>
      </c>
      <c r="F2515" t="s">
        <v>8221</v>
      </c>
      <c r="G2515" t="s">
        <v>8236</v>
      </c>
      <c r="H2515" t="s">
        <v>8249</v>
      </c>
      <c r="I2515">
        <v>1488067789</v>
      </c>
      <c r="J2515">
        <v>1482883789</v>
      </c>
      <c r="K2515" t="b">
        <v>0</v>
      </c>
      <c r="L2515">
        <v>0</v>
      </c>
      <c r="M2515" t="b">
        <v>0</v>
      </c>
      <c r="N2515" t="s">
        <v>8299</v>
      </c>
      <c r="O2515" s="5">
        <f t="shared" si="156"/>
        <v>0</v>
      </c>
      <c r="P2515" s="7" t="str">
        <f t="shared" si="157"/>
        <v>N/A</v>
      </c>
      <c r="Q2515" t="s">
        <v>8336</v>
      </c>
      <c r="R2515" t="s">
        <v>8353</v>
      </c>
      <c r="S2515" s="12">
        <f t="shared" si="158"/>
        <v>42732.00681712963</v>
      </c>
      <c r="T2515" s="12">
        <f t="shared" si="159"/>
        <v>42792.00681712963</v>
      </c>
    </row>
    <row r="2516" spans="1:20" ht="60" x14ac:dyDescent="0.25">
      <c r="A2516">
        <v>2514</v>
      </c>
      <c r="B2516" s="3" t="s">
        <v>2514</v>
      </c>
      <c r="C2516" s="3" t="s">
        <v>6624</v>
      </c>
      <c r="D2516">
        <v>12000</v>
      </c>
      <c r="E2516">
        <v>210</v>
      </c>
      <c r="F2516" t="s">
        <v>8221</v>
      </c>
      <c r="G2516" t="s">
        <v>8224</v>
      </c>
      <c r="H2516" t="s">
        <v>8246</v>
      </c>
      <c r="I2516">
        <v>1408526477</v>
      </c>
      <c r="J2516">
        <v>1407057677</v>
      </c>
      <c r="K2516" t="b">
        <v>0</v>
      </c>
      <c r="L2516">
        <v>4</v>
      </c>
      <c r="M2516" t="b">
        <v>0</v>
      </c>
      <c r="N2516" t="s">
        <v>8299</v>
      </c>
      <c r="O2516" s="5">
        <f t="shared" si="156"/>
        <v>1.7500000000000002</v>
      </c>
      <c r="P2516" s="7">
        <f t="shared" si="157"/>
        <v>52.5</v>
      </c>
      <c r="Q2516" t="s">
        <v>8336</v>
      </c>
      <c r="R2516" t="s">
        <v>8353</v>
      </c>
      <c r="S2516" s="12">
        <f t="shared" si="158"/>
        <v>41854.389780092592</v>
      </c>
      <c r="T2516" s="12">
        <f t="shared" si="159"/>
        <v>41871.389780092592</v>
      </c>
    </row>
    <row r="2517" spans="1:20" ht="60" x14ac:dyDescent="0.25">
      <c r="A2517">
        <v>2515</v>
      </c>
      <c r="B2517" s="3" t="s">
        <v>2515</v>
      </c>
      <c r="C2517" s="3" t="s">
        <v>6625</v>
      </c>
      <c r="D2517">
        <v>5000</v>
      </c>
      <c r="E2517">
        <v>930</v>
      </c>
      <c r="F2517" t="s">
        <v>8221</v>
      </c>
      <c r="G2517" t="s">
        <v>8224</v>
      </c>
      <c r="H2517" t="s">
        <v>8246</v>
      </c>
      <c r="I2517">
        <v>1424635753</v>
      </c>
      <c r="J2517">
        <v>1422043753</v>
      </c>
      <c r="K2517" t="b">
        <v>0</v>
      </c>
      <c r="L2517">
        <v>12</v>
      </c>
      <c r="M2517" t="b">
        <v>0</v>
      </c>
      <c r="N2517" t="s">
        <v>8299</v>
      </c>
      <c r="O2517" s="5">
        <f t="shared" si="156"/>
        <v>18.600000000000001</v>
      </c>
      <c r="P2517" s="7">
        <f t="shared" si="157"/>
        <v>77.5</v>
      </c>
      <c r="Q2517" t="s">
        <v>8336</v>
      </c>
      <c r="R2517" t="s">
        <v>8353</v>
      </c>
      <c r="S2517" s="12">
        <f t="shared" si="158"/>
        <v>42027.839733796296</v>
      </c>
      <c r="T2517" s="12">
        <f t="shared" si="159"/>
        <v>42057.839733796296</v>
      </c>
    </row>
    <row r="2518" spans="1:20" ht="60" x14ac:dyDescent="0.25">
      <c r="A2518">
        <v>2516</v>
      </c>
      <c r="B2518" s="3" t="s">
        <v>2516</v>
      </c>
      <c r="C2518" s="3" t="s">
        <v>6626</v>
      </c>
      <c r="D2518">
        <v>22000</v>
      </c>
      <c r="E2518">
        <v>0</v>
      </c>
      <c r="F2518" t="s">
        <v>8221</v>
      </c>
      <c r="G2518" t="s">
        <v>8224</v>
      </c>
      <c r="H2518" t="s">
        <v>8246</v>
      </c>
      <c r="I2518">
        <v>1417279252</v>
      </c>
      <c r="J2518">
        <v>1414683652</v>
      </c>
      <c r="K2518" t="b">
        <v>0</v>
      </c>
      <c r="L2518">
        <v>0</v>
      </c>
      <c r="M2518" t="b">
        <v>0</v>
      </c>
      <c r="N2518" t="s">
        <v>8299</v>
      </c>
      <c r="O2518" s="5">
        <f t="shared" si="156"/>
        <v>0</v>
      </c>
      <c r="P2518" s="7" t="str">
        <f t="shared" si="157"/>
        <v>N/A</v>
      </c>
      <c r="Q2518" t="s">
        <v>8336</v>
      </c>
      <c r="R2518" t="s">
        <v>8353</v>
      </c>
      <c r="S2518" s="12">
        <f t="shared" si="158"/>
        <v>41942.653379629628</v>
      </c>
      <c r="T2518" s="12">
        <f t="shared" si="159"/>
        <v>41972.6950462963</v>
      </c>
    </row>
    <row r="2519" spans="1:20" ht="60" x14ac:dyDescent="0.25">
      <c r="A2519">
        <v>2517</v>
      </c>
      <c r="B2519" s="3" t="s">
        <v>2517</v>
      </c>
      <c r="C2519" s="3" t="s">
        <v>6627</v>
      </c>
      <c r="D2519">
        <v>18000</v>
      </c>
      <c r="E2519">
        <v>1767</v>
      </c>
      <c r="F2519" t="s">
        <v>8221</v>
      </c>
      <c r="G2519" t="s">
        <v>8229</v>
      </c>
      <c r="H2519" t="s">
        <v>8251</v>
      </c>
      <c r="I2519">
        <v>1426788930</v>
      </c>
      <c r="J2519">
        <v>1424200530</v>
      </c>
      <c r="K2519" t="b">
        <v>0</v>
      </c>
      <c r="L2519">
        <v>33</v>
      </c>
      <c r="M2519" t="b">
        <v>0</v>
      </c>
      <c r="N2519" t="s">
        <v>8299</v>
      </c>
      <c r="O2519" s="5">
        <f t="shared" si="156"/>
        <v>9.8166666666666664</v>
      </c>
      <c r="P2519" s="7">
        <f t="shared" si="157"/>
        <v>53.545454545454547</v>
      </c>
      <c r="Q2519" t="s">
        <v>8336</v>
      </c>
      <c r="R2519" t="s">
        <v>8353</v>
      </c>
      <c r="S2519" s="12">
        <f t="shared" si="158"/>
        <v>42052.802430555559</v>
      </c>
      <c r="T2519" s="12">
        <f t="shared" si="159"/>
        <v>42082.760763888888</v>
      </c>
    </row>
    <row r="2520" spans="1:20" ht="45" x14ac:dyDescent="0.25">
      <c r="A2520">
        <v>2518</v>
      </c>
      <c r="B2520" s="3" t="s">
        <v>2518</v>
      </c>
      <c r="C2520" s="3" t="s">
        <v>6628</v>
      </c>
      <c r="D2520">
        <v>5000</v>
      </c>
      <c r="E2520">
        <v>0</v>
      </c>
      <c r="F2520" t="s">
        <v>8221</v>
      </c>
      <c r="G2520" t="s">
        <v>8224</v>
      </c>
      <c r="H2520" t="s">
        <v>8246</v>
      </c>
      <c r="I2520">
        <v>1415899228</v>
      </c>
      <c r="J2520">
        <v>1413303628</v>
      </c>
      <c r="K2520" t="b">
        <v>0</v>
      </c>
      <c r="L2520">
        <v>0</v>
      </c>
      <c r="M2520" t="b">
        <v>0</v>
      </c>
      <c r="N2520" t="s">
        <v>8299</v>
      </c>
      <c r="O2520" s="5">
        <f t="shared" si="156"/>
        <v>0</v>
      </c>
      <c r="P2520" s="7" t="str">
        <f t="shared" si="157"/>
        <v>N/A</v>
      </c>
      <c r="Q2520" t="s">
        <v>8336</v>
      </c>
      <c r="R2520" t="s">
        <v>8353</v>
      </c>
      <c r="S2520" s="12">
        <f t="shared" si="158"/>
        <v>41926.680879629632</v>
      </c>
      <c r="T2520" s="12">
        <f t="shared" si="159"/>
        <v>41956.722546296296</v>
      </c>
    </row>
    <row r="2521" spans="1:20" ht="45" x14ac:dyDescent="0.25">
      <c r="A2521">
        <v>2519</v>
      </c>
      <c r="B2521" s="3" t="s">
        <v>2519</v>
      </c>
      <c r="C2521" s="3" t="s">
        <v>6629</v>
      </c>
      <c r="D2521">
        <v>150000</v>
      </c>
      <c r="E2521">
        <v>65</v>
      </c>
      <c r="F2521" t="s">
        <v>8221</v>
      </c>
      <c r="G2521" t="s">
        <v>8224</v>
      </c>
      <c r="H2521" t="s">
        <v>8246</v>
      </c>
      <c r="I2521">
        <v>1405741404</v>
      </c>
      <c r="J2521">
        <v>1403149404</v>
      </c>
      <c r="K2521" t="b">
        <v>0</v>
      </c>
      <c r="L2521">
        <v>4</v>
      </c>
      <c r="M2521" t="b">
        <v>0</v>
      </c>
      <c r="N2521" t="s">
        <v>8299</v>
      </c>
      <c r="O2521" s="5">
        <f t="shared" si="156"/>
        <v>4.3333333333333335E-2</v>
      </c>
      <c r="P2521" s="7">
        <f t="shared" si="157"/>
        <v>16.25</v>
      </c>
      <c r="Q2521" t="s">
        <v>8336</v>
      </c>
      <c r="R2521" t="s">
        <v>8353</v>
      </c>
      <c r="S2521" s="12">
        <f t="shared" si="158"/>
        <v>41809.155138888891</v>
      </c>
      <c r="T2521" s="12">
        <f t="shared" si="159"/>
        <v>41839.155138888891</v>
      </c>
    </row>
    <row r="2522" spans="1:20" ht="60" x14ac:dyDescent="0.25">
      <c r="A2522">
        <v>2520</v>
      </c>
      <c r="B2522" s="3" t="s">
        <v>2520</v>
      </c>
      <c r="C2522" s="3" t="s">
        <v>6630</v>
      </c>
      <c r="D2522">
        <v>100000</v>
      </c>
      <c r="E2522">
        <v>0</v>
      </c>
      <c r="F2522" t="s">
        <v>8221</v>
      </c>
      <c r="G2522" t="s">
        <v>8224</v>
      </c>
      <c r="H2522" t="s">
        <v>8246</v>
      </c>
      <c r="I2522">
        <v>1476559260</v>
      </c>
      <c r="J2522">
        <v>1472567085</v>
      </c>
      <c r="K2522" t="b">
        <v>0</v>
      </c>
      <c r="L2522">
        <v>0</v>
      </c>
      <c r="M2522" t="b">
        <v>0</v>
      </c>
      <c r="N2522" t="s">
        <v>8299</v>
      </c>
      <c r="O2522" s="5">
        <f t="shared" si="156"/>
        <v>0</v>
      </c>
      <c r="P2522" s="7" t="str">
        <f t="shared" si="157"/>
        <v>N/A</v>
      </c>
      <c r="Q2522" t="s">
        <v>8336</v>
      </c>
      <c r="R2522" t="s">
        <v>8353</v>
      </c>
      <c r="S2522" s="12">
        <f t="shared" si="158"/>
        <v>42612.600520833337</v>
      </c>
      <c r="T2522" s="12">
        <f t="shared" si="159"/>
        <v>42658.806249999994</v>
      </c>
    </row>
    <row r="2523" spans="1:20" ht="60" hidden="1" x14ac:dyDescent="0.25">
      <c r="A2523">
        <v>2521</v>
      </c>
      <c r="B2523" s="3" t="s">
        <v>2521</v>
      </c>
      <c r="C2523" s="3" t="s">
        <v>6631</v>
      </c>
      <c r="D2523">
        <v>12500</v>
      </c>
      <c r="E2523">
        <v>13685.99</v>
      </c>
      <c r="F2523" t="s">
        <v>8219</v>
      </c>
      <c r="G2523" t="s">
        <v>8224</v>
      </c>
      <c r="H2523" t="s">
        <v>8246</v>
      </c>
      <c r="I2523">
        <v>1444778021</v>
      </c>
      <c r="J2523">
        <v>1442963621</v>
      </c>
      <c r="K2523" t="b">
        <v>0</v>
      </c>
      <c r="L2523">
        <v>132</v>
      </c>
      <c r="M2523" t="b">
        <v>1</v>
      </c>
      <c r="N2523" t="s">
        <v>8300</v>
      </c>
      <c r="O2523" s="5">
        <f t="shared" si="156"/>
        <v>109.48792</v>
      </c>
      <c r="P2523" s="7">
        <f t="shared" si="157"/>
        <v>103.68174242424243</v>
      </c>
      <c r="Q2523" t="s">
        <v>8325</v>
      </c>
      <c r="R2523" t="s">
        <v>8354</v>
      </c>
      <c r="S2523" s="12">
        <f t="shared" si="158"/>
        <v>42269.967835648145</v>
      </c>
      <c r="T2523" s="12">
        <f t="shared" si="159"/>
        <v>42290.967835648145</v>
      </c>
    </row>
    <row r="2524" spans="1:20" ht="60" hidden="1" x14ac:dyDescent="0.25">
      <c r="A2524">
        <v>2522</v>
      </c>
      <c r="B2524" s="3" t="s">
        <v>2522</v>
      </c>
      <c r="C2524" s="3" t="s">
        <v>6632</v>
      </c>
      <c r="D2524">
        <v>5000</v>
      </c>
      <c r="E2524">
        <v>5000</v>
      </c>
      <c r="F2524" t="s">
        <v>8219</v>
      </c>
      <c r="G2524" t="s">
        <v>8224</v>
      </c>
      <c r="H2524" t="s">
        <v>8246</v>
      </c>
      <c r="I2524">
        <v>1461336720</v>
      </c>
      <c r="J2524">
        <v>1459431960</v>
      </c>
      <c r="K2524" t="b">
        <v>0</v>
      </c>
      <c r="L2524">
        <v>27</v>
      </c>
      <c r="M2524" t="b">
        <v>1</v>
      </c>
      <c r="N2524" t="s">
        <v>8300</v>
      </c>
      <c r="O2524" s="5">
        <f t="shared" si="156"/>
        <v>100</v>
      </c>
      <c r="P2524" s="7">
        <f t="shared" si="157"/>
        <v>185.18518518518519</v>
      </c>
      <c r="Q2524" t="s">
        <v>8325</v>
      </c>
      <c r="R2524" t="s">
        <v>8354</v>
      </c>
      <c r="S2524" s="12">
        <f t="shared" si="158"/>
        <v>42460.573611111111</v>
      </c>
      <c r="T2524" s="12">
        <f t="shared" si="159"/>
        <v>42482.619444444441</v>
      </c>
    </row>
    <row r="2525" spans="1:20" ht="45" hidden="1" x14ac:dyDescent="0.25">
      <c r="A2525">
        <v>2523</v>
      </c>
      <c r="B2525" s="3" t="s">
        <v>2523</v>
      </c>
      <c r="C2525" s="3" t="s">
        <v>6633</v>
      </c>
      <c r="D2525">
        <v>900</v>
      </c>
      <c r="E2525">
        <v>1408</v>
      </c>
      <c r="F2525" t="s">
        <v>8219</v>
      </c>
      <c r="G2525" t="s">
        <v>8224</v>
      </c>
      <c r="H2525" t="s">
        <v>8246</v>
      </c>
      <c r="I2525">
        <v>1416270292</v>
      </c>
      <c r="J2525">
        <v>1413674692</v>
      </c>
      <c r="K2525" t="b">
        <v>0</v>
      </c>
      <c r="L2525">
        <v>26</v>
      </c>
      <c r="M2525" t="b">
        <v>1</v>
      </c>
      <c r="N2525" t="s">
        <v>8300</v>
      </c>
      <c r="O2525" s="5">
        <f t="shared" si="156"/>
        <v>156.44444444444446</v>
      </c>
      <c r="P2525" s="7">
        <f t="shared" si="157"/>
        <v>54.153846153846153</v>
      </c>
      <c r="Q2525" t="s">
        <v>8325</v>
      </c>
      <c r="R2525" t="s">
        <v>8354</v>
      </c>
      <c r="S2525" s="12">
        <f t="shared" si="158"/>
        <v>41930.975601851853</v>
      </c>
      <c r="T2525" s="12">
        <f t="shared" si="159"/>
        <v>41961.017268518524</v>
      </c>
    </row>
    <row r="2526" spans="1:20" ht="45" hidden="1" x14ac:dyDescent="0.25">
      <c r="A2526">
        <v>2524</v>
      </c>
      <c r="B2526" s="3" t="s">
        <v>2524</v>
      </c>
      <c r="C2526" s="3" t="s">
        <v>6634</v>
      </c>
      <c r="D2526">
        <v>7500</v>
      </c>
      <c r="E2526">
        <v>7620</v>
      </c>
      <c r="F2526" t="s">
        <v>8219</v>
      </c>
      <c r="G2526" t="s">
        <v>8224</v>
      </c>
      <c r="H2526" t="s">
        <v>8246</v>
      </c>
      <c r="I2526">
        <v>1419136200</v>
      </c>
      <c r="J2526">
        <v>1416338557</v>
      </c>
      <c r="K2526" t="b">
        <v>0</v>
      </c>
      <c r="L2526">
        <v>43</v>
      </c>
      <c r="M2526" t="b">
        <v>1</v>
      </c>
      <c r="N2526" t="s">
        <v>8300</v>
      </c>
      <c r="O2526" s="5">
        <f t="shared" si="156"/>
        <v>101.6</v>
      </c>
      <c r="P2526" s="7">
        <f t="shared" si="157"/>
        <v>177.2093023255814</v>
      </c>
      <c r="Q2526" t="s">
        <v>8325</v>
      </c>
      <c r="R2526" t="s">
        <v>8354</v>
      </c>
      <c r="S2526" s="12">
        <f t="shared" si="158"/>
        <v>41961.807372685187</v>
      </c>
      <c r="T2526" s="12">
        <f t="shared" si="159"/>
        <v>41994.1875</v>
      </c>
    </row>
    <row r="2527" spans="1:20" ht="45" hidden="1" x14ac:dyDescent="0.25">
      <c r="A2527">
        <v>2525</v>
      </c>
      <c r="B2527" s="3" t="s">
        <v>2525</v>
      </c>
      <c r="C2527" s="3" t="s">
        <v>6635</v>
      </c>
      <c r="D2527">
        <v>8000</v>
      </c>
      <c r="E2527">
        <v>8026</v>
      </c>
      <c r="F2527" t="s">
        <v>8219</v>
      </c>
      <c r="G2527" t="s">
        <v>8224</v>
      </c>
      <c r="H2527" t="s">
        <v>8246</v>
      </c>
      <c r="I2527">
        <v>1340914571</v>
      </c>
      <c r="J2527">
        <v>1338322571</v>
      </c>
      <c r="K2527" t="b">
        <v>0</v>
      </c>
      <c r="L2527">
        <v>80</v>
      </c>
      <c r="M2527" t="b">
        <v>1</v>
      </c>
      <c r="N2527" t="s">
        <v>8300</v>
      </c>
      <c r="O2527" s="5">
        <f t="shared" si="156"/>
        <v>100.325</v>
      </c>
      <c r="P2527" s="7">
        <f t="shared" si="157"/>
        <v>100.325</v>
      </c>
      <c r="Q2527" t="s">
        <v>8325</v>
      </c>
      <c r="R2527" t="s">
        <v>8354</v>
      </c>
      <c r="S2527" s="12">
        <f t="shared" si="158"/>
        <v>41058.844571759262</v>
      </c>
      <c r="T2527" s="12">
        <f t="shared" si="159"/>
        <v>41088.844571759262</v>
      </c>
    </row>
    <row r="2528" spans="1:20" ht="45" hidden="1" x14ac:dyDescent="0.25">
      <c r="A2528">
        <v>2526</v>
      </c>
      <c r="B2528" s="3" t="s">
        <v>2526</v>
      </c>
      <c r="C2528" s="3" t="s">
        <v>6636</v>
      </c>
      <c r="D2528">
        <v>4000</v>
      </c>
      <c r="E2528">
        <v>4518</v>
      </c>
      <c r="F2528" t="s">
        <v>8219</v>
      </c>
      <c r="G2528" t="s">
        <v>8224</v>
      </c>
      <c r="H2528" t="s">
        <v>8246</v>
      </c>
      <c r="I2528">
        <v>1418014740</v>
      </c>
      <c r="J2528">
        <v>1415585474</v>
      </c>
      <c r="K2528" t="b">
        <v>0</v>
      </c>
      <c r="L2528">
        <v>33</v>
      </c>
      <c r="M2528" t="b">
        <v>1</v>
      </c>
      <c r="N2528" t="s">
        <v>8300</v>
      </c>
      <c r="O2528" s="5">
        <f t="shared" si="156"/>
        <v>112.94999999999999</v>
      </c>
      <c r="P2528" s="7">
        <f t="shared" si="157"/>
        <v>136.90909090909091</v>
      </c>
      <c r="Q2528" t="s">
        <v>8325</v>
      </c>
      <c r="R2528" t="s">
        <v>8354</v>
      </c>
      <c r="S2528" s="12">
        <f t="shared" si="158"/>
        <v>41953.091134259259</v>
      </c>
      <c r="T2528" s="12">
        <f t="shared" si="159"/>
        <v>41981.207638888889</v>
      </c>
    </row>
    <row r="2529" spans="1:20" ht="45" hidden="1" x14ac:dyDescent="0.25">
      <c r="A2529">
        <v>2527</v>
      </c>
      <c r="B2529" s="3" t="s">
        <v>2527</v>
      </c>
      <c r="C2529" s="3" t="s">
        <v>6637</v>
      </c>
      <c r="D2529">
        <v>4000</v>
      </c>
      <c r="E2529">
        <v>4085</v>
      </c>
      <c r="F2529" t="s">
        <v>8219</v>
      </c>
      <c r="G2529" t="s">
        <v>8224</v>
      </c>
      <c r="H2529" t="s">
        <v>8246</v>
      </c>
      <c r="I2529">
        <v>1382068740</v>
      </c>
      <c r="J2529">
        <v>1380477691</v>
      </c>
      <c r="K2529" t="b">
        <v>0</v>
      </c>
      <c r="L2529">
        <v>71</v>
      </c>
      <c r="M2529" t="b">
        <v>1</v>
      </c>
      <c r="N2529" t="s">
        <v>8300</v>
      </c>
      <c r="O2529" s="5">
        <f t="shared" si="156"/>
        <v>102.125</v>
      </c>
      <c r="P2529" s="7">
        <f t="shared" si="157"/>
        <v>57.535211267605632</v>
      </c>
      <c r="Q2529" t="s">
        <v>8325</v>
      </c>
      <c r="R2529" t="s">
        <v>8354</v>
      </c>
      <c r="S2529" s="12">
        <f t="shared" si="158"/>
        <v>41546.75105324074</v>
      </c>
      <c r="T2529" s="12">
        <f t="shared" si="159"/>
        <v>41565.165972222225</v>
      </c>
    </row>
    <row r="2530" spans="1:20" ht="60" hidden="1" x14ac:dyDescent="0.25">
      <c r="A2530">
        <v>2528</v>
      </c>
      <c r="B2530" s="3" t="s">
        <v>2528</v>
      </c>
      <c r="C2530" s="3" t="s">
        <v>6638</v>
      </c>
      <c r="D2530">
        <v>4000</v>
      </c>
      <c r="E2530">
        <v>4289.99</v>
      </c>
      <c r="F2530" t="s">
        <v>8219</v>
      </c>
      <c r="G2530" t="s">
        <v>8225</v>
      </c>
      <c r="H2530" t="s">
        <v>8247</v>
      </c>
      <c r="I2530">
        <v>1440068400</v>
      </c>
      <c r="J2530">
        <v>1438459303</v>
      </c>
      <c r="K2530" t="b">
        <v>0</v>
      </c>
      <c r="L2530">
        <v>81</v>
      </c>
      <c r="M2530" t="b">
        <v>1</v>
      </c>
      <c r="N2530" t="s">
        <v>8300</v>
      </c>
      <c r="O2530" s="5">
        <f t="shared" si="156"/>
        <v>107.24974999999999</v>
      </c>
      <c r="P2530" s="7">
        <f t="shared" si="157"/>
        <v>52.962839506172834</v>
      </c>
      <c r="Q2530" t="s">
        <v>8325</v>
      </c>
      <c r="R2530" t="s">
        <v>8354</v>
      </c>
      <c r="S2530" s="12">
        <f t="shared" si="158"/>
        <v>42217.834525462968</v>
      </c>
      <c r="T2530" s="12">
        <f t="shared" si="159"/>
        <v>42236.458333333328</v>
      </c>
    </row>
    <row r="2531" spans="1:20" ht="30" hidden="1" x14ac:dyDescent="0.25">
      <c r="A2531">
        <v>2529</v>
      </c>
      <c r="B2531" s="3" t="s">
        <v>2529</v>
      </c>
      <c r="C2531" s="3" t="s">
        <v>6639</v>
      </c>
      <c r="D2531">
        <v>6000</v>
      </c>
      <c r="E2531">
        <v>6257</v>
      </c>
      <c r="F2531" t="s">
        <v>8219</v>
      </c>
      <c r="G2531" t="s">
        <v>8224</v>
      </c>
      <c r="H2531" t="s">
        <v>8246</v>
      </c>
      <c r="I2531">
        <v>1332636975</v>
      </c>
      <c r="J2531">
        <v>1328752575</v>
      </c>
      <c r="K2531" t="b">
        <v>0</v>
      </c>
      <c r="L2531">
        <v>76</v>
      </c>
      <c r="M2531" t="b">
        <v>1</v>
      </c>
      <c r="N2531" t="s">
        <v>8300</v>
      </c>
      <c r="O2531" s="5">
        <f t="shared" si="156"/>
        <v>104.28333333333333</v>
      </c>
      <c r="P2531" s="7">
        <f t="shared" si="157"/>
        <v>82.328947368421055</v>
      </c>
      <c r="Q2531" t="s">
        <v>8325</v>
      </c>
      <c r="R2531" t="s">
        <v>8354</v>
      </c>
      <c r="S2531" s="12">
        <f t="shared" si="158"/>
        <v>40948.080729166664</v>
      </c>
      <c r="T2531" s="12">
        <f t="shared" si="159"/>
        <v>40993.0390625</v>
      </c>
    </row>
    <row r="2532" spans="1:20" ht="45" hidden="1" x14ac:dyDescent="0.25">
      <c r="A2532">
        <v>2530</v>
      </c>
      <c r="B2532" s="3" t="s">
        <v>2530</v>
      </c>
      <c r="C2532" s="3" t="s">
        <v>6640</v>
      </c>
      <c r="D2532">
        <v>6500</v>
      </c>
      <c r="E2532">
        <v>6500</v>
      </c>
      <c r="F2532" t="s">
        <v>8219</v>
      </c>
      <c r="G2532" t="s">
        <v>8224</v>
      </c>
      <c r="H2532" t="s">
        <v>8246</v>
      </c>
      <c r="I2532">
        <v>1429505400</v>
      </c>
      <c r="J2532">
        <v>1426711505</v>
      </c>
      <c r="K2532" t="b">
        <v>0</v>
      </c>
      <c r="L2532">
        <v>48</v>
      </c>
      <c r="M2532" t="b">
        <v>1</v>
      </c>
      <c r="N2532" t="s">
        <v>8300</v>
      </c>
      <c r="O2532" s="5">
        <f t="shared" si="156"/>
        <v>100</v>
      </c>
      <c r="P2532" s="7">
        <f t="shared" si="157"/>
        <v>135.41666666666666</v>
      </c>
      <c r="Q2532" t="s">
        <v>8325</v>
      </c>
      <c r="R2532" t="s">
        <v>8354</v>
      </c>
      <c r="S2532" s="12">
        <f t="shared" si="158"/>
        <v>42081.864641203705</v>
      </c>
      <c r="T2532" s="12">
        <f t="shared" si="159"/>
        <v>42114.201388888891</v>
      </c>
    </row>
    <row r="2533" spans="1:20" ht="60" hidden="1" x14ac:dyDescent="0.25">
      <c r="A2533">
        <v>2531</v>
      </c>
      <c r="B2533" s="3" t="s">
        <v>2531</v>
      </c>
      <c r="C2533" s="3" t="s">
        <v>6641</v>
      </c>
      <c r="D2533">
        <v>4500</v>
      </c>
      <c r="E2533">
        <v>4518</v>
      </c>
      <c r="F2533" t="s">
        <v>8219</v>
      </c>
      <c r="G2533" t="s">
        <v>8224</v>
      </c>
      <c r="H2533" t="s">
        <v>8246</v>
      </c>
      <c r="I2533">
        <v>1439611140</v>
      </c>
      <c r="J2533">
        <v>1437668354</v>
      </c>
      <c r="K2533" t="b">
        <v>0</v>
      </c>
      <c r="L2533">
        <v>61</v>
      </c>
      <c r="M2533" t="b">
        <v>1</v>
      </c>
      <c r="N2533" t="s">
        <v>8300</v>
      </c>
      <c r="O2533" s="5">
        <f t="shared" si="156"/>
        <v>100.4</v>
      </c>
      <c r="P2533" s="7">
        <f t="shared" si="157"/>
        <v>74.06557377049181</v>
      </c>
      <c r="Q2533" t="s">
        <v>8325</v>
      </c>
      <c r="R2533" t="s">
        <v>8354</v>
      </c>
      <c r="S2533" s="12">
        <f t="shared" si="158"/>
        <v>42208.680023148147</v>
      </c>
      <c r="T2533" s="12">
        <f t="shared" si="159"/>
        <v>42231.165972222225</v>
      </c>
    </row>
    <row r="2534" spans="1:20" ht="60" hidden="1" x14ac:dyDescent="0.25">
      <c r="A2534">
        <v>2532</v>
      </c>
      <c r="B2534" s="3" t="s">
        <v>2532</v>
      </c>
      <c r="C2534" s="3" t="s">
        <v>6642</v>
      </c>
      <c r="D2534">
        <v>4000</v>
      </c>
      <c r="E2534">
        <v>5045</v>
      </c>
      <c r="F2534" t="s">
        <v>8219</v>
      </c>
      <c r="G2534" t="s">
        <v>8224</v>
      </c>
      <c r="H2534" t="s">
        <v>8246</v>
      </c>
      <c r="I2534">
        <v>1345148566</v>
      </c>
      <c r="J2534">
        <v>1342556566</v>
      </c>
      <c r="K2534" t="b">
        <v>0</v>
      </c>
      <c r="L2534">
        <v>60</v>
      </c>
      <c r="M2534" t="b">
        <v>1</v>
      </c>
      <c r="N2534" t="s">
        <v>8300</v>
      </c>
      <c r="O2534" s="5">
        <f t="shared" si="156"/>
        <v>126.125</v>
      </c>
      <c r="P2534" s="7">
        <f t="shared" si="157"/>
        <v>84.083333333333329</v>
      </c>
      <c r="Q2534" t="s">
        <v>8325</v>
      </c>
      <c r="R2534" t="s">
        <v>8354</v>
      </c>
      <c r="S2534" s="12">
        <f t="shared" si="158"/>
        <v>41107.849143518521</v>
      </c>
      <c r="T2534" s="12">
        <f t="shared" si="159"/>
        <v>41137.849143518521</v>
      </c>
    </row>
    <row r="2535" spans="1:20" ht="60" hidden="1" x14ac:dyDescent="0.25">
      <c r="A2535">
        <v>2533</v>
      </c>
      <c r="B2535" s="3" t="s">
        <v>2533</v>
      </c>
      <c r="C2535" s="3" t="s">
        <v>6643</v>
      </c>
      <c r="D2535">
        <v>7500</v>
      </c>
      <c r="E2535">
        <v>8300</v>
      </c>
      <c r="F2535" t="s">
        <v>8219</v>
      </c>
      <c r="G2535" t="s">
        <v>8224</v>
      </c>
      <c r="H2535" t="s">
        <v>8246</v>
      </c>
      <c r="I2535">
        <v>1362160868</v>
      </c>
      <c r="J2535">
        <v>1359568911</v>
      </c>
      <c r="K2535" t="b">
        <v>0</v>
      </c>
      <c r="L2535">
        <v>136</v>
      </c>
      <c r="M2535" t="b">
        <v>1</v>
      </c>
      <c r="N2535" t="s">
        <v>8300</v>
      </c>
      <c r="O2535" s="5">
        <f t="shared" si="156"/>
        <v>110.66666666666667</v>
      </c>
      <c r="P2535" s="7">
        <f t="shared" si="157"/>
        <v>61.029411764705884</v>
      </c>
      <c r="Q2535" t="s">
        <v>8325</v>
      </c>
      <c r="R2535" t="s">
        <v>8354</v>
      </c>
      <c r="S2535" s="12">
        <f t="shared" si="158"/>
        <v>41304.751284722224</v>
      </c>
      <c r="T2535" s="12">
        <f t="shared" si="159"/>
        <v>41334.750787037039</v>
      </c>
    </row>
    <row r="2536" spans="1:20" ht="75" hidden="1" x14ac:dyDescent="0.25">
      <c r="A2536">
        <v>2534</v>
      </c>
      <c r="B2536" s="3" t="s">
        <v>2534</v>
      </c>
      <c r="C2536" s="3" t="s">
        <v>6644</v>
      </c>
      <c r="D2536">
        <v>2000</v>
      </c>
      <c r="E2536">
        <v>2100</v>
      </c>
      <c r="F2536" t="s">
        <v>8219</v>
      </c>
      <c r="G2536" t="s">
        <v>8224</v>
      </c>
      <c r="H2536" t="s">
        <v>8246</v>
      </c>
      <c r="I2536">
        <v>1262325600</v>
      </c>
      <c r="J2536">
        <v>1257871712</v>
      </c>
      <c r="K2536" t="b">
        <v>0</v>
      </c>
      <c r="L2536">
        <v>14</v>
      </c>
      <c r="M2536" t="b">
        <v>1</v>
      </c>
      <c r="N2536" t="s">
        <v>8300</v>
      </c>
      <c r="O2536" s="5">
        <f t="shared" si="156"/>
        <v>105</v>
      </c>
      <c r="P2536" s="7">
        <f t="shared" si="157"/>
        <v>150</v>
      </c>
      <c r="Q2536" t="s">
        <v>8325</v>
      </c>
      <c r="R2536" t="s">
        <v>8354</v>
      </c>
      <c r="S2536" s="12">
        <f t="shared" si="158"/>
        <v>40127.700370370374</v>
      </c>
      <c r="T2536" s="12">
        <f t="shared" si="159"/>
        <v>40179.25</v>
      </c>
    </row>
    <row r="2537" spans="1:20" hidden="1" x14ac:dyDescent="0.25">
      <c r="A2537">
        <v>2535</v>
      </c>
      <c r="B2537" s="3" t="s">
        <v>2535</v>
      </c>
      <c r="C2537" s="3" t="s">
        <v>6645</v>
      </c>
      <c r="D2537">
        <v>20000</v>
      </c>
      <c r="E2537">
        <v>20755</v>
      </c>
      <c r="F2537" t="s">
        <v>8219</v>
      </c>
      <c r="G2537" t="s">
        <v>8224</v>
      </c>
      <c r="H2537" t="s">
        <v>8246</v>
      </c>
      <c r="I2537">
        <v>1417463945</v>
      </c>
      <c r="J2537">
        <v>1414781945</v>
      </c>
      <c r="K2537" t="b">
        <v>0</v>
      </c>
      <c r="L2537">
        <v>78</v>
      </c>
      <c r="M2537" t="b">
        <v>1</v>
      </c>
      <c r="N2537" t="s">
        <v>8300</v>
      </c>
      <c r="O2537" s="5">
        <f t="shared" si="156"/>
        <v>103.77499999999999</v>
      </c>
      <c r="P2537" s="7">
        <f t="shared" si="157"/>
        <v>266.08974358974359</v>
      </c>
      <c r="Q2537" t="s">
        <v>8325</v>
      </c>
      <c r="R2537" t="s">
        <v>8354</v>
      </c>
      <c r="S2537" s="12">
        <f t="shared" si="158"/>
        <v>41943.791030092594</v>
      </c>
      <c r="T2537" s="12">
        <f t="shared" si="159"/>
        <v>41974.832696759258</v>
      </c>
    </row>
    <row r="2538" spans="1:20" ht="60" hidden="1" x14ac:dyDescent="0.25">
      <c r="A2538">
        <v>2536</v>
      </c>
      <c r="B2538" s="3" t="s">
        <v>2536</v>
      </c>
      <c r="C2538" s="3" t="s">
        <v>6646</v>
      </c>
      <c r="D2538">
        <v>25</v>
      </c>
      <c r="E2538">
        <v>29</v>
      </c>
      <c r="F2538" t="s">
        <v>8219</v>
      </c>
      <c r="G2538" t="s">
        <v>8224</v>
      </c>
      <c r="H2538" t="s">
        <v>8246</v>
      </c>
      <c r="I2538">
        <v>1375151566</v>
      </c>
      <c r="J2538">
        <v>1373337166</v>
      </c>
      <c r="K2538" t="b">
        <v>0</v>
      </c>
      <c r="L2538">
        <v>4</v>
      </c>
      <c r="M2538" t="b">
        <v>1</v>
      </c>
      <c r="N2538" t="s">
        <v>8300</v>
      </c>
      <c r="O2538" s="5">
        <f t="shared" si="156"/>
        <v>115.99999999999999</v>
      </c>
      <c r="P2538" s="7">
        <f t="shared" si="157"/>
        <v>7.25</v>
      </c>
      <c r="Q2538" t="s">
        <v>8325</v>
      </c>
      <c r="R2538" t="s">
        <v>8354</v>
      </c>
      <c r="S2538" s="12">
        <f t="shared" si="158"/>
        <v>41464.106087962966</v>
      </c>
      <c r="T2538" s="12">
        <f t="shared" si="159"/>
        <v>41485.106087962966</v>
      </c>
    </row>
    <row r="2539" spans="1:20" ht="45" hidden="1" x14ac:dyDescent="0.25">
      <c r="A2539">
        <v>2537</v>
      </c>
      <c r="B2539" s="3" t="s">
        <v>2537</v>
      </c>
      <c r="C2539" s="3" t="s">
        <v>6647</v>
      </c>
      <c r="D2539">
        <v>1000</v>
      </c>
      <c r="E2539">
        <v>1100</v>
      </c>
      <c r="F2539" t="s">
        <v>8219</v>
      </c>
      <c r="G2539" t="s">
        <v>8224</v>
      </c>
      <c r="H2539" t="s">
        <v>8246</v>
      </c>
      <c r="I2539">
        <v>1312212855</v>
      </c>
      <c r="J2539">
        <v>1307028855</v>
      </c>
      <c r="K2539" t="b">
        <v>0</v>
      </c>
      <c r="L2539">
        <v>11</v>
      </c>
      <c r="M2539" t="b">
        <v>1</v>
      </c>
      <c r="N2539" t="s">
        <v>8300</v>
      </c>
      <c r="O2539" s="5">
        <f t="shared" si="156"/>
        <v>110.00000000000001</v>
      </c>
      <c r="P2539" s="7">
        <f t="shared" si="157"/>
        <v>100</v>
      </c>
      <c r="Q2539" t="s">
        <v>8325</v>
      </c>
      <c r="R2539" t="s">
        <v>8354</v>
      </c>
      <c r="S2539" s="12">
        <f t="shared" si="158"/>
        <v>40696.648784722223</v>
      </c>
      <c r="T2539" s="12">
        <f t="shared" si="159"/>
        <v>40756.648784722223</v>
      </c>
    </row>
    <row r="2540" spans="1:20" ht="45" hidden="1" x14ac:dyDescent="0.25">
      <c r="A2540">
        <v>2538</v>
      </c>
      <c r="B2540" s="3" t="s">
        <v>2538</v>
      </c>
      <c r="C2540" s="3" t="s">
        <v>6648</v>
      </c>
      <c r="D2540">
        <v>18000</v>
      </c>
      <c r="E2540">
        <v>20343.169999999998</v>
      </c>
      <c r="F2540" t="s">
        <v>8219</v>
      </c>
      <c r="G2540" t="s">
        <v>8224</v>
      </c>
      <c r="H2540" t="s">
        <v>8246</v>
      </c>
      <c r="I2540">
        <v>1361681940</v>
      </c>
      <c r="J2540">
        <v>1359029661</v>
      </c>
      <c r="K2540" t="b">
        <v>0</v>
      </c>
      <c r="L2540">
        <v>185</v>
      </c>
      <c r="M2540" t="b">
        <v>1</v>
      </c>
      <c r="N2540" t="s">
        <v>8300</v>
      </c>
      <c r="O2540" s="5">
        <f t="shared" si="156"/>
        <v>113.01761111111111</v>
      </c>
      <c r="P2540" s="7">
        <f t="shared" si="157"/>
        <v>109.96308108108107</v>
      </c>
      <c r="Q2540" t="s">
        <v>8325</v>
      </c>
      <c r="R2540" t="s">
        <v>8354</v>
      </c>
      <c r="S2540" s="12">
        <f t="shared" si="158"/>
        <v>41298.509965277779</v>
      </c>
      <c r="T2540" s="12">
        <f t="shared" si="159"/>
        <v>41329.207638888889</v>
      </c>
    </row>
    <row r="2541" spans="1:20" ht="60" hidden="1" x14ac:dyDescent="0.25">
      <c r="A2541">
        <v>2539</v>
      </c>
      <c r="B2541" s="3" t="s">
        <v>2539</v>
      </c>
      <c r="C2541" s="3" t="s">
        <v>6649</v>
      </c>
      <c r="D2541">
        <v>10000</v>
      </c>
      <c r="E2541">
        <v>10025</v>
      </c>
      <c r="F2541" t="s">
        <v>8219</v>
      </c>
      <c r="G2541" t="s">
        <v>8224</v>
      </c>
      <c r="H2541" t="s">
        <v>8246</v>
      </c>
      <c r="I2541">
        <v>1422913152</v>
      </c>
      <c r="J2541">
        <v>1417729152</v>
      </c>
      <c r="K2541" t="b">
        <v>0</v>
      </c>
      <c r="L2541">
        <v>59</v>
      </c>
      <c r="M2541" t="b">
        <v>1</v>
      </c>
      <c r="N2541" t="s">
        <v>8300</v>
      </c>
      <c r="O2541" s="5">
        <f t="shared" si="156"/>
        <v>100.25</v>
      </c>
      <c r="P2541" s="7">
        <f t="shared" si="157"/>
        <v>169.91525423728814</v>
      </c>
      <c r="Q2541" t="s">
        <v>8325</v>
      </c>
      <c r="R2541" t="s">
        <v>8354</v>
      </c>
      <c r="S2541" s="12">
        <f t="shared" si="158"/>
        <v>41977.902222222227</v>
      </c>
      <c r="T2541" s="12">
        <f t="shared" si="159"/>
        <v>42037.902222222227</v>
      </c>
    </row>
    <row r="2542" spans="1:20" ht="60" hidden="1" x14ac:dyDescent="0.25">
      <c r="A2542">
        <v>2540</v>
      </c>
      <c r="B2542" s="3" t="s">
        <v>2540</v>
      </c>
      <c r="C2542" s="3" t="s">
        <v>6650</v>
      </c>
      <c r="D2542">
        <v>2500</v>
      </c>
      <c r="E2542">
        <v>2585</v>
      </c>
      <c r="F2542" t="s">
        <v>8219</v>
      </c>
      <c r="G2542" t="s">
        <v>8224</v>
      </c>
      <c r="H2542" t="s">
        <v>8246</v>
      </c>
      <c r="I2542">
        <v>1319904721</v>
      </c>
      <c r="J2542">
        <v>1314720721</v>
      </c>
      <c r="K2542" t="b">
        <v>0</v>
      </c>
      <c r="L2542">
        <v>27</v>
      </c>
      <c r="M2542" t="b">
        <v>1</v>
      </c>
      <c r="N2542" t="s">
        <v>8300</v>
      </c>
      <c r="O2542" s="5">
        <f t="shared" si="156"/>
        <v>103.4</v>
      </c>
      <c r="P2542" s="7">
        <f t="shared" si="157"/>
        <v>95.740740740740748</v>
      </c>
      <c r="Q2542" t="s">
        <v>8325</v>
      </c>
      <c r="R2542" t="s">
        <v>8354</v>
      </c>
      <c r="S2542" s="12">
        <f t="shared" si="158"/>
        <v>40785.675011574072</v>
      </c>
      <c r="T2542" s="12">
        <f t="shared" si="159"/>
        <v>40845.675011574072</v>
      </c>
    </row>
    <row r="2543" spans="1:20" ht="60" hidden="1" x14ac:dyDescent="0.25">
      <c r="A2543">
        <v>2541</v>
      </c>
      <c r="B2543" s="3" t="s">
        <v>2541</v>
      </c>
      <c r="C2543" s="3" t="s">
        <v>6651</v>
      </c>
      <c r="D2543">
        <v>3500</v>
      </c>
      <c r="E2543">
        <v>3746</v>
      </c>
      <c r="F2543" t="s">
        <v>8219</v>
      </c>
      <c r="G2543" t="s">
        <v>8225</v>
      </c>
      <c r="H2543" t="s">
        <v>8247</v>
      </c>
      <c r="I2543">
        <v>1380192418</v>
      </c>
      <c r="J2543">
        <v>1375008418</v>
      </c>
      <c r="K2543" t="b">
        <v>0</v>
      </c>
      <c r="L2543">
        <v>63</v>
      </c>
      <c r="M2543" t="b">
        <v>1</v>
      </c>
      <c r="N2543" t="s">
        <v>8300</v>
      </c>
      <c r="O2543" s="5">
        <f t="shared" si="156"/>
        <v>107.02857142857142</v>
      </c>
      <c r="P2543" s="7">
        <f t="shared" si="157"/>
        <v>59.460317460317462</v>
      </c>
      <c r="Q2543" t="s">
        <v>8325</v>
      </c>
      <c r="R2543" t="s">
        <v>8354</v>
      </c>
      <c r="S2543" s="12">
        <f t="shared" si="158"/>
        <v>41483.449282407404</v>
      </c>
      <c r="T2543" s="12">
        <f t="shared" si="159"/>
        <v>41543.449282407404</v>
      </c>
    </row>
    <row r="2544" spans="1:20" ht="45" hidden="1" x14ac:dyDescent="0.25">
      <c r="A2544">
        <v>2542</v>
      </c>
      <c r="B2544" s="3" t="s">
        <v>2542</v>
      </c>
      <c r="C2544" s="3" t="s">
        <v>6652</v>
      </c>
      <c r="D2544">
        <v>700</v>
      </c>
      <c r="E2544">
        <v>725</v>
      </c>
      <c r="F2544" t="s">
        <v>8219</v>
      </c>
      <c r="G2544" t="s">
        <v>8224</v>
      </c>
      <c r="H2544" t="s">
        <v>8246</v>
      </c>
      <c r="I2544">
        <v>1380599940</v>
      </c>
      <c r="J2544">
        <v>1377252857</v>
      </c>
      <c r="K2544" t="b">
        <v>0</v>
      </c>
      <c r="L2544">
        <v>13</v>
      </c>
      <c r="M2544" t="b">
        <v>1</v>
      </c>
      <c r="N2544" t="s">
        <v>8300</v>
      </c>
      <c r="O2544" s="5">
        <f t="shared" si="156"/>
        <v>103.57142857142858</v>
      </c>
      <c r="P2544" s="7">
        <f t="shared" si="157"/>
        <v>55.769230769230766</v>
      </c>
      <c r="Q2544" t="s">
        <v>8325</v>
      </c>
      <c r="R2544" t="s">
        <v>8354</v>
      </c>
      <c r="S2544" s="12">
        <f t="shared" si="158"/>
        <v>41509.426585648151</v>
      </c>
      <c r="T2544" s="12">
        <f t="shared" si="159"/>
        <v>41548.165972222225</v>
      </c>
    </row>
    <row r="2545" spans="1:20" ht="60" hidden="1" x14ac:dyDescent="0.25">
      <c r="A2545">
        <v>2543</v>
      </c>
      <c r="B2545" s="3" t="s">
        <v>2543</v>
      </c>
      <c r="C2545" s="3" t="s">
        <v>6653</v>
      </c>
      <c r="D2545">
        <v>250</v>
      </c>
      <c r="E2545">
        <v>391</v>
      </c>
      <c r="F2545" t="s">
        <v>8219</v>
      </c>
      <c r="G2545" t="s">
        <v>8224</v>
      </c>
      <c r="H2545" t="s">
        <v>8246</v>
      </c>
      <c r="I2545">
        <v>1293937200</v>
      </c>
      <c r="J2545">
        <v>1291257298</v>
      </c>
      <c r="K2545" t="b">
        <v>0</v>
      </c>
      <c r="L2545">
        <v>13</v>
      </c>
      <c r="M2545" t="b">
        <v>1</v>
      </c>
      <c r="N2545" t="s">
        <v>8300</v>
      </c>
      <c r="O2545" s="5">
        <f t="shared" si="156"/>
        <v>156.4</v>
      </c>
      <c r="P2545" s="7">
        <f t="shared" si="157"/>
        <v>30.076923076923077</v>
      </c>
      <c r="Q2545" t="s">
        <v>8325</v>
      </c>
      <c r="R2545" t="s">
        <v>8354</v>
      </c>
      <c r="S2545" s="12">
        <f t="shared" si="158"/>
        <v>40514.107615740737</v>
      </c>
      <c r="T2545" s="12">
        <f t="shared" si="159"/>
        <v>40545.125</v>
      </c>
    </row>
    <row r="2546" spans="1:20" ht="45" hidden="1" x14ac:dyDescent="0.25">
      <c r="A2546">
        <v>2544</v>
      </c>
      <c r="B2546" s="3" t="s">
        <v>2544</v>
      </c>
      <c r="C2546" s="3" t="s">
        <v>6654</v>
      </c>
      <c r="D2546">
        <v>5000</v>
      </c>
      <c r="E2546">
        <v>5041</v>
      </c>
      <c r="F2546" t="s">
        <v>8219</v>
      </c>
      <c r="G2546" t="s">
        <v>8224</v>
      </c>
      <c r="H2546" t="s">
        <v>8246</v>
      </c>
      <c r="I2546">
        <v>1341750569</v>
      </c>
      <c r="J2546">
        <v>1339158569</v>
      </c>
      <c r="K2546" t="b">
        <v>0</v>
      </c>
      <c r="L2546">
        <v>57</v>
      </c>
      <c r="M2546" t="b">
        <v>1</v>
      </c>
      <c r="N2546" t="s">
        <v>8300</v>
      </c>
      <c r="O2546" s="5">
        <f t="shared" si="156"/>
        <v>100.82</v>
      </c>
      <c r="P2546" s="7">
        <f t="shared" si="157"/>
        <v>88.438596491228068</v>
      </c>
      <c r="Q2546" t="s">
        <v>8325</v>
      </c>
      <c r="R2546" t="s">
        <v>8354</v>
      </c>
      <c r="S2546" s="12">
        <f t="shared" si="158"/>
        <v>41068.520474537036</v>
      </c>
      <c r="T2546" s="12">
        <f t="shared" si="159"/>
        <v>41098.520474537036</v>
      </c>
    </row>
    <row r="2547" spans="1:20" ht="45" hidden="1" x14ac:dyDescent="0.25">
      <c r="A2547">
        <v>2545</v>
      </c>
      <c r="B2547" s="3" t="s">
        <v>2545</v>
      </c>
      <c r="C2547" s="3" t="s">
        <v>6655</v>
      </c>
      <c r="D2547">
        <v>2000</v>
      </c>
      <c r="E2547">
        <v>3906</v>
      </c>
      <c r="F2547" t="s">
        <v>8219</v>
      </c>
      <c r="G2547" t="s">
        <v>8224</v>
      </c>
      <c r="H2547" t="s">
        <v>8246</v>
      </c>
      <c r="I2547">
        <v>1424997000</v>
      </c>
      <c r="J2547">
        <v>1421983138</v>
      </c>
      <c r="K2547" t="b">
        <v>0</v>
      </c>
      <c r="L2547">
        <v>61</v>
      </c>
      <c r="M2547" t="b">
        <v>1</v>
      </c>
      <c r="N2547" t="s">
        <v>8300</v>
      </c>
      <c r="O2547" s="5">
        <f t="shared" si="156"/>
        <v>195.3</v>
      </c>
      <c r="P2547" s="7">
        <f t="shared" si="157"/>
        <v>64.032786885245898</v>
      </c>
      <c r="Q2547" t="s">
        <v>8325</v>
      </c>
      <c r="R2547" t="s">
        <v>8354</v>
      </c>
      <c r="S2547" s="12">
        <f t="shared" si="158"/>
        <v>42027.13817129629</v>
      </c>
      <c r="T2547" s="12">
        <f t="shared" si="159"/>
        <v>42062.020833333328</v>
      </c>
    </row>
    <row r="2548" spans="1:20" ht="45" hidden="1" x14ac:dyDescent="0.25">
      <c r="A2548">
        <v>2546</v>
      </c>
      <c r="B2548" s="3" t="s">
        <v>2546</v>
      </c>
      <c r="C2548" s="3" t="s">
        <v>6656</v>
      </c>
      <c r="D2548">
        <v>3500</v>
      </c>
      <c r="E2548">
        <v>3910</v>
      </c>
      <c r="F2548" t="s">
        <v>8219</v>
      </c>
      <c r="G2548" t="s">
        <v>8224</v>
      </c>
      <c r="H2548" t="s">
        <v>8246</v>
      </c>
      <c r="I2548">
        <v>1380949200</v>
      </c>
      <c r="J2548">
        <v>1378586179</v>
      </c>
      <c r="K2548" t="b">
        <v>0</v>
      </c>
      <c r="L2548">
        <v>65</v>
      </c>
      <c r="M2548" t="b">
        <v>1</v>
      </c>
      <c r="N2548" t="s">
        <v>8300</v>
      </c>
      <c r="O2548" s="5">
        <f t="shared" si="156"/>
        <v>111.71428571428572</v>
      </c>
      <c r="P2548" s="7">
        <f t="shared" si="157"/>
        <v>60.153846153846153</v>
      </c>
      <c r="Q2548" t="s">
        <v>8325</v>
      </c>
      <c r="R2548" t="s">
        <v>8354</v>
      </c>
      <c r="S2548" s="12">
        <f t="shared" si="158"/>
        <v>41524.858553240738</v>
      </c>
      <c r="T2548" s="12">
        <f t="shared" si="159"/>
        <v>41552.208333333336</v>
      </c>
    </row>
    <row r="2549" spans="1:20" ht="60" hidden="1" x14ac:dyDescent="0.25">
      <c r="A2549">
        <v>2547</v>
      </c>
      <c r="B2549" s="3" t="s">
        <v>2547</v>
      </c>
      <c r="C2549" s="3" t="s">
        <v>6657</v>
      </c>
      <c r="D2549">
        <v>5500</v>
      </c>
      <c r="E2549">
        <v>6592</v>
      </c>
      <c r="F2549" t="s">
        <v>8219</v>
      </c>
      <c r="G2549" t="s">
        <v>8224</v>
      </c>
      <c r="H2549" t="s">
        <v>8246</v>
      </c>
      <c r="I2549">
        <v>1333560803</v>
      </c>
      <c r="J2549">
        <v>1330972403</v>
      </c>
      <c r="K2549" t="b">
        <v>0</v>
      </c>
      <c r="L2549">
        <v>134</v>
      </c>
      <c r="M2549" t="b">
        <v>1</v>
      </c>
      <c r="N2549" t="s">
        <v>8300</v>
      </c>
      <c r="O2549" s="5">
        <f t="shared" si="156"/>
        <v>119.85454545454546</v>
      </c>
      <c r="P2549" s="7">
        <f t="shared" si="157"/>
        <v>49.194029850746269</v>
      </c>
      <c r="Q2549" t="s">
        <v>8325</v>
      </c>
      <c r="R2549" t="s">
        <v>8354</v>
      </c>
      <c r="S2549" s="12">
        <f t="shared" si="158"/>
        <v>40973.773182870369</v>
      </c>
      <c r="T2549" s="12">
        <f t="shared" si="159"/>
        <v>41003.731516203705</v>
      </c>
    </row>
    <row r="2550" spans="1:20" ht="60" hidden="1" x14ac:dyDescent="0.25">
      <c r="A2550">
        <v>2548</v>
      </c>
      <c r="B2550" s="3" t="s">
        <v>2548</v>
      </c>
      <c r="C2550" s="3" t="s">
        <v>6658</v>
      </c>
      <c r="D2550">
        <v>6000</v>
      </c>
      <c r="E2550">
        <v>6111</v>
      </c>
      <c r="F2550" t="s">
        <v>8219</v>
      </c>
      <c r="G2550" t="s">
        <v>8230</v>
      </c>
      <c r="H2550" t="s">
        <v>8249</v>
      </c>
      <c r="I2550">
        <v>1475209620</v>
      </c>
      <c r="J2550">
        <v>1473087637</v>
      </c>
      <c r="K2550" t="b">
        <v>0</v>
      </c>
      <c r="L2550">
        <v>37</v>
      </c>
      <c r="M2550" t="b">
        <v>1</v>
      </c>
      <c r="N2550" t="s">
        <v>8300</v>
      </c>
      <c r="O2550" s="5">
        <f t="shared" si="156"/>
        <v>101.85</v>
      </c>
      <c r="P2550" s="7">
        <f t="shared" si="157"/>
        <v>165.16216216216216</v>
      </c>
      <c r="Q2550" t="s">
        <v>8325</v>
      </c>
      <c r="R2550" t="s">
        <v>8354</v>
      </c>
      <c r="S2550" s="12">
        <f t="shared" si="158"/>
        <v>42618.625428240746</v>
      </c>
      <c r="T2550" s="12">
        <f t="shared" si="159"/>
        <v>42643.185416666667</v>
      </c>
    </row>
    <row r="2551" spans="1:20" ht="45" hidden="1" x14ac:dyDescent="0.25">
      <c r="A2551">
        <v>2549</v>
      </c>
      <c r="B2551" s="3" t="s">
        <v>2549</v>
      </c>
      <c r="C2551" s="3" t="s">
        <v>6659</v>
      </c>
      <c r="D2551">
        <v>1570</v>
      </c>
      <c r="E2551">
        <v>1614</v>
      </c>
      <c r="F2551" t="s">
        <v>8219</v>
      </c>
      <c r="G2551" t="s">
        <v>8225</v>
      </c>
      <c r="H2551" t="s">
        <v>8247</v>
      </c>
      <c r="I2551">
        <v>1370019600</v>
      </c>
      <c r="J2551">
        <v>1366999870</v>
      </c>
      <c r="K2551" t="b">
        <v>0</v>
      </c>
      <c r="L2551">
        <v>37</v>
      </c>
      <c r="M2551" t="b">
        <v>1</v>
      </c>
      <c r="N2551" t="s">
        <v>8300</v>
      </c>
      <c r="O2551" s="5">
        <f t="shared" si="156"/>
        <v>102.80254777070064</v>
      </c>
      <c r="P2551" s="7">
        <f t="shared" si="157"/>
        <v>43.621621621621621</v>
      </c>
      <c r="Q2551" t="s">
        <v>8325</v>
      </c>
      <c r="R2551" t="s">
        <v>8354</v>
      </c>
      <c r="S2551" s="12">
        <f t="shared" si="158"/>
        <v>41390.757754629631</v>
      </c>
      <c r="T2551" s="12">
        <f t="shared" si="159"/>
        <v>41425.708333333336</v>
      </c>
    </row>
    <row r="2552" spans="1:20" ht="60" hidden="1" x14ac:dyDescent="0.25">
      <c r="A2552">
        <v>2550</v>
      </c>
      <c r="B2552" s="3" t="s">
        <v>2550</v>
      </c>
      <c r="C2552" s="3" t="s">
        <v>6660</v>
      </c>
      <c r="D2552">
        <v>6500</v>
      </c>
      <c r="E2552">
        <v>6555</v>
      </c>
      <c r="F2552" t="s">
        <v>8219</v>
      </c>
      <c r="G2552" t="s">
        <v>8224</v>
      </c>
      <c r="H2552" t="s">
        <v>8246</v>
      </c>
      <c r="I2552">
        <v>1444276740</v>
      </c>
      <c r="J2552">
        <v>1439392406</v>
      </c>
      <c r="K2552" t="b">
        <v>0</v>
      </c>
      <c r="L2552">
        <v>150</v>
      </c>
      <c r="M2552" t="b">
        <v>1</v>
      </c>
      <c r="N2552" t="s">
        <v>8300</v>
      </c>
      <c r="O2552" s="5">
        <f t="shared" si="156"/>
        <v>100.84615384615385</v>
      </c>
      <c r="P2552" s="7">
        <f t="shared" si="157"/>
        <v>43.7</v>
      </c>
      <c r="Q2552" t="s">
        <v>8325</v>
      </c>
      <c r="R2552" t="s">
        <v>8354</v>
      </c>
      <c r="S2552" s="12">
        <f t="shared" si="158"/>
        <v>42228.634328703702</v>
      </c>
      <c r="T2552" s="12">
        <f t="shared" si="159"/>
        <v>42285.165972222225</v>
      </c>
    </row>
    <row r="2553" spans="1:20" ht="45" hidden="1" x14ac:dyDescent="0.25">
      <c r="A2553">
        <v>2551</v>
      </c>
      <c r="B2553" s="3" t="s">
        <v>2551</v>
      </c>
      <c r="C2553" s="3" t="s">
        <v>6661</v>
      </c>
      <c r="D2553">
        <v>3675</v>
      </c>
      <c r="E2553">
        <v>3775.5</v>
      </c>
      <c r="F2553" t="s">
        <v>8219</v>
      </c>
      <c r="G2553" t="s">
        <v>8224</v>
      </c>
      <c r="H2553" t="s">
        <v>8246</v>
      </c>
      <c r="I2553">
        <v>1332362880</v>
      </c>
      <c r="J2553">
        <v>1329890585</v>
      </c>
      <c r="K2553" t="b">
        <v>0</v>
      </c>
      <c r="L2553">
        <v>56</v>
      </c>
      <c r="M2553" t="b">
        <v>1</v>
      </c>
      <c r="N2553" t="s">
        <v>8300</v>
      </c>
      <c r="O2553" s="5">
        <f t="shared" si="156"/>
        <v>102.73469387755102</v>
      </c>
      <c r="P2553" s="7">
        <f t="shared" si="157"/>
        <v>67.419642857142861</v>
      </c>
      <c r="Q2553" t="s">
        <v>8325</v>
      </c>
      <c r="R2553" t="s">
        <v>8354</v>
      </c>
      <c r="S2553" s="12">
        <f t="shared" si="158"/>
        <v>40961.252141203702</v>
      </c>
      <c r="T2553" s="12">
        <f t="shared" si="159"/>
        <v>40989.866666666669</v>
      </c>
    </row>
    <row r="2554" spans="1:20" ht="60" hidden="1" x14ac:dyDescent="0.25">
      <c r="A2554">
        <v>2552</v>
      </c>
      <c r="B2554" s="3" t="s">
        <v>2552</v>
      </c>
      <c r="C2554" s="3" t="s">
        <v>6662</v>
      </c>
      <c r="D2554">
        <v>3000</v>
      </c>
      <c r="E2554">
        <v>3195</v>
      </c>
      <c r="F2554" t="s">
        <v>8219</v>
      </c>
      <c r="G2554" t="s">
        <v>8224</v>
      </c>
      <c r="H2554" t="s">
        <v>8246</v>
      </c>
      <c r="I2554">
        <v>1488741981</v>
      </c>
      <c r="J2554">
        <v>1486149981</v>
      </c>
      <c r="K2554" t="b">
        <v>0</v>
      </c>
      <c r="L2554">
        <v>18</v>
      </c>
      <c r="M2554" t="b">
        <v>1</v>
      </c>
      <c r="N2554" t="s">
        <v>8300</v>
      </c>
      <c r="O2554" s="5">
        <f t="shared" si="156"/>
        <v>106.5</v>
      </c>
      <c r="P2554" s="7">
        <f t="shared" si="157"/>
        <v>177.5</v>
      </c>
      <c r="Q2554" t="s">
        <v>8325</v>
      </c>
      <c r="R2554" t="s">
        <v>8354</v>
      </c>
      <c r="S2554" s="12">
        <f t="shared" si="158"/>
        <v>42769.809965277775</v>
      </c>
      <c r="T2554" s="12">
        <f t="shared" si="159"/>
        <v>42799.809965277775</v>
      </c>
    </row>
    <row r="2555" spans="1:20" ht="45" hidden="1" x14ac:dyDescent="0.25">
      <c r="A2555">
        <v>2553</v>
      </c>
      <c r="B2555" s="3" t="s">
        <v>2553</v>
      </c>
      <c r="C2555" s="3" t="s">
        <v>6663</v>
      </c>
      <c r="D2555">
        <v>1500</v>
      </c>
      <c r="E2555">
        <v>2333</v>
      </c>
      <c r="F2555" t="s">
        <v>8219</v>
      </c>
      <c r="G2555" t="s">
        <v>8224</v>
      </c>
      <c r="H2555" t="s">
        <v>8246</v>
      </c>
      <c r="I2555">
        <v>1348202807</v>
      </c>
      <c r="J2555">
        <v>1343018807</v>
      </c>
      <c r="K2555" t="b">
        <v>0</v>
      </c>
      <c r="L2555">
        <v>60</v>
      </c>
      <c r="M2555" t="b">
        <v>1</v>
      </c>
      <c r="N2555" t="s">
        <v>8300</v>
      </c>
      <c r="O2555" s="5">
        <f t="shared" si="156"/>
        <v>155.53333333333333</v>
      </c>
      <c r="P2555" s="7">
        <f t="shared" si="157"/>
        <v>38.883333333333333</v>
      </c>
      <c r="Q2555" t="s">
        <v>8325</v>
      </c>
      <c r="R2555" t="s">
        <v>8354</v>
      </c>
      <c r="S2555" s="12">
        <f t="shared" si="158"/>
        <v>41113.199155092596</v>
      </c>
      <c r="T2555" s="12">
        <f t="shared" si="159"/>
        <v>41173.199155092596</v>
      </c>
    </row>
    <row r="2556" spans="1:20" ht="60" hidden="1" x14ac:dyDescent="0.25">
      <c r="A2556">
        <v>2554</v>
      </c>
      <c r="B2556" s="3" t="s">
        <v>2554</v>
      </c>
      <c r="C2556" s="3" t="s">
        <v>6664</v>
      </c>
      <c r="D2556">
        <v>3000</v>
      </c>
      <c r="E2556">
        <v>3684</v>
      </c>
      <c r="F2556" t="s">
        <v>8219</v>
      </c>
      <c r="G2556" t="s">
        <v>8224</v>
      </c>
      <c r="H2556" t="s">
        <v>8246</v>
      </c>
      <c r="I2556">
        <v>1433131140</v>
      </c>
      <c r="J2556">
        <v>1430445163</v>
      </c>
      <c r="K2556" t="b">
        <v>0</v>
      </c>
      <c r="L2556">
        <v>67</v>
      </c>
      <c r="M2556" t="b">
        <v>1</v>
      </c>
      <c r="N2556" t="s">
        <v>8300</v>
      </c>
      <c r="O2556" s="5">
        <f t="shared" si="156"/>
        <v>122.8</v>
      </c>
      <c r="P2556" s="7">
        <f t="shared" si="157"/>
        <v>54.985074626865675</v>
      </c>
      <c r="Q2556" t="s">
        <v>8325</v>
      </c>
      <c r="R2556" t="s">
        <v>8354</v>
      </c>
      <c r="S2556" s="12">
        <f t="shared" si="158"/>
        <v>42125.078275462962</v>
      </c>
      <c r="T2556" s="12">
        <f t="shared" si="159"/>
        <v>42156.165972222225</v>
      </c>
    </row>
    <row r="2557" spans="1:20" ht="60" hidden="1" x14ac:dyDescent="0.25">
      <c r="A2557">
        <v>2555</v>
      </c>
      <c r="B2557" s="3" t="s">
        <v>2555</v>
      </c>
      <c r="C2557" s="3" t="s">
        <v>6665</v>
      </c>
      <c r="D2557">
        <v>2000</v>
      </c>
      <c r="E2557">
        <v>2147</v>
      </c>
      <c r="F2557" t="s">
        <v>8219</v>
      </c>
      <c r="G2557" t="s">
        <v>8224</v>
      </c>
      <c r="H2557" t="s">
        <v>8246</v>
      </c>
      <c r="I2557">
        <v>1338219793</v>
      </c>
      <c r="J2557">
        <v>1335541393</v>
      </c>
      <c r="K2557" t="b">
        <v>0</v>
      </c>
      <c r="L2557">
        <v>35</v>
      </c>
      <c r="M2557" t="b">
        <v>1</v>
      </c>
      <c r="N2557" t="s">
        <v>8300</v>
      </c>
      <c r="O2557" s="5">
        <f t="shared" si="156"/>
        <v>107.35</v>
      </c>
      <c r="P2557" s="7">
        <f t="shared" si="157"/>
        <v>61.342857142857142</v>
      </c>
      <c r="Q2557" t="s">
        <v>8325</v>
      </c>
      <c r="R2557" t="s">
        <v>8354</v>
      </c>
      <c r="S2557" s="12">
        <f t="shared" si="158"/>
        <v>41026.655011574076</v>
      </c>
      <c r="T2557" s="12">
        <f t="shared" si="159"/>
        <v>41057.655011574076</v>
      </c>
    </row>
    <row r="2558" spans="1:20" ht="60" hidden="1" x14ac:dyDescent="0.25">
      <c r="A2558">
        <v>2556</v>
      </c>
      <c r="B2558" s="3" t="s">
        <v>2556</v>
      </c>
      <c r="C2558" s="3" t="s">
        <v>6666</v>
      </c>
      <c r="D2558">
        <v>745</v>
      </c>
      <c r="E2558">
        <v>786</v>
      </c>
      <c r="F2558" t="s">
        <v>8219</v>
      </c>
      <c r="G2558" t="s">
        <v>8224</v>
      </c>
      <c r="H2558" t="s">
        <v>8246</v>
      </c>
      <c r="I2558">
        <v>1356392857</v>
      </c>
      <c r="J2558">
        <v>1352504857</v>
      </c>
      <c r="K2558" t="b">
        <v>0</v>
      </c>
      <c r="L2558">
        <v>34</v>
      </c>
      <c r="M2558" t="b">
        <v>1</v>
      </c>
      <c r="N2558" t="s">
        <v>8300</v>
      </c>
      <c r="O2558" s="5">
        <f t="shared" si="156"/>
        <v>105.50335570469798</v>
      </c>
      <c r="P2558" s="7">
        <f t="shared" si="157"/>
        <v>23.117647058823529</v>
      </c>
      <c r="Q2558" t="s">
        <v>8325</v>
      </c>
      <c r="R2558" t="s">
        <v>8354</v>
      </c>
      <c r="S2558" s="12">
        <f t="shared" si="158"/>
        <v>41222.991400462961</v>
      </c>
      <c r="T2558" s="12">
        <f t="shared" si="159"/>
        <v>41267.991400462961</v>
      </c>
    </row>
    <row r="2559" spans="1:20" ht="30" hidden="1" x14ac:dyDescent="0.25">
      <c r="A2559">
        <v>2557</v>
      </c>
      <c r="B2559" s="3" t="s">
        <v>2557</v>
      </c>
      <c r="C2559" s="3" t="s">
        <v>6667</v>
      </c>
      <c r="D2559">
        <v>900</v>
      </c>
      <c r="E2559">
        <v>1066</v>
      </c>
      <c r="F2559" t="s">
        <v>8219</v>
      </c>
      <c r="G2559" t="s">
        <v>8225</v>
      </c>
      <c r="H2559" t="s">
        <v>8247</v>
      </c>
      <c r="I2559">
        <v>1400176386</v>
      </c>
      <c r="J2559">
        <v>1397584386</v>
      </c>
      <c r="K2559" t="b">
        <v>0</v>
      </c>
      <c r="L2559">
        <v>36</v>
      </c>
      <c r="M2559" t="b">
        <v>1</v>
      </c>
      <c r="N2559" t="s">
        <v>8300</v>
      </c>
      <c r="O2559" s="5">
        <f t="shared" si="156"/>
        <v>118.44444444444444</v>
      </c>
      <c r="P2559" s="7">
        <f t="shared" si="157"/>
        <v>29.611111111111111</v>
      </c>
      <c r="Q2559" t="s">
        <v>8325</v>
      </c>
      <c r="R2559" t="s">
        <v>8354</v>
      </c>
      <c r="S2559" s="12">
        <f t="shared" si="158"/>
        <v>41744.745208333334</v>
      </c>
      <c r="T2559" s="12">
        <f t="shared" si="159"/>
        <v>41774.745208333334</v>
      </c>
    </row>
    <row r="2560" spans="1:20" ht="45" hidden="1" x14ac:dyDescent="0.25">
      <c r="A2560">
        <v>2558</v>
      </c>
      <c r="B2560" s="3" t="s">
        <v>2558</v>
      </c>
      <c r="C2560" s="3" t="s">
        <v>6668</v>
      </c>
      <c r="D2560">
        <v>1250</v>
      </c>
      <c r="E2560">
        <v>1361</v>
      </c>
      <c r="F2560" t="s">
        <v>8219</v>
      </c>
      <c r="G2560" t="s">
        <v>8226</v>
      </c>
      <c r="H2560" t="s">
        <v>8248</v>
      </c>
      <c r="I2560">
        <v>1430488740</v>
      </c>
      <c r="J2560">
        <v>1427747906</v>
      </c>
      <c r="K2560" t="b">
        <v>0</v>
      </c>
      <c r="L2560">
        <v>18</v>
      </c>
      <c r="M2560" t="b">
        <v>1</v>
      </c>
      <c r="N2560" t="s">
        <v>8300</v>
      </c>
      <c r="O2560" s="5">
        <f t="shared" si="156"/>
        <v>108.88</v>
      </c>
      <c r="P2560" s="7">
        <f t="shared" si="157"/>
        <v>75.611111111111114</v>
      </c>
      <c r="Q2560" t="s">
        <v>8325</v>
      </c>
      <c r="R2560" t="s">
        <v>8354</v>
      </c>
      <c r="S2560" s="12">
        <f t="shared" si="158"/>
        <v>42093.860023148154</v>
      </c>
      <c r="T2560" s="12">
        <f t="shared" si="159"/>
        <v>42125.582638888889</v>
      </c>
    </row>
    <row r="2561" spans="1:20" ht="60" hidden="1" x14ac:dyDescent="0.25">
      <c r="A2561">
        <v>2559</v>
      </c>
      <c r="B2561" s="3" t="s">
        <v>2559</v>
      </c>
      <c r="C2561" s="3" t="s">
        <v>6669</v>
      </c>
      <c r="D2561">
        <v>800</v>
      </c>
      <c r="E2561">
        <v>890</v>
      </c>
      <c r="F2561" t="s">
        <v>8219</v>
      </c>
      <c r="G2561" t="s">
        <v>8224</v>
      </c>
      <c r="H2561" t="s">
        <v>8246</v>
      </c>
      <c r="I2561">
        <v>1321385820</v>
      </c>
      <c r="J2561">
        <v>1318539484</v>
      </c>
      <c r="K2561" t="b">
        <v>0</v>
      </c>
      <c r="L2561">
        <v>25</v>
      </c>
      <c r="M2561" t="b">
        <v>1</v>
      </c>
      <c r="N2561" t="s">
        <v>8300</v>
      </c>
      <c r="O2561" s="5">
        <f t="shared" si="156"/>
        <v>111.25</v>
      </c>
      <c r="P2561" s="7">
        <f t="shared" si="157"/>
        <v>35.6</v>
      </c>
      <c r="Q2561" t="s">
        <v>8325</v>
      </c>
      <c r="R2561" t="s">
        <v>8354</v>
      </c>
      <c r="S2561" s="12">
        <f t="shared" si="158"/>
        <v>40829.873657407406</v>
      </c>
      <c r="T2561" s="12">
        <f t="shared" si="159"/>
        <v>40862.817361111112</v>
      </c>
    </row>
    <row r="2562" spans="1:20" ht="60" hidden="1" x14ac:dyDescent="0.25">
      <c r="A2562">
        <v>2560</v>
      </c>
      <c r="B2562" s="3" t="s">
        <v>2560</v>
      </c>
      <c r="C2562" s="3" t="s">
        <v>6670</v>
      </c>
      <c r="D2562">
        <v>3000</v>
      </c>
      <c r="E2562">
        <v>3003</v>
      </c>
      <c r="F2562" t="s">
        <v>8219</v>
      </c>
      <c r="G2562" t="s">
        <v>8225</v>
      </c>
      <c r="H2562" t="s">
        <v>8247</v>
      </c>
      <c r="I2562">
        <v>1425682174</v>
      </c>
      <c r="J2562">
        <v>1423090174</v>
      </c>
      <c r="K2562" t="b">
        <v>0</v>
      </c>
      <c r="L2562">
        <v>21</v>
      </c>
      <c r="M2562" t="b">
        <v>1</v>
      </c>
      <c r="N2562" t="s">
        <v>8300</v>
      </c>
      <c r="O2562" s="5">
        <f t="shared" si="156"/>
        <v>100.1</v>
      </c>
      <c r="P2562" s="7">
        <f t="shared" si="157"/>
        <v>143</v>
      </c>
      <c r="Q2562" t="s">
        <v>8325</v>
      </c>
      <c r="R2562" t="s">
        <v>8354</v>
      </c>
      <c r="S2562" s="12">
        <f t="shared" si="158"/>
        <v>42039.951087962967</v>
      </c>
      <c r="T2562" s="12">
        <f t="shared" si="159"/>
        <v>42069.951087962967</v>
      </c>
    </row>
    <row r="2563" spans="1:20" ht="60" hidden="1" x14ac:dyDescent="0.25">
      <c r="A2563">
        <v>2561</v>
      </c>
      <c r="B2563" s="3" t="s">
        <v>2561</v>
      </c>
      <c r="C2563" s="3" t="s">
        <v>6671</v>
      </c>
      <c r="D2563">
        <v>100000</v>
      </c>
      <c r="E2563">
        <v>0</v>
      </c>
      <c r="F2563" t="s">
        <v>8220</v>
      </c>
      <c r="G2563" t="s">
        <v>8229</v>
      </c>
      <c r="H2563" t="s">
        <v>8251</v>
      </c>
      <c r="I2563">
        <v>1444740089</v>
      </c>
      <c r="J2563">
        <v>1442148089</v>
      </c>
      <c r="K2563" t="b">
        <v>0</v>
      </c>
      <c r="L2563">
        <v>0</v>
      </c>
      <c r="M2563" t="b">
        <v>0</v>
      </c>
      <c r="N2563" t="s">
        <v>8284</v>
      </c>
      <c r="O2563" s="5">
        <f t="shared" ref="O2563:O2626" si="160">(E2563/D2563)*100</f>
        <v>0</v>
      </c>
      <c r="P2563" s="7" t="str">
        <f t="shared" ref="P2563:P2626" si="161">IF(E2563&gt;0,E2563/L2563,"N/A")</f>
        <v>N/A</v>
      </c>
      <c r="Q2563" t="s">
        <v>8336</v>
      </c>
      <c r="R2563" t="s">
        <v>8337</v>
      </c>
      <c r="S2563" s="12">
        <f t="shared" ref="S2563:S2626" si="162">(((J2563/60)/60)/24)+DATE(1970,1,1)</f>
        <v>42260.528807870374</v>
      </c>
      <c r="T2563" s="12">
        <f t="shared" ref="T2563:T2626" si="163">(((I2563/60)/60/24)+DATE(1970,1,1))</f>
        <v>42290.528807870374</v>
      </c>
    </row>
    <row r="2564" spans="1:20" ht="60" hidden="1" x14ac:dyDescent="0.25">
      <c r="A2564">
        <v>2562</v>
      </c>
      <c r="B2564" s="3" t="s">
        <v>2562</v>
      </c>
      <c r="C2564" s="3" t="s">
        <v>6672</v>
      </c>
      <c r="D2564">
        <v>10000</v>
      </c>
      <c r="E2564">
        <v>75</v>
      </c>
      <c r="F2564" t="s">
        <v>8220</v>
      </c>
      <c r="G2564" t="s">
        <v>8236</v>
      </c>
      <c r="H2564" t="s">
        <v>8249</v>
      </c>
      <c r="I2564">
        <v>1476189339</v>
      </c>
      <c r="J2564">
        <v>1471005339</v>
      </c>
      <c r="K2564" t="b">
        <v>0</v>
      </c>
      <c r="L2564">
        <v>3</v>
      </c>
      <c r="M2564" t="b">
        <v>0</v>
      </c>
      <c r="N2564" t="s">
        <v>8284</v>
      </c>
      <c r="O2564" s="5">
        <f t="shared" si="160"/>
        <v>0.75</v>
      </c>
      <c r="P2564" s="7">
        <f t="shared" si="161"/>
        <v>25</v>
      </c>
      <c r="Q2564" t="s">
        <v>8336</v>
      </c>
      <c r="R2564" t="s">
        <v>8337</v>
      </c>
      <c r="S2564" s="12">
        <f t="shared" si="162"/>
        <v>42594.524756944447</v>
      </c>
      <c r="T2564" s="12">
        <f t="shared" si="163"/>
        <v>42654.524756944447</v>
      </c>
    </row>
    <row r="2565" spans="1:20" ht="30" hidden="1" x14ac:dyDescent="0.25">
      <c r="A2565">
        <v>2563</v>
      </c>
      <c r="B2565" s="3" t="s">
        <v>2563</v>
      </c>
      <c r="C2565" s="3" t="s">
        <v>6673</v>
      </c>
      <c r="D2565">
        <v>20000</v>
      </c>
      <c r="E2565">
        <v>0</v>
      </c>
      <c r="F2565" t="s">
        <v>8220</v>
      </c>
      <c r="G2565" t="s">
        <v>8224</v>
      </c>
      <c r="H2565" t="s">
        <v>8246</v>
      </c>
      <c r="I2565">
        <v>1438226451</v>
      </c>
      <c r="J2565">
        <v>1433042451</v>
      </c>
      <c r="K2565" t="b">
        <v>0</v>
      </c>
      <c r="L2565">
        <v>0</v>
      </c>
      <c r="M2565" t="b">
        <v>0</v>
      </c>
      <c r="N2565" t="s">
        <v>8284</v>
      </c>
      <c r="O2565" s="5">
        <f t="shared" si="160"/>
        <v>0</v>
      </c>
      <c r="P2565" s="7" t="str">
        <f t="shared" si="161"/>
        <v>N/A</v>
      </c>
      <c r="Q2565" t="s">
        <v>8336</v>
      </c>
      <c r="R2565" t="s">
        <v>8337</v>
      </c>
      <c r="S2565" s="12">
        <f t="shared" si="162"/>
        <v>42155.139479166668</v>
      </c>
      <c r="T2565" s="12">
        <f t="shared" si="163"/>
        <v>42215.139479166668</v>
      </c>
    </row>
    <row r="2566" spans="1:20" ht="45" hidden="1" x14ac:dyDescent="0.25">
      <c r="A2566">
        <v>2564</v>
      </c>
      <c r="B2566" s="3" t="s">
        <v>2564</v>
      </c>
      <c r="C2566" s="3" t="s">
        <v>6674</v>
      </c>
      <c r="D2566">
        <v>40000</v>
      </c>
      <c r="E2566">
        <v>0</v>
      </c>
      <c r="F2566" t="s">
        <v>8220</v>
      </c>
      <c r="G2566" t="s">
        <v>8229</v>
      </c>
      <c r="H2566" t="s">
        <v>8251</v>
      </c>
      <c r="I2566">
        <v>1406854699</v>
      </c>
      <c r="J2566">
        <v>1404262699</v>
      </c>
      <c r="K2566" t="b">
        <v>0</v>
      </c>
      <c r="L2566">
        <v>0</v>
      </c>
      <c r="M2566" t="b">
        <v>0</v>
      </c>
      <c r="N2566" t="s">
        <v>8284</v>
      </c>
      <c r="O2566" s="5">
        <f t="shared" si="160"/>
        <v>0</v>
      </c>
      <c r="P2566" s="7" t="str">
        <f t="shared" si="161"/>
        <v>N/A</v>
      </c>
      <c r="Q2566" t="s">
        <v>8336</v>
      </c>
      <c r="R2566" t="s">
        <v>8337</v>
      </c>
      <c r="S2566" s="12">
        <f t="shared" si="162"/>
        <v>41822.040497685186</v>
      </c>
      <c r="T2566" s="12">
        <f t="shared" si="163"/>
        <v>41852.040497685186</v>
      </c>
    </row>
    <row r="2567" spans="1:20" ht="45" hidden="1" x14ac:dyDescent="0.25">
      <c r="A2567">
        <v>2565</v>
      </c>
      <c r="B2567" s="3" t="s">
        <v>2565</v>
      </c>
      <c r="C2567" s="3" t="s">
        <v>6675</v>
      </c>
      <c r="D2567">
        <v>10000</v>
      </c>
      <c r="E2567">
        <v>100</v>
      </c>
      <c r="F2567" t="s">
        <v>8220</v>
      </c>
      <c r="G2567" t="s">
        <v>8224</v>
      </c>
      <c r="H2567" t="s">
        <v>8246</v>
      </c>
      <c r="I2567">
        <v>1462827000</v>
      </c>
      <c r="J2567">
        <v>1457710589</v>
      </c>
      <c r="K2567" t="b">
        <v>0</v>
      </c>
      <c r="L2567">
        <v>1</v>
      </c>
      <c r="M2567" t="b">
        <v>0</v>
      </c>
      <c r="N2567" t="s">
        <v>8284</v>
      </c>
      <c r="O2567" s="5">
        <f t="shared" si="160"/>
        <v>1</v>
      </c>
      <c r="P2567" s="7">
        <f t="shared" si="161"/>
        <v>100</v>
      </c>
      <c r="Q2567" t="s">
        <v>8336</v>
      </c>
      <c r="R2567" t="s">
        <v>8337</v>
      </c>
      <c r="S2567" s="12">
        <f t="shared" si="162"/>
        <v>42440.650335648148</v>
      </c>
      <c r="T2567" s="12">
        <f t="shared" si="163"/>
        <v>42499.868055555555</v>
      </c>
    </row>
    <row r="2568" spans="1:20" ht="45" hidden="1" x14ac:dyDescent="0.25">
      <c r="A2568">
        <v>2566</v>
      </c>
      <c r="B2568" s="3" t="s">
        <v>2566</v>
      </c>
      <c r="C2568" s="3" t="s">
        <v>6676</v>
      </c>
      <c r="D2568">
        <v>35000</v>
      </c>
      <c r="E2568">
        <v>0</v>
      </c>
      <c r="F2568" t="s">
        <v>8220</v>
      </c>
      <c r="G2568" t="s">
        <v>8224</v>
      </c>
      <c r="H2568" t="s">
        <v>8246</v>
      </c>
      <c r="I2568">
        <v>1408663948</v>
      </c>
      <c r="J2568">
        <v>1406071948</v>
      </c>
      <c r="K2568" t="b">
        <v>0</v>
      </c>
      <c r="L2568">
        <v>0</v>
      </c>
      <c r="M2568" t="b">
        <v>0</v>
      </c>
      <c r="N2568" t="s">
        <v>8284</v>
      </c>
      <c r="O2568" s="5">
        <f t="shared" si="160"/>
        <v>0</v>
      </c>
      <c r="P2568" s="7" t="str">
        <f t="shared" si="161"/>
        <v>N/A</v>
      </c>
      <c r="Q2568" t="s">
        <v>8336</v>
      </c>
      <c r="R2568" t="s">
        <v>8337</v>
      </c>
      <c r="S2568" s="12">
        <f t="shared" si="162"/>
        <v>41842.980879629627</v>
      </c>
      <c r="T2568" s="12">
        <f t="shared" si="163"/>
        <v>41872.980879629627</v>
      </c>
    </row>
    <row r="2569" spans="1:20" ht="45" hidden="1" x14ac:dyDescent="0.25">
      <c r="A2569">
        <v>2567</v>
      </c>
      <c r="B2569" s="3" t="s">
        <v>2567</v>
      </c>
      <c r="C2569" s="3" t="s">
        <v>6677</v>
      </c>
      <c r="D2569">
        <v>45000</v>
      </c>
      <c r="E2569">
        <v>120</v>
      </c>
      <c r="F2569" t="s">
        <v>8220</v>
      </c>
      <c r="G2569" t="s">
        <v>8224</v>
      </c>
      <c r="H2569" t="s">
        <v>8246</v>
      </c>
      <c r="I2569">
        <v>1429823138</v>
      </c>
      <c r="J2569">
        <v>1427231138</v>
      </c>
      <c r="K2569" t="b">
        <v>0</v>
      </c>
      <c r="L2569">
        <v>2</v>
      </c>
      <c r="M2569" t="b">
        <v>0</v>
      </c>
      <c r="N2569" t="s">
        <v>8284</v>
      </c>
      <c r="O2569" s="5">
        <f t="shared" si="160"/>
        <v>0.26666666666666666</v>
      </c>
      <c r="P2569" s="7">
        <f t="shared" si="161"/>
        <v>60</v>
      </c>
      <c r="Q2569" t="s">
        <v>8336</v>
      </c>
      <c r="R2569" t="s">
        <v>8337</v>
      </c>
      <c r="S2569" s="12">
        <f t="shared" si="162"/>
        <v>42087.878912037035</v>
      </c>
      <c r="T2569" s="12">
        <f t="shared" si="163"/>
        <v>42117.878912037035</v>
      </c>
    </row>
    <row r="2570" spans="1:20" ht="60" hidden="1" x14ac:dyDescent="0.25">
      <c r="A2570">
        <v>2568</v>
      </c>
      <c r="B2570" s="3" t="s">
        <v>2568</v>
      </c>
      <c r="C2570" s="3" t="s">
        <v>6678</v>
      </c>
      <c r="D2570">
        <v>10000</v>
      </c>
      <c r="E2570">
        <v>50</v>
      </c>
      <c r="F2570" t="s">
        <v>8220</v>
      </c>
      <c r="G2570" t="s">
        <v>8225</v>
      </c>
      <c r="H2570" t="s">
        <v>8247</v>
      </c>
      <c r="I2570">
        <v>1472745594</v>
      </c>
      <c r="J2570">
        <v>1470153594</v>
      </c>
      <c r="K2570" t="b">
        <v>0</v>
      </c>
      <c r="L2570">
        <v>1</v>
      </c>
      <c r="M2570" t="b">
        <v>0</v>
      </c>
      <c r="N2570" t="s">
        <v>8284</v>
      </c>
      <c r="O2570" s="5">
        <f t="shared" si="160"/>
        <v>0.5</v>
      </c>
      <c r="P2570" s="7">
        <f t="shared" si="161"/>
        <v>50</v>
      </c>
      <c r="Q2570" t="s">
        <v>8336</v>
      </c>
      <c r="R2570" t="s">
        <v>8337</v>
      </c>
      <c r="S2570" s="12">
        <f t="shared" si="162"/>
        <v>42584.666597222225</v>
      </c>
      <c r="T2570" s="12">
        <f t="shared" si="163"/>
        <v>42614.666597222225</v>
      </c>
    </row>
    <row r="2571" spans="1:20" ht="45" hidden="1" x14ac:dyDescent="0.25">
      <c r="A2571">
        <v>2569</v>
      </c>
      <c r="B2571" s="3" t="s">
        <v>2569</v>
      </c>
      <c r="C2571" s="3" t="s">
        <v>6679</v>
      </c>
      <c r="D2571">
        <v>6500</v>
      </c>
      <c r="E2571">
        <v>145</v>
      </c>
      <c r="F2571" t="s">
        <v>8220</v>
      </c>
      <c r="G2571" t="s">
        <v>8224</v>
      </c>
      <c r="H2571" t="s">
        <v>8246</v>
      </c>
      <c r="I2571">
        <v>1442457112</v>
      </c>
      <c r="J2571">
        <v>1439865112</v>
      </c>
      <c r="K2571" t="b">
        <v>0</v>
      </c>
      <c r="L2571">
        <v>2</v>
      </c>
      <c r="M2571" t="b">
        <v>0</v>
      </c>
      <c r="N2571" t="s">
        <v>8284</v>
      </c>
      <c r="O2571" s="5">
        <f t="shared" si="160"/>
        <v>2.2307692307692308</v>
      </c>
      <c r="P2571" s="7">
        <f t="shared" si="161"/>
        <v>72.5</v>
      </c>
      <c r="Q2571" t="s">
        <v>8336</v>
      </c>
      <c r="R2571" t="s">
        <v>8337</v>
      </c>
      <c r="S2571" s="12">
        <f t="shared" si="162"/>
        <v>42234.105462962965</v>
      </c>
      <c r="T2571" s="12">
        <f t="shared" si="163"/>
        <v>42264.105462962965</v>
      </c>
    </row>
    <row r="2572" spans="1:20" ht="45" hidden="1" x14ac:dyDescent="0.25">
      <c r="A2572">
        <v>2570</v>
      </c>
      <c r="B2572" s="3" t="s">
        <v>2570</v>
      </c>
      <c r="C2572" s="3" t="s">
        <v>6680</v>
      </c>
      <c r="D2572">
        <v>7000</v>
      </c>
      <c r="E2572">
        <v>59</v>
      </c>
      <c r="F2572" t="s">
        <v>8220</v>
      </c>
      <c r="G2572" t="s">
        <v>8224</v>
      </c>
      <c r="H2572" t="s">
        <v>8246</v>
      </c>
      <c r="I2572">
        <v>1486590035</v>
      </c>
      <c r="J2572">
        <v>1483998035</v>
      </c>
      <c r="K2572" t="b">
        <v>0</v>
      </c>
      <c r="L2572">
        <v>2</v>
      </c>
      <c r="M2572" t="b">
        <v>0</v>
      </c>
      <c r="N2572" t="s">
        <v>8284</v>
      </c>
      <c r="O2572" s="5">
        <f t="shared" si="160"/>
        <v>0.84285714285714297</v>
      </c>
      <c r="P2572" s="7">
        <f t="shared" si="161"/>
        <v>29.5</v>
      </c>
      <c r="Q2572" t="s">
        <v>8336</v>
      </c>
      <c r="R2572" t="s">
        <v>8337</v>
      </c>
      <c r="S2572" s="12">
        <f t="shared" si="162"/>
        <v>42744.903182870374</v>
      </c>
      <c r="T2572" s="12">
        <f t="shared" si="163"/>
        <v>42774.903182870374</v>
      </c>
    </row>
    <row r="2573" spans="1:20" ht="45" hidden="1" x14ac:dyDescent="0.25">
      <c r="A2573">
        <v>2571</v>
      </c>
      <c r="B2573" s="3" t="s">
        <v>2571</v>
      </c>
      <c r="C2573" s="3" t="s">
        <v>6681</v>
      </c>
      <c r="D2573">
        <v>100000</v>
      </c>
      <c r="E2573">
        <v>250</v>
      </c>
      <c r="F2573" t="s">
        <v>8220</v>
      </c>
      <c r="G2573" t="s">
        <v>8226</v>
      </c>
      <c r="H2573" t="s">
        <v>8248</v>
      </c>
      <c r="I2573">
        <v>1463645521</v>
      </c>
      <c r="J2573">
        <v>1458461521</v>
      </c>
      <c r="K2573" t="b">
        <v>0</v>
      </c>
      <c r="L2573">
        <v>4</v>
      </c>
      <c r="M2573" t="b">
        <v>0</v>
      </c>
      <c r="N2573" t="s">
        <v>8284</v>
      </c>
      <c r="O2573" s="5">
        <f t="shared" si="160"/>
        <v>0.25</v>
      </c>
      <c r="P2573" s="7">
        <f t="shared" si="161"/>
        <v>62.5</v>
      </c>
      <c r="Q2573" t="s">
        <v>8336</v>
      </c>
      <c r="R2573" t="s">
        <v>8337</v>
      </c>
      <c r="S2573" s="12">
        <f t="shared" si="162"/>
        <v>42449.341678240744</v>
      </c>
      <c r="T2573" s="12">
        <f t="shared" si="163"/>
        <v>42509.341678240744</v>
      </c>
    </row>
    <row r="2574" spans="1:20" ht="45" hidden="1" x14ac:dyDescent="0.25">
      <c r="A2574">
        <v>2572</v>
      </c>
      <c r="B2574" s="3" t="s">
        <v>2572</v>
      </c>
      <c r="C2574" s="3" t="s">
        <v>6682</v>
      </c>
      <c r="D2574">
        <v>30000</v>
      </c>
      <c r="E2574">
        <v>0</v>
      </c>
      <c r="F2574" t="s">
        <v>8220</v>
      </c>
      <c r="G2574" t="s">
        <v>8224</v>
      </c>
      <c r="H2574" t="s">
        <v>8246</v>
      </c>
      <c r="I2574">
        <v>1428893517</v>
      </c>
      <c r="J2574">
        <v>1426301517</v>
      </c>
      <c r="K2574" t="b">
        <v>0</v>
      </c>
      <c r="L2574">
        <v>0</v>
      </c>
      <c r="M2574" t="b">
        <v>0</v>
      </c>
      <c r="N2574" t="s">
        <v>8284</v>
      </c>
      <c r="O2574" s="5">
        <f t="shared" si="160"/>
        <v>0</v>
      </c>
      <c r="P2574" s="7" t="str">
        <f t="shared" si="161"/>
        <v>N/A</v>
      </c>
      <c r="Q2574" t="s">
        <v>8336</v>
      </c>
      <c r="R2574" t="s">
        <v>8337</v>
      </c>
      <c r="S2574" s="12">
        <f t="shared" si="162"/>
        <v>42077.119409722218</v>
      </c>
      <c r="T2574" s="12">
        <f t="shared" si="163"/>
        <v>42107.119409722218</v>
      </c>
    </row>
    <row r="2575" spans="1:20" ht="60" hidden="1" x14ac:dyDescent="0.25">
      <c r="A2575">
        <v>2573</v>
      </c>
      <c r="B2575" s="3" t="s">
        <v>2573</v>
      </c>
      <c r="C2575" s="3" t="s">
        <v>6683</v>
      </c>
      <c r="D2575">
        <v>8000</v>
      </c>
      <c r="E2575">
        <v>0</v>
      </c>
      <c r="F2575" t="s">
        <v>8220</v>
      </c>
      <c r="G2575" t="s">
        <v>8224</v>
      </c>
      <c r="H2575" t="s">
        <v>8246</v>
      </c>
      <c r="I2575">
        <v>1408803149</v>
      </c>
      <c r="J2575">
        <v>1404915149</v>
      </c>
      <c r="K2575" t="b">
        <v>0</v>
      </c>
      <c r="L2575">
        <v>0</v>
      </c>
      <c r="M2575" t="b">
        <v>0</v>
      </c>
      <c r="N2575" t="s">
        <v>8284</v>
      </c>
      <c r="O2575" s="5">
        <f t="shared" si="160"/>
        <v>0</v>
      </c>
      <c r="P2575" s="7" t="str">
        <f t="shared" si="161"/>
        <v>N/A</v>
      </c>
      <c r="Q2575" t="s">
        <v>8336</v>
      </c>
      <c r="R2575" t="s">
        <v>8337</v>
      </c>
      <c r="S2575" s="12">
        <f t="shared" si="162"/>
        <v>41829.592002314814</v>
      </c>
      <c r="T2575" s="12">
        <f t="shared" si="163"/>
        <v>41874.592002314814</v>
      </c>
    </row>
    <row r="2576" spans="1:20" ht="60" hidden="1" x14ac:dyDescent="0.25">
      <c r="A2576">
        <v>2574</v>
      </c>
      <c r="B2576" s="3" t="s">
        <v>2574</v>
      </c>
      <c r="C2576" s="3" t="s">
        <v>6684</v>
      </c>
      <c r="D2576">
        <v>10000</v>
      </c>
      <c r="E2576">
        <v>0</v>
      </c>
      <c r="F2576" t="s">
        <v>8220</v>
      </c>
      <c r="G2576" t="s">
        <v>8224</v>
      </c>
      <c r="H2576" t="s">
        <v>8246</v>
      </c>
      <c r="I2576">
        <v>1463600945</v>
      </c>
      <c r="J2576">
        <v>1461786545</v>
      </c>
      <c r="K2576" t="b">
        <v>0</v>
      </c>
      <c r="L2576">
        <v>0</v>
      </c>
      <c r="M2576" t="b">
        <v>0</v>
      </c>
      <c r="N2576" t="s">
        <v>8284</v>
      </c>
      <c r="O2576" s="5">
        <f t="shared" si="160"/>
        <v>0</v>
      </c>
      <c r="P2576" s="7" t="str">
        <f t="shared" si="161"/>
        <v>N/A</v>
      </c>
      <c r="Q2576" t="s">
        <v>8336</v>
      </c>
      <c r="R2576" t="s">
        <v>8337</v>
      </c>
      <c r="S2576" s="12">
        <f t="shared" si="162"/>
        <v>42487.825752314813</v>
      </c>
      <c r="T2576" s="12">
        <f t="shared" si="163"/>
        <v>42508.825752314813</v>
      </c>
    </row>
    <row r="2577" spans="1:20" ht="60" hidden="1" x14ac:dyDescent="0.25">
      <c r="A2577">
        <v>2575</v>
      </c>
      <c r="B2577" s="3" t="s">
        <v>2575</v>
      </c>
      <c r="C2577" s="3" t="s">
        <v>6685</v>
      </c>
      <c r="D2577">
        <v>85000</v>
      </c>
      <c r="E2577">
        <v>0</v>
      </c>
      <c r="F2577" t="s">
        <v>8220</v>
      </c>
      <c r="G2577" t="s">
        <v>8224</v>
      </c>
      <c r="H2577" t="s">
        <v>8246</v>
      </c>
      <c r="I2577">
        <v>1421030194</v>
      </c>
      <c r="J2577">
        <v>1418438194</v>
      </c>
      <c r="K2577" t="b">
        <v>0</v>
      </c>
      <c r="L2577">
        <v>0</v>
      </c>
      <c r="M2577" t="b">
        <v>0</v>
      </c>
      <c r="N2577" t="s">
        <v>8284</v>
      </c>
      <c r="O2577" s="5">
        <f t="shared" si="160"/>
        <v>0</v>
      </c>
      <c r="P2577" s="7" t="str">
        <f t="shared" si="161"/>
        <v>N/A</v>
      </c>
      <c r="Q2577" t="s">
        <v>8336</v>
      </c>
      <c r="R2577" t="s">
        <v>8337</v>
      </c>
      <c r="S2577" s="12">
        <f t="shared" si="162"/>
        <v>41986.108726851846</v>
      </c>
      <c r="T2577" s="12">
        <f t="shared" si="163"/>
        <v>42016.108726851846</v>
      </c>
    </row>
    <row r="2578" spans="1:20" ht="30" hidden="1" x14ac:dyDescent="0.25">
      <c r="A2578">
        <v>2576</v>
      </c>
      <c r="B2578" s="3" t="s">
        <v>2576</v>
      </c>
      <c r="C2578" s="3" t="s">
        <v>6686</v>
      </c>
      <c r="D2578">
        <v>10000</v>
      </c>
      <c r="E2578">
        <v>0</v>
      </c>
      <c r="F2578" t="s">
        <v>8220</v>
      </c>
      <c r="G2578" t="s">
        <v>8224</v>
      </c>
      <c r="H2578" t="s">
        <v>8246</v>
      </c>
      <c r="I2578">
        <v>1428707647</v>
      </c>
      <c r="J2578">
        <v>1424823247</v>
      </c>
      <c r="K2578" t="b">
        <v>0</v>
      </c>
      <c r="L2578">
        <v>0</v>
      </c>
      <c r="M2578" t="b">
        <v>0</v>
      </c>
      <c r="N2578" t="s">
        <v>8284</v>
      </c>
      <c r="O2578" s="5">
        <f t="shared" si="160"/>
        <v>0</v>
      </c>
      <c r="P2578" s="7" t="str">
        <f t="shared" si="161"/>
        <v>N/A</v>
      </c>
      <c r="Q2578" t="s">
        <v>8336</v>
      </c>
      <c r="R2578" t="s">
        <v>8337</v>
      </c>
      <c r="S2578" s="12">
        <f t="shared" si="162"/>
        <v>42060.00980324074</v>
      </c>
      <c r="T2578" s="12">
        <f t="shared" si="163"/>
        <v>42104.968136574069</v>
      </c>
    </row>
    <row r="2579" spans="1:20" ht="60" hidden="1" x14ac:dyDescent="0.25">
      <c r="A2579">
        <v>2577</v>
      </c>
      <c r="B2579" s="3" t="s">
        <v>2577</v>
      </c>
      <c r="C2579" s="3" t="s">
        <v>6687</v>
      </c>
      <c r="D2579">
        <v>15000</v>
      </c>
      <c r="E2579">
        <v>0</v>
      </c>
      <c r="F2579" t="s">
        <v>8220</v>
      </c>
      <c r="G2579" t="s">
        <v>8224</v>
      </c>
      <c r="H2579" t="s">
        <v>8246</v>
      </c>
      <c r="I2579">
        <v>1407181297</v>
      </c>
      <c r="J2579">
        <v>1405021297</v>
      </c>
      <c r="K2579" t="b">
        <v>0</v>
      </c>
      <c r="L2579">
        <v>0</v>
      </c>
      <c r="M2579" t="b">
        <v>0</v>
      </c>
      <c r="N2579" t="s">
        <v>8284</v>
      </c>
      <c r="O2579" s="5">
        <f t="shared" si="160"/>
        <v>0</v>
      </c>
      <c r="P2579" s="7" t="str">
        <f t="shared" si="161"/>
        <v>N/A</v>
      </c>
      <c r="Q2579" t="s">
        <v>8336</v>
      </c>
      <c r="R2579" t="s">
        <v>8337</v>
      </c>
      <c r="S2579" s="12">
        <f t="shared" si="162"/>
        <v>41830.820567129631</v>
      </c>
      <c r="T2579" s="12">
        <f t="shared" si="163"/>
        <v>41855.820567129631</v>
      </c>
    </row>
    <row r="2580" spans="1:20" ht="60" hidden="1" x14ac:dyDescent="0.25">
      <c r="A2580">
        <v>2578</v>
      </c>
      <c r="B2580" s="3" t="s">
        <v>2578</v>
      </c>
      <c r="C2580" s="3" t="s">
        <v>6688</v>
      </c>
      <c r="D2580">
        <v>6000</v>
      </c>
      <c r="E2580">
        <v>0</v>
      </c>
      <c r="F2580" t="s">
        <v>8220</v>
      </c>
      <c r="G2580" t="s">
        <v>8224</v>
      </c>
      <c r="H2580" t="s">
        <v>8246</v>
      </c>
      <c r="I2580">
        <v>1444410000</v>
      </c>
      <c r="J2580">
        <v>1440203579</v>
      </c>
      <c r="K2580" t="b">
        <v>0</v>
      </c>
      <c r="L2580">
        <v>0</v>
      </c>
      <c r="M2580" t="b">
        <v>0</v>
      </c>
      <c r="N2580" t="s">
        <v>8284</v>
      </c>
      <c r="O2580" s="5">
        <f t="shared" si="160"/>
        <v>0</v>
      </c>
      <c r="P2580" s="7" t="str">
        <f t="shared" si="161"/>
        <v>N/A</v>
      </c>
      <c r="Q2580" t="s">
        <v>8336</v>
      </c>
      <c r="R2580" t="s">
        <v>8337</v>
      </c>
      <c r="S2580" s="12">
        <f t="shared" si="162"/>
        <v>42238.022905092599</v>
      </c>
      <c r="T2580" s="12">
        <f t="shared" si="163"/>
        <v>42286.708333333328</v>
      </c>
    </row>
    <row r="2581" spans="1:20" ht="45" hidden="1" x14ac:dyDescent="0.25">
      <c r="A2581">
        <v>2579</v>
      </c>
      <c r="B2581" s="3" t="s">
        <v>2579</v>
      </c>
      <c r="C2581" s="3" t="s">
        <v>6689</v>
      </c>
      <c r="D2581">
        <v>200000</v>
      </c>
      <c r="E2581">
        <v>277</v>
      </c>
      <c r="F2581" t="s">
        <v>8220</v>
      </c>
      <c r="G2581" t="s">
        <v>8224</v>
      </c>
      <c r="H2581" t="s">
        <v>8246</v>
      </c>
      <c r="I2581">
        <v>1410810903</v>
      </c>
      <c r="J2581">
        <v>1405626903</v>
      </c>
      <c r="K2581" t="b">
        <v>0</v>
      </c>
      <c r="L2581">
        <v>12</v>
      </c>
      <c r="M2581" t="b">
        <v>0</v>
      </c>
      <c r="N2581" t="s">
        <v>8284</v>
      </c>
      <c r="O2581" s="5">
        <f t="shared" si="160"/>
        <v>0.13849999999999998</v>
      </c>
      <c r="P2581" s="7">
        <f t="shared" si="161"/>
        <v>23.083333333333332</v>
      </c>
      <c r="Q2581" t="s">
        <v>8336</v>
      </c>
      <c r="R2581" t="s">
        <v>8337</v>
      </c>
      <c r="S2581" s="12">
        <f t="shared" si="162"/>
        <v>41837.829895833333</v>
      </c>
      <c r="T2581" s="12">
        <f t="shared" si="163"/>
        <v>41897.829895833333</v>
      </c>
    </row>
    <row r="2582" spans="1:20" ht="45" hidden="1" x14ac:dyDescent="0.25">
      <c r="A2582">
        <v>2580</v>
      </c>
      <c r="B2582" s="3" t="s">
        <v>2580</v>
      </c>
      <c r="C2582" s="3" t="s">
        <v>6690</v>
      </c>
      <c r="D2582">
        <v>8500</v>
      </c>
      <c r="E2582">
        <v>51</v>
      </c>
      <c r="F2582" t="s">
        <v>8220</v>
      </c>
      <c r="G2582" t="s">
        <v>8224</v>
      </c>
      <c r="H2582" t="s">
        <v>8246</v>
      </c>
      <c r="I2582">
        <v>1431745200</v>
      </c>
      <c r="J2582">
        <v>1429170603</v>
      </c>
      <c r="K2582" t="b">
        <v>0</v>
      </c>
      <c r="L2582">
        <v>2</v>
      </c>
      <c r="M2582" t="b">
        <v>0</v>
      </c>
      <c r="N2582" t="s">
        <v>8284</v>
      </c>
      <c r="O2582" s="5">
        <f t="shared" si="160"/>
        <v>0.6</v>
      </c>
      <c r="P2582" s="7">
        <f t="shared" si="161"/>
        <v>25.5</v>
      </c>
      <c r="Q2582" t="s">
        <v>8336</v>
      </c>
      <c r="R2582" t="s">
        <v>8337</v>
      </c>
      <c r="S2582" s="12">
        <f t="shared" si="162"/>
        <v>42110.326423611114</v>
      </c>
      <c r="T2582" s="12">
        <f t="shared" si="163"/>
        <v>42140.125</v>
      </c>
    </row>
    <row r="2583" spans="1:20" ht="45" x14ac:dyDescent="0.25">
      <c r="A2583">
        <v>2581</v>
      </c>
      <c r="B2583" s="3" t="s">
        <v>2581</v>
      </c>
      <c r="C2583" s="3" t="s">
        <v>6691</v>
      </c>
      <c r="D2583">
        <v>5000</v>
      </c>
      <c r="E2583">
        <v>530</v>
      </c>
      <c r="F2583" t="s">
        <v>8221</v>
      </c>
      <c r="G2583" t="s">
        <v>8224</v>
      </c>
      <c r="H2583" t="s">
        <v>8246</v>
      </c>
      <c r="I2583">
        <v>1447689898</v>
      </c>
      <c r="J2583">
        <v>1445094298</v>
      </c>
      <c r="K2583" t="b">
        <v>0</v>
      </c>
      <c r="L2583">
        <v>11</v>
      </c>
      <c r="M2583" t="b">
        <v>0</v>
      </c>
      <c r="N2583" t="s">
        <v>8284</v>
      </c>
      <c r="O2583" s="5">
        <f t="shared" si="160"/>
        <v>10.6</v>
      </c>
      <c r="P2583" s="7">
        <f t="shared" si="161"/>
        <v>48.18181818181818</v>
      </c>
      <c r="Q2583" t="s">
        <v>8336</v>
      </c>
      <c r="R2583" t="s">
        <v>8337</v>
      </c>
      <c r="S2583" s="12">
        <f t="shared" si="162"/>
        <v>42294.628449074073</v>
      </c>
      <c r="T2583" s="12">
        <f t="shared" si="163"/>
        <v>42324.670115740737</v>
      </c>
    </row>
    <row r="2584" spans="1:20" ht="30" x14ac:dyDescent="0.25">
      <c r="A2584">
        <v>2582</v>
      </c>
      <c r="B2584" s="3" t="s">
        <v>2582</v>
      </c>
      <c r="C2584" s="3" t="s">
        <v>6692</v>
      </c>
      <c r="D2584">
        <v>90000</v>
      </c>
      <c r="E2584">
        <v>1</v>
      </c>
      <c r="F2584" t="s">
        <v>8221</v>
      </c>
      <c r="G2584" t="s">
        <v>8224</v>
      </c>
      <c r="H2584" t="s">
        <v>8246</v>
      </c>
      <c r="I2584">
        <v>1477784634</v>
      </c>
      <c r="J2584">
        <v>1475192634</v>
      </c>
      <c r="K2584" t="b">
        <v>0</v>
      </c>
      <c r="L2584">
        <v>1</v>
      </c>
      <c r="M2584" t="b">
        <v>0</v>
      </c>
      <c r="N2584" t="s">
        <v>8284</v>
      </c>
      <c r="O2584" s="5">
        <f t="shared" si="160"/>
        <v>1.1111111111111111E-3</v>
      </c>
      <c r="P2584" s="7">
        <f t="shared" si="161"/>
        <v>1</v>
      </c>
      <c r="Q2584" t="s">
        <v>8336</v>
      </c>
      <c r="R2584" t="s">
        <v>8337</v>
      </c>
      <c r="S2584" s="12">
        <f t="shared" si="162"/>
        <v>42642.988819444443</v>
      </c>
      <c r="T2584" s="12">
        <f t="shared" si="163"/>
        <v>42672.988819444443</v>
      </c>
    </row>
    <row r="2585" spans="1:20" ht="45" x14ac:dyDescent="0.25">
      <c r="A2585">
        <v>2583</v>
      </c>
      <c r="B2585" s="3" t="s">
        <v>2583</v>
      </c>
      <c r="C2585" s="3" t="s">
        <v>6693</v>
      </c>
      <c r="D2585">
        <v>1000</v>
      </c>
      <c r="E2585">
        <v>5</v>
      </c>
      <c r="F2585" t="s">
        <v>8221</v>
      </c>
      <c r="G2585" t="s">
        <v>8224</v>
      </c>
      <c r="H2585" t="s">
        <v>8246</v>
      </c>
      <c r="I2585">
        <v>1426526880</v>
      </c>
      <c r="J2585">
        <v>1421346480</v>
      </c>
      <c r="K2585" t="b">
        <v>0</v>
      </c>
      <c r="L2585">
        <v>5</v>
      </c>
      <c r="M2585" t="b">
        <v>0</v>
      </c>
      <c r="N2585" t="s">
        <v>8284</v>
      </c>
      <c r="O2585" s="5">
        <f t="shared" si="160"/>
        <v>0.5</v>
      </c>
      <c r="P2585" s="7">
        <f t="shared" si="161"/>
        <v>1</v>
      </c>
      <c r="Q2585" t="s">
        <v>8336</v>
      </c>
      <c r="R2585" t="s">
        <v>8337</v>
      </c>
      <c r="S2585" s="12">
        <f t="shared" si="162"/>
        <v>42019.76944444445</v>
      </c>
      <c r="T2585" s="12">
        <f t="shared" si="163"/>
        <v>42079.727777777778</v>
      </c>
    </row>
    <row r="2586" spans="1:20" ht="45" x14ac:dyDescent="0.25">
      <c r="A2586">
        <v>2584</v>
      </c>
      <c r="B2586" s="3" t="s">
        <v>2584</v>
      </c>
      <c r="C2586" s="3" t="s">
        <v>6694</v>
      </c>
      <c r="D2586">
        <v>10000</v>
      </c>
      <c r="E2586">
        <v>0</v>
      </c>
      <c r="F2586" t="s">
        <v>8221</v>
      </c>
      <c r="G2586" t="s">
        <v>8224</v>
      </c>
      <c r="H2586" t="s">
        <v>8246</v>
      </c>
      <c r="I2586">
        <v>1434341369</v>
      </c>
      <c r="J2586">
        <v>1431749369</v>
      </c>
      <c r="K2586" t="b">
        <v>0</v>
      </c>
      <c r="L2586">
        <v>0</v>
      </c>
      <c r="M2586" t="b">
        <v>0</v>
      </c>
      <c r="N2586" t="s">
        <v>8284</v>
      </c>
      <c r="O2586" s="5">
        <f t="shared" si="160"/>
        <v>0</v>
      </c>
      <c r="P2586" s="7" t="str">
        <f t="shared" si="161"/>
        <v>N/A</v>
      </c>
      <c r="Q2586" t="s">
        <v>8336</v>
      </c>
      <c r="R2586" t="s">
        <v>8337</v>
      </c>
      <c r="S2586" s="12">
        <f t="shared" si="162"/>
        <v>42140.173252314817</v>
      </c>
      <c r="T2586" s="12">
        <f t="shared" si="163"/>
        <v>42170.173252314817</v>
      </c>
    </row>
    <row r="2587" spans="1:20" ht="45" x14ac:dyDescent="0.25">
      <c r="A2587">
        <v>2585</v>
      </c>
      <c r="B2587" s="3" t="s">
        <v>2585</v>
      </c>
      <c r="C2587" s="3" t="s">
        <v>6695</v>
      </c>
      <c r="D2587">
        <v>30000</v>
      </c>
      <c r="E2587">
        <v>50</v>
      </c>
      <c r="F2587" t="s">
        <v>8221</v>
      </c>
      <c r="G2587" t="s">
        <v>8224</v>
      </c>
      <c r="H2587" t="s">
        <v>8246</v>
      </c>
      <c r="I2587">
        <v>1404601632</v>
      </c>
      <c r="J2587">
        <v>1402009632</v>
      </c>
      <c r="K2587" t="b">
        <v>0</v>
      </c>
      <c r="L2587">
        <v>1</v>
      </c>
      <c r="M2587" t="b">
        <v>0</v>
      </c>
      <c r="N2587" t="s">
        <v>8284</v>
      </c>
      <c r="O2587" s="5">
        <f t="shared" si="160"/>
        <v>0.16666666666666669</v>
      </c>
      <c r="P2587" s="7">
        <f t="shared" si="161"/>
        <v>50</v>
      </c>
      <c r="Q2587" t="s">
        <v>8336</v>
      </c>
      <c r="R2587" t="s">
        <v>8337</v>
      </c>
      <c r="S2587" s="12">
        <f t="shared" si="162"/>
        <v>41795.963333333333</v>
      </c>
      <c r="T2587" s="12">
        <f t="shared" si="163"/>
        <v>41825.963333333333</v>
      </c>
    </row>
    <row r="2588" spans="1:20" ht="30" x14ac:dyDescent="0.25">
      <c r="A2588">
        <v>2586</v>
      </c>
      <c r="B2588" s="3" t="s">
        <v>2586</v>
      </c>
      <c r="C2588" s="3" t="s">
        <v>6696</v>
      </c>
      <c r="D2588">
        <v>3000</v>
      </c>
      <c r="E2588">
        <v>5</v>
      </c>
      <c r="F2588" t="s">
        <v>8221</v>
      </c>
      <c r="G2588" t="s">
        <v>8225</v>
      </c>
      <c r="H2588" t="s">
        <v>8247</v>
      </c>
      <c r="I2588">
        <v>1451030136</v>
      </c>
      <c r="J2588">
        <v>1448438136</v>
      </c>
      <c r="K2588" t="b">
        <v>0</v>
      </c>
      <c r="L2588">
        <v>1</v>
      </c>
      <c r="M2588" t="b">
        <v>0</v>
      </c>
      <c r="N2588" t="s">
        <v>8284</v>
      </c>
      <c r="O2588" s="5">
        <f t="shared" si="160"/>
        <v>0.16666666666666669</v>
      </c>
      <c r="P2588" s="7">
        <f t="shared" si="161"/>
        <v>5</v>
      </c>
      <c r="Q2588" t="s">
        <v>8336</v>
      </c>
      <c r="R2588" t="s">
        <v>8337</v>
      </c>
      <c r="S2588" s="12">
        <f t="shared" si="162"/>
        <v>42333.330277777779</v>
      </c>
      <c r="T2588" s="12">
        <f t="shared" si="163"/>
        <v>42363.330277777779</v>
      </c>
    </row>
    <row r="2589" spans="1:20" ht="45" x14ac:dyDescent="0.25">
      <c r="A2589">
        <v>2587</v>
      </c>
      <c r="B2589" s="3" t="s">
        <v>2587</v>
      </c>
      <c r="C2589" s="3" t="s">
        <v>6697</v>
      </c>
      <c r="D2589">
        <v>50000</v>
      </c>
      <c r="E2589">
        <v>1217</v>
      </c>
      <c r="F2589" t="s">
        <v>8221</v>
      </c>
      <c r="G2589" t="s">
        <v>8224</v>
      </c>
      <c r="H2589" t="s">
        <v>8246</v>
      </c>
      <c r="I2589">
        <v>1451491953</v>
      </c>
      <c r="J2589">
        <v>1448899953</v>
      </c>
      <c r="K2589" t="b">
        <v>0</v>
      </c>
      <c r="L2589">
        <v>6</v>
      </c>
      <c r="M2589" t="b">
        <v>0</v>
      </c>
      <c r="N2589" t="s">
        <v>8284</v>
      </c>
      <c r="O2589" s="5">
        <f t="shared" si="160"/>
        <v>2.4340000000000002</v>
      </c>
      <c r="P2589" s="7">
        <f t="shared" si="161"/>
        <v>202.83333333333334</v>
      </c>
      <c r="Q2589" t="s">
        <v>8336</v>
      </c>
      <c r="R2589" t="s">
        <v>8337</v>
      </c>
      <c r="S2589" s="12">
        <f t="shared" si="162"/>
        <v>42338.675381944442</v>
      </c>
      <c r="T2589" s="12">
        <f t="shared" si="163"/>
        <v>42368.675381944442</v>
      </c>
    </row>
    <row r="2590" spans="1:20" ht="60" x14ac:dyDescent="0.25">
      <c r="A2590">
        <v>2588</v>
      </c>
      <c r="B2590" s="3" t="s">
        <v>2588</v>
      </c>
      <c r="C2590" s="3" t="s">
        <v>6698</v>
      </c>
      <c r="D2590">
        <v>6000</v>
      </c>
      <c r="E2590">
        <v>233</v>
      </c>
      <c r="F2590" t="s">
        <v>8221</v>
      </c>
      <c r="G2590" t="s">
        <v>8224</v>
      </c>
      <c r="H2590" t="s">
        <v>8246</v>
      </c>
      <c r="I2590">
        <v>1427807640</v>
      </c>
      <c r="J2590">
        <v>1423325626</v>
      </c>
      <c r="K2590" t="b">
        <v>0</v>
      </c>
      <c r="L2590">
        <v>8</v>
      </c>
      <c r="M2590" t="b">
        <v>0</v>
      </c>
      <c r="N2590" t="s">
        <v>8284</v>
      </c>
      <c r="O2590" s="5">
        <f t="shared" si="160"/>
        <v>3.8833333333333329</v>
      </c>
      <c r="P2590" s="7">
        <f t="shared" si="161"/>
        <v>29.125</v>
      </c>
      <c r="Q2590" t="s">
        <v>8336</v>
      </c>
      <c r="R2590" t="s">
        <v>8337</v>
      </c>
      <c r="S2590" s="12">
        <f t="shared" si="162"/>
        <v>42042.676226851851</v>
      </c>
      <c r="T2590" s="12">
        <f t="shared" si="163"/>
        <v>42094.551388888889</v>
      </c>
    </row>
    <row r="2591" spans="1:20" ht="60" x14ac:dyDescent="0.25">
      <c r="A2591">
        <v>2589</v>
      </c>
      <c r="B2591" s="3" t="s">
        <v>2589</v>
      </c>
      <c r="C2591" s="3" t="s">
        <v>6699</v>
      </c>
      <c r="D2591">
        <v>50000</v>
      </c>
      <c r="E2591">
        <v>5</v>
      </c>
      <c r="F2591" t="s">
        <v>8221</v>
      </c>
      <c r="G2591" t="s">
        <v>8232</v>
      </c>
      <c r="H2591" t="s">
        <v>8253</v>
      </c>
      <c r="I2591">
        <v>1458733927</v>
      </c>
      <c r="J2591">
        <v>1456145527</v>
      </c>
      <c r="K2591" t="b">
        <v>0</v>
      </c>
      <c r="L2591">
        <v>1</v>
      </c>
      <c r="M2591" t="b">
        <v>0</v>
      </c>
      <c r="N2591" t="s">
        <v>8284</v>
      </c>
      <c r="O2591" s="5">
        <f t="shared" si="160"/>
        <v>0.01</v>
      </c>
      <c r="P2591" s="7">
        <f t="shared" si="161"/>
        <v>5</v>
      </c>
      <c r="Q2591" t="s">
        <v>8336</v>
      </c>
      <c r="R2591" t="s">
        <v>8337</v>
      </c>
      <c r="S2591" s="12">
        <f t="shared" si="162"/>
        <v>42422.536192129628</v>
      </c>
      <c r="T2591" s="12">
        <f t="shared" si="163"/>
        <v>42452.494525462964</v>
      </c>
    </row>
    <row r="2592" spans="1:20" ht="60" x14ac:dyDescent="0.25">
      <c r="A2592">
        <v>2590</v>
      </c>
      <c r="B2592" s="3" t="s">
        <v>2590</v>
      </c>
      <c r="C2592" s="3" t="s">
        <v>6700</v>
      </c>
      <c r="D2592">
        <v>3000</v>
      </c>
      <c r="E2592">
        <v>0</v>
      </c>
      <c r="F2592" t="s">
        <v>8221</v>
      </c>
      <c r="G2592" t="s">
        <v>8226</v>
      </c>
      <c r="H2592" t="s">
        <v>8248</v>
      </c>
      <c r="I2592">
        <v>1453817297</v>
      </c>
      <c r="J2592">
        <v>1453212497</v>
      </c>
      <c r="K2592" t="b">
        <v>0</v>
      </c>
      <c r="L2592">
        <v>0</v>
      </c>
      <c r="M2592" t="b">
        <v>0</v>
      </c>
      <c r="N2592" t="s">
        <v>8284</v>
      </c>
      <c r="O2592" s="5">
        <f t="shared" si="160"/>
        <v>0</v>
      </c>
      <c r="P2592" s="7" t="str">
        <f t="shared" si="161"/>
        <v>N/A</v>
      </c>
      <c r="Q2592" t="s">
        <v>8336</v>
      </c>
      <c r="R2592" t="s">
        <v>8337</v>
      </c>
      <c r="S2592" s="12">
        <f t="shared" si="162"/>
        <v>42388.589085648149</v>
      </c>
      <c r="T2592" s="12">
        <f t="shared" si="163"/>
        <v>42395.589085648149</v>
      </c>
    </row>
    <row r="2593" spans="1:20" ht="60" x14ac:dyDescent="0.25">
      <c r="A2593">
        <v>2591</v>
      </c>
      <c r="B2593" s="3" t="s">
        <v>2591</v>
      </c>
      <c r="C2593" s="3" t="s">
        <v>6701</v>
      </c>
      <c r="D2593">
        <v>1500</v>
      </c>
      <c r="E2593">
        <v>26</v>
      </c>
      <c r="F2593" t="s">
        <v>8221</v>
      </c>
      <c r="G2593" t="s">
        <v>8224</v>
      </c>
      <c r="H2593" t="s">
        <v>8246</v>
      </c>
      <c r="I2593">
        <v>1457901924</v>
      </c>
      <c r="J2593">
        <v>1452721524</v>
      </c>
      <c r="K2593" t="b">
        <v>0</v>
      </c>
      <c r="L2593">
        <v>2</v>
      </c>
      <c r="M2593" t="b">
        <v>0</v>
      </c>
      <c r="N2593" t="s">
        <v>8284</v>
      </c>
      <c r="O2593" s="5">
        <f t="shared" si="160"/>
        <v>1.7333333333333332</v>
      </c>
      <c r="P2593" s="7">
        <f t="shared" si="161"/>
        <v>13</v>
      </c>
      <c r="Q2593" t="s">
        <v>8336</v>
      </c>
      <c r="R2593" t="s">
        <v>8337</v>
      </c>
      <c r="S2593" s="12">
        <f t="shared" si="162"/>
        <v>42382.906527777777</v>
      </c>
      <c r="T2593" s="12">
        <f t="shared" si="163"/>
        <v>42442.864861111113</v>
      </c>
    </row>
    <row r="2594" spans="1:20" ht="60" x14ac:dyDescent="0.25">
      <c r="A2594">
        <v>2592</v>
      </c>
      <c r="B2594" s="3" t="s">
        <v>2592</v>
      </c>
      <c r="C2594" s="3" t="s">
        <v>6702</v>
      </c>
      <c r="D2594">
        <v>30000</v>
      </c>
      <c r="E2594">
        <v>50</v>
      </c>
      <c r="F2594" t="s">
        <v>8221</v>
      </c>
      <c r="G2594" t="s">
        <v>8224</v>
      </c>
      <c r="H2594" t="s">
        <v>8246</v>
      </c>
      <c r="I2594">
        <v>1412536421</v>
      </c>
      <c r="J2594">
        <v>1409944421</v>
      </c>
      <c r="K2594" t="b">
        <v>0</v>
      </c>
      <c r="L2594">
        <v>1</v>
      </c>
      <c r="M2594" t="b">
        <v>0</v>
      </c>
      <c r="N2594" t="s">
        <v>8284</v>
      </c>
      <c r="O2594" s="5">
        <f t="shared" si="160"/>
        <v>0.16666666666666669</v>
      </c>
      <c r="P2594" s="7">
        <f t="shared" si="161"/>
        <v>50</v>
      </c>
      <c r="Q2594" t="s">
        <v>8336</v>
      </c>
      <c r="R2594" t="s">
        <v>8337</v>
      </c>
      <c r="S2594" s="12">
        <f t="shared" si="162"/>
        <v>41887.801168981481</v>
      </c>
      <c r="T2594" s="12">
        <f t="shared" si="163"/>
        <v>41917.801168981481</v>
      </c>
    </row>
    <row r="2595" spans="1:20" ht="45" x14ac:dyDescent="0.25">
      <c r="A2595">
        <v>2593</v>
      </c>
      <c r="B2595" s="3" t="s">
        <v>2593</v>
      </c>
      <c r="C2595" s="3" t="s">
        <v>6703</v>
      </c>
      <c r="D2595">
        <v>10000</v>
      </c>
      <c r="E2595">
        <v>0</v>
      </c>
      <c r="F2595" t="s">
        <v>8221</v>
      </c>
      <c r="G2595" t="s">
        <v>8224</v>
      </c>
      <c r="H2595" t="s">
        <v>8246</v>
      </c>
      <c r="I2595">
        <v>1429993026</v>
      </c>
      <c r="J2595">
        <v>1427401026</v>
      </c>
      <c r="K2595" t="b">
        <v>0</v>
      </c>
      <c r="L2595">
        <v>0</v>
      </c>
      <c r="M2595" t="b">
        <v>0</v>
      </c>
      <c r="N2595" t="s">
        <v>8284</v>
      </c>
      <c r="O2595" s="5">
        <f t="shared" si="160"/>
        <v>0</v>
      </c>
      <c r="P2595" s="7" t="str">
        <f t="shared" si="161"/>
        <v>N/A</v>
      </c>
      <c r="Q2595" t="s">
        <v>8336</v>
      </c>
      <c r="R2595" t="s">
        <v>8337</v>
      </c>
      <c r="S2595" s="12">
        <f t="shared" si="162"/>
        <v>42089.84520833334</v>
      </c>
      <c r="T2595" s="12">
        <f t="shared" si="163"/>
        <v>42119.84520833334</v>
      </c>
    </row>
    <row r="2596" spans="1:20" ht="45" x14ac:dyDescent="0.25">
      <c r="A2596">
        <v>2594</v>
      </c>
      <c r="B2596" s="3" t="s">
        <v>2594</v>
      </c>
      <c r="C2596" s="3" t="s">
        <v>6704</v>
      </c>
      <c r="D2596">
        <v>80000</v>
      </c>
      <c r="E2596">
        <v>1</v>
      </c>
      <c r="F2596" t="s">
        <v>8221</v>
      </c>
      <c r="G2596" t="s">
        <v>8224</v>
      </c>
      <c r="H2596" t="s">
        <v>8246</v>
      </c>
      <c r="I2596">
        <v>1407453228</v>
      </c>
      <c r="J2596">
        <v>1404861228</v>
      </c>
      <c r="K2596" t="b">
        <v>0</v>
      </c>
      <c r="L2596">
        <v>1</v>
      </c>
      <c r="M2596" t="b">
        <v>0</v>
      </c>
      <c r="N2596" t="s">
        <v>8284</v>
      </c>
      <c r="O2596" s="5">
        <f t="shared" si="160"/>
        <v>1.25E-3</v>
      </c>
      <c r="P2596" s="7">
        <f t="shared" si="161"/>
        <v>1</v>
      </c>
      <c r="Q2596" t="s">
        <v>8336</v>
      </c>
      <c r="R2596" t="s">
        <v>8337</v>
      </c>
      <c r="S2596" s="12">
        <f t="shared" si="162"/>
        <v>41828.967916666668</v>
      </c>
      <c r="T2596" s="12">
        <f t="shared" si="163"/>
        <v>41858.967916666668</v>
      </c>
    </row>
    <row r="2597" spans="1:20" ht="30" x14ac:dyDescent="0.25">
      <c r="A2597">
        <v>2595</v>
      </c>
      <c r="B2597" s="3" t="s">
        <v>2595</v>
      </c>
      <c r="C2597" s="3" t="s">
        <v>6705</v>
      </c>
      <c r="D2597">
        <v>15000</v>
      </c>
      <c r="E2597">
        <v>1825</v>
      </c>
      <c r="F2597" t="s">
        <v>8221</v>
      </c>
      <c r="G2597" t="s">
        <v>8224</v>
      </c>
      <c r="H2597" t="s">
        <v>8246</v>
      </c>
      <c r="I2597">
        <v>1487915500</v>
      </c>
      <c r="J2597">
        <v>1485323500</v>
      </c>
      <c r="K2597" t="b">
        <v>0</v>
      </c>
      <c r="L2597">
        <v>19</v>
      </c>
      <c r="M2597" t="b">
        <v>0</v>
      </c>
      <c r="N2597" t="s">
        <v>8284</v>
      </c>
      <c r="O2597" s="5">
        <f t="shared" si="160"/>
        <v>12.166666666666668</v>
      </c>
      <c r="P2597" s="7">
        <f t="shared" si="161"/>
        <v>96.05263157894737</v>
      </c>
      <c r="Q2597" t="s">
        <v>8336</v>
      </c>
      <c r="R2597" t="s">
        <v>8337</v>
      </c>
      <c r="S2597" s="12">
        <f t="shared" si="162"/>
        <v>42760.244212962964</v>
      </c>
      <c r="T2597" s="12">
        <f t="shared" si="163"/>
        <v>42790.244212962964</v>
      </c>
    </row>
    <row r="2598" spans="1:20" ht="60" x14ac:dyDescent="0.25">
      <c r="A2598">
        <v>2596</v>
      </c>
      <c r="B2598" s="3" t="s">
        <v>2596</v>
      </c>
      <c r="C2598" s="3" t="s">
        <v>6706</v>
      </c>
      <c r="D2598">
        <v>35000</v>
      </c>
      <c r="E2598">
        <v>8256</v>
      </c>
      <c r="F2598" t="s">
        <v>8221</v>
      </c>
      <c r="G2598" t="s">
        <v>8229</v>
      </c>
      <c r="H2598" t="s">
        <v>8251</v>
      </c>
      <c r="I2598">
        <v>1407427009</v>
      </c>
      <c r="J2598">
        <v>1404835009</v>
      </c>
      <c r="K2598" t="b">
        <v>0</v>
      </c>
      <c r="L2598">
        <v>27</v>
      </c>
      <c r="M2598" t="b">
        <v>0</v>
      </c>
      <c r="N2598" t="s">
        <v>8284</v>
      </c>
      <c r="O2598" s="5">
        <f t="shared" si="160"/>
        <v>23.588571428571427</v>
      </c>
      <c r="P2598" s="7">
        <f t="shared" si="161"/>
        <v>305.77777777777777</v>
      </c>
      <c r="Q2598" t="s">
        <v>8336</v>
      </c>
      <c r="R2598" t="s">
        <v>8337</v>
      </c>
      <c r="S2598" s="12">
        <f t="shared" si="162"/>
        <v>41828.664456018516</v>
      </c>
      <c r="T2598" s="12">
        <f t="shared" si="163"/>
        <v>41858.664456018516</v>
      </c>
    </row>
    <row r="2599" spans="1:20" ht="45" x14ac:dyDescent="0.25">
      <c r="A2599">
        <v>2597</v>
      </c>
      <c r="B2599" s="3" t="s">
        <v>2597</v>
      </c>
      <c r="C2599" s="3" t="s">
        <v>6707</v>
      </c>
      <c r="D2599">
        <v>1500</v>
      </c>
      <c r="E2599">
        <v>85</v>
      </c>
      <c r="F2599" t="s">
        <v>8221</v>
      </c>
      <c r="G2599" t="s">
        <v>8225</v>
      </c>
      <c r="H2599" t="s">
        <v>8247</v>
      </c>
      <c r="I2599">
        <v>1466323917</v>
      </c>
      <c r="J2599">
        <v>1463731917</v>
      </c>
      <c r="K2599" t="b">
        <v>0</v>
      </c>
      <c r="L2599">
        <v>7</v>
      </c>
      <c r="M2599" t="b">
        <v>0</v>
      </c>
      <c r="N2599" t="s">
        <v>8284</v>
      </c>
      <c r="O2599" s="5">
        <f t="shared" si="160"/>
        <v>5.6666666666666661</v>
      </c>
      <c r="P2599" s="7">
        <f t="shared" si="161"/>
        <v>12.142857142857142</v>
      </c>
      <c r="Q2599" t="s">
        <v>8336</v>
      </c>
      <c r="R2599" t="s">
        <v>8337</v>
      </c>
      <c r="S2599" s="12">
        <f t="shared" si="162"/>
        <v>42510.341631944444</v>
      </c>
      <c r="T2599" s="12">
        <f t="shared" si="163"/>
        <v>42540.341631944444</v>
      </c>
    </row>
    <row r="2600" spans="1:20" ht="45" x14ac:dyDescent="0.25">
      <c r="A2600">
        <v>2598</v>
      </c>
      <c r="B2600" s="3" t="s">
        <v>2598</v>
      </c>
      <c r="C2600" s="3" t="s">
        <v>6708</v>
      </c>
      <c r="D2600">
        <v>3000</v>
      </c>
      <c r="E2600">
        <v>1170</v>
      </c>
      <c r="F2600" t="s">
        <v>8221</v>
      </c>
      <c r="G2600" t="s">
        <v>8224</v>
      </c>
      <c r="H2600" t="s">
        <v>8246</v>
      </c>
      <c r="I2600">
        <v>1443039001</v>
      </c>
      <c r="J2600">
        <v>1440447001</v>
      </c>
      <c r="K2600" t="b">
        <v>0</v>
      </c>
      <c r="L2600">
        <v>14</v>
      </c>
      <c r="M2600" t="b">
        <v>0</v>
      </c>
      <c r="N2600" t="s">
        <v>8284</v>
      </c>
      <c r="O2600" s="5">
        <f t="shared" si="160"/>
        <v>39</v>
      </c>
      <c r="P2600" s="7">
        <f t="shared" si="161"/>
        <v>83.571428571428569</v>
      </c>
      <c r="Q2600" t="s">
        <v>8336</v>
      </c>
      <c r="R2600" t="s">
        <v>8337</v>
      </c>
      <c r="S2600" s="12">
        <f t="shared" si="162"/>
        <v>42240.840289351851</v>
      </c>
      <c r="T2600" s="12">
        <f t="shared" si="163"/>
        <v>42270.840289351851</v>
      </c>
    </row>
    <row r="2601" spans="1:20" ht="45" x14ac:dyDescent="0.25">
      <c r="A2601">
        <v>2599</v>
      </c>
      <c r="B2601" s="3" t="s">
        <v>2599</v>
      </c>
      <c r="C2601" s="3" t="s">
        <v>6709</v>
      </c>
      <c r="D2601">
        <v>9041</v>
      </c>
      <c r="E2601">
        <v>90</v>
      </c>
      <c r="F2601" t="s">
        <v>8221</v>
      </c>
      <c r="G2601" t="s">
        <v>8224</v>
      </c>
      <c r="H2601" t="s">
        <v>8246</v>
      </c>
      <c r="I2601">
        <v>1407089147</v>
      </c>
      <c r="J2601">
        <v>1403201147</v>
      </c>
      <c r="K2601" t="b">
        <v>0</v>
      </c>
      <c r="L2601">
        <v>5</v>
      </c>
      <c r="M2601" t="b">
        <v>0</v>
      </c>
      <c r="N2601" t="s">
        <v>8284</v>
      </c>
      <c r="O2601" s="5">
        <f t="shared" si="160"/>
        <v>0.99546510341776351</v>
      </c>
      <c r="P2601" s="7">
        <f t="shared" si="161"/>
        <v>18</v>
      </c>
      <c r="Q2601" t="s">
        <v>8336</v>
      </c>
      <c r="R2601" t="s">
        <v>8337</v>
      </c>
      <c r="S2601" s="12">
        <f t="shared" si="162"/>
        <v>41809.754016203704</v>
      </c>
      <c r="T2601" s="12">
        <f t="shared" si="163"/>
        <v>41854.754016203704</v>
      </c>
    </row>
    <row r="2602" spans="1:20" ht="45" x14ac:dyDescent="0.25">
      <c r="A2602">
        <v>2600</v>
      </c>
      <c r="B2602" s="3" t="s">
        <v>2600</v>
      </c>
      <c r="C2602" s="3" t="s">
        <v>6710</v>
      </c>
      <c r="D2602">
        <v>50000</v>
      </c>
      <c r="E2602">
        <v>3466</v>
      </c>
      <c r="F2602" t="s">
        <v>8221</v>
      </c>
      <c r="G2602" t="s">
        <v>8224</v>
      </c>
      <c r="H2602" t="s">
        <v>8246</v>
      </c>
      <c r="I2602">
        <v>1458938200</v>
      </c>
      <c r="J2602">
        <v>1453757800</v>
      </c>
      <c r="K2602" t="b">
        <v>0</v>
      </c>
      <c r="L2602">
        <v>30</v>
      </c>
      <c r="M2602" t="b">
        <v>0</v>
      </c>
      <c r="N2602" t="s">
        <v>8284</v>
      </c>
      <c r="O2602" s="5">
        <f t="shared" si="160"/>
        <v>6.9320000000000004</v>
      </c>
      <c r="P2602" s="7">
        <f t="shared" si="161"/>
        <v>115.53333333333333</v>
      </c>
      <c r="Q2602" t="s">
        <v>8336</v>
      </c>
      <c r="R2602" t="s">
        <v>8337</v>
      </c>
      <c r="S2602" s="12">
        <f t="shared" si="162"/>
        <v>42394.900462962964</v>
      </c>
      <c r="T2602" s="12">
        <f t="shared" si="163"/>
        <v>42454.858796296292</v>
      </c>
    </row>
    <row r="2603" spans="1:20" ht="60" hidden="1" x14ac:dyDescent="0.25">
      <c r="A2603">
        <v>2601</v>
      </c>
      <c r="B2603" s="3" t="s">
        <v>2601</v>
      </c>
      <c r="C2603" s="3" t="s">
        <v>6711</v>
      </c>
      <c r="D2603">
        <v>500</v>
      </c>
      <c r="E2603">
        <v>3307</v>
      </c>
      <c r="F2603" t="s">
        <v>8219</v>
      </c>
      <c r="G2603" t="s">
        <v>8224</v>
      </c>
      <c r="H2603" t="s">
        <v>8246</v>
      </c>
      <c r="I2603">
        <v>1347508740</v>
      </c>
      <c r="J2603">
        <v>1346276349</v>
      </c>
      <c r="K2603" t="b">
        <v>1</v>
      </c>
      <c r="L2603">
        <v>151</v>
      </c>
      <c r="M2603" t="b">
        <v>1</v>
      </c>
      <c r="N2603" t="s">
        <v>8301</v>
      </c>
      <c r="O2603" s="5">
        <f t="shared" si="160"/>
        <v>661.4</v>
      </c>
      <c r="P2603" s="7">
        <f t="shared" si="161"/>
        <v>21.900662251655628</v>
      </c>
      <c r="Q2603" t="s">
        <v>8319</v>
      </c>
      <c r="R2603" t="s">
        <v>8355</v>
      </c>
      <c r="S2603" s="12">
        <f t="shared" si="162"/>
        <v>41150.902187499996</v>
      </c>
      <c r="T2603" s="12">
        <f t="shared" si="163"/>
        <v>41165.165972222225</v>
      </c>
    </row>
    <row r="2604" spans="1:20" ht="45" hidden="1" x14ac:dyDescent="0.25">
      <c r="A2604">
        <v>2602</v>
      </c>
      <c r="B2604" s="3" t="s">
        <v>2602</v>
      </c>
      <c r="C2604" s="3" t="s">
        <v>6712</v>
      </c>
      <c r="D2604">
        <v>12000</v>
      </c>
      <c r="E2604">
        <v>39131</v>
      </c>
      <c r="F2604" t="s">
        <v>8219</v>
      </c>
      <c r="G2604" t="s">
        <v>8224</v>
      </c>
      <c r="H2604" t="s">
        <v>8246</v>
      </c>
      <c r="I2604">
        <v>1415827200</v>
      </c>
      <c r="J2604">
        <v>1412358968</v>
      </c>
      <c r="K2604" t="b">
        <v>1</v>
      </c>
      <c r="L2604">
        <v>489</v>
      </c>
      <c r="M2604" t="b">
        <v>1</v>
      </c>
      <c r="N2604" t="s">
        <v>8301</v>
      </c>
      <c r="O2604" s="5">
        <f t="shared" si="160"/>
        <v>326.0916666666667</v>
      </c>
      <c r="P2604" s="7">
        <f t="shared" si="161"/>
        <v>80.022494887525568</v>
      </c>
      <c r="Q2604" t="s">
        <v>8319</v>
      </c>
      <c r="R2604" t="s">
        <v>8355</v>
      </c>
      <c r="S2604" s="12">
        <f t="shared" si="162"/>
        <v>41915.747314814813</v>
      </c>
      <c r="T2604" s="12">
        <f t="shared" si="163"/>
        <v>41955.888888888891</v>
      </c>
    </row>
    <row r="2605" spans="1:20" ht="30" hidden="1" x14ac:dyDescent="0.25">
      <c r="A2605">
        <v>2603</v>
      </c>
      <c r="B2605" s="3" t="s">
        <v>2603</v>
      </c>
      <c r="C2605" s="3" t="s">
        <v>6713</v>
      </c>
      <c r="D2605">
        <v>1750</v>
      </c>
      <c r="E2605">
        <v>1776</v>
      </c>
      <c r="F2605" t="s">
        <v>8219</v>
      </c>
      <c r="G2605" t="s">
        <v>8224</v>
      </c>
      <c r="H2605" t="s">
        <v>8246</v>
      </c>
      <c r="I2605">
        <v>1387835654</v>
      </c>
      <c r="J2605">
        <v>1386626054</v>
      </c>
      <c r="K2605" t="b">
        <v>1</v>
      </c>
      <c r="L2605">
        <v>50</v>
      </c>
      <c r="M2605" t="b">
        <v>1</v>
      </c>
      <c r="N2605" t="s">
        <v>8301</v>
      </c>
      <c r="O2605" s="5">
        <f t="shared" si="160"/>
        <v>101.48571428571429</v>
      </c>
      <c r="P2605" s="7">
        <f t="shared" si="161"/>
        <v>35.520000000000003</v>
      </c>
      <c r="Q2605" t="s">
        <v>8319</v>
      </c>
      <c r="R2605" t="s">
        <v>8355</v>
      </c>
      <c r="S2605" s="12">
        <f t="shared" si="162"/>
        <v>41617.912662037037</v>
      </c>
      <c r="T2605" s="12">
        <f t="shared" si="163"/>
        <v>41631.912662037037</v>
      </c>
    </row>
    <row r="2606" spans="1:20" ht="45" hidden="1" x14ac:dyDescent="0.25">
      <c r="A2606">
        <v>2604</v>
      </c>
      <c r="B2606" s="3" t="s">
        <v>2604</v>
      </c>
      <c r="C2606" s="3" t="s">
        <v>6714</v>
      </c>
      <c r="D2606">
        <v>20000</v>
      </c>
      <c r="E2606">
        <v>20843.599999999999</v>
      </c>
      <c r="F2606" t="s">
        <v>8219</v>
      </c>
      <c r="G2606" t="s">
        <v>8224</v>
      </c>
      <c r="H2606" t="s">
        <v>8246</v>
      </c>
      <c r="I2606">
        <v>1335662023</v>
      </c>
      <c r="J2606">
        <v>1333070023</v>
      </c>
      <c r="K2606" t="b">
        <v>1</v>
      </c>
      <c r="L2606">
        <v>321</v>
      </c>
      <c r="M2606" t="b">
        <v>1</v>
      </c>
      <c r="N2606" t="s">
        <v>8301</v>
      </c>
      <c r="O2606" s="5">
        <f t="shared" si="160"/>
        <v>104.21799999999999</v>
      </c>
      <c r="P2606" s="7">
        <f t="shared" si="161"/>
        <v>64.933333333333323</v>
      </c>
      <c r="Q2606" t="s">
        <v>8319</v>
      </c>
      <c r="R2606" t="s">
        <v>8355</v>
      </c>
      <c r="S2606" s="12">
        <f t="shared" si="162"/>
        <v>40998.051192129627</v>
      </c>
      <c r="T2606" s="12">
        <f t="shared" si="163"/>
        <v>41028.051192129627</v>
      </c>
    </row>
    <row r="2607" spans="1:20" ht="60" hidden="1" x14ac:dyDescent="0.25">
      <c r="A2607">
        <v>2605</v>
      </c>
      <c r="B2607" s="3" t="s">
        <v>2605</v>
      </c>
      <c r="C2607" s="3" t="s">
        <v>6715</v>
      </c>
      <c r="D2607">
        <v>100000</v>
      </c>
      <c r="E2607">
        <v>107421.57</v>
      </c>
      <c r="F2607" t="s">
        <v>8219</v>
      </c>
      <c r="G2607" t="s">
        <v>8224</v>
      </c>
      <c r="H2607" t="s">
        <v>8246</v>
      </c>
      <c r="I2607">
        <v>1466168390</v>
      </c>
      <c r="J2607">
        <v>1463576390</v>
      </c>
      <c r="K2607" t="b">
        <v>1</v>
      </c>
      <c r="L2607">
        <v>1762</v>
      </c>
      <c r="M2607" t="b">
        <v>1</v>
      </c>
      <c r="N2607" t="s">
        <v>8301</v>
      </c>
      <c r="O2607" s="5">
        <f t="shared" si="160"/>
        <v>107.42157000000002</v>
      </c>
      <c r="P2607" s="7">
        <f t="shared" si="161"/>
        <v>60.965703745743475</v>
      </c>
      <c r="Q2607" t="s">
        <v>8319</v>
      </c>
      <c r="R2607" t="s">
        <v>8355</v>
      </c>
      <c r="S2607" s="12">
        <f t="shared" si="162"/>
        <v>42508.541550925926</v>
      </c>
      <c r="T2607" s="12">
        <f t="shared" si="163"/>
        <v>42538.541550925926</v>
      </c>
    </row>
    <row r="2608" spans="1:20" ht="75" hidden="1" x14ac:dyDescent="0.25">
      <c r="A2608">
        <v>2606</v>
      </c>
      <c r="B2608" s="3" t="s">
        <v>2606</v>
      </c>
      <c r="C2608" s="3" t="s">
        <v>6716</v>
      </c>
      <c r="D2608">
        <v>11000</v>
      </c>
      <c r="E2608">
        <v>12106</v>
      </c>
      <c r="F2608" t="s">
        <v>8219</v>
      </c>
      <c r="G2608" t="s">
        <v>8224</v>
      </c>
      <c r="H2608" t="s">
        <v>8246</v>
      </c>
      <c r="I2608">
        <v>1398791182</v>
      </c>
      <c r="J2608">
        <v>1396026382</v>
      </c>
      <c r="K2608" t="b">
        <v>1</v>
      </c>
      <c r="L2608">
        <v>385</v>
      </c>
      <c r="M2608" t="b">
        <v>1</v>
      </c>
      <c r="N2608" t="s">
        <v>8301</v>
      </c>
      <c r="O2608" s="5">
        <f t="shared" si="160"/>
        <v>110.05454545454545</v>
      </c>
      <c r="P2608" s="7">
        <f t="shared" si="161"/>
        <v>31.444155844155844</v>
      </c>
      <c r="Q2608" t="s">
        <v>8319</v>
      </c>
      <c r="R2608" t="s">
        <v>8355</v>
      </c>
      <c r="S2608" s="12">
        <f t="shared" si="162"/>
        <v>41726.712754629632</v>
      </c>
      <c r="T2608" s="12">
        <f t="shared" si="163"/>
        <v>41758.712754629632</v>
      </c>
    </row>
    <row r="2609" spans="1:20" ht="60" hidden="1" x14ac:dyDescent="0.25">
      <c r="A2609">
        <v>2607</v>
      </c>
      <c r="B2609" s="3" t="s">
        <v>2607</v>
      </c>
      <c r="C2609" s="3" t="s">
        <v>6717</v>
      </c>
      <c r="D2609">
        <v>8000</v>
      </c>
      <c r="E2609">
        <v>32616</v>
      </c>
      <c r="F2609" t="s">
        <v>8219</v>
      </c>
      <c r="G2609" t="s">
        <v>8224</v>
      </c>
      <c r="H2609" t="s">
        <v>8246</v>
      </c>
      <c r="I2609">
        <v>1439344800</v>
      </c>
      <c r="J2609">
        <v>1435611572</v>
      </c>
      <c r="K2609" t="b">
        <v>1</v>
      </c>
      <c r="L2609">
        <v>398</v>
      </c>
      <c r="M2609" t="b">
        <v>1</v>
      </c>
      <c r="N2609" t="s">
        <v>8301</v>
      </c>
      <c r="O2609" s="5">
        <f t="shared" si="160"/>
        <v>407.7</v>
      </c>
      <c r="P2609" s="7">
        <f t="shared" si="161"/>
        <v>81.949748743718587</v>
      </c>
      <c r="Q2609" t="s">
        <v>8319</v>
      </c>
      <c r="R2609" t="s">
        <v>8355</v>
      </c>
      <c r="S2609" s="12">
        <f t="shared" si="162"/>
        <v>42184.874675925923</v>
      </c>
      <c r="T2609" s="12">
        <f t="shared" si="163"/>
        <v>42228.083333333328</v>
      </c>
    </row>
    <row r="2610" spans="1:20" ht="45" hidden="1" x14ac:dyDescent="0.25">
      <c r="A2610">
        <v>2608</v>
      </c>
      <c r="B2610" s="3" t="s">
        <v>2608</v>
      </c>
      <c r="C2610" s="3" t="s">
        <v>6718</v>
      </c>
      <c r="D2610">
        <v>8000</v>
      </c>
      <c r="E2610">
        <v>17914</v>
      </c>
      <c r="F2610" t="s">
        <v>8219</v>
      </c>
      <c r="G2610" t="s">
        <v>8224</v>
      </c>
      <c r="H2610" t="s">
        <v>8246</v>
      </c>
      <c r="I2610">
        <v>1489536000</v>
      </c>
      <c r="J2610">
        <v>1485976468</v>
      </c>
      <c r="K2610" t="b">
        <v>1</v>
      </c>
      <c r="L2610">
        <v>304</v>
      </c>
      <c r="M2610" t="b">
        <v>1</v>
      </c>
      <c r="N2610" t="s">
        <v>8301</v>
      </c>
      <c r="O2610" s="5">
        <f t="shared" si="160"/>
        <v>223.92500000000001</v>
      </c>
      <c r="P2610" s="7">
        <f t="shared" si="161"/>
        <v>58.92763157894737</v>
      </c>
      <c r="Q2610" t="s">
        <v>8319</v>
      </c>
      <c r="R2610" t="s">
        <v>8355</v>
      </c>
      <c r="S2610" s="12">
        <f t="shared" si="162"/>
        <v>42767.801712962959</v>
      </c>
      <c r="T2610" s="12">
        <f t="shared" si="163"/>
        <v>42809</v>
      </c>
    </row>
    <row r="2611" spans="1:20" ht="60" hidden="1" x14ac:dyDescent="0.25">
      <c r="A2611">
        <v>2609</v>
      </c>
      <c r="B2611" s="3" t="s">
        <v>2609</v>
      </c>
      <c r="C2611" s="3" t="s">
        <v>6719</v>
      </c>
      <c r="D2611">
        <v>35000</v>
      </c>
      <c r="E2611">
        <v>106330.39</v>
      </c>
      <c r="F2611" t="s">
        <v>8219</v>
      </c>
      <c r="G2611" t="s">
        <v>8224</v>
      </c>
      <c r="H2611" t="s">
        <v>8246</v>
      </c>
      <c r="I2611">
        <v>1342330951</v>
      </c>
      <c r="J2611">
        <v>1339738951</v>
      </c>
      <c r="K2611" t="b">
        <v>1</v>
      </c>
      <c r="L2611">
        <v>676</v>
      </c>
      <c r="M2611" t="b">
        <v>1</v>
      </c>
      <c r="N2611" t="s">
        <v>8301</v>
      </c>
      <c r="O2611" s="5">
        <f t="shared" si="160"/>
        <v>303.80111428571428</v>
      </c>
      <c r="P2611" s="7">
        <f t="shared" si="161"/>
        <v>157.29347633136095</v>
      </c>
      <c r="Q2611" t="s">
        <v>8319</v>
      </c>
      <c r="R2611" t="s">
        <v>8355</v>
      </c>
      <c r="S2611" s="12">
        <f t="shared" si="162"/>
        <v>41075.237858796296</v>
      </c>
      <c r="T2611" s="12">
        <f t="shared" si="163"/>
        <v>41105.237858796296</v>
      </c>
    </row>
    <row r="2612" spans="1:20" ht="45" hidden="1" x14ac:dyDescent="0.25">
      <c r="A2612">
        <v>2610</v>
      </c>
      <c r="B2612" s="3" t="s">
        <v>2610</v>
      </c>
      <c r="C2612" s="3" t="s">
        <v>6720</v>
      </c>
      <c r="D2612">
        <v>22765</v>
      </c>
      <c r="E2612">
        <v>32172.66</v>
      </c>
      <c r="F2612" t="s">
        <v>8219</v>
      </c>
      <c r="G2612" t="s">
        <v>8224</v>
      </c>
      <c r="H2612" t="s">
        <v>8246</v>
      </c>
      <c r="I2612">
        <v>1471849140</v>
      </c>
      <c r="J2612">
        <v>1468444125</v>
      </c>
      <c r="K2612" t="b">
        <v>1</v>
      </c>
      <c r="L2612">
        <v>577</v>
      </c>
      <c r="M2612" t="b">
        <v>1</v>
      </c>
      <c r="N2612" t="s">
        <v>8301</v>
      </c>
      <c r="O2612" s="5">
        <f t="shared" si="160"/>
        <v>141.3251043268175</v>
      </c>
      <c r="P2612" s="7">
        <f t="shared" si="161"/>
        <v>55.758509532062391</v>
      </c>
      <c r="Q2612" t="s">
        <v>8319</v>
      </c>
      <c r="R2612" t="s">
        <v>8355</v>
      </c>
      <c r="S2612" s="12">
        <f t="shared" si="162"/>
        <v>42564.881076388891</v>
      </c>
      <c r="T2612" s="12">
        <f t="shared" si="163"/>
        <v>42604.290972222225</v>
      </c>
    </row>
    <row r="2613" spans="1:20" ht="60" hidden="1" x14ac:dyDescent="0.25">
      <c r="A2613">
        <v>2611</v>
      </c>
      <c r="B2613" s="3" t="s">
        <v>2611</v>
      </c>
      <c r="C2613" s="3" t="s">
        <v>6721</v>
      </c>
      <c r="D2613">
        <v>11000</v>
      </c>
      <c r="E2613">
        <v>306970</v>
      </c>
      <c r="F2613" t="s">
        <v>8219</v>
      </c>
      <c r="G2613" t="s">
        <v>8236</v>
      </c>
      <c r="H2613" t="s">
        <v>8249</v>
      </c>
      <c r="I2613">
        <v>1483397940</v>
      </c>
      <c r="J2613">
        <v>1480493014</v>
      </c>
      <c r="K2613" t="b">
        <v>1</v>
      </c>
      <c r="L2613">
        <v>3663</v>
      </c>
      <c r="M2613" t="b">
        <v>1</v>
      </c>
      <c r="N2613" t="s">
        <v>8301</v>
      </c>
      <c r="O2613" s="5">
        <f t="shared" si="160"/>
        <v>2790.6363636363635</v>
      </c>
      <c r="P2613" s="7">
        <f t="shared" si="161"/>
        <v>83.802893802893806</v>
      </c>
      <c r="Q2613" t="s">
        <v>8319</v>
      </c>
      <c r="R2613" t="s">
        <v>8355</v>
      </c>
      <c r="S2613" s="12">
        <f t="shared" si="162"/>
        <v>42704.335810185185</v>
      </c>
      <c r="T2613" s="12">
        <f t="shared" si="163"/>
        <v>42737.957638888889</v>
      </c>
    </row>
    <row r="2614" spans="1:20" ht="45" hidden="1" x14ac:dyDescent="0.25">
      <c r="A2614">
        <v>2612</v>
      </c>
      <c r="B2614" s="3" t="s">
        <v>2612</v>
      </c>
      <c r="C2614" s="3" t="s">
        <v>6722</v>
      </c>
      <c r="D2614">
        <v>10000</v>
      </c>
      <c r="E2614">
        <v>17176.13</v>
      </c>
      <c r="F2614" t="s">
        <v>8219</v>
      </c>
      <c r="G2614" t="s">
        <v>8224</v>
      </c>
      <c r="H2614" t="s">
        <v>8246</v>
      </c>
      <c r="I2614">
        <v>1420773970</v>
      </c>
      <c r="J2614">
        <v>1418095570</v>
      </c>
      <c r="K2614" t="b">
        <v>1</v>
      </c>
      <c r="L2614">
        <v>294</v>
      </c>
      <c r="M2614" t="b">
        <v>1</v>
      </c>
      <c r="N2614" t="s">
        <v>8301</v>
      </c>
      <c r="O2614" s="5">
        <f t="shared" si="160"/>
        <v>171.76130000000001</v>
      </c>
      <c r="P2614" s="7">
        <f t="shared" si="161"/>
        <v>58.422210884353746</v>
      </c>
      <c r="Q2614" t="s">
        <v>8319</v>
      </c>
      <c r="R2614" t="s">
        <v>8355</v>
      </c>
      <c r="S2614" s="12">
        <f t="shared" si="162"/>
        <v>41982.143171296295</v>
      </c>
      <c r="T2614" s="12">
        <f t="shared" si="163"/>
        <v>42013.143171296295</v>
      </c>
    </row>
    <row r="2615" spans="1:20" ht="60" hidden="1" x14ac:dyDescent="0.25">
      <c r="A2615">
        <v>2613</v>
      </c>
      <c r="B2615" s="3" t="s">
        <v>2613</v>
      </c>
      <c r="C2615" s="3" t="s">
        <v>6723</v>
      </c>
      <c r="D2615">
        <v>7500</v>
      </c>
      <c r="E2615">
        <v>7576</v>
      </c>
      <c r="F2615" t="s">
        <v>8219</v>
      </c>
      <c r="G2615" t="s">
        <v>8224</v>
      </c>
      <c r="H2615" t="s">
        <v>8246</v>
      </c>
      <c r="I2615">
        <v>1348256294</v>
      </c>
      <c r="J2615">
        <v>1345664294</v>
      </c>
      <c r="K2615" t="b">
        <v>1</v>
      </c>
      <c r="L2615">
        <v>28</v>
      </c>
      <c r="M2615" t="b">
        <v>1</v>
      </c>
      <c r="N2615" t="s">
        <v>8301</v>
      </c>
      <c r="O2615" s="5">
        <f t="shared" si="160"/>
        <v>101.01333333333334</v>
      </c>
      <c r="P2615" s="7">
        <f t="shared" si="161"/>
        <v>270.57142857142856</v>
      </c>
      <c r="Q2615" t="s">
        <v>8319</v>
      </c>
      <c r="R2615" t="s">
        <v>8355</v>
      </c>
      <c r="S2615" s="12">
        <f t="shared" si="162"/>
        <v>41143.81821759259</v>
      </c>
      <c r="T2615" s="12">
        <f t="shared" si="163"/>
        <v>41173.81821759259</v>
      </c>
    </row>
    <row r="2616" spans="1:20" ht="60" hidden="1" x14ac:dyDescent="0.25">
      <c r="A2616">
        <v>2614</v>
      </c>
      <c r="B2616" s="3" t="s">
        <v>2614</v>
      </c>
      <c r="C2616" s="3" t="s">
        <v>6724</v>
      </c>
      <c r="D2616">
        <v>10500</v>
      </c>
      <c r="E2616">
        <v>10710</v>
      </c>
      <c r="F2616" t="s">
        <v>8219</v>
      </c>
      <c r="G2616" t="s">
        <v>8224</v>
      </c>
      <c r="H2616" t="s">
        <v>8246</v>
      </c>
      <c r="I2616">
        <v>1398834000</v>
      </c>
      <c r="J2616">
        <v>1396371612</v>
      </c>
      <c r="K2616" t="b">
        <v>1</v>
      </c>
      <c r="L2616">
        <v>100</v>
      </c>
      <c r="M2616" t="b">
        <v>1</v>
      </c>
      <c r="N2616" t="s">
        <v>8301</v>
      </c>
      <c r="O2616" s="5">
        <f t="shared" si="160"/>
        <v>102</v>
      </c>
      <c r="P2616" s="7">
        <f t="shared" si="161"/>
        <v>107.1</v>
      </c>
      <c r="Q2616" t="s">
        <v>8319</v>
      </c>
      <c r="R2616" t="s">
        <v>8355</v>
      </c>
      <c r="S2616" s="12">
        <f t="shared" si="162"/>
        <v>41730.708472222221</v>
      </c>
      <c r="T2616" s="12">
        <f t="shared" si="163"/>
        <v>41759.208333333336</v>
      </c>
    </row>
    <row r="2617" spans="1:20" ht="60" hidden="1" x14ac:dyDescent="0.25">
      <c r="A2617">
        <v>2615</v>
      </c>
      <c r="B2617" s="3" t="s">
        <v>2615</v>
      </c>
      <c r="C2617" s="3" t="s">
        <v>6725</v>
      </c>
      <c r="D2617">
        <v>2001</v>
      </c>
      <c r="E2617">
        <v>3397</v>
      </c>
      <c r="F2617" t="s">
        <v>8219</v>
      </c>
      <c r="G2617" t="s">
        <v>8225</v>
      </c>
      <c r="H2617" t="s">
        <v>8247</v>
      </c>
      <c r="I2617">
        <v>1462017600</v>
      </c>
      <c r="J2617">
        <v>1458820564</v>
      </c>
      <c r="K2617" t="b">
        <v>0</v>
      </c>
      <c r="L2617">
        <v>72</v>
      </c>
      <c r="M2617" t="b">
        <v>1</v>
      </c>
      <c r="N2617" t="s">
        <v>8301</v>
      </c>
      <c r="O2617" s="5">
        <f t="shared" si="160"/>
        <v>169.76511744127936</v>
      </c>
      <c r="P2617" s="7">
        <f t="shared" si="161"/>
        <v>47.180555555555557</v>
      </c>
      <c r="Q2617" t="s">
        <v>8319</v>
      </c>
      <c r="R2617" t="s">
        <v>8355</v>
      </c>
      <c r="S2617" s="12">
        <f t="shared" si="162"/>
        <v>42453.49726851852</v>
      </c>
      <c r="T2617" s="12">
        <f t="shared" si="163"/>
        <v>42490.5</v>
      </c>
    </row>
    <row r="2618" spans="1:20" ht="45" hidden="1" x14ac:dyDescent="0.25">
      <c r="A2618">
        <v>2616</v>
      </c>
      <c r="B2618" s="3" t="s">
        <v>2616</v>
      </c>
      <c r="C2618" s="3" t="s">
        <v>6726</v>
      </c>
      <c r="D2618">
        <v>25000</v>
      </c>
      <c r="E2618">
        <v>28633.5</v>
      </c>
      <c r="F2618" t="s">
        <v>8219</v>
      </c>
      <c r="G2618" t="s">
        <v>8224</v>
      </c>
      <c r="H2618" t="s">
        <v>8246</v>
      </c>
      <c r="I2618">
        <v>1440546729</v>
      </c>
      <c r="J2618">
        <v>1437954729</v>
      </c>
      <c r="K2618" t="b">
        <v>1</v>
      </c>
      <c r="L2618">
        <v>238</v>
      </c>
      <c r="M2618" t="b">
        <v>1</v>
      </c>
      <c r="N2618" t="s">
        <v>8301</v>
      </c>
      <c r="O2618" s="5">
        <f t="shared" si="160"/>
        <v>114.53400000000001</v>
      </c>
      <c r="P2618" s="7">
        <f t="shared" si="161"/>
        <v>120.30882352941177</v>
      </c>
      <c r="Q2618" t="s">
        <v>8319</v>
      </c>
      <c r="R2618" t="s">
        <v>8355</v>
      </c>
      <c r="S2618" s="12">
        <f t="shared" si="162"/>
        <v>42211.99454861111</v>
      </c>
      <c r="T2618" s="12">
        <f t="shared" si="163"/>
        <v>42241.99454861111</v>
      </c>
    </row>
    <row r="2619" spans="1:20" ht="60" hidden="1" x14ac:dyDescent="0.25">
      <c r="A2619">
        <v>2617</v>
      </c>
      <c r="B2619" s="3" t="s">
        <v>2617</v>
      </c>
      <c r="C2619" s="3" t="s">
        <v>6727</v>
      </c>
      <c r="D2619">
        <v>500</v>
      </c>
      <c r="E2619">
        <v>4388</v>
      </c>
      <c r="F2619" t="s">
        <v>8219</v>
      </c>
      <c r="G2619" t="s">
        <v>8224</v>
      </c>
      <c r="H2619" t="s">
        <v>8246</v>
      </c>
      <c r="I2619">
        <v>1413838751</v>
      </c>
      <c r="J2619">
        <v>1411246751</v>
      </c>
      <c r="K2619" t="b">
        <v>1</v>
      </c>
      <c r="L2619">
        <v>159</v>
      </c>
      <c r="M2619" t="b">
        <v>1</v>
      </c>
      <c r="N2619" t="s">
        <v>8301</v>
      </c>
      <c r="O2619" s="5">
        <f t="shared" si="160"/>
        <v>877.6</v>
      </c>
      <c r="P2619" s="7">
        <f t="shared" si="161"/>
        <v>27.59748427672956</v>
      </c>
      <c r="Q2619" t="s">
        <v>8319</v>
      </c>
      <c r="R2619" t="s">
        <v>8355</v>
      </c>
      <c r="S2619" s="12">
        <f t="shared" si="162"/>
        <v>41902.874432870369</v>
      </c>
      <c r="T2619" s="12">
        <f t="shared" si="163"/>
        <v>41932.874432870369</v>
      </c>
    </row>
    <row r="2620" spans="1:20" ht="30" hidden="1" x14ac:dyDescent="0.25">
      <c r="A2620">
        <v>2618</v>
      </c>
      <c r="B2620" s="3" t="s">
        <v>2618</v>
      </c>
      <c r="C2620" s="3" t="s">
        <v>6728</v>
      </c>
      <c r="D2620">
        <v>15000</v>
      </c>
      <c r="E2620">
        <v>15808</v>
      </c>
      <c r="F2620" t="s">
        <v>8219</v>
      </c>
      <c r="G2620" t="s">
        <v>8224</v>
      </c>
      <c r="H2620" t="s">
        <v>8246</v>
      </c>
      <c r="I2620">
        <v>1449000061</v>
      </c>
      <c r="J2620">
        <v>1443812461</v>
      </c>
      <c r="K2620" t="b">
        <v>1</v>
      </c>
      <c r="L2620">
        <v>77</v>
      </c>
      <c r="M2620" t="b">
        <v>1</v>
      </c>
      <c r="N2620" t="s">
        <v>8301</v>
      </c>
      <c r="O2620" s="5">
        <f t="shared" si="160"/>
        <v>105.38666666666667</v>
      </c>
      <c r="P2620" s="7">
        <f t="shared" si="161"/>
        <v>205.2987012987013</v>
      </c>
      <c r="Q2620" t="s">
        <v>8319</v>
      </c>
      <c r="R2620" t="s">
        <v>8355</v>
      </c>
      <c r="S2620" s="12">
        <f t="shared" si="162"/>
        <v>42279.792372685188</v>
      </c>
      <c r="T2620" s="12">
        <f t="shared" si="163"/>
        <v>42339.834039351852</v>
      </c>
    </row>
    <row r="2621" spans="1:20" ht="60" hidden="1" x14ac:dyDescent="0.25">
      <c r="A2621">
        <v>2619</v>
      </c>
      <c r="B2621" s="3" t="s">
        <v>2619</v>
      </c>
      <c r="C2621" s="3" t="s">
        <v>6729</v>
      </c>
      <c r="D2621">
        <v>1000</v>
      </c>
      <c r="E2621">
        <v>1884</v>
      </c>
      <c r="F2621" t="s">
        <v>8219</v>
      </c>
      <c r="G2621" t="s">
        <v>8224</v>
      </c>
      <c r="H2621" t="s">
        <v>8246</v>
      </c>
      <c r="I2621">
        <v>1445598000</v>
      </c>
      <c r="J2621">
        <v>1443302004</v>
      </c>
      <c r="K2621" t="b">
        <v>1</v>
      </c>
      <c r="L2621">
        <v>53</v>
      </c>
      <c r="M2621" t="b">
        <v>1</v>
      </c>
      <c r="N2621" t="s">
        <v>8301</v>
      </c>
      <c r="O2621" s="5">
        <f t="shared" si="160"/>
        <v>188.39999999999998</v>
      </c>
      <c r="P2621" s="7">
        <f t="shared" si="161"/>
        <v>35.547169811320757</v>
      </c>
      <c r="Q2621" t="s">
        <v>8319</v>
      </c>
      <c r="R2621" t="s">
        <v>8355</v>
      </c>
      <c r="S2621" s="12">
        <f t="shared" si="162"/>
        <v>42273.884305555555</v>
      </c>
      <c r="T2621" s="12">
        <f t="shared" si="163"/>
        <v>42300.458333333328</v>
      </c>
    </row>
    <row r="2622" spans="1:20" ht="60" hidden="1" x14ac:dyDescent="0.25">
      <c r="A2622">
        <v>2620</v>
      </c>
      <c r="B2622" s="3" t="s">
        <v>2620</v>
      </c>
      <c r="C2622" s="3" t="s">
        <v>6730</v>
      </c>
      <c r="D2622">
        <v>65000</v>
      </c>
      <c r="E2622">
        <v>93374</v>
      </c>
      <c r="F2622" t="s">
        <v>8219</v>
      </c>
      <c r="G2622" t="s">
        <v>8226</v>
      </c>
      <c r="H2622" t="s">
        <v>8248</v>
      </c>
      <c r="I2622">
        <v>1444525200</v>
      </c>
      <c r="J2622">
        <v>1441339242</v>
      </c>
      <c r="K2622" t="b">
        <v>1</v>
      </c>
      <c r="L2622">
        <v>1251</v>
      </c>
      <c r="M2622" t="b">
        <v>1</v>
      </c>
      <c r="N2622" t="s">
        <v>8301</v>
      </c>
      <c r="O2622" s="5">
        <f t="shared" si="160"/>
        <v>143.65230769230772</v>
      </c>
      <c r="P2622" s="7">
        <f t="shared" si="161"/>
        <v>74.639488409272587</v>
      </c>
      <c r="Q2622" t="s">
        <v>8319</v>
      </c>
      <c r="R2622" t="s">
        <v>8355</v>
      </c>
      <c r="S2622" s="12">
        <f t="shared" si="162"/>
        <v>42251.16715277778</v>
      </c>
      <c r="T2622" s="12">
        <f t="shared" si="163"/>
        <v>42288.041666666672</v>
      </c>
    </row>
    <row r="2623" spans="1:20" ht="60" hidden="1" x14ac:dyDescent="0.25">
      <c r="A2623">
        <v>2621</v>
      </c>
      <c r="B2623" s="3" t="s">
        <v>2621</v>
      </c>
      <c r="C2623" s="3" t="s">
        <v>6731</v>
      </c>
      <c r="D2623">
        <v>15000</v>
      </c>
      <c r="E2623">
        <v>21882</v>
      </c>
      <c r="F2623" t="s">
        <v>8219</v>
      </c>
      <c r="G2623" t="s">
        <v>8224</v>
      </c>
      <c r="H2623" t="s">
        <v>8246</v>
      </c>
      <c r="I2623">
        <v>1432230988</v>
      </c>
      <c r="J2623">
        <v>1429638988</v>
      </c>
      <c r="K2623" t="b">
        <v>1</v>
      </c>
      <c r="L2623">
        <v>465</v>
      </c>
      <c r="M2623" t="b">
        <v>1</v>
      </c>
      <c r="N2623" t="s">
        <v>8301</v>
      </c>
      <c r="O2623" s="5">
        <f t="shared" si="160"/>
        <v>145.88</v>
      </c>
      <c r="P2623" s="7">
        <f t="shared" si="161"/>
        <v>47.058064516129029</v>
      </c>
      <c r="Q2623" t="s">
        <v>8319</v>
      </c>
      <c r="R2623" t="s">
        <v>8355</v>
      </c>
      <c r="S2623" s="12">
        <f t="shared" si="162"/>
        <v>42115.74754629629</v>
      </c>
      <c r="T2623" s="12">
        <f t="shared" si="163"/>
        <v>42145.74754629629</v>
      </c>
    </row>
    <row r="2624" spans="1:20" ht="60" hidden="1" x14ac:dyDescent="0.25">
      <c r="A2624">
        <v>2622</v>
      </c>
      <c r="B2624" s="3" t="s">
        <v>2622</v>
      </c>
      <c r="C2624" s="3" t="s">
        <v>6732</v>
      </c>
      <c r="D2624">
        <v>1500</v>
      </c>
      <c r="E2624">
        <v>1967.76</v>
      </c>
      <c r="F2624" t="s">
        <v>8219</v>
      </c>
      <c r="G2624" t="s">
        <v>8237</v>
      </c>
      <c r="H2624" t="s">
        <v>8249</v>
      </c>
      <c r="I2624">
        <v>1483120216</v>
      </c>
      <c r="J2624">
        <v>1479232216</v>
      </c>
      <c r="K2624" t="b">
        <v>0</v>
      </c>
      <c r="L2624">
        <v>74</v>
      </c>
      <c r="M2624" t="b">
        <v>1</v>
      </c>
      <c r="N2624" t="s">
        <v>8301</v>
      </c>
      <c r="O2624" s="5">
        <f t="shared" si="160"/>
        <v>131.184</v>
      </c>
      <c r="P2624" s="7">
        <f t="shared" si="161"/>
        <v>26.591351351351353</v>
      </c>
      <c r="Q2624" t="s">
        <v>8319</v>
      </c>
      <c r="R2624" t="s">
        <v>8355</v>
      </c>
      <c r="S2624" s="12">
        <f t="shared" si="162"/>
        <v>42689.74324074074</v>
      </c>
      <c r="T2624" s="12">
        <f t="shared" si="163"/>
        <v>42734.74324074074</v>
      </c>
    </row>
    <row r="2625" spans="1:20" ht="60" hidden="1" x14ac:dyDescent="0.25">
      <c r="A2625">
        <v>2623</v>
      </c>
      <c r="B2625" s="3" t="s">
        <v>2623</v>
      </c>
      <c r="C2625" s="3" t="s">
        <v>6733</v>
      </c>
      <c r="D2625">
        <v>2000</v>
      </c>
      <c r="E2625">
        <v>2280</v>
      </c>
      <c r="F2625" t="s">
        <v>8219</v>
      </c>
      <c r="G2625" t="s">
        <v>8224</v>
      </c>
      <c r="H2625" t="s">
        <v>8246</v>
      </c>
      <c r="I2625">
        <v>1480658966</v>
      </c>
      <c r="J2625">
        <v>1479449366</v>
      </c>
      <c r="K2625" t="b">
        <v>0</v>
      </c>
      <c r="L2625">
        <v>62</v>
      </c>
      <c r="M2625" t="b">
        <v>1</v>
      </c>
      <c r="N2625" t="s">
        <v>8301</v>
      </c>
      <c r="O2625" s="5">
        <f t="shared" si="160"/>
        <v>113.99999999999999</v>
      </c>
      <c r="P2625" s="7">
        <f t="shared" si="161"/>
        <v>36.774193548387096</v>
      </c>
      <c r="Q2625" t="s">
        <v>8319</v>
      </c>
      <c r="R2625" t="s">
        <v>8355</v>
      </c>
      <c r="S2625" s="12">
        <f t="shared" si="162"/>
        <v>42692.256550925929</v>
      </c>
      <c r="T2625" s="12">
        <f t="shared" si="163"/>
        <v>42706.256550925929</v>
      </c>
    </row>
    <row r="2626" spans="1:20" ht="60" hidden="1" x14ac:dyDescent="0.25">
      <c r="A2626">
        <v>2624</v>
      </c>
      <c r="B2626" s="3" t="s">
        <v>2624</v>
      </c>
      <c r="C2626" s="3" t="s">
        <v>6734</v>
      </c>
      <c r="D2626">
        <v>8000</v>
      </c>
      <c r="E2626">
        <v>110353.65</v>
      </c>
      <c r="F2626" t="s">
        <v>8219</v>
      </c>
      <c r="G2626" t="s">
        <v>8224</v>
      </c>
      <c r="H2626" t="s">
        <v>8246</v>
      </c>
      <c r="I2626">
        <v>1347530822</v>
      </c>
      <c r="J2626">
        <v>1345716422</v>
      </c>
      <c r="K2626" t="b">
        <v>0</v>
      </c>
      <c r="L2626">
        <v>3468</v>
      </c>
      <c r="M2626" t="b">
        <v>1</v>
      </c>
      <c r="N2626" t="s">
        <v>8301</v>
      </c>
      <c r="O2626" s="5">
        <f t="shared" si="160"/>
        <v>1379.4206249999997</v>
      </c>
      <c r="P2626" s="7">
        <f t="shared" si="161"/>
        <v>31.820544982698959</v>
      </c>
      <c r="Q2626" t="s">
        <v>8319</v>
      </c>
      <c r="R2626" t="s">
        <v>8355</v>
      </c>
      <c r="S2626" s="12">
        <f t="shared" si="162"/>
        <v>41144.42155092593</v>
      </c>
      <c r="T2626" s="12">
        <f t="shared" si="163"/>
        <v>41165.42155092593</v>
      </c>
    </row>
    <row r="2627" spans="1:20" ht="60" hidden="1" x14ac:dyDescent="0.25">
      <c r="A2627">
        <v>2625</v>
      </c>
      <c r="B2627" s="3" t="s">
        <v>2625</v>
      </c>
      <c r="C2627" s="3" t="s">
        <v>6735</v>
      </c>
      <c r="D2627">
        <v>150</v>
      </c>
      <c r="E2627">
        <v>1434</v>
      </c>
      <c r="F2627" t="s">
        <v>8219</v>
      </c>
      <c r="G2627" t="s">
        <v>8236</v>
      </c>
      <c r="H2627" t="s">
        <v>8249</v>
      </c>
      <c r="I2627">
        <v>1478723208</v>
      </c>
      <c r="J2627">
        <v>1476559608</v>
      </c>
      <c r="K2627" t="b">
        <v>0</v>
      </c>
      <c r="L2627">
        <v>52</v>
      </c>
      <c r="M2627" t="b">
        <v>1</v>
      </c>
      <c r="N2627" t="s">
        <v>8301</v>
      </c>
      <c r="O2627" s="5">
        <f t="shared" ref="O2627:O2690" si="164">(E2627/D2627)*100</f>
        <v>956</v>
      </c>
      <c r="P2627" s="7">
        <f t="shared" ref="P2627:P2690" si="165">IF(E2627&gt;0,E2627/L2627,"N/A")</f>
        <v>27.576923076923077</v>
      </c>
      <c r="Q2627" t="s">
        <v>8319</v>
      </c>
      <c r="R2627" t="s">
        <v>8355</v>
      </c>
      <c r="S2627" s="12">
        <f t="shared" ref="S2627:S2690" si="166">(((J2627/60)/60)/24)+DATE(1970,1,1)</f>
        <v>42658.810277777782</v>
      </c>
      <c r="T2627" s="12">
        <f t="shared" ref="T2627:T2690" si="167">(((I2627/60)/60/24)+DATE(1970,1,1))</f>
        <v>42683.851944444439</v>
      </c>
    </row>
    <row r="2628" spans="1:20" ht="45" hidden="1" x14ac:dyDescent="0.25">
      <c r="A2628">
        <v>2626</v>
      </c>
      <c r="B2628" s="3" t="s">
        <v>2626</v>
      </c>
      <c r="C2628" s="3" t="s">
        <v>6736</v>
      </c>
      <c r="D2628">
        <v>2500</v>
      </c>
      <c r="E2628">
        <v>2800</v>
      </c>
      <c r="F2628" t="s">
        <v>8219</v>
      </c>
      <c r="G2628" t="s">
        <v>8224</v>
      </c>
      <c r="H2628" t="s">
        <v>8246</v>
      </c>
      <c r="I2628">
        <v>1433343869</v>
      </c>
      <c r="J2628">
        <v>1430751869</v>
      </c>
      <c r="K2628" t="b">
        <v>0</v>
      </c>
      <c r="L2628">
        <v>50</v>
      </c>
      <c r="M2628" t="b">
        <v>1</v>
      </c>
      <c r="N2628" t="s">
        <v>8301</v>
      </c>
      <c r="O2628" s="5">
        <f t="shared" si="164"/>
        <v>112.00000000000001</v>
      </c>
      <c r="P2628" s="7">
        <f t="shared" si="165"/>
        <v>56</v>
      </c>
      <c r="Q2628" t="s">
        <v>8319</v>
      </c>
      <c r="R2628" t="s">
        <v>8355</v>
      </c>
      <c r="S2628" s="12">
        <f t="shared" si="166"/>
        <v>42128.628113425926</v>
      </c>
      <c r="T2628" s="12">
        <f t="shared" si="167"/>
        <v>42158.628113425926</v>
      </c>
    </row>
    <row r="2629" spans="1:20" ht="60" hidden="1" x14ac:dyDescent="0.25">
      <c r="A2629">
        <v>2627</v>
      </c>
      <c r="B2629" s="3" t="s">
        <v>2627</v>
      </c>
      <c r="C2629" s="3" t="s">
        <v>6737</v>
      </c>
      <c r="D2629">
        <v>150</v>
      </c>
      <c r="E2629">
        <v>970</v>
      </c>
      <c r="F2629" t="s">
        <v>8219</v>
      </c>
      <c r="G2629" t="s">
        <v>8224</v>
      </c>
      <c r="H2629" t="s">
        <v>8246</v>
      </c>
      <c r="I2629">
        <v>1448571261</v>
      </c>
      <c r="J2629">
        <v>1445975661</v>
      </c>
      <c r="K2629" t="b">
        <v>0</v>
      </c>
      <c r="L2629">
        <v>45</v>
      </c>
      <c r="M2629" t="b">
        <v>1</v>
      </c>
      <c r="N2629" t="s">
        <v>8301</v>
      </c>
      <c r="O2629" s="5">
        <f t="shared" si="164"/>
        <v>646.66666666666663</v>
      </c>
      <c r="P2629" s="7">
        <f t="shared" si="165"/>
        <v>21.555555555555557</v>
      </c>
      <c r="Q2629" t="s">
        <v>8319</v>
      </c>
      <c r="R2629" t="s">
        <v>8355</v>
      </c>
      <c r="S2629" s="12">
        <f t="shared" si="166"/>
        <v>42304.829409722224</v>
      </c>
      <c r="T2629" s="12">
        <f t="shared" si="167"/>
        <v>42334.871076388896</v>
      </c>
    </row>
    <row r="2630" spans="1:20" ht="45" hidden="1" x14ac:dyDescent="0.25">
      <c r="A2630">
        <v>2628</v>
      </c>
      <c r="B2630" s="3" t="s">
        <v>2628</v>
      </c>
      <c r="C2630" s="3" t="s">
        <v>6738</v>
      </c>
      <c r="D2630">
        <v>839</v>
      </c>
      <c r="E2630">
        <v>926</v>
      </c>
      <c r="F2630" t="s">
        <v>8219</v>
      </c>
      <c r="G2630" t="s">
        <v>8224</v>
      </c>
      <c r="H2630" t="s">
        <v>8246</v>
      </c>
      <c r="I2630">
        <v>1417389067</v>
      </c>
      <c r="J2630">
        <v>1415661067</v>
      </c>
      <c r="K2630" t="b">
        <v>0</v>
      </c>
      <c r="L2630">
        <v>21</v>
      </c>
      <c r="M2630" t="b">
        <v>1</v>
      </c>
      <c r="N2630" t="s">
        <v>8301</v>
      </c>
      <c r="O2630" s="5">
        <f t="shared" si="164"/>
        <v>110.36948748510132</v>
      </c>
      <c r="P2630" s="7">
        <f t="shared" si="165"/>
        <v>44.095238095238095</v>
      </c>
      <c r="Q2630" t="s">
        <v>8319</v>
      </c>
      <c r="R2630" t="s">
        <v>8355</v>
      </c>
      <c r="S2630" s="12">
        <f t="shared" si="166"/>
        <v>41953.966053240743</v>
      </c>
      <c r="T2630" s="12">
        <f t="shared" si="167"/>
        <v>41973.966053240743</v>
      </c>
    </row>
    <row r="2631" spans="1:20" ht="45" hidden="1" x14ac:dyDescent="0.25">
      <c r="A2631">
        <v>2629</v>
      </c>
      <c r="B2631" s="3" t="s">
        <v>2629</v>
      </c>
      <c r="C2631" s="3" t="s">
        <v>6739</v>
      </c>
      <c r="D2631">
        <v>5000</v>
      </c>
      <c r="E2631">
        <v>6387</v>
      </c>
      <c r="F2631" t="s">
        <v>8219</v>
      </c>
      <c r="G2631" t="s">
        <v>8225</v>
      </c>
      <c r="H2631" t="s">
        <v>8247</v>
      </c>
      <c r="I2631">
        <v>1431608122</v>
      </c>
      <c r="J2631">
        <v>1429016122</v>
      </c>
      <c r="K2631" t="b">
        <v>0</v>
      </c>
      <c r="L2631">
        <v>100</v>
      </c>
      <c r="M2631" t="b">
        <v>1</v>
      </c>
      <c r="N2631" t="s">
        <v>8301</v>
      </c>
      <c r="O2631" s="5">
        <f t="shared" si="164"/>
        <v>127.74000000000001</v>
      </c>
      <c r="P2631" s="7">
        <f t="shared" si="165"/>
        <v>63.87</v>
      </c>
      <c r="Q2631" t="s">
        <v>8319</v>
      </c>
      <c r="R2631" t="s">
        <v>8355</v>
      </c>
      <c r="S2631" s="12">
        <f t="shared" si="166"/>
        <v>42108.538449074069</v>
      </c>
      <c r="T2631" s="12">
        <f t="shared" si="167"/>
        <v>42138.538449074069</v>
      </c>
    </row>
    <row r="2632" spans="1:20" ht="60" hidden="1" x14ac:dyDescent="0.25">
      <c r="A2632">
        <v>2630</v>
      </c>
      <c r="B2632" s="3" t="s">
        <v>2630</v>
      </c>
      <c r="C2632" s="3" t="s">
        <v>6740</v>
      </c>
      <c r="D2632">
        <v>2000</v>
      </c>
      <c r="E2632">
        <v>3158</v>
      </c>
      <c r="F2632" t="s">
        <v>8219</v>
      </c>
      <c r="G2632" t="s">
        <v>8226</v>
      </c>
      <c r="H2632" t="s">
        <v>8248</v>
      </c>
      <c r="I2632">
        <v>1467280800</v>
      </c>
      <c r="J2632">
        <v>1464921112</v>
      </c>
      <c r="K2632" t="b">
        <v>0</v>
      </c>
      <c r="L2632">
        <v>81</v>
      </c>
      <c r="M2632" t="b">
        <v>1</v>
      </c>
      <c r="N2632" t="s">
        <v>8301</v>
      </c>
      <c r="O2632" s="5">
        <f t="shared" si="164"/>
        <v>157.9</v>
      </c>
      <c r="P2632" s="7">
        <f t="shared" si="165"/>
        <v>38.987654320987652</v>
      </c>
      <c r="Q2632" t="s">
        <v>8319</v>
      </c>
      <c r="R2632" t="s">
        <v>8355</v>
      </c>
      <c r="S2632" s="12">
        <f t="shared" si="166"/>
        <v>42524.105462962965</v>
      </c>
      <c r="T2632" s="12">
        <f t="shared" si="167"/>
        <v>42551.416666666672</v>
      </c>
    </row>
    <row r="2633" spans="1:20" ht="45" hidden="1" x14ac:dyDescent="0.25">
      <c r="A2633">
        <v>2631</v>
      </c>
      <c r="B2633" s="3" t="s">
        <v>2631</v>
      </c>
      <c r="C2633" s="3" t="s">
        <v>6741</v>
      </c>
      <c r="D2633">
        <v>20000</v>
      </c>
      <c r="E2633">
        <v>22933.05</v>
      </c>
      <c r="F2633" t="s">
        <v>8219</v>
      </c>
      <c r="G2633" t="s">
        <v>8224</v>
      </c>
      <c r="H2633" t="s">
        <v>8246</v>
      </c>
      <c r="I2633">
        <v>1440907427</v>
      </c>
      <c r="J2633">
        <v>1438488227</v>
      </c>
      <c r="K2633" t="b">
        <v>0</v>
      </c>
      <c r="L2633">
        <v>286</v>
      </c>
      <c r="M2633" t="b">
        <v>1</v>
      </c>
      <c r="N2633" t="s">
        <v>8301</v>
      </c>
      <c r="O2633" s="5">
        <f t="shared" si="164"/>
        <v>114.66525000000001</v>
      </c>
      <c r="P2633" s="7">
        <f t="shared" si="165"/>
        <v>80.185489510489504</v>
      </c>
      <c r="Q2633" t="s">
        <v>8319</v>
      </c>
      <c r="R2633" t="s">
        <v>8355</v>
      </c>
      <c r="S2633" s="12">
        <f t="shared" si="166"/>
        <v>42218.169293981482</v>
      </c>
      <c r="T2633" s="12">
        <f t="shared" si="167"/>
        <v>42246.169293981482</v>
      </c>
    </row>
    <row r="2634" spans="1:20" ht="45" hidden="1" x14ac:dyDescent="0.25">
      <c r="A2634">
        <v>2632</v>
      </c>
      <c r="B2634" s="3" t="s">
        <v>2632</v>
      </c>
      <c r="C2634" s="3" t="s">
        <v>6742</v>
      </c>
      <c r="D2634">
        <v>1070</v>
      </c>
      <c r="E2634">
        <v>1466</v>
      </c>
      <c r="F2634" t="s">
        <v>8219</v>
      </c>
      <c r="G2634" t="s">
        <v>8224</v>
      </c>
      <c r="H2634" t="s">
        <v>8246</v>
      </c>
      <c r="I2634">
        <v>1464485339</v>
      </c>
      <c r="J2634">
        <v>1462325339</v>
      </c>
      <c r="K2634" t="b">
        <v>0</v>
      </c>
      <c r="L2634">
        <v>42</v>
      </c>
      <c r="M2634" t="b">
        <v>1</v>
      </c>
      <c r="N2634" t="s">
        <v>8301</v>
      </c>
      <c r="O2634" s="5">
        <f t="shared" si="164"/>
        <v>137.00934579439252</v>
      </c>
      <c r="P2634" s="7">
        <f t="shared" si="165"/>
        <v>34.904761904761905</v>
      </c>
      <c r="Q2634" t="s">
        <v>8319</v>
      </c>
      <c r="R2634" t="s">
        <v>8355</v>
      </c>
      <c r="S2634" s="12">
        <f t="shared" si="166"/>
        <v>42494.061793981484</v>
      </c>
      <c r="T2634" s="12">
        <f t="shared" si="167"/>
        <v>42519.061793981484</v>
      </c>
    </row>
    <row r="2635" spans="1:20" ht="60" hidden="1" x14ac:dyDescent="0.25">
      <c r="A2635">
        <v>2633</v>
      </c>
      <c r="B2635" s="3" t="s">
        <v>2633</v>
      </c>
      <c r="C2635" s="3" t="s">
        <v>6743</v>
      </c>
      <c r="D2635">
        <v>5000</v>
      </c>
      <c r="E2635">
        <v>17731</v>
      </c>
      <c r="F2635" t="s">
        <v>8219</v>
      </c>
      <c r="G2635" t="s">
        <v>8224</v>
      </c>
      <c r="H2635" t="s">
        <v>8246</v>
      </c>
      <c r="I2635">
        <v>1393542000</v>
      </c>
      <c r="J2635">
        <v>1390938332</v>
      </c>
      <c r="K2635" t="b">
        <v>0</v>
      </c>
      <c r="L2635">
        <v>199</v>
      </c>
      <c r="M2635" t="b">
        <v>1</v>
      </c>
      <c r="N2635" t="s">
        <v>8301</v>
      </c>
      <c r="O2635" s="5">
        <f t="shared" si="164"/>
        <v>354.62</v>
      </c>
      <c r="P2635" s="7">
        <f t="shared" si="165"/>
        <v>89.100502512562812</v>
      </c>
      <c r="Q2635" t="s">
        <v>8319</v>
      </c>
      <c r="R2635" t="s">
        <v>8355</v>
      </c>
      <c r="S2635" s="12">
        <f t="shared" si="166"/>
        <v>41667.823287037041</v>
      </c>
      <c r="T2635" s="12">
        <f t="shared" si="167"/>
        <v>41697.958333333336</v>
      </c>
    </row>
    <row r="2636" spans="1:20" ht="45" hidden="1" x14ac:dyDescent="0.25">
      <c r="A2636">
        <v>2634</v>
      </c>
      <c r="B2636" s="3" t="s">
        <v>2634</v>
      </c>
      <c r="C2636" s="3" t="s">
        <v>6744</v>
      </c>
      <c r="D2636">
        <v>930</v>
      </c>
      <c r="E2636">
        <v>986</v>
      </c>
      <c r="F2636" t="s">
        <v>8219</v>
      </c>
      <c r="G2636" t="s">
        <v>8224</v>
      </c>
      <c r="H2636" t="s">
        <v>8246</v>
      </c>
      <c r="I2636">
        <v>1475163921</v>
      </c>
      <c r="J2636">
        <v>1472571921</v>
      </c>
      <c r="K2636" t="b">
        <v>0</v>
      </c>
      <c r="L2636">
        <v>25</v>
      </c>
      <c r="M2636" t="b">
        <v>1</v>
      </c>
      <c r="N2636" t="s">
        <v>8301</v>
      </c>
      <c r="O2636" s="5">
        <f t="shared" si="164"/>
        <v>106.02150537634409</v>
      </c>
      <c r="P2636" s="7">
        <f t="shared" si="165"/>
        <v>39.44</v>
      </c>
      <c r="Q2636" t="s">
        <v>8319</v>
      </c>
      <c r="R2636" t="s">
        <v>8355</v>
      </c>
      <c r="S2636" s="12">
        <f t="shared" si="166"/>
        <v>42612.656493055561</v>
      </c>
      <c r="T2636" s="12">
        <f t="shared" si="167"/>
        <v>42642.656493055561</v>
      </c>
    </row>
    <row r="2637" spans="1:20" ht="60" hidden="1" x14ac:dyDescent="0.25">
      <c r="A2637">
        <v>2635</v>
      </c>
      <c r="B2637" s="3" t="s">
        <v>2635</v>
      </c>
      <c r="C2637" s="3" t="s">
        <v>6745</v>
      </c>
      <c r="D2637">
        <v>11500</v>
      </c>
      <c r="E2637">
        <v>11500</v>
      </c>
      <c r="F2637" t="s">
        <v>8219</v>
      </c>
      <c r="G2637" t="s">
        <v>8229</v>
      </c>
      <c r="H2637" t="s">
        <v>8251</v>
      </c>
      <c r="I2637">
        <v>1425937761</v>
      </c>
      <c r="J2637">
        <v>1422917361</v>
      </c>
      <c r="K2637" t="b">
        <v>0</v>
      </c>
      <c r="L2637">
        <v>84</v>
      </c>
      <c r="M2637" t="b">
        <v>1</v>
      </c>
      <c r="N2637" t="s">
        <v>8301</v>
      </c>
      <c r="O2637" s="5">
        <f t="shared" si="164"/>
        <v>100</v>
      </c>
      <c r="P2637" s="7">
        <f t="shared" si="165"/>
        <v>136.9047619047619</v>
      </c>
      <c r="Q2637" t="s">
        <v>8319</v>
      </c>
      <c r="R2637" t="s">
        <v>8355</v>
      </c>
      <c r="S2637" s="12">
        <f t="shared" si="166"/>
        <v>42037.950937500005</v>
      </c>
      <c r="T2637" s="12">
        <f t="shared" si="167"/>
        <v>42072.909270833334</v>
      </c>
    </row>
    <row r="2638" spans="1:20" ht="60" hidden="1" x14ac:dyDescent="0.25">
      <c r="A2638">
        <v>2636</v>
      </c>
      <c r="B2638" s="3" t="s">
        <v>2636</v>
      </c>
      <c r="C2638" s="3" t="s">
        <v>6746</v>
      </c>
      <c r="D2638">
        <v>1000</v>
      </c>
      <c r="E2638">
        <v>1873</v>
      </c>
      <c r="F2638" t="s">
        <v>8219</v>
      </c>
      <c r="G2638" t="s">
        <v>8224</v>
      </c>
      <c r="H2638" t="s">
        <v>8246</v>
      </c>
      <c r="I2638">
        <v>1476579600</v>
      </c>
      <c r="J2638">
        <v>1474641914</v>
      </c>
      <c r="K2638" t="b">
        <v>0</v>
      </c>
      <c r="L2638">
        <v>50</v>
      </c>
      <c r="M2638" t="b">
        <v>1</v>
      </c>
      <c r="N2638" t="s">
        <v>8301</v>
      </c>
      <c r="O2638" s="5">
        <f t="shared" si="164"/>
        <v>187.3</v>
      </c>
      <c r="P2638" s="7">
        <f t="shared" si="165"/>
        <v>37.46</v>
      </c>
      <c r="Q2638" t="s">
        <v>8319</v>
      </c>
      <c r="R2638" t="s">
        <v>8355</v>
      </c>
      <c r="S2638" s="12">
        <f t="shared" si="166"/>
        <v>42636.614745370374</v>
      </c>
      <c r="T2638" s="12">
        <f t="shared" si="167"/>
        <v>42659.041666666672</v>
      </c>
    </row>
    <row r="2639" spans="1:20" ht="45" hidden="1" x14ac:dyDescent="0.25">
      <c r="A2639">
        <v>2637</v>
      </c>
      <c r="B2639" s="3" t="s">
        <v>2637</v>
      </c>
      <c r="C2639" s="3" t="s">
        <v>6747</v>
      </c>
      <c r="D2639">
        <v>500</v>
      </c>
      <c r="E2639">
        <v>831</v>
      </c>
      <c r="F2639" t="s">
        <v>8219</v>
      </c>
      <c r="G2639" t="s">
        <v>8224</v>
      </c>
      <c r="H2639" t="s">
        <v>8246</v>
      </c>
      <c r="I2639">
        <v>1476277875</v>
      </c>
      <c r="J2639">
        <v>1474895475</v>
      </c>
      <c r="K2639" t="b">
        <v>0</v>
      </c>
      <c r="L2639">
        <v>26</v>
      </c>
      <c r="M2639" t="b">
        <v>1</v>
      </c>
      <c r="N2639" t="s">
        <v>8301</v>
      </c>
      <c r="O2639" s="5">
        <f t="shared" si="164"/>
        <v>166.2</v>
      </c>
      <c r="P2639" s="7">
        <f t="shared" si="165"/>
        <v>31.96153846153846</v>
      </c>
      <c r="Q2639" t="s">
        <v>8319</v>
      </c>
      <c r="R2639" t="s">
        <v>8355</v>
      </c>
      <c r="S2639" s="12">
        <f t="shared" si="166"/>
        <v>42639.549479166672</v>
      </c>
      <c r="T2639" s="12">
        <f t="shared" si="167"/>
        <v>42655.549479166672</v>
      </c>
    </row>
    <row r="2640" spans="1:20" ht="45" hidden="1" x14ac:dyDescent="0.25">
      <c r="A2640">
        <v>2638</v>
      </c>
      <c r="B2640" s="3" t="s">
        <v>2638</v>
      </c>
      <c r="C2640" s="3" t="s">
        <v>6748</v>
      </c>
      <c r="D2640">
        <v>347</v>
      </c>
      <c r="E2640">
        <v>353</v>
      </c>
      <c r="F2640" t="s">
        <v>8219</v>
      </c>
      <c r="G2640" t="s">
        <v>8224</v>
      </c>
      <c r="H2640" t="s">
        <v>8246</v>
      </c>
      <c r="I2640">
        <v>1421358895</v>
      </c>
      <c r="J2640">
        <v>1418766895</v>
      </c>
      <c r="K2640" t="b">
        <v>0</v>
      </c>
      <c r="L2640">
        <v>14</v>
      </c>
      <c r="M2640" t="b">
        <v>1</v>
      </c>
      <c r="N2640" t="s">
        <v>8301</v>
      </c>
      <c r="O2640" s="5">
        <f t="shared" si="164"/>
        <v>101.72910662824208</v>
      </c>
      <c r="P2640" s="7">
        <f t="shared" si="165"/>
        <v>25.214285714285715</v>
      </c>
      <c r="Q2640" t="s">
        <v>8319</v>
      </c>
      <c r="R2640" t="s">
        <v>8355</v>
      </c>
      <c r="S2640" s="12">
        <f t="shared" si="166"/>
        <v>41989.913136574076</v>
      </c>
      <c r="T2640" s="12">
        <f t="shared" si="167"/>
        <v>42019.913136574076</v>
      </c>
    </row>
    <row r="2641" spans="1:20" ht="60" hidden="1" x14ac:dyDescent="0.25">
      <c r="A2641">
        <v>2639</v>
      </c>
      <c r="B2641" s="3" t="s">
        <v>2639</v>
      </c>
      <c r="C2641" s="3" t="s">
        <v>6749</v>
      </c>
      <c r="D2641">
        <v>300</v>
      </c>
      <c r="E2641">
        <v>492</v>
      </c>
      <c r="F2641" t="s">
        <v>8219</v>
      </c>
      <c r="G2641" t="s">
        <v>8225</v>
      </c>
      <c r="H2641" t="s">
        <v>8247</v>
      </c>
      <c r="I2641">
        <v>1424378748</v>
      </c>
      <c r="J2641">
        <v>1421786748</v>
      </c>
      <c r="K2641" t="b">
        <v>0</v>
      </c>
      <c r="L2641">
        <v>49</v>
      </c>
      <c r="M2641" t="b">
        <v>1</v>
      </c>
      <c r="N2641" t="s">
        <v>8301</v>
      </c>
      <c r="O2641" s="5">
        <f t="shared" si="164"/>
        <v>164</v>
      </c>
      <c r="P2641" s="7">
        <f t="shared" si="165"/>
        <v>10.040816326530612</v>
      </c>
      <c r="Q2641" t="s">
        <v>8319</v>
      </c>
      <c r="R2641" t="s">
        <v>8355</v>
      </c>
      <c r="S2641" s="12">
        <f t="shared" si="166"/>
        <v>42024.86513888889</v>
      </c>
      <c r="T2641" s="12">
        <f t="shared" si="167"/>
        <v>42054.86513888889</v>
      </c>
    </row>
    <row r="2642" spans="1:20" ht="75" hidden="1" x14ac:dyDescent="0.25">
      <c r="A2642">
        <v>2640</v>
      </c>
      <c r="B2642" s="3" t="s">
        <v>2640</v>
      </c>
      <c r="C2642" s="3" t="s">
        <v>6750</v>
      </c>
      <c r="D2642">
        <v>3000</v>
      </c>
      <c r="E2642">
        <v>3170</v>
      </c>
      <c r="F2642" t="s">
        <v>8219</v>
      </c>
      <c r="G2642" t="s">
        <v>8224</v>
      </c>
      <c r="H2642" t="s">
        <v>8246</v>
      </c>
      <c r="I2642">
        <v>1433735474</v>
      </c>
      <c r="J2642">
        <v>1428551474</v>
      </c>
      <c r="K2642" t="b">
        <v>0</v>
      </c>
      <c r="L2642">
        <v>69</v>
      </c>
      <c r="M2642" t="b">
        <v>1</v>
      </c>
      <c r="N2642" t="s">
        <v>8301</v>
      </c>
      <c r="O2642" s="5">
        <f t="shared" si="164"/>
        <v>105.66666666666666</v>
      </c>
      <c r="P2642" s="7">
        <f t="shared" si="165"/>
        <v>45.94202898550725</v>
      </c>
      <c r="Q2642" t="s">
        <v>8319</v>
      </c>
      <c r="R2642" t="s">
        <v>8355</v>
      </c>
      <c r="S2642" s="12">
        <f t="shared" si="166"/>
        <v>42103.160578703704</v>
      </c>
      <c r="T2642" s="12">
        <f t="shared" si="167"/>
        <v>42163.160578703704</v>
      </c>
    </row>
    <row r="2643" spans="1:20" ht="30" x14ac:dyDescent="0.25">
      <c r="A2643">
        <v>2641</v>
      </c>
      <c r="B2643" s="3" t="s">
        <v>2641</v>
      </c>
      <c r="C2643" s="3" t="s">
        <v>6751</v>
      </c>
      <c r="D2643">
        <v>1500</v>
      </c>
      <c r="E2643">
        <v>15</v>
      </c>
      <c r="F2643" t="s">
        <v>8221</v>
      </c>
      <c r="G2643" t="s">
        <v>8224</v>
      </c>
      <c r="H2643" t="s">
        <v>8246</v>
      </c>
      <c r="I2643">
        <v>1410811740</v>
      </c>
      <c r="J2643">
        <v>1409341863</v>
      </c>
      <c r="K2643" t="b">
        <v>0</v>
      </c>
      <c r="L2643">
        <v>1</v>
      </c>
      <c r="M2643" t="b">
        <v>0</v>
      </c>
      <c r="N2643" t="s">
        <v>8301</v>
      </c>
      <c r="O2643" s="5">
        <f t="shared" si="164"/>
        <v>1</v>
      </c>
      <c r="P2643" s="7">
        <f t="shared" si="165"/>
        <v>15</v>
      </c>
      <c r="Q2643" t="s">
        <v>8319</v>
      </c>
      <c r="R2643" t="s">
        <v>8355</v>
      </c>
      <c r="S2643" s="12">
        <f t="shared" si="166"/>
        <v>41880.827118055553</v>
      </c>
      <c r="T2643" s="12">
        <f t="shared" si="167"/>
        <v>41897.839583333334</v>
      </c>
    </row>
    <row r="2644" spans="1:20" ht="60" x14ac:dyDescent="0.25">
      <c r="A2644">
        <v>2642</v>
      </c>
      <c r="B2644" s="3" t="s">
        <v>2642</v>
      </c>
      <c r="C2644" s="3" t="s">
        <v>6752</v>
      </c>
      <c r="D2644">
        <v>500000</v>
      </c>
      <c r="E2644">
        <v>0</v>
      </c>
      <c r="F2644" t="s">
        <v>8221</v>
      </c>
      <c r="G2644" t="s">
        <v>8236</v>
      </c>
      <c r="H2644" t="s">
        <v>8249</v>
      </c>
      <c r="I2644">
        <v>1468565820</v>
      </c>
      <c r="J2644">
        <v>1465970108</v>
      </c>
      <c r="K2644" t="b">
        <v>0</v>
      </c>
      <c r="L2644">
        <v>0</v>
      </c>
      <c r="M2644" t="b">
        <v>0</v>
      </c>
      <c r="N2644" t="s">
        <v>8301</v>
      </c>
      <c r="O2644" s="5">
        <f t="shared" si="164"/>
        <v>0</v>
      </c>
      <c r="P2644" s="7" t="str">
        <f t="shared" si="165"/>
        <v>N/A</v>
      </c>
      <c r="Q2644" t="s">
        <v>8319</v>
      </c>
      <c r="R2644" t="s">
        <v>8355</v>
      </c>
      <c r="S2644" s="12">
        <f t="shared" si="166"/>
        <v>42536.246620370366</v>
      </c>
      <c r="T2644" s="12">
        <f t="shared" si="167"/>
        <v>42566.289583333331</v>
      </c>
    </row>
    <row r="2645" spans="1:20" ht="60" hidden="1" x14ac:dyDescent="0.25">
      <c r="A2645">
        <v>2643</v>
      </c>
      <c r="B2645" s="3" t="s">
        <v>2643</v>
      </c>
      <c r="C2645" s="3" t="s">
        <v>6753</v>
      </c>
      <c r="D2645">
        <v>1000000</v>
      </c>
      <c r="E2645">
        <v>335597.31</v>
      </c>
      <c r="F2645" t="s">
        <v>8220</v>
      </c>
      <c r="G2645" t="s">
        <v>8224</v>
      </c>
      <c r="H2645" t="s">
        <v>8246</v>
      </c>
      <c r="I2645">
        <v>1482307140</v>
      </c>
      <c r="J2645">
        <v>1479218315</v>
      </c>
      <c r="K2645" t="b">
        <v>1</v>
      </c>
      <c r="L2645">
        <v>1501</v>
      </c>
      <c r="M2645" t="b">
        <v>0</v>
      </c>
      <c r="N2645" t="s">
        <v>8301</v>
      </c>
      <c r="O2645" s="5">
        <f t="shared" si="164"/>
        <v>33.559730999999999</v>
      </c>
      <c r="P2645" s="7">
        <f t="shared" si="165"/>
        <v>223.58248500999335</v>
      </c>
      <c r="Q2645" t="s">
        <v>8319</v>
      </c>
      <c r="R2645" t="s">
        <v>8355</v>
      </c>
      <c r="S2645" s="12">
        <f t="shared" si="166"/>
        <v>42689.582349537035</v>
      </c>
      <c r="T2645" s="12">
        <f t="shared" si="167"/>
        <v>42725.332638888889</v>
      </c>
    </row>
    <row r="2646" spans="1:20" ht="45" hidden="1" x14ac:dyDescent="0.25">
      <c r="A2646">
        <v>2644</v>
      </c>
      <c r="B2646" s="3" t="s">
        <v>2644</v>
      </c>
      <c r="C2646" s="3" t="s">
        <v>6754</v>
      </c>
      <c r="D2646">
        <v>100000</v>
      </c>
      <c r="E2646">
        <v>2053</v>
      </c>
      <c r="F2646" t="s">
        <v>8220</v>
      </c>
      <c r="G2646" t="s">
        <v>8224</v>
      </c>
      <c r="H2646" t="s">
        <v>8246</v>
      </c>
      <c r="I2646">
        <v>1489172435</v>
      </c>
      <c r="J2646">
        <v>1486580435</v>
      </c>
      <c r="K2646" t="b">
        <v>1</v>
      </c>
      <c r="L2646">
        <v>52</v>
      </c>
      <c r="M2646" t="b">
        <v>0</v>
      </c>
      <c r="N2646" t="s">
        <v>8301</v>
      </c>
      <c r="O2646" s="5">
        <f t="shared" si="164"/>
        <v>2.0529999999999999</v>
      </c>
      <c r="P2646" s="7">
        <f t="shared" si="165"/>
        <v>39.480769230769234</v>
      </c>
      <c r="Q2646" t="s">
        <v>8319</v>
      </c>
      <c r="R2646" t="s">
        <v>8355</v>
      </c>
      <c r="S2646" s="12">
        <f t="shared" si="166"/>
        <v>42774.792071759264</v>
      </c>
      <c r="T2646" s="12">
        <f t="shared" si="167"/>
        <v>42804.792071759264</v>
      </c>
    </row>
    <row r="2647" spans="1:20" ht="60" hidden="1" x14ac:dyDescent="0.25">
      <c r="A2647">
        <v>2645</v>
      </c>
      <c r="B2647" s="3" t="s">
        <v>2645</v>
      </c>
      <c r="C2647" s="3" t="s">
        <v>6755</v>
      </c>
      <c r="D2647">
        <v>20000</v>
      </c>
      <c r="E2647">
        <v>2100</v>
      </c>
      <c r="F2647" t="s">
        <v>8220</v>
      </c>
      <c r="G2647" t="s">
        <v>8226</v>
      </c>
      <c r="H2647" t="s">
        <v>8248</v>
      </c>
      <c r="I2647">
        <v>1415481203</v>
      </c>
      <c r="J2647">
        <v>1412885603</v>
      </c>
      <c r="K2647" t="b">
        <v>1</v>
      </c>
      <c r="L2647">
        <v>23</v>
      </c>
      <c r="M2647" t="b">
        <v>0</v>
      </c>
      <c r="N2647" t="s">
        <v>8301</v>
      </c>
      <c r="O2647" s="5">
        <f t="shared" si="164"/>
        <v>10.5</v>
      </c>
      <c r="P2647" s="7">
        <f t="shared" si="165"/>
        <v>91.304347826086953</v>
      </c>
      <c r="Q2647" t="s">
        <v>8319</v>
      </c>
      <c r="R2647" t="s">
        <v>8355</v>
      </c>
      <c r="S2647" s="12">
        <f t="shared" si="166"/>
        <v>41921.842627314814</v>
      </c>
      <c r="T2647" s="12">
        <f t="shared" si="167"/>
        <v>41951.884293981479</v>
      </c>
    </row>
    <row r="2648" spans="1:20" ht="45" hidden="1" x14ac:dyDescent="0.25">
      <c r="A2648">
        <v>2646</v>
      </c>
      <c r="B2648" s="3" t="s">
        <v>2646</v>
      </c>
      <c r="C2648" s="3" t="s">
        <v>6756</v>
      </c>
      <c r="D2648">
        <v>500000</v>
      </c>
      <c r="E2648">
        <v>42086.42</v>
      </c>
      <c r="F2648" t="s">
        <v>8220</v>
      </c>
      <c r="G2648" t="s">
        <v>8224</v>
      </c>
      <c r="H2648" t="s">
        <v>8246</v>
      </c>
      <c r="I2648">
        <v>1441783869</v>
      </c>
      <c r="J2648">
        <v>1439191869</v>
      </c>
      <c r="K2648" t="b">
        <v>1</v>
      </c>
      <c r="L2648">
        <v>535</v>
      </c>
      <c r="M2648" t="b">
        <v>0</v>
      </c>
      <c r="N2648" t="s">
        <v>8301</v>
      </c>
      <c r="O2648" s="5">
        <f t="shared" si="164"/>
        <v>8.4172840000000004</v>
      </c>
      <c r="P2648" s="7">
        <f t="shared" si="165"/>
        <v>78.666205607476627</v>
      </c>
      <c r="Q2648" t="s">
        <v>8319</v>
      </c>
      <c r="R2648" t="s">
        <v>8355</v>
      </c>
      <c r="S2648" s="12">
        <f t="shared" si="166"/>
        <v>42226.313298611116</v>
      </c>
      <c r="T2648" s="12">
        <f t="shared" si="167"/>
        <v>42256.313298611116</v>
      </c>
    </row>
    <row r="2649" spans="1:20" ht="60" hidden="1" x14ac:dyDescent="0.25">
      <c r="A2649">
        <v>2647</v>
      </c>
      <c r="B2649" s="3" t="s">
        <v>2647</v>
      </c>
      <c r="C2649" s="3" t="s">
        <v>6757</v>
      </c>
      <c r="D2649">
        <v>2500</v>
      </c>
      <c r="E2649">
        <v>36</v>
      </c>
      <c r="F2649" t="s">
        <v>8220</v>
      </c>
      <c r="G2649" t="s">
        <v>8229</v>
      </c>
      <c r="H2649" t="s">
        <v>8251</v>
      </c>
      <c r="I2649">
        <v>1439533019</v>
      </c>
      <c r="J2649">
        <v>1436941019</v>
      </c>
      <c r="K2649" t="b">
        <v>0</v>
      </c>
      <c r="L2649">
        <v>3</v>
      </c>
      <c r="M2649" t="b">
        <v>0</v>
      </c>
      <c r="N2649" t="s">
        <v>8301</v>
      </c>
      <c r="O2649" s="5">
        <f t="shared" si="164"/>
        <v>1.44</v>
      </c>
      <c r="P2649" s="7">
        <f t="shared" si="165"/>
        <v>12</v>
      </c>
      <c r="Q2649" t="s">
        <v>8319</v>
      </c>
      <c r="R2649" t="s">
        <v>8355</v>
      </c>
      <c r="S2649" s="12">
        <f t="shared" si="166"/>
        <v>42200.261793981481</v>
      </c>
      <c r="T2649" s="12">
        <f t="shared" si="167"/>
        <v>42230.261793981481</v>
      </c>
    </row>
    <row r="2650" spans="1:20" ht="60" hidden="1" x14ac:dyDescent="0.25">
      <c r="A2650">
        <v>2648</v>
      </c>
      <c r="B2650" s="3" t="s">
        <v>2648</v>
      </c>
      <c r="C2650" s="3" t="s">
        <v>6758</v>
      </c>
      <c r="D2650">
        <v>12000</v>
      </c>
      <c r="E2650">
        <v>106</v>
      </c>
      <c r="F2650" t="s">
        <v>8220</v>
      </c>
      <c r="G2650" t="s">
        <v>8224</v>
      </c>
      <c r="H2650" t="s">
        <v>8246</v>
      </c>
      <c r="I2650">
        <v>1457543360</v>
      </c>
      <c r="J2650">
        <v>1454951360</v>
      </c>
      <c r="K2650" t="b">
        <v>0</v>
      </c>
      <c r="L2650">
        <v>6</v>
      </c>
      <c r="M2650" t="b">
        <v>0</v>
      </c>
      <c r="N2650" t="s">
        <v>8301</v>
      </c>
      <c r="O2650" s="5">
        <f t="shared" si="164"/>
        <v>0.88333333333333341</v>
      </c>
      <c r="P2650" s="7">
        <f t="shared" si="165"/>
        <v>17.666666666666668</v>
      </c>
      <c r="Q2650" t="s">
        <v>8319</v>
      </c>
      <c r="R2650" t="s">
        <v>8355</v>
      </c>
      <c r="S2650" s="12">
        <f t="shared" si="166"/>
        <v>42408.714814814812</v>
      </c>
      <c r="T2650" s="12">
        <f t="shared" si="167"/>
        <v>42438.714814814812</v>
      </c>
    </row>
    <row r="2651" spans="1:20" ht="30" hidden="1" x14ac:dyDescent="0.25">
      <c r="A2651">
        <v>2649</v>
      </c>
      <c r="B2651" s="3" t="s">
        <v>2649</v>
      </c>
      <c r="C2651" s="3" t="s">
        <v>6759</v>
      </c>
      <c r="D2651">
        <v>125000</v>
      </c>
      <c r="E2651">
        <v>124</v>
      </c>
      <c r="F2651" t="s">
        <v>8220</v>
      </c>
      <c r="G2651" t="s">
        <v>8224</v>
      </c>
      <c r="H2651" t="s">
        <v>8246</v>
      </c>
      <c r="I2651">
        <v>1454370941</v>
      </c>
      <c r="J2651">
        <v>1449186941</v>
      </c>
      <c r="K2651" t="b">
        <v>0</v>
      </c>
      <c r="L2651">
        <v>3</v>
      </c>
      <c r="M2651" t="b">
        <v>0</v>
      </c>
      <c r="N2651" t="s">
        <v>8301</v>
      </c>
      <c r="O2651" s="5">
        <f t="shared" si="164"/>
        <v>9.920000000000001E-2</v>
      </c>
      <c r="P2651" s="7">
        <f t="shared" si="165"/>
        <v>41.333333333333336</v>
      </c>
      <c r="Q2651" t="s">
        <v>8319</v>
      </c>
      <c r="R2651" t="s">
        <v>8355</v>
      </c>
      <c r="S2651" s="12">
        <f t="shared" si="166"/>
        <v>42341.99700231482</v>
      </c>
      <c r="T2651" s="12">
        <f t="shared" si="167"/>
        <v>42401.99700231482</v>
      </c>
    </row>
    <row r="2652" spans="1:20" ht="60" hidden="1" x14ac:dyDescent="0.25">
      <c r="A2652">
        <v>2650</v>
      </c>
      <c r="B2652" s="3" t="s">
        <v>2650</v>
      </c>
      <c r="C2652" s="3" t="s">
        <v>6760</v>
      </c>
      <c r="D2652">
        <v>60000</v>
      </c>
      <c r="E2652">
        <v>358</v>
      </c>
      <c r="F2652" t="s">
        <v>8220</v>
      </c>
      <c r="G2652" t="s">
        <v>8224</v>
      </c>
      <c r="H2652" t="s">
        <v>8246</v>
      </c>
      <c r="I2652">
        <v>1482332343</v>
      </c>
      <c r="J2652">
        <v>1479740343</v>
      </c>
      <c r="K2652" t="b">
        <v>0</v>
      </c>
      <c r="L2652">
        <v>5</v>
      </c>
      <c r="M2652" t="b">
        <v>0</v>
      </c>
      <c r="N2652" t="s">
        <v>8301</v>
      </c>
      <c r="O2652" s="5">
        <f t="shared" si="164"/>
        <v>0.59666666666666668</v>
      </c>
      <c r="P2652" s="7">
        <f t="shared" si="165"/>
        <v>71.599999999999994</v>
      </c>
      <c r="Q2652" t="s">
        <v>8319</v>
      </c>
      <c r="R2652" t="s">
        <v>8355</v>
      </c>
      <c r="S2652" s="12">
        <f t="shared" si="166"/>
        <v>42695.624340277776</v>
      </c>
      <c r="T2652" s="12">
        <f t="shared" si="167"/>
        <v>42725.624340277776</v>
      </c>
    </row>
    <row r="2653" spans="1:20" ht="60" hidden="1" x14ac:dyDescent="0.25">
      <c r="A2653">
        <v>2651</v>
      </c>
      <c r="B2653" s="3" t="s">
        <v>2651</v>
      </c>
      <c r="C2653" s="3" t="s">
        <v>6761</v>
      </c>
      <c r="D2653">
        <v>280000</v>
      </c>
      <c r="E2653">
        <v>5233</v>
      </c>
      <c r="F2653" t="s">
        <v>8220</v>
      </c>
      <c r="G2653" t="s">
        <v>8224</v>
      </c>
      <c r="H2653" t="s">
        <v>8246</v>
      </c>
      <c r="I2653">
        <v>1450380009</v>
      </c>
      <c r="J2653">
        <v>1447960809</v>
      </c>
      <c r="K2653" t="b">
        <v>0</v>
      </c>
      <c r="L2653">
        <v>17</v>
      </c>
      <c r="M2653" t="b">
        <v>0</v>
      </c>
      <c r="N2653" t="s">
        <v>8301</v>
      </c>
      <c r="O2653" s="5">
        <f t="shared" si="164"/>
        <v>1.8689285714285715</v>
      </c>
      <c r="P2653" s="7">
        <f t="shared" si="165"/>
        <v>307.8235294117647</v>
      </c>
      <c r="Q2653" t="s">
        <v>8319</v>
      </c>
      <c r="R2653" t="s">
        <v>8355</v>
      </c>
      <c r="S2653" s="12">
        <f t="shared" si="166"/>
        <v>42327.805659722217</v>
      </c>
      <c r="T2653" s="12">
        <f t="shared" si="167"/>
        <v>42355.805659722217</v>
      </c>
    </row>
    <row r="2654" spans="1:20" ht="60" hidden="1" x14ac:dyDescent="0.25">
      <c r="A2654">
        <v>2652</v>
      </c>
      <c r="B2654" s="3" t="s">
        <v>2652</v>
      </c>
      <c r="C2654" s="3" t="s">
        <v>6762</v>
      </c>
      <c r="D2654">
        <v>100000</v>
      </c>
      <c r="E2654">
        <v>885</v>
      </c>
      <c r="F2654" t="s">
        <v>8220</v>
      </c>
      <c r="G2654" t="s">
        <v>8226</v>
      </c>
      <c r="H2654" t="s">
        <v>8248</v>
      </c>
      <c r="I2654">
        <v>1418183325</v>
      </c>
      <c r="J2654">
        <v>1415591325</v>
      </c>
      <c r="K2654" t="b">
        <v>0</v>
      </c>
      <c r="L2654">
        <v>11</v>
      </c>
      <c r="M2654" t="b">
        <v>0</v>
      </c>
      <c r="N2654" t="s">
        <v>8301</v>
      </c>
      <c r="O2654" s="5">
        <f t="shared" si="164"/>
        <v>0.88500000000000001</v>
      </c>
      <c r="P2654" s="7">
        <f t="shared" si="165"/>
        <v>80.454545454545453</v>
      </c>
      <c r="Q2654" t="s">
        <v>8319</v>
      </c>
      <c r="R2654" t="s">
        <v>8355</v>
      </c>
      <c r="S2654" s="12">
        <f t="shared" si="166"/>
        <v>41953.158854166672</v>
      </c>
      <c r="T2654" s="12">
        <f t="shared" si="167"/>
        <v>41983.158854166672</v>
      </c>
    </row>
    <row r="2655" spans="1:20" ht="45" hidden="1" x14ac:dyDescent="0.25">
      <c r="A2655">
        <v>2653</v>
      </c>
      <c r="B2655" s="3" t="s">
        <v>2653</v>
      </c>
      <c r="C2655" s="3" t="s">
        <v>6763</v>
      </c>
      <c r="D2655">
        <v>51000</v>
      </c>
      <c r="E2655">
        <v>5876</v>
      </c>
      <c r="F2655" t="s">
        <v>8220</v>
      </c>
      <c r="G2655" t="s">
        <v>8224</v>
      </c>
      <c r="H2655" t="s">
        <v>8246</v>
      </c>
      <c r="I2655">
        <v>1402632000</v>
      </c>
      <c r="J2655">
        <v>1399909127</v>
      </c>
      <c r="K2655" t="b">
        <v>0</v>
      </c>
      <c r="L2655">
        <v>70</v>
      </c>
      <c r="M2655" t="b">
        <v>0</v>
      </c>
      <c r="N2655" t="s">
        <v>8301</v>
      </c>
      <c r="O2655" s="5">
        <f t="shared" si="164"/>
        <v>11.52156862745098</v>
      </c>
      <c r="P2655" s="7">
        <f t="shared" si="165"/>
        <v>83.942857142857136</v>
      </c>
      <c r="Q2655" t="s">
        <v>8319</v>
      </c>
      <c r="R2655" t="s">
        <v>8355</v>
      </c>
      <c r="S2655" s="12">
        <f t="shared" si="166"/>
        <v>41771.651932870373</v>
      </c>
      <c r="T2655" s="12">
        <f t="shared" si="167"/>
        <v>41803.166666666664</v>
      </c>
    </row>
    <row r="2656" spans="1:20" ht="60" hidden="1" x14ac:dyDescent="0.25">
      <c r="A2656">
        <v>2654</v>
      </c>
      <c r="B2656" s="3" t="s">
        <v>2654</v>
      </c>
      <c r="C2656" s="3" t="s">
        <v>6764</v>
      </c>
      <c r="D2656">
        <v>100000</v>
      </c>
      <c r="E2656">
        <v>51</v>
      </c>
      <c r="F2656" t="s">
        <v>8220</v>
      </c>
      <c r="G2656" t="s">
        <v>8224</v>
      </c>
      <c r="H2656" t="s">
        <v>8246</v>
      </c>
      <c r="I2656">
        <v>1429622726</v>
      </c>
      <c r="J2656">
        <v>1424442326</v>
      </c>
      <c r="K2656" t="b">
        <v>0</v>
      </c>
      <c r="L2656">
        <v>6</v>
      </c>
      <c r="M2656" t="b">
        <v>0</v>
      </c>
      <c r="N2656" t="s">
        <v>8301</v>
      </c>
      <c r="O2656" s="5">
        <f t="shared" si="164"/>
        <v>5.1000000000000004E-2</v>
      </c>
      <c r="P2656" s="7">
        <f t="shared" si="165"/>
        <v>8.5</v>
      </c>
      <c r="Q2656" t="s">
        <v>8319</v>
      </c>
      <c r="R2656" t="s">
        <v>8355</v>
      </c>
      <c r="S2656" s="12">
        <f t="shared" si="166"/>
        <v>42055.600995370376</v>
      </c>
      <c r="T2656" s="12">
        <f t="shared" si="167"/>
        <v>42115.559328703705</v>
      </c>
    </row>
    <row r="2657" spans="1:20" hidden="1" x14ac:dyDescent="0.25">
      <c r="A2657">
        <v>2655</v>
      </c>
      <c r="B2657" s="3" t="s">
        <v>2655</v>
      </c>
      <c r="C2657" s="3" t="s">
        <v>6765</v>
      </c>
      <c r="D2657">
        <v>15000</v>
      </c>
      <c r="E2657">
        <v>3155</v>
      </c>
      <c r="F2657" t="s">
        <v>8220</v>
      </c>
      <c r="G2657" t="s">
        <v>8224</v>
      </c>
      <c r="H2657" t="s">
        <v>8246</v>
      </c>
      <c r="I2657">
        <v>1455048000</v>
      </c>
      <c r="J2657">
        <v>1452631647</v>
      </c>
      <c r="K2657" t="b">
        <v>0</v>
      </c>
      <c r="L2657">
        <v>43</v>
      </c>
      <c r="M2657" t="b">
        <v>0</v>
      </c>
      <c r="N2657" t="s">
        <v>8301</v>
      </c>
      <c r="O2657" s="5">
        <f t="shared" si="164"/>
        <v>21.033333333333335</v>
      </c>
      <c r="P2657" s="7">
        <f t="shared" si="165"/>
        <v>73.372093023255815</v>
      </c>
      <c r="Q2657" t="s">
        <v>8319</v>
      </c>
      <c r="R2657" t="s">
        <v>8355</v>
      </c>
      <c r="S2657" s="12">
        <f t="shared" si="166"/>
        <v>42381.866284722222</v>
      </c>
      <c r="T2657" s="12">
        <f t="shared" si="167"/>
        <v>42409.833333333328</v>
      </c>
    </row>
    <row r="2658" spans="1:20" ht="30" hidden="1" x14ac:dyDescent="0.25">
      <c r="A2658">
        <v>2656</v>
      </c>
      <c r="B2658" s="3" t="s">
        <v>2656</v>
      </c>
      <c r="C2658" s="3" t="s">
        <v>6766</v>
      </c>
      <c r="D2658">
        <v>150000</v>
      </c>
      <c r="E2658">
        <v>17155</v>
      </c>
      <c r="F2658" t="s">
        <v>8220</v>
      </c>
      <c r="G2658" t="s">
        <v>8224</v>
      </c>
      <c r="H2658" t="s">
        <v>8246</v>
      </c>
      <c r="I2658">
        <v>1489345200</v>
      </c>
      <c r="J2658">
        <v>1485966688</v>
      </c>
      <c r="K2658" t="b">
        <v>0</v>
      </c>
      <c r="L2658">
        <v>152</v>
      </c>
      <c r="M2658" t="b">
        <v>0</v>
      </c>
      <c r="N2658" t="s">
        <v>8301</v>
      </c>
      <c r="O2658" s="5">
        <f t="shared" si="164"/>
        <v>11.436666666666667</v>
      </c>
      <c r="P2658" s="7">
        <f t="shared" si="165"/>
        <v>112.86184210526316</v>
      </c>
      <c r="Q2658" t="s">
        <v>8319</v>
      </c>
      <c r="R2658" t="s">
        <v>8355</v>
      </c>
      <c r="S2658" s="12">
        <f t="shared" si="166"/>
        <v>42767.688518518517</v>
      </c>
      <c r="T2658" s="12">
        <f t="shared" si="167"/>
        <v>42806.791666666672</v>
      </c>
    </row>
    <row r="2659" spans="1:20" ht="60" hidden="1" x14ac:dyDescent="0.25">
      <c r="A2659">
        <v>2657</v>
      </c>
      <c r="B2659" s="3" t="s">
        <v>2657</v>
      </c>
      <c r="C2659" s="3" t="s">
        <v>6767</v>
      </c>
      <c r="D2659">
        <v>30000</v>
      </c>
      <c r="E2659">
        <v>5621.38</v>
      </c>
      <c r="F2659" t="s">
        <v>8220</v>
      </c>
      <c r="G2659" t="s">
        <v>8224</v>
      </c>
      <c r="H2659" t="s">
        <v>8246</v>
      </c>
      <c r="I2659">
        <v>1470187800</v>
      </c>
      <c r="J2659">
        <v>1467325053</v>
      </c>
      <c r="K2659" t="b">
        <v>0</v>
      </c>
      <c r="L2659">
        <v>59</v>
      </c>
      <c r="M2659" t="b">
        <v>0</v>
      </c>
      <c r="N2659" t="s">
        <v>8301</v>
      </c>
      <c r="O2659" s="5">
        <f t="shared" si="164"/>
        <v>18.737933333333334</v>
      </c>
      <c r="P2659" s="7">
        <f t="shared" si="165"/>
        <v>95.277627118644077</v>
      </c>
      <c r="Q2659" t="s">
        <v>8319</v>
      </c>
      <c r="R2659" t="s">
        <v>8355</v>
      </c>
      <c r="S2659" s="12">
        <f t="shared" si="166"/>
        <v>42551.928854166668</v>
      </c>
      <c r="T2659" s="12">
        <f t="shared" si="167"/>
        <v>42585.0625</v>
      </c>
    </row>
    <row r="2660" spans="1:20" ht="45" hidden="1" x14ac:dyDescent="0.25">
      <c r="A2660">
        <v>2658</v>
      </c>
      <c r="B2660" s="3" t="s">
        <v>2658</v>
      </c>
      <c r="C2660" s="3" t="s">
        <v>6768</v>
      </c>
      <c r="D2660">
        <v>98000</v>
      </c>
      <c r="E2660">
        <v>91</v>
      </c>
      <c r="F2660" t="s">
        <v>8220</v>
      </c>
      <c r="G2660" t="s">
        <v>8224</v>
      </c>
      <c r="H2660" t="s">
        <v>8246</v>
      </c>
      <c r="I2660">
        <v>1469913194</v>
      </c>
      <c r="J2660">
        <v>1467321194</v>
      </c>
      <c r="K2660" t="b">
        <v>0</v>
      </c>
      <c r="L2660">
        <v>4</v>
      </c>
      <c r="M2660" t="b">
        <v>0</v>
      </c>
      <c r="N2660" t="s">
        <v>8301</v>
      </c>
      <c r="O2660" s="5">
        <f t="shared" si="164"/>
        <v>9.285714285714286E-2</v>
      </c>
      <c r="P2660" s="7">
        <f t="shared" si="165"/>
        <v>22.75</v>
      </c>
      <c r="Q2660" t="s">
        <v>8319</v>
      </c>
      <c r="R2660" t="s">
        <v>8355</v>
      </c>
      <c r="S2660" s="12">
        <f t="shared" si="166"/>
        <v>42551.884189814817</v>
      </c>
      <c r="T2660" s="12">
        <f t="shared" si="167"/>
        <v>42581.884189814817</v>
      </c>
    </row>
    <row r="2661" spans="1:20" hidden="1" x14ac:dyDescent="0.25">
      <c r="A2661">
        <v>2659</v>
      </c>
      <c r="B2661" s="3" t="s">
        <v>2659</v>
      </c>
      <c r="C2661" s="3" t="s">
        <v>6769</v>
      </c>
      <c r="D2661">
        <v>49000</v>
      </c>
      <c r="E2661">
        <v>1333</v>
      </c>
      <c r="F2661" t="s">
        <v>8220</v>
      </c>
      <c r="G2661" t="s">
        <v>8224</v>
      </c>
      <c r="H2661" t="s">
        <v>8246</v>
      </c>
      <c r="I2661">
        <v>1429321210</v>
      </c>
      <c r="J2661">
        <v>1426729210</v>
      </c>
      <c r="K2661" t="b">
        <v>0</v>
      </c>
      <c r="L2661">
        <v>10</v>
      </c>
      <c r="M2661" t="b">
        <v>0</v>
      </c>
      <c r="N2661" t="s">
        <v>8301</v>
      </c>
      <c r="O2661" s="5">
        <f t="shared" si="164"/>
        <v>2.7204081632653061</v>
      </c>
      <c r="P2661" s="7">
        <f t="shared" si="165"/>
        <v>133.30000000000001</v>
      </c>
      <c r="Q2661" t="s">
        <v>8319</v>
      </c>
      <c r="R2661" t="s">
        <v>8355</v>
      </c>
      <c r="S2661" s="12">
        <f t="shared" si="166"/>
        <v>42082.069560185191</v>
      </c>
      <c r="T2661" s="12">
        <f t="shared" si="167"/>
        <v>42112.069560185191</v>
      </c>
    </row>
    <row r="2662" spans="1:20" ht="60" hidden="1" x14ac:dyDescent="0.25">
      <c r="A2662">
        <v>2660</v>
      </c>
      <c r="B2662" s="3" t="s">
        <v>2660</v>
      </c>
      <c r="C2662" s="3" t="s">
        <v>6770</v>
      </c>
      <c r="D2662">
        <v>20000</v>
      </c>
      <c r="E2662">
        <v>19</v>
      </c>
      <c r="F2662" t="s">
        <v>8220</v>
      </c>
      <c r="G2662" t="s">
        <v>8224</v>
      </c>
      <c r="H2662" t="s">
        <v>8246</v>
      </c>
      <c r="I2662">
        <v>1448388418</v>
      </c>
      <c r="J2662">
        <v>1443200818</v>
      </c>
      <c r="K2662" t="b">
        <v>0</v>
      </c>
      <c r="L2662">
        <v>5</v>
      </c>
      <c r="M2662" t="b">
        <v>0</v>
      </c>
      <c r="N2662" t="s">
        <v>8301</v>
      </c>
      <c r="O2662" s="5">
        <f t="shared" si="164"/>
        <v>9.5000000000000001E-2</v>
      </c>
      <c r="P2662" s="7">
        <f t="shared" si="165"/>
        <v>3.8</v>
      </c>
      <c r="Q2662" t="s">
        <v>8319</v>
      </c>
      <c r="R2662" t="s">
        <v>8355</v>
      </c>
      <c r="S2662" s="12">
        <f t="shared" si="166"/>
        <v>42272.713171296295</v>
      </c>
      <c r="T2662" s="12">
        <f t="shared" si="167"/>
        <v>42332.754837962959</v>
      </c>
    </row>
    <row r="2663" spans="1:20" ht="45" hidden="1" x14ac:dyDescent="0.25">
      <c r="A2663">
        <v>2661</v>
      </c>
      <c r="B2663" s="3" t="s">
        <v>2661</v>
      </c>
      <c r="C2663" s="3" t="s">
        <v>6771</v>
      </c>
      <c r="D2663">
        <v>5000</v>
      </c>
      <c r="E2663">
        <v>5145</v>
      </c>
      <c r="F2663" t="s">
        <v>8219</v>
      </c>
      <c r="G2663" t="s">
        <v>8224</v>
      </c>
      <c r="H2663" t="s">
        <v>8246</v>
      </c>
      <c r="I2663">
        <v>1382742010</v>
      </c>
      <c r="J2663">
        <v>1380150010</v>
      </c>
      <c r="K2663" t="b">
        <v>0</v>
      </c>
      <c r="L2663">
        <v>60</v>
      </c>
      <c r="M2663" t="b">
        <v>1</v>
      </c>
      <c r="N2663" t="s">
        <v>8302</v>
      </c>
      <c r="O2663" s="5">
        <f t="shared" si="164"/>
        <v>102.89999999999999</v>
      </c>
      <c r="P2663" s="7">
        <f t="shared" si="165"/>
        <v>85.75</v>
      </c>
      <c r="Q2663" t="s">
        <v>8319</v>
      </c>
      <c r="R2663" t="s">
        <v>8356</v>
      </c>
      <c r="S2663" s="12">
        <f t="shared" si="166"/>
        <v>41542.958449074074</v>
      </c>
      <c r="T2663" s="12">
        <f t="shared" si="167"/>
        <v>41572.958449074074</v>
      </c>
    </row>
    <row r="2664" spans="1:20" ht="45" hidden="1" x14ac:dyDescent="0.25">
      <c r="A2664">
        <v>2662</v>
      </c>
      <c r="B2664" s="3" t="s">
        <v>2662</v>
      </c>
      <c r="C2664" s="3" t="s">
        <v>6772</v>
      </c>
      <c r="D2664">
        <v>20000</v>
      </c>
      <c r="E2664">
        <v>21360</v>
      </c>
      <c r="F2664" t="s">
        <v>8219</v>
      </c>
      <c r="G2664" t="s">
        <v>8224</v>
      </c>
      <c r="H2664" t="s">
        <v>8246</v>
      </c>
      <c r="I2664">
        <v>1440179713</v>
      </c>
      <c r="J2664">
        <v>1437587713</v>
      </c>
      <c r="K2664" t="b">
        <v>0</v>
      </c>
      <c r="L2664">
        <v>80</v>
      </c>
      <c r="M2664" t="b">
        <v>1</v>
      </c>
      <c r="N2664" t="s">
        <v>8302</v>
      </c>
      <c r="O2664" s="5">
        <f t="shared" si="164"/>
        <v>106.80000000000001</v>
      </c>
      <c r="P2664" s="7">
        <f t="shared" si="165"/>
        <v>267</v>
      </c>
      <c r="Q2664" t="s">
        <v>8319</v>
      </c>
      <c r="R2664" t="s">
        <v>8356</v>
      </c>
      <c r="S2664" s="12">
        <f t="shared" si="166"/>
        <v>42207.746678240743</v>
      </c>
      <c r="T2664" s="12">
        <f t="shared" si="167"/>
        <v>42237.746678240743</v>
      </c>
    </row>
    <row r="2665" spans="1:20" ht="60" hidden="1" x14ac:dyDescent="0.25">
      <c r="A2665">
        <v>2663</v>
      </c>
      <c r="B2665" s="3" t="s">
        <v>2663</v>
      </c>
      <c r="C2665" s="3" t="s">
        <v>6773</v>
      </c>
      <c r="D2665">
        <v>20000</v>
      </c>
      <c r="E2665">
        <v>20919.25</v>
      </c>
      <c r="F2665" t="s">
        <v>8219</v>
      </c>
      <c r="G2665" t="s">
        <v>8229</v>
      </c>
      <c r="H2665" t="s">
        <v>8251</v>
      </c>
      <c r="I2665">
        <v>1441378800</v>
      </c>
      <c r="J2665">
        <v>1438873007</v>
      </c>
      <c r="K2665" t="b">
        <v>0</v>
      </c>
      <c r="L2665">
        <v>56</v>
      </c>
      <c r="M2665" t="b">
        <v>1</v>
      </c>
      <c r="N2665" t="s">
        <v>8302</v>
      </c>
      <c r="O2665" s="5">
        <f t="shared" si="164"/>
        <v>104.59625</v>
      </c>
      <c r="P2665" s="7">
        <f t="shared" si="165"/>
        <v>373.55803571428572</v>
      </c>
      <c r="Q2665" t="s">
        <v>8319</v>
      </c>
      <c r="R2665" t="s">
        <v>8356</v>
      </c>
      <c r="S2665" s="12">
        <f t="shared" si="166"/>
        <v>42222.622766203705</v>
      </c>
      <c r="T2665" s="12">
        <f t="shared" si="167"/>
        <v>42251.625</v>
      </c>
    </row>
    <row r="2666" spans="1:20" ht="60" hidden="1" x14ac:dyDescent="0.25">
      <c r="A2666">
        <v>2664</v>
      </c>
      <c r="B2666" s="3" t="s">
        <v>2664</v>
      </c>
      <c r="C2666" s="3" t="s">
        <v>6774</v>
      </c>
      <c r="D2666">
        <v>17500</v>
      </c>
      <c r="E2666">
        <v>18100</v>
      </c>
      <c r="F2666" t="s">
        <v>8219</v>
      </c>
      <c r="G2666" t="s">
        <v>8224</v>
      </c>
      <c r="H2666" t="s">
        <v>8246</v>
      </c>
      <c r="I2666">
        <v>1449644340</v>
      </c>
      <c r="J2666">
        <v>1446683797</v>
      </c>
      <c r="K2666" t="b">
        <v>0</v>
      </c>
      <c r="L2666">
        <v>104</v>
      </c>
      <c r="M2666" t="b">
        <v>1</v>
      </c>
      <c r="N2666" t="s">
        <v>8302</v>
      </c>
      <c r="O2666" s="5">
        <f t="shared" si="164"/>
        <v>103.42857142857143</v>
      </c>
      <c r="P2666" s="7">
        <f t="shared" si="165"/>
        <v>174.03846153846155</v>
      </c>
      <c r="Q2666" t="s">
        <v>8319</v>
      </c>
      <c r="R2666" t="s">
        <v>8356</v>
      </c>
      <c r="S2666" s="12">
        <f t="shared" si="166"/>
        <v>42313.02542824074</v>
      </c>
      <c r="T2666" s="12">
        <f t="shared" si="167"/>
        <v>42347.290972222225</v>
      </c>
    </row>
    <row r="2667" spans="1:20" ht="60" hidden="1" x14ac:dyDescent="0.25">
      <c r="A2667">
        <v>2665</v>
      </c>
      <c r="B2667" s="3" t="s">
        <v>2665</v>
      </c>
      <c r="C2667" s="3" t="s">
        <v>6775</v>
      </c>
      <c r="D2667">
        <v>3500</v>
      </c>
      <c r="E2667">
        <v>4310</v>
      </c>
      <c r="F2667" t="s">
        <v>8219</v>
      </c>
      <c r="G2667" t="s">
        <v>8224</v>
      </c>
      <c r="H2667" t="s">
        <v>8246</v>
      </c>
      <c r="I2667">
        <v>1430774974</v>
      </c>
      <c r="J2667">
        <v>1426886974</v>
      </c>
      <c r="K2667" t="b">
        <v>0</v>
      </c>
      <c r="L2667">
        <v>46</v>
      </c>
      <c r="M2667" t="b">
        <v>1</v>
      </c>
      <c r="N2667" t="s">
        <v>8302</v>
      </c>
      <c r="O2667" s="5">
        <f t="shared" si="164"/>
        <v>123.14285714285715</v>
      </c>
      <c r="P2667" s="7">
        <f t="shared" si="165"/>
        <v>93.695652173913047</v>
      </c>
      <c r="Q2667" t="s">
        <v>8319</v>
      </c>
      <c r="R2667" t="s">
        <v>8356</v>
      </c>
      <c r="S2667" s="12">
        <f t="shared" si="166"/>
        <v>42083.895532407405</v>
      </c>
      <c r="T2667" s="12">
        <f t="shared" si="167"/>
        <v>42128.895532407405</v>
      </c>
    </row>
    <row r="2668" spans="1:20" ht="60" hidden="1" x14ac:dyDescent="0.25">
      <c r="A2668">
        <v>2666</v>
      </c>
      <c r="B2668" s="3" t="s">
        <v>2666</v>
      </c>
      <c r="C2668" s="3" t="s">
        <v>6776</v>
      </c>
      <c r="D2668">
        <v>10000</v>
      </c>
      <c r="E2668">
        <v>15929.51</v>
      </c>
      <c r="F2668" t="s">
        <v>8219</v>
      </c>
      <c r="G2668" t="s">
        <v>8224</v>
      </c>
      <c r="H2668" t="s">
        <v>8246</v>
      </c>
      <c r="I2668">
        <v>1443214800</v>
      </c>
      <c r="J2668">
        <v>1440008439</v>
      </c>
      <c r="K2668" t="b">
        <v>0</v>
      </c>
      <c r="L2668">
        <v>206</v>
      </c>
      <c r="M2668" t="b">
        <v>1</v>
      </c>
      <c r="N2668" t="s">
        <v>8302</v>
      </c>
      <c r="O2668" s="5">
        <f t="shared" si="164"/>
        <v>159.29509999999999</v>
      </c>
      <c r="P2668" s="7">
        <f t="shared" si="165"/>
        <v>77.327718446601949</v>
      </c>
      <c r="Q2668" t="s">
        <v>8319</v>
      </c>
      <c r="R2668" t="s">
        <v>8356</v>
      </c>
      <c r="S2668" s="12">
        <f t="shared" si="166"/>
        <v>42235.764340277776</v>
      </c>
      <c r="T2668" s="12">
        <f t="shared" si="167"/>
        <v>42272.875</v>
      </c>
    </row>
    <row r="2669" spans="1:20" ht="60" hidden="1" x14ac:dyDescent="0.25">
      <c r="A2669">
        <v>2667</v>
      </c>
      <c r="B2669" s="3" t="s">
        <v>2667</v>
      </c>
      <c r="C2669" s="3" t="s">
        <v>6777</v>
      </c>
      <c r="D2669">
        <v>1500</v>
      </c>
      <c r="E2669">
        <v>1660</v>
      </c>
      <c r="F2669" t="s">
        <v>8219</v>
      </c>
      <c r="G2669" t="s">
        <v>8224</v>
      </c>
      <c r="H2669" t="s">
        <v>8246</v>
      </c>
      <c r="I2669">
        <v>1455142416</v>
      </c>
      <c r="J2669">
        <v>1452550416</v>
      </c>
      <c r="K2669" t="b">
        <v>0</v>
      </c>
      <c r="L2669">
        <v>18</v>
      </c>
      <c r="M2669" t="b">
        <v>1</v>
      </c>
      <c r="N2669" t="s">
        <v>8302</v>
      </c>
      <c r="O2669" s="5">
        <f t="shared" si="164"/>
        <v>110.66666666666667</v>
      </c>
      <c r="P2669" s="7">
        <f t="shared" si="165"/>
        <v>92.222222222222229</v>
      </c>
      <c r="Q2669" t="s">
        <v>8319</v>
      </c>
      <c r="R2669" t="s">
        <v>8356</v>
      </c>
      <c r="S2669" s="12">
        <f t="shared" si="166"/>
        <v>42380.926111111112</v>
      </c>
      <c r="T2669" s="12">
        <f t="shared" si="167"/>
        <v>42410.926111111112</v>
      </c>
    </row>
    <row r="2670" spans="1:20" ht="30" hidden="1" x14ac:dyDescent="0.25">
      <c r="A2670">
        <v>2668</v>
      </c>
      <c r="B2670" s="3" t="s">
        <v>2668</v>
      </c>
      <c r="C2670" s="3" t="s">
        <v>6778</v>
      </c>
      <c r="D2670">
        <v>1000</v>
      </c>
      <c r="E2670">
        <v>1707</v>
      </c>
      <c r="F2670" t="s">
        <v>8219</v>
      </c>
      <c r="G2670" t="s">
        <v>8229</v>
      </c>
      <c r="H2670" t="s">
        <v>8251</v>
      </c>
      <c r="I2670">
        <v>1447079520</v>
      </c>
      <c r="J2670">
        <v>1443449265</v>
      </c>
      <c r="K2670" t="b">
        <v>0</v>
      </c>
      <c r="L2670">
        <v>28</v>
      </c>
      <c r="M2670" t="b">
        <v>1</v>
      </c>
      <c r="N2670" t="s">
        <v>8302</v>
      </c>
      <c r="O2670" s="5">
        <f t="shared" si="164"/>
        <v>170.70000000000002</v>
      </c>
      <c r="P2670" s="7">
        <f t="shared" si="165"/>
        <v>60.964285714285715</v>
      </c>
      <c r="Q2670" t="s">
        <v>8319</v>
      </c>
      <c r="R2670" t="s">
        <v>8356</v>
      </c>
      <c r="S2670" s="12">
        <f t="shared" si="166"/>
        <v>42275.588715277772</v>
      </c>
      <c r="T2670" s="12">
        <f t="shared" si="167"/>
        <v>42317.60555555555</v>
      </c>
    </row>
    <row r="2671" spans="1:20" ht="60" hidden="1" x14ac:dyDescent="0.25">
      <c r="A2671">
        <v>2669</v>
      </c>
      <c r="B2671" s="3" t="s">
        <v>2669</v>
      </c>
      <c r="C2671" s="3" t="s">
        <v>6779</v>
      </c>
      <c r="D2671">
        <v>800</v>
      </c>
      <c r="E2671">
        <v>1001</v>
      </c>
      <c r="F2671" t="s">
        <v>8219</v>
      </c>
      <c r="G2671" t="s">
        <v>8224</v>
      </c>
      <c r="H2671" t="s">
        <v>8246</v>
      </c>
      <c r="I2671">
        <v>1452387096</v>
      </c>
      <c r="J2671">
        <v>1447203096</v>
      </c>
      <c r="K2671" t="b">
        <v>0</v>
      </c>
      <c r="L2671">
        <v>11</v>
      </c>
      <c r="M2671" t="b">
        <v>1</v>
      </c>
      <c r="N2671" t="s">
        <v>8302</v>
      </c>
      <c r="O2671" s="5">
        <f t="shared" si="164"/>
        <v>125.125</v>
      </c>
      <c r="P2671" s="7">
        <f t="shared" si="165"/>
        <v>91</v>
      </c>
      <c r="Q2671" t="s">
        <v>8319</v>
      </c>
      <c r="R2671" t="s">
        <v>8356</v>
      </c>
      <c r="S2671" s="12">
        <f t="shared" si="166"/>
        <v>42319.035833333335</v>
      </c>
      <c r="T2671" s="12">
        <f t="shared" si="167"/>
        <v>42379.035833333335</v>
      </c>
    </row>
    <row r="2672" spans="1:20" ht="60" x14ac:dyDescent="0.25">
      <c r="A2672">
        <v>2670</v>
      </c>
      <c r="B2672" s="3" t="s">
        <v>2670</v>
      </c>
      <c r="C2672" s="3" t="s">
        <v>6780</v>
      </c>
      <c r="D2672">
        <v>38888</v>
      </c>
      <c r="E2672">
        <v>2495</v>
      </c>
      <c r="F2672" t="s">
        <v>8221</v>
      </c>
      <c r="G2672" t="s">
        <v>8226</v>
      </c>
      <c r="H2672" t="s">
        <v>8248</v>
      </c>
      <c r="I2672">
        <v>1406593780</v>
      </c>
      <c r="J2672">
        <v>1404174580</v>
      </c>
      <c r="K2672" t="b">
        <v>1</v>
      </c>
      <c r="L2672">
        <v>60</v>
      </c>
      <c r="M2672" t="b">
        <v>0</v>
      </c>
      <c r="N2672" t="s">
        <v>8302</v>
      </c>
      <c r="O2672" s="5">
        <f t="shared" si="164"/>
        <v>6.4158609339642041</v>
      </c>
      <c r="P2672" s="7">
        <f t="shared" si="165"/>
        <v>41.583333333333336</v>
      </c>
      <c r="Q2672" t="s">
        <v>8319</v>
      </c>
      <c r="R2672" t="s">
        <v>8356</v>
      </c>
      <c r="S2672" s="12">
        <f t="shared" si="166"/>
        <v>41821.020601851851</v>
      </c>
      <c r="T2672" s="12">
        <f t="shared" si="167"/>
        <v>41849.020601851851</v>
      </c>
    </row>
    <row r="2673" spans="1:20" ht="45" x14ac:dyDescent="0.25">
      <c r="A2673">
        <v>2671</v>
      </c>
      <c r="B2673" s="3" t="s">
        <v>2671</v>
      </c>
      <c r="C2673" s="3" t="s">
        <v>6781</v>
      </c>
      <c r="D2673">
        <v>25000</v>
      </c>
      <c r="E2673">
        <v>2836</v>
      </c>
      <c r="F2673" t="s">
        <v>8221</v>
      </c>
      <c r="G2673" t="s">
        <v>8224</v>
      </c>
      <c r="H2673" t="s">
        <v>8246</v>
      </c>
      <c r="I2673">
        <v>1419017880</v>
      </c>
      <c r="J2673">
        <v>1416419916</v>
      </c>
      <c r="K2673" t="b">
        <v>1</v>
      </c>
      <c r="L2673">
        <v>84</v>
      </c>
      <c r="M2673" t="b">
        <v>0</v>
      </c>
      <c r="N2673" t="s">
        <v>8302</v>
      </c>
      <c r="O2673" s="5">
        <f t="shared" si="164"/>
        <v>11.343999999999999</v>
      </c>
      <c r="P2673" s="7">
        <f t="shared" si="165"/>
        <v>33.761904761904759</v>
      </c>
      <c r="Q2673" t="s">
        <v>8319</v>
      </c>
      <c r="R2673" t="s">
        <v>8356</v>
      </c>
      <c r="S2673" s="12">
        <f t="shared" si="166"/>
        <v>41962.749027777783</v>
      </c>
      <c r="T2673" s="12">
        <f t="shared" si="167"/>
        <v>41992.818055555559</v>
      </c>
    </row>
    <row r="2674" spans="1:20" ht="60" x14ac:dyDescent="0.25">
      <c r="A2674">
        <v>2672</v>
      </c>
      <c r="B2674" s="3" t="s">
        <v>2672</v>
      </c>
      <c r="C2674" s="3" t="s">
        <v>6782</v>
      </c>
      <c r="D2674">
        <v>10000</v>
      </c>
      <c r="E2674">
        <v>3319</v>
      </c>
      <c r="F2674" t="s">
        <v>8221</v>
      </c>
      <c r="G2674" t="s">
        <v>8224</v>
      </c>
      <c r="H2674" t="s">
        <v>8246</v>
      </c>
      <c r="I2674">
        <v>1451282400</v>
      </c>
      <c r="J2674">
        <v>1449436390</v>
      </c>
      <c r="K2674" t="b">
        <v>1</v>
      </c>
      <c r="L2674">
        <v>47</v>
      </c>
      <c r="M2674" t="b">
        <v>0</v>
      </c>
      <c r="N2674" t="s">
        <v>8302</v>
      </c>
      <c r="O2674" s="5">
        <f t="shared" si="164"/>
        <v>33.19</v>
      </c>
      <c r="P2674" s="7">
        <f t="shared" si="165"/>
        <v>70.61702127659575</v>
      </c>
      <c r="Q2674" t="s">
        <v>8319</v>
      </c>
      <c r="R2674" t="s">
        <v>8356</v>
      </c>
      <c r="S2674" s="12">
        <f t="shared" si="166"/>
        <v>42344.884143518517</v>
      </c>
      <c r="T2674" s="12">
        <f t="shared" si="167"/>
        <v>42366.25</v>
      </c>
    </row>
    <row r="2675" spans="1:20" ht="60" x14ac:dyDescent="0.25">
      <c r="A2675">
        <v>2673</v>
      </c>
      <c r="B2675" s="3" t="s">
        <v>2673</v>
      </c>
      <c r="C2675" s="3" t="s">
        <v>6783</v>
      </c>
      <c r="D2675">
        <v>40000</v>
      </c>
      <c r="E2675">
        <v>11032</v>
      </c>
      <c r="F2675" t="s">
        <v>8221</v>
      </c>
      <c r="G2675" t="s">
        <v>8224</v>
      </c>
      <c r="H2675" t="s">
        <v>8246</v>
      </c>
      <c r="I2675">
        <v>1414622700</v>
      </c>
      <c r="J2675">
        <v>1412081999</v>
      </c>
      <c r="K2675" t="b">
        <v>1</v>
      </c>
      <c r="L2675">
        <v>66</v>
      </c>
      <c r="M2675" t="b">
        <v>0</v>
      </c>
      <c r="N2675" t="s">
        <v>8302</v>
      </c>
      <c r="O2675" s="5">
        <f t="shared" si="164"/>
        <v>27.58</v>
      </c>
      <c r="P2675" s="7">
        <f t="shared" si="165"/>
        <v>167.15151515151516</v>
      </c>
      <c r="Q2675" t="s">
        <v>8319</v>
      </c>
      <c r="R2675" t="s">
        <v>8356</v>
      </c>
      <c r="S2675" s="12">
        <f t="shared" si="166"/>
        <v>41912.541655092595</v>
      </c>
      <c r="T2675" s="12">
        <f t="shared" si="167"/>
        <v>41941.947916666664</v>
      </c>
    </row>
    <row r="2676" spans="1:20" ht="60" x14ac:dyDescent="0.25">
      <c r="A2676">
        <v>2674</v>
      </c>
      <c r="B2676" s="3" t="s">
        <v>2674</v>
      </c>
      <c r="C2676" s="3" t="s">
        <v>6784</v>
      </c>
      <c r="D2676">
        <v>35000</v>
      </c>
      <c r="E2676">
        <v>21994</v>
      </c>
      <c r="F2676" t="s">
        <v>8221</v>
      </c>
      <c r="G2676" t="s">
        <v>8224</v>
      </c>
      <c r="H2676" t="s">
        <v>8246</v>
      </c>
      <c r="I2676">
        <v>1467694740</v>
      </c>
      <c r="J2676">
        <v>1465398670</v>
      </c>
      <c r="K2676" t="b">
        <v>1</v>
      </c>
      <c r="L2676">
        <v>171</v>
      </c>
      <c r="M2676" t="b">
        <v>0</v>
      </c>
      <c r="N2676" t="s">
        <v>8302</v>
      </c>
      <c r="O2676" s="5">
        <f t="shared" si="164"/>
        <v>62.839999999999996</v>
      </c>
      <c r="P2676" s="7">
        <f t="shared" si="165"/>
        <v>128.61988304093566</v>
      </c>
      <c r="Q2676" t="s">
        <v>8319</v>
      </c>
      <c r="R2676" t="s">
        <v>8356</v>
      </c>
      <c r="S2676" s="12">
        <f t="shared" si="166"/>
        <v>42529.632754629631</v>
      </c>
      <c r="T2676" s="12">
        <f t="shared" si="167"/>
        <v>42556.207638888889</v>
      </c>
    </row>
    <row r="2677" spans="1:20" ht="60" x14ac:dyDescent="0.25">
      <c r="A2677">
        <v>2675</v>
      </c>
      <c r="B2677" s="3" t="s">
        <v>2675</v>
      </c>
      <c r="C2677" s="3" t="s">
        <v>6785</v>
      </c>
      <c r="D2677">
        <v>25000</v>
      </c>
      <c r="E2677">
        <v>1897</v>
      </c>
      <c r="F2677" t="s">
        <v>8221</v>
      </c>
      <c r="G2677" t="s">
        <v>8224</v>
      </c>
      <c r="H2677" t="s">
        <v>8246</v>
      </c>
      <c r="I2677">
        <v>1415655289</v>
      </c>
      <c r="J2677">
        <v>1413059689</v>
      </c>
      <c r="K2677" t="b">
        <v>1</v>
      </c>
      <c r="L2677">
        <v>29</v>
      </c>
      <c r="M2677" t="b">
        <v>0</v>
      </c>
      <c r="N2677" t="s">
        <v>8302</v>
      </c>
      <c r="O2677" s="5">
        <f t="shared" si="164"/>
        <v>7.5880000000000001</v>
      </c>
      <c r="P2677" s="7">
        <f t="shared" si="165"/>
        <v>65.41379310344827</v>
      </c>
      <c r="Q2677" t="s">
        <v>8319</v>
      </c>
      <c r="R2677" t="s">
        <v>8356</v>
      </c>
      <c r="S2677" s="12">
        <f t="shared" si="166"/>
        <v>41923.857511574075</v>
      </c>
      <c r="T2677" s="12">
        <f t="shared" si="167"/>
        <v>41953.899178240739</v>
      </c>
    </row>
    <row r="2678" spans="1:20" ht="60" x14ac:dyDescent="0.25">
      <c r="A2678">
        <v>2676</v>
      </c>
      <c r="B2678" s="3" t="s">
        <v>2676</v>
      </c>
      <c r="C2678" s="3" t="s">
        <v>6786</v>
      </c>
      <c r="D2678">
        <v>2100</v>
      </c>
      <c r="E2678">
        <v>1058</v>
      </c>
      <c r="F2678" t="s">
        <v>8221</v>
      </c>
      <c r="G2678" t="s">
        <v>8229</v>
      </c>
      <c r="H2678" t="s">
        <v>8251</v>
      </c>
      <c r="I2678">
        <v>1463929174</v>
      </c>
      <c r="J2678">
        <v>1461337174</v>
      </c>
      <c r="K2678" t="b">
        <v>0</v>
      </c>
      <c r="L2678">
        <v>9</v>
      </c>
      <c r="M2678" t="b">
        <v>0</v>
      </c>
      <c r="N2678" t="s">
        <v>8302</v>
      </c>
      <c r="O2678" s="5">
        <f t="shared" si="164"/>
        <v>50.38095238095238</v>
      </c>
      <c r="P2678" s="7">
        <f t="shared" si="165"/>
        <v>117.55555555555556</v>
      </c>
      <c r="Q2678" t="s">
        <v>8319</v>
      </c>
      <c r="R2678" t="s">
        <v>8356</v>
      </c>
      <c r="S2678" s="12">
        <f t="shared" si="166"/>
        <v>42482.624699074076</v>
      </c>
      <c r="T2678" s="12">
        <f t="shared" si="167"/>
        <v>42512.624699074076</v>
      </c>
    </row>
    <row r="2679" spans="1:20" ht="45" x14ac:dyDescent="0.25">
      <c r="A2679">
        <v>2677</v>
      </c>
      <c r="B2679" s="3" t="s">
        <v>2677</v>
      </c>
      <c r="C2679" s="3" t="s">
        <v>6787</v>
      </c>
      <c r="D2679">
        <v>19500</v>
      </c>
      <c r="E2679">
        <v>3415</v>
      </c>
      <c r="F2679" t="s">
        <v>8221</v>
      </c>
      <c r="G2679" t="s">
        <v>8224</v>
      </c>
      <c r="H2679" t="s">
        <v>8246</v>
      </c>
      <c r="I2679">
        <v>1404348143</v>
      </c>
      <c r="J2679">
        <v>1401756143</v>
      </c>
      <c r="K2679" t="b">
        <v>0</v>
      </c>
      <c r="L2679">
        <v>27</v>
      </c>
      <c r="M2679" t="b">
        <v>0</v>
      </c>
      <c r="N2679" t="s">
        <v>8302</v>
      </c>
      <c r="O2679" s="5">
        <f t="shared" si="164"/>
        <v>17.512820512820511</v>
      </c>
      <c r="P2679" s="7">
        <f t="shared" si="165"/>
        <v>126.48148148148148</v>
      </c>
      <c r="Q2679" t="s">
        <v>8319</v>
      </c>
      <c r="R2679" t="s">
        <v>8356</v>
      </c>
      <c r="S2679" s="12">
        <f t="shared" si="166"/>
        <v>41793.029432870368</v>
      </c>
      <c r="T2679" s="12">
        <f t="shared" si="167"/>
        <v>41823.029432870368</v>
      </c>
    </row>
    <row r="2680" spans="1:20" ht="60" x14ac:dyDescent="0.25">
      <c r="A2680">
        <v>2678</v>
      </c>
      <c r="B2680" s="3" t="s">
        <v>2678</v>
      </c>
      <c r="C2680" s="3" t="s">
        <v>6788</v>
      </c>
      <c r="D2680">
        <v>8000000</v>
      </c>
      <c r="E2680">
        <v>1100</v>
      </c>
      <c r="F2680" t="s">
        <v>8221</v>
      </c>
      <c r="G2680" t="s">
        <v>8227</v>
      </c>
      <c r="H2680" t="s">
        <v>8249</v>
      </c>
      <c r="I2680">
        <v>1443121765</v>
      </c>
      <c r="J2680">
        <v>1440529765</v>
      </c>
      <c r="K2680" t="b">
        <v>0</v>
      </c>
      <c r="L2680">
        <v>2</v>
      </c>
      <c r="M2680" t="b">
        <v>0</v>
      </c>
      <c r="N2680" t="s">
        <v>8302</v>
      </c>
      <c r="O2680" s="5">
        <f t="shared" si="164"/>
        <v>1.375E-2</v>
      </c>
      <c r="P2680" s="7">
        <f t="shared" si="165"/>
        <v>550</v>
      </c>
      <c r="Q2680" t="s">
        <v>8319</v>
      </c>
      <c r="R2680" t="s">
        <v>8356</v>
      </c>
      <c r="S2680" s="12">
        <f t="shared" si="166"/>
        <v>42241.798206018517</v>
      </c>
      <c r="T2680" s="12">
        <f t="shared" si="167"/>
        <v>42271.798206018517</v>
      </c>
    </row>
    <row r="2681" spans="1:20" ht="60" x14ac:dyDescent="0.25">
      <c r="A2681">
        <v>2679</v>
      </c>
      <c r="B2681" s="3" t="s">
        <v>2679</v>
      </c>
      <c r="C2681" s="3" t="s">
        <v>6789</v>
      </c>
      <c r="D2681">
        <v>40000</v>
      </c>
      <c r="E2681">
        <v>132</v>
      </c>
      <c r="F2681" t="s">
        <v>8221</v>
      </c>
      <c r="G2681" t="s">
        <v>8224</v>
      </c>
      <c r="H2681" t="s">
        <v>8246</v>
      </c>
      <c r="I2681">
        <v>1425081694</v>
      </c>
      <c r="J2681">
        <v>1422489694</v>
      </c>
      <c r="K2681" t="b">
        <v>0</v>
      </c>
      <c r="L2681">
        <v>3</v>
      </c>
      <c r="M2681" t="b">
        <v>0</v>
      </c>
      <c r="N2681" t="s">
        <v>8302</v>
      </c>
      <c r="O2681" s="5">
        <f t="shared" si="164"/>
        <v>0.33</v>
      </c>
      <c r="P2681" s="7">
        <f t="shared" si="165"/>
        <v>44</v>
      </c>
      <c r="Q2681" t="s">
        <v>8319</v>
      </c>
      <c r="R2681" t="s">
        <v>8356</v>
      </c>
      <c r="S2681" s="12">
        <f t="shared" si="166"/>
        <v>42033.001087962963</v>
      </c>
      <c r="T2681" s="12">
        <f t="shared" si="167"/>
        <v>42063.001087962963</v>
      </c>
    </row>
    <row r="2682" spans="1:20" x14ac:dyDescent="0.25">
      <c r="A2682">
        <v>2680</v>
      </c>
      <c r="B2682" s="3" t="s">
        <v>2680</v>
      </c>
      <c r="C2682" s="3" t="s">
        <v>6790</v>
      </c>
      <c r="D2682">
        <v>32000</v>
      </c>
      <c r="E2682">
        <v>276</v>
      </c>
      <c r="F2682" t="s">
        <v>8221</v>
      </c>
      <c r="G2682" t="s">
        <v>8227</v>
      </c>
      <c r="H2682" t="s">
        <v>8249</v>
      </c>
      <c r="I2682">
        <v>1459915491</v>
      </c>
      <c r="J2682">
        <v>1457327091</v>
      </c>
      <c r="K2682" t="b">
        <v>0</v>
      </c>
      <c r="L2682">
        <v>4</v>
      </c>
      <c r="M2682" t="b">
        <v>0</v>
      </c>
      <c r="N2682" t="s">
        <v>8302</v>
      </c>
      <c r="O2682" s="5">
        <f t="shared" si="164"/>
        <v>0.86250000000000004</v>
      </c>
      <c r="P2682" s="7">
        <f t="shared" si="165"/>
        <v>69</v>
      </c>
      <c r="Q2682" t="s">
        <v>8319</v>
      </c>
      <c r="R2682" t="s">
        <v>8356</v>
      </c>
      <c r="S2682" s="12">
        <f t="shared" si="166"/>
        <v>42436.211701388893</v>
      </c>
      <c r="T2682" s="12">
        <f t="shared" si="167"/>
        <v>42466.170034722221</v>
      </c>
    </row>
    <row r="2683" spans="1:20" ht="45" x14ac:dyDescent="0.25">
      <c r="A2683">
        <v>2681</v>
      </c>
      <c r="B2683" s="3" t="s">
        <v>2681</v>
      </c>
      <c r="C2683" s="3" t="s">
        <v>6791</v>
      </c>
      <c r="D2683">
        <v>8000</v>
      </c>
      <c r="E2683">
        <v>55</v>
      </c>
      <c r="F2683" t="s">
        <v>8221</v>
      </c>
      <c r="G2683" t="s">
        <v>8224</v>
      </c>
      <c r="H2683" t="s">
        <v>8246</v>
      </c>
      <c r="I2683">
        <v>1405027750</v>
      </c>
      <c r="J2683">
        <v>1402867750</v>
      </c>
      <c r="K2683" t="b">
        <v>0</v>
      </c>
      <c r="L2683">
        <v>2</v>
      </c>
      <c r="M2683" t="b">
        <v>0</v>
      </c>
      <c r="N2683" t="s">
        <v>8284</v>
      </c>
      <c r="O2683" s="5">
        <f t="shared" si="164"/>
        <v>0.6875</v>
      </c>
      <c r="P2683" s="7">
        <f t="shared" si="165"/>
        <v>27.5</v>
      </c>
      <c r="Q2683" t="s">
        <v>8336</v>
      </c>
      <c r="R2683" t="s">
        <v>8337</v>
      </c>
      <c r="S2683" s="12">
        <f t="shared" si="166"/>
        <v>41805.895254629628</v>
      </c>
      <c r="T2683" s="12">
        <f t="shared" si="167"/>
        <v>41830.895254629628</v>
      </c>
    </row>
    <row r="2684" spans="1:20" ht="45" x14ac:dyDescent="0.25">
      <c r="A2684">
        <v>2682</v>
      </c>
      <c r="B2684" s="3" t="s">
        <v>2682</v>
      </c>
      <c r="C2684" s="3" t="s">
        <v>6792</v>
      </c>
      <c r="D2684">
        <v>6000</v>
      </c>
      <c r="E2684">
        <v>1698</v>
      </c>
      <c r="F2684" t="s">
        <v>8221</v>
      </c>
      <c r="G2684" t="s">
        <v>8224</v>
      </c>
      <c r="H2684" t="s">
        <v>8246</v>
      </c>
      <c r="I2684">
        <v>1416635940</v>
      </c>
      <c r="J2684">
        <v>1413838540</v>
      </c>
      <c r="K2684" t="b">
        <v>0</v>
      </c>
      <c r="L2684">
        <v>20</v>
      </c>
      <c r="M2684" t="b">
        <v>0</v>
      </c>
      <c r="N2684" t="s">
        <v>8284</v>
      </c>
      <c r="O2684" s="5">
        <f t="shared" si="164"/>
        <v>28.299999999999997</v>
      </c>
      <c r="P2684" s="7">
        <f t="shared" si="165"/>
        <v>84.9</v>
      </c>
      <c r="Q2684" t="s">
        <v>8336</v>
      </c>
      <c r="R2684" t="s">
        <v>8337</v>
      </c>
      <c r="S2684" s="12">
        <f t="shared" si="166"/>
        <v>41932.871990740743</v>
      </c>
      <c r="T2684" s="12">
        <f t="shared" si="167"/>
        <v>41965.249305555553</v>
      </c>
    </row>
    <row r="2685" spans="1:20" ht="60" x14ac:dyDescent="0.25">
      <c r="A2685">
        <v>2683</v>
      </c>
      <c r="B2685" s="3" t="s">
        <v>2683</v>
      </c>
      <c r="C2685" s="3" t="s">
        <v>6793</v>
      </c>
      <c r="D2685">
        <v>15000</v>
      </c>
      <c r="E2685">
        <v>36</v>
      </c>
      <c r="F2685" t="s">
        <v>8221</v>
      </c>
      <c r="G2685" t="s">
        <v>8224</v>
      </c>
      <c r="H2685" t="s">
        <v>8246</v>
      </c>
      <c r="I2685">
        <v>1425233240</v>
      </c>
      <c r="J2685">
        <v>1422641240</v>
      </c>
      <c r="K2685" t="b">
        <v>0</v>
      </c>
      <c r="L2685">
        <v>3</v>
      </c>
      <c r="M2685" t="b">
        <v>0</v>
      </c>
      <c r="N2685" t="s">
        <v>8284</v>
      </c>
      <c r="O2685" s="5">
        <f t="shared" si="164"/>
        <v>0.24</v>
      </c>
      <c r="P2685" s="7">
        <f t="shared" si="165"/>
        <v>12</v>
      </c>
      <c r="Q2685" t="s">
        <v>8336</v>
      </c>
      <c r="R2685" t="s">
        <v>8337</v>
      </c>
      <c r="S2685" s="12">
        <f t="shared" si="166"/>
        <v>42034.75509259259</v>
      </c>
      <c r="T2685" s="12">
        <f t="shared" si="167"/>
        <v>42064.75509259259</v>
      </c>
    </row>
    <row r="2686" spans="1:20" ht="60" x14ac:dyDescent="0.25">
      <c r="A2686">
        <v>2684</v>
      </c>
      <c r="B2686" s="3" t="s">
        <v>2684</v>
      </c>
      <c r="C2686" s="3" t="s">
        <v>6794</v>
      </c>
      <c r="D2686">
        <v>70000</v>
      </c>
      <c r="E2686">
        <v>800</v>
      </c>
      <c r="F2686" t="s">
        <v>8221</v>
      </c>
      <c r="G2686" t="s">
        <v>8224</v>
      </c>
      <c r="H2686" t="s">
        <v>8246</v>
      </c>
      <c r="I2686">
        <v>1407621425</v>
      </c>
      <c r="J2686">
        <v>1404165425</v>
      </c>
      <c r="K2686" t="b">
        <v>0</v>
      </c>
      <c r="L2686">
        <v>4</v>
      </c>
      <c r="M2686" t="b">
        <v>0</v>
      </c>
      <c r="N2686" t="s">
        <v>8284</v>
      </c>
      <c r="O2686" s="5">
        <f t="shared" si="164"/>
        <v>1.1428571428571428</v>
      </c>
      <c r="P2686" s="7">
        <f t="shared" si="165"/>
        <v>200</v>
      </c>
      <c r="Q2686" t="s">
        <v>8336</v>
      </c>
      <c r="R2686" t="s">
        <v>8337</v>
      </c>
      <c r="S2686" s="12">
        <f t="shared" si="166"/>
        <v>41820.914641203701</v>
      </c>
      <c r="T2686" s="12">
        <f t="shared" si="167"/>
        <v>41860.914641203701</v>
      </c>
    </row>
    <row r="2687" spans="1:20" ht="60" x14ac:dyDescent="0.25">
      <c r="A2687">
        <v>2685</v>
      </c>
      <c r="B2687" s="3" t="s">
        <v>2685</v>
      </c>
      <c r="C2687" s="3" t="s">
        <v>6795</v>
      </c>
      <c r="D2687">
        <v>50000</v>
      </c>
      <c r="E2687">
        <v>10</v>
      </c>
      <c r="F2687" t="s">
        <v>8221</v>
      </c>
      <c r="G2687" t="s">
        <v>8224</v>
      </c>
      <c r="H2687" t="s">
        <v>8246</v>
      </c>
      <c r="I2687">
        <v>1430149330</v>
      </c>
      <c r="J2687">
        <v>1424968930</v>
      </c>
      <c r="K2687" t="b">
        <v>0</v>
      </c>
      <c r="L2687">
        <v>1</v>
      </c>
      <c r="M2687" t="b">
        <v>0</v>
      </c>
      <c r="N2687" t="s">
        <v>8284</v>
      </c>
      <c r="O2687" s="5">
        <f t="shared" si="164"/>
        <v>0.02</v>
      </c>
      <c r="P2687" s="7">
        <f t="shared" si="165"/>
        <v>10</v>
      </c>
      <c r="Q2687" t="s">
        <v>8336</v>
      </c>
      <c r="R2687" t="s">
        <v>8337</v>
      </c>
      <c r="S2687" s="12">
        <f t="shared" si="166"/>
        <v>42061.69594907407</v>
      </c>
      <c r="T2687" s="12">
        <f t="shared" si="167"/>
        <v>42121.654282407413</v>
      </c>
    </row>
    <row r="2688" spans="1:20" ht="60" x14ac:dyDescent="0.25">
      <c r="A2688">
        <v>2686</v>
      </c>
      <c r="B2688" s="3" t="s">
        <v>2686</v>
      </c>
      <c r="C2688" s="3" t="s">
        <v>6796</v>
      </c>
      <c r="D2688">
        <v>30000</v>
      </c>
      <c r="E2688">
        <v>0</v>
      </c>
      <c r="F2688" t="s">
        <v>8221</v>
      </c>
      <c r="G2688" t="s">
        <v>8224</v>
      </c>
      <c r="H2688" t="s">
        <v>8246</v>
      </c>
      <c r="I2688">
        <v>1412119423</v>
      </c>
      <c r="J2688">
        <v>1410391423</v>
      </c>
      <c r="K2688" t="b">
        <v>0</v>
      </c>
      <c r="L2688">
        <v>0</v>
      </c>
      <c r="M2688" t="b">
        <v>0</v>
      </c>
      <c r="N2688" t="s">
        <v>8284</v>
      </c>
      <c r="O2688" s="5">
        <f t="shared" si="164"/>
        <v>0</v>
      </c>
      <c r="P2688" s="7" t="str">
        <f t="shared" si="165"/>
        <v>N/A</v>
      </c>
      <c r="Q2688" t="s">
        <v>8336</v>
      </c>
      <c r="R2688" t="s">
        <v>8337</v>
      </c>
      <c r="S2688" s="12">
        <f t="shared" si="166"/>
        <v>41892.974803240737</v>
      </c>
      <c r="T2688" s="12">
        <f t="shared" si="167"/>
        <v>41912.974803240737</v>
      </c>
    </row>
    <row r="2689" spans="1:20" ht="45" x14ac:dyDescent="0.25">
      <c r="A2689">
        <v>2687</v>
      </c>
      <c r="B2689" s="3" t="s">
        <v>2687</v>
      </c>
      <c r="C2689" s="3" t="s">
        <v>6797</v>
      </c>
      <c r="D2689">
        <v>15000</v>
      </c>
      <c r="E2689">
        <v>0</v>
      </c>
      <c r="F2689" t="s">
        <v>8221</v>
      </c>
      <c r="G2689" t="s">
        <v>8224</v>
      </c>
      <c r="H2689" t="s">
        <v>8246</v>
      </c>
      <c r="I2689">
        <v>1435591318</v>
      </c>
      <c r="J2689">
        <v>1432999318</v>
      </c>
      <c r="K2689" t="b">
        <v>0</v>
      </c>
      <c r="L2689">
        <v>0</v>
      </c>
      <c r="M2689" t="b">
        <v>0</v>
      </c>
      <c r="N2689" t="s">
        <v>8284</v>
      </c>
      <c r="O2689" s="5">
        <f t="shared" si="164"/>
        <v>0</v>
      </c>
      <c r="P2689" s="7" t="str">
        <f t="shared" si="165"/>
        <v>N/A</v>
      </c>
      <c r="Q2689" t="s">
        <v>8336</v>
      </c>
      <c r="R2689" t="s">
        <v>8337</v>
      </c>
      <c r="S2689" s="12">
        <f t="shared" si="166"/>
        <v>42154.64025462963</v>
      </c>
      <c r="T2689" s="12">
        <f t="shared" si="167"/>
        <v>42184.64025462963</v>
      </c>
    </row>
    <row r="2690" spans="1:20" ht="30" x14ac:dyDescent="0.25">
      <c r="A2690">
        <v>2688</v>
      </c>
      <c r="B2690" s="3" t="s">
        <v>2688</v>
      </c>
      <c r="C2690" s="3" t="s">
        <v>6798</v>
      </c>
      <c r="D2690">
        <v>50000</v>
      </c>
      <c r="E2690">
        <v>74</v>
      </c>
      <c r="F2690" t="s">
        <v>8221</v>
      </c>
      <c r="G2690" t="s">
        <v>8224</v>
      </c>
      <c r="H2690" t="s">
        <v>8246</v>
      </c>
      <c r="I2690">
        <v>1424746800</v>
      </c>
      <c r="J2690">
        <v>1422067870</v>
      </c>
      <c r="K2690" t="b">
        <v>0</v>
      </c>
      <c r="L2690">
        <v>14</v>
      </c>
      <c r="M2690" t="b">
        <v>0</v>
      </c>
      <c r="N2690" t="s">
        <v>8284</v>
      </c>
      <c r="O2690" s="5">
        <f t="shared" si="164"/>
        <v>0.14799999999999999</v>
      </c>
      <c r="P2690" s="7">
        <f t="shared" si="165"/>
        <v>5.2857142857142856</v>
      </c>
      <c r="Q2690" t="s">
        <v>8336</v>
      </c>
      <c r="R2690" t="s">
        <v>8337</v>
      </c>
      <c r="S2690" s="12">
        <f t="shared" si="166"/>
        <v>42028.118865740747</v>
      </c>
      <c r="T2690" s="12">
        <f t="shared" si="167"/>
        <v>42059.125</v>
      </c>
    </row>
    <row r="2691" spans="1:20" ht="60" x14ac:dyDescent="0.25">
      <c r="A2691">
        <v>2689</v>
      </c>
      <c r="B2691" s="3" t="s">
        <v>2689</v>
      </c>
      <c r="C2691" s="3" t="s">
        <v>6799</v>
      </c>
      <c r="D2691">
        <v>35000</v>
      </c>
      <c r="E2691">
        <v>1</v>
      </c>
      <c r="F2691" t="s">
        <v>8221</v>
      </c>
      <c r="G2691" t="s">
        <v>8224</v>
      </c>
      <c r="H2691" t="s">
        <v>8246</v>
      </c>
      <c r="I2691">
        <v>1469919890</v>
      </c>
      <c r="J2691">
        <v>1467327890</v>
      </c>
      <c r="K2691" t="b">
        <v>0</v>
      </c>
      <c r="L2691">
        <v>1</v>
      </c>
      <c r="M2691" t="b">
        <v>0</v>
      </c>
      <c r="N2691" t="s">
        <v>8284</v>
      </c>
      <c r="O2691" s="5">
        <f t="shared" ref="O2691:O2754" si="168">(E2691/D2691)*100</f>
        <v>2.8571428571428571E-3</v>
      </c>
      <c r="P2691" s="7">
        <f t="shared" ref="P2691:P2754" si="169">IF(E2691&gt;0,E2691/L2691,"N/A")</f>
        <v>1</v>
      </c>
      <c r="Q2691" t="s">
        <v>8336</v>
      </c>
      <c r="R2691" t="s">
        <v>8337</v>
      </c>
      <c r="S2691" s="12">
        <f t="shared" ref="S2691:S2754" si="170">(((J2691/60)/60)/24)+DATE(1970,1,1)</f>
        <v>42551.961689814809</v>
      </c>
      <c r="T2691" s="12">
        <f t="shared" ref="T2691:T2754" si="171">(((I2691/60)/60/24)+DATE(1970,1,1))</f>
        <v>42581.961689814809</v>
      </c>
    </row>
    <row r="2692" spans="1:20" ht="60" x14ac:dyDescent="0.25">
      <c r="A2692">
        <v>2690</v>
      </c>
      <c r="B2692" s="3" t="s">
        <v>2690</v>
      </c>
      <c r="C2692" s="3" t="s">
        <v>6800</v>
      </c>
      <c r="D2692">
        <v>80000</v>
      </c>
      <c r="E2692">
        <v>8586</v>
      </c>
      <c r="F2692" t="s">
        <v>8221</v>
      </c>
      <c r="G2692" t="s">
        <v>8224</v>
      </c>
      <c r="H2692" t="s">
        <v>8246</v>
      </c>
      <c r="I2692">
        <v>1433298676</v>
      </c>
      <c r="J2692">
        <v>1429410676</v>
      </c>
      <c r="K2692" t="b">
        <v>0</v>
      </c>
      <c r="L2692">
        <v>118</v>
      </c>
      <c r="M2692" t="b">
        <v>0</v>
      </c>
      <c r="N2692" t="s">
        <v>8284</v>
      </c>
      <c r="O2692" s="5">
        <f t="shared" si="168"/>
        <v>10.7325</v>
      </c>
      <c r="P2692" s="7">
        <f t="shared" si="169"/>
        <v>72.762711864406782</v>
      </c>
      <c r="Q2692" t="s">
        <v>8336</v>
      </c>
      <c r="R2692" t="s">
        <v>8337</v>
      </c>
      <c r="S2692" s="12">
        <f t="shared" si="170"/>
        <v>42113.105046296296</v>
      </c>
      <c r="T2692" s="12">
        <f t="shared" si="171"/>
        <v>42158.105046296296</v>
      </c>
    </row>
    <row r="2693" spans="1:20" ht="30" x14ac:dyDescent="0.25">
      <c r="A2693">
        <v>2691</v>
      </c>
      <c r="B2693" s="3" t="s">
        <v>2691</v>
      </c>
      <c r="C2693" s="3" t="s">
        <v>6801</v>
      </c>
      <c r="D2693">
        <v>65000</v>
      </c>
      <c r="E2693">
        <v>35</v>
      </c>
      <c r="F2693" t="s">
        <v>8221</v>
      </c>
      <c r="G2693" t="s">
        <v>8229</v>
      </c>
      <c r="H2693" t="s">
        <v>8251</v>
      </c>
      <c r="I2693">
        <v>1431278557</v>
      </c>
      <c r="J2693">
        <v>1427390557</v>
      </c>
      <c r="K2693" t="b">
        <v>0</v>
      </c>
      <c r="L2693">
        <v>2</v>
      </c>
      <c r="M2693" t="b">
        <v>0</v>
      </c>
      <c r="N2693" t="s">
        <v>8284</v>
      </c>
      <c r="O2693" s="5">
        <f t="shared" si="168"/>
        <v>5.3846153846153842E-2</v>
      </c>
      <c r="P2693" s="7">
        <f t="shared" si="169"/>
        <v>17.5</v>
      </c>
      <c r="Q2693" t="s">
        <v>8336</v>
      </c>
      <c r="R2693" t="s">
        <v>8337</v>
      </c>
      <c r="S2693" s="12">
        <f t="shared" si="170"/>
        <v>42089.724039351851</v>
      </c>
      <c r="T2693" s="12">
        <f t="shared" si="171"/>
        <v>42134.724039351851</v>
      </c>
    </row>
    <row r="2694" spans="1:20" ht="45" x14ac:dyDescent="0.25">
      <c r="A2694">
        <v>2692</v>
      </c>
      <c r="B2694" s="3" t="s">
        <v>2692</v>
      </c>
      <c r="C2694" s="3" t="s">
        <v>6802</v>
      </c>
      <c r="D2694">
        <v>3500</v>
      </c>
      <c r="E2694">
        <v>25</v>
      </c>
      <c r="F2694" t="s">
        <v>8221</v>
      </c>
      <c r="G2694" t="s">
        <v>8224</v>
      </c>
      <c r="H2694" t="s">
        <v>8246</v>
      </c>
      <c r="I2694">
        <v>1427266860</v>
      </c>
      <c r="J2694">
        <v>1424678460</v>
      </c>
      <c r="K2694" t="b">
        <v>0</v>
      </c>
      <c r="L2694">
        <v>1</v>
      </c>
      <c r="M2694" t="b">
        <v>0</v>
      </c>
      <c r="N2694" t="s">
        <v>8284</v>
      </c>
      <c r="O2694" s="5">
        <f t="shared" si="168"/>
        <v>0.7142857142857143</v>
      </c>
      <c r="P2694" s="7">
        <f t="shared" si="169"/>
        <v>25</v>
      </c>
      <c r="Q2694" t="s">
        <v>8336</v>
      </c>
      <c r="R2694" t="s">
        <v>8337</v>
      </c>
      <c r="S2694" s="12">
        <f t="shared" si="170"/>
        <v>42058.334027777775</v>
      </c>
      <c r="T2694" s="12">
        <f t="shared" si="171"/>
        <v>42088.292361111111</v>
      </c>
    </row>
    <row r="2695" spans="1:20" ht="60" x14ac:dyDescent="0.25">
      <c r="A2695">
        <v>2693</v>
      </c>
      <c r="B2695" s="3" t="s">
        <v>2693</v>
      </c>
      <c r="C2695" s="3" t="s">
        <v>6803</v>
      </c>
      <c r="D2695">
        <v>5000</v>
      </c>
      <c r="E2695">
        <v>40</v>
      </c>
      <c r="F2695" t="s">
        <v>8221</v>
      </c>
      <c r="G2695" t="s">
        <v>8224</v>
      </c>
      <c r="H2695" t="s">
        <v>8246</v>
      </c>
      <c r="I2695">
        <v>1407899966</v>
      </c>
      <c r="J2695">
        <v>1405307966</v>
      </c>
      <c r="K2695" t="b">
        <v>0</v>
      </c>
      <c r="L2695">
        <v>3</v>
      </c>
      <c r="M2695" t="b">
        <v>0</v>
      </c>
      <c r="N2695" t="s">
        <v>8284</v>
      </c>
      <c r="O2695" s="5">
        <f t="shared" si="168"/>
        <v>0.8</v>
      </c>
      <c r="P2695" s="7">
        <f t="shared" si="169"/>
        <v>13.333333333333334</v>
      </c>
      <c r="Q2695" t="s">
        <v>8336</v>
      </c>
      <c r="R2695" t="s">
        <v>8337</v>
      </c>
      <c r="S2695" s="12">
        <f t="shared" si="170"/>
        <v>41834.138495370367</v>
      </c>
      <c r="T2695" s="12">
        <f t="shared" si="171"/>
        <v>41864.138495370367</v>
      </c>
    </row>
    <row r="2696" spans="1:20" ht="60" x14ac:dyDescent="0.25">
      <c r="A2696">
        <v>2694</v>
      </c>
      <c r="B2696" s="3" t="s">
        <v>2694</v>
      </c>
      <c r="C2696" s="3" t="s">
        <v>6804</v>
      </c>
      <c r="D2696">
        <v>30000</v>
      </c>
      <c r="E2696">
        <v>1</v>
      </c>
      <c r="F2696" t="s">
        <v>8221</v>
      </c>
      <c r="G2696" t="s">
        <v>8224</v>
      </c>
      <c r="H2696" t="s">
        <v>8246</v>
      </c>
      <c r="I2696">
        <v>1411701739</v>
      </c>
      <c r="J2696">
        <v>1409109739</v>
      </c>
      <c r="K2696" t="b">
        <v>0</v>
      </c>
      <c r="L2696">
        <v>1</v>
      </c>
      <c r="M2696" t="b">
        <v>0</v>
      </c>
      <c r="N2696" t="s">
        <v>8284</v>
      </c>
      <c r="O2696" s="5">
        <f t="shared" si="168"/>
        <v>3.3333333333333335E-3</v>
      </c>
      <c r="P2696" s="7">
        <f t="shared" si="169"/>
        <v>1</v>
      </c>
      <c r="Q2696" t="s">
        <v>8336</v>
      </c>
      <c r="R2696" t="s">
        <v>8337</v>
      </c>
      <c r="S2696" s="12">
        <f t="shared" si="170"/>
        <v>41878.140497685185</v>
      </c>
      <c r="T2696" s="12">
        <f t="shared" si="171"/>
        <v>41908.140497685185</v>
      </c>
    </row>
    <row r="2697" spans="1:20" ht="45" x14ac:dyDescent="0.25">
      <c r="A2697">
        <v>2695</v>
      </c>
      <c r="B2697" s="3" t="s">
        <v>2695</v>
      </c>
      <c r="C2697" s="3" t="s">
        <v>6805</v>
      </c>
      <c r="D2697">
        <v>15000</v>
      </c>
      <c r="E2697">
        <v>71</v>
      </c>
      <c r="F2697" t="s">
        <v>8221</v>
      </c>
      <c r="G2697" t="s">
        <v>8224</v>
      </c>
      <c r="H2697" t="s">
        <v>8246</v>
      </c>
      <c r="I2697">
        <v>1428981718</v>
      </c>
      <c r="J2697">
        <v>1423801318</v>
      </c>
      <c r="K2697" t="b">
        <v>0</v>
      </c>
      <c r="L2697">
        <v>3</v>
      </c>
      <c r="M2697" t="b">
        <v>0</v>
      </c>
      <c r="N2697" t="s">
        <v>8284</v>
      </c>
      <c r="O2697" s="5">
        <f t="shared" si="168"/>
        <v>0.47333333333333333</v>
      </c>
      <c r="P2697" s="7">
        <f t="shared" si="169"/>
        <v>23.666666666666668</v>
      </c>
      <c r="Q2697" t="s">
        <v>8336</v>
      </c>
      <c r="R2697" t="s">
        <v>8337</v>
      </c>
      <c r="S2697" s="12">
        <f t="shared" si="170"/>
        <v>42048.181921296295</v>
      </c>
      <c r="T2697" s="12">
        <f t="shared" si="171"/>
        <v>42108.14025462963</v>
      </c>
    </row>
    <row r="2698" spans="1:20" ht="60" x14ac:dyDescent="0.25">
      <c r="A2698">
        <v>2696</v>
      </c>
      <c r="B2698" s="3" t="s">
        <v>2696</v>
      </c>
      <c r="C2698" s="3" t="s">
        <v>6806</v>
      </c>
      <c r="D2698">
        <v>60000</v>
      </c>
      <c r="E2698">
        <v>3390</v>
      </c>
      <c r="F2698" t="s">
        <v>8221</v>
      </c>
      <c r="G2698" t="s">
        <v>8224</v>
      </c>
      <c r="H2698" t="s">
        <v>8246</v>
      </c>
      <c r="I2698">
        <v>1419538560</v>
      </c>
      <c r="J2698">
        <v>1416600960</v>
      </c>
      <c r="K2698" t="b">
        <v>0</v>
      </c>
      <c r="L2698">
        <v>38</v>
      </c>
      <c r="M2698" t="b">
        <v>0</v>
      </c>
      <c r="N2698" t="s">
        <v>8284</v>
      </c>
      <c r="O2698" s="5">
        <f t="shared" si="168"/>
        <v>5.65</v>
      </c>
      <c r="P2698" s="7">
        <f t="shared" si="169"/>
        <v>89.21052631578948</v>
      </c>
      <c r="Q2698" t="s">
        <v>8336</v>
      </c>
      <c r="R2698" t="s">
        <v>8337</v>
      </c>
      <c r="S2698" s="12">
        <f t="shared" si="170"/>
        <v>41964.844444444447</v>
      </c>
      <c r="T2698" s="12">
        <f t="shared" si="171"/>
        <v>41998.844444444447</v>
      </c>
    </row>
    <row r="2699" spans="1:20" ht="45" x14ac:dyDescent="0.25">
      <c r="A2699">
        <v>2697</v>
      </c>
      <c r="B2699" s="3" t="s">
        <v>2697</v>
      </c>
      <c r="C2699" s="3" t="s">
        <v>6807</v>
      </c>
      <c r="D2699">
        <v>23000</v>
      </c>
      <c r="E2699">
        <v>6061</v>
      </c>
      <c r="F2699" t="s">
        <v>8221</v>
      </c>
      <c r="G2699" t="s">
        <v>8224</v>
      </c>
      <c r="H2699" t="s">
        <v>8246</v>
      </c>
      <c r="I2699">
        <v>1438552800</v>
      </c>
      <c r="J2699">
        <v>1435876423</v>
      </c>
      <c r="K2699" t="b">
        <v>0</v>
      </c>
      <c r="L2699">
        <v>52</v>
      </c>
      <c r="M2699" t="b">
        <v>0</v>
      </c>
      <c r="N2699" t="s">
        <v>8284</v>
      </c>
      <c r="O2699" s="5">
        <f t="shared" si="168"/>
        <v>26.35217391304348</v>
      </c>
      <c r="P2699" s="7">
        <f t="shared" si="169"/>
        <v>116.55769230769231</v>
      </c>
      <c r="Q2699" t="s">
        <v>8336</v>
      </c>
      <c r="R2699" t="s">
        <v>8337</v>
      </c>
      <c r="S2699" s="12">
        <f t="shared" si="170"/>
        <v>42187.940081018518</v>
      </c>
      <c r="T2699" s="12">
        <f t="shared" si="171"/>
        <v>42218.916666666672</v>
      </c>
    </row>
    <row r="2700" spans="1:20" ht="45" x14ac:dyDescent="0.25">
      <c r="A2700">
        <v>2698</v>
      </c>
      <c r="B2700" s="3" t="s">
        <v>2698</v>
      </c>
      <c r="C2700" s="3" t="s">
        <v>6808</v>
      </c>
      <c r="D2700">
        <v>8000</v>
      </c>
      <c r="E2700">
        <v>26.01</v>
      </c>
      <c r="F2700" t="s">
        <v>8221</v>
      </c>
      <c r="G2700" t="s">
        <v>8224</v>
      </c>
      <c r="H2700" t="s">
        <v>8246</v>
      </c>
      <c r="I2700">
        <v>1403904808</v>
      </c>
      <c r="J2700">
        <v>1401312808</v>
      </c>
      <c r="K2700" t="b">
        <v>0</v>
      </c>
      <c r="L2700">
        <v>2</v>
      </c>
      <c r="M2700" t="b">
        <v>0</v>
      </c>
      <c r="N2700" t="s">
        <v>8284</v>
      </c>
      <c r="O2700" s="5">
        <f t="shared" si="168"/>
        <v>0.325125</v>
      </c>
      <c r="P2700" s="7">
        <f t="shared" si="169"/>
        <v>13.005000000000001</v>
      </c>
      <c r="Q2700" t="s">
        <v>8336</v>
      </c>
      <c r="R2700" t="s">
        <v>8337</v>
      </c>
      <c r="S2700" s="12">
        <f t="shared" si="170"/>
        <v>41787.898240740738</v>
      </c>
      <c r="T2700" s="12">
        <f t="shared" si="171"/>
        <v>41817.898240740738</v>
      </c>
    </row>
    <row r="2701" spans="1:20" ht="45" x14ac:dyDescent="0.25">
      <c r="A2701">
        <v>2699</v>
      </c>
      <c r="B2701" s="3" t="s">
        <v>2699</v>
      </c>
      <c r="C2701" s="3" t="s">
        <v>6809</v>
      </c>
      <c r="D2701">
        <v>2</v>
      </c>
      <c r="E2701">
        <v>0</v>
      </c>
      <c r="F2701" t="s">
        <v>8221</v>
      </c>
      <c r="G2701" t="s">
        <v>8229</v>
      </c>
      <c r="H2701" t="s">
        <v>8251</v>
      </c>
      <c r="I2701">
        <v>1407533463</v>
      </c>
      <c r="J2701">
        <v>1404941463</v>
      </c>
      <c r="K2701" t="b">
        <v>0</v>
      </c>
      <c r="L2701">
        <v>0</v>
      </c>
      <c r="M2701" t="b">
        <v>0</v>
      </c>
      <c r="N2701" t="s">
        <v>8284</v>
      </c>
      <c r="O2701" s="5">
        <f t="shared" si="168"/>
        <v>0</v>
      </c>
      <c r="P2701" s="7" t="str">
        <f t="shared" si="169"/>
        <v>N/A</v>
      </c>
      <c r="Q2701" t="s">
        <v>8336</v>
      </c>
      <c r="R2701" t="s">
        <v>8337</v>
      </c>
      <c r="S2701" s="12">
        <f t="shared" si="170"/>
        <v>41829.896562499998</v>
      </c>
      <c r="T2701" s="12">
        <f t="shared" si="171"/>
        <v>41859.896562499998</v>
      </c>
    </row>
    <row r="2702" spans="1:20" ht="45" x14ac:dyDescent="0.25">
      <c r="A2702">
        <v>2700</v>
      </c>
      <c r="B2702" s="3" t="s">
        <v>2700</v>
      </c>
      <c r="C2702" s="3" t="s">
        <v>6810</v>
      </c>
      <c r="D2702">
        <v>9999</v>
      </c>
      <c r="E2702">
        <v>70</v>
      </c>
      <c r="F2702" t="s">
        <v>8221</v>
      </c>
      <c r="G2702" t="s">
        <v>8224</v>
      </c>
      <c r="H2702" t="s">
        <v>8246</v>
      </c>
      <c r="I2702">
        <v>1411073972</v>
      </c>
      <c r="J2702">
        <v>1408481972</v>
      </c>
      <c r="K2702" t="b">
        <v>0</v>
      </c>
      <c r="L2702">
        <v>4</v>
      </c>
      <c r="M2702" t="b">
        <v>0</v>
      </c>
      <c r="N2702" t="s">
        <v>8284</v>
      </c>
      <c r="O2702" s="5">
        <f t="shared" si="168"/>
        <v>0.7000700070007001</v>
      </c>
      <c r="P2702" s="7">
        <f t="shared" si="169"/>
        <v>17.5</v>
      </c>
      <c r="Q2702" t="s">
        <v>8336</v>
      </c>
      <c r="R2702" t="s">
        <v>8337</v>
      </c>
      <c r="S2702" s="12">
        <f t="shared" si="170"/>
        <v>41870.87467592593</v>
      </c>
      <c r="T2702" s="12">
        <f t="shared" si="171"/>
        <v>41900.87467592593</v>
      </c>
    </row>
    <row r="2703" spans="1:20" ht="60" hidden="1" x14ac:dyDescent="0.25">
      <c r="A2703">
        <v>2701</v>
      </c>
      <c r="B2703" s="3" t="s">
        <v>2701</v>
      </c>
      <c r="C2703" s="3" t="s">
        <v>6811</v>
      </c>
      <c r="D2703">
        <v>3400</v>
      </c>
      <c r="E2703">
        <v>1570</v>
      </c>
      <c r="F2703" t="s">
        <v>8222</v>
      </c>
      <c r="G2703" t="s">
        <v>8241</v>
      </c>
      <c r="H2703" t="s">
        <v>8249</v>
      </c>
      <c r="I2703">
        <v>1491586534</v>
      </c>
      <c r="J2703">
        <v>1488911734</v>
      </c>
      <c r="K2703" t="b">
        <v>0</v>
      </c>
      <c r="L2703">
        <v>46</v>
      </c>
      <c r="M2703" t="b">
        <v>0</v>
      </c>
      <c r="N2703" t="s">
        <v>8303</v>
      </c>
      <c r="O2703" s="5">
        <f t="shared" si="168"/>
        <v>46.176470588235297</v>
      </c>
      <c r="P2703" s="7">
        <f t="shared" si="169"/>
        <v>34.130434782608695</v>
      </c>
      <c r="Q2703" t="s">
        <v>8317</v>
      </c>
      <c r="R2703" t="s">
        <v>8357</v>
      </c>
      <c r="S2703" s="12">
        <f t="shared" si="170"/>
        <v>42801.774699074071</v>
      </c>
      <c r="T2703" s="12">
        <f t="shared" si="171"/>
        <v>42832.733032407406</v>
      </c>
    </row>
    <row r="2704" spans="1:20" ht="60" hidden="1" x14ac:dyDescent="0.25">
      <c r="A2704">
        <v>2702</v>
      </c>
      <c r="B2704" s="3" t="s">
        <v>2702</v>
      </c>
      <c r="C2704" s="3" t="s">
        <v>6812</v>
      </c>
      <c r="D2704">
        <v>10000</v>
      </c>
      <c r="E2704">
        <v>3441</v>
      </c>
      <c r="F2704" t="s">
        <v>8222</v>
      </c>
      <c r="G2704" t="s">
        <v>8224</v>
      </c>
      <c r="H2704" t="s">
        <v>8246</v>
      </c>
      <c r="I2704">
        <v>1491416077</v>
      </c>
      <c r="J2704">
        <v>1488827677</v>
      </c>
      <c r="K2704" t="b">
        <v>1</v>
      </c>
      <c r="L2704">
        <v>26</v>
      </c>
      <c r="M2704" t="b">
        <v>0</v>
      </c>
      <c r="N2704" t="s">
        <v>8303</v>
      </c>
      <c r="O2704" s="5">
        <f t="shared" si="168"/>
        <v>34.410000000000004</v>
      </c>
      <c r="P2704" s="7">
        <f t="shared" si="169"/>
        <v>132.34615384615384</v>
      </c>
      <c r="Q2704" t="s">
        <v>8317</v>
      </c>
      <c r="R2704" t="s">
        <v>8357</v>
      </c>
      <c r="S2704" s="12">
        <f t="shared" si="170"/>
        <v>42800.801817129628</v>
      </c>
      <c r="T2704" s="12">
        <f t="shared" si="171"/>
        <v>42830.760150462964</v>
      </c>
    </row>
    <row r="2705" spans="1:20" ht="45" hidden="1" x14ac:dyDescent="0.25">
      <c r="A2705">
        <v>2703</v>
      </c>
      <c r="B2705" s="3" t="s">
        <v>2703</v>
      </c>
      <c r="C2705" s="3" t="s">
        <v>6813</v>
      </c>
      <c r="D2705">
        <v>40000</v>
      </c>
      <c r="E2705">
        <v>41500</v>
      </c>
      <c r="F2705" t="s">
        <v>8222</v>
      </c>
      <c r="G2705" t="s">
        <v>8238</v>
      </c>
      <c r="H2705" t="s">
        <v>8256</v>
      </c>
      <c r="I2705">
        <v>1490196830</v>
      </c>
      <c r="J2705">
        <v>1485016430</v>
      </c>
      <c r="K2705" t="b">
        <v>0</v>
      </c>
      <c r="L2705">
        <v>45</v>
      </c>
      <c r="M2705" t="b">
        <v>0</v>
      </c>
      <c r="N2705" t="s">
        <v>8303</v>
      </c>
      <c r="O2705" s="5">
        <f t="shared" si="168"/>
        <v>103.75000000000001</v>
      </c>
      <c r="P2705" s="7">
        <f t="shared" si="169"/>
        <v>922.22222222222217</v>
      </c>
      <c r="Q2705" t="s">
        <v>8317</v>
      </c>
      <c r="R2705" t="s">
        <v>8357</v>
      </c>
      <c r="S2705" s="12">
        <f t="shared" si="170"/>
        <v>42756.690162037034</v>
      </c>
      <c r="T2705" s="12">
        <f t="shared" si="171"/>
        <v>42816.648495370369</v>
      </c>
    </row>
    <row r="2706" spans="1:20" ht="60" hidden="1" x14ac:dyDescent="0.25">
      <c r="A2706">
        <v>2704</v>
      </c>
      <c r="B2706" s="3" t="s">
        <v>2704</v>
      </c>
      <c r="C2706" s="3" t="s">
        <v>6814</v>
      </c>
      <c r="D2706">
        <v>19000</v>
      </c>
      <c r="E2706">
        <v>1145</v>
      </c>
      <c r="F2706" t="s">
        <v>8222</v>
      </c>
      <c r="G2706" t="s">
        <v>8224</v>
      </c>
      <c r="H2706" t="s">
        <v>8246</v>
      </c>
      <c r="I2706">
        <v>1491421314</v>
      </c>
      <c r="J2706">
        <v>1487709714</v>
      </c>
      <c r="K2706" t="b">
        <v>0</v>
      </c>
      <c r="L2706">
        <v>7</v>
      </c>
      <c r="M2706" t="b">
        <v>0</v>
      </c>
      <c r="N2706" t="s">
        <v>8303</v>
      </c>
      <c r="O2706" s="5">
        <f t="shared" si="168"/>
        <v>6.0263157894736841</v>
      </c>
      <c r="P2706" s="7">
        <f t="shared" si="169"/>
        <v>163.57142857142858</v>
      </c>
      <c r="Q2706" t="s">
        <v>8317</v>
      </c>
      <c r="R2706" t="s">
        <v>8357</v>
      </c>
      <c r="S2706" s="12">
        <f t="shared" si="170"/>
        <v>42787.862430555557</v>
      </c>
      <c r="T2706" s="12">
        <f t="shared" si="171"/>
        <v>42830.820763888885</v>
      </c>
    </row>
    <row r="2707" spans="1:20" ht="30" hidden="1" x14ac:dyDescent="0.25">
      <c r="A2707">
        <v>2705</v>
      </c>
      <c r="B2707" s="3" t="s">
        <v>2705</v>
      </c>
      <c r="C2707" s="3" t="s">
        <v>6815</v>
      </c>
      <c r="D2707">
        <v>16500</v>
      </c>
      <c r="E2707">
        <v>1739</v>
      </c>
      <c r="F2707" t="s">
        <v>8222</v>
      </c>
      <c r="G2707" t="s">
        <v>8224</v>
      </c>
      <c r="H2707" t="s">
        <v>8246</v>
      </c>
      <c r="I2707">
        <v>1490389158</v>
      </c>
      <c r="J2707">
        <v>1486504758</v>
      </c>
      <c r="K2707" t="b">
        <v>0</v>
      </c>
      <c r="L2707">
        <v>8</v>
      </c>
      <c r="M2707" t="b">
        <v>0</v>
      </c>
      <c r="N2707" t="s">
        <v>8303</v>
      </c>
      <c r="O2707" s="5">
        <f t="shared" si="168"/>
        <v>10.539393939393939</v>
      </c>
      <c r="P2707" s="7">
        <f t="shared" si="169"/>
        <v>217.375</v>
      </c>
      <c r="Q2707" t="s">
        <v>8317</v>
      </c>
      <c r="R2707" t="s">
        <v>8357</v>
      </c>
      <c r="S2707" s="12">
        <f t="shared" si="170"/>
        <v>42773.916180555556</v>
      </c>
      <c r="T2707" s="12">
        <f t="shared" si="171"/>
        <v>42818.874513888892</v>
      </c>
    </row>
    <row r="2708" spans="1:20" ht="45" hidden="1" x14ac:dyDescent="0.25">
      <c r="A2708">
        <v>2706</v>
      </c>
      <c r="B2708" s="3" t="s">
        <v>2706</v>
      </c>
      <c r="C2708" s="3" t="s">
        <v>6816</v>
      </c>
      <c r="D2708">
        <v>35000</v>
      </c>
      <c r="E2708">
        <v>39304</v>
      </c>
      <c r="F2708" t="s">
        <v>8219</v>
      </c>
      <c r="G2708" t="s">
        <v>8224</v>
      </c>
      <c r="H2708" t="s">
        <v>8246</v>
      </c>
      <c r="I2708">
        <v>1413442740</v>
      </c>
      <c r="J2708">
        <v>1410937483</v>
      </c>
      <c r="K2708" t="b">
        <v>1</v>
      </c>
      <c r="L2708">
        <v>263</v>
      </c>
      <c r="M2708" t="b">
        <v>1</v>
      </c>
      <c r="N2708" t="s">
        <v>8303</v>
      </c>
      <c r="O2708" s="5">
        <f t="shared" si="168"/>
        <v>112.29714285714284</v>
      </c>
      <c r="P2708" s="7">
        <f t="shared" si="169"/>
        <v>149.44486692015209</v>
      </c>
      <c r="Q2708" t="s">
        <v>8317</v>
      </c>
      <c r="R2708" t="s">
        <v>8357</v>
      </c>
      <c r="S2708" s="12">
        <f t="shared" si="170"/>
        <v>41899.294942129629</v>
      </c>
      <c r="T2708" s="12">
        <f t="shared" si="171"/>
        <v>41928.290972222225</v>
      </c>
    </row>
    <row r="2709" spans="1:20" ht="45" hidden="1" x14ac:dyDescent="0.25">
      <c r="A2709">
        <v>2707</v>
      </c>
      <c r="B2709" s="3" t="s">
        <v>2707</v>
      </c>
      <c r="C2709" s="3" t="s">
        <v>6817</v>
      </c>
      <c r="D2709">
        <v>8000</v>
      </c>
      <c r="E2709">
        <v>28067.57</v>
      </c>
      <c r="F2709" t="s">
        <v>8219</v>
      </c>
      <c r="G2709" t="s">
        <v>8224</v>
      </c>
      <c r="H2709" t="s">
        <v>8246</v>
      </c>
      <c r="I2709">
        <v>1369637940</v>
      </c>
      <c r="J2709">
        <v>1367088443</v>
      </c>
      <c r="K2709" t="b">
        <v>1</v>
      </c>
      <c r="L2709">
        <v>394</v>
      </c>
      <c r="M2709" t="b">
        <v>1</v>
      </c>
      <c r="N2709" t="s">
        <v>8303</v>
      </c>
      <c r="O2709" s="5">
        <f t="shared" si="168"/>
        <v>350.84462500000001</v>
      </c>
      <c r="P2709" s="7">
        <f t="shared" si="169"/>
        <v>71.237487309644663</v>
      </c>
      <c r="Q2709" t="s">
        <v>8317</v>
      </c>
      <c r="R2709" t="s">
        <v>8357</v>
      </c>
      <c r="S2709" s="12">
        <f t="shared" si="170"/>
        <v>41391.782905092594</v>
      </c>
      <c r="T2709" s="12">
        <f t="shared" si="171"/>
        <v>41421.290972222225</v>
      </c>
    </row>
    <row r="2710" spans="1:20" ht="45" hidden="1" x14ac:dyDescent="0.25">
      <c r="A2710">
        <v>2708</v>
      </c>
      <c r="B2710" s="3" t="s">
        <v>2708</v>
      </c>
      <c r="C2710" s="3" t="s">
        <v>6818</v>
      </c>
      <c r="D2710">
        <v>20000</v>
      </c>
      <c r="E2710">
        <v>46643.07</v>
      </c>
      <c r="F2710" t="s">
        <v>8219</v>
      </c>
      <c r="G2710" t="s">
        <v>8225</v>
      </c>
      <c r="H2710" t="s">
        <v>8247</v>
      </c>
      <c r="I2710">
        <v>1469119526</v>
      </c>
      <c r="J2710">
        <v>1463935526</v>
      </c>
      <c r="K2710" t="b">
        <v>1</v>
      </c>
      <c r="L2710">
        <v>1049</v>
      </c>
      <c r="M2710" t="b">
        <v>1</v>
      </c>
      <c r="N2710" t="s">
        <v>8303</v>
      </c>
      <c r="O2710" s="5">
        <f t="shared" si="168"/>
        <v>233.21535</v>
      </c>
      <c r="P2710" s="7">
        <f t="shared" si="169"/>
        <v>44.464318398474738</v>
      </c>
      <c r="Q2710" t="s">
        <v>8317</v>
      </c>
      <c r="R2710" t="s">
        <v>8357</v>
      </c>
      <c r="S2710" s="12">
        <f t="shared" si="170"/>
        <v>42512.698217592595</v>
      </c>
      <c r="T2710" s="12">
        <f t="shared" si="171"/>
        <v>42572.698217592595</v>
      </c>
    </row>
    <row r="2711" spans="1:20" ht="45" hidden="1" x14ac:dyDescent="0.25">
      <c r="A2711">
        <v>2709</v>
      </c>
      <c r="B2711" s="3" t="s">
        <v>2709</v>
      </c>
      <c r="C2711" s="3" t="s">
        <v>6819</v>
      </c>
      <c r="D2711">
        <v>50000</v>
      </c>
      <c r="E2711">
        <v>50803</v>
      </c>
      <c r="F2711" t="s">
        <v>8219</v>
      </c>
      <c r="G2711" t="s">
        <v>8224</v>
      </c>
      <c r="H2711" t="s">
        <v>8246</v>
      </c>
      <c r="I2711">
        <v>1475553540</v>
      </c>
      <c r="J2711">
        <v>1472528141</v>
      </c>
      <c r="K2711" t="b">
        <v>1</v>
      </c>
      <c r="L2711">
        <v>308</v>
      </c>
      <c r="M2711" t="b">
        <v>1</v>
      </c>
      <c r="N2711" t="s">
        <v>8303</v>
      </c>
      <c r="O2711" s="5">
        <f t="shared" si="168"/>
        <v>101.60599999999999</v>
      </c>
      <c r="P2711" s="7">
        <f t="shared" si="169"/>
        <v>164.94480519480518</v>
      </c>
      <c r="Q2711" t="s">
        <v>8317</v>
      </c>
      <c r="R2711" t="s">
        <v>8357</v>
      </c>
      <c r="S2711" s="12">
        <f t="shared" si="170"/>
        <v>42612.149780092594</v>
      </c>
      <c r="T2711" s="12">
        <f t="shared" si="171"/>
        <v>42647.165972222225</v>
      </c>
    </row>
    <row r="2712" spans="1:20" ht="30" hidden="1" x14ac:dyDescent="0.25">
      <c r="A2712">
        <v>2710</v>
      </c>
      <c r="B2712" s="3" t="s">
        <v>2710</v>
      </c>
      <c r="C2712" s="3" t="s">
        <v>6820</v>
      </c>
      <c r="D2712">
        <v>60000</v>
      </c>
      <c r="E2712">
        <v>92340.21</v>
      </c>
      <c r="F2712" t="s">
        <v>8219</v>
      </c>
      <c r="G2712" t="s">
        <v>8224</v>
      </c>
      <c r="H2712" t="s">
        <v>8246</v>
      </c>
      <c r="I2712">
        <v>1407549600</v>
      </c>
      <c r="J2712">
        <v>1404797428</v>
      </c>
      <c r="K2712" t="b">
        <v>1</v>
      </c>
      <c r="L2712">
        <v>1088</v>
      </c>
      <c r="M2712" t="b">
        <v>1</v>
      </c>
      <c r="N2712" t="s">
        <v>8303</v>
      </c>
      <c r="O2712" s="5">
        <f t="shared" si="168"/>
        <v>153.90035000000003</v>
      </c>
      <c r="P2712" s="7">
        <f t="shared" si="169"/>
        <v>84.871516544117654</v>
      </c>
      <c r="Q2712" t="s">
        <v>8317</v>
      </c>
      <c r="R2712" t="s">
        <v>8357</v>
      </c>
      <c r="S2712" s="12">
        <f t="shared" si="170"/>
        <v>41828.229490740741</v>
      </c>
      <c r="T2712" s="12">
        <f t="shared" si="171"/>
        <v>41860.083333333336</v>
      </c>
    </row>
    <row r="2713" spans="1:20" ht="60" hidden="1" x14ac:dyDescent="0.25">
      <c r="A2713">
        <v>2711</v>
      </c>
      <c r="B2713" s="3" t="s">
        <v>2711</v>
      </c>
      <c r="C2713" s="3" t="s">
        <v>6821</v>
      </c>
      <c r="D2713">
        <v>3910</v>
      </c>
      <c r="E2713">
        <v>3938</v>
      </c>
      <c r="F2713" t="s">
        <v>8219</v>
      </c>
      <c r="G2713" t="s">
        <v>8225</v>
      </c>
      <c r="H2713" t="s">
        <v>8247</v>
      </c>
      <c r="I2713">
        <v>1403301660</v>
      </c>
      <c r="J2713">
        <v>1400694790</v>
      </c>
      <c r="K2713" t="b">
        <v>1</v>
      </c>
      <c r="L2713">
        <v>73</v>
      </c>
      <c r="M2713" t="b">
        <v>1</v>
      </c>
      <c r="N2713" t="s">
        <v>8303</v>
      </c>
      <c r="O2713" s="5">
        <f t="shared" si="168"/>
        <v>100.7161125319693</v>
      </c>
      <c r="P2713" s="7">
        <f t="shared" si="169"/>
        <v>53.945205479452056</v>
      </c>
      <c r="Q2713" t="s">
        <v>8317</v>
      </c>
      <c r="R2713" t="s">
        <v>8357</v>
      </c>
      <c r="S2713" s="12">
        <f t="shared" si="170"/>
        <v>41780.745254629634</v>
      </c>
      <c r="T2713" s="12">
        <f t="shared" si="171"/>
        <v>41810.917361111111</v>
      </c>
    </row>
    <row r="2714" spans="1:20" ht="60" hidden="1" x14ac:dyDescent="0.25">
      <c r="A2714">
        <v>2712</v>
      </c>
      <c r="B2714" s="3" t="s">
        <v>2712</v>
      </c>
      <c r="C2714" s="3" t="s">
        <v>6822</v>
      </c>
      <c r="D2714">
        <v>5500</v>
      </c>
      <c r="E2714">
        <v>7226</v>
      </c>
      <c r="F2714" t="s">
        <v>8219</v>
      </c>
      <c r="G2714" t="s">
        <v>8224</v>
      </c>
      <c r="H2714" t="s">
        <v>8246</v>
      </c>
      <c r="I2714">
        <v>1373738400</v>
      </c>
      <c r="J2714">
        <v>1370568560</v>
      </c>
      <c r="K2714" t="b">
        <v>1</v>
      </c>
      <c r="L2714">
        <v>143</v>
      </c>
      <c r="M2714" t="b">
        <v>1</v>
      </c>
      <c r="N2714" t="s">
        <v>8303</v>
      </c>
      <c r="O2714" s="5">
        <f t="shared" si="168"/>
        <v>131.38181818181818</v>
      </c>
      <c r="P2714" s="7">
        <f t="shared" si="169"/>
        <v>50.531468531468533</v>
      </c>
      <c r="Q2714" t="s">
        <v>8317</v>
      </c>
      <c r="R2714" t="s">
        <v>8357</v>
      </c>
      <c r="S2714" s="12">
        <f t="shared" si="170"/>
        <v>41432.062037037038</v>
      </c>
      <c r="T2714" s="12">
        <f t="shared" si="171"/>
        <v>41468.75</v>
      </c>
    </row>
    <row r="2715" spans="1:20" ht="60" hidden="1" x14ac:dyDescent="0.25">
      <c r="A2715">
        <v>2713</v>
      </c>
      <c r="B2715" s="3" t="s">
        <v>2713</v>
      </c>
      <c r="C2715" s="3" t="s">
        <v>6823</v>
      </c>
      <c r="D2715">
        <v>150000</v>
      </c>
      <c r="E2715">
        <v>153362</v>
      </c>
      <c r="F2715" t="s">
        <v>8219</v>
      </c>
      <c r="G2715" t="s">
        <v>8224</v>
      </c>
      <c r="H2715" t="s">
        <v>8246</v>
      </c>
      <c r="I2715">
        <v>1450971684</v>
      </c>
      <c r="J2715">
        <v>1447515684</v>
      </c>
      <c r="K2715" t="b">
        <v>1</v>
      </c>
      <c r="L2715">
        <v>1420</v>
      </c>
      <c r="M2715" t="b">
        <v>1</v>
      </c>
      <c r="N2715" t="s">
        <v>8303</v>
      </c>
      <c r="O2715" s="5">
        <f t="shared" si="168"/>
        <v>102.24133333333334</v>
      </c>
      <c r="P2715" s="7">
        <f t="shared" si="169"/>
        <v>108.00140845070422</v>
      </c>
      <c r="Q2715" t="s">
        <v>8317</v>
      </c>
      <c r="R2715" t="s">
        <v>8357</v>
      </c>
      <c r="S2715" s="12">
        <f t="shared" si="170"/>
        <v>42322.653749999998</v>
      </c>
      <c r="T2715" s="12">
        <f t="shared" si="171"/>
        <v>42362.653749999998</v>
      </c>
    </row>
    <row r="2716" spans="1:20" ht="45" hidden="1" x14ac:dyDescent="0.25">
      <c r="A2716">
        <v>2714</v>
      </c>
      <c r="B2716" s="3" t="s">
        <v>2714</v>
      </c>
      <c r="C2716" s="3" t="s">
        <v>6824</v>
      </c>
      <c r="D2716">
        <v>25000</v>
      </c>
      <c r="E2716">
        <v>29089</v>
      </c>
      <c r="F2716" t="s">
        <v>8219</v>
      </c>
      <c r="G2716" t="s">
        <v>8224</v>
      </c>
      <c r="H2716" t="s">
        <v>8246</v>
      </c>
      <c r="I2716">
        <v>1476486000</v>
      </c>
      <c r="J2716">
        <v>1474040596</v>
      </c>
      <c r="K2716" t="b">
        <v>1</v>
      </c>
      <c r="L2716">
        <v>305</v>
      </c>
      <c r="M2716" t="b">
        <v>1</v>
      </c>
      <c r="N2716" t="s">
        <v>8303</v>
      </c>
      <c r="O2716" s="5">
        <f t="shared" si="168"/>
        <v>116.35599999999999</v>
      </c>
      <c r="P2716" s="7">
        <f t="shared" si="169"/>
        <v>95.373770491803285</v>
      </c>
      <c r="Q2716" t="s">
        <v>8317</v>
      </c>
      <c r="R2716" t="s">
        <v>8357</v>
      </c>
      <c r="S2716" s="12">
        <f t="shared" si="170"/>
        <v>42629.655046296291</v>
      </c>
      <c r="T2716" s="12">
        <f t="shared" si="171"/>
        <v>42657.958333333328</v>
      </c>
    </row>
    <row r="2717" spans="1:20" ht="60" hidden="1" x14ac:dyDescent="0.25">
      <c r="A2717">
        <v>2715</v>
      </c>
      <c r="B2717" s="3" t="s">
        <v>2715</v>
      </c>
      <c r="C2717" s="3" t="s">
        <v>6825</v>
      </c>
      <c r="D2717">
        <v>12000</v>
      </c>
      <c r="E2717">
        <v>31754.69</v>
      </c>
      <c r="F2717" t="s">
        <v>8219</v>
      </c>
      <c r="G2717" t="s">
        <v>8224</v>
      </c>
      <c r="H2717" t="s">
        <v>8246</v>
      </c>
      <c r="I2717">
        <v>1456047228</v>
      </c>
      <c r="J2717">
        <v>1453109628</v>
      </c>
      <c r="K2717" t="b">
        <v>1</v>
      </c>
      <c r="L2717">
        <v>551</v>
      </c>
      <c r="M2717" t="b">
        <v>1</v>
      </c>
      <c r="N2717" t="s">
        <v>8303</v>
      </c>
      <c r="O2717" s="5">
        <f t="shared" si="168"/>
        <v>264.62241666666665</v>
      </c>
      <c r="P2717" s="7">
        <f t="shared" si="169"/>
        <v>57.631016333938291</v>
      </c>
      <c r="Q2717" t="s">
        <v>8317</v>
      </c>
      <c r="R2717" t="s">
        <v>8357</v>
      </c>
      <c r="S2717" s="12">
        <f t="shared" si="170"/>
        <v>42387.398472222223</v>
      </c>
      <c r="T2717" s="12">
        <f t="shared" si="171"/>
        <v>42421.398472222223</v>
      </c>
    </row>
    <row r="2718" spans="1:20" ht="75" hidden="1" x14ac:dyDescent="0.25">
      <c r="A2718">
        <v>2716</v>
      </c>
      <c r="B2718" s="3" t="s">
        <v>2716</v>
      </c>
      <c r="C2718" s="3" t="s">
        <v>6826</v>
      </c>
      <c r="D2718">
        <v>10000</v>
      </c>
      <c r="E2718">
        <v>11998.01</v>
      </c>
      <c r="F2718" t="s">
        <v>8219</v>
      </c>
      <c r="G2718" t="s">
        <v>8236</v>
      </c>
      <c r="H2718" t="s">
        <v>8249</v>
      </c>
      <c r="I2718">
        <v>1444291193</v>
      </c>
      <c r="J2718">
        <v>1441699193</v>
      </c>
      <c r="K2718" t="b">
        <v>1</v>
      </c>
      <c r="L2718">
        <v>187</v>
      </c>
      <c r="M2718" t="b">
        <v>1</v>
      </c>
      <c r="N2718" t="s">
        <v>8303</v>
      </c>
      <c r="O2718" s="5">
        <f t="shared" si="168"/>
        <v>119.98010000000001</v>
      </c>
      <c r="P2718" s="7">
        <f t="shared" si="169"/>
        <v>64.160481283422456</v>
      </c>
      <c r="Q2718" t="s">
        <v>8317</v>
      </c>
      <c r="R2718" t="s">
        <v>8357</v>
      </c>
      <c r="S2718" s="12">
        <f t="shared" si="170"/>
        <v>42255.333252314813</v>
      </c>
      <c r="T2718" s="12">
        <f t="shared" si="171"/>
        <v>42285.333252314813</v>
      </c>
    </row>
    <row r="2719" spans="1:20" ht="45" hidden="1" x14ac:dyDescent="0.25">
      <c r="A2719">
        <v>2717</v>
      </c>
      <c r="B2719" s="3" t="s">
        <v>2717</v>
      </c>
      <c r="C2719" s="3" t="s">
        <v>6827</v>
      </c>
      <c r="D2719">
        <v>25000</v>
      </c>
      <c r="E2719">
        <v>30026</v>
      </c>
      <c r="F2719" t="s">
        <v>8219</v>
      </c>
      <c r="G2719" t="s">
        <v>8224</v>
      </c>
      <c r="H2719" t="s">
        <v>8246</v>
      </c>
      <c r="I2719">
        <v>1417906649</v>
      </c>
      <c r="J2719">
        <v>1414015049</v>
      </c>
      <c r="K2719" t="b">
        <v>1</v>
      </c>
      <c r="L2719">
        <v>325</v>
      </c>
      <c r="M2719" t="b">
        <v>1</v>
      </c>
      <c r="N2719" t="s">
        <v>8303</v>
      </c>
      <c r="O2719" s="5">
        <f t="shared" si="168"/>
        <v>120.10400000000001</v>
      </c>
      <c r="P2719" s="7">
        <f t="shared" si="169"/>
        <v>92.387692307692305</v>
      </c>
      <c r="Q2719" t="s">
        <v>8317</v>
      </c>
      <c r="R2719" t="s">
        <v>8357</v>
      </c>
      <c r="S2719" s="12">
        <f t="shared" si="170"/>
        <v>41934.914918981485</v>
      </c>
      <c r="T2719" s="12">
        <f t="shared" si="171"/>
        <v>41979.956585648149</v>
      </c>
    </row>
    <row r="2720" spans="1:20" ht="60" hidden="1" x14ac:dyDescent="0.25">
      <c r="A2720">
        <v>2718</v>
      </c>
      <c r="B2720" s="3" t="s">
        <v>2718</v>
      </c>
      <c r="C2720" s="3" t="s">
        <v>6828</v>
      </c>
      <c r="D2720">
        <v>18000</v>
      </c>
      <c r="E2720">
        <v>18645</v>
      </c>
      <c r="F2720" t="s">
        <v>8219</v>
      </c>
      <c r="G2720" t="s">
        <v>8224</v>
      </c>
      <c r="H2720" t="s">
        <v>8246</v>
      </c>
      <c r="I2720">
        <v>1462316400</v>
      </c>
      <c r="J2720">
        <v>1459865945</v>
      </c>
      <c r="K2720" t="b">
        <v>1</v>
      </c>
      <c r="L2720">
        <v>148</v>
      </c>
      <c r="M2720" t="b">
        <v>1</v>
      </c>
      <c r="N2720" t="s">
        <v>8303</v>
      </c>
      <c r="O2720" s="5">
        <f t="shared" si="168"/>
        <v>103.58333333333334</v>
      </c>
      <c r="P2720" s="7">
        <f t="shared" si="169"/>
        <v>125.97972972972973</v>
      </c>
      <c r="Q2720" t="s">
        <v>8317</v>
      </c>
      <c r="R2720" t="s">
        <v>8357</v>
      </c>
      <c r="S2720" s="12">
        <f t="shared" si="170"/>
        <v>42465.596585648149</v>
      </c>
      <c r="T2720" s="12">
        <f t="shared" si="171"/>
        <v>42493.958333333328</v>
      </c>
    </row>
    <row r="2721" spans="1:20" ht="60" hidden="1" x14ac:dyDescent="0.25">
      <c r="A2721">
        <v>2719</v>
      </c>
      <c r="B2721" s="3" t="s">
        <v>2719</v>
      </c>
      <c r="C2721" s="3" t="s">
        <v>6829</v>
      </c>
      <c r="D2721">
        <v>6000</v>
      </c>
      <c r="E2721">
        <v>6530</v>
      </c>
      <c r="F2721" t="s">
        <v>8219</v>
      </c>
      <c r="G2721" t="s">
        <v>8224</v>
      </c>
      <c r="H2721" t="s">
        <v>8246</v>
      </c>
      <c r="I2721">
        <v>1460936694</v>
      </c>
      <c r="J2721">
        <v>1455756294</v>
      </c>
      <c r="K2721" t="b">
        <v>0</v>
      </c>
      <c r="L2721">
        <v>69</v>
      </c>
      <c r="M2721" t="b">
        <v>1</v>
      </c>
      <c r="N2721" t="s">
        <v>8303</v>
      </c>
      <c r="O2721" s="5">
        <f t="shared" si="168"/>
        <v>108.83333333333334</v>
      </c>
      <c r="P2721" s="7">
        <f t="shared" si="169"/>
        <v>94.637681159420296</v>
      </c>
      <c r="Q2721" t="s">
        <v>8317</v>
      </c>
      <c r="R2721" t="s">
        <v>8357</v>
      </c>
      <c r="S2721" s="12">
        <f t="shared" si="170"/>
        <v>42418.031180555554</v>
      </c>
      <c r="T2721" s="12">
        <f t="shared" si="171"/>
        <v>42477.989513888882</v>
      </c>
    </row>
    <row r="2722" spans="1:20" ht="45" hidden="1" x14ac:dyDescent="0.25">
      <c r="A2722">
        <v>2720</v>
      </c>
      <c r="B2722" s="3" t="s">
        <v>2720</v>
      </c>
      <c r="C2722" s="3" t="s">
        <v>6830</v>
      </c>
      <c r="D2722">
        <v>25000</v>
      </c>
      <c r="E2722">
        <v>29531</v>
      </c>
      <c r="F2722" t="s">
        <v>8219</v>
      </c>
      <c r="G2722" t="s">
        <v>8224</v>
      </c>
      <c r="H2722" t="s">
        <v>8246</v>
      </c>
      <c r="I2722">
        <v>1478866253</v>
      </c>
      <c r="J2722">
        <v>1476270653</v>
      </c>
      <c r="K2722" t="b">
        <v>0</v>
      </c>
      <c r="L2722">
        <v>173</v>
      </c>
      <c r="M2722" t="b">
        <v>1</v>
      </c>
      <c r="N2722" t="s">
        <v>8303</v>
      </c>
      <c r="O2722" s="5">
        <f t="shared" si="168"/>
        <v>118.12400000000001</v>
      </c>
      <c r="P2722" s="7">
        <f t="shared" si="169"/>
        <v>170.69942196531792</v>
      </c>
      <c r="Q2722" t="s">
        <v>8317</v>
      </c>
      <c r="R2722" t="s">
        <v>8357</v>
      </c>
      <c r="S2722" s="12">
        <f t="shared" si="170"/>
        <v>42655.465891203698</v>
      </c>
      <c r="T2722" s="12">
        <f t="shared" si="171"/>
        <v>42685.507557870369</v>
      </c>
    </row>
    <row r="2723" spans="1:20" ht="60" hidden="1" x14ac:dyDescent="0.25">
      <c r="A2723">
        <v>2721</v>
      </c>
      <c r="B2723" s="3" t="s">
        <v>2721</v>
      </c>
      <c r="C2723" s="3" t="s">
        <v>6831</v>
      </c>
      <c r="D2723">
        <v>750</v>
      </c>
      <c r="E2723">
        <v>10965</v>
      </c>
      <c r="F2723" t="s">
        <v>8219</v>
      </c>
      <c r="G2723" t="s">
        <v>8225</v>
      </c>
      <c r="H2723" t="s">
        <v>8247</v>
      </c>
      <c r="I2723">
        <v>1378494000</v>
      </c>
      <c r="J2723">
        <v>1375880598</v>
      </c>
      <c r="K2723" t="b">
        <v>0</v>
      </c>
      <c r="L2723">
        <v>269</v>
      </c>
      <c r="M2723" t="b">
        <v>1</v>
      </c>
      <c r="N2723" t="s">
        <v>8295</v>
      </c>
      <c r="O2723" s="5">
        <f t="shared" si="168"/>
        <v>1462</v>
      </c>
      <c r="P2723" s="7">
        <f t="shared" si="169"/>
        <v>40.762081784386616</v>
      </c>
      <c r="Q2723" t="s">
        <v>8319</v>
      </c>
      <c r="R2723" t="s">
        <v>8349</v>
      </c>
      <c r="S2723" s="12">
        <f t="shared" si="170"/>
        <v>41493.543958333335</v>
      </c>
      <c r="T2723" s="12">
        <f t="shared" si="171"/>
        <v>41523.791666666664</v>
      </c>
    </row>
    <row r="2724" spans="1:20" ht="60" hidden="1" x14ac:dyDescent="0.25">
      <c r="A2724">
        <v>2722</v>
      </c>
      <c r="B2724" s="3" t="s">
        <v>2722</v>
      </c>
      <c r="C2724" s="3" t="s">
        <v>6832</v>
      </c>
      <c r="D2724">
        <v>5000</v>
      </c>
      <c r="E2724">
        <v>12627</v>
      </c>
      <c r="F2724" t="s">
        <v>8219</v>
      </c>
      <c r="G2724" t="s">
        <v>8224</v>
      </c>
      <c r="H2724" t="s">
        <v>8246</v>
      </c>
      <c r="I2724">
        <v>1485722053</v>
      </c>
      <c r="J2724">
        <v>1480538053</v>
      </c>
      <c r="K2724" t="b">
        <v>0</v>
      </c>
      <c r="L2724">
        <v>185</v>
      </c>
      <c r="M2724" t="b">
        <v>1</v>
      </c>
      <c r="N2724" t="s">
        <v>8295</v>
      </c>
      <c r="O2724" s="5">
        <f t="shared" si="168"/>
        <v>252.54</v>
      </c>
      <c r="P2724" s="7">
        <f t="shared" si="169"/>
        <v>68.254054054054052</v>
      </c>
      <c r="Q2724" t="s">
        <v>8319</v>
      </c>
      <c r="R2724" t="s">
        <v>8349</v>
      </c>
      <c r="S2724" s="12">
        <f t="shared" si="170"/>
        <v>42704.857094907406</v>
      </c>
      <c r="T2724" s="12">
        <f t="shared" si="171"/>
        <v>42764.857094907406</v>
      </c>
    </row>
    <row r="2725" spans="1:20" ht="60" hidden="1" x14ac:dyDescent="0.25">
      <c r="A2725">
        <v>2723</v>
      </c>
      <c r="B2725" s="3" t="s">
        <v>2723</v>
      </c>
      <c r="C2725" s="3" t="s">
        <v>6833</v>
      </c>
      <c r="D2725">
        <v>12000</v>
      </c>
      <c r="E2725">
        <v>16806</v>
      </c>
      <c r="F2725" t="s">
        <v>8219</v>
      </c>
      <c r="G2725" t="s">
        <v>8224</v>
      </c>
      <c r="H2725" t="s">
        <v>8246</v>
      </c>
      <c r="I2725">
        <v>1420060088</v>
      </c>
      <c r="J2725">
        <v>1414872488</v>
      </c>
      <c r="K2725" t="b">
        <v>0</v>
      </c>
      <c r="L2725">
        <v>176</v>
      </c>
      <c r="M2725" t="b">
        <v>1</v>
      </c>
      <c r="N2725" t="s">
        <v>8295</v>
      </c>
      <c r="O2725" s="5">
        <f t="shared" si="168"/>
        <v>140.05000000000001</v>
      </c>
      <c r="P2725" s="7">
        <f t="shared" si="169"/>
        <v>95.48863636363636</v>
      </c>
      <c r="Q2725" t="s">
        <v>8319</v>
      </c>
      <c r="R2725" t="s">
        <v>8349</v>
      </c>
      <c r="S2725" s="12">
        <f t="shared" si="170"/>
        <v>41944.83898148148</v>
      </c>
      <c r="T2725" s="12">
        <f t="shared" si="171"/>
        <v>42004.880648148144</v>
      </c>
    </row>
    <row r="2726" spans="1:20" ht="60" hidden="1" x14ac:dyDescent="0.25">
      <c r="A2726">
        <v>2724</v>
      </c>
      <c r="B2726" s="3" t="s">
        <v>2724</v>
      </c>
      <c r="C2726" s="3" t="s">
        <v>6834</v>
      </c>
      <c r="D2726">
        <v>2468</v>
      </c>
      <c r="E2726">
        <v>7326.88</v>
      </c>
      <c r="F2726" t="s">
        <v>8219</v>
      </c>
      <c r="G2726" t="s">
        <v>8225</v>
      </c>
      <c r="H2726" t="s">
        <v>8247</v>
      </c>
      <c r="I2726">
        <v>1439625059</v>
      </c>
      <c r="J2726">
        <v>1436860259</v>
      </c>
      <c r="K2726" t="b">
        <v>0</v>
      </c>
      <c r="L2726">
        <v>1019</v>
      </c>
      <c r="M2726" t="b">
        <v>1</v>
      </c>
      <c r="N2726" t="s">
        <v>8295</v>
      </c>
      <c r="O2726" s="5">
        <f t="shared" si="168"/>
        <v>296.87520259319291</v>
      </c>
      <c r="P2726" s="7">
        <f t="shared" si="169"/>
        <v>7.1902649656526005</v>
      </c>
      <c r="Q2726" t="s">
        <v>8319</v>
      </c>
      <c r="R2726" t="s">
        <v>8349</v>
      </c>
      <c r="S2726" s="12">
        <f t="shared" si="170"/>
        <v>42199.32707175926</v>
      </c>
      <c r="T2726" s="12">
        <f t="shared" si="171"/>
        <v>42231.32707175926</v>
      </c>
    </row>
    <row r="2727" spans="1:20" ht="45" hidden="1" x14ac:dyDescent="0.25">
      <c r="A2727">
        <v>2725</v>
      </c>
      <c r="B2727" s="3" t="s">
        <v>2725</v>
      </c>
      <c r="C2727" s="3" t="s">
        <v>6835</v>
      </c>
      <c r="D2727">
        <v>40000</v>
      </c>
      <c r="E2727">
        <v>57817</v>
      </c>
      <c r="F2727" t="s">
        <v>8219</v>
      </c>
      <c r="G2727" t="s">
        <v>8229</v>
      </c>
      <c r="H2727" t="s">
        <v>8251</v>
      </c>
      <c r="I2727">
        <v>1488390735</v>
      </c>
      <c r="J2727">
        <v>1484070735</v>
      </c>
      <c r="K2727" t="b">
        <v>0</v>
      </c>
      <c r="L2727">
        <v>113</v>
      </c>
      <c r="M2727" t="b">
        <v>1</v>
      </c>
      <c r="N2727" t="s">
        <v>8295</v>
      </c>
      <c r="O2727" s="5">
        <f t="shared" si="168"/>
        <v>144.54249999999999</v>
      </c>
      <c r="P2727" s="7">
        <f t="shared" si="169"/>
        <v>511.65486725663715</v>
      </c>
      <c r="Q2727" t="s">
        <v>8319</v>
      </c>
      <c r="R2727" t="s">
        <v>8349</v>
      </c>
      <c r="S2727" s="12">
        <f t="shared" si="170"/>
        <v>42745.744618055556</v>
      </c>
      <c r="T2727" s="12">
        <f t="shared" si="171"/>
        <v>42795.744618055556</v>
      </c>
    </row>
    <row r="2728" spans="1:20" hidden="1" x14ac:dyDescent="0.25">
      <c r="A2728">
        <v>2726</v>
      </c>
      <c r="B2728" s="3" t="s">
        <v>2726</v>
      </c>
      <c r="C2728" s="3" t="s">
        <v>6836</v>
      </c>
      <c r="D2728">
        <v>100000</v>
      </c>
      <c r="E2728">
        <v>105745</v>
      </c>
      <c r="F2728" t="s">
        <v>8219</v>
      </c>
      <c r="G2728" t="s">
        <v>8224</v>
      </c>
      <c r="H2728" t="s">
        <v>8246</v>
      </c>
      <c r="I2728">
        <v>1461333311</v>
      </c>
      <c r="J2728">
        <v>1458741311</v>
      </c>
      <c r="K2728" t="b">
        <v>0</v>
      </c>
      <c r="L2728">
        <v>404</v>
      </c>
      <c r="M2728" t="b">
        <v>1</v>
      </c>
      <c r="N2728" t="s">
        <v>8295</v>
      </c>
      <c r="O2728" s="5">
        <f t="shared" si="168"/>
        <v>105.745</v>
      </c>
      <c r="P2728" s="7">
        <f t="shared" si="169"/>
        <v>261.74504950495049</v>
      </c>
      <c r="Q2728" t="s">
        <v>8319</v>
      </c>
      <c r="R2728" t="s">
        <v>8349</v>
      </c>
      <c r="S2728" s="12">
        <f t="shared" si="170"/>
        <v>42452.579988425925</v>
      </c>
      <c r="T2728" s="12">
        <f t="shared" si="171"/>
        <v>42482.579988425925</v>
      </c>
    </row>
    <row r="2729" spans="1:20" ht="45" hidden="1" x14ac:dyDescent="0.25">
      <c r="A2729">
        <v>2727</v>
      </c>
      <c r="B2729" s="3" t="s">
        <v>2727</v>
      </c>
      <c r="C2729" s="3" t="s">
        <v>6837</v>
      </c>
      <c r="D2729">
        <v>10000</v>
      </c>
      <c r="E2729">
        <v>49321</v>
      </c>
      <c r="F2729" t="s">
        <v>8219</v>
      </c>
      <c r="G2729" t="s">
        <v>8224</v>
      </c>
      <c r="H2729" t="s">
        <v>8246</v>
      </c>
      <c r="I2729">
        <v>1438964063</v>
      </c>
      <c r="J2729">
        <v>1436804063</v>
      </c>
      <c r="K2729" t="b">
        <v>0</v>
      </c>
      <c r="L2729">
        <v>707</v>
      </c>
      <c r="M2729" t="b">
        <v>1</v>
      </c>
      <c r="N2729" t="s">
        <v>8295</v>
      </c>
      <c r="O2729" s="5">
        <f t="shared" si="168"/>
        <v>493.21000000000004</v>
      </c>
      <c r="P2729" s="7">
        <f t="shared" si="169"/>
        <v>69.760961810466767</v>
      </c>
      <c r="Q2729" t="s">
        <v>8319</v>
      </c>
      <c r="R2729" t="s">
        <v>8349</v>
      </c>
      <c r="S2729" s="12">
        <f t="shared" si="170"/>
        <v>42198.676655092597</v>
      </c>
      <c r="T2729" s="12">
        <f t="shared" si="171"/>
        <v>42223.676655092597</v>
      </c>
    </row>
    <row r="2730" spans="1:20" ht="30" hidden="1" x14ac:dyDescent="0.25">
      <c r="A2730">
        <v>2728</v>
      </c>
      <c r="B2730" s="3" t="s">
        <v>2728</v>
      </c>
      <c r="C2730" s="3" t="s">
        <v>6838</v>
      </c>
      <c r="D2730">
        <v>15000</v>
      </c>
      <c r="E2730">
        <v>30274</v>
      </c>
      <c r="F2730" t="s">
        <v>8219</v>
      </c>
      <c r="G2730" t="s">
        <v>8224</v>
      </c>
      <c r="H2730" t="s">
        <v>8246</v>
      </c>
      <c r="I2730">
        <v>1451485434</v>
      </c>
      <c r="J2730">
        <v>1448461434</v>
      </c>
      <c r="K2730" t="b">
        <v>0</v>
      </c>
      <c r="L2730">
        <v>392</v>
      </c>
      <c r="M2730" t="b">
        <v>1</v>
      </c>
      <c r="N2730" t="s">
        <v>8295</v>
      </c>
      <c r="O2730" s="5">
        <f t="shared" si="168"/>
        <v>201.82666666666668</v>
      </c>
      <c r="P2730" s="7">
        <f t="shared" si="169"/>
        <v>77.229591836734699</v>
      </c>
      <c r="Q2730" t="s">
        <v>8319</v>
      </c>
      <c r="R2730" t="s">
        <v>8349</v>
      </c>
      <c r="S2730" s="12">
        <f t="shared" si="170"/>
        <v>42333.59993055556</v>
      </c>
      <c r="T2730" s="12">
        <f t="shared" si="171"/>
        <v>42368.59993055556</v>
      </c>
    </row>
    <row r="2731" spans="1:20" ht="30" hidden="1" x14ac:dyDescent="0.25">
      <c r="A2731">
        <v>2729</v>
      </c>
      <c r="B2731" s="3" t="s">
        <v>2729</v>
      </c>
      <c r="C2731" s="3" t="s">
        <v>6839</v>
      </c>
      <c r="D2731">
        <v>7500</v>
      </c>
      <c r="E2731">
        <v>7833</v>
      </c>
      <c r="F2731" t="s">
        <v>8219</v>
      </c>
      <c r="G2731" t="s">
        <v>8224</v>
      </c>
      <c r="H2731" t="s">
        <v>8246</v>
      </c>
      <c r="I2731">
        <v>1430459197</v>
      </c>
      <c r="J2731">
        <v>1427867197</v>
      </c>
      <c r="K2731" t="b">
        <v>0</v>
      </c>
      <c r="L2731">
        <v>23</v>
      </c>
      <c r="M2731" t="b">
        <v>1</v>
      </c>
      <c r="N2731" t="s">
        <v>8295</v>
      </c>
      <c r="O2731" s="5">
        <f t="shared" si="168"/>
        <v>104.44</v>
      </c>
      <c r="P2731" s="7">
        <f t="shared" si="169"/>
        <v>340.56521739130437</v>
      </c>
      <c r="Q2731" t="s">
        <v>8319</v>
      </c>
      <c r="R2731" t="s">
        <v>8349</v>
      </c>
      <c r="S2731" s="12">
        <f t="shared" si="170"/>
        <v>42095.240706018521</v>
      </c>
      <c r="T2731" s="12">
        <f t="shared" si="171"/>
        <v>42125.240706018521</v>
      </c>
    </row>
    <row r="2732" spans="1:20" ht="45" hidden="1" x14ac:dyDescent="0.25">
      <c r="A2732">
        <v>2730</v>
      </c>
      <c r="B2732" s="3" t="s">
        <v>2730</v>
      </c>
      <c r="C2732" s="3" t="s">
        <v>6840</v>
      </c>
      <c r="D2732">
        <v>27000</v>
      </c>
      <c r="E2732">
        <v>45979.01</v>
      </c>
      <c r="F2732" t="s">
        <v>8219</v>
      </c>
      <c r="G2732" t="s">
        <v>8224</v>
      </c>
      <c r="H2732" t="s">
        <v>8246</v>
      </c>
      <c r="I2732">
        <v>1366635575</v>
      </c>
      <c r="J2732">
        <v>1363611575</v>
      </c>
      <c r="K2732" t="b">
        <v>0</v>
      </c>
      <c r="L2732">
        <v>682</v>
      </c>
      <c r="M2732" t="b">
        <v>1</v>
      </c>
      <c r="N2732" t="s">
        <v>8295</v>
      </c>
      <c r="O2732" s="5">
        <f t="shared" si="168"/>
        <v>170.29262962962963</v>
      </c>
      <c r="P2732" s="7">
        <f t="shared" si="169"/>
        <v>67.417903225806455</v>
      </c>
      <c r="Q2732" t="s">
        <v>8319</v>
      </c>
      <c r="R2732" t="s">
        <v>8349</v>
      </c>
      <c r="S2732" s="12">
        <f t="shared" si="170"/>
        <v>41351.541377314818</v>
      </c>
      <c r="T2732" s="12">
        <f t="shared" si="171"/>
        <v>41386.541377314818</v>
      </c>
    </row>
    <row r="2733" spans="1:20" ht="60" hidden="1" x14ac:dyDescent="0.25">
      <c r="A2733">
        <v>2731</v>
      </c>
      <c r="B2733" s="3" t="s">
        <v>2731</v>
      </c>
      <c r="C2733" s="3" t="s">
        <v>6841</v>
      </c>
      <c r="D2733">
        <v>30000</v>
      </c>
      <c r="E2733">
        <v>31291</v>
      </c>
      <c r="F2733" t="s">
        <v>8219</v>
      </c>
      <c r="G2733" t="s">
        <v>8224</v>
      </c>
      <c r="H2733" t="s">
        <v>8246</v>
      </c>
      <c r="I2733">
        <v>1413604800</v>
      </c>
      <c r="J2733">
        <v>1408624622</v>
      </c>
      <c r="K2733" t="b">
        <v>0</v>
      </c>
      <c r="L2733">
        <v>37</v>
      </c>
      <c r="M2733" t="b">
        <v>1</v>
      </c>
      <c r="N2733" t="s">
        <v>8295</v>
      </c>
      <c r="O2733" s="5">
        <f t="shared" si="168"/>
        <v>104.30333333333333</v>
      </c>
      <c r="P2733" s="7">
        <f t="shared" si="169"/>
        <v>845.70270270270271</v>
      </c>
      <c r="Q2733" t="s">
        <v>8319</v>
      </c>
      <c r="R2733" t="s">
        <v>8349</v>
      </c>
      <c r="S2733" s="12">
        <f t="shared" si="170"/>
        <v>41872.525717592594</v>
      </c>
      <c r="T2733" s="12">
        <f t="shared" si="171"/>
        <v>41930.166666666664</v>
      </c>
    </row>
    <row r="2734" spans="1:20" ht="60" hidden="1" x14ac:dyDescent="0.25">
      <c r="A2734">
        <v>2732</v>
      </c>
      <c r="B2734" s="3" t="s">
        <v>2732</v>
      </c>
      <c r="C2734" s="3" t="s">
        <v>6842</v>
      </c>
      <c r="D2734">
        <v>12000</v>
      </c>
      <c r="E2734">
        <v>14190</v>
      </c>
      <c r="F2734" t="s">
        <v>8219</v>
      </c>
      <c r="G2734" t="s">
        <v>8224</v>
      </c>
      <c r="H2734" t="s">
        <v>8246</v>
      </c>
      <c r="I2734">
        <v>1369699200</v>
      </c>
      <c r="J2734">
        <v>1366917828</v>
      </c>
      <c r="K2734" t="b">
        <v>0</v>
      </c>
      <c r="L2734">
        <v>146</v>
      </c>
      <c r="M2734" t="b">
        <v>1</v>
      </c>
      <c r="N2734" t="s">
        <v>8295</v>
      </c>
      <c r="O2734" s="5">
        <f t="shared" si="168"/>
        <v>118.25000000000001</v>
      </c>
      <c r="P2734" s="7">
        <f t="shared" si="169"/>
        <v>97.191780821917803</v>
      </c>
      <c r="Q2734" t="s">
        <v>8319</v>
      </c>
      <c r="R2734" t="s">
        <v>8349</v>
      </c>
      <c r="S2734" s="12">
        <f t="shared" si="170"/>
        <v>41389.808194444442</v>
      </c>
      <c r="T2734" s="12">
        <f t="shared" si="171"/>
        <v>41422</v>
      </c>
    </row>
    <row r="2735" spans="1:20" ht="60" hidden="1" x14ac:dyDescent="0.25">
      <c r="A2735">
        <v>2733</v>
      </c>
      <c r="B2735" s="3" t="s">
        <v>2733</v>
      </c>
      <c r="C2735" s="3" t="s">
        <v>6843</v>
      </c>
      <c r="D2735">
        <v>50000</v>
      </c>
      <c r="E2735">
        <v>53769</v>
      </c>
      <c r="F2735" t="s">
        <v>8219</v>
      </c>
      <c r="G2735" t="s">
        <v>8224</v>
      </c>
      <c r="H2735" t="s">
        <v>8246</v>
      </c>
      <c r="I2735">
        <v>1428643974</v>
      </c>
      <c r="J2735">
        <v>1423463574</v>
      </c>
      <c r="K2735" t="b">
        <v>0</v>
      </c>
      <c r="L2735">
        <v>119</v>
      </c>
      <c r="M2735" t="b">
        <v>1</v>
      </c>
      <c r="N2735" t="s">
        <v>8295</v>
      </c>
      <c r="O2735" s="5">
        <f t="shared" si="168"/>
        <v>107.538</v>
      </c>
      <c r="P2735" s="7">
        <f t="shared" si="169"/>
        <v>451.84033613445376</v>
      </c>
      <c r="Q2735" t="s">
        <v>8319</v>
      </c>
      <c r="R2735" t="s">
        <v>8349</v>
      </c>
      <c r="S2735" s="12">
        <f t="shared" si="170"/>
        <v>42044.272847222222</v>
      </c>
      <c r="T2735" s="12">
        <f t="shared" si="171"/>
        <v>42104.231180555551</v>
      </c>
    </row>
    <row r="2736" spans="1:20" ht="60" hidden="1" x14ac:dyDescent="0.25">
      <c r="A2736">
        <v>2734</v>
      </c>
      <c r="B2736" s="3" t="s">
        <v>2734</v>
      </c>
      <c r="C2736" s="3" t="s">
        <v>6844</v>
      </c>
      <c r="D2736">
        <v>1</v>
      </c>
      <c r="E2736">
        <v>22603</v>
      </c>
      <c r="F2736" t="s">
        <v>8219</v>
      </c>
      <c r="G2736" t="s">
        <v>8224</v>
      </c>
      <c r="H2736" t="s">
        <v>8246</v>
      </c>
      <c r="I2736">
        <v>1476395940</v>
      </c>
      <c r="J2736">
        <v>1473782592</v>
      </c>
      <c r="K2736" t="b">
        <v>0</v>
      </c>
      <c r="L2736">
        <v>163</v>
      </c>
      <c r="M2736" t="b">
        <v>1</v>
      </c>
      <c r="N2736" t="s">
        <v>8295</v>
      </c>
      <c r="O2736" s="5">
        <f t="shared" si="168"/>
        <v>2260300</v>
      </c>
      <c r="P2736" s="7">
        <f t="shared" si="169"/>
        <v>138.66871165644173</v>
      </c>
      <c r="Q2736" t="s">
        <v>8319</v>
      </c>
      <c r="R2736" t="s">
        <v>8349</v>
      </c>
      <c r="S2736" s="12">
        <f t="shared" si="170"/>
        <v>42626.668888888889</v>
      </c>
      <c r="T2736" s="12">
        <f t="shared" si="171"/>
        <v>42656.915972222225</v>
      </c>
    </row>
    <row r="2737" spans="1:20" ht="60" hidden="1" x14ac:dyDescent="0.25">
      <c r="A2737">
        <v>2735</v>
      </c>
      <c r="B2737" s="3" t="s">
        <v>2735</v>
      </c>
      <c r="C2737" s="3" t="s">
        <v>6845</v>
      </c>
      <c r="D2737">
        <v>750</v>
      </c>
      <c r="E2737">
        <v>7336.01</v>
      </c>
      <c r="F2737" t="s">
        <v>8219</v>
      </c>
      <c r="G2737" t="s">
        <v>8225</v>
      </c>
      <c r="H2737" t="s">
        <v>8247</v>
      </c>
      <c r="I2737">
        <v>1363204800</v>
      </c>
      <c r="J2737">
        <v>1360551250</v>
      </c>
      <c r="K2737" t="b">
        <v>0</v>
      </c>
      <c r="L2737">
        <v>339</v>
      </c>
      <c r="M2737" t="b">
        <v>1</v>
      </c>
      <c r="N2737" t="s">
        <v>8295</v>
      </c>
      <c r="O2737" s="5">
        <f t="shared" si="168"/>
        <v>978.13466666666682</v>
      </c>
      <c r="P2737" s="7">
        <f t="shared" si="169"/>
        <v>21.640147492625371</v>
      </c>
      <c r="Q2737" t="s">
        <v>8319</v>
      </c>
      <c r="R2737" t="s">
        <v>8349</v>
      </c>
      <c r="S2737" s="12">
        <f t="shared" si="170"/>
        <v>41316.120949074073</v>
      </c>
      <c r="T2737" s="12">
        <f t="shared" si="171"/>
        <v>41346.833333333336</v>
      </c>
    </row>
    <row r="2738" spans="1:20" ht="75" hidden="1" x14ac:dyDescent="0.25">
      <c r="A2738">
        <v>2736</v>
      </c>
      <c r="B2738" s="3" t="s">
        <v>2736</v>
      </c>
      <c r="C2738" s="3" t="s">
        <v>6846</v>
      </c>
      <c r="D2738">
        <v>8000</v>
      </c>
      <c r="E2738">
        <v>9832</v>
      </c>
      <c r="F2738" t="s">
        <v>8219</v>
      </c>
      <c r="G2738" t="s">
        <v>8229</v>
      </c>
      <c r="H2738" t="s">
        <v>8251</v>
      </c>
      <c r="I2738">
        <v>1398268773</v>
      </c>
      <c r="J2738">
        <v>1395676773</v>
      </c>
      <c r="K2738" t="b">
        <v>0</v>
      </c>
      <c r="L2738">
        <v>58</v>
      </c>
      <c r="M2738" t="b">
        <v>1</v>
      </c>
      <c r="N2738" t="s">
        <v>8295</v>
      </c>
      <c r="O2738" s="5">
        <f t="shared" si="168"/>
        <v>122.9</v>
      </c>
      <c r="P2738" s="7">
        <f t="shared" si="169"/>
        <v>169.51724137931035</v>
      </c>
      <c r="Q2738" t="s">
        <v>8319</v>
      </c>
      <c r="R2738" t="s">
        <v>8349</v>
      </c>
      <c r="S2738" s="12">
        <f t="shared" si="170"/>
        <v>41722.666354166664</v>
      </c>
      <c r="T2738" s="12">
        <f t="shared" si="171"/>
        <v>41752.666354166664</v>
      </c>
    </row>
    <row r="2739" spans="1:20" ht="60" hidden="1" x14ac:dyDescent="0.25">
      <c r="A2739">
        <v>2737</v>
      </c>
      <c r="B2739" s="3" t="s">
        <v>2737</v>
      </c>
      <c r="C2739" s="3" t="s">
        <v>6847</v>
      </c>
      <c r="D2739">
        <v>30000</v>
      </c>
      <c r="E2739">
        <v>73818.240000000005</v>
      </c>
      <c r="F2739" t="s">
        <v>8219</v>
      </c>
      <c r="G2739" t="s">
        <v>8224</v>
      </c>
      <c r="H2739" t="s">
        <v>8246</v>
      </c>
      <c r="I2739">
        <v>1389812400</v>
      </c>
      <c r="J2739">
        <v>1386108087</v>
      </c>
      <c r="K2739" t="b">
        <v>0</v>
      </c>
      <c r="L2739">
        <v>456</v>
      </c>
      <c r="M2739" t="b">
        <v>1</v>
      </c>
      <c r="N2739" t="s">
        <v>8295</v>
      </c>
      <c r="O2739" s="5">
        <f t="shared" si="168"/>
        <v>246.0608</v>
      </c>
      <c r="P2739" s="7">
        <f t="shared" si="169"/>
        <v>161.88210526315791</v>
      </c>
      <c r="Q2739" t="s">
        <v>8319</v>
      </c>
      <c r="R2739" t="s">
        <v>8349</v>
      </c>
      <c r="S2739" s="12">
        <f t="shared" si="170"/>
        <v>41611.917673611111</v>
      </c>
      <c r="T2739" s="12">
        <f t="shared" si="171"/>
        <v>41654.791666666664</v>
      </c>
    </row>
    <row r="2740" spans="1:20" ht="45" hidden="1" x14ac:dyDescent="0.25">
      <c r="A2740">
        <v>2738</v>
      </c>
      <c r="B2740" s="3" t="s">
        <v>2738</v>
      </c>
      <c r="C2740" s="3" t="s">
        <v>6848</v>
      </c>
      <c r="D2740">
        <v>5000</v>
      </c>
      <c r="E2740">
        <v>7397</v>
      </c>
      <c r="F2740" t="s">
        <v>8219</v>
      </c>
      <c r="G2740" t="s">
        <v>8224</v>
      </c>
      <c r="H2740" t="s">
        <v>8246</v>
      </c>
      <c r="I2740">
        <v>1478402804</v>
      </c>
      <c r="J2740">
        <v>1473218804</v>
      </c>
      <c r="K2740" t="b">
        <v>0</v>
      </c>
      <c r="L2740">
        <v>15</v>
      </c>
      <c r="M2740" t="b">
        <v>1</v>
      </c>
      <c r="N2740" t="s">
        <v>8295</v>
      </c>
      <c r="O2740" s="5">
        <f t="shared" si="168"/>
        <v>147.94</v>
      </c>
      <c r="P2740" s="7">
        <f t="shared" si="169"/>
        <v>493.13333333333333</v>
      </c>
      <c r="Q2740" t="s">
        <v>8319</v>
      </c>
      <c r="R2740" t="s">
        <v>8349</v>
      </c>
      <c r="S2740" s="12">
        <f t="shared" si="170"/>
        <v>42620.143564814818</v>
      </c>
      <c r="T2740" s="12">
        <f t="shared" si="171"/>
        <v>42680.143564814818</v>
      </c>
    </row>
    <row r="2741" spans="1:20" ht="60" hidden="1" x14ac:dyDescent="0.25">
      <c r="A2741">
        <v>2739</v>
      </c>
      <c r="B2741" s="3" t="s">
        <v>2739</v>
      </c>
      <c r="C2741" s="3" t="s">
        <v>6849</v>
      </c>
      <c r="D2741">
        <v>1100</v>
      </c>
      <c r="E2741">
        <v>4225</v>
      </c>
      <c r="F2741" t="s">
        <v>8219</v>
      </c>
      <c r="G2741" t="s">
        <v>8225</v>
      </c>
      <c r="H2741" t="s">
        <v>8247</v>
      </c>
      <c r="I2741">
        <v>1399324717</v>
      </c>
      <c r="J2741">
        <v>1395436717</v>
      </c>
      <c r="K2741" t="b">
        <v>0</v>
      </c>
      <c r="L2741">
        <v>191</v>
      </c>
      <c r="M2741" t="b">
        <v>1</v>
      </c>
      <c r="N2741" t="s">
        <v>8295</v>
      </c>
      <c r="O2741" s="5">
        <f t="shared" si="168"/>
        <v>384.09090909090907</v>
      </c>
      <c r="P2741" s="7">
        <f t="shared" si="169"/>
        <v>22.120418848167539</v>
      </c>
      <c r="Q2741" t="s">
        <v>8319</v>
      </c>
      <c r="R2741" t="s">
        <v>8349</v>
      </c>
      <c r="S2741" s="12">
        <f t="shared" si="170"/>
        <v>41719.887928240743</v>
      </c>
      <c r="T2741" s="12">
        <f t="shared" si="171"/>
        <v>41764.887928240743</v>
      </c>
    </row>
    <row r="2742" spans="1:20" ht="45" hidden="1" x14ac:dyDescent="0.25">
      <c r="A2742">
        <v>2740</v>
      </c>
      <c r="B2742" s="3" t="s">
        <v>2740</v>
      </c>
      <c r="C2742" s="3" t="s">
        <v>6850</v>
      </c>
      <c r="D2742">
        <v>300</v>
      </c>
      <c r="E2742">
        <v>310</v>
      </c>
      <c r="F2742" t="s">
        <v>8219</v>
      </c>
      <c r="G2742" t="s">
        <v>8224</v>
      </c>
      <c r="H2742" t="s">
        <v>8246</v>
      </c>
      <c r="I2742">
        <v>1426117552</v>
      </c>
      <c r="J2742">
        <v>1423529152</v>
      </c>
      <c r="K2742" t="b">
        <v>0</v>
      </c>
      <c r="L2742">
        <v>17</v>
      </c>
      <c r="M2742" t="b">
        <v>1</v>
      </c>
      <c r="N2742" t="s">
        <v>8295</v>
      </c>
      <c r="O2742" s="5">
        <f t="shared" si="168"/>
        <v>103.33333333333334</v>
      </c>
      <c r="P2742" s="7">
        <f t="shared" si="169"/>
        <v>18.235294117647058</v>
      </c>
      <c r="Q2742" t="s">
        <v>8319</v>
      </c>
      <c r="R2742" t="s">
        <v>8349</v>
      </c>
      <c r="S2742" s="12">
        <f t="shared" si="170"/>
        <v>42045.031851851847</v>
      </c>
      <c r="T2742" s="12">
        <f t="shared" si="171"/>
        <v>42074.99018518519</v>
      </c>
    </row>
    <row r="2743" spans="1:20" ht="30" x14ac:dyDescent="0.25">
      <c r="A2743">
        <v>2741</v>
      </c>
      <c r="B2743" s="3" t="s">
        <v>2741</v>
      </c>
      <c r="C2743" s="3" t="s">
        <v>6851</v>
      </c>
      <c r="D2743">
        <v>8000</v>
      </c>
      <c r="E2743">
        <v>35</v>
      </c>
      <c r="F2743" t="s">
        <v>8221</v>
      </c>
      <c r="G2743" t="s">
        <v>8224</v>
      </c>
      <c r="H2743" t="s">
        <v>8246</v>
      </c>
      <c r="I2743">
        <v>1413770820</v>
      </c>
      <c r="J2743">
        <v>1412005602</v>
      </c>
      <c r="K2743" t="b">
        <v>0</v>
      </c>
      <c r="L2743">
        <v>4</v>
      </c>
      <c r="M2743" t="b">
        <v>0</v>
      </c>
      <c r="N2743" t="s">
        <v>8304</v>
      </c>
      <c r="O2743" s="5">
        <f t="shared" si="168"/>
        <v>0.43750000000000006</v>
      </c>
      <c r="P2743" s="7">
        <f t="shared" si="169"/>
        <v>8.75</v>
      </c>
      <c r="Q2743" t="s">
        <v>8322</v>
      </c>
      <c r="R2743" t="s">
        <v>8358</v>
      </c>
      <c r="S2743" s="12">
        <f t="shared" si="170"/>
        <v>41911.657430555555</v>
      </c>
      <c r="T2743" s="12">
        <f t="shared" si="171"/>
        <v>41932.088194444441</v>
      </c>
    </row>
    <row r="2744" spans="1:20" ht="45" x14ac:dyDescent="0.25">
      <c r="A2744">
        <v>2742</v>
      </c>
      <c r="B2744" s="3" t="s">
        <v>2742</v>
      </c>
      <c r="C2744" s="3" t="s">
        <v>6852</v>
      </c>
      <c r="D2744">
        <v>2500</v>
      </c>
      <c r="E2744">
        <v>731</v>
      </c>
      <c r="F2744" t="s">
        <v>8221</v>
      </c>
      <c r="G2744" t="s">
        <v>8224</v>
      </c>
      <c r="H2744" t="s">
        <v>8246</v>
      </c>
      <c r="I2744">
        <v>1337102187</v>
      </c>
      <c r="J2744">
        <v>1335892587</v>
      </c>
      <c r="K2744" t="b">
        <v>0</v>
      </c>
      <c r="L2744">
        <v>18</v>
      </c>
      <c r="M2744" t="b">
        <v>0</v>
      </c>
      <c r="N2744" t="s">
        <v>8304</v>
      </c>
      <c r="O2744" s="5">
        <f t="shared" si="168"/>
        <v>29.24</v>
      </c>
      <c r="P2744" s="7">
        <f t="shared" si="169"/>
        <v>40.611111111111114</v>
      </c>
      <c r="Q2744" t="s">
        <v>8322</v>
      </c>
      <c r="R2744" t="s">
        <v>8358</v>
      </c>
      <c r="S2744" s="12">
        <f t="shared" si="170"/>
        <v>41030.719756944447</v>
      </c>
      <c r="T2744" s="12">
        <f t="shared" si="171"/>
        <v>41044.719756944447</v>
      </c>
    </row>
    <row r="2745" spans="1:20" ht="60" x14ac:dyDescent="0.25">
      <c r="A2745">
        <v>2743</v>
      </c>
      <c r="B2745" s="3" t="s">
        <v>2743</v>
      </c>
      <c r="C2745" s="3" t="s">
        <v>6853</v>
      </c>
      <c r="D2745">
        <v>5999</v>
      </c>
      <c r="E2745">
        <v>0</v>
      </c>
      <c r="F2745" t="s">
        <v>8221</v>
      </c>
      <c r="G2745" t="s">
        <v>8224</v>
      </c>
      <c r="H2745" t="s">
        <v>8246</v>
      </c>
      <c r="I2745">
        <v>1476863607</v>
      </c>
      <c r="J2745">
        <v>1474271607</v>
      </c>
      <c r="K2745" t="b">
        <v>0</v>
      </c>
      <c r="L2745">
        <v>0</v>
      </c>
      <c r="M2745" t="b">
        <v>0</v>
      </c>
      <c r="N2745" t="s">
        <v>8304</v>
      </c>
      <c r="O2745" s="5">
        <f t="shared" si="168"/>
        <v>0</v>
      </c>
      <c r="P2745" s="7" t="str">
        <f t="shared" si="169"/>
        <v>N/A</v>
      </c>
      <c r="Q2745" t="s">
        <v>8322</v>
      </c>
      <c r="R2745" t="s">
        <v>8358</v>
      </c>
      <c r="S2745" s="12">
        <f t="shared" si="170"/>
        <v>42632.328784722224</v>
      </c>
      <c r="T2745" s="12">
        <f t="shared" si="171"/>
        <v>42662.328784722224</v>
      </c>
    </row>
    <row r="2746" spans="1:20" ht="60" x14ac:dyDescent="0.25">
      <c r="A2746">
        <v>2744</v>
      </c>
      <c r="B2746" s="3" t="s">
        <v>2744</v>
      </c>
      <c r="C2746" s="3" t="s">
        <v>6854</v>
      </c>
      <c r="D2746">
        <v>16000</v>
      </c>
      <c r="E2746">
        <v>835</v>
      </c>
      <c r="F2746" t="s">
        <v>8221</v>
      </c>
      <c r="G2746" t="s">
        <v>8224</v>
      </c>
      <c r="H2746" t="s">
        <v>8246</v>
      </c>
      <c r="I2746">
        <v>1330478998</v>
      </c>
      <c r="J2746">
        <v>1327886998</v>
      </c>
      <c r="K2746" t="b">
        <v>0</v>
      </c>
      <c r="L2746">
        <v>22</v>
      </c>
      <c r="M2746" t="b">
        <v>0</v>
      </c>
      <c r="N2746" t="s">
        <v>8304</v>
      </c>
      <c r="O2746" s="5">
        <f t="shared" si="168"/>
        <v>5.21875</v>
      </c>
      <c r="P2746" s="7">
        <f t="shared" si="169"/>
        <v>37.954545454545453</v>
      </c>
      <c r="Q2746" t="s">
        <v>8322</v>
      </c>
      <c r="R2746" t="s">
        <v>8358</v>
      </c>
      <c r="S2746" s="12">
        <f t="shared" si="170"/>
        <v>40938.062476851854</v>
      </c>
      <c r="T2746" s="12">
        <f t="shared" si="171"/>
        <v>40968.062476851854</v>
      </c>
    </row>
    <row r="2747" spans="1:20" ht="60" x14ac:dyDescent="0.25">
      <c r="A2747">
        <v>2745</v>
      </c>
      <c r="B2747" s="3" t="s">
        <v>2745</v>
      </c>
      <c r="C2747" s="3" t="s">
        <v>6855</v>
      </c>
      <c r="D2747">
        <v>8000</v>
      </c>
      <c r="E2747">
        <v>1751</v>
      </c>
      <c r="F2747" t="s">
        <v>8221</v>
      </c>
      <c r="G2747" t="s">
        <v>8224</v>
      </c>
      <c r="H2747" t="s">
        <v>8246</v>
      </c>
      <c r="I2747">
        <v>1342309368</v>
      </c>
      <c r="J2747">
        <v>1337125368</v>
      </c>
      <c r="K2747" t="b">
        <v>0</v>
      </c>
      <c r="L2747">
        <v>49</v>
      </c>
      <c r="M2747" t="b">
        <v>0</v>
      </c>
      <c r="N2747" t="s">
        <v>8304</v>
      </c>
      <c r="O2747" s="5">
        <f t="shared" si="168"/>
        <v>21.887499999999999</v>
      </c>
      <c r="P2747" s="7">
        <f t="shared" si="169"/>
        <v>35.734693877551024</v>
      </c>
      <c r="Q2747" t="s">
        <v>8322</v>
      </c>
      <c r="R2747" t="s">
        <v>8358</v>
      </c>
      <c r="S2747" s="12">
        <f t="shared" si="170"/>
        <v>41044.988055555557</v>
      </c>
      <c r="T2747" s="12">
        <f t="shared" si="171"/>
        <v>41104.988055555557</v>
      </c>
    </row>
    <row r="2748" spans="1:20" ht="60" x14ac:dyDescent="0.25">
      <c r="A2748">
        <v>2746</v>
      </c>
      <c r="B2748" s="3" t="s">
        <v>2746</v>
      </c>
      <c r="C2748" s="3" t="s">
        <v>6856</v>
      </c>
      <c r="D2748">
        <v>3000</v>
      </c>
      <c r="E2748">
        <v>801</v>
      </c>
      <c r="F2748" t="s">
        <v>8221</v>
      </c>
      <c r="G2748" t="s">
        <v>8224</v>
      </c>
      <c r="H2748" t="s">
        <v>8246</v>
      </c>
      <c r="I2748">
        <v>1409337911</v>
      </c>
      <c r="J2748">
        <v>1406745911</v>
      </c>
      <c r="K2748" t="b">
        <v>0</v>
      </c>
      <c r="L2748">
        <v>19</v>
      </c>
      <c r="M2748" t="b">
        <v>0</v>
      </c>
      <c r="N2748" t="s">
        <v>8304</v>
      </c>
      <c r="O2748" s="5">
        <f t="shared" si="168"/>
        <v>26.700000000000003</v>
      </c>
      <c r="P2748" s="7">
        <f t="shared" si="169"/>
        <v>42.157894736842103</v>
      </c>
      <c r="Q2748" t="s">
        <v>8322</v>
      </c>
      <c r="R2748" t="s">
        <v>8358</v>
      </c>
      <c r="S2748" s="12">
        <f t="shared" si="170"/>
        <v>41850.781377314815</v>
      </c>
      <c r="T2748" s="12">
        <f t="shared" si="171"/>
        <v>41880.781377314815</v>
      </c>
    </row>
    <row r="2749" spans="1:20" ht="45" x14ac:dyDescent="0.25">
      <c r="A2749">
        <v>2747</v>
      </c>
      <c r="B2749" s="3" t="s">
        <v>2747</v>
      </c>
      <c r="C2749" s="3" t="s">
        <v>6857</v>
      </c>
      <c r="D2749">
        <v>500</v>
      </c>
      <c r="E2749">
        <v>140</v>
      </c>
      <c r="F2749" t="s">
        <v>8221</v>
      </c>
      <c r="G2749" t="s">
        <v>8224</v>
      </c>
      <c r="H2749" t="s">
        <v>8246</v>
      </c>
      <c r="I2749">
        <v>1339816200</v>
      </c>
      <c r="J2749">
        <v>1337095997</v>
      </c>
      <c r="K2749" t="b">
        <v>0</v>
      </c>
      <c r="L2749">
        <v>4</v>
      </c>
      <c r="M2749" t="b">
        <v>0</v>
      </c>
      <c r="N2749" t="s">
        <v>8304</v>
      </c>
      <c r="O2749" s="5">
        <f t="shared" si="168"/>
        <v>28.000000000000004</v>
      </c>
      <c r="P2749" s="7">
        <f t="shared" si="169"/>
        <v>35</v>
      </c>
      <c r="Q2749" t="s">
        <v>8322</v>
      </c>
      <c r="R2749" t="s">
        <v>8358</v>
      </c>
      <c r="S2749" s="12">
        <f t="shared" si="170"/>
        <v>41044.64811342593</v>
      </c>
      <c r="T2749" s="12">
        <f t="shared" si="171"/>
        <v>41076.131944444445</v>
      </c>
    </row>
    <row r="2750" spans="1:20" ht="45" x14ac:dyDescent="0.25">
      <c r="A2750">
        <v>2748</v>
      </c>
      <c r="B2750" s="3" t="s">
        <v>2748</v>
      </c>
      <c r="C2750" s="3" t="s">
        <v>6858</v>
      </c>
      <c r="D2750">
        <v>5000</v>
      </c>
      <c r="E2750">
        <v>53</v>
      </c>
      <c r="F2750" t="s">
        <v>8221</v>
      </c>
      <c r="G2750" t="s">
        <v>8224</v>
      </c>
      <c r="H2750" t="s">
        <v>8246</v>
      </c>
      <c r="I2750">
        <v>1472835802</v>
      </c>
      <c r="J2750">
        <v>1470243802</v>
      </c>
      <c r="K2750" t="b">
        <v>0</v>
      </c>
      <c r="L2750">
        <v>4</v>
      </c>
      <c r="M2750" t="b">
        <v>0</v>
      </c>
      <c r="N2750" t="s">
        <v>8304</v>
      </c>
      <c r="O2750" s="5">
        <f t="shared" si="168"/>
        <v>1.06</v>
      </c>
      <c r="P2750" s="7">
        <f t="shared" si="169"/>
        <v>13.25</v>
      </c>
      <c r="Q2750" t="s">
        <v>8322</v>
      </c>
      <c r="R2750" t="s">
        <v>8358</v>
      </c>
      <c r="S2750" s="12">
        <f t="shared" si="170"/>
        <v>42585.7106712963</v>
      </c>
      <c r="T2750" s="12">
        <f t="shared" si="171"/>
        <v>42615.7106712963</v>
      </c>
    </row>
    <row r="2751" spans="1:20" ht="30" x14ac:dyDescent="0.25">
      <c r="A2751">
        <v>2749</v>
      </c>
      <c r="B2751" s="3" t="s">
        <v>2749</v>
      </c>
      <c r="C2751" s="3" t="s">
        <v>6859</v>
      </c>
      <c r="D2751">
        <v>10000</v>
      </c>
      <c r="E2751">
        <v>110</v>
      </c>
      <c r="F2751" t="s">
        <v>8221</v>
      </c>
      <c r="G2751" t="s">
        <v>8224</v>
      </c>
      <c r="H2751" t="s">
        <v>8246</v>
      </c>
      <c r="I2751">
        <v>1428171037</v>
      </c>
      <c r="J2751">
        <v>1425582637</v>
      </c>
      <c r="K2751" t="b">
        <v>0</v>
      </c>
      <c r="L2751">
        <v>2</v>
      </c>
      <c r="M2751" t="b">
        <v>0</v>
      </c>
      <c r="N2751" t="s">
        <v>8304</v>
      </c>
      <c r="O2751" s="5">
        <f t="shared" si="168"/>
        <v>1.0999999999999999</v>
      </c>
      <c r="P2751" s="7">
        <f t="shared" si="169"/>
        <v>55</v>
      </c>
      <c r="Q2751" t="s">
        <v>8322</v>
      </c>
      <c r="R2751" t="s">
        <v>8358</v>
      </c>
      <c r="S2751" s="12">
        <f t="shared" si="170"/>
        <v>42068.799039351856</v>
      </c>
      <c r="T2751" s="12">
        <f t="shared" si="171"/>
        <v>42098.757372685184</v>
      </c>
    </row>
    <row r="2752" spans="1:20" ht="45" x14ac:dyDescent="0.25">
      <c r="A2752">
        <v>2750</v>
      </c>
      <c r="B2752" s="3" t="s">
        <v>2750</v>
      </c>
      <c r="C2752" s="3" t="s">
        <v>6860</v>
      </c>
      <c r="D2752">
        <v>1999</v>
      </c>
      <c r="E2752">
        <v>0</v>
      </c>
      <c r="F2752" t="s">
        <v>8221</v>
      </c>
      <c r="G2752" t="s">
        <v>8224</v>
      </c>
      <c r="H2752" t="s">
        <v>8246</v>
      </c>
      <c r="I2752">
        <v>1341086400</v>
      </c>
      <c r="J2752">
        <v>1340055345</v>
      </c>
      <c r="K2752" t="b">
        <v>0</v>
      </c>
      <c r="L2752">
        <v>0</v>
      </c>
      <c r="M2752" t="b">
        <v>0</v>
      </c>
      <c r="N2752" t="s">
        <v>8304</v>
      </c>
      <c r="O2752" s="5">
        <f t="shared" si="168"/>
        <v>0</v>
      </c>
      <c r="P2752" s="7" t="str">
        <f t="shared" si="169"/>
        <v>N/A</v>
      </c>
      <c r="Q2752" t="s">
        <v>8322</v>
      </c>
      <c r="R2752" t="s">
        <v>8358</v>
      </c>
      <c r="S2752" s="12">
        <f t="shared" si="170"/>
        <v>41078.899826388886</v>
      </c>
      <c r="T2752" s="12">
        <f t="shared" si="171"/>
        <v>41090.833333333336</v>
      </c>
    </row>
    <row r="2753" spans="1:20" ht="60" x14ac:dyDescent="0.25">
      <c r="A2753">
        <v>2751</v>
      </c>
      <c r="B2753" s="3" t="s">
        <v>2751</v>
      </c>
      <c r="C2753" s="3" t="s">
        <v>6861</v>
      </c>
      <c r="D2753">
        <v>3274</v>
      </c>
      <c r="E2753">
        <v>0</v>
      </c>
      <c r="F2753" t="s">
        <v>8221</v>
      </c>
      <c r="G2753" t="s">
        <v>8224</v>
      </c>
      <c r="H2753" t="s">
        <v>8246</v>
      </c>
      <c r="I2753">
        <v>1403039842</v>
      </c>
      <c r="J2753">
        <v>1397855842</v>
      </c>
      <c r="K2753" t="b">
        <v>0</v>
      </c>
      <c r="L2753">
        <v>0</v>
      </c>
      <c r="M2753" t="b">
        <v>0</v>
      </c>
      <c r="N2753" t="s">
        <v>8304</v>
      </c>
      <c r="O2753" s="5">
        <f t="shared" si="168"/>
        <v>0</v>
      </c>
      <c r="P2753" s="7" t="str">
        <f t="shared" si="169"/>
        <v>N/A</v>
      </c>
      <c r="Q2753" t="s">
        <v>8322</v>
      </c>
      <c r="R2753" t="s">
        <v>8358</v>
      </c>
      <c r="S2753" s="12">
        <f t="shared" si="170"/>
        <v>41747.887060185189</v>
      </c>
      <c r="T2753" s="12">
        <f t="shared" si="171"/>
        <v>41807.887060185189</v>
      </c>
    </row>
    <row r="2754" spans="1:20" ht="60" x14ac:dyDescent="0.25">
      <c r="A2754">
        <v>2752</v>
      </c>
      <c r="B2754" s="3" t="s">
        <v>2752</v>
      </c>
      <c r="C2754" s="3" t="s">
        <v>6862</v>
      </c>
      <c r="D2754">
        <v>4800</v>
      </c>
      <c r="E2754">
        <v>550</v>
      </c>
      <c r="F2754" t="s">
        <v>8221</v>
      </c>
      <c r="G2754" t="s">
        <v>8224</v>
      </c>
      <c r="H2754" t="s">
        <v>8246</v>
      </c>
      <c r="I2754">
        <v>1324232504</v>
      </c>
      <c r="J2754">
        <v>1320776504</v>
      </c>
      <c r="K2754" t="b">
        <v>0</v>
      </c>
      <c r="L2754">
        <v>14</v>
      </c>
      <c r="M2754" t="b">
        <v>0</v>
      </c>
      <c r="N2754" t="s">
        <v>8304</v>
      </c>
      <c r="O2754" s="5">
        <f t="shared" si="168"/>
        <v>11.458333333333332</v>
      </c>
      <c r="P2754" s="7">
        <f t="shared" si="169"/>
        <v>39.285714285714285</v>
      </c>
      <c r="Q2754" t="s">
        <v>8322</v>
      </c>
      <c r="R2754" t="s">
        <v>8358</v>
      </c>
      <c r="S2754" s="12">
        <f t="shared" si="170"/>
        <v>40855.765092592592</v>
      </c>
      <c r="T2754" s="12">
        <f t="shared" si="171"/>
        <v>40895.765092592592</v>
      </c>
    </row>
    <row r="2755" spans="1:20" ht="45" x14ac:dyDescent="0.25">
      <c r="A2755">
        <v>2753</v>
      </c>
      <c r="B2755" s="3" t="s">
        <v>2753</v>
      </c>
      <c r="C2755" s="3" t="s">
        <v>6863</v>
      </c>
      <c r="D2755">
        <v>2000</v>
      </c>
      <c r="E2755">
        <v>380</v>
      </c>
      <c r="F2755" t="s">
        <v>8221</v>
      </c>
      <c r="G2755" t="s">
        <v>8224</v>
      </c>
      <c r="H2755" t="s">
        <v>8246</v>
      </c>
      <c r="I2755">
        <v>1346017023</v>
      </c>
      <c r="J2755">
        <v>1343425023</v>
      </c>
      <c r="K2755" t="b">
        <v>0</v>
      </c>
      <c r="L2755">
        <v>8</v>
      </c>
      <c r="M2755" t="b">
        <v>0</v>
      </c>
      <c r="N2755" t="s">
        <v>8304</v>
      </c>
      <c r="O2755" s="5">
        <f t="shared" ref="O2755:O2818" si="172">(E2755/D2755)*100</f>
        <v>19</v>
      </c>
      <c r="P2755" s="7">
        <f t="shared" ref="P2755:P2818" si="173">IF(E2755&gt;0,E2755/L2755,"N/A")</f>
        <v>47.5</v>
      </c>
      <c r="Q2755" t="s">
        <v>8322</v>
      </c>
      <c r="R2755" t="s">
        <v>8358</v>
      </c>
      <c r="S2755" s="12">
        <f t="shared" ref="S2755:S2818" si="174">(((J2755/60)/60)/24)+DATE(1970,1,1)</f>
        <v>41117.900729166664</v>
      </c>
      <c r="T2755" s="12">
        <f t="shared" ref="T2755:T2818" si="175">(((I2755/60)/60/24)+DATE(1970,1,1))</f>
        <v>41147.900729166664</v>
      </c>
    </row>
    <row r="2756" spans="1:20" ht="45" x14ac:dyDescent="0.25">
      <c r="A2756">
        <v>2754</v>
      </c>
      <c r="B2756" s="3" t="s">
        <v>2754</v>
      </c>
      <c r="C2756" s="3" t="s">
        <v>6864</v>
      </c>
      <c r="D2756">
        <v>10000</v>
      </c>
      <c r="E2756">
        <v>0</v>
      </c>
      <c r="F2756" t="s">
        <v>8221</v>
      </c>
      <c r="G2756" t="s">
        <v>8224</v>
      </c>
      <c r="H2756" t="s">
        <v>8246</v>
      </c>
      <c r="I2756">
        <v>1410448551</v>
      </c>
      <c r="J2756">
        <v>1407856551</v>
      </c>
      <c r="K2756" t="b">
        <v>0</v>
      </c>
      <c r="L2756">
        <v>0</v>
      </c>
      <c r="M2756" t="b">
        <v>0</v>
      </c>
      <c r="N2756" t="s">
        <v>8304</v>
      </c>
      <c r="O2756" s="5">
        <f t="shared" si="172"/>
        <v>0</v>
      </c>
      <c r="P2756" s="7" t="str">
        <f t="shared" si="173"/>
        <v>N/A</v>
      </c>
      <c r="Q2756" t="s">
        <v>8322</v>
      </c>
      <c r="R2756" t="s">
        <v>8358</v>
      </c>
      <c r="S2756" s="12">
        <f t="shared" si="174"/>
        <v>41863.636006944449</v>
      </c>
      <c r="T2756" s="12">
        <f t="shared" si="175"/>
        <v>41893.636006944449</v>
      </c>
    </row>
    <row r="2757" spans="1:20" ht="45" x14ac:dyDescent="0.25">
      <c r="A2757">
        <v>2755</v>
      </c>
      <c r="B2757" s="3" t="s">
        <v>2755</v>
      </c>
      <c r="C2757" s="3" t="s">
        <v>6865</v>
      </c>
      <c r="D2757">
        <v>500</v>
      </c>
      <c r="E2757">
        <v>260</v>
      </c>
      <c r="F2757" t="s">
        <v>8221</v>
      </c>
      <c r="G2757" t="s">
        <v>8241</v>
      </c>
      <c r="H2757" t="s">
        <v>8249</v>
      </c>
      <c r="I2757">
        <v>1428519527</v>
      </c>
      <c r="J2757">
        <v>1425927527</v>
      </c>
      <c r="K2757" t="b">
        <v>0</v>
      </c>
      <c r="L2757">
        <v>15</v>
      </c>
      <c r="M2757" t="b">
        <v>0</v>
      </c>
      <c r="N2757" t="s">
        <v>8304</v>
      </c>
      <c r="O2757" s="5">
        <f t="shared" si="172"/>
        <v>52</v>
      </c>
      <c r="P2757" s="7">
        <f t="shared" si="173"/>
        <v>17.333333333333332</v>
      </c>
      <c r="Q2757" t="s">
        <v>8322</v>
      </c>
      <c r="R2757" t="s">
        <v>8358</v>
      </c>
      <c r="S2757" s="12">
        <f t="shared" si="174"/>
        <v>42072.790821759263</v>
      </c>
      <c r="T2757" s="12">
        <f t="shared" si="175"/>
        <v>42102.790821759263</v>
      </c>
    </row>
    <row r="2758" spans="1:20" ht="45" x14ac:dyDescent="0.25">
      <c r="A2758">
        <v>2756</v>
      </c>
      <c r="B2758" s="3" t="s">
        <v>2756</v>
      </c>
      <c r="C2758" s="3" t="s">
        <v>6866</v>
      </c>
      <c r="D2758">
        <v>10000</v>
      </c>
      <c r="E2758">
        <v>1048</v>
      </c>
      <c r="F2758" t="s">
        <v>8221</v>
      </c>
      <c r="G2758" t="s">
        <v>8224</v>
      </c>
      <c r="H2758" t="s">
        <v>8246</v>
      </c>
      <c r="I2758">
        <v>1389476201</v>
      </c>
      <c r="J2758">
        <v>1386884201</v>
      </c>
      <c r="K2758" t="b">
        <v>0</v>
      </c>
      <c r="L2758">
        <v>33</v>
      </c>
      <c r="M2758" t="b">
        <v>0</v>
      </c>
      <c r="N2758" t="s">
        <v>8304</v>
      </c>
      <c r="O2758" s="5">
        <f t="shared" si="172"/>
        <v>10.48</v>
      </c>
      <c r="P2758" s="7">
        <f t="shared" si="173"/>
        <v>31.757575757575758</v>
      </c>
      <c r="Q2758" t="s">
        <v>8322</v>
      </c>
      <c r="R2758" t="s">
        <v>8358</v>
      </c>
      <c r="S2758" s="12">
        <f t="shared" si="174"/>
        <v>41620.90047453704</v>
      </c>
      <c r="T2758" s="12">
        <f t="shared" si="175"/>
        <v>41650.90047453704</v>
      </c>
    </row>
    <row r="2759" spans="1:20" ht="30" x14ac:dyDescent="0.25">
      <c r="A2759">
        <v>2757</v>
      </c>
      <c r="B2759" s="3" t="s">
        <v>2757</v>
      </c>
      <c r="C2759" s="3" t="s">
        <v>6867</v>
      </c>
      <c r="D2759">
        <v>1500</v>
      </c>
      <c r="E2759">
        <v>10</v>
      </c>
      <c r="F2759" t="s">
        <v>8221</v>
      </c>
      <c r="G2759" t="s">
        <v>8224</v>
      </c>
      <c r="H2759" t="s">
        <v>8246</v>
      </c>
      <c r="I2759">
        <v>1470498332</v>
      </c>
      <c r="J2759">
        <v>1469202332</v>
      </c>
      <c r="K2759" t="b">
        <v>0</v>
      </c>
      <c r="L2759">
        <v>2</v>
      </c>
      <c r="M2759" t="b">
        <v>0</v>
      </c>
      <c r="N2759" t="s">
        <v>8304</v>
      </c>
      <c r="O2759" s="5">
        <f t="shared" si="172"/>
        <v>0.66666666666666674</v>
      </c>
      <c r="P2759" s="7">
        <f t="shared" si="173"/>
        <v>5</v>
      </c>
      <c r="Q2759" t="s">
        <v>8322</v>
      </c>
      <c r="R2759" t="s">
        <v>8358</v>
      </c>
      <c r="S2759" s="12">
        <f t="shared" si="174"/>
        <v>42573.65662037037</v>
      </c>
      <c r="T2759" s="12">
        <f t="shared" si="175"/>
        <v>42588.65662037037</v>
      </c>
    </row>
    <row r="2760" spans="1:20" ht="60" x14ac:dyDescent="0.25">
      <c r="A2760">
        <v>2758</v>
      </c>
      <c r="B2760" s="3" t="s">
        <v>2758</v>
      </c>
      <c r="C2760" s="3" t="s">
        <v>6868</v>
      </c>
      <c r="D2760">
        <v>2000</v>
      </c>
      <c r="E2760">
        <v>234</v>
      </c>
      <c r="F2760" t="s">
        <v>8221</v>
      </c>
      <c r="G2760" t="s">
        <v>8226</v>
      </c>
      <c r="H2760" t="s">
        <v>8248</v>
      </c>
      <c r="I2760">
        <v>1476095783</v>
      </c>
      <c r="J2760">
        <v>1474886183</v>
      </c>
      <c r="K2760" t="b">
        <v>0</v>
      </c>
      <c r="L2760">
        <v>6</v>
      </c>
      <c r="M2760" t="b">
        <v>0</v>
      </c>
      <c r="N2760" t="s">
        <v>8304</v>
      </c>
      <c r="O2760" s="5">
        <f t="shared" si="172"/>
        <v>11.700000000000001</v>
      </c>
      <c r="P2760" s="7">
        <f t="shared" si="173"/>
        <v>39</v>
      </c>
      <c r="Q2760" t="s">
        <v>8322</v>
      </c>
      <c r="R2760" t="s">
        <v>8358</v>
      </c>
      <c r="S2760" s="12">
        <f t="shared" si="174"/>
        <v>42639.441932870366</v>
      </c>
      <c r="T2760" s="12">
        <f t="shared" si="175"/>
        <v>42653.441932870366</v>
      </c>
    </row>
    <row r="2761" spans="1:20" ht="60" x14ac:dyDescent="0.25">
      <c r="A2761">
        <v>2759</v>
      </c>
      <c r="B2761" s="3" t="s">
        <v>2759</v>
      </c>
      <c r="C2761" s="3" t="s">
        <v>6869</v>
      </c>
      <c r="D2761">
        <v>1000</v>
      </c>
      <c r="E2761">
        <v>105</v>
      </c>
      <c r="F2761" t="s">
        <v>8221</v>
      </c>
      <c r="G2761" t="s">
        <v>8226</v>
      </c>
      <c r="H2761" t="s">
        <v>8248</v>
      </c>
      <c r="I2761">
        <v>1468658866</v>
      </c>
      <c r="J2761">
        <v>1464943666</v>
      </c>
      <c r="K2761" t="b">
        <v>0</v>
      </c>
      <c r="L2761">
        <v>2</v>
      </c>
      <c r="M2761" t="b">
        <v>0</v>
      </c>
      <c r="N2761" t="s">
        <v>8304</v>
      </c>
      <c r="O2761" s="5">
        <f t="shared" si="172"/>
        <v>10.5</v>
      </c>
      <c r="P2761" s="7">
        <f t="shared" si="173"/>
        <v>52.5</v>
      </c>
      <c r="Q2761" t="s">
        <v>8322</v>
      </c>
      <c r="R2761" t="s">
        <v>8358</v>
      </c>
      <c r="S2761" s="12">
        <f t="shared" si="174"/>
        <v>42524.36650462963</v>
      </c>
      <c r="T2761" s="12">
        <f t="shared" si="175"/>
        <v>42567.36650462963</v>
      </c>
    </row>
    <row r="2762" spans="1:20" ht="60" x14ac:dyDescent="0.25">
      <c r="A2762">
        <v>2760</v>
      </c>
      <c r="B2762" s="3" t="s">
        <v>2760</v>
      </c>
      <c r="C2762" s="3" t="s">
        <v>6870</v>
      </c>
      <c r="D2762">
        <v>5000</v>
      </c>
      <c r="E2762">
        <v>0</v>
      </c>
      <c r="F2762" t="s">
        <v>8221</v>
      </c>
      <c r="G2762" t="s">
        <v>8225</v>
      </c>
      <c r="H2762" t="s">
        <v>8247</v>
      </c>
      <c r="I2762">
        <v>1371726258</v>
      </c>
      <c r="J2762">
        <v>1369134258</v>
      </c>
      <c r="K2762" t="b">
        <v>0</v>
      </c>
      <c r="L2762">
        <v>0</v>
      </c>
      <c r="M2762" t="b">
        <v>0</v>
      </c>
      <c r="N2762" t="s">
        <v>8304</v>
      </c>
      <c r="O2762" s="5">
        <f t="shared" si="172"/>
        <v>0</v>
      </c>
      <c r="P2762" s="7" t="str">
        <f t="shared" si="173"/>
        <v>N/A</v>
      </c>
      <c r="Q2762" t="s">
        <v>8322</v>
      </c>
      <c r="R2762" t="s">
        <v>8358</v>
      </c>
      <c r="S2762" s="12">
        <f t="shared" si="174"/>
        <v>41415.461319444446</v>
      </c>
      <c r="T2762" s="12">
        <f t="shared" si="175"/>
        <v>41445.461319444446</v>
      </c>
    </row>
    <row r="2763" spans="1:20" ht="30" x14ac:dyDescent="0.25">
      <c r="A2763">
        <v>2761</v>
      </c>
      <c r="B2763" s="3" t="s">
        <v>2761</v>
      </c>
      <c r="C2763" s="3" t="s">
        <v>6871</v>
      </c>
      <c r="D2763">
        <v>5000</v>
      </c>
      <c r="E2763">
        <v>36</v>
      </c>
      <c r="F2763" t="s">
        <v>8221</v>
      </c>
      <c r="G2763" t="s">
        <v>8224</v>
      </c>
      <c r="H2763" t="s">
        <v>8246</v>
      </c>
      <c r="I2763">
        <v>1357176693</v>
      </c>
      <c r="J2763">
        <v>1354584693</v>
      </c>
      <c r="K2763" t="b">
        <v>0</v>
      </c>
      <c r="L2763">
        <v>4</v>
      </c>
      <c r="M2763" t="b">
        <v>0</v>
      </c>
      <c r="N2763" t="s">
        <v>8304</v>
      </c>
      <c r="O2763" s="5">
        <f t="shared" si="172"/>
        <v>0.72</v>
      </c>
      <c r="P2763" s="7">
        <f t="shared" si="173"/>
        <v>9</v>
      </c>
      <c r="Q2763" t="s">
        <v>8322</v>
      </c>
      <c r="R2763" t="s">
        <v>8358</v>
      </c>
      <c r="S2763" s="12">
        <f t="shared" si="174"/>
        <v>41247.063576388886</v>
      </c>
      <c r="T2763" s="12">
        <f t="shared" si="175"/>
        <v>41277.063576388886</v>
      </c>
    </row>
    <row r="2764" spans="1:20" ht="45" x14ac:dyDescent="0.25">
      <c r="A2764">
        <v>2762</v>
      </c>
      <c r="B2764" s="3" t="s">
        <v>2762</v>
      </c>
      <c r="C2764" s="3" t="s">
        <v>6872</v>
      </c>
      <c r="D2764">
        <v>3250</v>
      </c>
      <c r="E2764">
        <v>25</v>
      </c>
      <c r="F2764" t="s">
        <v>8221</v>
      </c>
      <c r="G2764" t="s">
        <v>8224</v>
      </c>
      <c r="H2764" t="s">
        <v>8246</v>
      </c>
      <c r="I2764">
        <v>1332114795</v>
      </c>
      <c r="J2764">
        <v>1326934395</v>
      </c>
      <c r="K2764" t="b">
        <v>0</v>
      </c>
      <c r="L2764">
        <v>1</v>
      </c>
      <c r="M2764" t="b">
        <v>0</v>
      </c>
      <c r="N2764" t="s">
        <v>8304</v>
      </c>
      <c r="O2764" s="5">
        <f t="shared" si="172"/>
        <v>0.76923076923076927</v>
      </c>
      <c r="P2764" s="7">
        <f t="shared" si="173"/>
        <v>25</v>
      </c>
      <c r="Q2764" t="s">
        <v>8322</v>
      </c>
      <c r="R2764" t="s">
        <v>8358</v>
      </c>
      <c r="S2764" s="12">
        <f t="shared" si="174"/>
        <v>40927.036979166667</v>
      </c>
      <c r="T2764" s="12">
        <f t="shared" si="175"/>
        <v>40986.995312500003</v>
      </c>
    </row>
    <row r="2765" spans="1:20" ht="30" x14ac:dyDescent="0.25">
      <c r="A2765">
        <v>2763</v>
      </c>
      <c r="B2765" s="3" t="s">
        <v>2763</v>
      </c>
      <c r="C2765" s="3" t="s">
        <v>6873</v>
      </c>
      <c r="D2765">
        <v>39400</v>
      </c>
      <c r="E2765">
        <v>90</v>
      </c>
      <c r="F2765" t="s">
        <v>8221</v>
      </c>
      <c r="G2765" t="s">
        <v>8224</v>
      </c>
      <c r="H2765" t="s">
        <v>8246</v>
      </c>
      <c r="I2765">
        <v>1369403684</v>
      </c>
      <c r="J2765">
        <v>1365515684</v>
      </c>
      <c r="K2765" t="b">
        <v>0</v>
      </c>
      <c r="L2765">
        <v>3</v>
      </c>
      <c r="M2765" t="b">
        <v>0</v>
      </c>
      <c r="N2765" t="s">
        <v>8304</v>
      </c>
      <c r="O2765" s="5">
        <f t="shared" si="172"/>
        <v>0.22842639593908631</v>
      </c>
      <c r="P2765" s="7">
        <f t="shared" si="173"/>
        <v>30</v>
      </c>
      <c r="Q2765" t="s">
        <v>8322</v>
      </c>
      <c r="R2765" t="s">
        <v>8358</v>
      </c>
      <c r="S2765" s="12">
        <f t="shared" si="174"/>
        <v>41373.579675925925</v>
      </c>
      <c r="T2765" s="12">
        <f t="shared" si="175"/>
        <v>41418.579675925925</v>
      </c>
    </row>
    <row r="2766" spans="1:20" ht="60" x14ac:dyDescent="0.25">
      <c r="A2766">
        <v>2764</v>
      </c>
      <c r="B2766" s="3" t="s">
        <v>2764</v>
      </c>
      <c r="C2766" s="3" t="s">
        <v>6874</v>
      </c>
      <c r="D2766">
        <v>4000</v>
      </c>
      <c r="E2766">
        <v>45</v>
      </c>
      <c r="F2766" t="s">
        <v>8221</v>
      </c>
      <c r="G2766" t="s">
        <v>8224</v>
      </c>
      <c r="H2766" t="s">
        <v>8246</v>
      </c>
      <c r="I2766">
        <v>1338404400</v>
      </c>
      <c r="J2766">
        <v>1335855631</v>
      </c>
      <c r="K2766" t="b">
        <v>0</v>
      </c>
      <c r="L2766">
        <v>4</v>
      </c>
      <c r="M2766" t="b">
        <v>0</v>
      </c>
      <c r="N2766" t="s">
        <v>8304</v>
      </c>
      <c r="O2766" s="5">
        <f t="shared" si="172"/>
        <v>1.125</v>
      </c>
      <c r="P2766" s="7">
        <f t="shared" si="173"/>
        <v>11.25</v>
      </c>
      <c r="Q2766" t="s">
        <v>8322</v>
      </c>
      <c r="R2766" t="s">
        <v>8358</v>
      </c>
      <c r="S2766" s="12">
        <f t="shared" si="174"/>
        <v>41030.292025462964</v>
      </c>
      <c r="T2766" s="12">
        <f t="shared" si="175"/>
        <v>41059.791666666664</v>
      </c>
    </row>
    <row r="2767" spans="1:20" ht="45" x14ac:dyDescent="0.25">
      <c r="A2767">
        <v>2765</v>
      </c>
      <c r="B2767" s="3" t="s">
        <v>2765</v>
      </c>
      <c r="C2767" s="3" t="s">
        <v>6875</v>
      </c>
      <c r="D2767">
        <v>4000</v>
      </c>
      <c r="E2767">
        <v>0</v>
      </c>
      <c r="F2767" t="s">
        <v>8221</v>
      </c>
      <c r="G2767" t="s">
        <v>8224</v>
      </c>
      <c r="H2767" t="s">
        <v>8246</v>
      </c>
      <c r="I2767">
        <v>1351432428</v>
      </c>
      <c r="J2767">
        <v>1350050028</v>
      </c>
      <c r="K2767" t="b">
        <v>0</v>
      </c>
      <c r="L2767">
        <v>0</v>
      </c>
      <c r="M2767" t="b">
        <v>0</v>
      </c>
      <c r="N2767" t="s">
        <v>8304</v>
      </c>
      <c r="O2767" s="5">
        <f t="shared" si="172"/>
        <v>0</v>
      </c>
      <c r="P2767" s="7" t="str">
        <f t="shared" si="173"/>
        <v>N/A</v>
      </c>
      <c r="Q2767" t="s">
        <v>8322</v>
      </c>
      <c r="R2767" t="s">
        <v>8358</v>
      </c>
      <c r="S2767" s="12">
        <f t="shared" si="174"/>
        <v>41194.579027777778</v>
      </c>
      <c r="T2767" s="12">
        <f t="shared" si="175"/>
        <v>41210.579027777778</v>
      </c>
    </row>
    <row r="2768" spans="1:20" ht="60" x14ac:dyDescent="0.25">
      <c r="A2768">
        <v>2766</v>
      </c>
      <c r="B2768" s="3" t="s">
        <v>2766</v>
      </c>
      <c r="C2768" s="3" t="s">
        <v>6876</v>
      </c>
      <c r="D2768">
        <v>5000</v>
      </c>
      <c r="E2768">
        <v>100</v>
      </c>
      <c r="F2768" t="s">
        <v>8221</v>
      </c>
      <c r="G2768" t="s">
        <v>8224</v>
      </c>
      <c r="H2768" t="s">
        <v>8246</v>
      </c>
      <c r="I2768">
        <v>1313078518</v>
      </c>
      <c r="J2768">
        <v>1310486518</v>
      </c>
      <c r="K2768" t="b">
        <v>0</v>
      </c>
      <c r="L2768">
        <v>4</v>
      </c>
      <c r="M2768" t="b">
        <v>0</v>
      </c>
      <c r="N2768" t="s">
        <v>8304</v>
      </c>
      <c r="O2768" s="5">
        <f t="shared" si="172"/>
        <v>2</v>
      </c>
      <c r="P2768" s="7">
        <f t="shared" si="173"/>
        <v>25</v>
      </c>
      <c r="Q2768" t="s">
        <v>8322</v>
      </c>
      <c r="R2768" t="s">
        <v>8358</v>
      </c>
      <c r="S2768" s="12">
        <f t="shared" si="174"/>
        <v>40736.668032407404</v>
      </c>
      <c r="T2768" s="12">
        <f t="shared" si="175"/>
        <v>40766.668032407404</v>
      </c>
    </row>
    <row r="2769" spans="1:20" ht="45" x14ac:dyDescent="0.25">
      <c r="A2769">
        <v>2767</v>
      </c>
      <c r="B2769" s="3" t="s">
        <v>2767</v>
      </c>
      <c r="C2769" s="3" t="s">
        <v>6877</v>
      </c>
      <c r="D2769">
        <v>4000</v>
      </c>
      <c r="E2769">
        <v>34</v>
      </c>
      <c r="F2769" t="s">
        <v>8221</v>
      </c>
      <c r="G2769" t="s">
        <v>8229</v>
      </c>
      <c r="H2769" t="s">
        <v>8251</v>
      </c>
      <c r="I2769">
        <v>1439766050</v>
      </c>
      <c r="J2769">
        <v>1434582050</v>
      </c>
      <c r="K2769" t="b">
        <v>0</v>
      </c>
      <c r="L2769">
        <v>3</v>
      </c>
      <c r="M2769" t="b">
        <v>0</v>
      </c>
      <c r="N2769" t="s">
        <v>8304</v>
      </c>
      <c r="O2769" s="5">
        <f t="shared" si="172"/>
        <v>0.85000000000000009</v>
      </c>
      <c r="P2769" s="7">
        <f t="shared" si="173"/>
        <v>11.333333333333334</v>
      </c>
      <c r="Q2769" t="s">
        <v>8322</v>
      </c>
      <c r="R2769" t="s">
        <v>8358</v>
      </c>
      <c r="S2769" s="12">
        <f t="shared" si="174"/>
        <v>42172.958912037036</v>
      </c>
      <c r="T2769" s="12">
        <f t="shared" si="175"/>
        <v>42232.958912037036</v>
      </c>
    </row>
    <row r="2770" spans="1:20" ht="45" x14ac:dyDescent="0.25">
      <c r="A2770">
        <v>2768</v>
      </c>
      <c r="B2770" s="3" t="s">
        <v>2768</v>
      </c>
      <c r="C2770" s="3" t="s">
        <v>6878</v>
      </c>
      <c r="D2770">
        <v>7000</v>
      </c>
      <c r="E2770">
        <v>1002</v>
      </c>
      <c r="F2770" t="s">
        <v>8221</v>
      </c>
      <c r="G2770" t="s">
        <v>8224</v>
      </c>
      <c r="H2770" t="s">
        <v>8246</v>
      </c>
      <c r="I2770">
        <v>1333028723</v>
      </c>
      <c r="J2770">
        <v>1330440323</v>
      </c>
      <c r="K2770" t="b">
        <v>0</v>
      </c>
      <c r="L2770">
        <v>34</v>
      </c>
      <c r="M2770" t="b">
        <v>0</v>
      </c>
      <c r="N2770" t="s">
        <v>8304</v>
      </c>
      <c r="O2770" s="5">
        <f t="shared" si="172"/>
        <v>14.314285714285715</v>
      </c>
      <c r="P2770" s="7">
        <f t="shared" si="173"/>
        <v>29.470588235294116</v>
      </c>
      <c r="Q2770" t="s">
        <v>8322</v>
      </c>
      <c r="R2770" t="s">
        <v>8358</v>
      </c>
      <c r="S2770" s="12">
        <f t="shared" si="174"/>
        <v>40967.614849537036</v>
      </c>
      <c r="T2770" s="12">
        <f t="shared" si="175"/>
        <v>40997.573182870372</v>
      </c>
    </row>
    <row r="2771" spans="1:20" ht="45" x14ac:dyDescent="0.25">
      <c r="A2771">
        <v>2769</v>
      </c>
      <c r="B2771" s="3" t="s">
        <v>2769</v>
      </c>
      <c r="C2771" s="3" t="s">
        <v>6879</v>
      </c>
      <c r="D2771">
        <v>800</v>
      </c>
      <c r="E2771">
        <v>2</v>
      </c>
      <c r="F2771" t="s">
        <v>8221</v>
      </c>
      <c r="G2771" t="s">
        <v>8225</v>
      </c>
      <c r="H2771" t="s">
        <v>8247</v>
      </c>
      <c r="I2771">
        <v>1401997790</v>
      </c>
      <c r="J2771">
        <v>1397677790</v>
      </c>
      <c r="K2771" t="b">
        <v>0</v>
      </c>
      <c r="L2771">
        <v>2</v>
      </c>
      <c r="M2771" t="b">
        <v>0</v>
      </c>
      <c r="N2771" t="s">
        <v>8304</v>
      </c>
      <c r="O2771" s="5">
        <f t="shared" si="172"/>
        <v>0.25</v>
      </c>
      <c r="P2771" s="7">
        <f t="shared" si="173"/>
        <v>1</v>
      </c>
      <c r="Q2771" t="s">
        <v>8322</v>
      </c>
      <c r="R2771" t="s">
        <v>8358</v>
      </c>
      <c r="S2771" s="12">
        <f t="shared" si="174"/>
        <v>41745.826273148145</v>
      </c>
      <c r="T2771" s="12">
        <f t="shared" si="175"/>
        <v>41795.826273148145</v>
      </c>
    </row>
    <row r="2772" spans="1:20" ht="60" x14ac:dyDescent="0.25">
      <c r="A2772">
        <v>2770</v>
      </c>
      <c r="B2772" s="3" t="s">
        <v>2770</v>
      </c>
      <c r="C2772" s="3" t="s">
        <v>6880</v>
      </c>
      <c r="D2772">
        <v>20000</v>
      </c>
      <c r="E2772">
        <v>2082.25</v>
      </c>
      <c r="F2772" t="s">
        <v>8221</v>
      </c>
      <c r="G2772" t="s">
        <v>8224</v>
      </c>
      <c r="H2772" t="s">
        <v>8246</v>
      </c>
      <c r="I2772">
        <v>1395158130</v>
      </c>
      <c r="J2772">
        <v>1392569730</v>
      </c>
      <c r="K2772" t="b">
        <v>0</v>
      </c>
      <c r="L2772">
        <v>33</v>
      </c>
      <c r="M2772" t="b">
        <v>0</v>
      </c>
      <c r="N2772" t="s">
        <v>8304</v>
      </c>
      <c r="O2772" s="5">
        <f t="shared" si="172"/>
        <v>10.411249999999999</v>
      </c>
      <c r="P2772" s="7">
        <f t="shared" si="173"/>
        <v>63.098484848484851</v>
      </c>
      <c r="Q2772" t="s">
        <v>8322</v>
      </c>
      <c r="R2772" t="s">
        <v>8358</v>
      </c>
      <c r="S2772" s="12">
        <f t="shared" si="174"/>
        <v>41686.705208333333</v>
      </c>
      <c r="T2772" s="12">
        <f t="shared" si="175"/>
        <v>41716.663541666669</v>
      </c>
    </row>
    <row r="2773" spans="1:20" ht="60" x14ac:dyDescent="0.25">
      <c r="A2773">
        <v>2771</v>
      </c>
      <c r="B2773" s="3" t="s">
        <v>2771</v>
      </c>
      <c r="C2773" s="3" t="s">
        <v>6881</v>
      </c>
      <c r="D2773">
        <v>19980</v>
      </c>
      <c r="E2773">
        <v>0</v>
      </c>
      <c r="F2773" t="s">
        <v>8221</v>
      </c>
      <c r="G2773" t="s">
        <v>8224</v>
      </c>
      <c r="H2773" t="s">
        <v>8246</v>
      </c>
      <c r="I2773">
        <v>1359738000</v>
      </c>
      <c r="J2773">
        <v>1355489140</v>
      </c>
      <c r="K2773" t="b">
        <v>0</v>
      </c>
      <c r="L2773">
        <v>0</v>
      </c>
      <c r="M2773" t="b">
        <v>0</v>
      </c>
      <c r="N2773" t="s">
        <v>8304</v>
      </c>
      <c r="O2773" s="5">
        <f t="shared" si="172"/>
        <v>0</v>
      </c>
      <c r="P2773" s="7" t="str">
        <f t="shared" si="173"/>
        <v>N/A</v>
      </c>
      <c r="Q2773" t="s">
        <v>8322</v>
      </c>
      <c r="R2773" t="s">
        <v>8358</v>
      </c>
      <c r="S2773" s="12">
        <f t="shared" si="174"/>
        <v>41257.531712962962</v>
      </c>
      <c r="T2773" s="12">
        <f t="shared" si="175"/>
        <v>41306.708333333336</v>
      </c>
    </row>
    <row r="2774" spans="1:20" ht="45" x14ac:dyDescent="0.25">
      <c r="A2774">
        <v>2772</v>
      </c>
      <c r="B2774" s="3" t="s">
        <v>2772</v>
      </c>
      <c r="C2774" s="3" t="s">
        <v>6882</v>
      </c>
      <c r="D2774">
        <v>8000</v>
      </c>
      <c r="E2774">
        <v>0</v>
      </c>
      <c r="F2774" t="s">
        <v>8221</v>
      </c>
      <c r="G2774" t="s">
        <v>8224</v>
      </c>
      <c r="H2774" t="s">
        <v>8246</v>
      </c>
      <c r="I2774">
        <v>1381006294</v>
      </c>
      <c r="J2774">
        <v>1379710294</v>
      </c>
      <c r="K2774" t="b">
        <v>0</v>
      </c>
      <c r="L2774">
        <v>0</v>
      </c>
      <c r="M2774" t="b">
        <v>0</v>
      </c>
      <c r="N2774" t="s">
        <v>8304</v>
      </c>
      <c r="O2774" s="5">
        <f t="shared" si="172"/>
        <v>0</v>
      </c>
      <c r="P2774" s="7" t="str">
        <f t="shared" si="173"/>
        <v>N/A</v>
      </c>
      <c r="Q2774" t="s">
        <v>8322</v>
      </c>
      <c r="R2774" t="s">
        <v>8358</v>
      </c>
      <c r="S2774" s="12">
        <f t="shared" si="174"/>
        <v>41537.869143518517</v>
      </c>
      <c r="T2774" s="12">
        <f t="shared" si="175"/>
        <v>41552.869143518517</v>
      </c>
    </row>
    <row r="2775" spans="1:20" ht="45" x14ac:dyDescent="0.25">
      <c r="A2775">
        <v>2773</v>
      </c>
      <c r="B2775" s="3" t="s">
        <v>2773</v>
      </c>
      <c r="C2775" s="3" t="s">
        <v>6883</v>
      </c>
      <c r="D2775">
        <v>530</v>
      </c>
      <c r="E2775">
        <v>1</v>
      </c>
      <c r="F2775" t="s">
        <v>8221</v>
      </c>
      <c r="G2775" t="s">
        <v>8229</v>
      </c>
      <c r="H2775" t="s">
        <v>8251</v>
      </c>
      <c r="I2775">
        <v>1461530721</v>
      </c>
      <c r="J2775">
        <v>1460666721</v>
      </c>
      <c r="K2775" t="b">
        <v>0</v>
      </c>
      <c r="L2775">
        <v>1</v>
      </c>
      <c r="M2775" t="b">
        <v>0</v>
      </c>
      <c r="N2775" t="s">
        <v>8304</v>
      </c>
      <c r="O2775" s="5">
        <f t="shared" si="172"/>
        <v>0.18867924528301888</v>
      </c>
      <c r="P2775" s="7">
        <f t="shared" si="173"/>
        <v>1</v>
      </c>
      <c r="Q2775" t="s">
        <v>8322</v>
      </c>
      <c r="R2775" t="s">
        <v>8358</v>
      </c>
      <c r="S2775" s="12">
        <f t="shared" si="174"/>
        <v>42474.86482638889</v>
      </c>
      <c r="T2775" s="12">
        <f t="shared" si="175"/>
        <v>42484.86482638889</v>
      </c>
    </row>
    <row r="2776" spans="1:20" ht="60" x14ac:dyDescent="0.25">
      <c r="A2776">
        <v>2774</v>
      </c>
      <c r="B2776" s="3" t="s">
        <v>2774</v>
      </c>
      <c r="C2776" s="3" t="s">
        <v>6884</v>
      </c>
      <c r="D2776">
        <v>4000</v>
      </c>
      <c r="E2776">
        <v>570</v>
      </c>
      <c r="F2776" t="s">
        <v>8221</v>
      </c>
      <c r="G2776" t="s">
        <v>8224</v>
      </c>
      <c r="H2776" t="s">
        <v>8246</v>
      </c>
      <c r="I2776">
        <v>1362711728</v>
      </c>
      <c r="J2776">
        <v>1360119728</v>
      </c>
      <c r="K2776" t="b">
        <v>0</v>
      </c>
      <c r="L2776">
        <v>13</v>
      </c>
      <c r="M2776" t="b">
        <v>0</v>
      </c>
      <c r="N2776" t="s">
        <v>8304</v>
      </c>
      <c r="O2776" s="5">
        <f t="shared" si="172"/>
        <v>14.249999999999998</v>
      </c>
      <c r="P2776" s="7">
        <f t="shared" si="173"/>
        <v>43.846153846153847</v>
      </c>
      <c r="Q2776" t="s">
        <v>8322</v>
      </c>
      <c r="R2776" t="s">
        <v>8358</v>
      </c>
      <c r="S2776" s="12">
        <f t="shared" si="174"/>
        <v>41311.126481481479</v>
      </c>
      <c r="T2776" s="12">
        <f t="shared" si="175"/>
        <v>41341.126481481479</v>
      </c>
    </row>
    <row r="2777" spans="1:20" ht="45" x14ac:dyDescent="0.25">
      <c r="A2777">
        <v>2775</v>
      </c>
      <c r="B2777" s="3" t="s">
        <v>2775</v>
      </c>
      <c r="C2777" s="3" t="s">
        <v>6885</v>
      </c>
      <c r="D2777">
        <v>5000</v>
      </c>
      <c r="E2777">
        <v>150</v>
      </c>
      <c r="F2777" t="s">
        <v>8221</v>
      </c>
      <c r="G2777" t="s">
        <v>8224</v>
      </c>
      <c r="H2777" t="s">
        <v>8246</v>
      </c>
      <c r="I2777">
        <v>1323994754</v>
      </c>
      <c r="J2777">
        <v>1321402754</v>
      </c>
      <c r="K2777" t="b">
        <v>0</v>
      </c>
      <c r="L2777">
        <v>2</v>
      </c>
      <c r="M2777" t="b">
        <v>0</v>
      </c>
      <c r="N2777" t="s">
        <v>8304</v>
      </c>
      <c r="O2777" s="5">
        <f t="shared" si="172"/>
        <v>3</v>
      </c>
      <c r="P2777" s="7">
        <f t="shared" si="173"/>
        <v>75</v>
      </c>
      <c r="Q2777" t="s">
        <v>8322</v>
      </c>
      <c r="R2777" t="s">
        <v>8358</v>
      </c>
      <c r="S2777" s="12">
        <f t="shared" si="174"/>
        <v>40863.013356481482</v>
      </c>
      <c r="T2777" s="12">
        <f t="shared" si="175"/>
        <v>40893.013356481482</v>
      </c>
    </row>
    <row r="2778" spans="1:20" ht="60" x14ac:dyDescent="0.25">
      <c r="A2778">
        <v>2776</v>
      </c>
      <c r="B2778" s="3" t="s">
        <v>2776</v>
      </c>
      <c r="C2778" s="3" t="s">
        <v>6886</v>
      </c>
      <c r="D2778">
        <v>21000</v>
      </c>
      <c r="E2778">
        <v>1655</v>
      </c>
      <c r="F2778" t="s">
        <v>8221</v>
      </c>
      <c r="G2778" t="s">
        <v>8224</v>
      </c>
      <c r="H2778" t="s">
        <v>8246</v>
      </c>
      <c r="I2778">
        <v>1434092876</v>
      </c>
      <c r="J2778">
        <v>1431414476</v>
      </c>
      <c r="K2778" t="b">
        <v>0</v>
      </c>
      <c r="L2778">
        <v>36</v>
      </c>
      <c r="M2778" t="b">
        <v>0</v>
      </c>
      <c r="N2778" t="s">
        <v>8304</v>
      </c>
      <c r="O2778" s="5">
        <f t="shared" si="172"/>
        <v>7.8809523809523814</v>
      </c>
      <c r="P2778" s="7">
        <f t="shared" si="173"/>
        <v>45.972222222222221</v>
      </c>
      <c r="Q2778" t="s">
        <v>8322</v>
      </c>
      <c r="R2778" t="s">
        <v>8358</v>
      </c>
      <c r="S2778" s="12">
        <f t="shared" si="174"/>
        <v>42136.297175925924</v>
      </c>
      <c r="T2778" s="12">
        <f t="shared" si="175"/>
        <v>42167.297175925924</v>
      </c>
    </row>
    <row r="2779" spans="1:20" ht="60" x14ac:dyDescent="0.25">
      <c r="A2779">
        <v>2777</v>
      </c>
      <c r="B2779" s="3" t="s">
        <v>2777</v>
      </c>
      <c r="C2779" s="3" t="s">
        <v>6887</v>
      </c>
      <c r="D2779">
        <v>3000</v>
      </c>
      <c r="E2779">
        <v>10</v>
      </c>
      <c r="F2779" t="s">
        <v>8221</v>
      </c>
      <c r="G2779" t="s">
        <v>8224</v>
      </c>
      <c r="H2779" t="s">
        <v>8246</v>
      </c>
      <c r="I2779">
        <v>1437149004</v>
      </c>
      <c r="J2779">
        <v>1434557004</v>
      </c>
      <c r="K2779" t="b">
        <v>0</v>
      </c>
      <c r="L2779">
        <v>1</v>
      </c>
      <c r="M2779" t="b">
        <v>0</v>
      </c>
      <c r="N2779" t="s">
        <v>8304</v>
      </c>
      <c r="O2779" s="5">
        <f t="shared" si="172"/>
        <v>0.33333333333333337</v>
      </c>
      <c r="P2779" s="7">
        <f t="shared" si="173"/>
        <v>10</v>
      </c>
      <c r="Q2779" t="s">
        <v>8322</v>
      </c>
      <c r="R2779" t="s">
        <v>8358</v>
      </c>
      <c r="S2779" s="12">
        <f t="shared" si="174"/>
        <v>42172.669027777782</v>
      </c>
      <c r="T2779" s="12">
        <f t="shared" si="175"/>
        <v>42202.669027777782</v>
      </c>
    </row>
    <row r="2780" spans="1:20" ht="60" x14ac:dyDescent="0.25">
      <c r="A2780">
        <v>2778</v>
      </c>
      <c r="B2780" s="3" t="s">
        <v>2778</v>
      </c>
      <c r="C2780" s="3" t="s">
        <v>6888</v>
      </c>
      <c r="D2780">
        <v>5500</v>
      </c>
      <c r="E2780">
        <v>1405</v>
      </c>
      <c r="F2780" t="s">
        <v>8221</v>
      </c>
      <c r="G2780" t="s">
        <v>8224</v>
      </c>
      <c r="H2780" t="s">
        <v>8246</v>
      </c>
      <c r="I2780">
        <v>1409009306</v>
      </c>
      <c r="J2780">
        <v>1406417306</v>
      </c>
      <c r="K2780" t="b">
        <v>0</v>
      </c>
      <c r="L2780">
        <v>15</v>
      </c>
      <c r="M2780" t="b">
        <v>0</v>
      </c>
      <c r="N2780" t="s">
        <v>8304</v>
      </c>
      <c r="O2780" s="5">
        <f t="shared" si="172"/>
        <v>25.545454545454543</v>
      </c>
      <c r="P2780" s="7">
        <f t="shared" si="173"/>
        <v>93.666666666666671</v>
      </c>
      <c r="Q2780" t="s">
        <v>8322</v>
      </c>
      <c r="R2780" t="s">
        <v>8358</v>
      </c>
      <c r="S2780" s="12">
        <f t="shared" si="174"/>
        <v>41846.978078703702</v>
      </c>
      <c r="T2780" s="12">
        <f t="shared" si="175"/>
        <v>41876.978078703702</v>
      </c>
    </row>
    <row r="2781" spans="1:20" ht="45" x14ac:dyDescent="0.25">
      <c r="A2781">
        <v>2779</v>
      </c>
      <c r="B2781" s="3" t="s">
        <v>2779</v>
      </c>
      <c r="C2781" s="3" t="s">
        <v>6889</v>
      </c>
      <c r="D2781">
        <v>2500</v>
      </c>
      <c r="E2781">
        <v>53</v>
      </c>
      <c r="F2781" t="s">
        <v>8221</v>
      </c>
      <c r="G2781" t="s">
        <v>8224</v>
      </c>
      <c r="H2781" t="s">
        <v>8246</v>
      </c>
      <c r="I2781">
        <v>1448204621</v>
      </c>
      <c r="J2781">
        <v>1445609021</v>
      </c>
      <c r="K2781" t="b">
        <v>0</v>
      </c>
      <c r="L2781">
        <v>1</v>
      </c>
      <c r="M2781" t="b">
        <v>0</v>
      </c>
      <c r="N2781" t="s">
        <v>8304</v>
      </c>
      <c r="O2781" s="5">
        <f t="shared" si="172"/>
        <v>2.12</v>
      </c>
      <c r="P2781" s="7">
        <f t="shared" si="173"/>
        <v>53</v>
      </c>
      <c r="Q2781" t="s">
        <v>8322</v>
      </c>
      <c r="R2781" t="s">
        <v>8358</v>
      </c>
      <c r="S2781" s="12">
        <f t="shared" si="174"/>
        <v>42300.585891203707</v>
      </c>
      <c r="T2781" s="12">
        <f t="shared" si="175"/>
        <v>42330.627557870372</v>
      </c>
    </row>
    <row r="2782" spans="1:20" ht="45" x14ac:dyDescent="0.25">
      <c r="A2782">
        <v>2780</v>
      </c>
      <c r="B2782" s="3" t="s">
        <v>2780</v>
      </c>
      <c r="C2782" s="3" t="s">
        <v>6890</v>
      </c>
      <c r="D2782">
        <v>100000</v>
      </c>
      <c r="E2782">
        <v>0</v>
      </c>
      <c r="F2782" t="s">
        <v>8221</v>
      </c>
      <c r="G2782" t="s">
        <v>8237</v>
      </c>
      <c r="H2782" t="s">
        <v>8249</v>
      </c>
      <c r="I2782">
        <v>1489142688</v>
      </c>
      <c r="J2782">
        <v>1486550688</v>
      </c>
      <c r="K2782" t="b">
        <v>0</v>
      </c>
      <c r="L2782">
        <v>0</v>
      </c>
      <c r="M2782" t="b">
        <v>0</v>
      </c>
      <c r="N2782" t="s">
        <v>8304</v>
      </c>
      <c r="O2782" s="5">
        <f t="shared" si="172"/>
        <v>0</v>
      </c>
      <c r="P2782" s="7" t="str">
        <f t="shared" si="173"/>
        <v>N/A</v>
      </c>
      <c r="Q2782" t="s">
        <v>8322</v>
      </c>
      <c r="R2782" t="s">
        <v>8358</v>
      </c>
      <c r="S2782" s="12">
        <f t="shared" si="174"/>
        <v>42774.447777777779</v>
      </c>
      <c r="T2782" s="12">
        <f t="shared" si="175"/>
        <v>42804.447777777779</v>
      </c>
    </row>
    <row r="2783" spans="1:20" ht="45" hidden="1" x14ac:dyDescent="0.25">
      <c r="A2783">
        <v>2781</v>
      </c>
      <c r="B2783" s="3" t="s">
        <v>2781</v>
      </c>
      <c r="C2783" s="3" t="s">
        <v>6891</v>
      </c>
      <c r="D2783">
        <v>1250</v>
      </c>
      <c r="E2783">
        <v>1316</v>
      </c>
      <c r="F2783" t="s">
        <v>8219</v>
      </c>
      <c r="G2783" t="s">
        <v>8224</v>
      </c>
      <c r="H2783" t="s">
        <v>8246</v>
      </c>
      <c r="I2783">
        <v>1423724400</v>
      </c>
      <c r="J2783">
        <v>1421274954</v>
      </c>
      <c r="K2783" t="b">
        <v>0</v>
      </c>
      <c r="L2783">
        <v>28</v>
      </c>
      <c r="M2783" t="b">
        <v>1</v>
      </c>
      <c r="N2783" t="s">
        <v>8271</v>
      </c>
      <c r="O2783" s="5">
        <f t="shared" si="172"/>
        <v>105.28</v>
      </c>
      <c r="P2783" s="7">
        <f t="shared" si="173"/>
        <v>47</v>
      </c>
      <c r="Q2783" t="s">
        <v>8317</v>
      </c>
      <c r="R2783" t="s">
        <v>8318</v>
      </c>
      <c r="S2783" s="12">
        <f t="shared" si="174"/>
        <v>42018.94159722222</v>
      </c>
      <c r="T2783" s="12">
        <f t="shared" si="175"/>
        <v>42047.291666666672</v>
      </c>
    </row>
    <row r="2784" spans="1:20" ht="45" hidden="1" x14ac:dyDescent="0.25">
      <c r="A2784">
        <v>2782</v>
      </c>
      <c r="B2784" s="3" t="s">
        <v>2782</v>
      </c>
      <c r="C2784" s="3" t="s">
        <v>6892</v>
      </c>
      <c r="D2784">
        <v>1000</v>
      </c>
      <c r="E2784">
        <v>1200</v>
      </c>
      <c r="F2784" t="s">
        <v>8219</v>
      </c>
      <c r="G2784" t="s">
        <v>8224</v>
      </c>
      <c r="H2784" t="s">
        <v>8246</v>
      </c>
      <c r="I2784">
        <v>1424149140</v>
      </c>
      <c r="J2784">
        <v>1421964718</v>
      </c>
      <c r="K2784" t="b">
        <v>0</v>
      </c>
      <c r="L2784">
        <v>18</v>
      </c>
      <c r="M2784" t="b">
        <v>1</v>
      </c>
      <c r="N2784" t="s">
        <v>8271</v>
      </c>
      <c r="O2784" s="5">
        <f t="shared" si="172"/>
        <v>120</v>
      </c>
      <c r="P2784" s="7">
        <f t="shared" si="173"/>
        <v>66.666666666666671</v>
      </c>
      <c r="Q2784" t="s">
        <v>8317</v>
      </c>
      <c r="R2784" t="s">
        <v>8318</v>
      </c>
      <c r="S2784" s="12">
        <f t="shared" si="174"/>
        <v>42026.924976851849</v>
      </c>
      <c r="T2784" s="12">
        <f t="shared" si="175"/>
        <v>42052.207638888889</v>
      </c>
    </row>
    <row r="2785" spans="1:20" ht="60" hidden="1" x14ac:dyDescent="0.25">
      <c r="A2785">
        <v>2783</v>
      </c>
      <c r="B2785" s="3" t="s">
        <v>2783</v>
      </c>
      <c r="C2785" s="3" t="s">
        <v>6893</v>
      </c>
      <c r="D2785">
        <v>1000</v>
      </c>
      <c r="E2785">
        <v>1145</v>
      </c>
      <c r="F2785" t="s">
        <v>8219</v>
      </c>
      <c r="G2785" t="s">
        <v>8225</v>
      </c>
      <c r="H2785" t="s">
        <v>8247</v>
      </c>
      <c r="I2785">
        <v>1429793446</v>
      </c>
      <c r="J2785">
        <v>1428583846</v>
      </c>
      <c r="K2785" t="b">
        <v>0</v>
      </c>
      <c r="L2785">
        <v>61</v>
      </c>
      <c r="M2785" t="b">
        <v>1</v>
      </c>
      <c r="N2785" t="s">
        <v>8271</v>
      </c>
      <c r="O2785" s="5">
        <f t="shared" si="172"/>
        <v>114.5</v>
      </c>
      <c r="P2785" s="7">
        <f t="shared" si="173"/>
        <v>18.770491803278688</v>
      </c>
      <c r="Q2785" t="s">
        <v>8317</v>
      </c>
      <c r="R2785" t="s">
        <v>8318</v>
      </c>
      <c r="S2785" s="12">
        <f t="shared" si="174"/>
        <v>42103.535254629634</v>
      </c>
      <c r="T2785" s="12">
        <f t="shared" si="175"/>
        <v>42117.535254629634</v>
      </c>
    </row>
    <row r="2786" spans="1:20" ht="45" hidden="1" x14ac:dyDescent="0.25">
      <c r="A2786">
        <v>2784</v>
      </c>
      <c r="B2786" s="3" t="s">
        <v>2784</v>
      </c>
      <c r="C2786" s="3" t="s">
        <v>6894</v>
      </c>
      <c r="D2786">
        <v>6000</v>
      </c>
      <c r="E2786">
        <v>7140</v>
      </c>
      <c r="F2786" t="s">
        <v>8219</v>
      </c>
      <c r="G2786" t="s">
        <v>8224</v>
      </c>
      <c r="H2786" t="s">
        <v>8246</v>
      </c>
      <c r="I2786">
        <v>1414608843</v>
      </c>
      <c r="J2786">
        <v>1412794443</v>
      </c>
      <c r="K2786" t="b">
        <v>0</v>
      </c>
      <c r="L2786">
        <v>108</v>
      </c>
      <c r="M2786" t="b">
        <v>1</v>
      </c>
      <c r="N2786" t="s">
        <v>8271</v>
      </c>
      <c r="O2786" s="5">
        <f t="shared" si="172"/>
        <v>119</v>
      </c>
      <c r="P2786" s="7">
        <f t="shared" si="173"/>
        <v>66.111111111111114</v>
      </c>
      <c r="Q2786" t="s">
        <v>8317</v>
      </c>
      <c r="R2786" t="s">
        <v>8318</v>
      </c>
      <c r="S2786" s="12">
        <f t="shared" si="174"/>
        <v>41920.787534722222</v>
      </c>
      <c r="T2786" s="12">
        <f t="shared" si="175"/>
        <v>41941.787534722222</v>
      </c>
    </row>
    <row r="2787" spans="1:20" ht="45" hidden="1" x14ac:dyDescent="0.25">
      <c r="A2787">
        <v>2785</v>
      </c>
      <c r="B2787" s="3" t="s">
        <v>2785</v>
      </c>
      <c r="C2787" s="3" t="s">
        <v>6895</v>
      </c>
      <c r="D2787">
        <v>5000</v>
      </c>
      <c r="E2787">
        <v>5234</v>
      </c>
      <c r="F2787" t="s">
        <v>8219</v>
      </c>
      <c r="G2787" t="s">
        <v>8224</v>
      </c>
      <c r="H2787" t="s">
        <v>8246</v>
      </c>
      <c r="I2787">
        <v>1470430800</v>
      </c>
      <c r="J2787">
        <v>1467865967</v>
      </c>
      <c r="K2787" t="b">
        <v>0</v>
      </c>
      <c r="L2787">
        <v>142</v>
      </c>
      <c r="M2787" t="b">
        <v>1</v>
      </c>
      <c r="N2787" t="s">
        <v>8271</v>
      </c>
      <c r="O2787" s="5">
        <f t="shared" si="172"/>
        <v>104.67999999999999</v>
      </c>
      <c r="P2787" s="7">
        <f t="shared" si="173"/>
        <v>36.859154929577464</v>
      </c>
      <c r="Q2787" t="s">
        <v>8317</v>
      </c>
      <c r="R2787" t="s">
        <v>8318</v>
      </c>
      <c r="S2787" s="12">
        <f t="shared" si="174"/>
        <v>42558.189432870371</v>
      </c>
      <c r="T2787" s="12">
        <f t="shared" si="175"/>
        <v>42587.875</v>
      </c>
    </row>
    <row r="2788" spans="1:20" ht="30" hidden="1" x14ac:dyDescent="0.25">
      <c r="A2788">
        <v>2786</v>
      </c>
      <c r="B2788" s="3" t="s">
        <v>2786</v>
      </c>
      <c r="C2788" s="3" t="s">
        <v>6896</v>
      </c>
      <c r="D2788">
        <v>2500</v>
      </c>
      <c r="E2788">
        <v>2946</v>
      </c>
      <c r="F2788" t="s">
        <v>8219</v>
      </c>
      <c r="G2788" t="s">
        <v>8225</v>
      </c>
      <c r="H2788" t="s">
        <v>8247</v>
      </c>
      <c r="I2788">
        <v>1404913180</v>
      </c>
      <c r="J2788">
        <v>1403703580</v>
      </c>
      <c r="K2788" t="b">
        <v>0</v>
      </c>
      <c r="L2788">
        <v>74</v>
      </c>
      <c r="M2788" t="b">
        <v>1</v>
      </c>
      <c r="N2788" t="s">
        <v>8271</v>
      </c>
      <c r="O2788" s="5">
        <f t="shared" si="172"/>
        <v>117.83999999999999</v>
      </c>
      <c r="P2788" s="7">
        <f t="shared" si="173"/>
        <v>39.810810810810814</v>
      </c>
      <c r="Q2788" t="s">
        <v>8317</v>
      </c>
      <c r="R2788" t="s">
        <v>8318</v>
      </c>
      <c r="S2788" s="12">
        <f t="shared" si="174"/>
        <v>41815.569212962961</v>
      </c>
      <c r="T2788" s="12">
        <f t="shared" si="175"/>
        <v>41829.569212962961</v>
      </c>
    </row>
    <row r="2789" spans="1:20" ht="60" hidden="1" x14ac:dyDescent="0.25">
      <c r="A2789">
        <v>2787</v>
      </c>
      <c r="B2789" s="3" t="s">
        <v>2787</v>
      </c>
      <c r="C2789" s="3" t="s">
        <v>6897</v>
      </c>
      <c r="D2789">
        <v>1000</v>
      </c>
      <c r="E2789">
        <v>1197</v>
      </c>
      <c r="F2789" t="s">
        <v>8219</v>
      </c>
      <c r="G2789" t="s">
        <v>8224</v>
      </c>
      <c r="H2789" t="s">
        <v>8246</v>
      </c>
      <c r="I2789">
        <v>1405658752</v>
      </c>
      <c r="J2789">
        <v>1403066752</v>
      </c>
      <c r="K2789" t="b">
        <v>0</v>
      </c>
      <c r="L2789">
        <v>38</v>
      </c>
      <c r="M2789" t="b">
        <v>1</v>
      </c>
      <c r="N2789" t="s">
        <v>8271</v>
      </c>
      <c r="O2789" s="5">
        <f t="shared" si="172"/>
        <v>119.7</v>
      </c>
      <c r="P2789" s="7">
        <f t="shared" si="173"/>
        <v>31.5</v>
      </c>
      <c r="Q2789" t="s">
        <v>8317</v>
      </c>
      <c r="R2789" t="s">
        <v>8318</v>
      </c>
      <c r="S2789" s="12">
        <f t="shared" si="174"/>
        <v>41808.198518518519</v>
      </c>
      <c r="T2789" s="12">
        <f t="shared" si="175"/>
        <v>41838.198518518519</v>
      </c>
    </row>
    <row r="2790" spans="1:20" ht="45" hidden="1" x14ac:dyDescent="0.25">
      <c r="A2790">
        <v>2788</v>
      </c>
      <c r="B2790" s="3" t="s">
        <v>2788</v>
      </c>
      <c r="C2790" s="3" t="s">
        <v>6898</v>
      </c>
      <c r="D2790">
        <v>2000</v>
      </c>
      <c r="E2790">
        <v>2050</v>
      </c>
      <c r="F2790" t="s">
        <v>8219</v>
      </c>
      <c r="G2790" t="s">
        <v>8224</v>
      </c>
      <c r="H2790" t="s">
        <v>8246</v>
      </c>
      <c r="I2790">
        <v>1469811043</v>
      </c>
      <c r="J2790">
        <v>1467219043</v>
      </c>
      <c r="K2790" t="b">
        <v>0</v>
      </c>
      <c r="L2790">
        <v>20</v>
      </c>
      <c r="M2790" t="b">
        <v>1</v>
      </c>
      <c r="N2790" t="s">
        <v>8271</v>
      </c>
      <c r="O2790" s="5">
        <f t="shared" si="172"/>
        <v>102.49999999999999</v>
      </c>
      <c r="P2790" s="7">
        <f t="shared" si="173"/>
        <v>102.5</v>
      </c>
      <c r="Q2790" t="s">
        <v>8317</v>
      </c>
      <c r="R2790" t="s">
        <v>8318</v>
      </c>
      <c r="S2790" s="12">
        <f t="shared" si="174"/>
        <v>42550.701886574068</v>
      </c>
      <c r="T2790" s="12">
        <f t="shared" si="175"/>
        <v>42580.701886574068</v>
      </c>
    </row>
    <row r="2791" spans="1:20" ht="30" hidden="1" x14ac:dyDescent="0.25">
      <c r="A2791">
        <v>2789</v>
      </c>
      <c r="B2791" s="3" t="s">
        <v>2789</v>
      </c>
      <c r="C2791" s="3" t="s">
        <v>6899</v>
      </c>
      <c r="D2791">
        <v>3000</v>
      </c>
      <c r="E2791">
        <v>3035</v>
      </c>
      <c r="F2791" t="s">
        <v>8219</v>
      </c>
      <c r="G2791" t="s">
        <v>8224</v>
      </c>
      <c r="H2791" t="s">
        <v>8246</v>
      </c>
      <c r="I2791">
        <v>1426132800</v>
      </c>
      <c r="J2791">
        <v>1424477934</v>
      </c>
      <c r="K2791" t="b">
        <v>0</v>
      </c>
      <c r="L2791">
        <v>24</v>
      </c>
      <c r="M2791" t="b">
        <v>1</v>
      </c>
      <c r="N2791" t="s">
        <v>8271</v>
      </c>
      <c r="O2791" s="5">
        <f t="shared" si="172"/>
        <v>101.16666666666667</v>
      </c>
      <c r="P2791" s="7">
        <f t="shared" si="173"/>
        <v>126.45833333333333</v>
      </c>
      <c r="Q2791" t="s">
        <v>8317</v>
      </c>
      <c r="R2791" t="s">
        <v>8318</v>
      </c>
      <c r="S2791" s="12">
        <f t="shared" si="174"/>
        <v>42056.013124999998</v>
      </c>
      <c r="T2791" s="12">
        <f t="shared" si="175"/>
        <v>42075.166666666672</v>
      </c>
    </row>
    <row r="2792" spans="1:20" ht="60" hidden="1" x14ac:dyDescent="0.25">
      <c r="A2792">
        <v>2790</v>
      </c>
      <c r="B2792" s="3" t="s">
        <v>2790</v>
      </c>
      <c r="C2792" s="3" t="s">
        <v>6900</v>
      </c>
      <c r="D2792">
        <v>3000</v>
      </c>
      <c r="E2792">
        <v>3160</v>
      </c>
      <c r="F2792" t="s">
        <v>8219</v>
      </c>
      <c r="G2792" t="s">
        <v>8224</v>
      </c>
      <c r="H2792" t="s">
        <v>8246</v>
      </c>
      <c r="I2792">
        <v>1423693903</v>
      </c>
      <c r="J2792">
        <v>1421101903</v>
      </c>
      <c r="K2792" t="b">
        <v>0</v>
      </c>
      <c r="L2792">
        <v>66</v>
      </c>
      <c r="M2792" t="b">
        <v>1</v>
      </c>
      <c r="N2792" t="s">
        <v>8271</v>
      </c>
      <c r="O2792" s="5">
        <f t="shared" si="172"/>
        <v>105.33333333333333</v>
      </c>
      <c r="P2792" s="7">
        <f t="shared" si="173"/>
        <v>47.878787878787875</v>
      </c>
      <c r="Q2792" t="s">
        <v>8317</v>
      </c>
      <c r="R2792" t="s">
        <v>8318</v>
      </c>
      <c r="S2792" s="12">
        <f t="shared" si="174"/>
        <v>42016.938692129625</v>
      </c>
      <c r="T2792" s="12">
        <f t="shared" si="175"/>
        <v>42046.938692129625</v>
      </c>
    </row>
    <row r="2793" spans="1:20" ht="60" hidden="1" x14ac:dyDescent="0.25">
      <c r="A2793">
        <v>2791</v>
      </c>
      <c r="B2793" s="3" t="s">
        <v>2791</v>
      </c>
      <c r="C2793" s="3" t="s">
        <v>6901</v>
      </c>
      <c r="D2793">
        <v>2000</v>
      </c>
      <c r="E2793">
        <v>2050</v>
      </c>
      <c r="F2793" t="s">
        <v>8219</v>
      </c>
      <c r="G2793" t="s">
        <v>8224</v>
      </c>
      <c r="H2793" t="s">
        <v>8246</v>
      </c>
      <c r="I2793">
        <v>1473393600</v>
      </c>
      <c r="J2793">
        <v>1470778559</v>
      </c>
      <c r="K2793" t="b">
        <v>0</v>
      </c>
      <c r="L2793">
        <v>28</v>
      </c>
      <c r="M2793" t="b">
        <v>1</v>
      </c>
      <c r="N2793" t="s">
        <v>8271</v>
      </c>
      <c r="O2793" s="5">
        <f t="shared" si="172"/>
        <v>102.49999999999999</v>
      </c>
      <c r="P2793" s="7">
        <f t="shared" si="173"/>
        <v>73.214285714285708</v>
      </c>
      <c r="Q2793" t="s">
        <v>8317</v>
      </c>
      <c r="R2793" t="s">
        <v>8318</v>
      </c>
      <c r="S2793" s="12">
        <f t="shared" si="174"/>
        <v>42591.899988425925</v>
      </c>
      <c r="T2793" s="12">
        <f t="shared" si="175"/>
        <v>42622.166666666672</v>
      </c>
    </row>
    <row r="2794" spans="1:20" ht="45" hidden="1" x14ac:dyDescent="0.25">
      <c r="A2794">
        <v>2792</v>
      </c>
      <c r="B2794" s="3" t="s">
        <v>2792</v>
      </c>
      <c r="C2794" s="3" t="s">
        <v>6902</v>
      </c>
      <c r="D2794">
        <v>2000</v>
      </c>
      <c r="E2794">
        <v>2152</v>
      </c>
      <c r="F2794" t="s">
        <v>8219</v>
      </c>
      <c r="G2794" t="s">
        <v>8224</v>
      </c>
      <c r="H2794" t="s">
        <v>8246</v>
      </c>
      <c r="I2794">
        <v>1439357559</v>
      </c>
      <c r="J2794">
        <v>1435469559</v>
      </c>
      <c r="K2794" t="b">
        <v>0</v>
      </c>
      <c r="L2794">
        <v>24</v>
      </c>
      <c r="M2794" t="b">
        <v>1</v>
      </c>
      <c r="N2794" t="s">
        <v>8271</v>
      </c>
      <c r="O2794" s="5">
        <f t="shared" si="172"/>
        <v>107.60000000000001</v>
      </c>
      <c r="P2794" s="7">
        <f t="shared" si="173"/>
        <v>89.666666666666671</v>
      </c>
      <c r="Q2794" t="s">
        <v>8317</v>
      </c>
      <c r="R2794" t="s">
        <v>8318</v>
      </c>
      <c r="S2794" s="12">
        <f t="shared" si="174"/>
        <v>42183.231006944443</v>
      </c>
      <c r="T2794" s="12">
        <f t="shared" si="175"/>
        <v>42228.231006944443</v>
      </c>
    </row>
    <row r="2795" spans="1:20" ht="60" hidden="1" x14ac:dyDescent="0.25">
      <c r="A2795">
        <v>2793</v>
      </c>
      <c r="B2795" s="3" t="s">
        <v>2793</v>
      </c>
      <c r="C2795" s="3" t="s">
        <v>6903</v>
      </c>
      <c r="D2795">
        <v>10000</v>
      </c>
      <c r="E2795">
        <v>11056.75</v>
      </c>
      <c r="F2795" t="s">
        <v>8219</v>
      </c>
      <c r="G2795" t="s">
        <v>8226</v>
      </c>
      <c r="H2795" t="s">
        <v>8248</v>
      </c>
      <c r="I2795">
        <v>1437473005</v>
      </c>
      <c r="J2795">
        <v>1434881005</v>
      </c>
      <c r="K2795" t="b">
        <v>0</v>
      </c>
      <c r="L2795">
        <v>73</v>
      </c>
      <c r="M2795" t="b">
        <v>1</v>
      </c>
      <c r="N2795" t="s">
        <v>8271</v>
      </c>
      <c r="O2795" s="5">
        <f t="shared" si="172"/>
        <v>110.5675</v>
      </c>
      <c r="P2795" s="7">
        <f t="shared" si="173"/>
        <v>151.4623287671233</v>
      </c>
      <c r="Q2795" t="s">
        <v>8317</v>
      </c>
      <c r="R2795" t="s">
        <v>8318</v>
      </c>
      <c r="S2795" s="12">
        <f t="shared" si="174"/>
        <v>42176.419039351851</v>
      </c>
      <c r="T2795" s="12">
        <f t="shared" si="175"/>
        <v>42206.419039351851</v>
      </c>
    </row>
    <row r="2796" spans="1:20" ht="60" hidden="1" x14ac:dyDescent="0.25">
      <c r="A2796">
        <v>2794</v>
      </c>
      <c r="B2796" s="3" t="s">
        <v>2794</v>
      </c>
      <c r="C2796" s="3" t="s">
        <v>6904</v>
      </c>
      <c r="D2796">
        <v>50</v>
      </c>
      <c r="E2796">
        <v>75</v>
      </c>
      <c r="F2796" t="s">
        <v>8219</v>
      </c>
      <c r="G2796" t="s">
        <v>8225</v>
      </c>
      <c r="H2796" t="s">
        <v>8247</v>
      </c>
      <c r="I2796">
        <v>1457031600</v>
      </c>
      <c r="J2796">
        <v>1455640559</v>
      </c>
      <c r="K2796" t="b">
        <v>0</v>
      </c>
      <c r="L2796">
        <v>3</v>
      </c>
      <c r="M2796" t="b">
        <v>1</v>
      </c>
      <c r="N2796" t="s">
        <v>8271</v>
      </c>
      <c r="O2796" s="5">
        <f t="shared" si="172"/>
        <v>150</v>
      </c>
      <c r="P2796" s="7">
        <f t="shared" si="173"/>
        <v>25</v>
      </c>
      <c r="Q2796" t="s">
        <v>8317</v>
      </c>
      <c r="R2796" t="s">
        <v>8318</v>
      </c>
      <c r="S2796" s="12">
        <f t="shared" si="174"/>
        <v>42416.691655092596</v>
      </c>
      <c r="T2796" s="12">
        <f t="shared" si="175"/>
        <v>42432.791666666672</v>
      </c>
    </row>
    <row r="2797" spans="1:20" ht="45" hidden="1" x14ac:dyDescent="0.25">
      <c r="A2797">
        <v>2795</v>
      </c>
      <c r="B2797" s="3" t="s">
        <v>2795</v>
      </c>
      <c r="C2797" s="3" t="s">
        <v>6905</v>
      </c>
      <c r="D2797">
        <v>700</v>
      </c>
      <c r="E2797">
        <v>730</v>
      </c>
      <c r="F2797" t="s">
        <v>8219</v>
      </c>
      <c r="G2797" t="s">
        <v>8224</v>
      </c>
      <c r="H2797" t="s">
        <v>8246</v>
      </c>
      <c r="I2797">
        <v>1402095600</v>
      </c>
      <c r="J2797">
        <v>1400675841</v>
      </c>
      <c r="K2797" t="b">
        <v>0</v>
      </c>
      <c r="L2797">
        <v>20</v>
      </c>
      <c r="M2797" t="b">
        <v>1</v>
      </c>
      <c r="N2797" t="s">
        <v>8271</v>
      </c>
      <c r="O2797" s="5">
        <f t="shared" si="172"/>
        <v>104.28571428571429</v>
      </c>
      <c r="P2797" s="7">
        <f t="shared" si="173"/>
        <v>36.5</v>
      </c>
      <c r="Q2797" t="s">
        <v>8317</v>
      </c>
      <c r="R2797" t="s">
        <v>8318</v>
      </c>
      <c r="S2797" s="12">
        <f t="shared" si="174"/>
        <v>41780.525937500002</v>
      </c>
      <c r="T2797" s="12">
        <f t="shared" si="175"/>
        <v>41796.958333333336</v>
      </c>
    </row>
    <row r="2798" spans="1:20" ht="45" hidden="1" x14ac:dyDescent="0.25">
      <c r="A2798">
        <v>2796</v>
      </c>
      <c r="B2798" s="3" t="s">
        <v>2796</v>
      </c>
      <c r="C2798" s="3" t="s">
        <v>6906</v>
      </c>
      <c r="D2798">
        <v>800</v>
      </c>
      <c r="E2798">
        <v>924</v>
      </c>
      <c r="F2798" t="s">
        <v>8219</v>
      </c>
      <c r="G2798" t="s">
        <v>8225</v>
      </c>
      <c r="H2798" t="s">
        <v>8247</v>
      </c>
      <c r="I2798">
        <v>1404564028</v>
      </c>
      <c r="J2798">
        <v>1401972028</v>
      </c>
      <c r="K2798" t="b">
        <v>0</v>
      </c>
      <c r="L2798">
        <v>21</v>
      </c>
      <c r="M2798" t="b">
        <v>1</v>
      </c>
      <c r="N2798" t="s">
        <v>8271</v>
      </c>
      <c r="O2798" s="5">
        <f t="shared" si="172"/>
        <v>115.5</v>
      </c>
      <c r="P2798" s="7">
        <f t="shared" si="173"/>
        <v>44</v>
      </c>
      <c r="Q2798" t="s">
        <v>8317</v>
      </c>
      <c r="R2798" t="s">
        <v>8318</v>
      </c>
      <c r="S2798" s="12">
        <f t="shared" si="174"/>
        <v>41795.528101851851</v>
      </c>
      <c r="T2798" s="12">
        <f t="shared" si="175"/>
        <v>41825.528101851851</v>
      </c>
    </row>
    <row r="2799" spans="1:20" ht="45" hidden="1" x14ac:dyDescent="0.25">
      <c r="A2799">
        <v>2797</v>
      </c>
      <c r="B2799" s="3" t="s">
        <v>2797</v>
      </c>
      <c r="C2799" s="3" t="s">
        <v>6907</v>
      </c>
      <c r="D2799">
        <v>8000</v>
      </c>
      <c r="E2799">
        <v>8211.61</v>
      </c>
      <c r="F2799" t="s">
        <v>8219</v>
      </c>
      <c r="G2799" t="s">
        <v>8225</v>
      </c>
      <c r="H2799" t="s">
        <v>8247</v>
      </c>
      <c r="I2799">
        <v>1404858840</v>
      </c>
      <c r="J2799">
        <v>1402266840</v>
      </c>
      <c r="K2799" t="b">
        <v>0</v>
      </c>
      <c r="L2799">
        <v>94</v>
      </c>
      <c r="M2799" t="b">
        <v>1</v>
      </c>
      <c r="N2799" t="s">
        <v>8271</v>
      </c>
      <c r="O2799" s="5">
        <f t="shared" si="172"/>
        <v>102.64512500000001</v>
      </c>
      <c r="P2799" s="7">
        <f t="shared" si="173"/>
        <v>87.357553191489373</v>
      </c>
      <c r="Q2799" t="s">
        <v>8317</v>
      </c>
      <c r="R2799" t="s">
        <v>8318</v>
      </c>
      <c r="S2799" s="12">
        <f t="shared" si="174"/>
        <v>41798.94027777778</v>
      </c>
      <c r="T2799" s="12">
        <f t="shared" si="175"/>
        <v>41828.94027777778</v>
      </c>
    </row>
    <row r="2800" spans="1:20" ht="60" hidden="1" x14ac:dyDescent="0.25">
      <c r="A2800">
        <v>2798</v>
      </c>
      <c r="B2800" s="3" t="s">
        <v>2798</v>
      </c>
      <c r="C2800" s="3" t="s">
        <v>6908</v>
      </c>
      <c r="D2800">
        <v>5000</v>
      </c>
      <c r="E2800">
        <v>5070</v>
      </c>
      <c r="F2800" t="s">
        <v>8219</v>
      </c>
      <c r="G2800" t="s">
        <v>8225</v>
      </c>
      <c r="H2800" t="s">
        <v>8247</v>
      </c>
      <c r="I2800">
        <v>1438358400</v>
      </c>
      <c r="J2800">
        <v>1437063121</v>
      </c>
      <c r="K2800" t="b">
        <v>0</v>
      </c>
      <c r="L2800">
        <v>139</v>
      </c>
      <c r="M2800" t="b">
        <v>1</v>
      </c>
      <c r="N2800" t="s">
        <v>8271</v>
      </c>
      <c r="O2800" s="5">
        <f t="shared" si="172"/>
        <v>101.4</v>
      </c>
      <c r="P2800" s="7">
        <f t="shared" si="173"/>
        <v>36.474820143884891</v>
      </c>
      <c r="Q2800" t="s">
        <v>8317</v>
      </c>
      <c r="R2800" t="s">
        <v>8318</v>
      </c>
      <c r="S2800" s="12">
        <f t="shared" si="174"/>
        <v>42201.675011574072</v>
      </c>
      <c r="T2800" s="12">
        <f t="shared" si="175"/>
        <v>42216.666666666672</v>
      </c>
    </row>
    <row r="2801" spans="1:20" ht="60" hidden="1" x14ac:dyDescent="0.25">
      <c r="A2801">
        <v>2799</v>
      </c>
      <c r="B2801" s="3" t="s">
        <v>2799</v>
      </c>
      <c r="C2801" s="3" t="s">
        <v>6909</v>
      </c>
      <c r="D2801">
        <v>5000</v>
      </c>
      <c r="E2801">
        <v>5831.74</v>
      </c>
      <c r="F2801" t="s">
        <v>8219</v>
      </c>
      <c r="G2801" t="s">
        <v>8225</v>
      </c>
      <c r="H2801" t="s">
        <v>8247</v>
      </c>
      <c r="I2801">
        <v>1466179200</v>
      </c>
      <c r="J2801">
        <v>1463466070</v>
      </c>
      <c r="K2801" t="b">
        <v>0</v>
      </c>
      <c r="L2801">
        <v>130</v>
      </c>
      <c r="M2801" t="b">
        <v>1</v>
      </c>
      <c r="N2801" t="s">
        <v>8271</v>
      </c>
      <c r="O2801" s="5">
        <f t="shared" si="172"/>
        <v>116.6348</v>
      </c>
      <c r="P2801" s="7">
        <f t="shared" si="173"/>
        <v>44.859538461538463</v>
      </c>
      <c r="Q2801" t="s">
        <v>8317</v>
      </c>
      <c r="R2801" t="s">
        <v>8318</v>
      </c>
      <c r="S2801" s="12">
        <f t="shared" si="174"/>
        <v>42507.264699074076</v>
      </c>
      <c r="T2801" s="12">
        <f t="shared" si="175"/>
        <v>42538.666666666672</v>
      </c>
    </row>
    <row r="2802" spans="1:20" ht="45" hidden="1" x14ac:dyDescent="0.25">
      <c r="A2802">
        <v>2800</v>
      </c>
      <c r="B2802" s="3" t="s">
        <v>2800</v>
      </c>
      <c r="C2802" s="3" t="s">
        <v>6910</v>
      </c>
      <c r="D2802">
        <v>1000</v>
      </c>
      <c r="E2802">
        <v>1330</v>
      </c>
      <c r="F2802" t="s">
        <v>8219</v>
      </c>
      <c r="G2802" t="s">
        <v>8225</v>
      </c>
      <c r="H2802" t="s">
        <v>8247</v>
      </c>
      <c r="I2802">
        <v>1420377366</v>
      </c>
      <c r="J2802">
        <v>1415193366</v>
      </c>
      <c r="K2802" t="b">
        <v>0</v>
      </c>
      <c r="L2802">
        <v>31</v>
      </c>
      <c r="M2802" t="b">
        <v>1</v>
      </c>
      <c r="N2802" t="s">
        <v>8271</v>
      </c>
      <c r="O2802" s="5">
        <f t="shared" si="172"/>
        <v>133</v>
      </c>
      <c r="P2802" s="7">
        <f t="shared" si="173"/>
        <v>42.903225806451616</v>
      </c>
      <c r="Q2802" t="s">
        <v>8317</v>
      </c>
      <c r="R2802" t="s">
        <v>8318</v>
      </c>
      <c r="S2802" s="12">
        <f t="shared" si="174"/>
        <v>41948.552847222221</v>
      </c>
      <c r="T2802" s="12">
        <f t="shared" si="175"/>
        <v>42008.552847222221</v>
      </c>
    </row>
    <row r="2803" spans="1:20" ht="45" hidden="1" x14ac:dyDescent="0.25">
      <c r="A2803">
        <v>2801</v>
      </c>
      <c r="B2803" s="3" t="s">
        <v>2801</v>
      </c>
      <c r="C2803" s="3" t="s">
        <v>6911</v>
      </c>
      <c r="D2803">
        <v>500</v>
      </c>
      <c r="E2803">
        <v>666</v>
      </c>
      <c r="F2803" t="s">
        <v>8219</v>
      </c>
      <c r="G2803" t="s">
        <v>8226</v>
      </c>
      <c r="H2803" t="s">
        <v>8248</v>
      </c>
      <c r="I2803">
        <v>1412938800</v>
      </c>
      <c r="J2803">
        <v>1411019409</v>
      </c>
      <c r="K2803" t="b">
        <v>0</v>
      </c>
      <c r="L2803">
        <v>13</v>
      </c>
      <c r="M2803" t="b">
        <v>1</v>
      </c>
      <c r="N2803" t="s">
        <v>8271</v>
      </c>
      <c r="O2803" s="5">
        <f t="shared" si="172"/>
        <v>133.20000000000002</v>
      </c>
      <c r="P2803" s="7">
        <f t="shared" si="173"/>
        <v>51.230769230769234</v>
      </c>
      <c r="Q2803" t="s">
        <v>8317</v>
      </c>
      <c r="R2803" t="s">
        <v>8318</v>
      </c>
      <c r="S2803" s="12">
        <f t="shared" si="174"/>
        <v>41900.243159722224</v>
      </c>
      <c r="T2803" s="12">
        <f t="shared" si="175"/>
        <v>41922.458333333336</v>
      </c>
    </row>
    <row r="2804" spans="1:20" ht="60" hidden="1" x14ac:dyDescent="0.25">
      <c r="A2804">
        <v>2802</v>
      </c>
      <c r="B2804" s="3" t="s">
        <v>2802</v>
      </c>
      <c r="C2804" s="3" t="s">
        <v>6912</v>
      </c>
      <c r="D2804">
        <v>3000</v>
      </c>
      <c r="E2804">
        <v>3055</v>
      </c>
      <c r="F2804" t="s">
        <v>8219</v>
      </c>
      <c r="G2804" t="s">
        <v>8225</v>
      </c>
      <c r="H2804" t="s">
        <v>8247</v>
      </c>
      <c r="I2804">
        <v>1438875107</v>
      </c>
      <c r="J2804">
        <v>1436283107</v>
      </c>
      <c r="K2804" t="b">
        <v>0</v>
      </c>
      <c r="L2804">
        <v>90</v>
      </c>
      <c r="M2804" t="b">
        <v>1</v>
      </c>
      <c r="N2804" t="s">
        <v>8271</v>
      </c>
      <c r="O2804" s="5">
        <f t="shared" si="172"/>
        <v>101.83333333333333</v>
      </c>
      <c r="P2804" s="7">
        <f t="shared" si="173"/>
        <v>33.944444444444443</v>
      </c>
      <c r="Q2804" t="s">
        <v>8317</v>
      </c>
      <c r="R2804" t="s">
        <v>8318</v>
      </c>
      <c r="S2804" s="12">
        <f t="shared" si="174"/>
        <v>42192.64707175926</v>
      </c>
      <c r="T2804" s="12">
        <f t="shared" si="175"/>
        <v>42222.64707175926</v>
      </c>
    </row>
    <row r="2805" spans="1:20" ht="60" hidden="1" x14ac:dyDescent="0.25">
      <c r="A2805">
        <v>2803</v>
      </c>
      <c r="B2805" s="3" t="s">
        <v>2803</v>
      </c>
      <c r="C2805" s="3" t="s">
        <v>6913</v>
      </c>
      <c r="D2805">
        <v>10000</v>
      </c>
      <c r="E2805">
        <v>12795</v>
      </c>
      <c r="F2805" t="s">
        <v>8219</v>
      </c>
      <c r="G2805" t="s">
        <v>8224</v>
      </c>
      <c r="H2805" t="s">
        <v>8246</v>
      </c>
      <c r="I2805">
        <v>1437004800</v>
      </c>
      <c r="J2805">
        <v>1433295276</v>
      </c>
      <c r="K2805" t="b">
        <v>0</v>
      </c>
      <c r="L2805">
        <v>141</v>
      </c>
      <c r="M2805" t="b">
        <v>1</v>
      </c>
      <c r="N2805" t="s">
        <v>8271</v>
      </c>
      <c r="O2805" s="5">
        <f t="shared" si="172"/>
        <v>127.95</v>
      </c>
      <c r="P2805" s="7">
        <f t="shared" si="173"/>
        <v>90.744680851063833</v>
      </c>
      <c r="Q2805" t="s">
        <v>8317</v>
      </c>
      <c r="R2805" t="s">
        <v>8318</v>
      </c>
      <c r="S2805" s="12">
        <f t="shared" si="174"/>
        <v>42158.065694444449</v>
      </c>
      <c r="T2805" s="12">
        <f t="shared" si="175"/>
        <v>42201</v>
      </c>
    </row>
    <row r="2806" spans="1:20" ht="60" hidden="1" x14ac:dyDescent="0.25">
      <c r="A2806">
        <v>2804</v>
      </c>
      <c r="B2806" s="3" t="s">
        <v>2804</v>
      </c>
      <c r="C2806" s="3" t="s">
        <v>6914</v>
      </c>
      <c r="D2806">
        <v>1000</v>
      </c>
      <c r="E2806">
        <v>1150</v>
      </c>
      <c r="F2806" t="s">
        <v>8219</v>
      </c>
      <c r="G2806" t="s">
        <v>8225</v>
      </c>
      <c r="H2806" t="s">
        <v>8247</v>
      </c>
      <c r="I2806">
        <v>1411987990</v>
      </c>
      <c r="J2806">
        <v>1409395990</v>
      </c>
      <c r="K2806" t="b">
        <v>0</v>
      </c>
      <c r="L2806">
        <v>23</v>
      </c>
      <c r="M2806" t="b">
        <v>1</v>
      </c>
      <c r="N2806" t="s">
        <v>8271</v>
      </c>
      <c r="O2806" s="5">
        <f t="shared" si="172"/>
        <v>114.99999999999999</v>
      </c>
      <c r="P2806" s="7">
        <f t="shared" si="173"/>
        <v>50</v>
      </c>
      <c r="Q2806" t="s">
        <v>8317</v>
      </c>
      <c r="R2806" t="s">
        <v>8318</v>
      </c>
      <c r="S2806" s="12">
        <f t="shared" si="174"/>
        <v>41881.453587962962</v>
      </c>
      <c r="T2806" s="12">
        <f t="shared" si="175"/>
        <v>41911.453587962962</v>
      </c>
    </row>
    <row r="2807" spans="1:20" ht="60" hidden="1" x14ac:dyDescent="0.25">
      <c r="A2807">
        <v>2805</v>
      </c>
      <c r="B2807" s="3" t="s">
        <v>2805</v>
      </c>
      <c r="C2807" s="3" t="s">
        <v>6915</v>
      </c>
      <c r="D2807">
        <v>400</v>
      </c>
      <c r="E2807">
        <v>440</v>
      </c>
      <c r="F2807" t="s">
        <v>8219</v>
      </c>
      <c r="G2807" t="s">
        <v>8225</v>
      </c>
      <c r="H2807" t="s">
        <v>8247</v>
      </c>
      <c r="I2807">
        <v>1440245273</v>
      </c>
      <c r="J2807">
        <v>1438085273</v>
      </c>
      <c r="K2807" t="b">
        <v>0</v>
      </c>
      <c r="L2807">
        <v>18</v>
      </c>
      <c r="M2807" t="b">
        <v>1</v>
      </c>
      <c r="N2807" t="s">
        <v>8271</v>
      </c>
      <c r="O2807" s="5">
        <f t="shared" si="172"/>
        <v>110.00000000000001</v>
      </c>
      <c r="P2807" s="7">
        <f t="shared" si="173"/>
        <v>24.444444444444443</v>
      </c>
      <c r="Q2807" t="s">
        <v>8317</v>
      </c>
      <c r="R2807" t="s">
        <v>8318</v>
      </c>
      <c r="S2807" s="12">
        <f t="shared" si="174"/>
        <v>42213.505474537036</v>
      </c>
      <c r="T2807" s="12">
        <f t="shared" si="175"/>
        <v>42238.505474537036</v>
      </c>
    </row>
    <row r="2808" spans="1:20" ht="45" hidden="1" x14ac:dyDescent="0.25">
      <c r="A2808">
        <v>2806</v>
      </c>
      <c r="B2808" s="3" t="s">
        <v>2806</v>
      </c>
      <c r="C2808" s="3" t="s">
        <v>6916</v>
      </c>
      <c r="D2808">
        <v>3000</v>
      </c>
      <c r="E2808">
        <v>3363</v>
      </c>
      <c r="F2808" t="s">
        <v>8219</v>
      </c>
      <c r="G2808" t="s">
        <v>8225</v>
      </c>
      <c r="H2808" t="s">
        <v>8247</v>
      </c>
      <c r="I2808">
        <v>1438772400</v>
      </c>
      <c r="J2808">
        <v>1435645490</v>
      </c>
      <c r="K2808" t="b">
        <v>0</v>
      </c>
      <c r="L2808">
        <v>76</v>
      </c>
      <c r="M2808" t="b">
        <v>1</v>
      </c>
      <c r="N2808" t="s">
        <v>8271</v>
      </c>
      <c r="O2808" s="5">
        <f t="shared" si="172"/>
        <v>112.1</v>
      </c>
      <c r="P2808" s="7">
        <f t="shared" si="173"/>
        <v>44.25</v>
      </c>
      <c r="Q2808" t="s">
        <v>8317</v>
      </c>
      <c r="R2808" t="s">
        <v>8318</v>
      </c>
      <c r="S2808" s="12">
        <f t="shared" si="174"/>
        <v>42185.267245370371</v>
      </c>
      <c r="T2808" s="12">
        <f t="shared" si="175"/>
        <v>42221.458333333328</v>
      </c>
    </row>
    <row r="2809" spans="1:20" ht="30" hidden="1" x14ac:dyDescent="0.25">
      <c r="A2809">
        <v>2807</v>
      </c>
      <c r="B2809" s="3" t="s">
        <v>2807</v>
      </c>
      <c r="C2809" s="3" t="s">
        <v>6917</v>
      </c>
      <c r="D2809">
        <v>5000</v>
      </c>
      <c r="E2809">
        <v>6300</v>
      </c>
      <c r="F2809" t="s">
        <v>8219</v>
      </c>
      <c r="G2809" t="s">
        <v>8224</v>
      </c>
      <c r="H2809" t="s">
        <v>8246</v>
      </c>
      <c r="I2809">
        <v>1435611438</v>
      </c>
      <c r="J2809">
        <v>1433019438</v>
      </c>
      <c r="K2809" t="b">
        <v>0</v>
      </c>
      <c r="L2809">
        <v>93</v>
      </c>
      <c r="M2809" t="b">
        <v>1</v>
      </c>
      <c r="N2809" t="s">
        <v>8271</v>
      </c>
      <c r="O2809" s="5">
        <f t="shared" si="172"/>
        <v>126</v>
      </c>
      <c r="P2809" s="7">
        <f t="shared" si="173"/>
        <v>67.741935483870961</v>
      </c>
      <c r="Q2809" t="s">
        <v>8317</v>
      </c>
      <c r="R2809" t="s">
        <v>8318</v>
      </c>
      <c r="S2809" s="12">
        <f t="shared" si="174"/>
        <v>42154.873124999998</v>
      </c>
      <c r="T2809" s="12">
        <f t="shared" si="175"/>
        <v>42184.873124999998</v>
      </c>
    </row>
    <row r="2810" spans="1:20" ht="60" hidden="1" x14ac:dyDescent="0.25">
      <c r="A2810">
        <v>2808</v>
      </c>
      <c r="B2810" s="3" t="s">
        <v>2808</v>
      </c>
      <c r="C2810" s="3" t="s">
        <v>6918</v>
      </c>
      <c r="D2810">
        <v>4500</v>
      </c>
      <c r="E2810">
        <v>4511</v>
      </c>
      <c r="F2810" t="s">
        <v>8219</v>
      </c>
      <c r="G2810" t="s">
        <v>8224</v>
      </c>
      <c r="H2810" t="s">
        <v>8246</v>
      </c>
      <c r="I2810">
        <v>1440274735</v>
      </c>
      <c r="J2810">
        <v>1437682735</v>
      </c>
      <c r="K2810" t="b">
        <v>0</v>
      </c>
      <c r="L2810">
        <v>69</v>
      </c>
      <c r="M2810" t="b">
        <v>1</v>
      </c>
      <c r="N2810" t="s">
        <v>8271</v>
      </c>
      <c r="O2810" s="5">
        <f t="shared" si="172"/>
        <v>100.24444444444444</v>
      </c>
      <c r="P2810" s="7">
        <f t="shared" si="173"/>
        <v>65.376811594202906</v>
      </c>
      <c r="Q2810" t="s">
        <v>8317</v>
      </c>
      <c r="R2810" t="s">
        <v>8318</v>
      </c>
      <c r="S2810" s="12">
        <f t="shared" si="174"/>
        <v>42208.84646990741</v>
      </c>
      <c r="T2810" s="12">
        <f t="shared" si="175"/>
        <v>42238.84646990741</v>
      </c>
    </row>
    <row r="2811" spans="1:20" ht="60" hidden="1" x14ac:dyDescent="0.25">
      <c r="A2811">
        <v>2809</v>
      </c>
      <c r="B2811" s="3" t="s">
        <v>2809</v>
      </c>
      <c r="C2811" s="3" t="s">
        <v>6919</v>
      </c>
      <c r="D2811">
        <v>2500</v>
      </c>
      <c r="E2811">
        <v>2560</v>
      </c>
      <c r="F2811" t="s">
        <v>8219</v>
      </c>
      <c r="G2811" t="s">
        <v>8224</v>
      </c>
      <c r="H2811" t="s">
        <v>8246</v>
      </c>
      <c r="I2811">
        <v>1459348740</v>
      </c>
      <c r="J2811">
        <v>1458647725</v>
      </c>
      <c r="K2811" t="b">
        <v>0</v>
      </c>
      <c r="L2811">
        <v>21</v>
      </c>
      <c r="M2811" t="b">
        <v>1</v>
      </c>
      <c r="N2811" t="s">
        <v>8271</v>
      </c>
      <c r="O2811" s="5">
        <f t="shared" si="172"/>
        <v>102.4</v>
      </c>
      <c r="P2811" s="7">
        <f t="shared" si="173"/>
        <v>121.9047619047619</v>
      </c>
      <c r="Q2811" t="s">
        <v>8317</v>
      </c>
      <c r="R2811" t="s">
        <v>8318</v>
      </c>
      <c r="S2811" s="12">
        <f t="shared" si="174"/>
        <v>42451.496817129635</v>
      </c>
      <c r="T2811" s="12">
        <f t="shared" si="175"/>
        <v>42459.610416666663</v>
      </c>
    </row>
    <row r="2812" spans="1:20" ht="45" hidden="1" x14ac:dyDescent="0.25">
      <c r="A2812">
        <v>2810</v>
      </c>
      <c r="B2812" s="3" t="s">
        <v>2810</v>
      </c>
      <c r="C2812" s="3" t="s">
        <v>6920</v>
      </c>
      <c r="D2812">
        <v>2500</v>
      </c>
      <c r="E2812">
        <v>2705</v>
      </c>
      <c r="F2812" t="s">
        <v>8219</v>
      </c>
      <c r="G2812" t="s">
        <v>8224</v>
      </c>
      <c r="H2812" t="s">
        <v>8246</v>
      </c>
      <c r="I2812">
        <v>1401595140</v>
      </c>
      <c r="J2812">
        <v>1398828064</v>
      </c>
      <c r="K2812" t="b">
        <v>0</v>
      </c>
      <c r="L2812">
        <v>57</v>
      </c>
      <c r="M2812" t="b">
        <v>1</v>
      </c>
      <c r="N2812" t="s">
        <v>8271</v>
      </c>
      <c r="O2812" s="5">
        <f t="shared" si="172"/>
        <v>108.2</v>
      </c>
      <c r="P2812" s="7">
        <f t="shared" si="173"/>
        <v>47.456140350877192</v>
      </c>
      <c r="Q2812" t="s">
        <v>8317</v>
      </c>
      <c r="R2812" t="s">
        <v>8318</v>
      </c>
      <c r="S2812" s="12">
        <f t="shared" si="174"/>
        <v>41759.13962962963</v>
      </c>
      <c r="T2812" s="12">
        <f t="shared" si="175"/>
        <v>41791.165972222225</v>
      </c>
    </row>
    <row r="2813" spans="1:20" ht="45" hidden="1" x14ac:dyDescent="0.25">
      <c r="A2813">
        <v>2811</v>
      </c>
      <c r="B2813" s="3" t="s">
        <v>2811</v>
      </c>
      <c r="C2813" s="3" t="s">
        <v>6921</v>
      </c>
      <c r="D2813">
        <v>10000</v>
      </c>
      <c r="E2813">
        <v>10027</v>
      </c>
      <c r="F2813" t="s">
        <v>8219</v>
      </c>
      <c r="G2813" t="s">
        <v>8225</v>
      </c>
      <c r="H2813" t="s">
        <v>8247</v>
      </c>
      <c r="I2813">
        <v>1424692503</v>
      </c>
      <c r="J2813">
        <v>1422100503</v>
      </c>
      <c r="K2813" t="b">
        <v>0</v>
      </c>
      <c r="L2813">
        <v>108</v>
      </c>
      <c r="M2813" t="b">
        <v>1</v>
      </c>
      <c r="N2813" t="s">
        <v>8271</v>
      </c>
      <c r="O2813" s="5">
        <f t="shared" si="172"/>
        <v>100.27</v>
      </c>
      <c r="P2813" s="7">
        <f t="shared" si="173"/>
        <v>92.842592592592595</v>
      </c>
      <c r="Q2813" t="s">
        <v>8317</v>
      </c>
      <c r="R2813" t="s">
        <v>8318</v>
      </c>
      <c r="S2813" s="12">
        <f t="shared" si="174"/>
        <v>42028.496562500004</v>
      </c>
      <c r="T2813" s="12">
        <f t="shared" si="175"/>
        <v>42058.496562500004</v>
      </c>
    </row>
    <row r="2814" spans="1:20" ht="45" hidden="1" x14ac:dyDescent="0.25">
      <c r="A2814">
        <v>2812</v>
      </c>
      <c r="B2814" s="3" t="s">
        <v>2812</v>
      </c>
      <c r="C2814" s="3" t="s">
        <v>6922</v>
      </c>
      <c r="D2814">
        <v>5000</v>
      </c>
      <c r="E2814">
        <v>5665</v>
      </c>
      <c r="F2814" t="s">
        <v>8219</v>
      </c>
      <c r="G2814" t="s">
        <v>8229</v>
      </c>
      <c r="H2814" t="s">
        <v>8251</v>
      </c>
      <c r="I2814">
        <v>1428292800</v>
      </c>
      <c r="J2814">
        <v>1424368298</v>
      </c>
      <c r="K2814" t="b">
        <v>0</v>
      </c>
      <c r="L2814">
        <v>83</v>
      </c>
      <c r="M2814" t="b">
        <v>1</v>
      </c>
      <c r="N2814" t="s">
        <v>8271</v>
      </c>
      <c r="O2814" s="5">
        <f t="shared" si="172"/>
        <v>113.3</v>
      </c>
      <c r="P2814" s="7">
        <f t="shared" si="173"/>
        <v>68.253012048192772</v>
      </c>
      <c r="Q2814" t="s">
        <v>8317</v>
      </c>
      <c r="R2814" t="s">
        <v>8318</v>
      </c>
      <c r="S2814" s="12">
        <f t="shared" si="174"/>
        <v>42054.74418981481</v>
      </c>
      <c r="T2814" s="12">
        <f t="shared" si="175"/>
        <v>42100.166666666672</v>
      </c>
    </row>
    <row r="2815" spans="1:20" ht="45" hidden="1" x14ac:dyDescent="0.25">
      <c r="A2815">
        <v>2813</v>
      </c>
      <c r="B2815" s="3" t="s">
        <v>2813</v>
      </c>
      <c r="C2815" s="3" t="s">
        <v>6923</v>
      </c>
      <c r="D2815">
        <v>2800</v>
      </c>
      <c r="E2815">
        <v>3572.12</v>
      </c>
      <c r="F2815" t="s">
        <v>8219</v>
      </c>
      <c r="G2815" t="s">
        <v>8224</v>
      </c>
      <c r="H2815" t="s">
        <v>8246</v>
      </c>
      <c r="I2815">
        <v>1481737761</v>
      </c>
      <c r="J2815">
        <v>1479577761</v>
      </c>
      <c r="K2815" t="b">
        <v>0</v>
      </c>
      <c r="L2815">
        <v>96</v>
      </c>
      <c r="M2815" t="b">
        <v>1</v>
      </c>
      <c r="N2815" t="s">
        <v>8271</v>
      </c>
      <c r="O2815" s="5">
        <f t="shared" si="172"/>
        <v>127.57571428571428</v>
      </c>
      <c r="P2815" s="7">
        <f t="shared" si="173"/>
        <v>37.209583333333335</v>
      </c>
      <c r="Q2815" t="s">
        <v>8317</v>
      </c>
      <c r="R2815" t="s">
        <v>8318</v>
      </c>
      <c r="S2815" s="12">
        <f t="shared" si="174"/>
        <v>42693.742604166662</v>
      </c>
      <c r="T2815" s="12">
        <f t="shared" si="175"/>
        <v>42718.742604166662</v>
      </c>
    </row>
    <row r="2816" spans="1:20" ht="45" hidden="1" x14ac:dyDescent="0.25">
      <c r="A2816">
        <v>2814</v>
      </c>
      <c r="B2816" s="3" t="s">
        <v>2814</v>
      </c>
      <c r="C2816" s="3" t="s">
        <v>6924</v>
      </c>
      <c r="D2816">
        <v>1500</v>
      </c>
      <c r="E2816">
        <v>1616</v>
      </c>
      <c r="F2816" t="s">
        <v>8219</v>
      </c>
      <c r="G2816" t="s">
        <v>8225</v>
      </c>
      <c r="H2816" t="s">
        <v>8247</v>
      </c>
      <c r="I2816">
        <v>1431164115</v>
      </c>
      <c r="J2816">
        <v>1428572115</v>
      </c>
      <c r="K2816" t="b">
        <v>0</v>
      </c>
      <c r="L2816">
        <v>64</v>
      </c>
      <c r="M2816" t="b">
        <v>1</v>
      </c>
      <c r="N2816" t="s">
        <v>8271</v>
      </c>
      <c r="O2816" s="5">
        <f t="shared" si="172"/>
        <v>107.73333333333332</v>
      </c>
      <c r="P2816" s="7">
        <f t="shared" si="173"/>
        <v>25.25</v>
      </c>
      <c r="Q2816" t="s">
        <v>8317</v>
      </c>
      <c r="R2816" t="s">
        <v>8318</v>
      </c>
      <c r="S2816" s="12">
        <f t="shared" si="174"/>
        <v>42103.399479166663</v>
      </c>
      <c r="T2816" s="12">
        <f t="shared" si="175"/>
        <v>42133.399479166663</v>
      </c>
    </row>
    <row r="2817" spans="1:20" ht="45" hidden="1" x14ac:dyDescent="0.25">
      <c r="A2817">
        <v>2815</v>
      </c>
      <c r="B2817" s="3" t="s">
        <v>2815</v>
      </c>
      <c r="C2817" s="3" t="s">
        <v>6925</v>
      </c>
      <c r="D2817">
        <v>250</v>
      </c>
      <c r="E2817">
        <v>605</v>
      </c>
      <c r="F2817" t="s">
        <v>8219</v>
      </c>
      <c r="G2817" t="s">
        <v>8229</v>
      </c>
      <c r="H2817" t="s">
        <v>8251</v>
      </c>
      <c r="I2817">
        <v>1470595109</v>
      </c>
      <c r="J2817">
        <v>1468003109</v>
      </c>
      <c r="K2817" t="b">
        <v>0</v>
      </c>
      <c r="L2817">
        <v>14</v>
      </c>
      <c r="M2817" t="b">
        <v>1</v>
      </c>
      <c r="N2817" t="s">
        <v>8271</v>
      </c>
      <c r="O2817" s="5">
        <f t="shared" si="172"/>
        <v>242</v>
      </c>
      <c r="P2817" s="7">
        <f t="shared" si="173"/>
        <v>43.214285714285715</v>
      </c>
      <c r="Q2817" t="s">
        <v>8317</v>
      </c>
      <c r="R2817" t="s">
        <v>8318</v>
      </c>
      <c r="S2817" s="12">
        <f t="shared" si="174"/>
        <v>42559.776724537034</v>
      </c>
      <c r="T2817" s="12">
        <f t="shared" si="175"/>
        <v>42589.776724537034</v>
      </c>
    </row>
    <row r="2818" spans="1:20" ht="45" hidden="1" x14ac:dyDescent="0.25">
      <c r="A2818">
        <v>2816</v>
      </c>
      <c r="B2818" s="3" t="s">
        <v>2816</v>
      </c>
      <c r="C2818" s="3" t="s">
        <v>6926</v>
      </c>
      <c r="D2818">
        <v>3000</v>
      </c>
      <c r="E2818">
        <v>4247</v>
      </c>
      <c r="F2818" t="s">
        <v>8219</v>
      </c>
      <c r="G2818" t="s">
        <v>8225</v>
      </c>
      <c r="H2818" t="s">
        <v>8247</v>
      </c>
      <c r="I2818">
        <v>1438531200</v>
      </c>
      <c r="J2818">
        <v>1435921992</v>
      </c>
      <c r="K2818" t="b">
        <v>0</v>
      </c>
      <c r="L2818">
        <v>169</v>
      </c>
      <c r="M2818" t="b">
        <v>1</v>
      </c>
      <c r="N2818" t="s">
        <v>8271</v>
      </c>
      <c r="O2818" s="5">
        <f t="shared" si="172"/>
        <v>141.56666666666666</v>
      </c>
      <c r="P2818" s="7">
        <f t="shared" si="173"/>
        <v>25.130177514792898</v>
      </c>
      <c r="Q2818" t="s">
        <v>8317</v>
      </c>
      <c r="R2818" t="s">
        <v>8318</v>
      </c>
      <c r="S2818" s="12">
        <f t="shared" si="174"/>
        <v>42188.467499999999</v>
      </c>
      <c r="T2818" s="12">
        <f t="shared" si="175"/>
        <v>42218.666666666672</v>
      </c>
    </row>
    <row r="2819" spans="1:20" ht="60" hidden="1" x14ac:dyDescent="0.25">
      <c r="A2819">
        <v>2817</v>
      </c>
      <c r="B2819" s="3" t="s">
        <v>2817</v>
      </c>
      <c r="C2819" s="3" t="s">
        <v>6927</v>
      </c>
      <c r="D2819">
        <v>600</v>
      </c>
      <c r="E2819">
        <v>780</v>
      </c>
      <c r="F2819" t="s">
        <v>8219</v>
      </c>
      <c r="G2819" t="s">
        <v>8225</v>
      </c>
      <c r="H2819" t="s">
        <v>8247</v>
      </c>
      <c r="I2819">
        <v>1425136462</v>
      </c>
      <c r="J2819">
        <v>1421680462</v>
      </c>
      <c r="K2819" t="b">
        <v>0</v>
      </c>
      <c r="L2819">
        <v>33</v>
      </c>
      <c r="M2819" t="b">
        <v>1</v>
      </c>
      <c r="N2819" t="s">
        <v>8271</v>
      </c>
      <c r="O2819" s="5">
        <f t="shared" ref="O2819:O2882" si="176">(E2819/D2819)*100</f>
        <v>130</v>
      </c>
      <c r="P2819" s="7">
        <f t="shared" ref="P2819:P2882" si="177">IF(E2819&gt;0,E2819/L2819,"N/A")</f>
        <v>23.636363636363637</v>
      </c>
      <c r="Q2819" t="s">
        <v>8317</v>
      </c>
      <c r="R2819" t="s">
        <v>8318</v>
      </c>
      <c r="S2819" s="12">
        <f t="shared" ref="S2819:S2882" si="178">(((J2819/60)/60)/24)+DATE(1970,1,1)</f>
        <v>42023.634976851856</v>
      </c>
      <c r="T2819" s="12">
        <f t="shared" ref="T2819:T2882" si="179">(((I2819/60)/60/24)+DATE(1970,1,1))</f>
        <v>42063.634976851856</v>
      </c>
    </row>
    <row r="2820" spans="1:20" ht="45" hidden="1" x14ac:dyDescent="0.25">
      <c r="A2820">
        <v>2818</v>
      </c>
      <c r="B2820" s="3" t="s">
        <v>2818</v>
      </c>
      <c r="C2820" s="3" t="s">
        <v>6928</v>
      </c>
      <c r="D2820">
        <v>10000</v>
      </c>
      <c r="E2820">
        <v>10603</v>
      </c>
      <c r="F2820" t="s">
        <v>8219</v>
      </c>
      <c r="G2820" t="s">
        <v>8224</v>
      </c>
      <c r="H2820" t="s">
        <v>8246</v>
      </c>
      <c r="I2820">
        <v>1443018086</v>
      </c>
      <c r="J2820">
        <v>1441290086</v>
      </c>
      <c r="K2820" t="b">
        <v>0</v>
      </c>
      <c r="L2820">
        <v>102</v>
      </c>
      <c r="M2820" t="b">
        <v>1</v>
      </c>
      <c r="N2820" t="s">
        <v>8271</v>
      </c>
      <c r="O2820" s="5">
        <f t="shared" si="176"/>
        <v>106.03</v>
      </c>
      <c r="P2820" s="7">
        <f t="shared" si="177"/>
        <v>103.95098039215686</v>
      </c>
      <c r="Q2820" t="s">
        <v>8317</v>
      </c>
      <c r="R2820" t="s">
        <v>8318</v>
      </c>
      <c r="S2820" s="12">
        <f t="shared" si="178"/>
        <v>42250.598217592589</v>
      </c>
      <c r="T2820" s="12">
        <f t="shared" si="179"/>
        <v>42270.598217592589</v>
      </c>
    </row>
    <row r="2821" spans="1:20" ht="60" hidden="1" x14ac:dyDescent="0.25">
      <c r="A2821">
        <v>2819</v>
      </c>
      <c r="B2821" s="3" t="s">
        <v>2819</v>
      </c>
      <c r="C2821" s="3" t="s">
        <v>6929</v>
      </c>
      <c r="D2821">
        <v>5000</v>
      </c>
      <c r="E2821">
        <v>5240</v>
      </c>
      <c r="F2821" t="s">
        <v>8219</v>
      </c>
      <c r="G2821" t="s">
        <v>8225</v>
      </c>
      <c r="H2821" t="s">
        <v>8247</v>
      </c>
      <c r="I2821">
        <v>1434285409</v>
      </c>
      <c r="J2821">
        <v>1431693409</v>
      </c>
      <c r="K2821" t="b">
        <v>0</v>
      </c>
      <c r="L2821">
        <v>104</v>
      </c>
      <c r="M2821" t="b">
        <v>1</v>
      </c>
      <c r="N2821" t="s">
        <v>8271</v>
      </c>
      <c r="O2821" s="5">
        <f t="shared" si="176"/>
        <v>104.80000000000001</v>
      </c>
      <c r="P2821" s="7">
        <f t="shared" si="177"/>
        <v>50.384615384615387</v>
      </c>
      <c r="Q2821" t="s">
        <v>8317</v>
      </c>
      <c r="R2821" t="s">
        <v>8318</v>
      </c>
      <c r="S2821" s="12">
        <f t="shared" si="178"/>
        <v>42139.525567129633</v>
      </c>
      <c r="T2821" s="12">
        <f t="shared" si="179"/>
        <v>42169.525567129633</v>
      </c>
    </row>
    <row r="2822" spans="1:20" ht="60" hidden="1" x14ac:dyDescent="0.25">
      <c r="A2822">
        <v>2820</v>
      </c>
      <c r="B2822" s="3" t="s">
        <v>2820</v>
      </c>
      <c r="C2822" s="3" t="s">
        <v>6930</v>
      </c>
      <c r="D2822">
        <v>200</v>
      </c>
      <c r="E2822">
        <v>272</v>
      </c>
      <c r="F2822" t="s">
        <v>8219</v>
      </c>
      <c r="G2822" t="s">
        <v>8225</v>
      </c>
      <c r="H2822" t="s">
        <v>8247</v>
      </c>
      <c r="I2822">
        <v>1456444800</v>
      </c>
      <c r="J2822">
        <v>1454337589</v>
      </c>
      <c r="K2822" t="b">
        <v>0</v>
      </c>
      <c r="L2822">
        <v>20</v>
      </c>
      <c r="M2822" t="b">
        <v>1</v>
      </c>
      <c r="N2822" t="s">
        <v>8271</v>
      </c>
      <c r="O2822" s="5">
        <f t="shared" si="176"/>
        <v>136</v>
      </c>
      <c r="P2822" s="7">
        <f t="shared" si="177"/>
        <v>13.6</v>
      </c>
      <c r="Q2822" t="s">
        <v>8317</v>
      </c>
      <c r="R2822" t="s">
        <v>8318</v>
      </c>
      <c r="S2822" s="12">
        <f t="shared" si="178"/>
        <v>42401.610983796301</v>
      </c>
      <c r="T2822" s="12">
        <f t="shared" si="179"/>
        <v>42426</v>
      </c>
    </row>
    <row r="2823" spans="1:20" ht="60" hidden="1" x14ac:dyDescent="0.25">
      <c r="A2823">
        <v>2821</v>
      </c>
      <c r="B2823" s="3" t="s">
        <v>2821</v>
      </c>
      <c r="C2823" s="3" t="s">
        <v>6931</v>
      </c>
      <c r="D2823">
        <v>1000</v>
      </c>
      <c r="E2823">
        <v>1000</v>
      </c>
      <c r="F2823" t="s">
        <v>8219</v>
      </c>
      <c r="G2823" t="s">
        <v>8225</v>
      </c>
      <c r="H2823" t="s">
        <v>8247</v>
      </c>
      <c r="I2823">
        <v>1411510135</v>
      </c>
      <c r="J2823">
        <v>1408918135</v>
      </c>
      <c r="K2823" t="b">
        <v>0</v>
      </c>
      <c r="L2823">
        <v>35</v>
      </c>
      <c r="M2823" t="b">
        <v>1</v>
      </c>
      <c r="N2823" t="s">
        <v>8271</v>
      </c>
      <c r="O2823" s="5">
        <f t="shared" si="176"/>
        <v>100</v>
      </c>
      <c r="P2823" s="7">
        <f t="shared" si="177"/>
        <v>28.571428571428573</v>
      </c>
      <c r="Q2823" t="s">
        <v>8317</v>
      </c>
      <c r="R2823" t="s">
        <v>8318</v>
      </c>
      <c r="S2823" s="12">
        <f t="shared" si="178"/>
        <v>41875.922858796301</v>
      </c>
      <c r="T2823" s="12">
        <f t="shared" si="179"/>
        <v>41905.922858796301</v>
      </c>
    </row>
    <row r="2824" spans="1:20" ht="60" hidden="1" x14ac:dyDescent="0.25">
      <c r="A2824">
        <v>2822</v>
      </c>
      <c r="B2824" s="3" t="s">
        <v>2822</v>
      </c>
      <c r="C2824" s="3" t="s">
        <v>6932</v>
      </c>
      <c r="D2824">
        <v>6000</v>
      </c>
      <c r="E2824">
        <v>6000</v>
      </c>
      <c r="F2824" t="s">
        <v>8219</v>
      </c>
      <c r="G2824" t="s">
        <v>8224</v>
      </c>
      <c r="H2824" t="s">
        <v>8246</v>
      </c>
      <c r="I2824">
        <v>1427469892</v>
      </c>
      <c r="J2824">
        <v>1424881492</v>
      </c>
      <c r="K2824" t="b">
        <v>0</v>
      </c>
      <c r="L2824">
        <v>94</v>
      </c>
      <c r="M2824" t="b">
        <v>1</v>
      </c>
      <c r="N2824" t="s">
        <v>8271</v>
      </c>
      <c r="O2824" s="5">
        <f t="shared" si="176"/>
        <v>100</v>
      </c>
      <c r="P2824" s="7">
        <f t="shared" si="177"/>
        <v>63.829787234042556</v>
      </c>
      <c r="Q2824" t="s">
        <v>8317</v>
      </c>
      <c r="R2824" t="s">
        <v>8318</v>
      </c>
      <c r="S2824" s="12">
        <f t="shared" si="178"/>
        <v>42060.683935185181</v>
      </c>
      <c r="T2824" s="12">
        <f t="shared" si="179"/>
        <v>42090.642268518524</v>
      </c>
    </row>
    <row r="2825" spans="1:20" ht="60" hidden="1" x14ac:dyDescent="0.25">
      <c r="A2825">
        <v>2823</v>
      </c>
      <c r="B2825" s="3" t="s">
        <v>2823</v>
      </c>
      <c r="C2825" s="3" t="s">
        <v>6933</v>
      </c>
      <c r="D2825">
        <v>100</v>
      </c>
      <c r="E2825">
        <v>124</v>
      </c>
      <c r="F2825" t="s">
        <v>8219</v>
      </c>
      <c r="G2825" t="s">
        <v>8225</v>
      </c>
      <c r="H2825" t="s">
        <v>8247</v>
      </c>
      <c r="I2825">
        <v>1427842740</v>
      </c>
      <c r="J2825">
        <v>1425428206</v>
      </c>
      <c r="K2825" t="b">
        <v>0</v>
      </c>
      <c r="L2825">
        <v>14</v>
      </c>
      <c r="M2825" t="b">
        <v>1</v>
      </c>
      <c r="N2825" t="s">
        <v>8271</v>
      </c>
      <c r="O2825" s="5">
        <f t="shared" si="176"/>
        <v>124</v>
      </c>
      <c r="P2825" s="7">
        <f t="shared" si="177"/>
        <v>8.8571428571428577</v>
      </c>
      <c r="Q2825" t="s">
        <v>8317</v>
      </c>
      <c r="R2825" t="s">
        <v>8318</v>
      </c>
      <c r="S2825" s="12">
        <f t="shared" si="178"/>
        <v>42067.011643518519</v>
      </c>
      <c r="T2825" s="12">
        <f t="shared" si="179"/>
        <v>42094.957638888889</v>
      </c>
    </row>
    <row r="2826" spans="1:20" ht="45" hidden="1" x14ac:dyDescent="0.25">
      <c r="A2826">
        <v>2824</v>
      </c>
      <c r="B2826" s="3" t="s">
        <v>2824</v>
      </c>
      <c r="C2826" s="3" t="s">
        <v>6934</v>
      </c>
      <c r="D2826">
        <v>650</v>
      </c>
      <c r="E2826">
        <v>760</v>
      </c>
      <c r="F2826" t="s">
        <v>8219</v>
      </c>
      <c r="G2826" t="s">
        <v>8224</v>
      </c>
      <c r="H2826" t="s">
        <v>8246</v>
      </c>
      <c r="I2826">
        <v>1434159780</v>
      </c>
      <c r="J2826">
        <v>1431412196</v>
      </c>
      <c r="K2826" t="b">
        <v>0</v>
      </c>
      <c r="L2826">
        <v>15</v>
      </c>
      <c r="M2826" t="b">
        <v>1</v>
      </c>
      <c r="N2826" t="s">
        <v>8271</v>
      </c>
      <c r="O2826" s="5">
        <f t="shared" si="176"/>
        <v>116.92307692307693</v>
      </c>
      <c r="P2826" s="7">
        <f t="shared" si="177"/>
        <v>50.666666666666664</v>
      </c>
      <c r="Q2826" t="s">
        <v>8317</v>
      </c>
      <c r="R2826" t="s">
        <v>8318</v>
      </c>
      <c r="S2826" s="12">
        <f t="shared" si="178"/>
        <v>42136.270787037036</v>
      </c>
      <c r="T2826" s="12">
        <f t="shared" si="179"/>
        <v>42168.071527777778</v>
      </c>
    </row>
    <row r="2827" spans="1:20" ht="60" hidden="1" x14ac:dyDescent="0.25">
      <c r="A2827">
        <v>2825</v>
      </c>
      <c r="B2827" s="3" t="s">
        <v>2825</v>
      </c>
      <c r="C2827" s="3" t="s">
        <v>6935</v>
      </c>
      <c r="D2827">
        <v>3000</v>
      </c>
      <c r="E2827">
        <v>3100</v>
      </c>
      <c r="F2827" t="s">
        <v>8219</v>
      </c>
      <c r="G2827" t="s">
        <v>8225</v>
      </c>
      <c r="H2827" t="s">
        <v>8247</v>
      </c>
      <c r="I2827">
        <v>1449255686</v>
      </c>
      <c r="J2827">
        <v>1446663686</v>
      </c>
      <c r="K2827" t="b">
        <v>0</v>
      </c>
      <c r="L2827">
        <v>51</v>
      </c>
      <c r="M2827" t="b">
        <v>1</v>
      </c>
      <c r="N2827" t="s">
        <v>8271</v>
      </c>
      <c r="O2827" s="5">
        <f t="shared" si="176"/>
        <v>103.33333333333334</v>
      </c>
      <c r="P2827" s="7">
        <f t="shared" si="177"/>
        <v>60.784313725490193</v>
      </c>
      <c r="Q2827" t="s">
        <v>8317</v>
      </c>
      <c r="R2827" t="s">
        <v>8318</v>
      </c>
      <c r="S2827" s="12">
        <f t="shared" si="178"/>
        <v>42312.792662037042</v>
      </c>
      <c r="T2827" s="12">
        <f t="shared" si="179"/>
        <v>42342.792662037042</v>
      </c>
    </row>
    <row r="2828" spans="1:20" ht="60" hidden="1" x14ac:dyDescent="0.25">
      <c r="A2828">
        <v>2826</v>
      </c>
      <c r="B2828" s="3" t="s">
        <v>2826</v>
      </c>
      <c r="C2828" s="3" t="s">
        <v>6936</v>
      </c>
      <c r="D2828">
        <v>2000</v>
      </c>
      <c r="E2828">
        <v>2155</v>
      </c>
      <c r="F2828" t="s">
        <v>8219</v>
      </c>
      <c r="G2828" t="s">
        <v>8224</v>
      </c>
      <c r="H2828" t="s">
        <v>8246</v>
      </c>
      <c r="I2828">
        <v>1436511600</v>
      </c>
      <c r="J2828">
        <v>1434415812</v>
      </c>
      <c r="K2828" t="b">
        <v>0</v>
      </c>
      <c r="L2828">
        <v>19</v>
      </c>
      <c r="M2828" t="b">
        <v>1</v>
      </c>
      <c r="N2828" t="s">
        <v>8271</v>
      </c>
      <c r="O2828" s="5">
        <f t="shared" si="176"/>
        <v>107.74999999999999</v>
      </c>
      <c r="P2828" s="7">
        <f t="shared" si="177"/>
        <v>113.42105263157895</v>
      </c>
      <c r="Q2828" t="s">
        <v>8317</v>
      </c>
      <c r="R2828" t="s">
        <v>8318</v>
      </c>
      <c r="S2828" s="12">
        <f t="shared" si="178"/>
        <v>42171.034861111111</v>
      </c>
      <c r="T2828" s="12">
        <f t="shared" si="179"/>
        <v>42195.291666666672</v>
      </c>
    </row>
    <row r="2829" spans="1:20" ht="60" hidden="1" x14ac:dyDescent="0.25">
      <c r="A2829">
        <v>2827</v>
      </c>
      <c r="B2829" s="3" t="s">
        <v>2827</v>
      </c>
      <c r="C2829" s="3" t="s">
        <v>6937</v>
      </c>
      <c r="D2829">
        <v>2000</v>
      </c>
      <c r="E2829">
        <v>2405</v>
      </c>
      <c r="F2829" t="s">
        <v>8219</v>
      </c>
      <c r="G2829" t="s">
        <v>8224</v>
      </c>
      <c r="H2829" t="s">
        <v>8246</v>
      </c>
      <c r="I2829">
        <v>1464971400</v>
      </c>
      <c r="J2829">
        <v>1462379066</v>
      </c>
      <c r="K2829" t="b">
        <v>0</v>
      </c>
      <c r="L2829">
        <v>23</v>
      </c>
      <c r="M2829" t="b">
        <v>1</v>
      </c>
      <c r="N2829" t="s">
        <v>8271</v>
      </c>
      <c r="O2829" s="5">
        <f t="shared" si="176"/>
        <v>120.24999999999999</v>
      </c>
      <c r="P2829" s="7">
        <f t="shared" si="177"/>
        <v>104.56521739130434</v>
      </c>
      <c r="Q2829" t="s">
        <v>8317</v>
      </c>
      <c r="R2829" t="s">
        <v>8318</v>
      </c>
      <c r="S2829" s="12">
        <f t="shared" si="178"/>
        <v>42494.683634259258</v>
      </c>
      <c r="T2829" s="12">
        <f t="shared" si="179"/>
        <v>42524.6875</v>
      </c>
    </row>
    <row r="2830" spans="1:20" ht="60" hidden="1" x14ac:dyDescent="0.25">
      <c r="A2830">
        <v>2828</v>
      </c>
      <c r="B2830" s="3" t="s">
        <v>2828</v>
      </c>
      <c r="C2830" s="3" t="s">
        <v>6938</v>
      </c>
      <c r="D2830">
        <v>9500</v>
      </c>
      <c r="E2830">
        <v>9536</v>
      </c>
      <c r="F2830" t="s">
        <v>8219</v>
      </c>
      <c r="G2830" t="s">
        <v>8225</v>
      </c>
      <c r="H2830" t="s">
        <v>8247</v>
      </c>
      <c r="I2830">
        <v>1443826800</v>
      </c>
      <c r="J2830">
        <v>1441606869</v>
      </c>
      <c r="K2830" t="b">
        <v>0</v>
      </c>
      <c r="L2830">
        <v>97</v>
      </c>
      <c r="M2830" t="b">
        <v>1</v>
      </c>
      <c r="N2830" t="s">
        <v>8271</v>
      </c>
      <c r="O2830" s="5">
        <f t="shared" si="176"/>
        <v>100.37894736842105</v>
      </c>
      <c r="P2830" s="7">
        <f t="shared" si="177"/>
        <v>98.30927835051547</v>
      </c>
      <c r="Q2830" t="s">
        <v>8317</v>
      </c>
      <c r="R2830" t="s">
        <v>8318</v>
      </c>
      <c r="S2830" s="12">
        <f t="shared" si="178"/>
        <v>42254.264687499999</v>
      </c>
      <c r="T2830" s="12">
        <f t="shared" si="179"/>
        <v>42279.958333333328</v>
      </c>
    </row>
    <row r="2831" spans="1:20" ht="60" hidden="1" x14ac:dyDescent="0.25">
      <c r="A2831">
        <v>2829</v>
      </c>
      <c r="B2831" s="3" t="s">
        <v>2829</v>
      </c>
      <c r="C2831" s="3" t="s">
        <v>6939</v>
      </c>
      <c r="D2831">
        <v>2500</v>
      </c>
      <c r="E2831">
        <v>2663</v>
      </c>
      <c r="F2831" t="s">
        <v>8219</v>
      </c>
      <c r="G2831" t="s">
        <v>8225</v>
      </c>
      <c r="H2831" t="s">
        <v>8247</v>
      </c>
      <c r="I2831">
        <v>1464863118</v>
      </c>
      <c r="J2831">
        <v>1462443918</v>
      </c>
      <c r="K2831" t="b">
        <v>0</v>
      </c>
      <c r="L2831">
        <v>76</v>
      </c>
      <c r="M2831" t="b">
        <v>1</v>
      </c>
      <c r="N2831" t="s">
        <v>8271</v>
      </c>
      <c r="O2831" s="5">
        <f t="shared" si="176"/>
        <v>106.52</v>
      </c>
      <c r="P2831" s="7">
        <f t="shared" si="177"/>
        <v>35.039473684210527</v>
      </c>
      <c r="Q2831" t="s">
        <v>8317</v>
      </c>
      <c r="R2831" t="s">
        <v>8318</v>
      </c>
      <c r="S2831" s="12">
        <f t="shared" si="178"/>
        <v>42495.434236111112</v>
      </c>
      <c r="T2831" s="12">
        <f t="shared" si="179"/>
        <v>42523.434236111112</v>
      </c>
    </row>
    <row r="2832" spans="1:20" ht="45" hidden="1" x14ac:dyDescent="0.25">
      <c r="A2832">
        <v>2830</v>
      </c>
      <c r="B2832" s="3" t="s">
        <v>2830</v>
      </c>
      <c r="C2832" s="3" t="s">
        <v>6940</v>
      </c>
      <c r="D2832">
        <v>3000</v>
      </c>
      <c r="E2832">
        <v>3000</v>
      </c>
      <c r="F2832" t="s">
        <v>8219</v>
      </c>
      <c r="G2832" t="s">
        <v>8224</v>
      </c>
      <c r="H2832" t="s">
        <v>8246</v>
      </c>
      <c r="I2832">
        <v>1399867140</v>
      </c>
      <c r="J2832">
        <v>1398802148</v>
      </c>
      <c r="K2832" t="b">
        <v>0</v>
      </c>
      <c r="L2832">
        <v>11</v>
      </c>
      <c r="M2832" t="b">
        <v>1</v>
      </c>
      <c r="N2832" t="s">
        <v>8271</v>
      </c>
      <c r="O2832" s="5">
        <f t="shared" si="176"/>
        <v>100</v>
      </c>
      <c r="P2832" s="7">
        <f t="shared" si="177"/>
        <v>272.72727272727275</v>
      </c>
      <c r="Q2832" t="s">
        <v>8317</v>
      </c>
      <c r="R2832" t="s">
        <v>8318</v>
      </c>
      <c r="S2832" s="12">
        <f t="shared" si="178"/>
        <v>41758.839675925927</v>
      </c>
      <c r="T2832" s="12">
        <f t="shared" si="179"/>
        <v>41771.165972222225</v>
      </c>
    </row>
    <row r="2833" spans="1:20" ht="45" hidden="1" x14ac:dyDescent="0.25">
      <c r="A2833">
        <v>2831</v>
      </c>
      <c r="B2833" s="3" t="s">
        <v>2831</v>
      </c>
      <c r="C2833" s="3" t="s">
        <v>6941</v>
      </c>
      <c r="D2833">
        <v>3000</v>
      </c>
      <c r="E2833">
        <v>3320</v>
      </c>
      <c r="F2833" t="s">
        <v>8219</v>
      </c>
      <c r="G2833" t="s">
        <v>8224</v>
      </c>
      <c r="H2833" t="s">
        <v>8246</v>
      </c>
      <c r="I2833">
        <v>1437076070</v>
      </c>
      <c r="J2833">
        <v>1434484070</v>
      </c>
      <c r="K2833" t="b">
        <v>0</v>
      </c>
      <c r="L2833">
        <v>52</v>
      </c>
      <c r="M2833" t="b">
        <v>1</v>
      </c>
      <c r="N2833" t="s">
        <v>8271</v>
      </c>
      <c r="O2833" s="5">
        <f t="shared" si="176"/>
        <v>110.66666666666667</v>
      </c>
      <c r="P2833" s="7">
        <f t="shared" si="177"/>
        <v>63.846153846153847</v>
      </c>
      <c r="Q2833" t="s">
        <v>8317</v>
      </c>
      <c r="R2833" t="s">
        <v>8318</v>
      </c>
      <c r="S2833" s="12">
        <f t="shared" si="178"/>
        <v>42171.824884259258</v>
      </c>
      <c r="T2833" s="12">
        <f t="shared" si="179"/>
        <v>42201.824884259258</v>
      </c>
    </row>
    <row r="2834" spans="1:20" ht="60" hidden="1" x14ac:dyDescent="0.25">
      <c r="A2834">
        <v>2832</v>
      </c>
      <c r="B2834" s="3" t="s">
        <v>2832</v>
      </c>
      <c r="C2834" s="3" t="s">
        <v>6942</v>
      </c>
      <c r="D2834">
        <v>2500</v>
      </c>
      <c r="E2834">
        <v>2867.99</v>
      </c>
      <c r="F2834" t="s">
        <v>8219</v>
      </c>
      <c r="G2834" t="s">
        <v>8225</v>
      </c>
      <c r="H2834" t="s">
        <v>8247</v>
      </c>
      <c r="I2834">
        <v>1416780000</v>
      </c>
      <c r="J2834">
        <v>1414342894</v>
      </c>
      <c r="K2834" t="b">
        <v>0</v>
      </c>
      <c r="L2834">
        <v>95</v>
      </c>
      <c r="M2834" t="b">
        <v>1</v>
      </c>
      <c r="N2834" t="s">
        <v>8271</v>
      </c>
      <c r="O2834" s="5">
        <f t="shared" si="176"/>
        <v>114.71959999999999</v>
      </c>
      <c r="P2834" s="7">
        <f t="shared" si="177"/>
        <v>30.189368421052631</v>
      </c>
      <c r="Q2834" t="s">
        <v>8317</v>
      </c>
      <c r="R2834" t="s">
        <v>8318</v>
      </c>
      <c r="S2834" s="12">
        <f t="shared" si="178"/>
        <v>41938.709421296298</v>
      </c>
      <c r="T2834" s="12">
        <f t="shared" si="179"/>
        <v>41966.916666666672</v>
      </c>
    </row>
    <row r="2835" spans="1:20" hidden="1" x14ac:dyDescent="0.25">
      <c r="A2835">
        <v>2833</v>
      </c>
      <c r="B2835" s="3" t="s">
        <v>2833</v>
      </c>
      <c r="C2835" s="3" t="s">
        <v>6943</v>
      </c>
      <c r="D2835">
        <v>2700</v>
      </c>
      <c r="E2835">
        <v>2923</v>
      </c>
      <c r="F2835" t="s">
        <v>8219</v>
      </c>
      <c r="G2835" t="s">
        <v>8224</v>
      </c>
      <c r="H2835" t="s">
        <v>8246</v>
      </c>
      <c r="I2835">
        <v>1444528800</v>
      </c>
      <c r="J2835">
        <v>1442804633</v>
      </c>
      <c r="K2835" t="b">
        <v>0</v>
      </c>
      <c r="L2835">
        <v>35</v>
      </c>
      <c r="M2835" t="b">
        <v>1</v>
      </c>
      <c r="N2835" t="s">
        <v>8271</v>
      </c>
      <c r="O2835" s="5">
        <f t="shared" si="176"/>
        <v>108.25925925925925</v>
      </c>
      <c r="P2835" s="7">
        <f t="shared" si="177"/>
        <v>83.51428571428572</v>
      </c>
      <c r="Q2835" t="s">
        <v>8317</v>
      </c>
      <c r="R2835" t="s">
        <v>8318</v>
      </c>
      <c r="S2835" s="12">
        <f t="shared" si="178"/>
        <v>42268.127696759257</v>
      </c>
      <c r="T2835" s="12">
        <f t="shared" si="179"/>
        <v>42288.083333333328</v>
      </c>
    </row>
    <row r="2836" spans="1:20" ht="45" hidden="1" x14ac:dyDescent="0.25">
      <c r="A2836">
        <v>2834</v>
      </c>
      <c r="B2836" s="3" t="s">
        <v>2834</v>
      </c>
      <c r="C2836" s="3" t="s">
        <v>6944</v>
      </c>
      <c r="D2836">
        <v>800</v>
      </c>
      <c r="E2836">
        <v>1360</v>
      </c>
      <c r="F2836" t="s">
        <v>8219</v>
      </c>
      <c r="G2836" t="s">
        <v>8225</v>
      </c>
      <c r="H2836" t="s">
        <v>8247</v>
      </c>
      <c r="I2836">
        <v>1422658930</v>
      </c>
      <c r="J2836">
        <v>1421362930</v>
      </c>
      <c r="K2836" t="b">
        <v>0</v>
      </c>
      <c r="L2836">
        <v>21</v>
      </c>
      <c r="M2836" t="b">
        <v>1</v>
      </c>
      <c r="N2836" t="s">
        <v>8271</v>
      </c>
      <c r="O2836" s="5">
        <f t="shared" si="176"/>
        <v>170</v>
      </c>
      <c r="P2836" s="7">
        <f t="shared" si="177"/>
        <v>64.761904761904759</v>
      </c>
      <c r="Q2836" t="s">
        <v>8317</v>
      </c>
      <c r="R2836" t="s">
        <v>8318</v>
      </c>
      <c r="S2836" s="12">
        <f t="shared" si="178"/>
        <v>42019.959837962961</v>
      </c>
      <c r="T2836" s="12">
        <f t="shared" si="179"/>
        <v>42034.959837962961</v>
      </c>
    </row>
    <row r="2837" spans="1:20" ht="45" hidden="1" x14ac:dyDescent="0.25">
      <c r="A2837">
        <v>2835</v>
      </c>
      <c r="B2837" s="3" t="s">
        <v>2835</v>
      </c>
      <c r="C2837" s="3" t="s">
        <v>6945</v>
      </c>
      <c r="D2837">
        <v>1000</v>
      </c>
      <c r="E2837">
        <v>1870.99</v>
      </c>
      <c r="F2837" t="s">
        <v>8219</v>
      </c>
      <c r="G2837" t="s">
        <v>8225</v>
      </c>
      <c r="H2837" t="s">
        <v>8247</v>
      </c>
      <c r="I2837">
        <v>1449273600</v>
      </c>
      <c r="J2837">
        <v>1446742417</v>
      </c>
      <c r="K2837" t="b">
        <v>0</v>
      </c>
      <c r="L2837">
        <v>93</v>
      </c>
      <c r="M2837" t="b">
        <v>1</v>
      </c>
      <c r="N2837" t="s">
        <v>8271</v>
      </c>
      <c r="O2837" s="5">
        <f t="shared" si="176"/>
        <v>187.09899999999999</v>
      </c>
      <c r="P2837" s="7">
        <f t="shared" si="177"/>
        <v>20.118172043010752</v>
      </c>
      <c r="Q2837" t="s">
        <v>8317</v>
      </c>
      <c r="R2837" t="s">
        <v>8318</v>
      </c>
      <c r="S2837" s="12">
        <f t="shared" si="178"/>
        <v>42313.703900462962</v>
      </c>
      <c r="T2837" s="12">
        <f t="shared" si="179"/>
        <v>42343</v>
      </c>
    </row>
    <row r="2838" spans="1:20" ht="60" hidden="1" x14ac:dyDescent="0.25">
      <c r="A2838">
        <v>2836</v>
      </c>
      <c r="B2838" s="3" t="s">
        <v>2836</v>
      </c>
      <c r="C2838" s="3" t="s">
        <v>6946</v>
      </c>
      <c r="D2838">
        <v>450</v>
      </c>
      <c r="E2838">
        <v>485</v>
      </c>
      <c r="F2838" t="s">
        <v>8219</v>
      </c>
      <c r="G2838" t="s">
        <v>8224</v>
      </c>
      <c r="H2838" t="s">
        <v>8246</v>
      </c>
      <c r="I2838">
        <v>1487393940</v>
      </c>
      <c r="J2838">
        <v>1484115418</v>
      </c>
      <c r="K2838" t="b">
        <v>0</v>
      </c>
      <c r="L2838">
        <v>11</v>
      </c>
      <c r="M2838" t="b">
        <v>1</v>
      </c>
      <c r="N2838" t="s">
        <v>8271</v>
      </c>
      <c r="O2838" s="5">
        <f t="shared" si="176"/>
        <v>107.77777777777777</v>
      </c>
      <c r="P2838" s="7">
        <f t="shared" si="177"/>
        <v>44.090909090909093</v>
      </c>
      <c r="Q2838" t="s">
        <v>8317</v>
      </c>
      <c r="R2838" t="s">
        <v>8318</v>
      </c>
      <c r="S2838" s="12">
        <f t="shared" si="178"/>
        <v>42746.261782407411</v>
      </c>
      <c r="T2838" s="12">
        <f t="shared" si="179"/>
        <v>42784.207638888889</v>
      </c>
    </row>
    <row r="2839" spans="1:20" ht="60" hidden="1" x14ac:dyDescent="0.25">
      <c r="A2839">
        <v>2837</v>
      </c>
      <c r="B2839" s="3" t="s">
        <v>2837</v>
      </c>
      <c r="C2839" s="3" t="s">
        <v>6947</v>
      </c>
      <c r="D2839">
        <v>850</v>
      </c>
      <c r="E2839">
        <v>850</v>
      </c>
      <c r="F2839" t="s">
        <v>8219</v>
      </c>
      <c r="G2839" t="s">
        <v>8229</v>
      </c>
      <c r="H2839" t="s">
        <v>8251</v>
      </c>
      <c r="I2839">
        <v>1449701284</v>
      </c>
      <c r="J2839">
        <v>1446241684</v>
      </c>
      <c r="K2839" t="b">
        <v>0</v>
      </c>
      <c r="L2839">
        <v>21</v>
      </c>
      <c r="M2839" t="b">
        <v>1</v>
      </c>
      <c r="N2839" t="s">
        <v>8271</v>
      </c>
      <c r="O2839" s="5">
        <f t="shared" si="176"/>
        <v>100</v>
      </c>
      <c r="P2839" s="7">
        <f t="shared" si="177"/>
        <v>40.476190476190474</v>
      </c>
      <c r="Q2839" t="s">
        <v>8317</v>
      </c>
      <c r="R2839" t="s">
        <v>8318</v>
      </c>
      <c r="S2839" s="12">
        <f t="shared" si="178"/>
        <v>42307.908379629633</v>
      </c>
      <c r="T2839" s="12">
        <f t="shared" si="179"/>
        <v>42347.950046296297</v>
      </c>
    </row>
    <row r="2840" spans="1:20" ht="45" hidden="1" x14ac:dyDescent="0.25">
      <c r="A2840">
        <v>2838</v>
      </c>
      <c r="B2840" s="3" t="s">
        <v>2838</v>
      </c>
      <c r="C2840" s="3" t="s">
        <v>6948</v>
      </c>
      <c r="D2840">
        <v>2000</v>
      </c>
      <c r="E2840">
        <v>2405</v>
      </c>
      <c r="F2840" t="s">
        <v>8219</v>
      </c>
      <c r="G2840" t="s">
        <v>8224</v>
      </c>
      <c r="H2840" t="s">
        <v>8246</v>
      </c>
      <c r="I2840">
        <v>1407967200</v>
      </c>
      <c r="J2840">
        <v>1406039696</v>
      </c>
      <c r="K2840" t="b">
        <v>0</v>
      </c>
      <c r="L2840">
        <v>54</v>
      </c>
      <c r="M2840" t="b">
        <v>1</v>
      </c>
      <c r="N2840" t="s">
        <v>8271</v>
      </c>
      <c r="O2840" s="5">
        <f t="shared" si="176"/>
        <v>120.24999999999999</v>
      </c>
      <c r="P2840" s="7">
        <f t="shared" si="177"/>
        <v>44.537037037037038</v>
      </c>
      <c r="Q2840" t="s">
        <v>8317</v>
      </c>
      <c r="R2840" t="s">
        <v>8318</v>
      </c>
      <c r="S2840" s="12">
        <f t="shared" si="178"/>
        <v>41842.607592592591</v>
      </c>
      <c r="T2840" s="12">
        <f t="shared" si="179"/>
        <v>41864.916666666664</v>
      </c>
    </row>
    <row r="2841" spans="1:20" ht="60" hidden="1" x14ac:dyDescent="0.25">
      <c r="A2841">
        <v>2839</v>
      </c>
      <c r="B2841" s="3" t="s">
        <v>2839</v>
      </c>
      <c r="C2841" s="3" t="s">
        <v>6949</v>
      </c>
      <c r="D2841">
        <v>3500</v>
      </c>
      <c r="E2841">
        <v>3900</v>
      </c>
      <c r="F2841" t="s">
        <v>8219</v>
      </c>
      <c r="G2841" t="s">
        <v>8224</v>
      </c>
      <c r="H2841" t="s">
        <v>8246</v>
      </c>
      <c r="I2841">
        <v>1408942740</v>
      </c>
      <c r="J2841">
        <v>1406958354</v>
      </c>
      <c r="K2841" t="b">
        <v>0</v>
      </c>
      <c r="L2841">
        <v>31</v>
      </c>
      <c r="M2841" t="b">
        <v>1</v>
      </c>
      <c r="N2841" t="s">
        <v>8271</v>
      </c>
      <c r="O2841" s="5">
        <f t="shared" si="176"/>
        <v>111.42857142857143</v>
      </c>
      <c r="P2841" s="7">
        <f t="shared" si="177"/>
        <v>125.80645161290323</v>
      </c>
      <c r="Q2841" t="s">
        <v>8317</v>
      </c>
      <c r="R2841" t="s">
        <v>8318</v>
      </c>
      <c r="S2841" s="12">
        <f t="shared" si="178"/>
        <v>41853.240208333329</v>
      </c>
      <c r="T2841" s="12">
        <f t="shared" si="179"/>
        <v>41876.207638888889</v>
      </c>
    </row>
    <row r="2842" spans="1:20" ht="60" hidden="1" x14ac:dyDescent="0.25">
      <c r="A2842">
        <v>2840</v>
      </c>
      <c r="B2842" s="3" t="s">
        <v>2840</v>
      </c>
      <c r="C2842" s="3" t="s">
        <v>6950</v>
      </c>
      <c r="D2842">
        <v>2500</v>
      </c>
      <c r="E2842">
        <v>2600</v>
      </c>
      <c r="F2842" t="s">
        <v>8219</v>
      </c>
      <c r="G2842" t="s">
        <v>8225</v>
      </c>
      <c r="H2842" t="s">
        <v>8247</v>
      </c>
      <c r="I2842">
        <v>1426698000</v>
      </c>
      <c r="J2842">
        <v>1424825479</v>
      </c>
      <c r="K2842" t="b">
        <v>0</v>
      </c>
      <c r="L2842">
        <v>132</v>
      </c>
      <c r="M2842" t="b">
        <v>1</v>
      </c>
      <c r="N2842" t="s">
        <v>8271</v>
      </c>
      <c r="O2842" s="5">
        <f t="shared" si="176"/>
        <v>104</v>
      </c>
      <c r="P2842" s="7">
        <f t="shared" si="177"/>
        <v>19.696969696969695</v>
      </c>
      <c r="Q2842" t="s">
        <v>8317</v>
      </c>
      <c r="R2842" t="s">
        <v>8318</v>
      </c>
      <c r="S2842" s="12">
        <f t="shared" si="178"/>
        <v>42060.035636574074</v>
      </c>
      <c r="T2842" s="12">
        <f t="shared" si="179"/>
        <v>42081.708333333328</v>
      </c>
    </row>
    <row r="2843" spans="1:20" ht="60" x14ac:dyDescent="0.25">
      <c r="A2843">
        <v>2841</v>
      </c>
      <c r="B2843" s="3" t="s">
        <v>2841</v>
      </c>
      <c r="C2843" s="3" t="s">
        <v>6951</v>
      </c>
      <c r="D2843">
        <v>1000</v>
      </c>
      <c r="E2843">
        <v>10</v>
      </c>
      <c r="F2843" t="s">
        <v>8221</v>
      </c>
      <c r="G2843" t="s">
        <v>8225</v>
      </c>
      <c r="H2843" t="s">
        <v>8247</v>
      </c>
      <c r="I2843">
        <v>1450032297</v>
      </c>
      <c r="J2843">
        <v>1444844697</v>
      </c>
      <c r="K2843" t="b">
        <v>0</v>
      </c>
      <c r="L2843">
        <v>1</v>
      </c>
      <c r="M2843" t="b">
        <v>0</v>
      </c>
      <c r="N2843" t="s">
        <v>8271</v>
      </c>
      <c r="O2843" s="5">
        <f t="shared" si="176"/>
        <v>1</v>
      </c>
      <c r="P2843" s="7">
        <f t="shared" si="177"/>
        <v>10</v>
      </c>
      <c r="Q2843" t="s">
        <v>8317</v>
      </c>
      <c r="R2843" t="s">
        <v>8318</v>
      </c>
      <c r="S2843" s="12">
        <f t="shared" si="178"/>
        <v>42291.739548611105</v>
      </c>
      <c r="T2843" s="12">
        <f t="shared" si="179"/>
        <v>42351.781215277777</v>
      </c>
    </row>
    <row r="2844" spans="1:20" ht="60" x14ac:dyDescent="0.25">
      <c r="A2844">
        <v>2842</v>
      </c>
      <c r="B2844" s="3" t="s">
        <v>2842</v>
      </c>
      <c r="C2844" s="3" t="s">
        <v>6952</v>
      </c>
      <c r="D2844">
        <v>1500</v>
      </c>
      <c r="E2844">
        <v>0</v>
      </c>
      <c r="F2844" t="s">
        <v>8221</v>
      </c>
      <c r="G2844" t="s">
        <v>8225</v>
      </c>
      <c r="H2844" t="s">
        <v>8247</v>
      </c>
      <c r="I2844">
        <v>1403348400</v>
      </c>
      <c r="J2844">
        <v>1401058295</v>
      </c>
      <c r="K2844" t="b">
        <v>0</v>
      </c>
      <c r="L2844">
        <v>0</v>
      </c>
      <c r="M2844" t="b">
        <v>0</v>
      </c>
      <c r="N2844" t="s">
        <v>8271</v>
      </c>
      <c r="O2844" s="5">
        <f t="shared" si="176"/>
        <v>0</v>
      </c>
      <c r="P2844" s="7" t="str">
        <f t="shared" si="177"/>
        <v>N/A</v>
      </c>
      <c r="Q2844" t="s">
        <v>8317</v>
      </c>
      <c r="R2844" t="s">
        <v>8318</v>
      </c>
      <c r="S2844" s="12">
        <f t="shared" si="178"/>
        <v>41784.952488425923</v>
      </c>
      <c r="T2844" s="12">
        <f t="shared" si="179"/>
        <v>41811.458333333336</v>
      </c>
    </row>
    <row r="2845" spans="1:20" ht="60" x14ac:dyDescent="0.25">
      <c r="A2845">
        <v>2843</v>
      </c>
      <c r="B2845" s="3" t="s">
        <v>2843</v>
      </c>
      <c r="C2845" s="3" t="s">
        <v>6953</v>
      </c>
      <c r="D2845">
        <v>1200</v>
      </c>
      <c r="E2845">
        <v>0</v>
      </c>
      <c r="F2845" t="s">
        <v>8221</v>
      </c>
      <c r="G2845" t="s">
        <v>8224</v>
      </c>
      <c r="H2845" t="s">
        <v>8246</v>
      </c>
      <c r="I2845">
        <v>1465790400</v>
      </c>
      <c r="J2845">
        <v>1462210950</v>
      </c>
      <c r="K2845" t="b">
        <v>0</v>
      </c>
      <c r="L2845">
        <v>0</v>
      </c>
      <c r="M2845" t="b">
        <v>0</v>
      </c>
      <c r="N2845" t="s">
        <v>8271</v>
      </c>
      <c r="O2845" s="5">
        <f t="shared" si="176"/>
        <v>0</v>
      </c>
      <c r="P2845" s="7" t="str">
        <f t="shared" si="177"/>
        <v>N/A</v>
      </c>
      <c r="Q2845" t="s">
        <v>8317</v>
      </c>
      <c r="R2845" t="s">
        <v>8318</v>
      </c>
      <c r="S2845" s="12">
        <f t="shared" si="178"/>
        <v>42492.737847222219</v>
      </c>
      <c r="T2845" s="12">
        <f t="shared" si="179"/>
        <v>42534.166666666672</v>
      </c>
    </row>
    <row r="2846" spans="1:20" ht="60" x14ac:dyDescent="0.25">
      <c r="A2846">
        <v>2844</v>
      </c>
      <c r="B2846" s="3" t="s">
        <v>2844</v>
      </c>
      <c r="C2846" s="3" t="s">
        <v>6954</v>
      </c>
      <c r="D2846">
        <v>550</v>
      </c>
      <c r="E2846">
        <v>30</v>
      </c>
      <c r="F2846" t="s">
        <v>8221</v>
      </c>
      <c r="G2846" t="s">
        <v>8239</v>
      </c>
      <c r="H2846" t="s">
        <v>8249</v>
      </c>
      <c r="I2846">
        <v>1483535180</v>
      </c>
      <c r="J2846">
        <v>1480943180</v>
      </c>
      <c r="K2846" t="b">
        <v>0</v>
      </c>
      <c r="L2846">
        <v>1</v>
      </c>
      <c r="M2846" t="b">
        <v>0</v>
      </c>
      <c r="N2846" t="s">
        <v>8271</v>
      </c>
      <c r="O2846" s="5">
        <f t="shared" si="176"/>
        <v>5.4545454545454541</v>
      </c>
      <c r="P2846" s="7">
        <f t="shared" si="177"/>
        <v>30</v>
      </c>
      <c r="Q2846" t="s">
        <v>8317</v>
      </c>
      <c r="R2846" t="s">
        <v>8318</v>
      </c>
      <c r="S2846" s="12">
        <f t="shared" si="178"/>
        <v>42709.546064814815</v>
      </c>
      <c r="T2846" s="12">
        <f t="shared" si="179"/>
        <v>42739.546064814815</v>
      </c>
    </row>
    <row r="2847" spans="1:20" ht="45" x14ac:dyDescent="0.25">
      <c r="A2847">
        <v>2845</v>
      </c>
      <c r="B2847" s="3" t="s">
        <v>2845</v>
      </c>
      <c r="C2847" s="3" t="s">
        <v>6955</v>
      </c>
      <c r="D2847">
        <v>7500</v>
      </c>
      <c r="E2847">
        <v>2366</v>
      </c>
      <c r="F2847" t="s">
        <v>8221</v>
      </c>
      <c r="G2847" t="s">
        <v>8224</v>
      </c>
      <c r="H2847" t="s">
        <v>8246</v>
      </c>
      <c r="I2847">
        <v>1433723033</v>
      </c>
      <c r="J2847">
        <v>1428539033</v>
      </c>
      <c r="K2847" t="b">
        <v>0</v>
      </c>
      <c r="L2847">
        <v>39</v>
      </c>
      <c r="M2847" t="b">
        <v>0</v>
      </c>
      <c r="N2847" t="s">
        <v>8271</v>
      </c>
      <c r="O2847" s="5">
        <f t="shared" si="176"/>
        <v>31.546666666666667</v>
      </c>
      <c r="P2847" s="7">
        <f t="shared" si="177"/>
        <v>60.666666666666664</v>
      </c>
      <c r="Q2847" t="s">
        <v>8317</v>
      </c>
      <c r="R2847" t="s">
        <v>8318</v>
      </c>
      <c r="S2847" s="12">
        <f t="shared" si="178"/>
        <v>42103.016585648147</v>
      </c>
      <c r="T2847" s="12">
        <f t="shared" si="179"/>
        <v>42163.016585648147</v>
      </c>
    </row>
    <row r="2848" spans="1:20" ht="60" x14ac:dyDescent="0.25">
      <c r="A2848">
        <v>2846</v>
      </c>
      <c r="B2848" s="3" t="s">
        <v>2846</v>
      </c>
      <c r="C2848" s="3" t="s">
        <v>6956</v>
      </c>
      <c r="D2848">
        <v>8000</v>
      </c>
      <c r="E2848">
        <v>0</v>
      </c>
      <c r="F2848" t="s">
        <v>8221</v>
      </c>
      <c r="G2848" t="s">
        <v>8224</v>
      </c>
      <c r="H2848" t="s">
        <v>8246</v>
      </c>
      <c r="I2848">
        <v>1432917394</v>
      </c>
      <c r="J2848">
        <v>1429029394</v>
      </c>
      <c r="K2848" t="b">
        <v>0</v>
      </c>
      <c r="L2848">
        <v>0</v>
      </c>
      <c r="M2848" t="b">
        <v>0</v>
      </c>
      <c r="N2848" t="s">
        <v>8271</v>
      </c>
      <c r="O2848" s="5">
        <f t="shared" si="176"/>
        <v>0</v>
      </c>
      <c r="P2848" s="7" t="str">
        <f t="shared" si="177"/>
        <v>N/A</v>
      </c>
      <c r="Q2848" t="s">
        <v>8317</v>
      </c>
      <c r="R2848" t="s">
        <v>8318</v>
      </c>
      <c r="S2848" s="12">
        <f t="shared" si="178"/>
        <v>42108.692060185189</v>
      </c>
      <c r="T2848" s="12">
        <f t="shared" si="179"/>
        <v>42153.692060185189</v>
      </c>
    </row>
    <row r="2849" spans="1:20" ht="60" x14ac:dyDescent="0.25">
      <c r="A2849">
        <v>2847</v>
      </c>
      <c r="B2849" s="3" t="s">
        <v>2847</v>
      </c>
      <c r="C2849" s="3" t="s">
        <v>6957</v>
      </c>
      <c r="D2849">
        <v>2000</v>
      </c>
      <c r="E2849">
        <v>0</v>
      </c>
      <c r="F2849" t="s">
        <v>8221</v>
      </c>
      <c r="G2849" t="s">
        <v>8224</v>
      </c>
      <c r="H2849" t="s">
        <v>8246</v>
      </c>
      <c r="I2849">
        <v>1464031265</v>
      </c>
      <c r="J2849">
        <v>1458847265</v>
      </c>
      <c r="K2849" t="b">
        <v>0</v>
      </c>
      <c r="L2849">
        <v>0</v>
      </c>
      <c r="M2849" t="b">
        <v>0</v>
      </c>
      <c r="N2849" t="s">
        <v>8271</v>
      </c>
      <c r="O2849" s="5">
        <f t="shared" si="176"/>
        <v>0</v>
      </c>
      <c r="P2849" s="7" t="str">
        <f t="shared" si="177"/>
        <v>N/A</v>
      </c>
      <c r="Q2849" t="s">
        <v>8317</v>
      </c>
      <c r="R2849" t="s">
        <v>8318</v>
      </c>
      <c r="S2849" s="12">
        <f t="shared" si="178"/>
        <v>42453.806307870371</v>
      </c>
      <c r="T2849" s="12">
        <f t="shared" si="179"/>
        <v>42513.806307870371</v>
      </c>
    </row>
    <row r="2850" spans="1:20" ht="60" x14ac:dyDescent="0.25">
      <c r="A2850">
        <v>2848</v>
      </c>
      <c r="B2850" s="3" t="s">
        <v>2848</v>
      </c>
      <c r="C2850" s="3" t="s">
        <v>6958</v>
      </c>
      <c r="D2850">
        <v>35000</v>
      </c>
      <c r="E2850">
        <v>70</v>
      </c>
      <c r="F2850" t="s">
        <v>8221</v>
      </c>
      <c r="G2850" t="s">
        <v>8224</v>
      </c>
      <c r="H2850" t="s">
        <v>8246</v>
      </c>
      <c r="I2850">
        <v>1432913659</v>
      </c>
      <c r="J2850">
        <v>1430321659</v>
      </c>
      <c r="K2850" t="b">
        <v>0</v>
      </c>
      <c r="L2850">
        <v>3</v>
      </c>
      <c r="M2850" t="b">
        <v>0</v>
      </c>
      <c r="N2850" t="s">
        <v>8271</v>
      </c>
      <c r="O2850" s="5">
        <f t="shared" si="176"/>
        <v>0.2</v>
      </c>
      <c r="P2850" s="7">
        <f t="shared" si="177"/>
        <v>23.333333333333332</v>
      </c>
      <c r="Q2850" t="s">
        <v>8317</v>
      </c>
      <c r="R2850" t="s">
        <v>8318</v>
      </c>
      <c r="S2850" s="12">
        <f t="shared" si="178"/>
        <v>42123.648831018523</v>
      </c>
      <c r="T2850" s="12">
        <f t="shared" si="179"/>
        <v>42153.648831018523</v>
      </c>
    </row>
    <row r="2851" spans="1:20" ht="60" x14ac:dyDescent="0.25">
      <c r="A2851">
        <v>2849</v>
      </c>
      <c r="B2851" s="3" t="s">
        <v>2849</v>
      </c>
      <c r="C2851" s="3" t="s">
        <v>6959</v>
      </c>
      <c r="D2851">
        <v>500</v>
      </c>
      <c r="E2851">
        <v>5</v>
      </c>
      <c r="F2851" t="s">
        <v>8221</v>
      </c>
      <c r="G2851" t="s">
        <v>8225</v>
      </c>
      <c r="H2851" t="s">
        <v>8247</v>
      </c>
      <c r="I2851">
        <v>1461406600</v>
      </c>
      <c r="J2851">
        <v>1458814600</v>
      </c>
      <c r="K2851" t="b">
        <v>0</v>
      </c>
      <c r="L2851">
        <v>1</v>
      </c>
      <c r="M2851" t="b">
        <v>0</v>
      </c>
      <c r="N2851" t="s">
        <v>8271</v>
      </c>
      <c r="O2851" s="5">
        <f t="shared" si="176"/>
        <v>1</v>
      </c>
      <c r="P2851" s="7">
        <f t="shared" si="177"/>
        <v>5</v>
      </c>
      <c r="Q2851" t="s">
        <v>8317</v>
      </c>
      <c r="R2851" t="s">
        <v>8318</v>
      </c>
      <c r="S2851" s="12">
        <f t="shared" si="178"/>
        <v>42453.428240740745</v>
      </c>
      <c r="T2851" s="12">
        <f t="shared" si="179"/>
        <v>42483.428240740745</v>
      </c>
    </row>
    <row r="2852" spans="1:20" ht="60" x14ac:dyDescent="0.25">
      <c r="A2852">
        <v>2850</v>
      </c>
      <c r="B2852" s="3" t="s">
        <v>2850</v>
      </c>
      <c r="C2852" s="3" t="s">
        <v>6960</v>
      </c>
      <c r="D2852">
        <v>8000</v>
      </c>
      <c r="E2852">
        <v>311</v>
      </c>
      <c r="F2852" t="s">
        <v>8221</v>
      </c>
      <c r="G2852" t="s">
        <v>8224</v>
      </c>
      <c r="H2852" t="s">
        <v>8246</v>
      </c>
      <c r="I2852">
        <v>1409962211</v>
      </c>
      <c r="J2852">
        <v>1407370211</v>
      </c>
      <c r="K2852" t="b">
        <v>0</v>
      </c>
      <c r="L2852">
        <v>13</v>
      </c>
      <c r="M2852" t="b">
        <v>0</v>
      </c>
      <c r="N2852" t="s">
        <v>8271</v>
      </c>
      <c r="O2852" s="5">
        <f t="shared" si="176"/>
        <v>3.8875000000000002</v>
      </c>
      <c r="P2852" s="7">
        <f t="shared" si="177"/>
        <v>23.923076923076923</v>
      </c>
      <c r="Q2852" t="s">
        <v>8317</v>
      </c>
      <c r="R2852" t="s">
        <v>8318</v>
      </c>
      <c r="S2852" s="12">
        <f t="shared" si="178"/>
        <v>41858.007071759261</v>
      </c>
      <c r="T2852" s="12">
        <f t="shared" si="179"/>
        <v>41888.007071759261</v>
      </c>
    </row>
    <row r="2853" spans="1:20" ht="60" x14ac:dyDescent="0.25">
      <c r="A2853">
        <v>2851</v>
      </c>
      <c r="B2853" s="3" t="s">
        <v>2851</v>
      </c>
      <c r="C2853" s="3" t="s">
        <v>6961</v>
      </c>
      <c r="D2853">
        <v>4500</v>
      </c>
      <c r="E2853">
        <v>0</v>
      </c>
      <c r="F2853" t="s">
        <v>8221</v>
      </c>
      <c r="G2853" t="s">
        <v>8241</v>
      </c>
      <c r="H2853" t="s">
        <v>8249</v>
      </c>
      <c r="I2853">
        <v>1454109420</v>
      </c>
      <c r="J2853">
        <v>1453334629</v>
      </c>
      <c r="K2853" t="b">
        <v>0</v>
      </c>
      <c r="L2853">
        <v>0</v>
      </c>
      <c r="M2853" t="b">
        <v>0</v>
      </c>
      <c r="N2853" t="s">
        <v>8271</v>
      </c>
      <c r="O2853" s="5">
        <f t="shared" si="176"/>
        <v>0</v>
      </c>
      <c r="P2853" s="7" t="str">
        <f t="shared" si="177"/>
        <v>N/A</v>
      </c>
      <c r="Q2853" t="s">
        <v>8317</v>
      </c>
      <c r="R2853" t="s">
        <v>8318</v>
      </c>
      <c r="S2853" s="12">
        <f t="shared" si="178"/>
        <v>42390.002650462964</v>
      </c>
      <c r="T2853" s="12">
        <f t="shared" si="179"/>
        <v>42398.970138888893</v>
      </c>
    </row>
    <row r="2854" spans="1:20" ht="45" x14ac:dyDescent="0.25">
      <c r="A2854">
        <v>2852</v>
      </c>
      <c r="B2854" s="3" t="s">
        <v>2852</v>
      </c>
      <c r="C2854" s="3" t="s">
        <v>6962</v>
      </c>
      <c r="D2854">
        <v>5000</v>
      </c>
      <c r="E2854">
        <v>95</v>
      </c>
      <c r="F2854" t="s">
        <v>8221</v>
      </c>
      <c r="G2854" t="s">
        <v>8224</v>
      </c>
      <c r="H2854" t="s">
        <v>8246</v>
      </c>
      <c r="I2854">
        <v>1403312703</v>
      </c>
      <c r="J2854">
        <v>1400720703</v>
      </c>
      <c r="K2854" t="b">
        <v>0</v>
      </c>
      <c r="L2854">
        <v>6</v>
      </c>
      <c r="M2854" t="b">
        <v>0</v>
      </c>
      <c r="N2854" t="s">
        <v>8271</v>
      </c>
      <c r="O2854" s="5">
        <f t="shared" si="176"/>
        <v>1.9</v>
      </c>
      <c r="P2854" s="7">
        <f t="shared" si="177"/>
        <v>15.833333333333334</v>
      </c>
      <c r="Q2854" t="s">
        <v>8317</v>
      </c>
      <c r="R2854" t="s">
        <v>8318</v>
      </c>
      <c r="S2854" s="12">
        <f t="shared" si="178"/>
        <v>41781.045173611114</v>
      </c>
      <c r="T2854" s="12">
        <f t="shared" si="179"/>
        <v>41811.045173611114</v>
      </c>
    </row>
    <row r="2855" spans="1:20" ht="60" x14ac:dyDescent="0.25">
      <c r="A2855">
        <v>2853</v>
      </c>
      <c r="B2855" s="3" t="s">
        <v>2853</v>
      </c>
      <c r="C2855" s="3" t="s">
        <v>6963</v>
      </c>
      <c r="D2855">
        <v>9500</v>
      </c>
      <c r="E2855">
        <v>0</v>
      </c>
      <c r="F2855" t="s">
        <v>8221</v>
      </c>
      <c r="G2855" t="s">
        <v>8229</v>
      </c>
      <c r="H2855" t="s">
        <v>8251</v>
      </c>
      <c r="I2855">
        <v>1410669297</v>
      </c>
      <c r="J2855">
        <v>1405485297</v>
      </c>
      <c r="K2855" t="b">
        <v>0</v>
      </c>
      <c r="L2855">
        <v>0</v>
      </c>
      <c r="M2855" t="b">
        <v>0</v>
      </c>
      <c r="N2855" t="s">
        <v>8271</v>
      </c>
      <c r="O2855" s="5">
        <f t="shared" si="176"/>
        <v>0</v>
      </c>
      <c r="P2855" s="7" t="str">
        <f t="shared" si="177"/>
        <v>N/A</v>
      </c>
      <c r="Q2855" t="s">
        <v>8317</v>
      </c>
      <c r="R2855" t="s">
        <v>8318</v>
      </c>
      <c r="S2855" s="12">
        <f t="shared" si="178"/>
        <v>41836.190937499996</v>
      </c>
      <c r="T2855" s="12">
        <f t="shared" si="179"/>
        <v>41896.190937499996</v>
      </c>
    </row>
    <row r="2856" spans="1:20" ht="45" x14ac:dyDescent="0.25">
      <c r="A2856">
        <v>2854</v>
      </c>
      <c r="B2856" s="3" t="s">
        <v>2854</v>
      </c>
      <c r="C2856" s="3" t="s">
        <v>6964</v>
      </c>
      <c r="D2856">
        <v>1000</v>
      </c>
      <c r="E2856">
        <v>417</v>
      </c>
      <c r="F2856" t="s">
        <v>8221</v>
      </c>
      <c r="G2856" t="s">
        <v>8225</v>
      </c>
      <c r="H2856" t="s">
        <v>8247</v>
      </c>
      <c r="I2856">
        <v>1431018719</v>
      </c>
      <c r="J2856">
        <v>1429290719</v>
      </c>
      <c r="K2856" t="b">
        <v>0</v>
      </c>
      <c r="L2856">
        <v>14</v>
      </c>
      <c r="M2856" t="b">
        <v>0</v>
      </c>
      <c r="N2856" t="s">
        <v>8271</v>
      </c>
      <c r="O2856" s="5">
        <f t="shared" si="176"/>
        <v>41.699999999999996</v>
      </c>
      <c r="P2856" s="7">
        <f t="shared" si="177"/>
        <v>29.785714285714285</v>
      </c>
      <c r="Q2856" t="s">
        <v>8317</v>
      </c>
      <c r="R2856" t="s">
        <v>8318</v>
      </c>
      <c r="S2856" s="12">
        <f t="shared" si="178"/>
        <v>42111.71665509259</v>
      </c>
      <c r="T2856" s="12">
        <f t="shared" si="179"/>
        <v>42131.71665509259</v>
      </c>
    </row>
    <row r="2857" spans="1:20" ht="60" x14ac:dyDescent="0.25">
      <c r="A2857">
        <v>2855</v>
      </c>
      <c r="B2857" s="3" t="s">
        <v>2855</v>
      </c>
      <c r="C2857" s="3" t="s">
        <v>6965</v>
      </c>
      <c r="D2857">
        <v>600</v>
      </c>
      <c r="E2857">
        <v>300</v>
      </c>
      <c r="F2857" t="s">
        <v>8221</v>
      </c>
      <c r="G2857" t="s">
        <v>8224</v>
      </c>
      <c r="H2857" t="s">
        <v>8246</v>
      </c>
      <c r="I2857">
        <v>1454110440</v>
      </c>
      <c r="J2857">
        <v>1451607071</v>
      </c>
      <c r="K2857" t="b">
        <v>0</v>
      </c>
      <c r="L2857">
        <v>5</v>
      </c>
      <c r="M2857" t="b">
        <v>0</v>
      </c>
      <c r="N2857" t="s">
        <v>8271</v>
      </c>
      <c r="O2857" s="5">
        <f t="shared" si="176"/>
        <v>50</v>
      </c>
      <c r="P2857" s="7">
        <f t="shared" si="177"/>
        <v>60</v>
      </c>
      <c r="Q2857" t="s">
        <v>8317</v>
      </c>
      <c r="R2857" t="s">
        <v>8318</v>
      </c>
      <c r="S2857" s="12">
        <f t="shared" si="178"/>
        <v>42370.007766203707</v>
      </c>
      <c r="T2857" s="12">
        <f t="shared" si="179"/>
        <v>42398.981944444444</v>
      </c>
    </row>
    <row r="2858" spans="1:20" ht="45" x14ac:dyDescent="0.25">
      <c r="A2858">
        <v>2856</v>
      </c>
      <c r="B2858" s="3" t="s">
        <v>2856</v>
      </c>
      <c r="C2858" s="3" t="s">
        <v>6966</v>
      </c>
      <c r="D2858">
        <v>3000</v>
      </c>
      <c r="E2858">
        <v>146</v>
      </c>
      <c r="F2858" t="s">
        <v>8221</v>
      </c>
      <c r="G2858" t="s">
        <v>8224</v>
      </c>
      <c r="H2858" t="s">
        <v>8246</v>
      </c>
      <c r="I2858">
        <v>1439069640</v>
      </c>
      <c r="J2858">
        <v>1433897647</v>
      </c>
      <c r="K2858" t="b">
        <v>0</v>
      </c>
      <c r="L2858">
        <v>6</v>
      </c>
      <c r="M2858" t="b">
        <v>0</v>
      </c>
      <c r="N2858" t="s">
        <v>8271</v>
      </c>
      <c r="O2858" s="5">
        <f t="shared" si="176"/>
        <v>4.8666666666666663</v>
      </c>
      <c r="P2858" s="7">
        <f t="shared" si="177"/>
        <v>24.333333333333332</v>
      </c>
      <c r="Q2858" t="s">
        <v>8317</v>
      </c>
      <c r="R2858" t="s">
        <v>8318</v>
      </c>
      <c r="S2858" s="12">
        <f t="shared" si="178"/>
        <v>42165.037581018521</v>
      </c>
      <c r="T2858" s="12">
        <f t="shared" si="179"/>
        <v>42224.898611111115</v>
      </c>
    </row>
    <row r="2859" spans="1:20" ht="60" x14ac:dyDescent="0.25">
      <c r="A2859">
        <v>2857</v>
      </c>
      <c r="B2859" s="3" t="s">
        <v>2857</v>
      </c>
      <c r="C2859" s="3" t="s">
        <v>6967</v>
      </c>
      <c r="D2859">
        <v>38000</v>
      </c>
      <c r="E2859">
        <v>7500</v>
      </c>
      <c r="F2859" t="s">
        <v>8221</v>
      </c>
      <c r="G2859" t="s">
        <v>8238</v>
      </c>
      <c r="H2859" t="s">
        <v>8256</v>
      </c>
      <c r="I2859">
        <v>1487613600</v>
      </c>
      <c r="J2859">
        <v>1482444295</v>
      </c>
      <c r="K2859" t="b">
        <v>0</v>
      </c>
      <c r="L2859">
        <v>15</v>
      </c>
      <c r="M2859" t="b">
        <v>0</v>
      </c>
      <c r="N2859" t="s">
        <v>8271</v>
      </c>
      <c r="O2859" s="5">
        <f t="shared" si="176"/>
        <v>19.736842105263158</v>
      </c>
      <c r="P2859" s="7">
        <f t="shared" si="177"/>
        <v>500</v>
      </c>
      <c r="Q2859" t="s">
        <v>8317</v>
      </c>
      <c r="R2859" t="s">
        <v>8318</v>
      </c>
      <c r="S2859" s="12">
        <f t="shared" si="178"/>
        <v>42726.920081018514</v>
      </c>
      <c r="T2859" s="12">
        <f t="shared" si="179"/>
        <v>42786.75</v>
      </c>
    </row>
    <row r="2860" spans="1:20" ht="60" x14ac:dyDescent="0.25">
      <c r="A2860">
        <v>2858</v>
      </c>
      <c r="B2860" s="3" t="s">
        <v>2858</v>
      </c>
      <c r="C2860" s="3" t="s">
        <v>6968</v>
      </c>
      <c r="D2860">
        <v>1000</v>
      </c>
      <c r="E2860">
        <v>0</v>
      </c>
      <c r="F2860" t="s">
        <v>8221</v>
      </c>
      <c r="G2860" t="s">
        <v>8233</v>
      </c>
      <c r="H2860" t="s">
        <v>8249</v>
      </c>
      <c r="I2860">
        <v>1417778880</v>
      </c>
      <c r="J2860">
        <v>1415711095</v>
      </c>
      <c r="K2860" t="b">
        <v>0</v>
      </c>
      <c r="L2860">
        <v>0</v>
      </c>
      <c r="M2860" t="b">
        <v>0</v>
      </c>
      <c r="N2860" t="s">
        <v>8271</v>
      </c>
      <c r="O2860" s="5">
        <f t="shared" si="176"/>
        <v>0</v>
      </c>
      <c r="P2860" s="7" t="str">
        <f t="shared" si="177"/>
        <v>N/A</v>
      </c>
      <c r="Q2860" t="s">
        <v>8317</v>
      </c>
      <c r="R2860" t="s">
        <v>8318</v>
      </c>
      <c r="S2860" s="12">
        <f t="shared" si="178"/>
        <v>41954.545081018514</v>
      </c>
      <c r="T2860" s="12">
        <f t="shared" si="179"/>
        <v>41978.477777777778</v>
      </c>
    </row>
    <row r="2861" spans="1:20" ht="45" x14ac:dyDescent="0.25">
      <c r="A2861">
        <v>2859</v>
      </c>
      <c r="B2861" s="3" t="s">
        <v>2859</v>
      </c>
      <c r="C2861" s="3" t="s">
        <v>6969</v>
      </c>
      <c r="D2861">
        <v>2000</v>
      </c>
      <c r="E2861">
        <v>35</v>
      </c>
      <c r="F2861" t="s">
        <v>8221</v>
      </c>
      <c r="G2861" t="s">
        <v>8226</v>
      </c>
      <c r="H2861" t="s">
        <v>8248</v>
      </c>
      <c r="I2861">
        <v>1444984904</v>
      </c>
      <c r="J2861">
        <v>1439800904</v>
      </c>
      <c r="K2861" t="b">
        <v>0</v>
      </c>
      <c r="L2861">
        <v>1</v>
      </c>
      <c r="M2861" t="b">
        <v>0</v>
      </c>
      <c r="N2861" t="s">
        <v>8271</v>
      </c>
      <c r="O2861" s="5">
        <f t="shared" si="176"/>
        <v>1.7500000000000002</v>
      </c>
      <c r="P2861" s="7">
        <f t="shared" si="177"/>
        <v>35</v>
      </c>
      <c r="Q2861" t="s">
        <v>8317</v>
      </c>
      <c r="R2861" t="s">
        <v>8318</v>
      </c>
      <c r="S2861" s="12">
        <f t="shared" si="178"/>
        <v>42233.362314814818</v>
      </c>
      <c r="T2861" s="12">
        <f t="shared" si="179"/>
        <v>42293.362314814818</v>
      </c>
    </row>
    <row r="2862" spans="1:20" ht="60" x14ac:dyDescent="0.25">
      <c r="A2862">
        <v>2860</v>
      </c>
      <c r="B2862" s="3" t="s">
        <v>2860</v>
      </c>
      <c r="C2862" s="3" t="s">
        <v>6970</v>
      </c>
      <c r="D2862">
        <v>4000</v>
      </c>
      <c r="E2862">
        <v>266</v>
      </c>
      <c r="F2862" t="s">
        <v>8221</v>
      </c>
      <c r="G2862" t="s">
        <v>8224</v>
      </c>
      <c r="H2862" t="s">
        <v>8246</v>
      </c>
      <c r="I2862">
        <v>1466363576</v>
      </c>
      <c r="J2862">
        <v>1461179576</v>
      </c>
      <c r="K2862" t="b">
        <v>0</v>
      </c>
      <c r="L2862">
        <v>9</v>
      </c>
      <c r="M2862" t="b">
        <v>0</v>
      </c>
      <c r="N2862" t="s">
        <v>8271</v>
      </c>
      <c r="O2862" s="5">
        <f t="shared" si="176"/>
        <v>6.65</v>
      </c>
      <c r="P2862" s="7">
        <f t="shared" si="177"/>
        <v>29.555555555555557</v>
      </c>
      <c r="Q2862" t="s">
        <v>8317</v>
      </c>
      <c r="R2862" t="s">
        <v>8318</v>
      </c>
      <c r="S2862" s="12">
        <f t="shared" si="178"/>
        <v>42480.800648148142</v>
      </c>
      <c r="T2862" s="12">
        <f t="shared" si="179"/>
        <v>42540.800648148142</v>
      </c>
    </row>
    <row r="2863" spans="1:20" ht="60" x14ac:dyDescent="0.25">
      <c r="A2863">
        <v>2861</v>
      </c>
      <c r="B2863" s="3" t="s">
        <v>2861</v>
      </c>
      <c r="C2863" s="3" t="s">
        <v>6971</v>
      </c>
      <c r="D2863">
        <v>250</v>
      </c>
      <c r="E2863">
        <v>80</v>
      </c>
      <c r="F2863" t="s">
        <v>8221</v>
      </c>
      <c r="G2863" t="s">
        <v>8226</v>
      </c>
      <c r="H2863" t="s">
        <v>8248</v>
      </c>
      <c r="I2863">
        <v>1443103848</v>
      </c>
      <c r="J2863">
        <v>1441894248</v>
      </c>
      <c r="K2863" t="b">
        <v>0</v>
      </c>
      <c r="L2863">
        <v>3</v>
      </c>
      <c r="M2863" t="b">
        <v>0</v>
      </c>
      <c r="N2863" t="s">
        <v>8271</v>
      </c>
      <c r="O2863" s="5">
        <f t="shared" si="176"/>
        <v>32</v>
      </c>
      <c r="P2863" s="7">
        <f t="shared" si="177"/>
        <v>26.666666666666668</v>
      </c>
      <c r="Q2863" t="s">
        <v>8317</v>
      </c>
      <c r="R2863" t="s">
        <v>8318</v>
      </c>
      <c r="S2863" s="12">
        <f t="shared" si="178"/>
        <v>42257.590833333335</v>
      </c>
      <c r="T2863" s="12">
        <f t="shared" si="179"/>
        <v>42271.590833333335</v>
      </c>
    </row>
    <row r="2864" spans="1:20" ht="45" x14ac:dyDescent="0.25">
      <c r="A2864">
        <v>2862</v>
      </c>
      <c r="B2864" s="3" t="s">
        <v>2862</v>
      </c>
      <c r="C2864" s="3" t="s">
        <v>6972</v>
      </c>
      <c r="D2864">
        <v>12700</v>
      </c>
      <c r="E2864">
        <v>55</v>
      </c>
      <c r="F2864" t="s">
        <v>8221</v>
      </c>
      <c r="G2864" t="s">
        <v>8224</v>
      </c>
      <c r="H2864" t="s">
        <v>8246</v>
      </c>
      <c r="I2864">
        <v>1403636229</v>
      </c>
      <c r="J2864">
        <v>1401044229</v>
      </c>
      <c r="K2864" t="b">
        <v>0</v>
      </c>
      <c r="L2864">
        <v>3</v>
      </c>
      <c r="M2864" t="b">
        <v>0</v>
      </c>
      <c r="N2864" t="s">
        <v>8271</v>
      </c>
      <c r="O2864" s="5">
        <f t="shared" si="176"/>
        <v>0.43307086614173229</v>
      </c>
      <c r="P2864" s="7">
        <f t="shared" si="177"/>
        <v>18.333333333333332</v>
      </c>
      <c r="Q2864" t="s">
        <v>8317</v>
      </c>
      <c r="R2864" t="s">
        <v>8318</v>
      </c>
      <c r="S2864" s="12">
        <f t="shared" si="178"/>
        <v>41784.789687500001</v>
      </c>
      <c r="T2864" s="12">
        <f t="shared" si="179"/>
        <v>41814.789687500001</v>
      </c>
    </row>
    <row r="2865" spans="1:20" ht="60" x14ac:dyDescent="0.25">
      <c r="A2865">
        <v>2863</v>
      </c>
      <c r="B2865" s="3" t="s">
        <v>2863</v>
      </c>
      <c r="C2865" s="3" t="s">
        <v>6973</v>
      </c>
      <c r="D2865">
        <v>50000</v>
      </c>
      <c r="E2865">
        <v>20</v>
      </c>
      <c r="F2865" t="s">
        <v>8221</v>
      </c>
      <c r="G2865" t="s">
        <v>8224</v>
      </c>
      <c r="H2865" t="s">
        <v>8246</v>
      </c>
      <c r="I2865">
        <v>1410279123</v>
      </c>
      <c r="J2865">
        <v>1405095123</v>
      </c>
      <c r="K2865" t="b">
        <v>0</v>
      </c>
      <c r="L2865">
        <v>1</v>
      </c>
      <c r="M2865" t="b">
        <v>0</v>
      </c>
      <c r="N2865" t="s">
        <v>8271</v>
      </c>
      <c r="O2865" s="5">
        <f t="shared" si="176"/>
        <v>0.04</v>
      </c>
      <c r="P2865" s="7">
        <f t="shared" si="177"/>
        <v>20</v>
      </c>
      <c r="Q2865" t="s">
        <v>8317</v>
      </c>
      <c r="R2865" t="s">
        <v>8318</v>
      </c>
      <c r="S2865" s="12">
        <f t="shared" si="178"/>
        <v>41831.675034722226</v>
      </c>
      <c r="T2865" s="12">
        <f t="shared" si="179"/>
        <v>41891.675034722226</v>
      </c>
    </row>
    <row r="2866" spans="1:20" x14ac:dyDescent="0.25">
      <c r="A2866">
        <v>2864</v>
      </c>
      <c r="B2866" s="3" t="s">
        <v>2864</v>
      </c>
      <c r="C2866" s="3" t="s">
        <v>6974</v>
      </c>
      <c r="D2866">
        <v>2500</v>
      </c>
      <c r="E2866">
        <v>40</v>
      </c>
      <c r="F2866" t="s">
        <v>8221</v>
      </c>
      <c r="G2866" t="s">
        <v>8225</v>
      </c>
      <c r="H2866" t="s">
        <v>8247</v>
      </c>
      <c r="I2866">
        <v>1437139080</v>
      </c>
      <c r="J2866">
        <v>1434552207</v>
      </c>
      <c r="K2866" t="b">
        <v>0</v>
      </c>
      <c r="L2866">
        <v>3</v>
      </c>
      <c r="M2866" t="b">
        <v>0</v>
      </c>
      <c r="N2866" t="s">
        <v>8271</v>
      </c>
      <c r="O2866" s="5">
        <f t="shared" si="176"/>
        <v>1.6</v>
      </c>
      <c r="P2866" s="7">
        <f t="shared" si="177"/>
        <v>13.333333333333334</v>
      </c>
      <c r="Q2866" t="s">
        <v>8317</v>
      </c>
      <c r="R2866" t="s">
        <v>8318</v>
      </c>
      <c r="S2866" s="12">
        <f t="shared" si="178"/>
        <v>42172.613506944443</v>
      </c>
      <c r="T2866" s="12">
        <f t="shared" si="179"/>
        <v>42202.554166666669</v>
      </c>
    </row>
    <row r="2867" spans="1:20" ht="60" x14ac:dyDescent="0.25">
      <c r="A2867">
        <v>2865</v>
      </c>
      <c r="B2867" s="3" t="s">
        <v>2865</v>
      </c>
      <c r="C2867" s="3" t="s">
        <v>6975</v>
      </c>
      <c r="D2867">
        <v>2888</v>
      </c>
      <c r="E2867">
        <v>0</v>
      </c>
      <c r="F2867" t="s">
        <v>8221</v>
      </c>
      <c r="G2867" t="s">
        <v>8224</v>
      </c>
      <c r="H2867" t="s">
        <v>8246</v>
      </c>
      <c r="I2867">
        <v>1420512259</v>
      </c>
      <c r="J2867">
        <v>1415328259</v>
      </c>
      <c r="K2867" t="b">
        <v>0</v>
      </c>
      <c r="L2867">
        <v>0</v>
      </c>
      <c r="M2867" t="b">
        <v>0</v>
      </c>
      <c r="N2867" t="s">
        <v>8271</v>
      </c>
      <c r="O2867" s="5">
        <f t="shared" si="176"/>
        <v>0</v>
      </c>
      <c r="P2867" s="7" t="str">
        <f t="shared" si="177"/>
        <v>N/A</v>
      </c>
      <c r="Q2867" t="s">
        <v>8317</v>
      </c>
      <c r="R2867" t="s">
        <v>8318</v>
      </c>
      <c r="S2867" s="12">
        <f t="shared" si="178"/>
        <v>41950.114108796297</v>
      </c>
      <c r="T2867" s="12">
        <f t="shared" si="179"/>
        <v>42010.114108796297</v>
      </c>
    </row>
    <row r="2868" spans="1:20" ht="45" x14ac:dyDescent="0.25">
      <c r="A2868">
        <v>2866</v>
      </c>
      <c r="B2868" s="3" t="s">
        <v>2866</v>
      </c>
      <c r="C2868" s="3" t="s">
        <v>6976</v>
      </c>
      <c r="D2868">
        <v>5000</v>
      </c>
      <c r="E2868">
        <v>45</v>
      </c>
      <c r="F2868" t="s">
        <v>8221</v>
      </c>
      <c r="G2868" t="s">
        <v>8224</v>
      </c>
      <c r="H2868" t="s">
        <v>8246</v>
      </c>
      <c r="I2868">
        <v>1476482400</v>
      </c>
      <c r="J2868">
        <v>1473893721</v>
      </c>
      <c r="K2868" t="b">
        <v>0</v>
      </c>
      <c r="L2868">
        <v>2</v>
      </c>
      <c r="M2868" t="b">
        <v>0</v>
      </c>
      <c r="N2868" t="s">
        <v>8271</v>
      </c>
      <c r="O2868" s="5">
        <f t="shared" si="176"/>
        <v>0.89999999999999991</v>
      </c>
      <c r="P2868" s="7">
        <f t="shared" si="177"/>
        <v>22.5</v>
      </c>
      <c r="Q2868" t="s">
        <v>8317</v>
      </c>
      <c r="R2868" t="s">
        <v>8318</v>
      </c>
      <c r="S2868" s="12">
        <f t="shared" si="178"/>
        <v>42627.955104166671</v>
      </c>
      <c r="T2868" s="12">
        <f t="shared" si="179"/>
        <v>42657.916666666672</v>
      </c>
    </row>
    <row r="2869" spans="1:20" ht="60" x14ac:dyDescent="0.25">
      <c r="A2869">
        <v>2867</v>
      </c>
      <c r="B2869" s="3" t="s">
        <v>2867</v>
      </c>
      <c r="C2869" s="3" t="s">
        <v>6977</v>
      </c>
      <c r="D2869">
        <v>2500</v>
      </c>
      <c r="E2869">
        <v>504</v>
      </c>
      <c r="F2869" t="s">
        <v>8221</v>
      </c>
      <c r="G2869" t="s">
        <v>8224</v>
      </c>
      <c r="H2869" t="s">
        <v>8246</v>
      </c>
      <c r="I2869">
        <v>1467604800</v>
      </c>
      <c r="J2869">
        <v>1465533672</v>
      </c>
      <c r="K2869" t="b">
        <v>0</v>
      </c>
      <c r="L2869">
        <v>10</v>
      </c>
      <c r="M2869" t="b">
        <v>0</v>
      </c>
      <c r="N2869" t="s">
        <v>8271</v>
      </c>
      <c r="O2869" s="5">
        <f t="shared" si="176"/>
        <v>20.16</v>
      </c>
      <c r="P2869" s="7">
        <f t="shared" si="177"/>
        <v>50.4</v>
      </c>
      <c r="Q2869" t="s">
        <v>8317</v>
      </c>
      <c r="R2869" t="s">
        <v>8318</v>
      </c>
      <c r="S2869" s="12">
        <f t="shared" si="178"/>
        <v>42531.195277777777</v>
      </c>
      <c r="T2869" s="12">
        <f t="shared" si="179"/>
        <v>42555.166666666672</v>
      </c>
    </row>
    <row r="2870" spans="1:20" ht="60" x14ac:dyDescent="0.25">
      <c r="A2870">
        <v>2868</v>
      </c>
      <c r="B2870" s="3" t="s">
        <v>2868</v>
      </c>
      <c r="C2870" s="3" t="s">
        <v>6978</v>
      </c>
      <c r="D2870">
        <v>15000</v>
      </c>
      <c r="E2870">
        <v>6301.76</v>
      </c>
      <c r="F2870" t="s">
        <v>8221</v>
      </c>
      <c r="G2870" t="s">
        <v>8224</v>
      </c>
      <c r="H2870" t="s">
        <v>8246</v>
      </c>
      <c r="I2870">
        <v>1475697054</v>
      </c>
      <c r="J2870">
        <v>1473105054</v>
      </c>
      <c r="K2870" t="b">
        <v>0</v>
      </c>
      <c r="L2870">
        <v>60</v>
      </c>
      <c r="M2870" t="b">
        <v>0</v>
      </c>
      <c r="N2870" t="s">
        <v>8271</v>
      </c>
      <c r="O2870" s="5">
        <f t="shared" si="176"/>
        <v>42.011733333333332</v>
      </c>
      <c r="P2870" s="7">
        <f t="shared" si="177"/>
        <v>105.02933333333334</v>
      </c>
      <c r="Q2870" t="s">
        <v>8317</v>
      </c>
      <c r="R2870" t="s">
        <v>8318</v>
      </c>
      <c r="S2870" s="12">
        <f t="shared" si="178"/>
        <v>42618.827013888891</v>
      </c>
      <c r="T2870" s="12">
        <f t="shared" si="179"/>
        <v>42648.827013888891</v>
      </c>
    </row>
    <row r="2871" spans="1:20" ht="60" x14ac:dyDescent="0.25">
      <c r="A2871">
        <v>2869</v>
      </c>
      <c r="B2871" s="3" t="s">
        <v>2869</v>
      </c>
      <c r="C2871" s="3" t="s">
        <v>6979</v>
      </c>
      <c r="D2871">
        <v>20000</v>
      </c>
      <c r="E2871">
        <v>177</v>
      </c>
      <c r="F2871" t="s">
        <v>8221</v>
      </c>
      <c r="G2871" t="s">
        <v>8224</v>
      </c>
      <c r="H2871" t="s">
        <v>8246</v>
      </c>
      <c r="I2871">
        <v>1468937681</v>
      </c>
      <c r="J2871">
        <v>1466345681</v>
      </c>
      <c r="K2871" t="b">
        <v>0</v>
      </c>
      <c r="L2871">
        <v>5</v>
      </c>
      <c r="M2871" t="b">
        <v>0</v>
      </c>
      <c r="N2871" t="s">
        <v>8271</v>
      </c>
      <c r="O2871" s="5">
        <f t="shared" si="176"/>
        <v>0.88500000000000001</v>
      </c>
      <c r="P2871" s="7">
        <f t="shared" si="177"/>
        <v>35.4</v>
      </c>
      <c r="Q2871" t="s">
        <v>8317</v>
      </c>
      <c r="R2871" t="s">
        <v>8318</v>
      </c>
      <c r="S2871" s="12">
        <f t="shared" si="178"/>
        <v>42540.593530092592</v>
      </c>
      <c r="T2871" s="12">
        <f t="shared" si="179"/>
        <v>42570.593530092592</v>
      </c>
    </row>
    <row r="2872" spans="1:20" ht="60" x14ac:dyDescent="0.25">
      <c r="A2872">
        <v>2870</v>
      </c>
      <c r="B2872" s="3" t="s">
        <v>2870</v>
      </c>
      <c r="C2872" s="3" t="s">
        <v>6980</v>
      </c>
      <c r="D2872">
        <v>5000</v>
      </c>
      <c r="E2872">
        <v>750</v>
      </c>
      <c r="F2872" t="s">
        <v>8221</v>
      </c>
      <c r="G2872" t="s">
        <v>8224</v>
      </c>
      <c r="H2872" t="s">
        <v>8246</v>
      </c>
      <c r="I2872">
        <v>1400301165</v>
      </c>
      <c r="J2872">
        <v>1397709165</v>
      </c>
      <c r="K2872" t="b">
        <v>0</v>
      </c>
      <c r="L2872">
        <v>9</v>
      </c>
      <c r="M2872" t="b">
        <v>0</v>
      </c>
      <c r="N2872" t="s">
        <v>8271</v>
      </c>
      <c r="O2872" s="5">
        <f t="shared" si="176"/>
        <v>15</v>
      </c>
      <c r="P2872" s="7">
        <f t="shared" si="177"/>
        <v>83.333333333333329</v>
      </c>
      <c r="Q2872" t="s">
        <v>8317</v>
      </c>
      <c r="R2872" t="s">
        <v>8318</v>
      </c>
      <c r="S2872" s="12">
        <f t="shared" si="178"/>
        <v>41746.189409722225</v>
      </c>
      <c r="T2872" s="12">
        <f t="shared" si="179"/>
        <v>41776.189409722225</v>
      </c>
    </row>
    <row r="2873" spans="1:20" ht="45" x14ac:dyDescent="0.25">
      <c r="A2873">
        <v>2871</v>
      </c>
      <c r="B2873" s="3" t="s">
        <v>2871</v>
      </c>
      <c r="C2873" s="3" t="s">
        <v>6981</v>
      </c>
      <c r="D2873">
        <v>10000</v>
      </c>
      <c r="E2873">
        <v>467</v>
      </c>
      <c r="F2873" t="s">
        <v>8221</v>
      </c>
      <c r="G2873" t="s">
        <v>8224</v>
      </c>
      <c r="H2873" t="s">
        <v>8246</v>
      </c>
      <c r="I2873">
        <v>1419183813</v>
      </c>
      <c r="J2873">
        <v>1417455813</v>
      </c>
      <c r="K2873" t="b">
        <v>0</v>
      </c>
      <c r="L2873">
        <v>13</v>
      </c>
      <c r="M2873" t="b">
        <v>0</v>
      </c>
      <c r="N2873" t="s">
        <v>8271</v>
      </c>
      <c r="O2873" s="5">
        <f t="shared" si="176"/>
        <v>4.67</v>
      </c>
      <c r="P2873" s="7">
        <f t="shared" si="177"/>
        <v>35.92307692307692</v>
      </c>
      <c r="Q2873" t="s">
        <v>8317</v>
      </c>
      <c r="R2873" t="s">
        <v>8318</v>
      </c>
      <c r="S2873" s="12">
        <f t="shared" si="178"/>
        <v>41974.738576388889</v>
      </c>
      <c r="T2873" s="12">
        <f t="shared" si="179"/>
        <v>41994.738576388889</v>
      </c>
    </row>
    <row r="2874" spans="1:20" ht="45" x14ac:dyDescent="0.25">
      <c r="A2874">
        <v>2872</v>
      </c>
      <c r="B2874" s="3" t="s">
        <v>2872</v>
      </c>
      <c r="C2874" s="3" t="s">
        <v>6982</v>
      </c>
      <c r="D2874">
        <v>3000</v>
      </c>
      <c r="E2874">
        <v>0</v>
      </c>
      <c r="F2874" t="s">
        <v>8221</v>
      </c>
      <c r="G2874" t="s">
        <v>8224</v>
      </c>
      <c r="H2874" t="s">
        <v>8246</v>
      </c>
      <c r="I2874">
        <v>1434768438</v>
      </c>
      <c r="J2874">
        <v>1429584438</v>
      </c>
      <c r="K2874" t="b">
        <v>0</v>
      </c>
      <c r="L2874">
        <v>0</v>
      </c>
      <c r="M2874" t="b">
        <v>0</v>
      </c>
      <c r="N2874" t="s">
        <v>8271</v>
      </c>
      <c r="O2874" s="5">
        <f t="shared" si="176"/>
        <v>0</v>
      </c>
      <c r="P2874" s="7" t="str">
        <f t="shared" si="177"/>
        <v>N/A</v>
      </c>
      <c r="Q2874" t="s">
        <v>8317</v>
      </c>
      <c r="R2874" t="s">
        <v>8318</v>
      </c>
      <c r="S2874" s="12">
        <f t="shared" si="178"/>
        <v>42115.11618055556</v>
      </c>
      <c r="T2874" s="12">
        <f t="shared" si="179"/>
        <v>42175.11618055556</v>
      </c>
    </row>
    <row r="2875" spans="1:20" ht="60" x14ac:dyDescent="0.25">
      <c r="A2875">
        <v>2873</v>
      </c>
      <c r="B2875" s="3" t="s">
        <v>2873</v>
      </c>
      <c r="C2875" s="3" t="s">
        <v>6983</v>
      </c>
      <c r="D2875">
        <v>2500</v>
      </c>
      <c r="E2875">
        <v>953</v>
      </c>
      <c r="F2875" t="s">
        <v>8221</v>
      </c>
      <c r="G2875" t="s">
        <v>8224</v>
      </c>
      <c r="H2875" t="s">
        <v>8246</v>
      </c>
      <c r="I2875">
        <v>1422473831</v>
      </c>
      <c r="J2875">
        <v>1419881831</v>
      </c>
      <c r="K2875" t="b">
        <v>0</v>
      </c>
      <c r="L2875">
        <v>8</v>
      </c>
      <c r="M2875" t="b">
        <v>0</v>
      </c>
      <c r="N2875" t="s">
        <v>8271</v>
      </c>
      <c r="O2875" s="5">
        <f t="shared" si="176"/>
        <v>38.119999999999997</v>
      </c>
      <c r="P2875" s="7">
        <f t="shared" si="177"/>
        <v>119.125</v>
      </c>
      <c r="Q2875" t="s">
        <v>8317</v>
      </c>
      <c r="R2875" t="s">
        <v>8318</v>
      </c>
      <c r="S2875" s="12">
        <f t="shared" si="178"/>
        <v>42002.817488425921</v>
      </c>
      <c r="T2875" s="12">
        <f t="shared" si="179"/>
        <v>42032.817488425921</v>
      </c>
    </row>
    <row r="2876" spans="1:20" ht="60" x14ac:dyDescent="0.25">
      <c r="A2876">
        <v>2874</v>
      </c>
      <c r="B2876" s="3" t="s">
        <v>2874</v>
      </c>
      <c r="C2876" s="3" t="s">
        <v>6984</v>
      </c>
      <c r="D2876">
        <v>5000</v>
      </c>
      <c r="E2876">
        <v>271</v>
      </c>
      <c r="F2876" t="s">
        <v>8221</v>
      </c>
      <c r="G2876" t="s">
        <v>8224</v>
      </c>
      <c r="H2876" t="s">
        <v>8246</v>
      </c>
      <c r="I2876">
        <v>1484684186</v>
      </c>
      <c r="J2876">
        <v>1482092186</v>
      </c>
      <c r="K2876" t="b">
        <v>0</v>
      </c>
      <c r="L2876">
        <v>3</v>
      </c>
      <c r="M2876" t="b">
        <v>0</v>
      </c>
      <c r="N2876" t="s">
        <v>8271</v>
      </c>
      <c r="O2876" s="5">
        <f t="shared" si="176"/>
        <v>5.42</v>
      </c>
      <c r="P2876" s="7">
        <f t="shared" si="177"/>
        <v>90.333333333333329</v>
      </c>
      <c r="Q2876" t="s">
        <v>8317</v>
      </c>
      <c r="R2876" t="s">
        <v>8318</v>
      </c>
      <c r="S2876" s="12">
        <f t="shared" si="178"/>
        <v>42722.84474537037</v>
      </c>
      <c r="T2876" s="12">
        <f t="shared" si="179"/>
        <v>42752.84474537037</v>
      </c>
    </row>
    <row r="2877" spans="1:20" ht="60" x14ac:dyDescent="0.25">
      <c r="A2877">
        <v>2875</v>
      </c>
      <c r="B2877" s="3" t="s">
        <v>2875</v>
      </c>
      <c r="C2877" s="3" t="s">
        <v>6985</v>
      </c>
      <c r="D2877">
        <v>20000</v>
      </c>
      <c r="E2877">
        <v>7</v>
      </c>
      <c r="F2877" t="s">
        <v>8221</v>
      </c>
      <c r="G2877" t="s">
        <v>8224</v>
      </c>
      <c r="H2877" t="s">
        <v>8246</v>
      </c>
      <c r="I2877">
        <v>1462417493</v>
      </c>
      <c r="J2877">
        <v>1459825493</v>
      </c>
      <c r="K2877" t="b">
        <v>0</v>
      </c>
      <c r="L2877">
        <v>3</v>
      </c>
      <c r="M2877" t="b">
        <v>0</v>
      </c>
      <c r="N2877" t="s">
        <v>8271</v>
      </c>
      <c r="O2877" s="5">
        <f t="shared" si="176"/>
        <v>3.4999999999999996E-2</v>
      </c>
      <c r="P2877" s="7">
        <f t="shared" si="177"/>
        <v>2.3333333333333335</v>
      </c>
      <c r="Q2877" t="s">
        <v>8317</v>
      </c>
      <c r="R2877" t="s">
        <v>8318</v>
      </c>
      <c r="S2877" s="12">
        <f t="shared" si="178"/>
        <v>42465.128391203703</v>
      </c>
      <c r="T2877" s="12">
        <f t="shared" si="179"/>
        <v>42495.128391203703</v>
      </c>
    </row>
    <row r="2878" spans="1:20" ht="60" x14ac:dyDescent="0.25">
      <c r="A2878">
        <v>2876</v>
      </c>
      <c r="B2878" s="3" t="s">
        <v>2876</v>
      </c>
      <c r="C2878" s="3" t="s">
        <v>6986</v>
      </c>
      <c r="D2878">
        <v>150000</v>
      </c>
      <c r="E2878">
        <v>0</v>
      </c>
      <c r="F2878" t="s">
        <v>8221</v>
      </c>
      <c r="G2878" t="s">
        <v>8224</v>
      </c>
      <c r="H2878" t="s">
        <v>8246</v>
      </c>
      <c r="I2878">
        <v>1437069079</v>
      </c>
      <c r="J2878">
        <v>1434477079</v>
      </c>
      <c r="K2878" t="b">
        <v>0</v>
      </c>
      <c r="L2878">
        <v>0</v>
      </c>
      <c r="M2878" t="b">
        <v>0</v>
      </c>
      <c r="N2878" t="s">
        <v>8271</v>
      </c>
      <c r="O2878" s="5">
        <f t="shared" si="176"/>
        <v>0</v>
      </c>
      <c r="P2878" s="7" t="str">
        <f t="shared" si="177"/>
        <v>N/A</v>
      </c>
      <c r="Q2878" t="s">
        <v>8317</v>
      </c>
      <c r="R2878" t="s">
        <v>8318</v>
      </c>
      <c r="S2878" s="12">
        <f t="shared" si="178"/>
        <v>42171.743969907402</v>
      </c>
      <c r="T2878" s="12">
        <f t="shared" si="179"/>
        <v>42201.743969907402</v>
      </c>
    </row>
    <row r="2879" spans="1:20" ht="60" x14ac:dyDescent="0.25">
      <c r="A2879">
        <v>2877</v>
      </c>
      <c r="B2879" s="3" t="s">
        <v>2877</v>
      </c>
      <c r="C2879" s="3" t="s">
        <v>6987</v>
      </c>
      <c r="D2879">
        <v>6000</v>
      </c>
      <c r="E2879">
        <v>650</v>
      </c>
      <c r="F2879" t="s">
        <v>8221</v>
      </c>
      <c r="G2879" t="s">
        <v>8224</v>
      </c>
      <c r="H2879" t="s">
        <v>8246</v>
      </c>
      <c r="I2879">
        <v>1480525200</v>
      </c>
      <c r="J2879">
        <v>1477781724</v>
      </c>
      <c r="K2879" t="b">
        <v>0</v>
      </c>
      <c r="L2879">
        <v>6</v>
      </c>
      <c r="M2879" t="b">
        <v>0</v>
      </c>
      <c r="N2879" t="s">
        <v>8271</v>
      </c>
      <c r="O2879" s="5">
        <f t="shared" si="176"/>
        <v>10.833333333333334</v>
      </c>
      <c r="P2879" s="7">
        <f t="shared" si="177"/>
        <v>108.33333333333333</v>
      </c>
      <c r="Q2879" t="s">
        <v>8317</v>
      </c>
      <c r="R2879" t="s">
        <v>8318</v>
      </c>
      <c r="S2879" s="12">
        <f t="shared" si="178"/>
        <v>42672.955138888887</v>
      </c>
      <c r="T2879" s="12">
        <f t="shared" si="179"/>
        <v>42704.708333333328</v>
      </c>
    </row>
    <row r="2880" spans="1:20" ht="45" x14ac:dyDescent="0.25">
      <c r="A2880">
        <v>2878</v>
      </c>
      <c r="B2880" s="3" t="s">
        <v>2878</v>
      </c>
      <c r="C2880" s="3" t="s">
        <v>6988</v>
      </c>
      <c r="D2880">
        <v>3000</v>
      </c>
      <c r="E2880">
        <v>63</v>
      </c>
      <c r="F2880" t="s">
        <v>8221</v>
      </c>
      <c r="G2880" t="s">
        <v>8225</v>
      </c>
      <c r="H2880" t="s">
        <v>8247</v>
      </c>
      <c r="I2880">
        <v>1435934795</v>
      </c>
      <c r="J2880">
        <v>1430750795</v>
      </c>
      <c r="K2880" t="b">
        <v>0</v>
      </c>
      <c r="L2880">
        <v>4</v>
      </c>
      <c r="M2880" t="b">
        <v>0</v>
      </c>
      <c r="N2880" t="s">
        <v>8271</v>
      </c>
      <c r="O2880" s="5">
        <f t="shared" si="176"/>
        <v>2.1</v>
      </c>
      <c r="P2880" s="7">
        <f t="shared" si="177"/>
        <v>15.75</v>
      </c>
      <c r="Q2880" t="s">
        <v>8317</v>
      </c>
      <c r="R2880" t="s">
        <v>8318</v>
      </c>
      <c r="S2880" s="12">
        <f t="shared" si="178"/>
        <v>42128.615682870368</v>
      </c>
      <c r="T2880" s="12">
        <f t="shared" si="179"/>
        <v>42188.615682870368</v>
      </c>
    </row>
    <row r="2881" spans="1:20" ht="45" x14ac:dyDescent="0.25">
      <c r="A2881">
        <v>2879</v>
      </c>
      <c r="B2881" s="3" t="s">
        <v>2879</v>
      </c>
      <c r="C2881" s="3" t="s">
        <v>6989</v>
      </c>
      <c r="D2881">
        <v>11200</v>
      </c>
      <c r="E2881">
        <v>29</v>
      </c>
      <c r="F2881" t="s">
        <v>8221</v>
      </c>
      <c r="G2881" t="s">
        <v>8224</v>
      </c>
      <c r="H2881" t="s">
        <v>8246</v>
      </c>
      <c r="I2881">
        <v>1453310661</v>
      </c>
      <c r="J2881">
        <v>1450718661</v>
      </c>
      <c r="K2881" t="b">
        <v>0</v>
      </c>
      <c r="L2881">
        <v>1</v>
      </c>
      <c r="M2881" t="b">
        <v>0</v>
      </c>
      <c r="N2881" t="s">
        <v>8271</v>
      </c>
      <c r="O2881" s="5">
        <f t="shared" si="176"/>
        <v>0.2589285714285714</v>
      </c>
      <c r="P2881" s="7">
        <f t="shared" si="177"/>
        <v>29</v>
      </c>
      <c r="Q2881" t="s">
        <v>8317</v>
      </c>
      <c r="R2881" t="s">
        <v>8318</v>
      </c>
      <c r="S2881" s="12">
        <f t="shared" si="178"/>
        <v>42359.725243055553</v>
      </c>
      <c r="T2881" s="12">
        <f t="shared" si="179"/>
        <v>42389.725243055553</v>
      </c>
    </row>
    <row r="2882" spans="1:20" ht="60" x14ac:dyDescent="0.25">
      <c r="A2882">
        <v>2880</v>
      </c>
      <c r="B2882" s="3" t="s">
        <v>2880</v>
      </c>
      <c r="C2882" s="3" t="s">
        <v>6990</v>
      </c>
      <c r="D2882">
        <v>12000</v>
      </c>
      <c r="E2882">
        <v>2800</v>
      </c>
      <c r="F2882" t="s">
        <v>8221</v>
      </c>
      <c r="G2882" t="s">
        <v>8224</v>
      </c>
      <c r="H2882" t="s">
        <v>8246</v>
      </c>
      <c r="I2882">
        <v>1440090300</v>
      </c>
      <c r="J2882">
        <v>1436305452</v>
      </c>
      <c r="K2882" t="b">
        <v>0</v>
      </c>
      <c r="L2882">
        <v>29</v>
      </c>
      <c r="M2882" t="b">
        <v>0</v>
      </c>
      <c r="N2882" t="s">
        <v>8271</v>
      </c>
      <c r="O2882" s="5">
        <f t="shared" si="176"/>
        <v>23.333333333333332</v>
      </c>
      <c r="P2882" s="7">
        <f t="shared" si="177"/>
        <v>96.551724137931032</v>
      </c>
      <c r="Q2882" t="s">
        <v>8317</v>
      </c>
      <c r="R2882" t="s">
        <v>8318</v>
      </c>
      <c r="S2882" s="12">
        <f t="shared" si="178"/>
        <v>42192.905694444446</v>
      </c>
      <c r="T2882" s="12">
        <f t="shared" si="179"/>
        <v>42236.711805555555</v>
      </c>
    </row>
    <row r="2883" spans="1:20" ht="60" x14ac:dyDescent="0.25">
      <c r="A2883">
        <v>2881</v>
      </c>
      <c r="B2883" s="3" t="s">
        <v>2881</v>
      </c>
      <c r="C2883" s="3" t="s">
        <v>6991</v>
      </c>
      <c r="D2883">
        <v>5500</v>
      </c>
      <c r="E2883">
        <v>0</v>
      </c>
      <c r="F2883" t="s">
        <v>8221</v>
      </c>
      <c r="G2883" t="s">
        <v>8224</v>
      </c>
      <c r="H2883" t="s">
        <v>8246</v>
      </c>
      <c r="I2883">
        <v>1417620036</v>
      </c>
      <c r="J2883">
        <v>1412432436</v>
      </c>
      <c r="K2883" t="b">
        <v>0</v>
      </c>
      <c r="L2883">
        <v>0</v>
      </c>
      <c r="M2883" t="b">
        <v>0</v>
      </c>
      <c r="N2883" t="s">
        <v>8271</v>
      </c>
      <c r="O2883" s="5">
        <f t="shared" ref="O2883:O2946" si="180">(E2883/D2883)*100</f>
        <v>0</v>
      </c>
      <c r="P2883" s="7" t="str">
        <f t="shared" ref="P2883:P2946" si="181">IF(E2883&gt;0,E2883/L2883,"N/A")</f>
        <v>N/A</v>
      </c>
      <c r="Q2883" t="s">
        <v>8317</v>
      </c>
      <c r="R2883" t="s">
        <v>8318</v>
      </c>
      <c r="S2883" s="12">
        <f t="shared" ref="S2883:S2946" si="182">(((J2883/60)/60)/24)+DATE(1970,1,1)</f>
        <v>41916.597638888888</v>
      </c>
      <c r="T2883" s="12">
        <f t="shared" ref="T2883:T2946" si="183">(((I2883/60)/60/24)+DATE(1970,1,1))</f>
        <v>41976.639305555553</v>
      </c>
    </row>
    <row r="2884" spans="1:20" ht="60" x14ac:dyDescent="0.25">
      <c r="A2884">
        <v>2882</v>
      </c>
      <c r="B2884" s="3" t="s">
        <v>2882</v>
      </c>
      <c r="C2884" s="3" t="s">
        <v>6992</v>
      </c>
      <c r="D2884">
        <v>750</v>
      </c>
      <c r="E2884">
        <v>252</v>
      </c>
      <c r="F2884" t="s">
        <v>8221</v>
      </c>
      <c r="G2884" t="s">
        <v>8224</v>
      </c>
      <c r="H2884" t="s">
        <v>8246</v>
      </c>
      <c r="I2884">
        <v>1462112318</v>
      </c>
      <c r="J2884">
        <v>1459520318</v>
      </c>
      <c r="K2884" t="b">
        <v>0</v>
      </c>
      <c r="L2884">
        <v>4</v>
      </c>
      <c r="M2884" t="b">
        <v>0</v>
      </c>
      <c r="N2884" t="s">
        <v>8271</v>
      </c>
      <c r="O2884" s="5">
        <f t="shared" si="180"/>
        <v>33.6</v>
      </c>
      <c r="P2884" s="7">
        <f t="shared" si="181"/>
        <v>63</v>
      </c>
      <c r="Q2884" t="s">
        <v>8317</v>
      </c>
      <c r="R2884" t="s">
        <v>8318</v>
      </c>
      <c r="S2884" s="12">
        <f t="shared" si="182"/>
        <v>42461.596273148149</v>
      </c>
      <c r="T2884" s="12">
        <f t="shared" si="183"/>
        <v>42491.596273148149</v>
      </c>
    </row>
    <row r="2885" spans="1:20" ht="60" x14ac:dyDescent="0.25">
      <c r="A2885">
        <v>2883</v>
      </c>
      <c r="B2885" s="3" t="s">
        <v>2883</v>
      </c>
      <c r="C2885" s="3" t="s">
        <v>6993</v>
      </c>
      <c r="D2885">
        <v>10000</v>
      </c>
      <c r="E2885">
        <v>1908</v>
      </c>
      <c r="F2885" t="s">
        <v>8221</v>
      </c>
      <c r="G2885" t="s">
        <v>8224</v>
      </c>
      <c r="H2885" t="s">
        <v>8246</v>
      </c>
      <c r="I2885">
        <v>1454734740</v>
      </c>
      <c r="J2885">
        <v>1451684437</v>
      </c>
      <c r="K2885" t="b">
        <v>0</v>
      </c>
      <c r="L2885">
        <v>5</v>
      </c>
      <c r="M2885" t="b">
        <v>0</v>
      </c>
      <c r="N2885" t="s">
        <v>8271</v>
      </c>
      <c r="O2885" s="5">
        <f t="shared" si="180"/>
        <v>19.079999999999998</v>
      </c>
      <c r="P2885" s="7">
        <f t="shared" si="181"/>
        <v>381.6</v>
      </c>
      <c r="Q2885" t="s">
        <v>8317</v>
      </c>
      <c r="R2885" t="s">
        <v>8318</v>
      </c>
      <c r="S2885" s="12">
        <f t="shared" si="182"/>
        <v>42370.90320601852</v>
      </c>
      <c r="T2885" s="12">
        <f t="shared" si="183"/>
        <v>42406.207638888889</v>
      </c>
    </row>
    <row r="2886" spans="1:20" ht="45" x14ac:dyDescent="0.25">
      <c r="A2886">
        <v>2884</v>
      </c>
      <c r="B2886" s="3" t="s">
        <v>2884</v>
      </c>
      <c r="C2886" s="3" t="s">
        <v>6994</v>
      </c>
      <c r="D2886">
        <v>45000</v>
      </c>
      <c r="E2886">
        <v>185</v>
      </c>
      <c r="F2886" t="s">
        <v>8221</v>
      </c>
      <c r="G2886" t="s">
        <v>8224</v>
      </c>
      <c r="H2886" t="s">
        <v>8246</v>
      </c>
      <c r="I2886">
        <v>1417800435</v>
      </c>
      <c r="J2886">
        <v>1415208435</v>
      </c>
      <c r="K2886" t="b">
        <v>0</v>
      </c>
      <c r="L2886">
        <v>4</v>
      </c>
      <c r="M2886" t="b">
        <v>0</v>
      </c>
      <c r="N2886" t="s">
        <v>8271</v>
      </c>
      <c r="O2886" s="5">
        <f t="shared" si="180"/>
        <v>0.41111111111111115</v>
      </c>
      <c r="P2886" s="7">
        <f t="shared" si="181"/>
        <v>46.25</v>
      </c>
      <c r="Q2886" t="s">
        <v>8317</v>
      </c>
      <c r="R2886" t="s">
        <v>8318</v>
      </c>
      <c r="S2886" s="12">
        <f t="shared" si="182"/>
        <v>41948.727256944447</v>
      </c>
      <c r="T2886" s="12">
        <f t="shared" si="183"/>
        <v>41978.727256944447</v>
      </c>
    </row>
    <row r="2887" spans="1:20" ht="30" x14ac:dyDescent="0.25">
      <c r="A2887">
        <v>2885</v>
      </c>
      <c r="B2887" s="3" t="s">
        <v>2885</v>
      </c>
      <c r="C2887" s="3" t="s">
        <v>6995</v>
      </c>
      <c r="D2887">
        <v>400</v>
      </c>
      <c r="E2887">
        <v>130</v>
      </c>
      <c r="F2887" t="s">
        <v>8221</v>
      </c>
      <c r="G2887" t="s">
        <v>8224</v>
      </c>
      <c r="H2887" t="s">
        <v>8246</v>
      </c>
      <c r="I2887">
        <v>1426294201</v>
      </c>
      <c r="J2887">
        <v>1423705801</v>
      </c>
      <c r="K2887" t="b">
        <v>0</v>
      </c>
      <c r="L2887">
        <v>5</v>
      </c>
      <c r="M2887" t="b">
        <v>0</v>
      </c>
      <c r="N2887" t="s">
        <v>8271</v>
      </c>
      <c r="O2887" s="5">
        <f t="shared" si="180"/>
        <v>32.5</v>
      </c>
      <c r="P2887" s="7">
        <f t="shared" si="181"/>
        <v>26</v>
      </c>
      <c r="Q2887" t="s">
        <v>8317</v>
      </c>
      <c r="R2887" t="s">
        <v>8318</v>
      </c>
      <c r="S2887" s="12">
        <f t="shared" si="182"/>
        <v>42047.07640046296</v>
      </c>
      <c r="T2887" s="12">
        <f t="shared" si="183"/>
        <v>42077.034733796296</v>
      </c>
    </row>
    <row r="2888" spans="1:20" ht="60" x14ac:dyDescent="0.25">
      <c r="A2888">
        <v>2886</v>
      </c>
      <c r="B2888" s="3" t="s">
        <v>2886</v>
      </c>
      <c r="C2888" s="3" t="s">
        <v>6996</v>
      </c>
      <c r="D2888">
        <v>200</v>
      </c>
      <c r="E2888">
        <v>10</v>
      </c>
      <c r="F2888" t="s">
        <v>8221</v>
      </c>
      <c r="G2888" t="s">
        <v>8224</v>
      </c>
      <c r="H2888" t="s">
        <v>8246</v>
      </c>
      <c r="I2888">
        <v>1442635140</v>
      </c>
      <c r="J2888">
        <v>1442243484</v>
      </c>
      <c r="K2888" t="b">
        <v>0</v>
      </c>
      <c r="L2888">
        <v>1</v>
      </c>
      <c r="M2888" t="b">
        <v>0</v>
      </c>
      <c r="N2888" t="s">
        <v>8271</v>
      </c>
      <c r="O2888" s="5">
        <f t="shared" si="180"/>
        <v>5</v>
      </c>
      <c r="P2888" s="7">
        <f t="shared" si="181"/>
        <v>10</v>
      </c>
      <c r="Q2888" t="s">
        <v>8317</v>
      </c>
      <c r="R2888" t="s">
        <v>8318</v>
      </c>
      <c r="S2888" s="12">
        <f t="shared" si="182"/>
        <v>42261.632916666669</v>
      </c>
      <c r="T2888" s="12">
        <f t="shared" si="183"/>
        <v>42266.165972222225</v>
      </c>
    </row>
    <row r="2889" spans="1:20" ht="60" x14ac:dyDescent="0.25">
      <c r="A2889">
        <v>2887</v>
      </c>
      <c r="B2889" s="3" t="s">
        <v>2887</v>
      </c>
      <c r="C2889" s="3" t="s">
        <v>6997</v>
      </c>
      <c r="D2889">
        <v>3000</v>
      </c>
      <c r="E2889">
        <v>5</v>
      </c>
      <c r="F2889" t="s">
        <v>8221</v>
      </c>
      <c r="G2889" t="s">
        <v>8224</v>
      </c>
      <c r="H2889" t="s">
        <v>8246</v>
      </c>
      <c r="I2889">
        <v>1420971324</v>
      </c>
      <c r="J2889">
        <v>1418379324</v>
      </c>
      <c r="K2889" t="b">
        <v>0</v>
      </c>
      <c r="L2889">
        <v>1</v>
      </c>
      <c r="M2889" t="b">
        <v>0</v>
      </c>
      <c r="N2889" t="s">
        <v>8271</v>
      </c>
      <c r="O2889" s="5">
        <f t="shared" si="180"/>
        <v>0.16666666666666669</v>
      </c>
      <c r="P2889" s="7">
        <f t="shared" si="181"/>
        <v>5</v>
      </c>
      <c r="Q2889" t="s">
        <v>8317</v>
      </c>
      <c r="R2889" t="s">
        <v>8318</v>
      </c>
      <c r="S2889" s="12">
        <f t="shared" si="182"/>
        <v>41985.427361111113</v>
      </c>
      <c r="T2889" s="12">
        <f t="shared" si="183"/>
        <v>42015.427361111113</v>
      </c>
    </row>
    <row r="2890" spans="1:20" ht="60" x14ac:dyDescent="0.25">
      <c r="A2890">
        <v>2888</v>
      </c>
      <c r="B2890" s="3" t="s">
        <v>2888</v>
      </c>
      <c r="C2890" s="3" t="s">
        <v>6998</v>
      </c>
      <c r="D2890">
        <v>30000</v>
      </c>
      <c r="E2890">
        <v>0</v>
      </c>
      <c r="F2890" t="s">
        <v>8221</v>
      </c>
      <c r="G2890" t="s">
        <v>8224</v>
      </c>
      <c r="H2890" t="s">
        <v>8246</v>
      </c>
      <c r="I2890">
        <v>1413608340</v>
      </c>
      <c r="J2890">
        <v>1412945440</v>
      </c>
      <c r="K2890" t="b">
        <v>0</v>
      </c>
      <c r="L2890">
        <v>0</v>
      </c>
      <c r="M2890" t="b">
        <v>0</v>
      </c>
      <c r="N2890" t="s">
        <v>8271</v>
      </c>
      <c r="O2890" s="5">
        <f t="shared" si="180"/>
        <v>0</v>
      </c>
      <c r="P2890" s="7" t="str">
        <f t="shared" si="181"/>
        <v>N/A</v>
      </c>
      <c r="Q2890" t="s">
        <v>8317</v>
      </c>
      <c r="R2890" t="s">
        <v>8318</v>
      </c>
      <c r="S2890" s="12">
        <f t="shared" si="182"/>
        <v>41922.535185185188</v>
      </c>
      <c r="T2890" s="12">
        <f t="shared" si="183"/>
        <v>41930.207638888889</v>
      </c>
    </row>
    <row r="2891" spans="1:20" ht="45" x14ac:dyDescent="0.25">
      <c r="A2891">
        <v>2889</v>
      </c>
      <c r="B2891" s="3" t="s">
        <v>2889</v>
      </c>
      <c r="C2891" s="3" t="s">
        <v>6999</v>
      </c>
      <c r="D2891">
        <v>3000</v>
      </c>
      <c r="E2891">
        <v>1142</v>
      </c>
      <c r="F2891" t="s">
        <v>8221</v>
      </c>
      <c r="G2891" t="s">
        <v>8224</v>
      </c>
      <c r="H2891" t="s">
        <v>8246</v>
      </c>
      <c r="I2891">
        <v>1409344985</v>
      </c>
      <c r="J2891">
        <v>1406752985</v>
      </c>
      <c r="K2891" t="b">
        <v>0</v>
      </c>
      <c r="L2891">
        <v>14</v>
      </c>
      <c r="M2891" t="b">
        <v>0</v>
      </c>
      <c r="N2891" t="s">
        <v>8271</v>
      </c>
      <c r="O2891" s="5">
        <f t="shared" si="180"/>
        <v>38.066666666666663</v>
      </c>
      <c r="P2891" s="7">
        <f t="shared" si="181"/>
        <v>81.571428571428569</v>
      </c>
      <c r="Q2891" t="s">
        <v>8317</v>
      </c>
      <c r="R2891" t="s">
        <v>8318</v>
      </c>
      <c r="S2891" s="12">
        <f t="shared" si="182"/>
        <v>41850.863252314812</v>
      </c>
      <c r="T2891" s="12">
        <f t="shared" si="183"/>
        <v>41880.863252314812</v>
      </c>
    </row>
    <row r="2892" spans="1:20" ht="60" x14ac:dyDescent="0.25">
      <c r="A2892">
        <v>2890</v>
      </c>
      <c r="B2892" s="3" t="s">
        <v>2890</v>
      </c>
      <c r="C2892" s="3" t="s">
        <v>7000</v>
      </c>
      <c r="D2892">
        <v>2000</v>
      </c>
      <c r="E2892">
        <v>21</v>
      </c>
      <c r="F2892" t="s">
        <v>8221</v>
      </c>
      <c r="G2892" t="s">
        <v>8224</v>
      </c>
      <c r="H2892" t="s">
        <v>8246</v>
      </c>
      <c r="I2892">
        <v>1407553200</v>
      </c>
      <c r="J2892">
        <v>1405100992</v>
      </c>
      <c r="K2892" t="b">
        <v>0</v>
      </c>
      <c r="L2892">
        <v>3</v>
      </c>
      <c r="M2892" t="b">
        <v>0</v>
      </c>
      <c r="N2892" t="s">
        <v>8271</v>
      </c>
      <c r="O2892" s="5">
        <f t="shared" si="180"/>
        <v>1.05</v>
      </c>
      <c r="P2892" s="7">
        <f t="shared" si="181"/>
        <v>7</v>
      </c>
      <c r="Q2892" t="s">
        <v>8317</v>
      </c>
      <c r="R2892" t="s">
        <v>8318</v>
      </c>
      <c r="S2892" s="12">
        <f t="shared" si="182"/>
        <v>41831.742962962962</v>
      </c>
      <c r="T2892" s="12">
        <f t="shared" si="183"/>
        <v>41860.125</v>
      </c>
    </row>
    <row r="2893" spans="1:20" ht="60" x14ac:dyDescent="0.25">
      <c r="A2893">
        <v>2891</v>
      </c>
      <c r="B2893" s="3" t="s">
        <v>2891</v>
      </c>
      <c r="C2893" s="3" t="s">
        <v>7001</v>
      </c>
      <c r="D2893">
        <v>10000</v>
      </c>
      <c r="E2893">
        <v>273</v>
      </c>
      <c r="F2893" t="s">
        <v>8221</v>
      </c>
      <c r="G2893" t="s">
        <v>8224</v>
      </c>
      <c r="H2893" t="s">
        <v>8246</v>
      </c>
      <c r="I2893">
        <v>1460751128</v>
      </c>
      <c r="J2893">
        <v>1455570728</v>
      </c>
      <c r="K2893" t="b">
        <v>0</v>
      </c>
      <c r="L2893">
        <v>10</v>
      </c>
      <c r="M2893" t="b">
        <v>0</v>
      </c>
      <c r="N2893" t="s">
        <v>8271</v>
      </c>
      <c r="O2893" s="5">
        <f t="shared" si="180"/>
        <v>2.73</v>
      </c>
      <c r="P2893" s="7">
        <f t="shared" si="181"/>
        <v>27.3</v>
      </c>
      <c r="Q2893" t="s">
        <v>8317</v>
      </c>
      <c r="R2893" t="s">
        <v>8318</v>
      </c>
      <c r="S2893" s="12">
        <f t="shared" si="182"/>
        <v>42415.883425925931</v>
      </c>
      <c r="T2893" s="12">
        <f t="shared" si="183"/>
        <v>42475.84175925926</v>
      </c>
    </row>
    <row r="2894" spans="1:20" ht="45" x14ac:dyDescent="0.25">
      <c r="A2894">
        <v>2892</v>
      </c>
      <c r="B2894" s="3" t="s">
        <v>2892</v>
      </c>
      <c r="C2894" s="3" t="s">
        <v>7002</v>
      </c>
      <c r="D2894">
        <v>5500</v>
      </c>
      <c r="E2894">
        <v>500</v>
      </c>
      <c r="F2894" t="s">
        <v>8221</v>
      </c>
      <c r="G2894" t="s">
        <v>8224</v>
      </c>
      <c r="H2894" t="s">
        <v>8246</v>
      </c>
      <c r="I2894">
        <v>1409000400</v>
      </c>
      <c r="J2894">
        <v>1408381704</v>
      </c>
      <c r="K2894" t="b">
        <v>0</v>
      </c>
      <c r="L2894">
        <v>17</v>
      </c>
      <c r="M2894" t="b">
        <v>0</v>
      </c>
      <c r="N2894" t="s">
        <v>8271</v>
      </c>
      <c r="O2894" s="5">
        <f t="shared" si="180"/>
        <v>9.0909090909090917</v>
      </c>
      <c r="P2894" s="7">
        <f t="shared" si="181"/>
        <v>29.411764705882351</v>
      </c>
      <c r="Q2894" t="s">
        <v>8317</v>
      </c>
      <c r="R2894" t="s">
        <v>8318</v>
      </c>
      <c r="S2894" s="12">
        <f t="shared" si="182"/>
        <v>41869.714166666665</v>
      </c>
      <c r="T2894" s="12">
        <f t="shared" si="183"/>
        <v>41876.875</v>
      </c>
    </row>
    <row r="2895" spans="1:20" ht="30" x14ac:dyDescent="0.25">
      <c r="A2895">
        <v>2893</v>
      </c>
      <c r="B2895" s="3" t="s">
        <v>2893</v>
      </c>
      <c r="C2895" s="3" t="s">
        <v>7003</v>
      </c>
      <c r="D2895">
        <v>5000</v>
      </c>
      <c r="E2895">
        <v>25</v>
      </c>
      <c r="F2895" t="s">
        <v>8221</v>
      </c>
      <c r="G2895" t="s">
        <v>8224</v>
      </c>
      <c r="H2895" t="s">
        <v>8246</v>
      </c>
      <c r="I2895">
        <v>1420768800</v>
      </c>
      <c r="J2895">
        <v>1415644395</v>
      </c>
      <c r="K2895" t="b">
        <v>0</v>
      </c>
      <c r="L2895">
        <v>2</v>
      </c>
      <c r="M2895" t="b">
        <v>0</v>
      </c>
      <c r="N2895" t="s">
        <v>8271</v>
      </c>
      <c r="O2895" s="5">
        <f t="shared" si="180"/>
        <v>0.5</v>
      </c>
      <c r="P2895" s="7">
        <f t="shared" si="181"/>
        <v>12.5</v>
      </c>
      <c r="Q2895" t="s">
        <v>8317</v>
      </c>
      <c r="R2895" t="s">
        <v>8318</v>
      </c>
      <c r="S2895" s="12">
        <f t="shared" si="182"/>
        <v>41953.773090277777</v>
      </c>
      <c r="T2895" s="12">
        <f t="shared" si="183"/>
        <v>42013.083333333328</v>
      </c>
    </row>
    <row r="2896" spans="1:20" ht="30" x14ac:dyDescent="0.25">
      <c r="A2896">
        <v>2894</v>
      </c>
      <c r="B2896" s="3" t="s">
        <v>2894</v>
      </c>
      <c r="C2896" s="3" t="s">
        <v>7004</v>
      </c>
      <c r="D2896">
        <v>50000</v>
      </c>
      <c r="E2896">
        <v>0</v>
      </c>
      <c r="F2896" t="s">
        <v>8221</v>
      </c>
      <c r="G2896" t="s">
        <v>8224</v>
      </c>
      <c r="H2896" t="s">
        <v>8246</v>
      </c>
      <c r="I2896">
        <v>1428100815</v>
      </c>
      <c r="J2896">
        <v>1422920415</v>
      </c>
      <c r="K2896" t="b">
        <v>0</v>
      </c>
      <c r="L2896">
        <v>0</v>
      </c>
      <c r="M2896" t="b">
        <v>0</v>
      </c>
      <c r="N2896" t="s">
        <v>8271</v>
      </c>
      <c r="O2896" s="5">
        <f t="shared" si="180"/>
        <v>0</v>
      </c>
      <c r="P2896" s="7" t="str">
        <f t="shared" si="181"/>
        <v>N/A</v>
      </c>
      <c r="Q2896" t="s">
        <v>8317</v>
      </c>
      <c r="R2896" t="s">
        <v>8318</v>
      </c>
      <c r="S2896" s="12">
        <f t="shared" si="182"/>
        <v>42037.986284722225</v>
      </c>
      <c r="T2896" s="12">
        <f t="shared" si="183"/>
        <v>42097.944618055553</v>
      </c>
    </row>
    <row r="2897" spans="1:20" ht="60" x14ac:dyDescent="0.25">
      <c r="A2897">
        <v>2895</v>
      </c>
      <c r="B2897" s="3" t="s">
        <v>2895</v>
      </c>
      <c r="C2897" s="3" t="s">
        <v>7005</v>
      </c>
      <c r="D2897">
        <v>500</v>
      </c>
      <c r="E2897">
        <v>23</v>
      </c>
      <c r="F2897" t="s">
        <v>8221</v>
      </c>
      <c r="G2897" t="s">
        <v>8224</v>
      </c>
      <c r="H2897" t="s">
        <v>8246</v>
      </c>
      <c r="I2897">
        <v>1403470800</v>
      </c>
      <c r="J2897">
        <v>1403356792</v>
      </c>
      <c r="K2897" t="b">
        <v>0</v>
      </c>
      <c r="L2897">
        <v>4</v>
      </c>
      <c r="M2897" t="b">
        <v>0</v>
      </c>
      <c r="N2897" t="s">
        <v>8271</v>
      </c>
      <c r="O2897" s="5">
        <f t="shared" si="180"/>
        <v>4.5999999999999996</v>
      </c>
      <c r="P2897" s="7">
        <f t="shared" si="181"/>
        <v>5.75</v>
      </c>
      <c r="Q2897" t="s">
        <v>8317</v>
      </c>
      <c r="R2897" t="s">
        <v>8318</v>
      </c>
      <c r="S2897" s="12">
        <f t="shared" si="182"/>
        <v>41811.555462962962</v>
      </c>
      <c r="T2897" s="12">
        <f t="shared" si="183"/>
        <v>41812.875</v>
      </c>
    </row>
    <row r="2898" spans="1:20" ht="45" x14ac:dyDescent="0.25">
      <c r="A2898">
        <v>2896</v>
      </c>
      <c r="B2898" s="3" t="s">
        <v>2896</v>
      </c>
      <c r="C2898" s="3" t="s">
        <v>7006</v>
      </c>
      <c r="D2898">
        <v>3000</v>
      </c>
      <c r="E2898">
        <v>625</v>
      </c>
      <c r="F2898" t="s">
        <v>8221</v>
      </c>
      <c r="G2898" t="s">
        <v>8224</v>
      </c>
      <c r="H2898" t="s">
        <v>8246</v>
      </c>
      <c r="I2898">
        <v>1481522400</v>
      </c>
      <c r="J2898">
        <v>1480283321</v>
      </c>
      <c r="K2898" t="b">
        <v>0</v>
      </c>
      <c r="L2898">
        <v>12</v>
      </c>
      <c r="M2898" t="b">
        <v>0</v>
      </c>
      <c r="N2898" t="s">
        <v>8271</v>
      </c>
      <c r="O2898" s="5">
        <f t="shared" si="180"/>
        <v>20.833333333333336</v>
      </c>
      <c r="P2898" s="7">
        <f t="shared" si="181"/>
        <v>52.083333333333336</v>
      </c>
      <c r="Q2898" t="s">
        <v>8317</v>
      </c>
      <c r="R2898" t="s">
        <v>8318</v>
      </c>
      <c r="S2898" s="12">
        <f t="shared" si="182"/>
        <v>42701.908807870372</v>
      </c>
      <c r="T2898" s="12">
        <f t="shared" si="183"/>
        <v>42716.25</v>
      </c>
    </row>
    <row r="2899" spans="1:20" ht="60" x14ac:dyDescent="0.25">
      <c r="A2899">
        <v>2897</v>
      </c>
      <c r="B2899" s="3" t="s">
        <v>2897</v>
      </c>
      <c r="C2899" s="3" t="s">
        <v>7007</v>
      </c>
      <c r="D2899">
        <v>12000</v>
      </c>
      <c r="E2899">
        <v>550</v>
      </c>
      <c r="F2899" t="s">
        <v>8221</v>
      </c>
      <c r="G2899" t="s">
        <v>8224</v>
      </c>
      <c r="H2899" t="s">
        <v>8246</v>
      </c>
      <c r="I2899">
        <v>1444577345</v>
      </c>
      <c r="J2899">
        <v>1441985458</v>
      </c>
      <c r="K2899" t="b">
        <v>0</v>
      </c>
      <c r="L2899">
        <v>3</v>
      </c>
      <c r="M2899" t="b">
        <v>0</v>
      </c>
      <c r="N2899" t="s">
        <v>8271</v>
      </c>
      <c r="O2899" s="5">
        <f t="shared" si="180"/>
        <v>4.583333333333333</v>
      </c>
      <c r="P2899" s="7">
        <f t="shared" si="181"/>
        <v>183.33333333333334</v>
      </c>
      <c r="Q2899" t="s">
        <v>8317</v>
      </c>
      <c r="R2899" t="s">
        <v>8318</v>
      </c>
      <c r="S2899" s="12">
        <f t="shared" si="182"/>
        <v>42258.646504629629</v>
      </c>
      <c r="T2899" s="12">
        <f t="shared" si="183"/>
        <v>42288.645196759258</v>
      </c>
    </row>
    <row r="2900" spans="1:20" ht="60" x14ac:dyDescent="0.25">
      <c r="A2900">
        <v>2898</v>
      </c>
      <c r="B2900" s="3" t="s">
        <v>2898</v>
      </c>
      <c r="C2900" s="3" t="s">
        <v>7008</v>
      </c>
      <c r="D2900">
        <v>7500</v>
      </c>
      <c r="E2900">
        <v>316</v>
      </c>
      <c r="F2900" t="s">
        <v>8221</v>
      </c>
      <c r="G2900" t="s">
        <v>8224</v>
      </c>
      <c r="H2900" t="s">
        <v>8246</v>
      </c>
      <c r="I2900">
        <v>1446307053</v>
      </c>
      <c r="J2900">
        <v>1443715053</v>
      </c>
      <c r="K2900" t="b">
        <v>0</v>
      </c>
      <c r="L2900">
        <v>12</v>
      </c>
      <c r="M2900" t="b">
        <v>0</v>
      </c>
      <c r="N2900" t="s">
        <v>8271</v>
      </c>
      <c r="O2900" s="5">
        <f t="shared" si="180"/>
        <v>4.2133333333333338</v>
      </c>
      <c r="P2900" s="7">
        <f t="shared" si="181"/>
        <v>26.333333333333332</v>
      </c>
      <c r="Q2900" t="s">
        <v>8317</v>
      </c>
      <c r="R2900" t="s">
        <v>8318</v>
      </c>
      <c r="S2900" s="12">
        <f t="shared" si="182"/>
        <v>42278.664965277778</v>
      </c>
      <c r="T2900" s="12">
        <f t="shared" si="183"/>
        <v>42308.664965277778</v>
      </c>
    </row>
    <row r="2901" spans="1:20" ht="60" x14ac:dyDescent="0.25">
      <c r="A2901">
        <v>2899</v>
      </c>
      <c r="B2901" s="3" t="s">
        <v>2899</v>
      </c>
      <c r="C2901" s="3" t="s">
        <v>7009</v>
      </c>
      <c r="D2901">
        <v>10000</v>
      </c>
      <c r="E2901">
        <v>0</v>
      </c>
      <c r="F2901" t="s">
        <v>8221</v>
      </c>
      <c r="G2901" t="s">
        <v>8224</v>
      </c>
      <c r="H2901" t="s">
        <v>8246</v>
      </c>
      <c r="I2901">
        <v>1469325158</v>
      </c>
      <c r="J2901">
        <v>1464141158</v>
      </c>
      <c r="K2901" t="b">
        <v>0</v>
      </c>
      <c r="L2901">
        <v>0</v>
      </c>
      <c r="M2901" t="b">
        <v>0</v>
      </c>
      <c r="N2901" t="s">
        <v>8271</v>
      </c>
      <c r="O2901" s="5">
        <f t="shared" si="180"/>
        <v>0</v>
      </c>
      <c r="P2901" s="7" t="str">
        <f t="shared" si="181"/>
        <v>N/A</v>
      </c>
      <c r="Q2901" t="s">
        <v>8317</v>
      </c>
      <c r="R2901" t="s">
        <v>8318</v>
      </c>
      <c r="S2901" s="12">
        <f t="shared" si="182"/>
        <v>42515.078217592592</v>
      </c>
      <c r="T2901" s="12">
        <f t="shared" si="183"/>
        <v>42575.078217592592</v>
      </c>
    </row>
    <row r="2902" spans="1:20" ht="60" x14ac:dyDescent="0.25">
      <c r="A2902">
        <v>2900</v>
      </c>
      <c r="B2902" s="3" t="s">
        <v>2900</v>
      </c>
      <c r="C2902" s="3" t="s">
        <v>7010</v>
      </c>
      <c r="D2902">
        <v>5500</v>
      </c>
      <c r="E2902">
        <v>3405</v>
      </c>
      <c r="F2902" t="s">
        <v>8221</v>
      </c>
      <c r="G2902" t="s">
        <v>8224</v>
      </c>
      <c r="H2902" t="s">
        <v>8246</v>
      </c>
      <c r="I2902">
        <v>1407562632</v>
      </c>
      <c r="J2902">
        <v>1404970632</v>
      </c>
      <c r="K2902" t="b">
        <v>0</v>
      </c>
      <c r="L2902">
        <v>7</v>
      </c>
      <c r="M2902" t="b">
        <v>0</v>
      </c>
      <c r="N2902" t="s">
        <v>8271</v>
      </c>
      <c r="O2902" s="5">
        <f t="shared" si="180"/>
        <v>61.909090909090914</v>
      </c>
      <c r="P2902" s="7">
        <f t="shared" si="181"/>
        <v>486.42857142857144</v>
      </c>
      <c r="Q2902" t="s">
        <v>8317</v>
      </c>
      <c r="R2902" t="s">
        <v>8318</v>
      </c>
      <c r="S2902" s="12">
        <f t="shared" si="182"/>
        <v>41830.234166666669</v>
      </c>
      <c r="T2902" s="12">
        <f t="shared" si="183"/>
        <v>41860.234166666669</v>
      </c>
    </row>
    <row r="2903" spans="1:20" ht="60" x14ac:dyDescent="0.25">
      <c r="A2903">
        <v>2901</v>
      </c>
      <c r="B2903" s="3" t="s">
        <v>2901</v>
      </c>
      <c r="C2903" s="3" t="s">
        <v>7011</v>
      </c>
      <c r="D2903">
        <v>750</v>
      </c>
      <c r="E2903">
        <v>6</v>
      </c>
      <c r="F2903" t="s">
        <v>8221</v>
      </c>
      <c r="G2903" t="s">
        <v>8224</v>
      </c>
      <c r="H2903" t="s">
        <v>8246</v>
      </c>
      <c r="I2903">
        <v>1423345339</v>
      </c>
      <c r="J2903">
        <v>1418161339</v>
      </c>
      <c r="K2903" t="b">
        <v>0</v>
      </c>
      <c r="L2903">
        <v>2</v>
      </c>
      <c r="M2903" t="b">
        <v>0</v>
      </c>
      <c r="N2903" t="s">
        <v>8271</v>
      </c>
      <c r="O2903" s="5">
        <f t="shared" si="180"/>
        <v>0.8</v>
      </c>
      <c r="P2903" s="7">
        <f t="shared" si="181"/>
        <v>3</v>
      </c>
      <c r="Q2903" t="s">
        <v>8317</v>
      </c>
      <c r="R2903" t="s">
        <v>8318</v>
      </c>
      <c r="S2903" s="12">
        <f t="shared" si="182"/>
        <v>41982.904386574075</v>
      </c>
      <c r="T2903" s="12">
        <f t="shared" si="183"/>
        <v>42042.904386574075</v>
      </c>
    </row>
    <row r="2904" spans="1:20" ht="45" x14ac:dyDescent="0.25">
      <c r="A2904">
        <v>2902</v>
      </c>
      <c r="B2904" s="3" t="s">
        <v>2902</v>
      </c>
      <c r="C2904" s="3" t="s">
        <v>7012</v>
      </c>
      <c r="D2904">
        <v>150000</v>
      </c>
      <c r="E2904">
        <v>25</v>
      </c>
      <c r="F2904" t="s">
        <v>8221</v>
      </c>
      <c r="G2904" t="s">
        <v>8224</v>
      </c>
      <c r="H2904" t="s">
        <v>8246</v>
      </c>
      <c r="I2904">
        <v>1440412396</v>
      </c>
      <c r="J2904">
        <v>1437820396</v>
      </c>
      <c r="K2904" t="b">
        <v>0</v>
      </c>
      <c r="L2904">
        <v>1</v>
      </c>
      <c r="M2904" t="b">
        <v>0</v>
      </c>
      <c r="N2904" t="s">
        <v>8271</v>
      </c>
      <c r="O2904" s="5">
        <f t="shared" si="180"/>
        <v>1.6666666666666666E-2</v>
      </c>
      <c r="P2904" s="7">
        <f t="shared" si="181"/>
        <v>25</v>
      </c>
      <c r="Q2904" t="s">
        <v>8317</v>
      </c>
      <c r="R2904" t="s">
        <v>8318</v>
      </c>
      <c r="S2904" s="12">
        <f t="shared" si="182"/>
        <v>42210.439768518518</v>
      </c>
      <c r="T2904" s="12">
        <f t="shared" si="183"/>
        <v>42240.439768518518</v>
      </c>
    </row>
    <row r="2905" spans="1:20" ht="60" x14ac:dyDescent="0.25">
      <c r="A2905">
        <v>2903</v>
      </c>
      <c r="B2905" s="3" t="s">
        <v>2903</v>
      </c>
      <c r="C2905" s="3" t="s">
        <v>7013</v>
      </c>
      <c r="D2905">
        <v>5000</v>
      </c>
      <c r="E2905">
        <v>39</v>
      </c>
      <c r="F2905" t="s">
        <v>8221</v>
      </c>
      <c r="G2905" t="s">
        <v>8224</v>
      </c>
      <c r="H2905" t="s">
        <v>8246</v>
      </c>
      <c r="I2905">
        <v>1441771218</v>
      </c>
      <c r="J2905">
        <v>1436587218</v>
      </c>
      <c r="K2905" t="b">
        <v>0</v>
      </c>
      <c r="L2905">
        <v>4</v>
      </c>
      <c r="M2905" t="b">
        <v>0</v>
      </c>
      <c r="N2905" t="s">
        <v>8271</v>
      </c>
      <c r="O2905" s="5">
        <f t="shared" si="180"/>
        <v>0.77999999999999992</v>
      </c>
      <c r="P2905" s="7">
        <f t="shared" si="181"/>
        <v>9.75</v>
      </c>
      <c r="Q2905" t="s">
        <v>8317</v>
      </c>
      <c r="R2905" t="s">
        <v>8318</v>
      </c>
      <c r="S2905" s="12">
        <f t="shared" si="182"/>
        <v>42196.166874999995</v>
      </c>
      <c r="T2905" s="12">
        <f t="shared" si="183"/>
        <v>42256.166874999995</v>
      </c>
    </row>
    <row r="2906" spans="1:20" ht="60" x14ac:dyDescent="0.25">
      <c r="A2906">
        <v>2904</v>
      </c>
      <c r="B2906" s="3" t="s">
        <v>2904</v>
      </c>
      <c r="C2906" s="3" t="s">
        <v>7014</v>
      </c>
      <c r="D2906">
        <v>1500</v>
      </c>
      <c r="E2906">
        <v>75</v>
      </c>
      <c r="F2906" t="s">
        <v>8221</v>
      </c>
      <c r="G2906" t="s">
        <v>8225</v>
      </c>
      <c r="H2906" t="s">
        <v>8247</v>
      </c>
      <c r="I2906">
        <v>1415534400</v>
      </c>
      <c r="J2906">
        <v>1414538031</v>
      </c>
      <c r="K2906" t="b">
        <v>0</v>
      </c>
      <c r="L2906">
        <v>4</v>
      </c>
      <c r="M2906" t="b">
        <v>0</v>
      </c>
      <c r="N2906" t="s">
        <v>8271</v>
      </c>
      <c r="O2906" s="5">
        <f t="shared" si="180"/>
        <v>5</v>
      </c>
      <c r="P2906" s="7">
        <f t="shared" si="181"/>
        <v>18.75</v>
      </c>
      <c r="Q2906" t="s">
        <v>8317</v>
      </c>
      <c r="R2906" t="s">
        <v>8318</v>
      </c>
      <c r="S2906" s="12">
        <f t="shared" si="182"/>
        <v>41940.967951388891</v>
      </c>
      <c r="T2906" s="12">
        <f t="shared" si="183"/>
        <v>41952.5</v>
      </c>
    </row>
    <row r="2907" spans="1:20" ht="45" x14ac:dyDescent="0.25">
      <c r="A2907">
        <v>2905</v>
      </c>
      <c r="B2907" s="3" t="s">
        <v>2905</v>
      </c>
      <c r="C2907" s="3" t="s">
        <v>7015</v>
      </c>
      <c r="D2907">
        <v>3500</v>
      </c>
      <c r="E2907">
        <v>622</v>
      </c>
      <c r="F2907" t="s">
        <v>8221</v>
      </c>
      <c r="G2907" t="s">
        <v>8224</v>
      </c>
      <c r="H2907" t="s">
        <v>8246</v>
      </c>
      <c r="I2907">
        <v>1473211313</v>
      </c>
      <c r="J2907">
        <v>1472001713</v>
      </c>
      <c r="K2907" t="b">
        <v>0</v>
      </c>
      <c r="L2907">
        <v>17</v>
      </c>
      <c r="M2907" t="b">
        <v>0</v>
      </c>
      <c r="N2907" t="s">
        <v>8271</v>
      </c>
      <c r="O2907" s="5">
        <f t="shared" si="180"/>
        <v>17.771428571428572</v>
      </c>
      <c r="P2907" s="7">
        <f t="shared" si="181"/>
        <v>36.588235294117645</v>
      </c>
      <c r="Q2907" t="s">
        <v>8317</v>
      </c>
      <c r="R2907" t="s">
        <v>8318</v>
      </c>
      <c r="S2907" s="12">
        <f t="shared" si="182"/>
        <v>42606.056863425925</v>
      </c>
      <c r="T2907" s="12">
        <f t="shared" si="183"/>
        <v>42620.056863425925</v>
      </c>
    </row>
    <row r="2908" spans="1:20" ht="60" x14ac:dyDescent="0.25">
      <c r="A2908">
        <v>2906</v>
      </c>
      <c r="B2908" s="3" t="s">
        <v>2906</v>
      </c>
      <c r="C2908" s="3" t="s">
        <v>7016</v>
      </c>
      <c r="D2908">
        <v>6000</v>
      </c>
      <c r="E2908">
        <v>565</v>
      </c>
      <c r="F2908" t="s">
        <v>8221</v>
      </c>
      <c r="G2908" t="s">
        <v>8224</v>
      </c>
      <c r="H2908" t="s">
        <v>8246</v>
      </c>
      <c r="I2908">
        <v>1438390800</v>
      </c>
      <c r="J2908">
        <v>1436888066</v>
      </c>
      <c r="K2908" t="b">
        <v>0</v>
      </c>
      <c r="L2908">
        <v>7</v>
      </c>
      <c r="M2908" t="b">
        <v>0</v>
      </c>
      <c r="N2908" t="s">
        <v>8271</v>
      </c>
      <c r="O2908" s="5">
        <f t="shared" si="180"/>
        <v>9.4166666666666661</v>
      </c>
      <c r="P2908" s="7">
        <f t="shared" si="181"/>
        <v>80.714285714285708</v>
      </c>
      <c r="Q2908" t="s">
        <v>8317</v>
      </c>
      <c r="R2908" t="s">
        <v>8318</v>
      </c>
      <c r="S2908" s="12">
        <f t="shared" si="182"/>
        <v>42199.648912037039</v>
      </c>
      <c r="T2908" s="12">
        <f t="shared" si="183"/>
        <v>42217.041666666672</v>
      </c>
    </row>
    <row r="2909" spans="1:20" ht="60" x14ac:dyDescent="0.25">
      <c r="A2909">
        <v>2907</v>
      </c>
      <c r="B2909" s="3" t="s">
        <v>2907</v>
      </c>
      <c r="C2909" s="3" t="s">
        <v>7017</v>
      </c>
      <c r="D2909">
        <v>2500</v>
      </c>
      <c r="E2909">
        <v>2</v>
      </c>
      <c r="F2909" t="s">
        <v>8221</v>
      </c>
      <c r="G2909" t="s">
        <v>8224</v>
      </c>
      <c r="H2909" t="s">
        <v>8246</v>
      </c>
      <c r="I2909">
        <v>1463259837</v>
      </c>
      <c r="J2909">
        <v>1458075837</v>
      </c>
      <c r="K2909" t="b">
        <v>0</v>
      </c>
      <c r="L2909">
        <v>2</v>
      </c>
      <c r="M2909" t="b">
        <v>0</v>
      </c>
      <c r="N2909" t="s">
        <v>8271</v>
      </c>
      <c r="O2909" s="5">
        <f t="shared" si="180"/>
        <v>0.08</v>
      </c>
      <c r="P2909" s="7">
        <f t="shared" si="181"/>
        <v>1</v>
      </c>
      <c r="Q2909" t="s">
        <v>8317</v>
      </c>
      <c r="R2909" t="s">
        <v>8318</v>
      </c>
      <c r="S2909" s="12">
        <f t="shared" si="182"/>
        <v>42444.877743055549</v>
      </c>
      <c r="T2909" s="12">
        <f t="shared" si="183"/>
        <v>42504.877743055549</v>
      </c>
    </row>
    <row r="2910" spans="1:20" ht="60" x14ac:dyDescent="0.25">
      <c r="A2910">
        <v>2908</v>
      </c>
      <c r="B2910" s="3" t="s">
        <v>2908</v>
      </c>
      <c r="C2910" s="3" t="s">
        <v>7018</v>
      </c>
      <c r="D2910">
        <v>9600</v>
      </c>
      <c r="E2910">
        <v>264</v>
      </c>
      <c r="F2910" t="s">
        <v>8221</v>
      </c>
      <c r="G2910" t="s">
        <v>8224</v>
      </c>
      <c r="H2910" t="s">
        <v>8246</v>
      </c>
      <c r="I2910">
        <v>1465407219</v>
      </c>
      <c r="J2910">
        <v>1462815219</v>
      </c>
      <c r="K2910" t="b">
        <v>0</v>
      </c>
      <c r="L2910">
        <v>5</v>
      </c>
      <c r="M2910" t="b">
        <v>0</v>
      </c>
      <c r="N2910" t="s">
        <v>8271</v>
      </c>
      <c r="O2910" s="5">
        <f t="shared" si="180"/>
        <v>2.75</v>
      </c>
      <c r="P2910" s="7">
        <f t="shared" si="181"/>
        <v>52.8</v>
      </c>
      <c r="Q2910" t="s">
        <v>8317</v>
      </c>
      <c r="R2910" t="s">
        <v>8318</v>
      </c>
      <c r="S2910" s="12">
        <f t="shared" si="182"/>
        <v>42499.731701388882</v>
      </c>
      <c r="T2910" s="12">
        <f t="shared" si="183"/>
        <v>42529.731701388882</v>
      </c>
    </row>
    <row r="2911" spans="1:20" ht="60" x14ac:dyDescent="0.25">
      <c r="A2911">
        <v>2909</v>
      </c>
      <c r="B2911" s="3" t="s">
        <v>2909</v>
      </c>
      <c r="C2911" s="3" t="s">
        <v>7019</v>
      </c>
      <c r="D2911">
        <v>180000</v>
      </c>
      <c r="E2911">
        <v>20</v>
      </c>
      <c r="F2911" t="s">
        <v>8221</v>
      </c>
      <c r="G2911" t="s">
        <v>8224</v>
      </c>
      <c r="H2911" t="s">
        <v>8246</v>
      </c>
      <c r="I2911">
        <v>1416944760</v>
      </c>
      <c r="J2911">
        <v>1413527001</v>
      </c>
      <c r="K2911" t="b">
        <v>0</v>
      </c>
      <c r="L2911">
        <v>1</v>
      </c>
      <c r="M2911" t="b">
        <v>0</v>
      </c>
      <c r="N2911" t="s">
        <v>8271</v>
      </c>
      <c r="O2911" s="5">
        <f t="shared" si="180"/>
        <v>1.1111111111111112E-2</v>
      </c>
      <c r="P2911" s="7">
        <f t="shared" si="181"/>
        <v>20</v>
      </c>
      <c r="Q2911" t="s">
        <v>8317</v>
      </c>
      <c r="R2911" t="s">
        <v>8318</v>
      </c>
      <c r="S2911" s="12">
        <f t="shared" si="182"/>
        <v>41929.266215277778</v>
      </c>
      <c r="T2911" s="12">
        <f t="shared" si="183"/>
        <v>41968.823611111111</v>
      </c>
    </row>
    <row r="2912" spans="1:20" ht="45" x14ac:dyDescent="0.25">
      <c r="A2912">
        <v>2910</v>
      </c>
      <c r="B2912" s="3" t="s">
        <v>2910</v>
      </c>
      <c r="C2912" s="3" t="s">
        <v>7020</v>
      </c>
      <c r="D2912">
        <v>30000</v>
      </c>
      <c r="E2912">
        <v>1</v>
      </c>
      <c r="F2912" t="s">
        <v>8221</v>
      </c>
      <c r="G2912" t="s">
        <v>8225</v>
      </c>
      <c r="H2912" t="s">
        <v>8247</v>
      </c>
      <c r="I2912">
        <v>1434139887</v>
      </c>
      <c r="J2912">
        <v>1428955887</v>
      </c>
      <c r="K2912" t="b">
        <v>0</v>
      </c>
      <c r="L2912">
        <v>1</v>
      </c>
      <c r="M2912" t="b">
        <v>0</v>
      </c>
      <c r="N2912" t="s">
        <v>8271</v>
      </c>
      <c r="O2912" s="5">
        <f t="shared" si="180"/>
        <v>3.3333333333333335E-3</v>
      </c>
      <c r="P2912" s="7">
        <f t="shared" si="181"/>
        <v>1</v>
      </c>
      <c r="Q2912" t="s">
        <v>8317</v>
      </c>
      <c r="R2912" t="s">
        <v>8318</v>
      </c>
      <c r="S2912" s="12">
        <f t="shared" si="182"/>
        <v>42107.841284722221</v>
      </c>
      <c r="T2912" s="12">
        <f t="shared" si="183"/>
        <v>42167.841284722221</v>
      </c>
    </row>
    <row r="2913" spans="1:20" ht="60" x14ac:dyDescent="0.25">
      <c r="A2913">
        <v>2911</v>
      </c>
      <c r="B2913" s="3" t="s">
        <v>2911</v>
      </c>
      <c r="C2913" s="3" t="s">
        <v>7021</v>
      </c>
      <c r="D2913">
        <v>1800</v>
      </c>
      <c r="E2913">
        <v>657</v>
      </c>
      <c r="F2913" t="s">
        <v>8221</v>
      </c>
      <c r="G2913" t="s">
        <v>8224</v>
      </c>
      <c r="H2913" t="s">
        <v>8246</v>
      </c>
      <c r="I2913">
        <v>1435429626</v>
      </c>
      <c r="J2913">
        <v>1431973626</v>
      </c>
      <c r="K2913" t="b">
        <v>0</v>
      </c>
      <c r="L2913">
        <v>14</v>
      </c>
      <c r="M2913" t="b">
        <v>0</v>
      </c>
      <c r="N2913" t="s">
        <v>8271</v>
      </c>
      <c r="O2913" s="5">
        <f t="shared" si="180"/>
        <v>36.5</v>
      </c>
      <c r="P2913" s="7">
        <f t="shared" si="181"/>
        <v>46.928571428571431</v>
      </c>
      <c r="Q2913" t="s">
        <v>8317</v>
      </c>
      <c r="R2913" t="s">
        <v>8318</v>
      </c>
      <c r="S2913" s="12">
        <f t="shared" si="182"/>
        <v>42142.768819444449</v>
      </c>
      <c r="T2913" s="12">
        <f t="shared" si="183"/>
        <v>42182.768819444449</v>
      </c>
    </row>
    <row r="2914" spans="1:20" ht="60" x14ac:dyDescent="0.25">
      <c r="A2914">
        <v>2912</v>
      </c>
      <c r="B2914" s="3" t="s">
        <v>2912</v>
      </c>
      <c r="C2914" s="3" t="s">
        <v>7022</v>
      </c>
      <c r="D2914">
        <v>14440</v>
      </c>
      <c r="E2914">
        <v>2030</v>
      </c>
      <c r="F2914" t="s">
        <v>8221</v>
      </c>
      <c r="G2914" t="s">
        <v>8224</v>
      </c>
      <c r="H2914" t="s">
        <v>8246</v>
      </c>
      <c r="I2914">
        <v>1452827374</v>
      </c>
      <c r="J2914">
        <v>1450235374</v>
      </c>
      <c r="K2914" t="b">
        <v>0</v>
      </c>
      <c r="L2914">
        <v>26</v>
      </c>
      <c r="M2914" t="b">
        <v>0</v>
      </c>
      <c r="N2914" t="s">
        <v>8271</v>
      </c>
      <c r="O2914" s="5">
        <f t="shared" si="180"/>
        <v>14.058171745152354</v>
      </c>
      <c r="P2914" s="7">
        <f t="shared" si="181"/>
        <v>78.07692307692308</v>
      </c>
      <c r="Q2914" t="s">
        <v>8317</v>
      </c>
      <c r="R2914" t="s">
        <v>8318</v>
      </c>
      <c r="S2914" s="12">
        <f t="shared" si="182"/>
        <v>42354.131643518514</v>
      </c>
      <c r="T2914" s="12">
        <f t="shared" si="183"/>
        <v>42384.131643518514</v>
      </c>
    </row>
    <row r="2915" spans="1:20" ht="60" x14ac:dyDescent="0.25">
      <c r="A2915">
        <v>2913</v>
      </c>
      <c r="B2915" s="3" t="s">
        <v>2913</v>
      </c>
      <c r="C2915" s="3" t="s">
        <v>7023</v>
      </c>
      <c r="D2915">
        <v>10000</v>
      </c>
      <c r="E2915">
        <v>2</v>
      </c>
      <c r="F2915" t="s">
        <v>8221</v>
      </c>
      <c r="G2915" t="s">
        <v>8224</v>
      </c>
      <c r="H2915" t="s">
        <v>8246</v>
      </c>
      <c r="I2915">
        <v>1410041339</v>
      </c>
      <c r="J2915">
        <v>1404857339</v>
      </c>
      <c r="K2915" t="b">
        <v>0</v>
      </c>
      <c r="L2915">
        <v>2</v>
      </c>
      <c r="M2915" t="b">
        <v>0</v>
      </c>
      <c r="N2915" t="s">
        <v>8271</v>
      </c>
      <c r="O2915" s="5">
        <f t="shared" si="180"/>
        <v>0.02</v>
      </c>
      <c r="P2915" s="7">
        <f t="shared" si="181"/>
        <v>1</v>
      </c>
      <c r="Q2915" t="s">
        <v>8317</v>
      </c>
      <c r="R2915" t="s">
        <v>8318</v>
      </c>
      <c r="S2915" s="12">
        <f t="shared" si="182"/>
        <v>41828.922905092593</v>
      </c>
      <c r="T2915" s="12">
        <f t="shared" si="183"/>
        <v>41888.922905092593</v>
      </c>
    </row>
    <row r="2916" spans="1:20" ht="30" x14ac:dyDescent="0.25">
      <c r="A2916">
        <v>2914</v>
      </c>
      <c r="B2916" s="3" t="s">
        <v>2914</v>
      </c>
      <c r="C2916" s="3" t="s">
        <v>7024</v>
      </c>
      <c r="D2916">
        <v>25000</v>
      </c>
      <c r="E2916">
        <v>1</v>
      </c>
      <c r="F2916" t="s">
        <v>8221</v>
      </c>
      <c r="G2916" t="s">
        <v>8225</v>
      </c>
      <c r="H2916" t="s">
        <v>8247</v>
      </c>
      <c r="I2916">
        <v>1426365994</v>
      </c>
      <c r="J2916">
        <v>1421185594</v>
      </c>
      <c r="K2916" t="b">
        <v>0</v>
      </c>
      <c r="L2916">
        <v>1</v>
      </c>
      <c r="M2916" t="b">
        <v>0</v>
      </c>
      <c r="N2916" t="s">
        <v>8271</v>
      </c>
      <c r="O2916" s="5">
        <f t="shared" si="180"/>
        <v>4.0000000000000001E-3</v>
      </c>
      <c r="P2916" s="7">
        <f t="shared" si="181"/>
        <v>1</v>
      </c>
      <c r="Q2916" t="s">
        <v>8317</v>
      </c>
      <c r="R2916" t="s">
        <v>8318</v>
      </c>
      <c r="S2916" s="12">
        <f t="shared" si="182"/>
        <v>42017.907337962963</v>
      </c>
      <c r="T2916" s="12">
        <f t="shared" si="183"/>
        <v>42077.865671296298</v>
      </c>
    </row>
    <row r="2917" spans="1:20" ht="45" x14ac:dyDescent="0.25">
      <c r="A2917">
        <v>2915</v>
      </c>
      <c r="B2917" s="3" t="s">
        <v>2915</v>
      </c>
      <c r="C2917" s="3" t="s">
        <v>7025</v>
      </c>
      <c r="D2917">
        <v>1000</v>
      </c>
      <c r="E2917">
        <v>611</v>
      </c>
      <c r="F2917" t="s">
        <v>8221</v>
      </c>
      <c r="G2917" t="s">
        <v>8225</v>
      </c>
      <c r="H2917" t="s">
        <v>8247</v>
      </c>
      <c r="I2917">
        <v>1458117190</v>
      </c>
      <c r="J2917">
        <v>1455528790</v>
      </c>
      <c r="K2917" t="b">
        <v>0</v>
      </c>
      <c r="L2917">
        <v>3</v>
      </c>
      <c r="M2917" t="b">
        <v>0</v>
      </c>
      <c r="N2917" t="s">
        <v>8271</v>
      </c>
      <c r="O2917" s="5">
        <f t="shared" si="180"/>
        <v>61.1</v>
      </c>
      <c r="P2917" s="7">
        <f t="shared" si="181"/>
        <v>203.66666666666666</v>
      </c>
      <c r="Q2917" t="s">
        <v>8317</v>
      </c>
      <c r="R2917" t="s">
        <v>8318</v>
      </c>
      <c r="S2917" s="12">
        <f t="shared" si="182"/>
        <v>42415.398032407407</v>
      </c>
      <c r="T2917" s="12">
        <f t="shared" si="183"/>
        <v>42445.356365740736</v>
      </c>
    </row>
    <row r="2918" spans="1:20" ht="45" x14ac:dyDescent="0.25">
      <c r="A2918">
        <v>2916</v>
      </c>
      <c r="B2918" s="3" t="s">
        <v>2916</v>
      </c>
      <c r="C2918" s="3" t="s">
        <v>7026</v>
      </c>
      <c r="D2918">
        <v>1850</v>
      </c>
      <c r="E2918">
        <v>145</v>
      </c>
      <c r="F2918" t="s">
        <v>8221</v>
      </c>
      <c r="G2918" t="s">
        <v>8225</v>
      </c>
      <c r="H2918" t="s">
        <v>8247</v>
      </c>
      <c r="I2918">
        <v>1400498789</v>
      </c>
      <c r="J2918">
        <v>1398511589</v>
      </c>
      <c r="K2918" t="b">
        <v>0</v>
      </c>
      <c r="L2918">
        <v>7</v>
      </c>
      <c r="M2918" t="b">
        <v>0</v>
      </c>
      <c r="N2918" t="s">
        <v>8271</v>
      </c>
      <c r="O2918" s="5">
        <f t="shared" si="180"/>
        <v>7.8378378378378386</v>
      </c>
      <c r="P2918" s="7">
        <f t="shared" si="181"/>
        <v>20.714285714285715</v>
      </c>
      <c r="Q2918" t="s">
        <v>8317</v>
      </c>
      <c r="R2918" t="s">
        <v>8318</v>
      </c>
      <c r="S2918" s="12">
        <f t="shared" si="182"/>
        <v>41755.476724537039</v>
      </c>
      <c r="T2918" s="12">
        <f t="shared" si="183"/>
        <v>41778.476724537039</v>
      </c>
    </row>
    <row r="2919" spans="1:20" ht="45" x14ac:dyDescent="0.25">
      <c r="A2919">
        <v>2917</v>
      </c>
      <c r="B2919" s="3" t="s">
        <v>2917</v>
      </c>
      <c r="C2919" s="3" t="s">
        <v>7027</v>
      </c>
      <c r="D2919">
        <v>2000</v>
      </c>
      <c r="E2919">
        <v>437</v>
      </c>
      <c r="F2919" t="s">
        <v>8221</v>
      </c>
      <c r="G2919" t="s">
        <v>8224</v>
      </c>
      <c r="H2919" t="s">
        <v>8246</v>
      </c>
      <c r="I2919">
        <v>1442381847</v>
      </c>
      <c r="J2919">
        <v>1440826647</v>
      </c>
      <c r="K2919" t="b">
        <v>0</v>
      </c>
      <c r="L2919">
        <v>9</v>
      </c>
      <c r="M2919" t="b">
        <v>0</v>
      </c>
      <c r="N2919" t="s">
        <v>8271</v>
      </c>
      <c r="O2919" s="5">
        <f t="shared" si="180"/>
        <v>21.85</v>
      </c>
      <c r="P2919" s="7">
        <f t="shared" si="181"/>
        <v>48.555555555555557</v>
      </c>
      <c r="Q2919" t="s">
        <v>8317</v>
      </c>
      <c r="R2919" t="s">
        <v>8318</v>
      </c>
      <c r="S2919" s="12">
        <f t="shared" si="182"/>
        <v>42245.234340277777</v>
      </c>
      <c r="T2919" s="12">
        <f t="shared" si="183"/>
        <v>42263.234340277777</v>
      </c>
    </row>
    <row r="2920" spans="1:20" ht="45" x14ac:dyDescent="0.25">
      <c r="A2920">
        <v>2918</v>
      </c>
      <c r="B2920" s="3" t="s">
        <v>2918</v>
      </c>
      <c r="C2920" s="3" t="s">
        <v>7028</v>
      </c>
      <c r="D2920">
        <v>5000</v>
      </c>
      <c r="E2920">
        <v>1362</v>
      </c>
      <c r="F2920" t="s">
        <v>8221</v>
      </c>
      <c r="G2920" t="s">
        <v>8224</v>
      </c>
      <c r="H2920" t="s">
        <v>8246</v>
      </c>
      <c r="I2920">
        <v>1446131207</v>
      </c>
      <c r="J2920">
        <v>1443712007</v>
      </c>
      <c r="K2920" t="b">
        <v>0</v>
      </c>
      <c r="L2920">
        <v>20</v>
      </c>
      <c r="M2920" t="b">
        <v>0</v>
      </c>
      <c r="N2920" t="s">
        <v>8271</v>
      </c>
      <c r="O2920" s="5">
        <f t="shared" si="180"/>
        <v>27.24</v>
      </c>
      <c r="P2920" s="7">
        <f t="shared" si="181"/>
        <v>68.099999999999994</v>
      </c>
      <c r="Q2920" t="s">
        <v>8317</v>
      </c>
      <c r="R2920" t="s">
        <v>8318</v>
      </c>
      <c r="S2920" s="12">
        <f t="shared" si="182"/>
        <v>42278.629710648151</v>
      </c>
      <c r="T2920" s="12">
        <f t="shared" si="183"/>
        <v>42306.629710648151</v>
      </c>
    </row>
    <row r="2921" spans="1:20" ht="45" x14ac:dyDescent="0.25">
      <c r="A2921">
        <v>2919</v>
      </c>
      <c r="B2921" s="3" t="s">
        <v>2919</v>
      </c>
      <c r="C2921" s="3" t="s">
        <v>7029</v>
      </c>
      <c r="D2921">
        <v>600</v>
      </c>
      <c r="E2921">
        <v>51</v>
      </c>
      <c r="F2921" t="s">
        <v>8221</v>
      </c>
      <c r="G2921" t="s">
        <v>8224</v>
      </c>
      <c r="H2921" t="s">
        <v>8246</v>
      </c>
      <c r="I2921">
        <v>1407250329</v>
      </c>
      <c r="J2921">
        <v>1404658329</v>
      </c>
      <c r="K2921" t="b">
        <v>0</v>
      </c>
      <c r="L2921">
        <v>6</v>
      </c>
      <c r="M2921" t="b">
        <v>0</v>
      </c>
      <c r="N2921" t="s">
        <v>8271</v>
      </c>
      <c r="O2921" s="5">
        <f t="shared" si="180"/>
        <v>8.5</v>
      </c>
      <c r="P2921" s="7">
        <f t="shared" si="181"/>
        <v>8.5</v>
      </c>
      <c r="Q2921" t="s">
        <v>8317</v>
      </c>
      <c r="R2921" t="s">
        <v>8318</v>
      </c>
      <c r="S2921" s="12">
        <f t="shared" si="182"/>
        <v>41826.61954861111</v>
      </c>
      <c r="T2921" s="12">
        <f t="shared" si="183"/>
        <v>41856.61954861111</v>
      </c>
    </row>
    <row r="2922" spans="1:20" ht="60" x14ac:dyDescent="0.25">
      <c r="A2922">
        <v>2920</v>
      </c>
      <c r="B2922" s="3" t="s">
        <v>2920</v>
      </c>
      <c r="C2922" s="3" t="s">
        <v>7030</v>
      </c>
      <c r="D2922">
        <v>2500</v>
      </c>
      <c r="E2922">
        <v>671</v>
      </c>
      <c r="F2922" t="s">
        <v>8221</v>
      </c>
      <c r="G2922" t="s">
        <v>8229</v>
      </c>
      <c r="H2922" t="s">
        <v>8251</v>
      </c>
      <c r="I2922">
        <v>1427306470</v>
      </c>
      <c r="J2922">
        <v>1424718070</v>
      </c>
      <c r="K2922" t="b">
        <v>0</v>
      </c>
      <c r="L2922">
        <v>13</v>
      </c>
      <c r="M2922" t="b">
        <v>0</v>
      </c>
      <c r="N2922" t="s">
        <v>8271</v>
      </c>
      <c r="O2922" s="5">
        <f t="shared" si="180"/>
        <v>26.840000000000003</v>
      </c>
      <c r="P2922" s="7">
        <f t="shared" si="181"/>
        <v>51.615384615384613</v>
      </c>
      <c r="Q2922" t="s">
        <v>8317</v>
      </c>
      <c r="R2922" t="s">
        <v>8318</v>
      </c>
      <c r="S2922" s="12">
        <f t="shared" si="182"/>
        <v>42058.792476851857</v>
      </c>
      <c r="T2922" s="12">
        <f t="shared" si="183"/>
        <v>42088.750810185185</v>
      </c>
    </row>
    <row r="2923" spans="1:20" ht="45" hidden="1" x14ac:dyDescent="0.25">
      <c r="A2923">
        <v>2921</v>
      </c>
      <c r="B2923" s="3" t="s">
        <v>2921</v>
      </c>
      <c r="C2923" s="3" t="s">
        <v>7031</v>
      </c>
      <c r="D2923">
        <v>100</v>
      </c>
      <c r="E2923">
        <v>129</v>
      </c>
      <c r="F2923" t="s">
        <v>8219</v>
      </c>
      <c r="G2923" t="s">
        <v>8224</v>
      </c>
      <c r="H2923" t="s">
        <v>8246</v>
      </c>
      <c r="I2923">
        <v>1411679804</v>
      </c>
      <c r="J2923">
        <v>1409087804</v>
      </c>
      <c r="K2923" t="b">
        <v>0</v>
      </c>
      <c r="L2923">
        <v>3</v>
      </c>
      <c r="M2923" t="b">
        <v>1</v>
      </c>
      <c r="N2923" t="s">
        <v>8305</v>
      </c>
      <c r="O2923" s="5">
        <f t="shared" si="180"/>
        <v>129</v>
      </c>
      <c r="P2923" s="7">
        <f t="shared" si="181"/>
        <v>43</v>
      </c>
      <c r="Q2923" t="s">
        <v>8317</v>
      </c>
      <c r="R2923" t="s">
        <v>8359</v>
      </c>
      <c r="S2923" s="12">
        <f t="shared" si="182"/>
        <v>41877.886620370373</v>
      </c>
      <c r="T2923" s="12">
        <f t="shared" si="183"/>
        <v>41907.886620370373</v>
      </c>
    </row>
    <row r="2924" spans="1:20" ht="60" hidden="1" x14ac:dyDescent="0.25">
      <c r="A2924">
        <v>2922</v>
      </c>
      <c r="B2924" s="3" t="s">
        <v>2922</v>
      </c>
      <c r="C2924" s="3" t="s">
        <v>7032</v>
      </c>
      <c r="D2924">
        <v>500</v>
      </c>
      <c r="E2924">
        <v>500</v>
      </c>
      <c r="F2924" t="s">
        <v>8219</v>
      </c>
      <c r="G2924" t="s">
        <v>8225</v>
      </c>
      <c r="H2924" t="s">
        <v>8247</v>
      </c>
      <c r="I2924">
        <v>1431982727</v>
      </c>
      <c r="J2924">
        <v>1428094727</v>
      </c>
      <c r="K2924" t="b">
        <v>0</v>
      </c>
      <c r="L2924">
        <v>6</v>
      </c>
      <c r="M2924" t="b">
        <v>1</v>
      </c>
      <c r="N2924" t="s">
        <v>8305</v>
      </c>
      <c r="O2924" s="5">
        <f t="shared" si="180"/>
        <v>100</v>
      </c>
      <c r="P2924" s="7">
        <f t="shared" si="181"/>
        <v>83.333333333333329</v>
      </c>
      <c r="Q2924" t="s">
        <v>8317</v>
      </c>
      <c r="R2924" t="s">
        <v>8359</v>
      </c>
      <c r="S2924" s="12">
        <f t="shared" si="182"/>
        <v>42097.874155092592</v>
      </c>
      <c r="T2924" s="12">
        <f t="shared" si="183"/>
        <v>42142.874155092592</v>
      </c>
    </row>
    <row r="2925" spans="1:20" ht="45" hidden="1" x14ac:dyDescent="0.25">
      <c r="A2925">
        <v>2923</v>
      </c>
      <c r="B2925" s="3" t="s">
        <v>2923</v>
      </c>
      <c r="C2925" s="3" t="s">
        <v>7033</v>
      </c>
      <c r="D2925">
        <v>300</v>
      </c>
      <c r="E2925">
        <v>300</v>
      </c>
      <c r="F2925" t="s">
        <v>8219</v>
      </c>
      <c r="G2925" t="s">
        <v>8224</v>
      </c>
      <c r="H2925" t="s">
        <v>8246</v>
      </c>
      <c r="I2925">
        <v>1422068400</v>
      </c>
      <c r="J2925">
        <v>1420774779</v>
      </c>
      <c r="K2925" t="b">
        <v>0</v>
      </c>
      <c r="L2925">
        <v>10</v>
      </c>
      <c r="M2925" t="b">
        <v>1</v>
      </c>
      <c r="N2925" t="s">
        <v>8305</v>
      </c>
      <c r="O2925" s="5">
        <f t="shared" si="180"/>
        <v>100</v>
      </c>
      <c r="P2925" s="7">
        <f t="shared" si="181"/>
        <v>30</v>
      </c>
      <c r="Q2925" t="s">
        <v>8317</v>
      </c>
      <c r="R2925" t="s">
        <v>8359</v>
      </c>
      <c r="S2925" s="12">
        <f t="shared" si="182"/>
        <v>42013.15253472222</v>
      </c>
      <c r="T2925" s="12">
        <f t="shared" si="183"/>
        <v>42028.125</v>
      </c>
    </row>
    <row r="2926" spans="1:20" ht="60" hidden="1" x14ac:dyDescent="0.25">
      <c r="A2926">
        <v>2924</v>
      </c>
      <c r="B2926" s="3" t="s">
        <v>2924</v>
      </c>
      <c r="C2926" s="3" t="s">
        <v>7034</v>
      </c>
      <c r="D2926">
        <v>25000</v>
      </c>
      <c r="E2926">
        <v>25800</v>
      </c>
      <c r="F2926" t="s">
        <v>8219</v>
      </c>
      <c r="G2926" t="s">
        <v>8224</v>
      </c>
      <c r="H2926" t="s">
        <v>8246</v>
      </c>
      <c r="I2926">
        <v>1431143940</v>
      </c>
      <c r="J2926">
        <v>1428585710</v>
      </c>
      <c r="K2926" t="b">
        <v>0</v>
      </c>
      <c r="L2926">
        <v>147</v>
      </c>
      <c r="M2926" t="b">
        <v>1</v>
      </c>
      <c r="N2926" t="s">
        <v>8305</v>
      </c>
      <c r="O2926" s="5">
        <f t="shared" si="180"/>
        <v>103.2</v>
      </c>
      <c r="P2926" s="7">
        <f t="shared" si="181"/>
        <v>175.51020408163265</v>
      </c>
      <c r="Q2926" t="s">
        <v>8317</v>
      </c>
      <c r="R2926" t="s">
        <v>8359</v>
      </c>
      <c r="S2926" s="12">
        <f t="shared" si="182"/>
        <v>42103.556828703702</v>
      </c>
      <c r="T2926" s="12">
        <f t="shared" si="183"/>
        <v>42133.165972222225</v>
      </c>
    </row>
    <row r="2927" spans="1:20" ht="45" hidden="1" x14ac:dyDescent="0.25">
      <c r="A2927">
        <v>2925</v>
      </c>
      <c r="B2927" s="3" t="s">
        <v>2925</v>
      </c>
      <c r="C2927" s="3" t="s">
        <v>7035</v>
      </c>
      <c r="D2927">
        <v>45000</v>
      </c>
      <c r="E2927">
        <v>46100.69</v>
      </c>
      <c r="F2927" t="s">
        <v>8219</v>
      </c>
      <c r="G2927" t="s">
        <v>8224</v>
      </c>
      <c r="H2927" t="s">
        <v>8246</v>
      </c>
      <c r="I2927">
        <v>1410444068</v>
      </c>
      <c r="J2927">
        <v>1407852068</v>
      </c>
      <c r="K2927" t="b">
        <v>0</v>
      </c>
      <c r="L2927">
        <v>199</v>
      </c>
      <c r="M2927" t="b">
        <v>1</v>
      </c>
      <c r="N2927" t="s">
        <v>8305</v>
      </c>
      <c r="O2927" s="5">
        <f t="shared" si="180"/>
        <v>102.44597777777777</v>
      </c>
      <c r="P2927" s="7">
        <f t="shared" si="181"/>
        <v>231.66175879396985</v>
      </c>
      <c r="Q2927" t="s">
        <v>8317</v>
      </c>
      <c r="R2927" t="s">
        <v>8359</v>
      </c>
      <c r="S2927" s="12">
        <f t="shared" si="182"/>
        <v>41863.584120370368</v>
      </c>
      <c r="T2927" s="12">
        <f t="shared" si="183"/>
        <v>41893.584120370368</v>
      </c>
    </row>
    <row r="2928" spans="1:20" ht="60" hidden="1" x14ac:dyDescent="0.25">
      <c r="A2928">
        <v>2926</v>
      </c>
      <c r="B2928" s="3" t="s">
        <v>2926</v>
      </c>
      <c r="C2928" s="3" t="s">
        <v>7036</v>
      </c>
      <c r="D2928">
        <v>3000</v>
      </c>
      <c r="E2928">
        <v>3750</v>
      </c>
      <c r="F2928" t="s">
        <v>8219</v>
      </c>
      <c r="G2928" t="s">
        <v>8224</v>
      </c>
      <c r="H2928" t="s">
        <v>8246</v>
      </c>
      <c r="I2928">
        <v>1424715779</v>
      </c>
      <c r="J2928">
        <v>1423506179</v>
      </c>
      <c r="K2928" t="b">
        <v>0</v>
      </c>
      <c r="L2928">
        <v>50</v>
      </c>
      <c r="M2928" t="b">
        <v>1</v>
      </c>
      <c r="N2928" t="s">
        <v>8305</v>
      </c>
      <c r="O2928" s="5">
        <f t="shared" si="180"/>
        <v>125</v>
      </c>
      <c r="P2928" s="7">
        <f t="shared" si="181"/>
        <v>75</v>
      </c>
      <c r="Q2928" t="s">
        <v>8317</v>
      </c>
      <c r="R2928" t="s">
        <v>8359</v>
      </c>
      <c r="S2928" s="12">
        <f t="shared" si="182"/>
        <v>42044.765960648147</v>
      </c>
      <c r="T2928" s="12">
        <f t="shared" si="183"/>
        <v>42058.765960648147</v>
      </c>
    </row>
    <row r="2929" spans="1:20" ht="60" hidden="1" x14ac:dyDescent="0.25">
      <c r="A2929">
        <v>2927</v>
      </c>
      <c r="B2929" s="3" t="s">
        <v>2927</v>
      </c>
      <c r="C2929" s="3" t="s">
        <v>7037</v>
      </c>
      <c r="D2929">
        <v>1800</v>
      </c>
      <c r="E2929">
        <v>2355</v>
      </c>
      <c r="F2929" t="s">
        <v>8219</v>
      </c>
      <c r="G2929" t="s">
        <v>8224</v>
      </c>
      <c r="H2929" t="s">
        <v>8246</v>
      </c>
      <c r="I2929">
        <v>1405400400</v>
      </c>
      <c r="J2929">
        <v>1402934629</v>
      </c>
      <c r="K2929" t="b">
        <v>0</v>
      </c>
      <c r="L2929">
        <v>21</v>
      </c>
      <c r="M2929" t="b">
        <v>1</v>
      </c>
      <c r="N2929" t="s">
        <v>8305</v>
      </c>
      <c r="O2929" s="5">
        <f t="shared" si="180"/>
        <v>130.83333333333334</v>
      </c>
      <c r="P2929" s="7">
        <f t="shared" si="181"/>
        <v>112.14285714285714</v>
      </c>
      <c r="Q2929" t="s">
        <v>8317</v>
      </c>
      <c r="R2929" t="s">
        <v>8359</v>
      </c>
      <c r="S2929" s="12">
        <f t="shared" si="182"/>
        <v>41806.669317129628</v>
      </c>
      <c r="T2929" s="12">
        <f t="shared" si="183"/>
        <v>41835.208333333336</v>
      </c>
    </row>
    <row r="2930" spans="1:20" ht="30" hidden="1" x14ac:dyDescent="0.25">
      <c r="A2930">
        <v>2928</v>
      </c>
      <c r="B2930" s="3" t="s">
        <v>2928</v>
      </c>
      <c r="C2930" s="3" t="s">
        <v>7038</v>
      </c>
      <c r="D2930">
        <v>1000</v>
      </c>
      <c r="E2930">
        <v>1000</v>
      </c>
      <c r="F2930" t="s">
        <v>8219</v>
      </c>
      <c r="G2930" t="s">
        <v>8224</v>
      </c>
      <c r="H2930" t="s">
        <v>8246</v>
      </c>
      <c r="I2930">
        <v>1457135846</v>
      </c>
      <c r="J2930">
        <v>1454543846</v>
      </c>
      <c r="K2930" t="b">
        <v>0</v>
      </c>
      <c r="L2930">
        <v>24</v>
      </c>
      <c r="M2930" t="b">
        <v>1</v>
      </c>
      <c r="N2930" t="s">
        <v>8305</v>
      </c>
      <c r="O2930" s="5">
        <f t="shared" si="180"/>
        <v>100</v>
      </c>
      <c r="P2930" s="7">
        <f t="shared" si="181"/>
        <v>41.666666666666664</v>
      </c>
      <c r="Q2930" t="s">
        <v>8317</v>
      </c>
      <c r="R2930" t="s">
        <v>8359</v>
      </c>
      <c r="S2930" s="12">
        <f t="shared" si="182"/>
        <v>42403.998217592598</v>
      </c>
      <c r="T2930" s="12">
        <f t="shared" si="183"/>
        <v>42433.998217592598</v>
      </c>
    </row>
    <row r="2931" spans="1:20" ht="60" hidden="1" x14ac:dyDescent="0.25">
      <c r="A2931">
        <v>2929</v>
      </c>
      <c r="B2931" s="3" t="s">
        <v>2929</v>
      </c>
      <c r="C2931" s="3" t="s">
        <v>7039</v>
      </c>
      <c r="D2931">
        <v>8000</v>
      </c>
      <c r="E2931">
        <v>8165.55</v>
      </c>
      <c r="F2931" t="s">
        <v>8219</v>
      </c>
      <c r="G2931" t="s">
        <v>8224</v>
      </c>
      <c r="H2931" t="s">
        <v>8246</v>
      </c>
      <c r="I2931">
        <v>1401024758</v>
      </c>
      <c r="J2931">
        <v>1398432758</v>
      </c>
      <c r="K2931" t="b">
        <v>0</v>
      </c>
      <c r="L2931">
        <v>32</v>
      </c>
      <c r="M2931" t="b">
        <v>1</v>
      </c>
      <c r="N2931" t="s">
        <v>8305</v>
      </c>
      <c r="O2931" s="5">
        <f t="shared" si="180"/>
        <v>102.06937499999999</v>
      </c>
      <c r="P2931" s="7">
        <f t="shared" si="181"/>
        <v>255.17343750000001</v>
      </c>
      <c r="Q2931" t="s">
        <v>8317</v>
      </c>
      <c r="R2931" t="s">
        <v>8359</v>
      </c>
      <c r="S2931" s="12">
        <f t="shared" si="182"/>
        <v>41754.564328703702</v>
      </c>
      <c r="T2931" s="12">
        <f t="shared" si="183"/>
        <v>41784.564328703702</v>
      </c>
    </row>
    <row r="2932" spans="1:20" ht="60" hidden="1" x14ac:dyDescent="0.25">
      <c r="A2932">
        <v>2930</v>
      </c>
      <c r="B2932" s="3" t="s">
        <v>2930</v>
      </c>
      <c r="C2932" s="3" t="s">
        <v>7040</v>
      </c>
      <c r="D2932">
        <v>10000</v>
      </c>
      <c r="E2932">
        <v>10092</v>
      </c>
      <c r="F2932" t="s">
        <v>8219</v>
      </c>
      <c r="G2932" t="s">
        <v>8225</v>
      </c>
      <c r="H2932" t="s">
        <v>8247</v>
      </c>
      <c r="I2932">
        <v>1431007264</v>
      </c>
      <c r="J2932">
        <v>1428415264</v>
      </c>
      <c r="K2932" t="b">
        <v>0</v>
      </c>
      <c r="L2932">
        <v>62</v>
      </c>
      <c r="M2932" t="b">
        <v>1</v>
      </c>
      <c r="N2932" t="s">
        <v>8305</v>
      </c>
      <c r="O2932" s="5">
        <f t="shared" si="180"/>
        <v>100.92000000000002</v>
      </c>
      <c r="P2932" s="7">
        <f t="shared" si="181"/>
        <v>162.7741935483871</v>
      </c>
      <c r="Q2932" t="s">
        <v>8317</v>
      </c>
      <c r="R2932" t="s">
        <v>8359</v>
      </c>
      <c r="S2932" s="12">
        <f t="shared" si="182"/>
        <v>42101.584074074075</v>
      </c>
      <c r="T2932" s="12">
        <f t="shared" si="183"/>
        <v>42131.584074074075</v>
      </c>
    </row>
    <row r="2933" spans="1:20" ht="60" hidden="1" x14ac:dyDescent="0.25">
      <c r="A2933">
        <v>2931</v>
      </c>
      <c r="B2933" s="3" t="s">
        <v>2931</v>
      </c>
      <c r="C2933" s="3" t="s">
        <v>7041</v>
      </c>
      <c r="D2933">
        <v>750</v>
      </c>
      <c r="E2933">
        <v>795</v>
      </c>
      <c r="F2933" t="s">
        <v>8219</v>
      </c>
      <c r="G2933" t="s">
        <v>8229</v>
      </c>
      <c r="H2933" t="s">
        <v>8251</v>
      </c>
      <c r="I2933">
        <v>1410761280</v>
      </c>
      <c r="J2933">
        <v>1408604363</v>
      </c>
      <c r="K2933" t="b">
        <v>0</v>
      </c>
      <c r="L2933">
        <v>9</v>
      </c>
      <c r="M2933" t="b">
        <v>1</v>
      </c>
      <c r="N2933" t="s">
        <v>8305</v>
      </c>
      <c r="O2933" s="5">
        <f t="shared" si="180"/>
        <v>106</v>
      </c>
      <c r="P2933" s="7">
        <f t="shared" si="181"/>
        <v>88.333333333333329</v>
      </c>
      <c r="Q2933" t="s">
        <v>8317</v>
      </c>
      <c r="R2933" t="s">
        <v>8359</v>
      </c>
      <c r="S2933" s="12">
        <f t="shared" si="182"/>
        <v>41872.291238425925</v>
      </c>
      <c r="T2933" s="12">
        <f t="shared" si="183"/>
        <v>41897.255555555559</v>
      </c>
    </row>
    <row r="2934" spans="1:20" ht="60" hidden="1" x14ac:dyDescent="0.25">
      <c r="A2934">
        <v>2932</v>
      </c>
      <c r="B2934" s="3" t="s">
        <v>2932</v>
      </c>
      <c r="C2934" s="3" t="s">
        <v>7042</v>
      </c>
      <c r="D2934">
        <v>3100</v>
      </c>
      <c r="E2934">
        <v>3258</v>
      </c>
      <c r="F2934" t="s">
        <v>8219</v>
      </c>
      <c r="G2934" t="s">
        <v>8226</v>
      </c>
      <c r="H2934" t="s">
        <v>8248</v>
      </c>
      <c r="I2934">
        <v>1424516400</v>
      </c>
      <c r="J2934">
        <v>1421812637</v>
      </c>
      <c r="K2934" t="b">
        <v>0</v>
      </c>
      <c r="L2934">
        <v>38</v>
      </c>
      <c r="M2934" t="b">
        <v>1</v>
      </c>
      <c r="N2934" t="s">
        <v>8305</v>
      </c>
      <c r="O2934" s="5">
        <f t="shared" si="180"/>
        <v>105.0967741935484</v>
      </c>
      <c r="P2934" s="7">
        <f t="shared" si="181"/>
        <v>85.736842105263165</v>
      </c>
      <c r="Q2934" t="s">
        <v>8317</v>
      </c>
      <c r="R2934" t="s">
        <v>8359</v>
      </c>
      <c r="S2934" s="12">
        <f t="shared" si="182"/>
        <v>42025.164780092593</v>
      </c>
      <c r="T2934" s="12">
        <f t="shared" si="183"/>
        <v>42056.458333333328</v>
      </c>
    </row>
    <row r="2935" spans="1:20" ht="60" hidden="1" x14ac:dyDescent="0.25">
      <c r="A2935">
        <v>2933</v>
      </c>
      <c r="B2935" s="3" t="s">
        <v>2933</v>
      </c>
      <c r="C2935" s="3" t="s">
        <v>7043</v>
      </c>
      <c r="D2935">
        <v>2500</v>
      </c>
      <c r="E2935">
        <v>2569</v>
      </c>
      <c r="F2935" t="s">
        <v>8219</v>
      </c>
      <c r="G2935" t="s">
        <v>8224</v>
      </c>
      <c r="H2935" t="s">
        <v>8246</v>
      </c>
      <c r="I2935">
        <v>1465081053</v>
      </c>
      <c r="J2935">
        <v>1462489053</v>
      </c>
      <c r="K2935" t="b">
        <v>0</v>
      </c>
      <c r="L2935">
        <v>54</v>
      </c>
      <c r="M2935" t="b">
        <v>1</v>
      </c>
      <c r="N2935" t="s">
        <v>8305</v>
      </c>
      <c r="O2935" s="5">
        <f t="shared" si="180"/>
        <v>102.76</v>
      </c>
      <c r="P2935" s="7">
        <f t="shared" si="181"/>
        <v>47.574074074074076</v>
      </c>
      <c r="Q2935" t="s">
        <v>8317</v>
      </c>
      <c r="R2935" t="s">
        <v>8359</v>
      </c>
      <c r="S2935" s="12">
        <f t="shared" si="182"/>
        <v>42495.956631944442</v>
      </c>
      <c r="T2935" s="12">
        <f t="shared" si="183"/>
        <v>42525.956631944442</v>
      </c>
    </row>
    <row r="2936" spans="1:20" ht="45" hidden="1" x14ac:dyDescent="0.25">
      <c r="A2936">
        <v>2934</v>
      </c>
      <c r="B2936" s="3" t="s">
        <v>2934</v>
      </c>
      <c r="C2936" s="3" t="s">
        <v>7044</v>
      </c>
      <c r="D2936">
        <v>2500</v>
      </c>
      <c r="E2936">
        <v>2700</v>
      </c>
      <c r="F2936" t="s">
        <v>8219</v>
      </c>
      <c r="G2936" t="s">
        <v>8229</v>
      </c>
      <c r="H2936" t="s">
        <v>8251</v>
      </c>
      <c r="I2936">
        <v>1402845364</v>
      </c>
      <c r="J2936">
        <v>1400253364</v>
      </c>
      <c r="K2936" t="b">
        <v>0</v>
      </c>
      <c r="L2936">
        <v>37</v>
      </c>
      <c r="M2936" t="b">
        <v>1</v>
      </c>
      <c r="N2936" t="s">
        <v>8305</v>
      </c>
      <c r="O2936" s="5">
        <f t="shared" si="180"/>
        <v>108</v>
      </c>
      <c r="P2936" s="7">
        <f t="shared" si="181"/>
        <v>72.972972972972968</v>
      </c>
      <c r="Q2936" t="s">
        <v>8317</v>
      </c>
      <c r="R2936" t="s">
        <v>8359</v>
      </c>
      <c r="S2936" s="12">
        <f t="shared" si="182"/>
        <v>41775.636157407411</v>
      </c>
      <c r="T2936" s="12">
        <f t="shared" si="183"/>
        <v>41805.636157407411</v>
      </c>
    </row>
    <row r="2937" spans="1:20" ht="45" hidden="1" x14ac:dyDescent="0.25">
      <c r="A2937">
        <v>2935</v>
      </c>
      <c r="B2937" s="3" t="s">
        <v>2935</v>
      </c>
      <c r="C2937" s="3" t="s">
        <v>7045</v>
      </c>
      <c r="D2937">
        <v>3500</v>
      </c>
      <c r="E2937">
        <v>3531</v>
      </c>
      <c r="F2937" t="s">
        <v>8219</v>
      </c>
      <c r="G2937" t="s">
        <v>8224</v>
      </c>
      <c r="H2937" t="s">
        <v>8246</v>
      </c>
      <c r="I2937">
        <v>1472490000</v>
      </c>
      <c r="J2937">
        <v>1467468008</v>
      </c>
      <c r="K2937" t="b">
        <v>0</v>
      </c>
      <c r="L2937">
        <v>39</v>
      </c>
      <c r="M2937" t="b">
        <v>1</v>
      </c>
      <c r="N2937" t="s">
        <v>8305</v>
      </c>
      <c r="O2937" s="5">
        <f t="shared" si="180"/>
        <v>100.88571428571429</v>
      </c>
      <c r="P2937" s="7">
        <f t="shared" si="181"/>
        <v>90.538461538461533</v>
      </c>
      <c r="Q2937" t="s">
        <v>8317</v>
      </c>
      <c r="R2937" t="s">
        <v>8359</v>
      </c>
      <c r="S2937" s="12">
        <f t="shared" si="182"/>
        <v>42553.583425925928</v>
      </c>
      <c r="T2937" s="12">
        <f t="shared" si="183"/>
        <v>42611.708333333328</v>
      </c>
    </row>
    <row r="2938" spans="1:20" ht="60" hidden="1" x14ac:dyDescent="0.25">
      <c r="A2938">
        <v>2936</v>
      </c>
      <c r="B2938" s="3" t="s">
        <v>2936</v>
      </c>
      <c r="C2938" s="3" t="s">
        <v>7046</v>
      </c>
      <c r="D2938">
        <v>1000</v>
      </c>
      <c r="E2938">
        <v>1280</v>
      </c>
      <c r="F2938" t="s">
        <v>8219</v>
      </c>
      <c r="G2938" t="s">
        <v>8224</v>
      </c>
      <c r="H2938" t="s">
        <v>8246</v>
      </c>
      <c r="I2938">
        <v>1413176340</v>
      </c>
      <c r="J2938">
        <v>1412091423</v>
      </c>
      <c r="K2938" t="b">
        <v>0</v>
      </c>
      <c r="L2938">
        <v>34</v>
      </c>
      <c r="M2938" t="b">
        <v>1</v>
      </c>
      <c r="N2938" t="s">
        <v>8305</v>
      </c>
      <c r="O2938" s="5">
        <f t="shared" si="180"/>
        <v>128</v>
      </c>
      <c r="P2938" s="7">
        <f t="shared" si="181"/>
        <v>37.647058823529413</v>
      </c>
      <c r="Q2938" t="s">
        <v>8317</v>
      </c>
      <c r="R2938" t="s">
        <v>8359</v>
      </c>
      <c r="S2938" s="12">
        <f t="shared" si="182"/>
        <v>41912.650729166664</v>
      </c>
      <c r="T2938" s="12">
        <f t="shared" si="183"/>
        <v>41925.207638888889</v>
      </c>
    </row>
    <row r="2939" spans="1:20" ht="30" hidden="1" x14ac:dyDescent="0.25">
      <c r="A2939">
        <v>2937</v>
      </c>
      <c r="B2939" s="3" t="s">
        <v>2937</v>
      </c>
      <c r="C2939" s="3" t="s">
        <v>7047</v>
      </c>
      <c r="D2939">
        <v>1500</v>
      </c>
      <c r="E2939">
        <v>2000</v>
      </c>
      <c r="F2939" t="s">
        <v>8219</v>
      </c>
      <c r="G2939" t="s">
        <v>8225</v>
      </c>
      <c r="H2939" t="s">
        <v>8247</v>
      </c>
      <c r="I2939">
        <v>1405249113</v>
      </c>
      <c r="J2939">
        <v>1402657113</v>
      </c>
      <c r="K2939" t="b">
        <v>0</v>
      </c>
      <c r="L2939">
        <v>55</v>
      </c>
      <c r="M2939" t="b">
        <v>1</v>
      </c>
      <c r="N2939" t="s">
        <v>8305</v>
      </c>
      <c r="O2939" s="5">
        <f t="shared" si="180"/>
        <v>133.33333333333331</v>
      </c>
      <c r="P2939" s="7">
        <f t="shared" si="181"/>
        <v>36.363636363636367</v>
      </c>
      <c r="Q2939" t="s">
        <v>8317</v>
      </c>
      <c r="R2939" t="s">
        <v>8359</v>
      </c>
      <c r="S2939" s="12">
        <f t="shared" si="182"/>
        <v>41803.457326388889</v>
      </c>
      <c r="T2939" s="12">
        <f t="shared" si="183"/>
        <v>41833.457326388889</v>
      </c>
    </row>
    <row r="2940" spans="1:20" ht="60" hidden="1" x14ac:dyDescent="0.25">
      <c r="A2940">
        <v>2938</v>
      </c>
      <c r="B2940" s="3" t="s">
        <v>2938</v>
      </c>
      <c r="C2940" s="3" t="s">
        <v>7048</v>
      </c>
      <c r="D2940">
        <v>4000</v>
      </c>
      <c r="E2940">
        <v>4055</v>
      </c>
      <c r="F2940" t="s">
        <v>8219</v>
      </c>
      <c r="G2940" t="s">
        <v>8224</v>
      </c>
      <c r="H2940" t="s">
        <v>8246</v>
      </c>
      <c r="I2940">
        <v>1422636814</v>
      </c>
      <c r="J2940">
        <v>1420044814</v>
      </c>
      <c r="K2940" t="b">
        <v>0</v>
      </c>
      <c r="L2940">
        <v>32</v>
      </c>
      <c r="M2940" t="b">
        <v>1</v>
      </c>
      <c r="N2940" t="s">
        <v>8305</v>
      </c>
      <c r="O2940" s="5">
        <f t="shared" si="180"/>
        <v>101.375</v>
      </c>
      <c r="P2940" s="7">
        <f t="shared" si="181"/>
        <v>126.71875</v>
      </c>
      <c r="Q2940" t="s">
        <v>8317</v>
      </c>
      <c r="R2940" t="s">
        <v>8359</v>
      </c>
      <c r="S2940" s="12">
        <f t="shared" si="182"/>
        <v>42004.703865740739</v>
      </c>
      <c r="T2940" s="12">
        <f t="shared" si="183"/>
        <v>42034.703865740739</v>
      </c>
    </row>
    <row r="2941" spans="1:20" ht="60" hidden="1" x14ac:dyDescent="0.25">
      <c r="A2941">
        <v>2939</v>
      </c>
      <c r="B2941" s="3" t="s">
        <v>2939</v>
      </c>
      <c r="C2941" s="3" t="s">
        <v>7049</v>
      </c>
      <c r="D2941">
        <v>8000</v>
      </c>
      <c r="E2941">
        <v>8230</v>
      </c>
      <c r="F2941" t="s">
        <v>8219</v>
      </c>
      <c r="G2941" t="s">
        <v>8224</v>
      </c>
      <c r="H2941" t="s">
        <v>8246</v>
      </c>
      <c r="I2941">
        <v>1409187600</v>
      </c>
      <c r="J2941">
        <v>1406316312</v>
      </c>
      <c r="K2941" t="b">
        <v>0</v>
      </c>
      <c r="L2941">
        <v>25</v>
      </c>
      <c r="M2941" t="b">
        <v>1</v>
      </c>
      <c r="N2941" t="s">
        <v>8305</v>
      </c>
      <c r="O2941" s="5">
        <f t="shared" si="180"/>
        <v>102.875</v>
      </c>
      <c r="P2941" s="7">
        <f t="shared" si="181"/>
        <v>329.2</v>
      </c>
      <c r="Q2941" t="s">
        <v>8317</v>
      </c>
      <c r="R2941" t="s">
        <v>8359</v>
      </c>
      <c r="S2941" s="12">
        <f t="shared" si="182"/>
        <v>41845.809166666666</v>
      </c>
      <c r="T2941" s="12">
        <f t="shared" si="183"/>
        <v>41879.041666666664</v>
      </c>
    </row>
    <row r="2942" spans="1:20" ht="45" hidden="1" x14ac:dyDescent="0.25">
      <c r="A2942">
        <v>2940</v>
      </c>
      <c r="B2942" s="3" t="s">
        <v>2940</v>
      </c>
      <c r="C2942" s="3" t="s">
        <v>7050</v>
      </c>
      <c r="D2942">
        <v>2500</v>
      </c>
      <c r="E2942">
        <v>2681</v>
      </c>
      <c r="F2942" t="s">
        <v>8219</v>
      </c>
      <c r="G2942" t="s">
        <v>8224</v>
      </c>
      <c r="H2942" t="s">
        <v>8246</v>
      </c>
      <c r="I2942">
        <v>1421606018</v>
      </c>
      <c r="J2942">
        <v>1418150018</v>
      </c>
      <c r="K2942" t="b">
        <v>0</v>
      </c>
      <c r="L2942">
        <v>33</v>
      </c>
      <c r="M2942" t="b">
        <v>1</v>
      </c>
      <c r="N2942" t="s">
        <v>8305</v>
      </c>
      <c r="O2942" s="5">
        <f t="shared" si="180"/>
        <v>107.24000000000001</v>
      </c>
      <c r="P2942" s="7">
        <f t="shared" si="181"/>
        <v>81.242424242424249</v>
      </c>
      <c r="Q2942" t="s">
        <v>8317</v>
      </c>
      <c r="R2942" t="s">
        <v>8359</v>
      </c>
      <c r="S2942" s="12">
        <f t="shared" si="182"/>
        <v>41982.773356481484</v>
      </c>
      <c r="T2942" s="12">
        <f t="shared" si="183"/>
        <v>42022.773356481484</v>
      </c>
    </row>
    <row r="2943" spans="1:20" ht="60" x14ac:dyDescent="0.25">
      <c r="A2943">
        <v>2941</v>
      </c>
      <c r="B2943" s="3" t="s">
        <v>2941</v>
      </c>
      <c r="C2943" s="3" t="s">
        <v>7051</v>
      </c>
      <c r="D2943">
        <v>25000</v>
      </c>
      <c r="E2943">
        <v>1</v>
      </c>
      <c r="F2943" t="s">
        <v>8221</v>
      </c>
      <c r="G2943" t="s">
        <v>8224</v>
      </c>
      <c r="H2943" t="s">
        <v>8246</v>
      </c>
      <c r="I2943">
        <v>1425250955</v>
      </c>
      <c r="J2943">
        <v>1422658955</v>
      </c>
      <c r="K2943" t="b">
        <v>0</v>
      </c>
      <c r="L2943">
        <v>1</v>
      </c>
      <c r="M2943" t="b">
        <v>0</v>
      </c>
      <c r="N2943" t="s">
        <v>8303</v>
      </c>
      <c r="O2943" s="5">
        <f t="shared" si="180"/>
        <v>4.0000000000000001E-3</v>
      </c>
      <c r="P2943" s="7">
        <f t="shared" si="181"/>
        <v>1</v>
      </c>
      <c r="Q2943" t="s">
        <v>8317</v>
      </c>
      <c r="R2943" t="s">
        <v>8357</v>
      </c>
      <c r="S2943" s="12">
        <f t="shared" si="182"/>
        <v>42034.960127314815</v>
      </c>
      <c r="T2943" s="12">
        <f t="shared" si="183"/>
        <v>42064.960127314815</v>
      </c>
    </row>
    <row r="2944" spans="1:20" ht="60" x14ac:dyDescent="0.25">
      <c r="A2944">
        <v>2942</v>
      </c>
      <c r="B2944" s="3" t="s">
        <v>2942</v>
      </c>
      <c r="C2944" s="3" t="s">
        <v>7052</v>
      </c>
      <c r="D2944">
        <v>200000</v>
      </c>
      <c r="E2944">
        <v>40850</v>
      </c>
      <c r="F2944" t="s">
        <v>8221</v>
      </c>
      <c r="G2944" t="s">
        <v>8229</v>
      </c>
      <c r="H2944" t="s">
        <v>8251</v>
      </c>
      <c r="I2944">
        <v>1450297080</v>
      </c>
      <c r="J2944">
        <v>1448565459</v>
      </c>
      <c r="K2944" t="b">
        <v>0</v>
      </c>
      <c r="L2944">
        <v>202</v>
      </c>
      <c r="M2944" t="b">
        <v>0</v>
      </c>
      <c r="N2944" t="s">
        <v>8303</v>
      </c>
      <c r="O2944" s="5">
        <f t="shared" si="180"/>
        <v>20.424999999999997</v>
      </c>
      <c r="P2944" s="7">
        <f t="shared" si="181"/>
        <v>202.22772277227722</v>
      </c>
      <c r="Q2944" t="s">
        <v>8317</v>
      </c>
      <c r="R2944" t="s">
        <v>8357</v>
      </c>
      <c r="S2944" s="12">
        <f t="shared" si="182"/>
        <v>42334.803923611107</v>
      </c>
      <c r="T2944" s="12">
        <f t="shared" si="183"/>
        <v>42354.845833333333</v>
      </c>
    </row>
    <row r="2945" spans="1:20" ht="60" x14ac:dyDescent="0.25">
      <c r="A2945">
        <v>2943</v>
      </c>
      <c r="B2945" s="3" t="s">
        <v>2943</v>
      </c>
      <c r="C2945" s="3" t="s">
        <v>7053</v>
      </c>
      <c r="D2945">
        <v>3000</v>
      </c>
      <c r="E2945">
        <v>0</v>
      </c>
      <c r="F2945" t="s">
        <v>8221</v>
      </c>
      <c r="G2945" t="s">
        <v>8224</v>
      </c>
      <c r="H2945" t="s">
        <v>8246</v>
      </c>
      <c r="I2945">
        <v>1428894380</v>
      </c>
      <c r="J2945">
        <v>1426302380</v>
      </c>
      <c r="K2945" t="b">
        <v>0</v>
      </c>
      <c r="L2945">
        <v>0</v>
      </c>
      <c r="M2945" t="b">
        <v>0</v>
      </c>
      <c r="N2945" t="s">
        <v>8303</v>
      </c>
      <c r="O2945" s="5">
        <f t="shared" si="180"/>
        <v>0</v>
      </c>
      <c r="P2945" s="7" t="str">
        <f t="shared" si="181"/>
        <v>N/A</v>
      </c>
      <c r="Q2945" t="s">
        <v>8317</v>
      </c>
      <c r="R2945" t="s">
        <v>8357</v>
      </c>
      <c r="S2945" s="12">
        <f t="shared" si="182"/>
        <v>42077.129398148143</v>
      </c>
      <c r="T2945" s="12">
        <f t="shared" si="183"/>
        <v>42107.129398148143</v>
      </c>
    </row>
    <row r="2946" spans="1:20" ht="45" x14ac:dyDescent="0.25">
      <c r="A2946">
        <v>2944</v>
      </c>
      <c r="B2946" s="3" t="s">
        <v>2944</v>
      </c>
      <c r="C2946" s="3" t="s">
        <v>7054</v>
      </c>
      <c r="D2946">
        <v>10000</v>
      </c>
      <c r="E2946">
        <v>100</v>
      </c>
      <c r="F2946" t="s">
        <v>8221</v>
      </c>
      <c r="G2946" t="s">
        <v>8224</v>
      </c>
      <c r="H2946" t="s">
        <v>8246</v>
      </c>
      <c r="I2946">
        <v>1433714198</v>
      </c>
      <c r="J2946">
        <v>1431122198</v>
      </c>
      <c r="K2946" t="b">
        <v>0</v>
      </c>
      <c r="L2946">
        <v>1</v>
      </c>
      <c r="M2946" t="b">
        <v>0</v>
      </c>
      <c r="N2946" t="s">
        <v>8303</v>
      </c>
      <c r="O2946" s="5">
        <f t="shared" si="180"/>
        <v>1</v>
      </c>
      <c r="P2946" s="7">
        <f t="shared" si="181"/>
        <v>100</v>
      </c>
      <c r="Q2946" t="s">
        <v>8317</v>
      </c>
      <c r="R2946" t="s">
        <v>8357</v>
      </c>
      <c r="S2946" s="12">
        <f t="shared" si="182"/>
        <v>42132.9143287037</v>
      </c>
      <c r="T2946" s="12">
        <f t="shared" si="183"/>
        <v>42162.9143287037</v>
      </c>
    </row>
    <row r="2947" spans="1:20" ht="60" x14ac:dyDescent="0.25">
      <c r="A2947">
        <v>2945</v>
      </c>
      <c r="B2947" s="3" t="s">
        <v>2945</v>
      </c>
      <c r="C2947" s="3" t="s">
        <v>7055</v>
      </c>
      <c r="D2947">
        <v>50000</v>
      </c>
      <c r="E2947">
        <v>0</v>
      </c>
      <c r="F2947" t="s">
        <v>8221</v>
      </c>
      <c r="G2947" t="s">
        <v>8224</v>
      </c>
      <c r="H2947" t="s">
        <v>8246</v>
      </c>
      <c r="I2947">
        <v>1432437660</v>
      </c>
      <c r="J2947">
        <v>1429845660</v>
      </c>
      <c r="K2947" t="b">
        <v>0</v>
      </c>
      <c r="L2947">
        <v>0</v>
      </c>
      <c r="M2947" t="b">
        <v>0</v>
      </c>
      <c r="N2947" t="s">
        <v>8303</v>
      </c>
      <c r="O2947" s="5">
        <f t="shared" ref="O2947:O3010" si="184">(E2947/D2947)*100</f>
        <v>0</v>
      </c>
      <c r="P2947" s="7" t="str">
        <f t="shared" ref="P2947:P3010" si="185">IF(E2947&gt;0,E2947/L2947,"N/A")</f>
        <v>N/A</v>
      </c>
      <c r="Q2947" t="s">
        <v>8317</v>
      </c>
      <c r="R2947" t="s">
        <v>8357</v>
      </c>
      <c r="S2947" s="12">
        <f t="shared" ref="S2947:S3010" si="186">(((J2947/60)/60)/24)+DATE(1970,1,1)</f>
        <v>42118.139583333337</v>
      </c>
      <c r="T2947" s="12">
        <f t="shared" ref="T2947:T3010" si="187">(((I2947/60)/60/24)+DATE(1970,1,1))</f>
        <v>42148.139583333337</v>
      </c>
    </row>
    <row r="2948" spans="1:20" ht="60" x14ac:dyDescent="0.25">
      <c r="A2948">
        <v>2946</v>
      </c>
      <c r="B2948" s="3" t="s">
        <v>2946</v>
      </c>
      <c r="C2948" s="3" t="s">
        <v>7056</v>
      </c>
      <c r="D2948">
        <v>2000</v>
      </c>
      <c r="E2948">
        <v>2</v>
      </c>
      <c r="F2948" t="s">
        <v>8221</v>
      </c>
      <c r="G2948" t="s">
        <v>8225</v>
      </c>
      <c r="H2948" t="s">
        <v>8247</v>
      </c>
      <c r="I2948">
        <v>1471265092</v>
      </c>
      <c r="J2948">
        <v>1468673092</v>
      </c>
      <c r="K2948" t="b">
        <v>0</v>
      </c>
      <c r="L2948">
        <v>2</v>
      </c>
      <c r="M2948" t="b">
        <v>0</v>
      </c>
      <c r="N2948" t="s">
        <v>8303</v>
      </c>
      <c r="O2948" s="5">
        <f t="shared" si="184"/>
        <v>0.1</v>
      </c>
      <c r="P2948" s="7">
        <f t="shared" si="185"/>
        <v>1</v>
      </c>
      <c r="Q2948" t="s">
        <v>8317</v>
      </c>
      <c r="R2948" t="s">
        <v>8357</v>
      </c>
      <c r="S2948" s="12">
        <f t="shared" si="186"/>
        <v>42567.531157407408</v>
      </c>
      <c r="T2948" s="12">
        <f t="shared" si="187"/>
        <v>42597.531157407408</v>
      </c>
    </row>
    <row r="2949" spans="1:20" ht="60" x14ac:dyDescent="0.25">
      <c r="A2949">
        <v>2947</v>
      </c>
      <c r="B2949" s="3" t="s">
        <v>2947</v>
      </c>
      <c r="C2949" s="3" t="s">
        <v>7057</v>
      </c>
      <c r="D2949">
        <v>25000</v>
      </c>
      <c r="E2949">
        <v>1072</v>
      </c>
      <c r="F2949" t="s">
        <v>8221</v>
      </c>
      <c r="G2949" t="s">
        <v>8224</v>
      </c>
      <c r="H2949" t="s">
        <v>8246</v>
      </c>
      <c r="I2949">
        <v>1480007460</v>
      </c>
      <c r="J2949">
        <v>1475760567</v>
      </c>
      <c r="K2949" t="b">
        <v>0</v>
      </c>
      <c r="L2949">
        <v>13</v>
      </c>
      <c r="M2949" t="b">
        <v>0</v>
      </c>
      <c r="N2949" t="s">
        <v>8303</v>
      </c>
      <c r="O2949" s="5">
        <f t="shared" si="184"/>
        <v>4.2880000000000003</v>
      </c>
      <c r="P2949" s="7">
        <f t="shared" si="185"/>
        <v>82.461538461538467</v>
      </c>
      <c r="Q2949" t="s">
        <v>8317</v>
      </c>
      <c r="R2949" t="s">
        <v>8357</v>
      </c>
      <c r="S2949" s="12">
        <f t="shared" si="186"/>
        <v>42649.562118055561</v>
      </c>
      <c r="T2949" s="12">
        <f t="shared" si="187"/>
        <v>42698.715972222228</v>
      </c>
    </row>
    <row r="2950" spans="1:20" ht="60" x14ac:dyDescent="0.25">
      <c r="A2950">
        <v>2948</v>
      </c>
      <c r="B2950" s="3" t="s">
        <v>2948</v>
      </c>
      <c r="C2950" s="3" t="s">
        <v>7058</v>
      </c>
      <c r="D2950">
        <v>500000</v>
      </c>
      <c r="E2950">
        <v>24</v>
      </c>
      <c r="F2950" t="s">
        <v>8221</v>
      </c>
      <c r="G2950" t="s">
        <v>8224</v>
      </c>
      <c r="H2950" t="s">
        <v>8246</v>
      </c>
      <c r="I2950">
        <v>1433259293</v>
      </c>
      <c r="J2950">
        <v>1428075293</v>
      </c>
      <c r="K2950" t="b">
        <v>0</v>
      </c>
      <c r="L2950">
        <v>9</v>
      </c>
      <c r="M2950" t="b">
        <v>0</v>
      </c>
      <c r="N2950" t="s">
        <v>8303</v>
      </c>
      <c r="O2950" s="5">
        <f t="shared" si="184"/>
        <v>4.8000000000000004E-3</v>
      </c>
      <c r="P2950" s="7">
        <f t="shared" si="185"/>
        <v>2.6666666666666665</v>
      </c>
      <c r="Q2950" t="s">
        <v>8317</v>
      </c>
      <c r="R2950" t="s">
        <v>8357</v>
      </c>
      <c r="S2950" s="12">
        <f t="shared" si="186"/>
        <v>42097.649224537032</v>
      </c>
      <c r="T2950" s="12">
        <f t="shared" si="187"/>
        <v>42157.649224537032</v>
      </c>
    </row>
    <row r="2951" spans="1:20" ht="60" x14ac:dyDescent="0.25">
      <c r="A2951">
        <v>2949</v>
      </c>
      <c r="B2951" s="3" t="s">
        <v>2949</v>
      </c>
      <c r="C2951" s="3" t="s">
        <v>7059</v>
      </c>
      <c r="D2951">
        <v>1000</v>
      </c>
      <c r="E2951">
        <v>25</v>
      </c>
      <c r="F2951" t="s">
        <v>8221</v>
      </c>
      <c r="G2951" t="s">
        <v>8224</v>
      </c>
      <c r="H2951" t="s">
        <v>8246</v>
      </c>
      <c r="I2951">
        <v>1447965917</v>
      </c>
      <c r="J2951">
        <v>1445370317</v>
      </c>
      <c r="K2951" t="b">
        <v>0</v>
      </c>
      <c r="L2951">
        <v>2</v>
      </c>
      <c r="M2951" t="b">
        <v>0</v>
      </c>
      <c r="N2951" t="s">
        <v>8303</v>
      </c>
      <c r="O2951" s="5">
        <f t="shared" si="184"/>
        <v>2.5</v>
      </c>
      <c r="P2951" s="7">
        <f t="shared" si="185"/>
        <v>12.5</v>
      </c>
      <c r="Q2951" t="s">
        <v>8317</v>
      </c>
      <c r="R2951" t="s">
        <v>8357</v>
      </c>
      <c r="S2951" s="12">
        <f t="shared" si="186"/>
        <v>42297.823113425926</v>
      </c>
      <c r="T2951" s="12">
        <f t="shared" si="187"/>
        <v>42327.864780092597</v>
      </c>
    </row>
    <row r="2952" spans="1:20" ht="60" x14ac:dyDescent="0.25">
      <c r="A2952">
        <v>2950</v>
      </c>
      <c r="B2952" s="3" t="s">
        <v>2950</v>
      </c>
      <c r="C2952" s="3" t="s">
        <v>7060</v>
      </c>
      <c r="D2952">
        <v>5000000</v>
      </c>
      <c r="E2952">
        <v>0</v>
      </c>
      <c r="F2952" t="s">
        <v>8221</v>
      </c>
      <c r="G2952" t="s">
        <v>8224</v>
      </c>
      <c r="H2952" t="s">
        <v>8246</v>
      </c>
      <c r="I2952">
        <v>1453538752</v>
      </c>
      <c r="J2952">
        <v>1450946752</v>
      </c>
      <c r="K2952" t="b">
        <v>0</v>
      </c>
      <c r="L2952">
        <v>0</v>
      </c>
      <c r="M2952" t="b">
        <v>0</v>
      </c>
      <c r="N2952" t="s">
        <v>8303</v>
      </c>
      <c r="O2952" s="5">
        <f t="shared" si="184"/>
        <v>0</v>
      </c>
      <c r="P2952" s="7" t="str">
        <f t="shared" si="185"/>
        <v>N/A</v>
      </c>
      <c r="Q2952" t="s">
        <v>8317</v>
      </c>
      <c r="R2952" t="s">
        <v>8357</v>
      </c>
      <c r="S2952" s="12">
        <f t="shared" si="186"/>
        <v>42362.36518518519</v>
      </c>
      <c r="T2952" s="12">
        <f t="shared" si="187"/>
        <v>42392.36518518519</v>
      </c>
    </row>
    <row r="2953" spans="1:20" ht="60" hidden="1" x14ac:dyDescent="0.25">
      <c r="A2953">
        <v>2951</v>
      </c>
      <c r="B2953" s="3" t="s">
        <v>2951</v>
      </c>
      <c r="C2953" s="3" t="s">
        <v>7061</v>
      </c>
      <c r="D2953">
        <v>50000</v>
      </c>
      <c r="E2953">
        <v>1096</v>
      </c>
      <c r="F2953" t="s">
        <v>8220</v>
      </c>
      <c r="G2953" t="s">
        <v>8224</v>
      </c>
      <c r="H2953" t="s">
        <v>8246</v>
      </c>
      <c r="I2953">
        <v>1412536573</v>
      </c>
      <c r="J2953">
        <v>1408648573</v>
      </c>
      <c r="K2953" t="b">
        <v>0</v>
      </c>
      <c r="L2953">
        <v>58</v>
      </c>
      <c r="M2953" t="b">
        <v>0</v>
      </c>
      <c r="N2953" t="s">
        <v>8303</v>
      </c>
      <c r="O2953" s="5">
        <f t="shared" si="184"/>
        <v>2.1919999999999997</v>
      </c>
      <c r="P2953" s="7">
        <f t="shared" si="185"/>
        <v>18.896551724137932</v>
      </c>
      <c r="Q2953" t="s">
        <v>8317</v>
      </c>
      <c r="R2953" t="s">
        <v>8357</v>
      </c>
      <c r="S2953" s="12">
        <f t="shared" si="186"/>
        <v>41872.802928240737</v>
      </c>
      <c r="T2953" s="12">
        <f t="shared" si="187"/>
        <v>41917.802928240737</v>
      </c>
    </row>
    <row r="2954" spans="1:20" ht="60" hidden="1" x14ac:dyDescent="0.25">
      <c r="A2954">
        <v>2952</v>
      </c>
      <c r="B2954" s="3" t="s">
        <v>2952</v>
      </c>
      <c r="C2954" s="3" t="s">
        <v>7062</v>
      </c>
      <c r="D2954">
        <v>20000</v>
      </c>
      <c r="E2954">
        <v>1605</v>
      </c>
      <c r="F2954" t="s">
        <v>8220</v>
      </c>
      <c r="G2954" t="s">
        <v>8224</v>
      </c>
      <c r="H2954" t="s">
        <v>8246</v>
      </c>
      <c r="I2954">
        <v>1476676800</v>
      </c>
      <c r="J2954">
        <v>1473957239</v>
      </c>
      <c r="K2954" t="b">
        <v>0</v>
      </c>
      <c r="L2954">
        <v>8</v>
      </c>
      <c r="M2954" t="b">
        <v>0</v>
      </c>
      <c r="N2954" t="s">
        <v>8303</v>
      </c>
      <c r="O2954" s="5">
        <f t="shared" si="184"/>
        <v>8.0250000000000004</v>
      </c>
      <c r="P2954" s="7">
        <f t="shared" si="185"/>
        <v>200.625</v>
      </c>
      <c r="Q2954" t="s">
        <v>8317</v>
      </c>
      <c r="R2954" t="s">
        <v>8357</v>
      </c>
      <c r="S2954" s="12">
        <f t="shared" si="186"/>
        <v>42628.690266203703</v>
      </c>
      <c r="T2954" s="12">
        <f t="shared" si="187"/>
        <v>42660.166666666672</v>
      </c>
    </row>
    <row r="2955" spans="1:20" ht="45" hidden="1" x14ac:dyDescent="0.25">
      <c r="A2955">
        <v>2953</v>
      </c>
      <c r="B2955" s="3" t="s">
        <v>2953</v>
      </c>
      <c r="C2955" s="3" t="s">
        <v>7063</v>
      </c>
      <c r="D2955">
        <v>400000</v>
      </c>
      <c r="E2955">
        <v>605</v>
      </c>
      <c r="F2955" t="s">
        <v>8220</v>
      </c>
      <c r="G2955" t="s">
        <v>8224</v>
      </c>
      <c r="H2955" t="s">
        <v>8246</v>
      </c>
      <c r="I2955">
        <v>1444330821</v>
      </c>
      <c r="J2955">
        <v>1441738821</v>
      </c>
      <c r="K2955" t="b">
        <v>0</v>
      </c>
      <c r="L2955">
        <v>3</v>
      </c>
      <c r="M2955" t="b">
        <v>0</v>
      </c>
      <c r="N2955" t="s">
        <v>8303</v>
      </c>
      <c r="O2955" s="5">
        <f t="shared" si="184"/>
        <v>0.15125</v>
      </c>
      <c r="P2955" s="7">
        <f t="shared" si="185"/>
        <v>201.66666666666666</v>
      </c>
      <c r="Q2955" t="s">
        <v>8317</v>
      </c>
      <c r="R2955" t="s">
        <v>8357</v>
      </c>
      <c r="S2955" s="12">
        <f t="shared" si="186"/>
        <v>42255.791909722218</v>
      </c>
      <c r="T2955" s="12">
        <f t="shared" si="187"/>
        <v>42285.791909722218</v>
      </c>
    </row>
    <row r="2956" spans="1:20" ht="45" hidden="1" x14ac:dyDescent="0.25">
      <c r="A2956">
        <v>2954</v>
      </c>
      <c r="B2956" s="3" t="s">
        <v>2954</v>
      </c>
      <c r="C2956" s="3" t="s">
        <v>7064</v>
      </c>
      <c r="D2956">
        <v>15000</v>
      </c>
      <c r="E2956">
        <v>0</v>
      </c>
      <c r="F2956" t="s">
        <v>8220</v>
      </c>
      <c r="G2956" t="s">
        <v>8224</v>
      </c>
      <c r="H2956" t="s">
        <v>8246</v>
      </c>
      <c r="I2956">
        <v>1489669203</v>
      </c>
      <c r="J2956">
        <v>1487944803</v>
      </c>
      <c r="K2956" t="b">
        <v>0</v>
      </c>
      <c r="L2956">
        <v>0</v>
      </c>
      <c r="M2956" t="b">
        <v>0</v>
      </c>
      <c r="N2956" t="s">
        <v>8303</v>
      </c>
      <c r="O2956" s="5">
        <f t="shared" si="184"/>
        <v>0</v>
      </c>
      <c r="P2956" s="7" t="str">
        <f t="shared" si="185"/>
        <v>N/A</v>
      </c>
      <c r="Q2956" t="s">
        <v>8317</v>
      </c>
      <c r="R2956" t="s">
        <v>8357</v>
      </c>
      <c r="S2956" s="12">
        <f t="shared" si="186"/>
        <v>42790.583368055552</v>
      </c>
      <c r="T2956" s="12">
        <f t="shared" si="187"/>
        <v>42810.541701388895</v>
      </c>
    </row>
    <row r="2957" spans="1:20" ht="45" hidden="1" x14ac:dyDescent="0.25">
      <c r="A2957">
        <v>2955</v>
      </c>
      <c r="B2957" s="3" t="s">
        <v>2955</v>
      </c>
      <c r="C2957" s="3" t="s">
        <v>7065</v>
      </c>
      <c r="D2957">
        <v>1200</v>
      </c>
      <c r="E2957">
        <v>715</v>
      </c>
      <c r="F2957" t="s">
        <v>8220</v>
      </c>
      <c r="G2957" t="s">
        <v>8224</v>
      </c>
      <c r="H2957" t="s">
        <v>8246</v>
      </c>
      <c r="I2957">
        <v>1434476849</v>
      </c>
      <c r="J2957">
        <v>1431884849</v>
      </c>
      <c r="K2957" t="b">
        <v>0</v>
      </c>
      <c r="L2957">
        <v>11</v>
      </c>
      <c r="M2957" t="b">
        <v>0</v>
      </c>
      <c r="N2957" t="s">
        <v>8303</v>
      </c>
      <c r="O2957" s="5">
        <f t="shared" si="184"/>
        <v>59.583333333333336</v>
      </c>
      <c r="P2957" s="7">
        <f t="shared" si="185"/>
        <v>65</v>
      </c>
      <c r="Q2957" t="s">
        <v>8317</v>
      </c>
      <c r="R2957" t="s">
        <v>8357</v>
      </c>
      <c r="S2957" s="12">
        <f t="shared" si="186"/>
        <v>42141.741307870368</v>
      </c>
      <c r="T2957" s="12">
        <f t="shared" si="187"/>
        <v>42171.741307870368</v>
      </c>
    </row>
    <row r="2958" spans="1:20" ht="60" hidden="1" x14ac:dyDescent="0.25">
      <c r="A2958">
        <v>2956</v>
      </c>
      <c r="B2958" s="3" t="s">
        <v>2956</v>
      </c>
      <c r="C2958" s="3" t="s">
        <v>7066</v>
      </c>
      <c r="D2958">
        <v>7900</v>
      </c>
      <c r="E2958">
        <v>1322</v>
      </c>
      <c r="F2958" t="s">
        <v>8220</v>
      </c>
      <c r="G2958" t="s">
        <v>8224</v>
      </c>
      <c r="H2958" t="s">
        <v>8246</v>
      </c>
      <c r="I2958">
        <v>1462402850</v>
      </c>
      <c r="J2958">
        <v>1459810850</v>
      </c>
      <c r="K2958" t="b">
        <v>0</v>
      </c>
      <c r="L2958">
        <v>20</v>
      </c>
      <c r="M2958" t="b">
        <v>0</v>
      </c>
      <c r="N2958" t="s">
        <v>8303</v>
      </c>
      <c r="O2958" s="5">
        <f t="shared" si="184"/>
        <v>16.734177215189874</v>
      </c>
      <c r="P2958" s="7">
        <f t="shared" si="185"/>
        <v>66.099999999999994</v>
      </c>
      <c r="Q2958" t="s">
        <v>8317</v>
      </c>
      <c r="R2958" t="s">
        <v>8357</v>
      </c>
      <c r="S2958" s="12">
        <f t="shared" si="186"/>
        <v>42464.958912037036</v>
      </c>
      <c r="T2958" s="12">
        <f t="shared" si="187"/>
        <v>42494.958912037036</v>
      </c>
    </row>
    <row r="2959" spans="1:20" ht="45" hidden="1" x14ac:dyDescent="0.25">
      <c r="A2959">
        <v>2957</v>
      </c>
      <c r="B2959" s="3" t="s">
        <v>2957</v>
      </c>
      <c r="C2959" s="3" t="s">
        <v>7067</v>
      </c>
      <c r="D2959">
        <v>15000</v>
      </c>
      <c r="E2959">
        <v>280</v>
      </c>
      <c r="F2959" t="s">
        <v>8220</v>
      </c>
      <c r="G2959" t="s">
        <v>8224</v>
      </c>
      <c r="H2959" t="s">
        <v>8246</v>
      </c>
      <c r="I2959">
        <v>1427498172</v>
      </c>
      <c r="J2959">
        <v>1422317772</v>
      </c>
      <c r="K2959" t="b">
        <v>0</v>
      </c>
      <c r="L2959">
        <v>3</v>
      </c>
      <c r="M2959" t="b">
        <v>0</v>
      </c>
      <c r="N2959" t="s">
        <v>8303</v>
      </c>
      <c r="O2959" s="5">
        <f t="shared" si="184"/>
        <v>1.8666666666666669</v>
      </c>
      <c r="P2959" s="7">
        <f t="shared" si="185"/>
        <v>93.333333333333329</v>
      </c>
      <c r="Q2959" t="s">
        <v>8317</v>
      </c>
      <c r="R2959" t="s">
        <v>8357</v>
      </c>
      <c r="S2959" s="12">
        <f t="shared" si="186"/>
        <v>42031.011249999996</v>
      </c>
      <c r="T2959" s="12">
        <f t="shared" si="187"/>
        <v>42090.969583333332</v>
      </c>
    </row>
    <row r="2960" spans="1:20" ht="45" hidden="1" x14ac:dyDescent="0.25">
      <c r="A2960">
        <v>2958</v>
      </c>
      <c r="B2960" s="3" t="s">
        <v>2958</v>
      </c>
      <c r="C2960" s="3" t="s">
        <v>7068</v>
      </c>
      <c r="D2960">
        <v>80000</v>
      </c>
      <c r="E2960">
        <v>0</v>
      </c>
      <c r="F2960" t="s">
        <v>8220</v>
      </c>
      <c r="G2960" t="s">
        <v>8224</v>
      </c>
      <c r="H2960" t="s">
        <v>8246</v>
      </c>
      <c r="I2960">
        <v>1462729317</v>
      </c>
      <c r="J2960">
        <v>1457548917</v>
      </c>
      <c r="K2960" t="b">
        <v>0</v>
      </c>
      <c r="L2960">
        <v>0</v>
      </c>
      <c r="M2960" t="b">
        <v>0</v>
      </c>
      <c r="N2960" t="s">
        <v>8303</v>
      </c>
      <c r="O2960" s="5">
        <f t="shared" si="184"/>
        <v>0</v>
      </c>
      <c r="P2960" s="7" t="str">
        <f t="shared" si="185"/>
        <v>N/A</v>
      </c>
      <c r="Q2960" t="s">
        <v>8317</v>
      </c>
      <c r="R2960" t="s">
        <v>8357</v>
      </c>
      <c r="S2960" s="12">
        <f t="shared" si="186"/>
        <v>42438.779131944444</v>
      </c>
      <c r="T2960" s="12">
        <f t="shared" si="187"/>
        <v>42498.73746527778</v>
      </c>
    </row>
    <row r="2961" spans="1:20" ht="60" hidden="1" x14ac:dyDescent="0.25">
      <c r="A2961">
        <v>2959</v>
      </c>
      <c r="B2961" s="3" t="s">
        <v>2959</v>
      </c>
      <c r="C2961" s="3" t="s">
        <v>7069</v>
      </c>
      <c r="D2961">
        <v>10000</v>
      </c>
      <c r="E2961">
        <v>0</v>
      </c>
      <c r="F2961" t="s">
        <v>8220</v>
      </c>
      <c r="G2961" t="s">
        <v>8225</v>
      </c>
      <c r="H2961" t="s">
        <v>8247</v>
      </c>
      <c r="I2961">
        <v>1465258325</v>
      </c>
      <c r="J2961">
        <v>1462666325</v>
      </c>
      <c r="K2961" t="b">
        <v>0</v>
      </c>
      <c r="L2961">
        <v>0</v>
      </c>
      <c r="M2961" t="b">
        <v>0</v>
      </c>
      <c r="N2961" t="s">
        <v>8303</v>
      </c>
      <c r="O2961" s="5">
        <f t="shared" si="184"/>
        <v>0</v>
      </c>
      <c r="P2961" s="7" t="str">
        <f t="shared" si="185"/>
        <v>N/A</v>
      </c>
      <c r="Q2961" t="s">
        <v>8317</v>
      </c>
      <c r="R2961" t="s">
        <v>8357</v>
      </c>
      <c r="S2961" s="12">
        <f t="shared" si="186"/>
        <v>42498.008391203708</v>
      </c>
      <c r="T2961" s="12">
        <f t="shared" si="187"/>
        <v>42528.008391203708</v>
      </c>
    </row>
    <row r="2962" spans="1:20" ht="45" hidden="1" x14ac:dyDescent="0.25">
      <c r="A2962">
        <v>2960</v>
      </c>
      <c r="B2962" s="3" t="s">
        <v>2960</v>
      </c>
      <c r="C2962" s="3" t="s">
        <v>7070</v>
      </c>
      <c r="D2962">
        <v>30000000</v>
      </c>
      <c r="E2962">
        <v>0</v>
      </c>
      <c r="F2962" t="s">
        <v>8220</v>
      </c>
      <c r="G2962" t="s">
        <v>8224</v>
      </c>
      <c r="H2962" t="s">
        <v>8246</v>
      </c>
      <c r="I2962">
        <v>1410459023</v>
      </c>
      <c r="J2962">
        <v>1407867023</v>
      </c>
      <c r="K2962" t="b">
        <v>0</v>
      </c>
      <c r="L2962">
        <v>0</v>
      </c>
      <c r="M2962" t="b">
        <v>0</v>
      </c>
      <c r="N2962" t="s">
        <v>8303</v>
      </c>
      <c r="O2962" s="5">
        <f t="shared" si="184"/>
        <v>0</v>
      </c>
      <c r="P2962" s="7" t="str">
        <f t="shared" si="185"/>
        <v>N/A</v>
      </c>
      <c r="Q2962" t="s">
        <v>8317</v>
      </c>
      <c r="R2962" t="s">
        <v>8357</v>
      </c>
      <c r="S2962" s="12">
        <f t="shared" si="186"/>
        <v>41863.757210648146</v>
      </c>
      <c r="T2962" s="12">
        <f t="shared" si="187"/>
        <v>41893.757210648146</v>
      </c>
    </row>
    <row r="2963" spans="1:20" ht="60" hidden="1" x14ac:dyDescent="0.25">
      <c r="A2963">
        <v>2961</v>
      </c>
      <c r="B2963" s="3" t="s">
        <v>2961</v>
      </c>
      <c r="C2963" s="3" t="s">
        <v>7071</v>
      </c>
      <c r="D2963">
        <v>5000</v>
      </c>
      <c r="E2963">
        <v>5481</v>
      </c>
      <c r="F2963" t="s">
        <v>8219</v>
      </c>
      <c r="G2963" t="s">
        <v>8224</v>
      </c>
      <c r="H2963" t="s">
        <v>8246</v>
      </c>
      <c r="I2963">
        <v>1427342400</v>
      </c>
      <c r="J2963">
        <v>1424927159</v>
      </c>
      <c r="K2963" t="b">
        <v>0</v>
      </c>
      <c r="L2963">
        <v>108</v>
      </c>
      <c r="M2963" t="b">
        <v>1</v>
      </c>
      <c r="N2963" t="s">
        <v>8271</v>
      </c>
      <c r="O2963" s="5">
        <f t="shared" si="184"/>
        <v>109.62</v>
      </c>
      <c r="P2963" s="7">
        <f t="shared" si="185"/>
        <v>50.75</v>
      </c>
      <c r="Q2963" t="s">
        <v>8317</v>
      </c>
      <c r="R2963" t="s">
        <v>8318</v>
      </c>
      <c r="S2963" s="12">
        <f t="shared" si="186"/>
        <v>42061.212488425925</v>
      </c>
      <c r="T2963" s="12">
        <f t="shared" si="187"/>
        <v>42089.166666666672</v>
      </c>
    </row>
    <row r="2964" spans="1:20" ht="60" hidden="1" x14ac:dyDescent="0.25">
      <c r="A2964">
        <v>2962</v>
      </c>
      <c r="B2964" s="3" t="s">
        <v>2962</v>
      </c>
      <c r="C2964" s="3" t="s">
        <v>7072</v>
      </c>
      <c r="D2964">
        <v>1000</v>
      </c>
      <c r="E2964">
        <v>1218</v>
      </c>
      <c r="F2964" t="s">
        <v>8219</v>
      </c>
      <c r="G2964" t="s">
        <v>8224</v>
      </c>
      <c r="H2964" t="s">
        <v>8246</v>
      </c>
      <c r="I2964">
        <v>1425193140</v>
      </c>
      <c r="J2964">
        <v>1422769906</v>
      </c>
      <c r="K2964" t="b">
        <v>0</v>
      </c>
      <c r="L2964">
        <v>20</v>
      </c>
      <c r="M2964" t="b">
        <v>1</v>
      </c>
      <c r="N2964" t="s">
        <v>8271</v>
      </c>
      <c r="O2964" s="5">
        <f t="shared" si="184"/>
        <v>121.8</v>
      </c>
      <c r="P2964" s="7">
        <f t="shared" si="185"/>
        <v>60.9</v>
      </c>
      <c r="Q2964" t="s">
        <v>8317</v>
      </c>
      <c r="R2964" t="s">
        <v>8318</v>
      </c>
      <c r="S2964" s="12">
        <f t="shared" si="186"/>
        <v>42036.24428240741</v>
      </c>
      <c r="T2964" s="12">
        <f t="shared" si="187"/>
        <v>42064.290972222225</v>
      </c>
    </row>
    <row r="2965" spans="1:20" ht="60" hidden="1" x14ac:dyDescent="0.25">
      <c r="A2965">
        <v>2963</v>
      </c>
      <c r="B2965" s="3" t="s">
        <v>2963</v>
      </c>
      <c r="C2965" s="3" t="s">
        <v>7073</v>
      </c>
      <c r="D2965">
        <v>10000</v>
      </c>
      <c r="E2965">
        <v>10685</v>
      </c>
      <c r="F2965" t="s">
        <v>8219</v>
      </c>
      <c r="G2965" t="s">
        <v>8224</v>
      </c>
      <c r="H2965" t="s">
        <v>8246</v>
      </c>
      <c r="I2965">
        <v>1435835824</v>
      </c>
      <c r="J2965">
        <v>1433243824</v>
      </c>
      <c r="K2965" t="b">
        <v>0</v>
      </c>
      <c r="L2965">
        <v>98</v>
      </c>
      <c r="M2965" t="b">
        <v>1</v>
      </c>
      <c r="N2965" t="s">
        <v>8271</v>
      </c>
      <c r="O2965" s="5">
        <f t="shared" si="184"/>
        <v>106.85</v>
      </c>
      <c r="P2965" s="7">
        <f t="shared" si="185"/>
        <v>109.03061224489795</v>
      </c>
      <c r="Q2965" t="s">
        <v>8317</v>
      </c>
      <c r="R2965" t="s">
        <v>8318</v>
      </c>
      <c r="S2965" s="12">
        <f t="shared" si="186"/>
        <v>42157.470185185186</v>
      </c>
      <c r="T2965" s="12">
        <f t="shared" si="187"/>
        <v>42187.470185185186</v>
      </c>
    </row>
    <row r="2966" spans="1:20" ht="60" hidden="1" x14ac:dyDescent="0.25">
      <c r="A2966">
        <v>2964</v>
      </c>
      <c r="B2966" s="3" t="s">
        <v>2964</v>
      </c>
      <c r="C2966" s="3" t="s">
        <v>7074</v>
      </c>
      <c r="D2966">
        <v>5000</v>
      </c>
      <c r="E2966">
        <v>5035.6899999999996</v>
      </c>
      <c r="F2966" t="s">
        <v>8219</v>
      </c>
      <c r="G2966" t="s">
        <v>8224</v>
      </c>
      <c r="H2966" t="s">
        <v>8246</v>
      </c>
      <c r="I2966">
        <v>1407360720</v>
      </c>
      <c r="J2966">
        <v>1404769819</v>
      </c>
      <c r="K2966" t="b">
        <v>0</v>
      </c>
      <c r="L2966">
        <v>196</v>
      </c>
      <c r="M2966" t="b">
        <v>1</v>
      </c>
      <c r="N2966" t="s">
        <v>8271</v>
      </c>
      <c r="O2966" s="5">
        <f t="shared" si="184"/>
        <v>100.71379999999999</v>
      </c>
      <c r="P2966" s="7">
        <f t="shared" si="185"/>
        <v>25.692295918367346</v>
      </c>
      <c r="Q2966" t="s">
        <v>8317</v>
      </c>
      <c r="R2966" t="s">
        <v>8318</v>
      </c>
      <c r="S2966" s="12">
        <f t="shared" si="186"/>
        <v>41827.909942129627</v>
      </c>
      <c r="T2966" s="12">
        <f t="shared" si="187"/>
        <v>41857.897222222222</v>
      </c>
    </row>
    <row r="2967" spans="1:20" ht="60" hidden="1" x14ac:dyDescent="0.25">
      <c r="A2967">
        <v>2965</v>
      </c>
      <c r="B2967" s="3" t="s">
        <v>2965</v>
      </c>
      <c r="C2967" s="3" t="s">
        <v>7075</v>
      </c>
      <c r="D2967">
        <v>1500</v>
      </c>
      <c r="E2967">
        <v>1635</v>
      </c>
      <c r="F2967" t="s">
        <v>8219</v>
      </c>
      <c r="G2967" t="s">
        <v>8224</v>
      </c>
      <c r="H2967" t="s">
        <v>8246</v>
      </c>
      <c r="I2967">
        <v>1436290233</v>
      </c>
      <c r="J2967">
        <v>1433698233</v>
      </c>
      <c r="K2967" t="b">
        <v>0</v>
      </c>
      <c r="L2967">
        <v>39</v>
      </c>
      <c r="M2967" t="b">
        <v>1</v>
      </c>
      <c r="N2967" t="s">
        <v>8271</v>
      </c>
      <c r="O2967" s="5">
        <f t="shared" si="184"/>
        <v>109.00000000000001</v>
      </c>
      <c r="P2967" s="7">
        <f t="shared" si="185"/>
        <v>41.92307692307692</v>
      </c>
      <c r="Q2967" t="s">
        <v>8317</v>
      </c>
      <c r="R2967" t="s">
        <v>8318</v>
      </c>
      <c r="S2967" s="12">
        <f t="shared" si="186"/>
        <v>42162.729548611111</v>
      </c>
      <c r="T2967" s="12">
        <f t="shared" si="187"/>
        <v>42192.729548611111</v>
      </c>
    </row>
    <row r="2968" spans="1:20" ht="60" hidden="1" x14ac:dyDescent="0.25">
      <c r="A2968">
        <v>2966</v>
      </c>
      <c r="B2968" s="3" t="s">
        <v>2966</v>
      </c>
      <c r="C2968" s="3" t="s">
        <v>7076</v>
      </c>
      <c r="D2968">
        <v>10000</v>
      </c>
      <c r="E2968">
        <v>11363</v>
      </c>
      <c r="F2968" t="s">
        <v>8219</v>
      </c>
      <c r="G2968" t="s">
        <v>8224</v>
      </c>
      <c r="H2968" t="s">
        <v>8246</v>
      </c>
      <c r="I2968">
        <v>1442425412</v>
      </c>
      <c r="J2968">
        <v>1439833412</v>
      </c>
      <c r="K2968" t="b">
        <v>0</v>
      </c>
      <c r="L2968">
        <v>128</v>
      </c>
      <c r="M2968" t="b">
        <v>1</v>
      </c>
      <c r="N2968" t="s">
        <v>8271</v>
      </c>
      <c r="O2968" s="5">
        <f t="shared" si="184"/>
        <v>113.63000000000001</v>
      </c>
      <c r="P2968" s="7">
        <f t="shared" si="185"/>
        <v>88.7734375</v>
      </c>
      <c r="Q2968" t="s">
        <v>8317</v>
      </c>
      <c r="R2968" t="s">
        <v>8318</v>
      </c>
      <c r="S2968" s="12">
        <f t="shared" si="186"/>
        <v>42233.738564814819</v>
      </c>
      <c r="T2968" s="12">
        <f t="shared" si="187"/>
        <v>42263.738564814819</v>
      </c>
    </row>
    <row r="2969" spans="1:20" ht="45" hidden="1" x14ac:dyDescent="0.25">
      <c r="A2969">
        <v>2967</v>
      </c>
      <c r="B2969" s="3" t="s">
        <v>2967</v>
      </c>
      <c r="C2969" s="3" t="s">
        <v>7077</v>
      </c>
      <c r="D2969">
        <v>5000</v>
      </c>
      <c r="E2969">
        <v>5696</v>
      </c>
      <c r="F2969" t="s">
        <v>8219</v>
      </c>
      <c r="G2969" t="s">
        <v>8224</v>
      </c>
      <c r="H2969" t="s">
        <v>8246</v>
      </c>
      <c r="I2969">
        <v>1425872692</v>
      </c>
      <c r="J2969">
        <v>1423284292</v>
      </c>
      <c r="K2969" t="b">
        <v>0</v>
      </c>
      <c r="L2969">
        <v>71</v>
      </c>
      <c r="M2969" t="b">
        <v>1</v>
      </c>
      <c r="N2969" t="s">
        <v>8271</v>
      </c>
      <c r="O2969" s="5">
        <f t="shared" si="184"/>
        <v>113.92</v>
      </c>
      <c r="P2969" s="7">
        <f t="shared" si="185"/>
        <v>80.225352112676063</v>
      </c>
      <c r="Q2969" t="s">
        <v>8317</v>
      </c>
      <c r="R2969" t="s">
        <v>8318</v>
      </c>
      <c r="S2969" s="12">
        <f t="shared" si="186"/>
        <v>42042.197824074072</v>
      </c>
      <c r="T2969" s="12">
        <f t="shared" si="187"/>
        <v>42072.156157407408</v>
      </c>
    </row>
    <row r="2970" spans="1:20" ht="30" hidden="1" x14ac:dyDescent="0.25">
      <c r="A2970">
        <v>2968</v>
      </c>
      <c r="B2970" s="3" t="s">
        <v>2968</v>
      </c>
      <c r="C2970" s="3" t="s">
        <v>7078</v>
      </c>
      <c r="D2970">
        <v>3500</v>
      </c>
      <c r="E2970">
        <v>3710</v>
      </c>
      <c r="F2970" t="s">
        <v>8219</v>
      </c>
      <c r="G2970" t="s">
        <v>8224</v>
      </c>
      <c r="H2970" t="s">
        <v>8246</v>
      </c>
      <c r="I2970">
        <v>1471406340</v>
      </c>
      <c r="J2970">
        <v>1470227660</v>
      </c>
      <c r="K2970" t="b">
        <v>0</v>
      </c>
      <c r="L2970">
        <v>47</v>
      </c>
      <c r="M2970" t="b">
        <v>1</v>
      </c>
      <c r="N2970" t="s">
        <v>8271</v>
      </c>
      <c r="O2970" s="5">
        <f t="shared" si="184"/>
        <v>106</v>
      </c>
      <c r="P2970" s="7">
        <f t="shared" si="185"/>
        <v>78.936170212765958</v>
      </c>
      <c r="Q2970" t="s">
        <v>8317</v>
      </c>
      <c r="R2970" t="s">
        <v>8318</v>
      </c>
      <c r="S2970" s="12">
        <f t="shared" si="186"/>
        <v>42585.523842592593</v>
      </c>
      <c r="T2970" s="12">
        <f t="shared" si="187"/>
        <v>42599.165972222225</v>
      </c>
    </row>
    <row r="2971" spans="1:20" ht="60" hidden="1" x14ac:dyDescent="0.25">
      <c r="A2971">
        <v>2969</v>
      </c>
      <c r="B2971" s="3" t="s">
        <v>2969</v>
      </c>
      <c r="C2971" s="3" t="s">
        <v>7079</v>
      </c>
      <c r="D2971">
        <v>1000</v>
      </c>
      <c r="E2971">
        <v>1625</v>
      </c>
      <c r="F2971" t="s">
        <v>8219</v>
      </c>
      <c r="G2971" t="s">
        <v>8229</v>
      </c>
      <c r="H2971" t="s">
        <v>8251</v>
      </c>
      <c r="I2971">
        <v>1430693460</v>
      </c>
      <c r="J2971">
        <v>1428087153</v>
      </c>
      <c r="K2971" t="b">
        <v>0</v>
      </c>
      <c r="L2971">
        <v>17</v>
      </c>
      <c r="M2971" t="b">
        <v>1</v>
      </c>
      <c r="N2971" t="s">
        <v>8271</v>
      </c>
      <c r="O2971" s="5">
        <f t="shared" si="184"/>
        <v>162.5</v>
      </c>
      <c r="P2971" s="7">
        <f t="shared" si="185"/>
        <v>95.588235294117652</v>
      </c>
      <c r="Q2971" t="s">
        <v>8317</v>
      </c>
      <c r="R2971" t="s">
        <v>8318</v>
      </c>
      <c r="S2971" s="12">
        <f t="shared" si="186"/>
        <v>42097.786493055552</v>
      </c>
      <c r="T2971" s="12">
        <f t="shared" si="187"/>
        <v>42127.952083333337</v>
      </c>
    </row>
    <row r="2972" spans="1:20" ht="45" hidden="1" x14ac:dyDescent="0.25">
      <c r="A2972">
        <v>2970</v>
      </c>
      <c r="B2972" s="3" t="s">
        <v>2970</v>
      </c>
      <c r="C2972" s="3" t="s">
        <v>7080</v>
      </c>
      <c r="D2972">
        <v>6000</v>
      </c>
      <c r="E2972">
        <v>6360</v>
      </c>
      <c r="F2972" t="s">
        <v>8219</v>
      </c>
      <c r="G2972" t="s">
        <v>8224</v>
      </c>
      <c r="H2972" t="s">
        <v>8246</v>
      </c>
      <c r="I2972">
        <v>1405699451</v>
      </c>
      <c r="J2972">
        <v>1403107451</v>
      </c>
      <c r="K2972" t="b">
        <v>0</v>
      </c>
      <c r="L2972">
        <v>91</v>
      </c>
      <c r="M2972" t="b">
        <v>1</v>
      </c>
      <c r="N2972" t="s">
        <v>8271</v>
      </c>
      <c r="O2972" s="5">
        <f t="shared" si="184"/>
        <v>106</v>
      </c>
      <c r="P2972" s="7">
        <f t="shared" si="185"/>
        <v>69.890109890109883</v>
      </c>
      <c r="Q2972" t="s">
        <v>8317</v>
      </c>
      <c r="R2972" t="s">
        <v>8318</v>
      </c>
      <c r="S2972" s="12">
        <f t="shared" si="186"/>
        <v>41808.669571759259</v>
      </c>
      <c r="T2972" s="12">
        <f t="shared" si="187"/>
        <v>41838.669571759259</v>
      </c>
    </row>
    <row r="2973" spans="1:20" ht="60" hidden="1" x14ac:dyDescent="0.25">
      <c r="A2973">
        <v>2971</v>
      </c>
      <c r="B2973" s="3" t="s">
        <v>2971</v>
      </c>
      <c r="C2973" s="3" t="s">
        <v>7081</v>
      </c>
      <c r="D2973">
        <v>3200</v>
      </c>
      <c r="E2973">
        <v>3205</v>
      </c>
      <c r="F2973" t="s">
        <v>8219</v>
      </c>
      <c r="G2973" t="s">
        <v>8224</v>
      </c>
      <c r="H2973" t="s">
        <v>8246</v>
      </c>
      <c r="I2973">
        <v>1409500078</v>
      </c>
      <c r="J2973">
        <v>1406908078</v>
      </c>
      <c r="K2973" t="b">
        <v>0</v>
      </c>
      <c r="L2973">
        <v>43</v>
      </c>
      <c r="M2973" t="b">
        <v>1</v>
      </c>
      <c r="N2973" t="s">
        <v>8271</v>
      </c>
      <c r="O2973" s="5">
        <f t="shared" si="184"/>
        <v>100.15624999999999</v>
      </c>
      <c r="P2973" s="7">
        <f t="shared" si="185"/>
        <v>74.534883720930239</v>
      </c>
      <c r="Q2973" t="s">
        <v>8317</v>
      </c>
      <c r="R2973" t="s">
        <v>8318</v>
      </c>
      <c r="S2973" s="12">
        <f t="shared" si="186"/>
        <v>41852.658310185187</v>
      </c>
      <c r="T2973" s="12">
        <f t="shared" si="187"/>
        <v>41882.658310185187</v>
      </c>
    </row>
    <row r="2974" spans="1:20" ht="30" hidden="1" x14ac:dyDescent="0.25">
      <c r="A2974">
        <v>2972</v>
      </c>
      <c r="B2974" s="3" t="s">
        <v>2972</v>
      </c>
      <c r="C2974" s="3" t="s">
        <v>7082</v>
      </c>
      <c r="D2974">
        <v>2000</v>
      </c>
      <c r="E2974">
        <v>2107</v>
      </c>
      <c r="F2974" t="s">
        <v>8219</v>
      </c>
      <c r="G2974" t="s">
        <v>8224</v>
      </c>
      <c r="H2974" t="s">
        <v>8246</v>
      </c>
      <c r="I2974">
        <v>1480899600</v>
      </c>
      <c r="J2974">
        <v>1479609520</v>
      </c>
      <c r="K2974" t="b">
        <v>0</v>
      </c>
      <c r="L2974">
        <v>17</v>
      </c>
      <c r="M2974" t="b">
        <v>1</v>
      </c>
      <c r="N2974" t="s">
        <v>8271</v>
      </c>
      <c r="O2974" s="5">
        <f t="shared" si="184"/>
        <v>105.35000000000001</v>
      </c>
      <c r="P2974" s="7">
        <f t="shared" si="185"/>
        <v>123.94117647058823</v>
      </c>
      <c r="Q2974" t="s">
        <v>8317</v>
      </c>
      <c r="R2974" t="s">
        <v>8318</v>
      </c>
      <c r="S2974" s="12">
        <f t="shared" si="186"/>
        <v>42694.110185185185</v>
      </c>
      <c r="T2974" s="12">
        <f t="shared" si="187"/>
        <v>42709.041666666672</v>
      </c>
    </row>
    <row r="2975" spans="1:20" ht="60" hidden="1" x14ac:dyDescent="0.25">
      <c r="A2975">
        <v>2973</v>
      </c>
      <c r="B2975" s="3" t="s">
        <v>2973</v>
      </c>
      <c r="C2975" s="3" t="s">
        <v>7083</v>
      </c>
      <c r="D2975">
        <v>5000</v>
      </c>
      <c r="E2975">
        <v>8740</v>
      </c>
      <c r="F2975" t="s">
        <v>8219</v>
      </c>
      <c r="G2975" t="s">
        <v>8224</v>
      </c>
      <c r="H2975" t="s">
        <v>8246</v>
      </c>
      <c r="I2975">
        <v>1451620800</v>
      </c>
      <c r="J2975">
        <v>1449171508</v>
      </c>
      <c r="K2975" t="b">
        <v>0</v>
      </c>
      <c r="L2975">
        <v>33</v>
      </c>
      <c r="M2975" t="b">
        <v>1</v>
      </c>
      <c r="N2975" t="s">
        <v>8271</v>
      </c>
      <c r="O2975" s="5">
        <f t="shared" si="184"/>
        <v>174.8</v>
      </c>
      <c r="P2975" s="7">
        <f t="shared" si="185"/>
        <v>264.84848484848487</v>
      </c>
      <c r="Q2975" t="s">
        <v>8317</v>
      </c>
      <c r="R2975" t="s">
        <v>8318</v>
      </c>
      <c r="S2975" s="12">
        <f t="shared" si="186"/>
        <v>42341.818379629629</v>
      </c>
      <c r="T2975" s="12">
        <f t="shared" si="187"/>
        <v>42370.166666666672</v>
      </c>
    </row>
    <row r="2976" spans="1:20" ht="60" hidden="1" x14ac:dyDescent="0.25">
      <c r="A2976">
        <v>2974</v>
      </c>
      <c r="B2976" s="3" t="s">
        <v>2974</v>
      </c>
      <c r="C2976" s="3" t="s">
        <v>7084</v>
      </c>
      <c r="D2976">
        <v>5000</v>
      </c>
      <c r="E2976">
        <v>5100</v>
      </c>
      <c r="F2976" t="s">
        <v>8219</v>
      </c>
      <c r="G2976" t="s">
        <v>8224</v>
      </c>
      <c r="H2976" t="s">
        <v>8246</v>
      </c>
      <c r="I2976">
        <v>1411695300</v>
      </c>
      <c r="J2976">
        <v>1409275671</v>
      </c>
      <c r="K2976" t="b">
        <v>0</v>
      </c>
      <c r="L2976">
        <v>87</v>
      </c>
      <c r="M2976" t="b">
        <v>1</v>
      </c>
      <c r="N2976" t="s">
        <v>8271</v>
      </c>
      <c r="O2976" s="5">
        <f t="shared" si="184"/>
        <v>102</v>
      </c>
      <c r="P2976" s="7">
        <f t="shared" si="185"/>
        <v>58.620689655172413</v>
      </c>
      <c r="Q2976" t="s">
        <v>8317</v>
      </c>
      <c r="R2976" t="s">
        <v>8318</v>
      </c>
      <c r="S2976" s="12">
        <f t="shared" si="186"/>
        <v>41880.061006944445</v>
      </c>
      <c r="T2976" s="12">
        <f t="shared" si="187"/>
        <v>41908.065972222219</v>
      </c>
    </row>
    <row r="2977" spans="1:20" ht="60" hidden="1" x14ac:dyDescent="0.25">
      <c r="A2977">
        <v>2975</v>
      </c>
      <c r="B2977" s="3" t="s">
        <v>2975</v>
      </c>
      <c r="C2977" s="3" t="s">
        <v>7085</v>
      </c>
      <c r="D2977">
        <v>8000</v>
      </c>
      <c r="E2977">
        <v>8010</v>
      </c>
      <c r="F2977" t="s">
        <v>8219</v>
      </c>
      <c r="G2977" t="s">
        <v>8224</v>
      </c>
      <c r="H2977" t="s">
        <v>8246</v>
      </c>
      <c r="I2977">
        <v>1417057200</v>
      </c>
      <c r="J2977">
        <v>1414599886</v>
      </c>
      <c r="K2977" t="b">
        <v>0</v>
      </c>
      <c r="L2977">
        <v>113</v>
      </c>
      <c r="M2977" t="b">
        <v>1</v>
      </c>
      <c r="N2977" t="s">
        <v>8271</v>
      </c>
      <c r="O2977" s="5">
        <f t="shared" si="184"/>
        <v>100.125</v>
      </c>
      <c r="P2977" s="7">
        <f t="shared" si="185"/>
        <v>70.884955752212392</v>
      </c>
      <c r="Q2977" t="s">
        <v>8317</v>
      </c>
      <c r="R2977" t="s">
        <v>8318</v>
      </c>
      <c r="S2977" s="12">
        <f t="shared" si="186"/>
        <v>41941.683865740742</v>
      </c>
      <c r="T2977" s="12">
        <f t="shared" si="187"/>
        <v>41970.125</v>
      </c>
    </row>
    <row r="2978" spans="1:20" ht="45" hidden="1" x14ac:dyDescent="0.25">
      <c r="A2978">
        <v>2976</v>
      </c>
      <c r="B2978" s="3" t="s">
        <v>2976</v>
      </c>
      <c r="C2978" s="3" t="s">
        <v>7086</v>
      </c>
      <c r="D2978">
        <v>70</v>
      </c>
      <c r="E2978">
        <v>120</v>
      </c>
      <c r="F2978" t="s">
        <v>8219</v>
      </c>
      <c r="G2978" t="s">
        <v>8225</v>
      </c>
      <c r="H2978" t="s">
        <v>8247</v>
      </c>
      <c r="I2978">
        <v>1457870400</v>
      </c>
      <c r="J2978">
        <v>1456421530</v>
      </c>
      <c r="K2978" t="b">
        <v>0</v>
      </c>
      <c r="L2978">
        <v>14</v>
      </c>
      <c r="M2978" t="b">
        <v>1</v>
      </c>
      <c r="N2978" t="s">
        <v>8271</v>
      </c>
      <c r="O2978" s="5">
        <f t="shared" si="184"/>
        <v>171.42857142857142</v>
      </c>
      <c r="P2978" s="7">
        <f t="shared" si="185"/>
        <v>8.5714285714285712</v>
      </c>
      <c r="Q2978" t="s">
        <v>8317</v>
      </c>
      <c r="R2978" t="s">
        <v>8318</v>
      </c>
      <c r="S2978" s="12">
        <f t="shared" si="186"/>
        <v>42425.730671296296</v>
      </c>
      <c r="T2978" s="12">
        <f t="shared" si="187"/>
        <v>42442.5</v>
      </c>
    </row>
    <row r="2979" spans="1:20" ht="60" hidden="1" x14ac:dyDescent="0.25">
      <c r="A2979">
        <v>2977</v>
      </c>
      <c r="B2979" s="3" t="s">
        <v>2977</v>
      </c>
      <c r="C2979" s="3" t="s">
        <v>7087</v>
      </c>
      <c r="D2979">
        <v>3000</v>
      </c>
      <c r="E2979">
        <v>3407</v>
      </c>
      <c r="F2979" t="s">
        <v>8219</v>
      </c>
      <c r="G2979" t="s">
        <v>8224</v>
      </c>
      <c r="H2979" t="s">
        <v>8246</v>
      </c>
      <c r="I2979">
        <v>1427076840</v>
      </c>
      <c r="J2979">
        <v>1421960934</v>
      </c>
      <c r="K2979" t="b">
        <v>0</v>
      </c>
      <c r="L2979">
        <v>30</v>
      </c>
      <c r="M2979" t="b">
        <v>1</v>
      </c>
      <c r="N2979" t="s">
        <v>8271</v>
      </c>
      <c r="O2979" s="5">
        <f t="shared" si="184"/>
        <v>113.56666666666666</v>
      </c>
      <c r="P2979" s="7">
        <f t="shared" si="185"/>
        <v>113.56666666666666</v>
      </c>
      <c r="Q2979" t="s">
        <v>8317</v>
      </c>
      <c r="R2979" t="s">
        <v>8318</v>
      </c>
      <c r="S2979" s="12">
        <f t="shared" si="186"/>
        <v>42026.88118055556</v>
      </c>
      <c r="T2979" s="12">
        <f t="shared" si="187"/>
        <v>42086.093055555553</v>
      </c>
    </row>
    <row r="2980" spans="1:20" ht="60" hidden="1" x14ac:dyDescent="0.25">
      <c r="A2980">
        <v>2978</v>
      </c>
      <c r="B2980" s="3" t="s">
        <v>2978</v>
      </c>
      <c r="C2980" s="3" t="s">
        <v>7088</v>
      </c>
      <c r="D2980">
        <v>750</v>
      </c>
      <c r="E2980">
        <v>971</v>
      </c>
      <c r="F2980" t="s">
        <v>8219</v>
      </c>
      <c r="G2980" t="s">
        <v>8224</v>
      </c>
      <c r="H2980" t="s">
        <v>8246</v>
      </c>
      <c r="I2980">
        <v>1413784740</v>
      </c>
      <c r="J2980">
        <v>1412954547</v>
      </c>
      <c r="K2980" t="b">
        <v>0</v>
      </c>
      <c r="L2980">
        <v>16</v>
      </c>
      <c r="M2980" t="b">
        <v>1</v>
      </c>
      <c r="N2980" t="s">
        <v>8271</v>
      </c>
      <c r="O2980" s="5">
        <f t="shared" si="184"/>
        <v>129.46666666666667</v>
      </c>
      <c r="P2980" s="7">
        <f t="shared" si="185"/>
        <v>60.6875</v>
      </c>
      <c r="Q2980" t="s">
        <v>8317</v>
      </c>
      <c r="R2980" t="s">
        <v>8318</v>
      </c>
      <c r="S2980" s="12">
        <f t="shared" si="186"/>
        <v>41922.640590277777</v>
      </c>
      <c r="T2980" s="12">
        <f t="shared" si="187"/>
        <v>41932.249305555553</v>
      </c>
    </row>
    <row r="2981" spans="1:20" ht="60" hidden="1" x14ac:dyDescent="0.25">
      <c r="A2981">
        <v>2979</v>
      </c>
      <c r="B2981" s="3" t="s">
        <v>2979</v>
      </c>
      <c r="C2981" s="3" t="s">
        <v>7089</v>
      </c>
      <c r="D2981">
        <v>5000</v>
      </c>
      <c r="E2981">
        <v>5070</v>
      </c>
      <c r="F2981" t="s">
        <v>8219</v>
      </c>
      <c r="G2981" t="s">
        <v>8224</v>
      </c>
      <c r="H2981" t="s">
        <v>8246</v>
      </c>
      <c r="I2981">
        <v>1420524000</v>
      </c>
      <c r="J2981">
        <v>1419104823</v>
      </c>
      <c r="K2981" t="b">
        <v>0</v>
      </c>
      <c r="L2981">
        <v>46</v>
      </c>
      <c r="M2981" t="b">
        <v>1</v>
      </c>
      <c r="N2981" t="s">
        <v>8271</v>
      </c>
      <c r="O2981" s="5">
        <f t="shared" si="184"/>
        <v>101.4</v>
      </c>
      <c r="P2981" s="7">
        <f t="shared" si="185"/>
        <v>110.21739130434783</v>
      </c>
      <c r="Q2981" t="s">
        <v>8317</v>
      </c>
      <c r="R2981" t="s">
        <v>8318</v>
      </c>
      <c r="S2981" s="12">
        <f t="shared" si="186"/>
        <v>41993.824340277773</v>
      </c>
      <c r="T2981" s="12">
        <f t="shared" si="187"/>
        <v>42010.25</v>
      </c>
    </row>
    <row r="2982" spans="1:20" ht="45" hidden="1" x14ac:dyDescent="0.25">
      <c r="A2982">
        <v>2980</v>
      </c>
      <c r="B2982" s="3" t="s">
        <v>2980</v>
      </c>
      <c r="C2982" s="3" t="s">
        <v>7090</v>
      </c>
      <c r="D2982">
        <v>3000</v>
      </c>
      <c r="E2982">
        <v>3275</v>
      </c>
      <c r="F2982" t="s">
        <v>8219</v>
      </c>
      <c r="G2982" t="s">
        <v>8224</v>
      </c>
      <c r="H2982" t="s">
        <v>8246</v>
      </c>
      <c r="I2982">
        <v>1440381600</v>
      </c>
      <c r="J2982">
        <v>1438639130</v>
      </c>
      <c r="K2982" t="b">
        <v>0</v>
      </c>
      <c r="L2982">
        <v>24</v>
      </c>
      <c r="M2982" t="b">
        <v>1</v>
      </c>
      <c r="N2982" t="s">
        <v>8271</v>
      </c>
      <c r="O2982" s="5">
        <f t="shared" si="184"/>
        <v>109.16666666666666</v>
      </c>
      <c r="P2982" s="7">
        <f t="shared" si="185"/>
        <v>136.45833333333334</v>
      </c>
      <c r="Q2982" t="s">
        <v>8317</v>
      </c>
      <c r="R2982" t="s">
        <v>8318</v>
      </c>
      <c r="S2982" s="12">
        <f t="shared" si="186"/>
        <v>42219.915856481486</v>
      </c>
      <c r="T2982" s="12">
        <f t="shared" si="187"/>
        <v>42240.083333333328</v>
      </c>
    </row>
    <row r="2983" spans="1:20" ht="60" hidden="1" x14ac:dyDescent="0.25">
      <c r="A2983">
        <v>2981</v>
      </c>
      <c r="B2983" s="3" t="s">
        <v>2981</v>
      </c>
      <c r="C2983" s="3" t="s">
        <v>7091</v>
      </c>
      <c r="D2983">
        <v>4000</v>
      </c>
      <c r="E2983">
        <v>5157</v>
      </c>
      <c r="F2983" t="s">
        <v>8219</v>
      </c>
      <c r="G2983" t="s">
        <v>8241</v>
      </c>
      <c r="H2983" t="s">
        <v>8249</v>
      </c>
      <c r="I2983">
        <v>1443014756</v>
      </c>
      <c r="J2983">
        <v>1439126756</v>
      </c>
      <c r="K2983" t="b">
        <v>1</v>
      </c>
      <c r="L2983">
        <v>97</v>
      </c>
      <c r="M2983" t="b">
        <v>1</v>
      </c>
      <c r="N2983" t="s">
        <v>8303</v>
      </c>
      <c r="O2983" s="5">
        <f t="shared" si="184"/>
        <v>128.92500000000001</v>
      </c>
      <c r="P2983" s="7">
        <f t="shared" si="185"/>
        <v>53.164948453608247</v>
      </c>
      <c r="Q2983" t="s">
        <v>8317</v>
      </c>
      <c r="R2983" t="s">
        <v>8357</v>
      </c>
      <c r="S2983" s="12">
        <f t="shared" si="186"/>
        <v>42225.559675925921</v>
      </c>
      <c r="T2983" s="12">
        <f t="shared" si="187"/>
        <v>42270.559675925921</v>
      </c>
    </row>
    <row r="2984" spans="1:20" ht="45" hidden="1" x14ac:dyDescent="0.25">
      <c r="A2984">
        <v>2982</v>
      </c>
      <c r="B2984" s="3" t="s">
        <v>2982</v>
      </c>
      <c r="C2984" s="3" t="s">
        <v>7092</v>
      </c>
      <c r="D2984">
        <v>5000</v>
      </c>
      <c r="E2984">
        <v>5103</v>
      </c>
      <c r="F2984" t="s">
        <v>8219</v>
      </c>
      <c r="G2984" t="s">
        <v>8225</v>
      </c>
      <c r="H2984" t="s">
        <v>8247</v>
      </c>
      <c r="I2984">
        <v>1455208143</v>
      </c>
      <c r="J2984">
        <v>1452616143</v>
      </c>
      <c r="K2984" t="b">
        <v>1</v>
      </c>
      <c r="L2984">
        <v>59</v>
      </c>
      <c r="M2984" t="b">
        <v>1</v>
      </c>
      <c r="N2984" t="s">
        <v>8303</v>
      </c>
      <c r="O2984" s="5">
        <f t="shared" si="184"/>
        <v>102.06</v>
      </c>
      <c r="P2984" s="7">
        <f t="shared" si="185"/>
        <v>86.491525423728817</v>
      </c>
      <c r="Q2984" t="s">
        <v>8317</v>
      </c>
      <c r="R2984" t="s">
        <v>8357</v>
      </c>
      <c r="S2984" s="12">
        <f t="shared" si="186"/>
        <v>42381.686840277776</v>
      </c>
      <c r="T2984" s="12">
        <f t="shared" si="187"/>
        <v>42411.686840277776</v>
      </c>
    </row>
    <row r="2985" spans="1:20" ht="45" hidden="1" x14ac:dyDescent="0.25">
      <c r="A2985">
        <v>2983</v>
      </c>
      <c r="B2985" s="3" t="s">
        <v>2983</v>
      </c>
      <c r="C2985" s="3" t="s">
        <v>7093</v>
      </c>
      <c r="D2985">
        <v>116000</v>
      </c>
      <c r="E2985">
        <v>169985.91</v>
      </c>
      <c r="F2985" t="s">
        <v>8219</v>
      </c>
      <c r="G2985" t="s">
        <v>8224</v>
      </c>
      <c r="H2985" t="s">
        <v>8246</v>
      </c>
      <c r="I2985">
        <v>1415722236</v>
      </c>
      <c r="J2985">
        <v>1410534636</v>
      </c>
      <c r="K2985" t="b">
        <v>1</v>
      </c>
      <c r="L2985">
        <v>1095</v>
      </c>
      <c r="M2985" t="b">
        <v>1</v>
      </c>
      <c r="N2985" t="s">
        <v>8303</v>
      </c>
      <c r="O2985" s="5">
        <f t="shared" si="184"/>
        <v>146.53957758620692</v>
      </c>
      <c r="P2985" s="7">
        <f t="shared" si="185"/>
        <v>155.23827397260274</v>
      </c>
      <c r="Q2985" t="s">
        <v>8317</v>
      </c>
      <c r="R2985" t="s">
        <v>8357</v>
      </c>
      <c r="S2985" s="12">
        <f t="shared" si="186"/>
        <v>41894.632361111115</v>
      </c>
      <c r="T2985" s="12">
        <f t="shared" si="187"/>
        <v>41954.674027777779</v>
      </c>
    </row>
    <row r="2986" spans="1:20" ht="60" hidden="1" x14ac:dyDescent="0.25">
      <c r="A2986">
        <v>2984</v>
      </c>
      <c r="B2986" s="3" t="s">
        <v>2984</v>
      </c>
      <c r="C2986" s="3" t="s">
        <v>7094</v>
      </c>
      <c r="D2986">
        <v>25000</v>
      </c>
      <c r="E2986">
        <v>25088</v>
      </c>
      <c r="F2986" t="s">
        <v>8219</v>
      </c>
      <c r="G2986" t="s">
        <v>8224</v>
      </c>
      <c r="H2986" t="s">
        <v>8246</v>
      </c>
      <c r="I2986">
        <v>1472020881</v>
      </c>
      <c r="J2986">
        <v>1469428881</v>
      </c>
      <c r="K2986" t="b">
        <v>1</v>
      </c>
      <c r="L2986">
        <v>218</v>
      </c>
      <c r="M2986" t="b">
        <v>1</v>
      </c>
      <c r="N2986" t="s">
        <v>8303</v>
      </c>
      <c r="O2986" s="5">
        <f t="shared" si="184"/>
        <v>100.352</v>
      </c>
      <c r="P2986" s="7">
        <f t="shared" si="185"/>
        <v>115.08256880733946</v>
      </c>
      <c r="Q2986" t="s">
        <v>8317</v>
      </c>
      <c r="R2986" t="s">
        <v>8357</v>
      </c>
      <c r="S2986" s="12">
        <f t="shared" si="186"/>
        <v>42576.278715277775</v>
      </c>
      <c r="T2986" s="12">
        <f t="shared" si="187"/>
        <v>42606.278715277775</v>
      </c>
    </row>
    <row r="2987" spans="1:20" ht="60" hidden="1" x14ac:dyDescent="0.25">
      <c r="A2987">
        <v>2985</v>
      </c>
      <c r="B2987" s="3" t="s">
        <v>2985</v>
      </c>
      <c r="C2987" s="3" t="s">
        <v>7095</v>
      </c>
      <c r="D2987">
        <v>10000</v>
      </c>
      <c r="E2987">
        <v>12165</v>
      </c>
      <c r="F2987" t="s">
        <v>8219</v>
      </c>
      <c r="G2987" t="s">
        <v>8228</v>
      </c>
      <c r="H2987" t="s">
        <v>8250</v>
      </c>
      <c r="I2987">
        <v>1477886400</v>
      </c>
      <c r="J2987">
        <v>1476228128</v>
      </c>
      <c r="K2987" t="b">
        <v>0</v>
      </c>
      <c r="L2987">
        <v>111</v>
      </c>
      <c r="M2987" t="b">
        <v>1</v>
      </c>
      <c r="N2987" t="s">
        <v>8303</v>
      </c>
      <c r="O2987" s="5">
        <f t="shared" si="184"/>
        <v>121.64999999999999</v>
      </c>
      <c r="P2987" s="7">
        <f t="shared" si="185"/>
        <v>109.5945945945946</v>
      </c>
      <c r="Q2987" t="s">
        <v>8317</v>
      </c>
      <c r="R2987" t="s">
        <v>8357</v>
      </c>
      <c r="S2987" s="12">
        <f t="shared" si="186"/>
        <v>42654.973703703698</v>
      </c>
      <c r="T2987" s="12">
        <f t="shared" si="187"/>
        <v>42674.166666666672</v>
      </c>
    </row>
    <row r="2988" spans="1:20" ht="45" hidden="1" x14ac:dyDescent="0.25">
      <c r="A2988">
        <v>2986</v>
      </c>
      <c r="B2988" s="3" t="s">
        <v>2986</v>
      </c>
      <c r="C2988" s="3" t="s">
        <v>7096</v>
      </c>
      <c r="D2988">
        <v>2400</v>
      </c>
      <c r="E2988">
        <v>2532</v>
      </c>
      <c r="F2988" t="s">
        <v>8219</v>
      </c>
      <c r="G2988" t="s">
        <v>8225</v>
      </c>
      <c r="H2988" t="s">
        <v>8247</v>
      </c>
      <c r="I2988">
        <v>1462100406</v>
      </c>
      <c r="J2988">
        <v>1456920006</v>
      </c>
      <c r="K2988" t="b">
        <v>0</v>
      </c>
      <c r="L2988">
        <v>56</v>
      </c>
      <c r="M2988" t="b">
        <v>1</v>
      </c>
      <c r="N2988" t="s">
        <v>8303</v>
      </c>
      <c r="O2988" s="5">
        <f t="shared" si="184"/>
        <v>105.5</v>
      </c>
      <c r="P2988" s="7">
        <f t="shared" si="185"/>
        <v>45.214285714285715</v>
      </c>
      <c r="Q2988" t="s">
        <v>8317</v>
      </c>
      <c r="R2988" t="s">
        <v>8357</v>
      </c>
      <c r="S2988" s="12">
        <f t="shared" si="186"/>
        <v>42431.500069444446</v>
      </c>
      <c r="T2988" s="12">
        <f t="shared" si="187"/>
        <v>42491.458402777775</v>
      </c>
    </row>
    <row r="2989" spans="1:20" ht="60" hidden="1" x14ac:dyDescent="0.25">
      <c r="A2989">
        <v>2987</v>
      </c>
      <c r="B2989" s="3" t="s">
        <v>2987</v>
      </c>
      <c r="C2989" s="3" t="s">
        <v>7097</v>
      </c>
      <c r="D2989">
        <v>25000</v>
      </c>
      <c r="E2989">
        <v>27600.2</v>
      </c>
      <c r="F2989" t="s">
        <v>8219</v>
      </c>
      <c r="G2989" t="s">
        <v>8224</v>
      </c>
      <c r="H2989" t="s">
        <v>8246</v>
      </c>
      <c r="I2989">
        <v>1476316800</v>
      </c>
      <c r="J2989">
        <v>1473837751</v>
      </c>
      <c r="K2989" t="b">
        <v>0</v>
      </c>
      <c r="L2989">
        <v>265</v>
      </c>
      <c r="M2989" t="b">
        <v>1</v>
      </c>
      <c r="N2989" t="s">
        <v>8303</v>
      </c>
      <c r="O2989" s="5">
        <f t="shared" si="184"/>
        <v>110.4008</v>
      </c>
      <c r="P2989" s="7">
        <f t="shared" si="185"/>
        <v>104.15169811320754</v>
      </c>
      <c r="Q2989" t="s">
        <v>8317</v>
      </c>
      <c r="R2989" t="s">
        <v>8357</v>
      </c>
      <c r="S2989" s="12">
        <f t="shared" si="186"/>
        <v>42627.307303240741</v>
      </c>
      <c r="T2989" s="12">
        <f t="shared" si="187"/>
        <v>42656</v>
      </c>
    </row>
    <row r="2990" spans="1:20" ht="60" hidden="1" x14ac:dyDescent="0.25">
      <c r="A2990">
        <v>2988</v>
      </c>
      <c r="B2990" s="3" t="s">
        <v>2988</v>
      </c>
      <c r="C2990" s="3" t="s">
        <v>7098</v>
      </c>
      <c r="D2990">
        <v>1000</v>
      </c>
      <c r="E2990">
        <v>1000</v>
      </c>
      <c r="F2990" t="s">
        <v>8219</v>
      </c>
      <c r="G2990" t="s">
        <v>8225</v>
      </c>
      <c r="H2990" t="s">
        <v>8247</v>
      </c>
      <c r="I2990">
        <v>1466412081</v>
      </c>
      <c r="J2990">
        <v>1463820081</v>
      </c>
      <c r="K2990" t="b">
        <v>0</v>
      </c>
      <c r="L2990">
        <v>28</v>
      </c>
      <c r="M2990" t="b">
        <v>1</v>
      </c>
      <c r="N2990" t="s">
        <v>8303</v>
      </c>
      <c r="O2990" s="5">
        <f t="shared" si="184"/>
        <v>100</v>
      </c>
      <c r="P2990" s="7">
        <f t="shared" si="185"/>
        <v>35.714285714285715</v>
      </c>
      <c r="Q2990" t="s">
        <v>8317</v>
      </c>
      <c r="R2990" t="s">
        <v>8357</v>
      </c>
      <c r="S2990" s="12">
        <f t="shared" si="186"/>
        <v>42511.362048611118</v>
      </c>
      <c r="T2990" s="12">
        <f t="shared" si="187"/>
        <v>42541.362048611118</v>
      </c>
    </row>
    <row r="2991" spans="1:20" hidden="1" x14ac:dyDescent="0.25">
      <c r="A2991">
        <v>2989</v>
      </c>
      <c r="B2991" s="3" t="s">
        <v>2989</v>
      </c>
      <c r="C2991" s="3" t="s">
        <v>7099</v>
      </c>
      <c r="D2991">
        <v>20000</v>
      </c>
      <c r="E2991">
        <v>35307</v>
      </c>
      <c r="F2991" t="s">
        <v>8219</v>
      </c>
      <c r="G2991" t="s">
        <v>8224</v>
      </c>
      <c r="H2991" t="s">
        <v>8246</v>
      </c>
      <c r="I2991">
        <v>1450673940</v>
      </c>
      <c r="J2991">
        <v>1448756962</v>
      </c>
      <c r="K2991" t="b">
        <v>0</v>
      </c>
      <c r="L2991">
        <v>364</v>
      </c>
      <c r="M2991" t="b">
        <v>1</v>
      </c>
      <c r="N2991" t="s">
        <v>8303</v>
      </c>
      <c r="O2991" s="5">
        <f t="shared" si="184"/>
        <v>176.535</v>
      </c>
      <c r="P2991" s="7">
        <f t="shared" si="185"/>
        <v>96.997252747252745</v>
      </c>
      <c r="Q2991" t="s">
        <v>8317</v>
      </c>
      <c r="R2991" t="s">
        <v>8357</v>
      </c>
      <c r="S2991" s="12">
        <f t="shared" si="186"/>
        <v>42337.02039351852</v>
      </c>
      <c r="T2991" s="12">
        <f t="shared" si="187"/>
        <v>42359.207638888889</v>
      </c>
    </row>
    <row r="2992" spans="1:20" ht="60" hidden="1" x14ac:dyDescent="0.25">
      <c r="A2992">
        <v>2990</v>
      </c>
      <c r="B2992" s="3" t="s">
        <v>2990</v>
      </c>
      <c r="C2992" s="3" t="s">
        <v>7100</v>
      </c>
      <c r="D2992">
        <v>10000</v>
      </c>
      <c r="E2992">
        <v>10000</v>
      </c>
      <c r="F2992" t="s">
        <v>8219</v>
      </c>
      <c r="G2992" t="s">
        <v>8224</v>
      </c>
      <c r="H2992" t="s">
        <v>8246</v>
      </c>
      <c r="I2992">
        <v>1452174420</v>
      </c>
      <c r="J2992">
        <v>1449150420</v>
      </c>
      <c r="K2992" t="b">
        <v>0</v>
      </c>
      <c r="L2992">
        <v>27</v>
      </c>
      <c r="M2992" t="b">
        <v>1</v>
      </c>
      <c r="N2992" t="s">
        <v>8303</v>
      </c>
      <c r="O2992" s="5">
        <f t="shared" si="184"/>
        <v>100</v>
      </c>
      <c r="P2992" s="7">
        <f t="shared" si="185"/>
        <v>370.37037037037038</v>
      </c>
      <c r="Q2992" t="s">
        <v>8317</v>
      </c>
      <c r="R2992" t="s">
        <v>8357</v>
      </c>
      <c r="S2992" s="12">
        <f t="shared" si="186"/>
        <v>42341.57430555555</v>
      </c>
      <c r="T2992" s="12">
        <f t="shared" si="187"/>
        <v>42376.57430555555</v>
      </c>
    </row>
    <row r="2993" spans="1:20" ht="60" hidden="1" x14ac:dyDescent="0.25">
      <c r="A2993">
        <v>2991</v>
      </c>
      <c r="B2993" s="3" t="s">
        <v>2991</v>
      </c>
      <c r="C2993" s="3" t="s">
        <v>7101</v>
      </c>
      <c r="D2993">
        <v>8500</v>
      </c>
      <c r="E2993">
        <v>8780</v>
      </c>
      <c r="F2993" t="s">
        <v>8219</v>
      </c>
      <c r="G2993" t="s">
        <v>8224</v>
      </c>
      <c r="H2993" t="s">
        <v>8246</v>
      </c>
      <c r="I2993">
        <v>1485547530</v>
      </c>
      <c r="J2993">
        <v>1483646730</v>
      </c>
      <c r="K2993" t="b">
        <v>0</v>
      </c>
      <c r="L2993">
        <v>93</v>
      </c>
      <c r="M2993" t="b">
        <v>1</v>
      </c>
      <c r="N2993" t="s">
        <v>8303</v>
      </c>
      <c r="O2993" s="5">
        <f t="shared" si="184"/>
        <v>103.29411764705883</v>
      </c>
      <c r="P2993" s="7">
        <f t="shared" si="185"/>
        <v>94.408602150537632</v>
      </c>
      <c r="Q2993" t="s">
        <v>8317</v>
      </c>
      <c r="R2993" t="s">
        <v>8357</v>
      </c>
      <c r="S2993" s="12">
        <f t="shared" si="186"/>
        <v>42740.837152777778</v>
      </c>
      <c r="T2993" s="12">
        <f t="shared" si="187"/>
        <v>42762.837152777778</v>
      </c>
    </row>
    <row r="2994" spans="1:20" ht="45" hidden="1" x14ac:dyDescent="0.25">
      <c r="A2994">
        <v>2992</v>
      </c>
      <c r="B2994" s="3" t="s">
        <v>2992</v>
      </c>
      <c r="C2994" s="3" t="s">
        <v>7102</v>
      </c>
      <c r="D2994">
        <v>3000</v>
      </c>
      <c r="E2994">
        <v>3135</v>
      </c>
      <c r="F2994" t="s">
        <v>8219</v>
      </c>
      <c r="G2994" t="s">
        <v>8224</v>
      </c>
      <c r="H2994" t="s">
        <v>8246</v>
      </c>
      <c r="I2994">
        <v>1476037510</v>
      </c>
      <c r="J2994">
        <v>1473445510</v>
      </c>
      <c r="K2994" t="b">
        <v>0</v>
      </c>
      <c r="L2994">
        <v>64</v>
      </c>
      <c r="M2994" t="b">
        <v>1</v>
      </c>
      <c r="N2994" t="s">
        <v>8303</v>
      </c>
      <c r="O2994" s="5">
        <f t="shared" si="184"/>
        <v>104.5</v>
      </c>
      <c r="P2994" s="7">
        <f t="shared" si="185"/>
        <v>48.984375</v>
      </c>
      <c r="Q2994" t="s">
        <v>8317</v>
      </c>
      <c r="R2994" t="s">
        <v>8357</v>
      </c>
      <c r="S2994" s="12">
        <f t="shared" si="186"/>
        <v>42622.767476851848</v>
      </c>
      <c r="T2994" s="12">
        <f t="shared" si="187"/>
        <v>42652.767476851848</v>
      </c>
    </row>
    <row r="2995" spans="1:20" hidden="1" x14ac:dyDescent="0.25">
      <c r="A2995">
        <v>2993</v>
      </c>
      <c r="B2995" s="3" t="s">
        <v>2993</v>
      </c>
      <c r="C2995" s="3" t="s">
        <v>7103</v>
      </c>
      <c r="D2995">
        <v>1000</v>
      </c>
      <c r="E2995">
        <v>1003</v>
      </c>
      <c r="F2995" t="s">
        <v>8219</v>
      </c>
      <c r="G2995" t="s">
        <v>8224</v>
      </c>
      <c r="H2995" t="s">
        <v>8246</v>
      </c>
      <c r="I2995">
        <v>1455998867</v>
      </c>
      <c r="J2995">
        <v>1453406867</v>
      </c>
      <c r="K2995" t="b">
        <v>0</v>
      </c>
      <c r="L2995">
        <v>22</v>
      </c>
      <c r="M2995" t="b">
        <v>1</v>
      </c>
      <c r="N2995" t="s">
        <v>8303</v>
      </c>
      <c r="O2995" s="5">
        <f t="shared" si="184"/>
        <v>100.29999999999998</v>
      </c>
      <c r="P2995" s="7">
        <f t="shared" si="185"/>
        <v>45.590909090909093</v>
      </c>
      <c r="Q2995" t="s">
        <v>8317</v>
      </c>
      <c r="R2995" t="s">
        <v>8357</v>
      </c>
      <c r="S2995" s="12">
        <f t="shared" si="186"/>
        <v>42390.838738425926</v>
      </c>
      <c r="T2995" s="12">
        <f t="shared" si="187"/>
        <v>42420.838738425926</v>
      </c>
    </row>
    <row r="2996" spans="1:20" ht="45" hidden="1" x14ac:dyDescent="0.25">
      <c r="A2996">
        <v>2994</v>
      </c>
      <c r="B2996" s="3" t="s">
        <v>2994</v>
      </c>
      <c r="C2996" s="3" t="s">
        <v>7104</v>
      </c>
      <c r="D2996">
        <v>300</v>
      </c>
      <c r="E2996">
        <v>1373.24</v>
      </c>
      <c r="F2996" t="s">
        <v>8219</v>
      </c>
      <c r="G2996" t="s">
        <v>8225</v>
      </c>
      <c r="H2996" t="s">
        <v>8247</v>
      </c>
      <c r="I2996">
        <v>1412335772</v>
      </c>
      <c r="J2996">
        <v>1409743772</v>
      </c>
      <c r="K2996" t="b">
        <v>0</v>
      </c>
      <c r="L2996">
        <v>59</v>
      </c>
      <c r="M2996" t="b">
        <v>1</v>
      </c>
      <c r="N2996" t="s">
        <v>8303</v>
      </c>
      <c r="O2996" s="5">
        <f t="shared" si="184"/>
        <v>457.74666666666673</v>
      </c>
      <c r="P2996" s="7">
        <f t="shared" si="185"/>
        <v>23.275254237288134</v>
      </c>
      <c r="Q2996" t="s">
        <v>8317</v>
      </c>
      <c r="R2996" t="s">
        <v>8357</v>
      </c>
      <c r="S2996" s="12">
        <f t="shared" si="186"/>
        <v>41885.478842592594</v>
      </c>
      <c r="T2996" s="12">
        <f t="shared" si="187"/>
        <v>41915.478842592594</v>
      </c>
    </row>
    <row r="2997" spans="1:20" ht="60" hidden="1" x14ac:dyDescent="0.25">
      <c r="A2997">
        <v>2995</v>
      </c>
      <c r="B2997" s="3" t="s">
        <v>2995</v>
      </c>
      <c r="C2997" s="3" t="s">
        <v>7105</v>
      </c>
      <c r="D2997">
        <v>15000</v>
      </c>
      <c r="E2997">
        <v>15744</v>
      </c>
      <c r="F2997" t="s">
        <v>8219</v>
      </c>
      <c r="G2997" t="s">
        <v>8224</v>
      </c>
      <c r="H2997" t="s">
        <v>8246</v>
      </c>
      <c r="I2997">
        <v>1484841471</v>
      </c>
      <c r="J2997">
        <v>1482249471</v>
      </c>
      <c r="K2997" t="b">
        <v>0</v>
      </c>
      <c r="L2997">
        <v>249</v>
      </c>
      <c r="M2997" t="b">
        <v>1</v>
      </c>
      <c r="N2997" t="s">
        <v>8303</v>
      </c>
      <c r="O2997" s="5">
        <f t="shared" si="184"/>
        <v>104.96000000000001</v>
      </c>
      <c r="P2997" s="7">
        <f t="shared" si="185"/>
        <v>63.2289156626506</v>
      </c>
      <c r="Q2997" t="s">
        <v>8317</v>
      </c>
      <c r="R2997" t="s">
        <v>8357</v>
      </c>
      <c r="S2997" s="12">
        <f t="shared" si="186"/>
        <v>42724.665173611109</v>
      </c>
      <c r="T2997" s="12">
        <f t="shared" si="187"/>
        <v>42754.665173611109</v>
      </c>
    </row>
    <row r="2998" spans="1:20" ht="45" hidden="1" x14ac:dyDescent="0.25">
      <c r="A2998">
        <v>2996</v>
      </c>
      <c r="B2998" s="3" t="s">
        <v>2996</v>
      </c>
      <c r="C2998" s="3" t="s">
        <v>7106</v>
      </c>
      <c r="D2998">
        <v>35000</v>
      </c>
      <c r="E2998">
        <v>60180</v>
      </c>
      <c r="F2998" t="s">
        <v>8219</v>
      </c>
      <c r="G2998" t="s">
        <v>8224</v>
      </c>
      <c r="H2998" t="s">
        <v>8246</v>
      </c>
      <c r="I2998">
        <v>1432677240</v>
      </c>
      <c r="J2998">
        <v>1427493240</v>
      </c>
      <c r="K2998" t="b">
        <v>0</v>
      </c>
      <c r="L2998">
        <v>392</v>
      </c>
      <c r="M2998" t="b">
        <v>1</v>
      </c>
      <c r="N2998" t="s">
        <v>8303</v>
      </c>
      <c r="O2998" s="5">
        <f t="shared" si="184"/>
        <v>171.94285714285715</v>
      </c>
      <c r="P2998" s="7">
        <f t="shared" si="185"/>
        <v>153.5204081632653</v>
      </c>
      <c r="Q2998" t="s">
        <v>8317</v>
      </c>
      <c r="R2998" t="s">
        <v>8357</v>
      </c>
      <c r="S2998" s="12">
        <f t="shared" si="186"/>
        <v>42090.912500000006</v>
      </c>
      <c r="T2998" s="12">
        <f t="shared" si="187"/>
        <v>42150.912500000006</v>
      </c>
    </row>
    <row r="2999" spans="1:20" ht="60" hidden="1" x14ac:dyDescent="0.25">
      <c r="A2999">
        <v>2997</v>
      </c>
      <c r="B2999" s="3" t="s">
        <v>2997</v>
      </c>
      <c r="C2999" s="3" t="s">
        <v>7107</v>
      </c>
      <c r="D2999">
        <v>10000</v>
      </c>
      <c r="E2999">
        <v>10373</v>
      </c>
      <c r="F2999" t="s">
        <v>8219</v>
      </c>
      <c r="G2999" t="s">
        <v>8224</v>
      </c>
      <c r="H2999" t="s">
        <v>8246</v>
      </c>
      <c r="I2999">
        <v>1488171540</v>
      </c>
      <c r="J2999">
        <v>1486661793</v>
      </c>
      <c r="K2999" t="b">
        <v>0</v>
      </c>
      <c r="L2999">
        <v>115</v>
      </c>
      <c r="M2999" t="b">
        <v>1</v>
      </c>
      <c r="N2999" t="s">
        <v>8303</v>
      </c>
      <c r="O2999" s="5">
        <f t="shared" si="184"/>
        <v>103.73000000000002</v>
      </c>
      <c r="P2999" s="7">
        <f t="shared" si="185"/>
        <v>90.2</v>
      </c>
      <c r="Q2999" t="s">
        <v>8317</v>
      </c>
      <c r="R2999" t="s">
        <v>8357</v>
      </c>
      <c r="S2999" s="12">
        <f t="shared" si="186"/>
        <v>42775.733715277776</v>
      </c>
      <c r="T2999" s="12">
        <f t="shared" si="187"/>
        <v>42793.207638888889</v>
      </c>
    </row>
    <row r="3000" spans="1:20" ht="60" hidden="1" x14ac:dyDescent="0.25">
      <c r="A3000">
        <v>2998</v>
      </c>
      <c r="B3000" s="3" t="s">
        <v>2998</v>
      </c>
      <c r="C3000" s="3" t="s">
        <v>7108</v>
      </c>
      <c r="D3000">
        <v>50000</v>
      </c>
      <c r="E3000">
        <v>51514.5</v>
      </c>
      <c r="F3000" t="s">
        <v>8219</v>
      </c>
      <c r="G3000" t="s">
        <v>8224</v>
      </c>
      <c r="H3000" t="s">
        <v>8246</v>
      </c>
      <c r="I3000">
        <v>1402892700</v>
      </c>
      <c r="J3000">
        <v>1400474329</v>
      </c>
      <c r="K3000" t="b">
        <v>0</v>
      </c>
      <c r="L3000">
        <v>433</v>
      </c>
      <c r="M3000" t="b">
        <v>1</v>
      </c>
      <c r="N3000" t="s">
        <v>8303</v>
      </c>
      <c r="O3000" s="5">
        <f t="shared" si="184"/>
        <v>103.029</v>
      </c>
      <c r="P3000" s="7">
        <f t="shared" si="185"/>
        <v>118.97113163972287</v>
      </c>
      <c r="Q3000" t="s">
        <v>8317</v>
      </c>
      <c r="R3000" t="s">
        <v>8357</v>
      </c>
      <c r="S3000" s="12">
        <f t="shared" si="186"/>
        <v>41778.193622685183</v>
      </c>
      <c r="T3000" s="12">
        <f t="shared" si="187"/>
        <v>41806.184027777781</v>
      </c>
    </row>
    <row r="3001" spans="1:20" ht="60" hidden="1" x14ac:dyDescent="0.25">
      <c r="A3001">
        <v>2999</v>
      </c>
      <c r="B3001" s="3" t="s">
        <v>2999</v>
      </c>
      <c r="C3001" s="3" t="s">
        <v>7109</v>
      </c>
      <c r="D3001">
        <v>1350</v>
      </c>
      <c r="E3001">
        <v>1605</v>
      </c>
      <c r="F3001" t="s">
        <v>8219</v>
      </c>
      <c r="G3001" t="s">
        <v>8224</v>
      </c>
      <c r="H3001" t="s">
        <v>8246</v>
      </c>
      <c r="I3001">
        <v>1488333600</v>
      </c>
      <c r="J3001">
        <v>1487094360</v>
      </c>
      <c r="K3001" t="b">
        <v>0</v>
      </c>
      <c r="L3001">
        <v>20</v>
      </c>
      <c r="M3001" t="b">
        <v>1</v>
      </c>
      <c r="N3001" t="s">
        <v>8303</v>
      </c>
      <c r="O3001" s="5">
        <f t="shared" si="184"/>
        <v>118.88888888888889</v>
      </c>
      <c r="P3001" s="7">
        <f t="shared" si="185"/>
        <v>80.25</v>
      </c>
      <c r="Q3001" t="s">
        <v>8317</v>
      </c>
      <c r="R3001" t="s">
        <v>8357</v>
      </c>
      <c r="S3001" s="12">
        <f t="shared" si="186"/>
        <v>42780.740277777775</v>
      </c>
      <c r="T3001" s="12">
        <f t="shared" si="187"/>
        <v>42795.083333333328</v>
      </c>
    </row>
    <row r="3002" spans="1:20" ht="60" hidden="1" x14ac:dyDescent="0.25">
      <c r="A3002">
        <v>3000</v>
      </c>
      <c r="B3002" s="3" t="s">
        <v>3000</v>
      </c>
      <c r="C3002" s="3" t="s">
        <v>7110</v>
      </c>
      <c r="D3002">
        <v>500</v>
      </c>
      <c r="E3002">
        <v>500</v>
      </c>
      <c r="F3002" t="s">
        <v>8219</v>
      </c>
      <c r="G3002" t="s">
        <v>8224</v>
      </c>
      <c r="H3002" t="s">
        <v>8246</v>
      </c>
      <c r="I3002">
        <v>1485885600</v>
      </c>
      <c r="J3002">
        <v>1484682670</v>
      </c>
      <c r="K3002" t="b">
        <v>0</v>
      </c>
      <c r="L3002">
        <v>8</v>
      </c>
      <c r="M3002" t="b">
        <v>1</v>
      </c>
      <c r="N3002" t="s">
        <v>8303</v>
      </c>
      <c r="O3002" s="5">
        <f t="shared" si="184"/>
        <v>100</v>
      </c>
      <c r="P3002" s="7">
        <f t="shared" si="185"/>
        <v>62.5</v>
      </c>
      <c r="Q3002" t="s">
        <v>8317</v>
      </c>
      <c r="R3002" t="s">
        <v>8357</v>
      </c>
      <c r="S3002" s="12">
        <f t="shared" si="186"/>
        <v>42752.827199074076</v>
      </c>
      <c r="T3002" s="12">
        <f t="shared" si="187"/>
        <v>42766.75</v>
      </c>
    </row>
    <row r="3003" spans="1:20" ht="45" hidden="1" x14ac:dyDescent="0.25">
      <c r="A3003">
        <v>3001</v>
      </c>
      <c r="B3003" s="3" t="s">
        <v>3001</v>
      </c>
      <c r="C3003" s="3" t="s">
        <v>7111</v>
      </c>
      <c r="D3003">
        <v>7214</v>
      </c>
      <c r="E3003">
        <v>22991.01</v>
      </c>
      <c r="F3003" t="s">
        <v>8219</v>
      </c>
      <c r="G3003" t="s">
        <v>8224</v>
      </c>
      <c r="H3003" t="s">
        <v>8246</v>
      </c>
      <c r="I3003">
        <v>1468445382</v>
      </c>
      <c r="J3003">
        <v>1465853382</v>
      </c>
      <c r="K3003" t="b">
        <v>0</v>
      </c>
      <c r="L3003">
        <v>175</v>
      </c>
      <c r="M3003" t="b">
        <v>1</v>
      </c>
      <c r="N3003" t="s">
        <v>8303</v>
      </c>
      <c r="O3003" s="5">
        <f t="shared" si="184"/>
        <v>318.69988910451895</v>
      </c>
      <c r="P3003" s="7">
        <f t="shared" si="185"/>
        <v>131.37719999999999</v>
      </c>
      <c r="Q3003" t="s">
        <v>8317</v>
      </c>
      <c r="R3003" t="s">
        <v>8357</v>
      </c>
      <c r="S3003" s="12">
        <f t="shared" si="186"/>
        <v>42534.895625000005</v>
      </c>
      <c r="T3003" s="12">
        <f t="shared" si="187"/>
        <v>42564.895625000005</v>
      </c>
    </row>
    <row r="3004" spans="1:20" ht="30" hidden="1" x14ac:dyDescent="0.25">
      <c r="A3004">
        <v>3002</v>
      </c>
      <c r="B3004" s="3" t="s">
        <v>3002</v>
      </c>
      <c r="C3004" s="3" t="s">
        <v>7112</v>
      </c>
      <c r="D3004">
        <v>7000</v>
      </c>
      <c r="E3004">
        <v>7595.43</v>
      </c>
      <c r="F3004" t="s">
        <v>8219</v>
      </c>
      <c r="G3004" t="s">
        <v>8224</v>
      </c>
      <c r="H3004" t="s">
        <v>8246</v>
      </c>
      <c r="I3004">
        <v>1356552252</v>
      </c>
      <c r="J3004">
        <v>1353960252</v>
      </c>
      <c r="K3004" t="b">
        <v>0</v>
      </c>
      <c r="L3004">
        <v>104</v>
      </c>
      <c r="M3004" t="b">
        <v>1</v>
      </c>
      <c r="N3004" t="s">
        <v>8303</v>
      </c>
      <c r="O3004" s="5">
        <f t="shared" si="184"/>
        <v>108.50614285714286</v>
      </c>
      <c r="P3004" s="7">
        <f t="shared" si="185"/>
        <v>73.032980769230775</v>
      </c>
      <c r="Q3004" t="s">
        <v>8317</v>
      </c>
      <c r="R3004" t="s">
        <v>8357</v>
      </c>
      <c r="S3004" s="12">
        <f t="shared" si="186"/>
        <v>41239.83625</v>
      </c>
      <c r="T3004" s="12">
        <f t="shared" si="187"/>
        <v>41269.83625</v>
      </c>
    </row>
    <row r="3005" spans="1:20" ht="60" hidden="1" x14ac:dyDescent="0.25">
      <c r="A3005">
        <v>3003</v>
      </c>
      <c r="B3005" s="3" t="s">
        <v>3003</v>
      </c>
      <c r="C3005" s="3" t="s">
        <v>7113</v>
      </c>
      <c r="D3005">
        <v>3000</v>
      </c>
      <c r="E3005">
        <v>3035</v>
      </c>
      <c r="F3005" t="s">
        <v>8219</v>
      </c>
      <c r="G3005" t="s">
        <v>8224</v>
      </c>
      <c r="H3005" t="s">
        <v>8246</v>
      </c>
      <c r="I3005">
        <v>1456811940</v>
      </c>
      <c r="J3005">
        <v>1454098976</v>
      </c>
      <c r="K3005" t="b">
        <v>0</v>
      </c>
      <c r="L3005">
        <v>17</v>
      </c>
      <c r="M3005" t="b">
        <v>1</v>
      </c>
      <c r="N3005" t="s">
        <v>8303</v>
      </c>
      <c r="O3005" s="5">
        <f t="shared" si="184"/>
        <v>101.16666666666667</v>
      </c>
      <c r="P3005" s="7">
        <f t="shared" si="185"/>
        <v>178.52941176470588</v>
      </c>
      <c r="Q3005" t="s">
        <v>8317</v>
      </c>
      <c r="R3005" t="s">
        <v>8357</v>
      </c>
      <c r="S3005" s="12">
        <f t="shared" si="186"/>
        <v>42398.849259259259</v>
      </c>
      <c r="T3005" s="12">
        <f t="shared" si="187"/>
        <v>42430.249305555553</v>
      </c>
    </row>
    <row r="3006" spans="1:20" ht="60" hidden="1" x14ac:dyDescent="0.25">
      <c r="A3006">
        <v>3004</v>
      </c>
      <c r="B3006" s="3" t="s">
        <v>3004</v>
      </c>
      <c r="C3006" s="3" t="s">
        <v>7114</v>
      </c>
      <c r="D3006">
        <v>40000</v>
      </c>
      <c r="E3006">
        <v>45126</v>
      </c>
      <c r="F3006" t="s">
        <v>8219</v>
      </c>
      <c r="G3006" t="s">
        <v>8224</v>
      </c>
      <c r="H3006" t="s">
        <v>8246</v>
      </c>
      <c r="I3006">
        <v>1416089324</v>
      </c>
      <c r="J3006">
        <v>1413493724</v>
      </c>
      <c r="K3006" t="b">
        <v>0</v>
      </c>
      <c r="L3006">
        <v>277</v>
      </c>
      <c r="M3006" t="b">
        <v>1</v>
      </c>
      <c r="N3006" t="s">
        <v>8303</v>
      </c>
      <c r="O3006" s="5">
        <f t="shared" si="184"/>
        <v>112.815</v>
      </c>
      <c r="P3006" s="7">
        <f t="shared" si="185"/>
        <v>162.90974729241879</v>
      </c>
      <c r="Q3006" t="s">
        <v>8317</v>
      </c>
      <c r="R3006" t="s">
        <v>8357</v>
      </c>
      <c r="S3006" s="12">
        <f t="shared" si="186"/>
        <v>41928.881064814814</v>
      </c>
      <c r="T3006" s="12">
        <f t="shared" si="187"/>
        <v>41958.922731481478</v>
      </c>
    </row>
    <row r="3007" spans="1:20" ht="60" hidden="1" x14ac:dyDescent="0.25">
      <c r="A3007">
        <v>3005</v>
      </c>
      <c r="B3007" s="3" t="s">
        <v>3005</v>
      </c>
      <c r="C3007" s="3" t="s">
        <v>7115</v>
      </c>
      <c r="D3007">
        <v>10600</v>
      </c>
      <c r="E3007">
        <v>12772.6</v>
      </c>
      <c r="F3007" t="s">
        <v>8219</v>
      </c>
      <c r="G3007" t="s">
        <v>8224</v>
      </c>
      <c r="H3007" t="s">
        <v>8246</v>
      </c>
      <c r="I3007">
        <v>1412611905</v>
      </c>
      <c r="J3007">
        <v>1410019905</v>
      </c>
      <c r="K3007" t="b">
        <v>0</v>
      </c>
      <c r="L3007">
        <v>118</v>
      </c>
      <c r="M3007" t="b">
        <v>1</v>
      </c>
      <c r="N3007" t="s">
        <v>8303</v>
      </c>
      <c r="O3007" s="5">
        <f t="shared" si="184"/>
        <v>120.49622641509434</v>
      </c>
      <c r="P3007" s="7">
        <f t="shared" si="185"/>
        <v>108.24237288135593</v>
      </c>
      <c r="Q3007" t="s">
        <v>8317</v>
      </c>
      <c r="R3007" t="s">
        <v>8357</v>
      </c>
      <c r="S3007" s="12">
        <f t="shared" si="186"/>
        <v>41888.674826388888</v>
      </c>
      <c r="T3007" s="12">
        <f t="shared" si="187"/>
        <v>41918.674826388888</v>
      </c>
    </row>
    <row r="3008" spans="1:20" ht="45" hidden="1" x14ac:dyDescent="0.25">
      <c r="A3008">
        <v>3006</v>
      </c>
      <c r="B3008" s="3" t="s">
        <v>3006</v>
      </c>
      <c r="C3008" s="3" t="s">
        <v>7116</v>
      </c>
      <c r="D3008">
        <v>8000</v>
      </c>
      <c r="E3008">
        <v>8620</v>
      </c>
      <c r="F3008" t="s">
        <v>8219</v>
      </c>
      <c r="G3008" t="s">
        <v>8229</v>
      </c>
      <c r="H3008" t="s">
        <v>8251</v>
      </c>
      <c r="I3008">
        <v>1418580591</v>
      </c>
      <c r="J3008">
        <v>1415988591</v>
      </c>
      <c r="K3008" t="b">
        <v>0</v>
      </c>
      <c r="L3008">
        <v>97</v>
      </c>
      <c r="M3008" t="b">
        <v>1</v>
      </c>
      <c r="N3008" t="s">
        <v>8303</v>
      </c>
      <c r="O3008" s="5">
        <f t="shared" si="184"/>
        <v>107.74999999999999</v>
      </c>
      <c r="P3008" s="7">
        <f t="shared" si="185"/>
        <v>88.865979381443296</v>
      </c>
      <c r="Q3008" t="s">
        <v>8317</v>
      </c>
      <c r="R3008" t="s">
        <v>8357</v>
      </c>
      <c r="S3008" s="12">
        <f t="shared" si="186"/>
        <v>41957.756840277783</v>
      </c>
      <c r="T3008" s="12">
        <f t="shared" si="187"/>
        <v>41987.756840277783</v>
      </c>
    </row>
    <row r="3009" spans="1:20" ht="30" hidden="1" x14ac:dyDescent="0.25">
      <c r="A3009">
        <v>3007</v>
      </c>
      <c r="B3009" s="3" t="s">
        <v>3007</v>
      </c>
      <c r="C3009" s="3" t="s">
        <v>7117</v>
      </c>
      <c r="D3009">
        <v>600</v>
      </c>
      <c r="E3009">
        <v>1080</v>
      </c>
      <c r="F3009" t="s">
        <v>8219</v>
      </c>
      <c r="G3009" t="s">
        <v>8224</v>
      </c>
      <c r="H3009" t="s">
        <v>8246</v>
      </c>
      <c r="I3009">
        <v>1429938683</v>
      </c>
      <c r="J3009">
        <v>1428124283</v>
      </c>
      <c r="K3009" t="b">
        <v>0</v>
      </c>
      <c r="L3009">
        <v>20</v>
      </c>
      <c r="M3009" t="b">
        <v>1</v>
      </c>
      <c r="N3009" t="s">
        <v>8303</v>
      </c>
      <c r="O3009" s="5">
        <f t="shared" si="184"/>
        <v>180</v>
      </c>
      <c r="P3009" s="7">
        <f t="shared" si="185"/>
        <v>54</v>
      </c>
      <c r="Q3009" t="s">
        <v>8317</v>
      </c>
      <c r="R3009" t="s">
        <v>8357</v>
      </c>
      <c r="S3009" s="12">
        <f t="shared" si="186"/>
        <v>42098.216238425928</v>
      </c>
      <c r="T3009" s="12">
        <f t="shared" si="187"/>
        <v>42119.216238425928</v>
      </c>
    </row>
    <row r="3010" spans="1:20" ht="45" hidden="1" x14ac:dyDescent="0.25">
      <c r="A3010">
        <v>3008</v>
      </c>
      <c r="B3010" s="3" t="s">
        <v>3008</v>
      </c>
      <c r="C3010" s="3" t="s">
        <v>7118</v>
      </c>
      <c r="D3010">
        <v>3000</v>
      </c>
      <c r="E3010">
        <v>3035</v>
      </c>
      <c r="F3010" t="s">
        <v>8219</v>
      </c>
      <c r="G3010" t="s">
        <v>8224</v>
      </c>
      <c r="H3010" t="s">
        <v>8246</v>
      </c>
      <c r="I3010">
        <v>1453352719</v>
      </c>
      <c r="J3010">
        <v>1450760719</v>
      </c>
      <c r="K3010" t="b">
        <v>0</v>
      </c>
      <c r="L3010">
        <v>26</v>
      </c>
      <c r="M3010" t="b">
        <v>1</v>
      </c>
      <c r="N3010" t="s">
        <v>8303</v>
      </c>
      <c r="O3010" s="5">
        <f t="shared" si="184"/>
        <v>101.16666666666667</v>
      </c>
      <c r="P3010" s="7">
        <f t="shared" si="185"/>
        <v>116.73076923076923</v>
      </c>
      <c r="Q3010" t="s">
        <v>8317</v>
      </c>
      <c r="R3010" t="s">
        <v>8357</v>
      </c>
      <c r="S3010" s="12">
        <f t="shared" si="186"/>
        <v>42360.212025462963</v>
      </c>
      <c r="T3010" s="12">
        <f t="shared" si="187"/>
        <v>42390.212025462963</v>
      </c>
    </row>
    <row r="3011" spans="1:20" ht="60" hidden="1" x14ac:dyDescent="0.25">
      <c r="A3011">
        <v>3009</v>
      </c>
      <c r="B3011" s="3" t="s">
        <v>3009</v>
      </c>
      <c r="C3011" s="3" t="s">
        <v>7119</v>
      </c>
      <c r="D3011">
        <v>25000</v>
      </c>
      <c r="E3011">
        <v>29939</v>
      </c>
      <c r="F3011" t="s">
        <v>8219</v>
      </c>
      <c r="G3011" t="s">
        <v>8224</v>
      </c>
      <c r="H3011" t="s">
        <v>8246</v>
      </c>
      <c r="I3011">
        <v>1417012840</v>
      </c>
      <c r="J3011">
        <v>1414417240</v>
      </c>
      <c r="K3011" t="b">
        <v>0</v>
      </c>
      <c r="L3011">
        <v>128</v>
      </c>
      <c r="M3011" t="b">
        <v>1</v>
      </c>
      <c r="N3011" t="s">
        <v>8303</v>
      </c>
      <c r="O3011" s="5">
        <f t="shared" ref="O3011:O3074" si="188">(E3011/D3011)*100</f>
        <v>119.756</v>
      </c>
      <c r="P3011" s="7">
        <f t="shared" ref="P3011:P3074" si="189">IF(E3011&gt;0,E3011/L3011,"N/A")</f>
        <v>233.8984375</v>
      </c>
      <c r="Q3011" t="s">
        <v>8317</v>
      </c>
      <c r="R3011" t="s">
        <v>8357</v>
      </c>
      <c r="S3011" s="12">
        <f t="shared" ref="S3011:S3074" si="190">(((J3011/60)/60)/24)+DATE(1970,1,1)</f>
        <v>41939.569907407407</v>
      </c>
      <c r="T3011" s="12">
        <f t="shared" ref="T3011:T3074" si="191">(((I3011/60)/60/24)+DATE(1970,1,1))</f>
        <v>41969.611574074079</v>
      </c>
    </row>
    <row r="3012" spans="1:20" ht="60" hidden="1" x14ac:dyDescent="0.25">
      <c r="A3012">
        <v>3010</v>
      </c>
      <c r="B3012" s="3" t="s">
        <v>3010</v>
      </c>
      <c r="C3012" s="3" t="s">
        <v>7120</v>
      </c>
      <c r="D3012">
        <v>1500</v>
      </c>
      <c r="E3012">
        <v>2370</v>
      </c>
      <c r="F3012" t="s">
        <v>8219</v>
      </c>
      <c r="G3012" t="s">
        <v>8224</v>
      </c>
      <c r="H3012" t="s">
        <v>8246</v>
      </c>
      <c r="I3012">
        <v>1424548719</v>
      </c>
      <c r="J3012">
        <v>1419364719</v>
      </c>
      <c r="K3012" t="b">
        <v>0</v>
      </c>
      <c r="L3012">
        <v>15</v>
      </c>
      <c r="M3012" t="b">
        <v>1</v>
      </c>
      <c r="N3012" t="s">
        <v>8303</v>
      </c>
      <c r="O3012" s="5">
        <f t="shared" si="188"/>
        <v>158</v>
      </c>
      <c r="P3012" s="7">
        <f t="shared" si="189"/>
        <v>158</v>
      </c>
      <c r="Q3012" t="s">
        <v>8317</v>
      </c>
      <c r="R3012" t="s">
        <v>8357</v>
      </c>
      <c r="S3012" s="12">
        <f t="shared" si="190"/>
        <v>41996.832395833335</v>
      </c>
      <c r="T3012" s="12">
        <f t="shared" si="191"/>
        <v>42056.832395833335</v>
      </c>
    </row>
    <row r="3013" spans="1:20" ht="45" hidden="1" x14ac:dyDescent="0.25">
      <c r="A3013">
        <v>3011</v>
      </c>
      <c r="B3013" s="3" t="s">
        <v>3011</v>
      </c>
      <c r="C3013" s="3" t="s">
        <v>7121</v>
      </c>
      <c r="D3013">
        <v>300</v>
      </c>
      <c r="E3013">
        <v>371</v>
      </c>
      <c r="F3013" t="s">
        <v>8219</v>
      </c>
      <c r="G3013" t="s">
        <v>8227</v>
      </c>
      <c r="H3013" t="s">
        <v>8249</v>
      </c>
      <c r="I3013">
        <v>1450911540</v>
      </c>
      <c r="J3013">
        <v>1448536516</v>
      </c>
      <c r="K3013" t="b">
        <v>0</v>
      </c>
      <c r="L3013">
        <v>25</v>
      </c>
      <c r="M3013" t="b">
        <v>1</v>
      </c>
      <c r="N3013" t="s">
        <v>8303</v>
      </c>
      <c r="O3013" s="5">
        <f t="shared" si="188"/>
        <v>123.66666666666666</v>
      </c>
      <c r="P3013" s="7">
        <f t="shared" si="189"/>
        <v>14.84</v>
      </c>
      <c r="Q3013" t="s">
        <v>8317</v>
      </c>
      <c r="R3013" t="s">
        <v>8357</v>
      </c>
      <c r="S3013" s="12">
        <f t="shared" si="190"/>
        <v>42334.468935185185</v>
      </c>
      <c r="T3013" s="12">
        <f t="shared" si="191"/>
        <v>42361.957638888889</v>
      </c>
    </row>
    <row r="3014" spans="1:20" ht="45" hidden="1" x14ac:dyDescent="0.25">
      <c r="A3014">
        <v>3012</v>
      </c>
      <c r="B3014" s="3" t="s">
        <v>3012</v>
      </c>
      <c r="C3014" s="3" t="s">
        <v>7122</v>
      </c>
      <c r="D3014">
        <v>4000</v>
      </c>
      <c r="E3014">
        <v>4685</v>
      </c>
      <c r="F3014" t="s">
        <v>8219</v>
      </c>
      <c r="G3014" t="s">
        <v>8224</v>
      </c>
      <c r="H3014" t="s">
        <v>8246</v>
      </c>
      <c r="I3014">
        <v>1423587130</v>
      </c>
      <c r="J3014">
        <v>1421772730</v>
      </c>
      <c r="K3014" t="b">
        <v>0</v>
      </c>
      <c r="L3014">
        <v>55</v>
      </c>
      <c r="M3014" t="b">
        <v>1</v>
      </c>
      <c r="N3014" t="s">
        <v>8303</v>
      </c>
      <c r="O3014" s="5">
        <f t="shared" si="188"/>
        <v>117.12499999999999</v>
      </c>
      <c r="P3014" s="7">
        <f t="shared" si="189"/>
        <v>85.181818181818187</v>
      </c>
      <c r="Q3014" t="s">
        <v>8317</v>
      </c>
      <c r="R3014" t="s">
        <v>8357</v>
      </c>
      <c r="S3014" s="12">
        <f t="shared" si="190"/>
        <v>42024.702893518523</v>
      </c>
      <c r="T3014" s="12">
        <f t="shared" si="191"/>
        <v>42045.702893518523</v>
      </c>
    </row>
    <row r="3015" spans="1:20" ht="45" hidden="1" x14ac:dyDescent="0.25">
      <c r="A3015">
        <v>3013</v>
      </c>
      <c r="B3015" s="3" t="s">
        <v>3013</v>
      </c>
      <c r="C3015" s="3" t="s">
        <v>7123</v>
      </c>
      <c r="D3015">
        <v>10000</v>
      </c>
      <c r="E3015">
        <v>15696</v>
      </c>
      <c r="F3015" t="s">
        <v>8219</v>
      </c>
      <c r="G3015" t="s">
        <v>8224</v>
      </c>
      <c r="H3015" t="s">
        <v>8246</v>
      </c>
      <c r="I3015">
        <v>1434917049</v>
      </c>
      <c r="J3015">
        <v>1432325049</v>
      </c>
      <c r="K3015" t="b">
        <v>0</v>
      </c>
      <c r="L3015">
        <v>107</v>
      </c>
      <c r="M3015" t="b">
        <v>1</v>
      </c>
      <c r="N3015" t="s">
        <v>8303</v>
      </c>
      <c r="O3015" s="5">
        <f t="shared" si="188"/>
        <v>156.96</v>
      </c>
      <c r="P3015" s="7">
        <f t="shared" si="189"/>
        <v>146.69158878504672</v>
      </c>
      <c r="Q3015" t="s">
        <v>8317</v>
      </c>
      <c r="R3015" t="s">
        <v>8357</v>
      </c>
      <c r="S3015" s="12">
        <f t="shared" si="190"/>
        <v>42146.836215277777</v>
      </c>
      <c r="T3015" s="12">
        <f t="shared" si="191"/>
        <v>42176.836215277777</v>
      </c>
    </row>
    <row r="3016" spans="1:20" ht="60" hidden="1" x14ac:dyDescent="0.25">
      <c r="A3016">
        <v>3014</v>
      </c>
      <c r="B3016" s="3" t="s">
        <v>3014</v>
      </c>
      <c r="C3016" s="3" t="s">
        <v>7124</v>
      </c>
      <c r="D3016">
        <v>25000</v>
      </c>
      <c r="E3016">
        <v>28276</v>
      </c>
      <c r="F3016" t="s">
        <v>8219</v>
      </c>
      <c r="G3016" t="s">
        <v>8224</v>
      </c>
      <c r="H3016" t="s">
        <v>8246</v>
      </c>
      <c r="I3016">
        <v>1415163600</v>
      </c>
      <c r="J3016">
        <v>1412737080</v>
      </c>
      <c r="K3016" t="b">
        <v>0</v>
      </c>
      <c r="L3016">
        <v>557</v>
      </c>
      <c r="M3016" t="b">
        <v>1</v>
      </c>
      <c r="N3016" t="s">
        <v>8303</v>
      </c>
      <c r="O3016" s="5">
        <f t="shared" si="188"/>
        <v>113.104</v>
      </c>
      <c r="P3016" s="7">
        <f t="shared" si="189"/>
        <v>50.764811490125673</v>
      </c>
      <c r="Q3016" t="s">
        <v>8317</v>
      </c>
      <c r="R3016" t="s">
        <v>8357</v>
      </c>
      <c r="S3016" s="12">
        <f t="shared" si="190"/>
        <v>41920.123611111114</v>
      </c>
      <c r="T3016" s="12">
        <f t="shared" si="191"/>
        <v>41948.208333333336</v>
      </c>
    </row>
    <row r="3017" spans="1:20" ht="45" hidden="1" x14ac:dyDescent="0.25">
      <c r="A3017">
        <v>3015</v>
      </c>
      <c r="B3017" s="3" t="s">
        <v>3015</v>
      </c>
      <c r="C3017" s="3" t="s">
        <v>7125</v>
      </c>
      <c r="D3017">
        <v>3400</v>
      </c>
      <c r="E3017">
        <v>3508</v>
      </c>
      <c r="F3017" t="s">
        <v>8219</v>
      </c>
      <c r="G3017" t="s">
        <v>8224</v>
      </c>
      <c r="H3017" t="s">
        <v>8246</v>
      </c>
      <c r="I3017">
        <v>1402459200</v>
      </c>
      <c r="J3017">
        <v>1401125238</v>
      </c>
      <c r="K3017" t="b">
        <v>0</v>
      </c>
      <c r="L3017">
        <v>40</v>
      </c>
      <c r="M3017" t="b">
        <v>1</v>
      </c>
      <c r="N3017" t="s">
        <v>8303</v>
      </c>
      <c r="O3017" s="5">
        <f t="shared" si="188"/>
        <v>103.17647058823529</v>
      </c>
      <c r="P3017" s="7">
        <f t="shared" si="189"/>
        <v>87.7</v>
      </c>
      <c r="Q3017" t="s">
        <v>8317</v>
      </c>
      <c r="R3017" t="s">
        <v>8357</v>
      </c>
      <c r="S3017" s="12">
        <f t="shared" si="190"/>
        <v>41785.72729166667</v>
      </c>
      <c r="T3017" s="12">
        <f t="shared" si="191"/>
        <v>41801.166666666664</v>
      </c>
    </row>
    <row r="3018" spans="1:20" ht="60" hidden="1" x14ac:dyDescent="0.25">
      <c r="A3018">
        <v>3016</v>
      </c>
      <c r="B3018" s="3" t="s">
        <v>3016</v>
      </c>
      <c r="C3018" s="3" t="s">
        <v>7126</v>
      </c>
      <c r="D3018">
        <v>8500</v>
      </c>
      <c r="E3018">
        <v>8722</v>
      </c>
      <c r="F3018" t="s">
        <v>8219</v>
      </c>
      <c r="G3018" t="s">
        <v>8224</v>
      </c>
      <c r="H3018" t="s">
        <v>8246</v>
      </c>
      <c r="I3018">
        <v>1405688952</v>
      </c>
      <c r="J3018">
        <v>1400504952</v>
      </c>
      <c r="K3018" t="b">
        <v>0</v>
      </c>
      <c r="L3018">
        <v>36</v>
      </c>
      <c r="M3018" t="b">
        <v>1</v>
      </c>
      <c r="N3018" t="s">
        <v>8303</v>
      </c>
      <c r="O3018" s="5">
        <f t="shared" si="188"/>
        <v>102.61176470588236</v>
      </c>
      <c r="P3018" s="7">
        <f t="shared" si="189"/>
        <v>242.27777777777777</v>
      </c>
      <c r="Q3018" t="s">
        <v>8317</v>
      </c>
      <c r="R3018" t="s">
        <v>8357</v>
      </c>
      <c r="S3018" s="12">
        <f t="shared" si="190"/>
        <v>41778.548055555555</v>
      </c>
      <c r="T3018" s="12">
        <f t="shared" si="191"/>
        <v>41838.548055555555</v>
      </c>
    </row>
    <row r="3019" spans="1:20" ht="60" hidden="1" x14ac:dyDescent="0.25">
      <c r="A3019">
        <v>3017</v>
      </c>
      <c r="B3019" s="3" t="s">
        <v>3017</v>
      </c>
      <c r="C3019" s="3" t="s">
        <v>7127</v>
      </c>
      <c r="D3019">
        <v>22000</v>
      </c>
      <c r="E3019">
        <v>23285</v>
      </c>
      <c r="F3019" t="s">
        <v>8219</v>
      </c>
      <c r="G3019" t="s">
        <v>8224</v>
      </c>
      <c r="H3019" t="s">
        <v>8246</v>
      </c>
      <c r="I3019">
        <v>1408566243</v>
      </c>
      <c r="J3019">
        <v>1405974243</v>
      </c>
      <c r="K3019" t="b">
        <v>0</v>
      </c>
      <c r="L3019">
        <v>159</v>
      </c>
      <c r="M3019" t="b">
        <v>1</v>
      </c>
      <c r="N3019" t="s">
        <v>8303</v>
      </c>
      <c r="O3019" s="5">
        <f t="shared" si="188"/>
        <v>105.84090909090908</v>
      </c>
      <c r="P3019" s="7">
        <f t="shared" si="189"/>
        <v>146.44654088050314</v>
      </c>
      <c r="Q3019" t="s">
        <v>8317</v>
      </c>
      <c r="R3019" t="s">
        <v>8357</v>
      </c>
      <c r="S3019" s="12">
        <f t="shared" si="190"/>
        <v>41841.850034722222</v>
      </c>
      <c r="T3019" s="12">
        <f t="shared" si="191"/>
        <v>41871.850034722222</v>
      </c>
    </row>
    <row r="3020" spans="1:20" ht="60" hidden="1" x14ac:dyDescent="0.25">
      <c r="A3020">
        <v>3018</v>
      </c>
      <c r="B3020" s="3" t="s">
        <v>3018</v>
      </c>
      <c r="C3020" s="3" t="s">
        <v>7128</v>
      </c>
      <c r="D3020">
        <v>4200</v>
      </c>
      <c r="E3020">
        <v>4230</v>
      </c>
      <c r="F3020" t="s">
        <v>8219</v>
      </c>
      <c r="G3020" t="s">
        <v>8230</v>
      </c>
      <c r="H3020" t="s">
        <v>8249</v>
      </c>
      <c r="I3020">
        <v>1437429600</v>
      </c>
      <c r="J3020">
        <v>1433747376</v>
      </c>
      <c r="K3020" t="b">
        <v>0</v>
      </c>
      <c r="L3020">
        <v>41</v>
      </c>
      <c r="M3020" t="b">
        <v>1</v>
      </c>
      <c r="N3020" t="s">
        <v>8303</v>
      </c>
      <c r="O3020" s="5">
        <f t="shared" si="188"/>
        <v>100.71428571428571</v>
      </c>
      <c r="P3020" s="7">
        <f t="shared" si="189"/>
        <v>103.17073170731707</v>
      </c>
      <c r="Q3020" t="s">
        <v>8317</v>
      </c>
      <c r="R3020" t="s">
        <v>8357</v>
      </c>
      <c r="S3020" s="12">
        <f t="shared" si="190"/>
        <v>42163.29833333334</v>
      </c>
      <c r="T3020" s="12">
        <f t="shared" si="191"/>
        <v>42205.916666666672</v>
      </c>
    </row>
    <row r="3021" spans="1:20" ht="60" hidden="1" x14ac:dyDescent="0.25">
      <c r="A3021">
        <v>3019</v>
      </c>
      <c r="B3021" s="3" t="s">
        <v>3019</v>
      </c>
      <c r="C3021" s="3" t="s">
        <v>7129</v>
      </c>
      <c r="D3021">
        <v>15000</v>
      </c>
      <c r="E3021">
        <v>18185</v>
      </c>
      <c r="F3021" t="s">
        <v>8219</v>
      </c>
      <c r="G3021" t="s">
        <v>8224</v>
      </c>
      <c r="H3021" t="s">
        <v>8246</v>
      </c>
      <c r="I3021">
        <v>1401159600</v>
      </c>
      <c r="J3021">
        <v>1398801620</v>
      </c>
      <c r="K3021" t="b">
        <v>0</v>
      </c>
      <c r="L3021">
        <v>226</v>
      </c>
      <c r="M3021" t="b">
        <v>1</v>
      </c>
      <c r="N3021" t="s">
        <v>8303</v>
      </c>
      <c r="O3021" s="5">
        <f t="shared" si="188"/>
        <v>121.23333333333332</v>
      </c>
      <c r="P3021" s="7">
        <f t="shared" si="189"/>
        <v>80.464601769911511</v>
      </c>
      <c r="Q3021" t="s">
        <v>8317</v>
      </c>
      <c r="R3021" t="s">
        <v>8357</v>
      </c>
      <c r="S3021" s="12">
        <f t="shared" si="190"/>
        <v>41758.833564814813</v>
      </c>
      <c r="T3021" s="12">
        <f t="shared" si="191"/>
        <v>41786.125</v>
      </c>
    </row>
    <row r="3022" spans="1:20" ht="60" hidden="1" x14ac:dyDescent="0.25">
      <c r="A3022">
        <v>3020</v>
      </c>
      <c r="B3022" s="3" t="s">
        <v>3020</v>
      </c>
      <c r="C3022" s="3" t="s">
        <v>7130</v>
      </c>
      <c r="D3022">
        <v>7000</v>
      </c>
      <c r="E3022">
        <v>7040</v>
      </c>
      <c r="F3022" t="s">
        <v>8219</v>
      </c>
      <c r="G3022" t="s">
        <v>8224</v>
      </c>
      <c r="H3022" t="s">
        <v>8246</v>
      </c>
      <c r="I3022">
        <v>1439583533</v>
      </c>
      <c r="J3022">
        <v>1434399533</v>
      </c>
      <c r="K3022" t="b">
        <v>0</v>
      </c>
      <c r="L3022">
        <v>30</v>
      </c>
      <c r="M3022" t="b">
        <v>1</v>
      </c>
      <c r="N3022" t="s">
        <v>8303</v>
      </c>
      <c r="O3022" s="5">
        <f t="shared" si="188"/>
        <v>100.57142857142858</v>
      </c>
      <c r="P3022" s="7">
        <f t="shared" si="189"/>
        <v>234.66666666666666</v>
      </c>
      <c r="Q3022" t="s">
        <v>8317</v>
      </c>
      <c r="R3022" t="s">
        <v>8357</v>
      </c>
      <c r="S3022" s="12">
        <f t="shared" si="190"/>
        <v>42170.846446759257</v>
      </c>
      <c r="T3022" s="12">
        <f t="shared" si="191"/>
        <v>42230.846446759257</v>
      </c>
    </row>
    <row r="3023" spans="1:20" ht="45" hidden="1" x14ac:dyDescent="0.25">
      <c r="A3023">
        <v>3021</v>
      </c>
      <c r="B3023" s="3" t="s">
        <v>3021</v>
      </c>
      <c r="C3023" s="3" t="s">
        <v>7131</v>
      </c>
      <c r="D3023">
        <v>4500</v>
      </c>
      <c r="E3023">
        <v>5221</v>
      </c>
      <c r="F3023" t="s">
        <v>8219</v>
      </c>
      <c r="G3023" t="s">
        <v>8224</v>
      </c>
      <c r="H3023" t="s">
        <v>8246</v>
      </c>
      <c r="I3023">
        <v>1479794340</v>
      </c>
      <c r="J3023">
        <v>1476715869</v>
      </c>
      <c r="K3023" t="b">
        <v>0</v>
      </c>
      <c r="L3023">
        <v>103</v>
      </c>
      <c r="M3023" t="b">
        <v>1</v>
      </c>
      <c r="N3023" t="s">
        <v>8303</v>
      </c>
      <c r="O3023" s="5">
        <f t="shared" si="188"/>
        <v>116.02222222222223</v>
      </c>
      <c r="P3023" s="7">
        <f t="shared" si="189"/>
        <v>50.689320388349515</v>
      </c>
      <c r="Q3023" t="s">
        <v>8317</v>
      </c>
      <c r="R3023" t="s">
        <v>8357</v>
      </c>
      <c r="S3023" s="12">
        <f t="shared" si="190"/>
        <v>42660.618854166663</v>
      </c>
      <c r="T3023" s="12">
        <f t="shared" si="191"/>
        <v>42696.249305555553</v>
      </c>
    </row>
    <row r="3024" spans="1:20" ht="60" hidden="1" x14ac:dyDescent="0.25">
      <c r="A3024">
        <v>3022</v>
      </c>
      <c r="B3024" s="3" t="s">
        <v>3022</v>
      </c>
      <c r="C3024" s="3" t="s">
        <v>7132</v>
      </c>
      <c r="D3024">
        <v>10000</v>
      </c>
      <c r="E3024">
        <v>10088</v>
      </c>
      <c r="F3024" t="s">
        <v>8219</v>
      </c>
      <c r="G3024" t="s">
        <v>8224</v>
      </c>
      <c r="H3024" t="s">
        <v>8246</v>
      </c>
      <c r="I3024">
        <v>1472338409</v>
      </c>
      <c r="J3024">
        <v>1468450409</v>
      </c>
      <c r="K3024" t="b">
        <v>0</v>
      </c>
      <c r="L3024">
        <v>62</v>
      </c>
      <c r="M3024" t="b">
        <v>1</v>
      </c>
      <c r="N3024" t="s">
        <v>8303</v>
      </c>
      <c r="O3024" s="5">
        <f t="shared" si="188"/>
        <v>100.88</v>
      </c>
      <c r="P3024" s="7">
        <f t="shared" si="189"/>
        <v>162.70967741935485</v>
      </c>
      <c r="Q3024" t="s">
        <v>8317</v>
      </c>
      <c r="R3024" t="s">
        <v>8357</v>
      </c>
      <c r="S3024" s="12">
        <f t="shared" si="190"/>
        <v>42564.95380787037</v>
      </c>
      <c r="T3024" s="12">
        <f t="shared" si="191"/>
        <v>42609.95380787037</v>
      </c>
    </row>
    <row r="3025" spans="1:20" ht="60" hidden="1" x14ac:dyDescent="0.25">
      <c r="A3025">
        <v>3023</v>
      </c>
      <c r="B3025" s="3" t="s">
        <v>3023</v>
      </c>
      <c r="C3025" s="3" t="s">
        <v>7133</v>
      </c>
      <c r="D3025">
        <v>700</v>
      </c>
      <c r="E3025">
        <v>721</v>
      </c>
      <c r="F3025" t="s">
        <v>8219</v>
      </c>
      <c r="G3025" t="s">
        <v>8225</v>
      </c>
      <c r="H3025" t="s">
        <v>8247</v>
      </c>
      <c r="I3025">
        <v>1434039186</v>
      </c>
      <c r="J3025">
        <v>1430151186</v>
      </c>
      <c r="K3025" t="b">
        <v>0</v>
      </c>
      <c r="L3025">
        <v>6</v>
      </c>
      <c r="M3025" t="b">
        <v>1</v>
      </c>
      <c r="N3025" t="s">
        <v>8303</v>
      </c>
      <c r="O3025" s="5">
        <f t="shared" si="188"/>
        <v>103</v>
      </c>
      <c r="P3025" s="7">
        <f t="shared" si="189"/>
        <v>120.16666666666667</v>
      </c>
      <c r="Q3025" t="s">
        <v>8317</v>
      </c>
      <c r="R3025" t="s">
        <v>8357</v>
      </c>
      <c r="S3025" s="12">
        <f t="shared" si="190"/>
        <v>42121.675763888896</v>
      </c>
      <c r="T3025" s="12">
        <f t="shared" si="191"/>
        <v>42166.675763888896</v>
      </c>
    </row>
    <row r="3026" spans="1:20" ht="60" hidden="1" x14ac:dyDescent="0.25">
      <c r="A3026">
        <v>3024</v>
      </c>
      <c r="B3026" s="3" t="s">
        <v>3024</v>
      </c>
      <c r="C3026" s="3" t="s">
        <v>7134</v>
      </c>
      <c r="D3026">
        <v>5000</v>
      </c>
      <c r="E3026">
        <v>12321</v>
      </c>
      <c r="F3026" t="s">
        <v>8219</v>
      </c>
      <c r="G3026" t="s">
        <v>8224</v>
      </c>
      <c r="H3026" t="s">
        <v>8246</v>
      </c>
      <c r="I3026">
        <v>1349567475</v>
      </c>
      <c r="J3026">
        <v>1346975475</v>
      </c>
      <c r="K3026" t="b">
        <v>0</v>
      </c>
      <c r="L3026">
        <v>182</v>
      </c>
      <c r="M3026" t="b">
        <v>1</v>
      </c>
      <c r="N3026" t="s">
        <v>8303</v>
      </c>
      <c r="O3026" s="5">
        <f t="shared" si="188"/>
        <v>246.42</v>
      </c>
      <c r="P3026" s="7">
        <f t="shared" si="189"/>
        <v>67.697802197802204</v>
      </c>
      <c r="Q3026" t="s">
        <v>8317</v>
      </c>
      <c r="R3026" t="s">
        <v>8357</v>
      </c>
      <c r="S3026" s="12">
        <f t="shared" si="190"/>
        <v>41158.993923611109</v>
      </c>
      <c r="T3026" s="12">
        <f t="shared" si="191"/>
        <v>41188.993923611109</v>
      </c>
    </row>
    <row r="3027" spans="1:20" ht="45" hidden="1" x14ac:dyDescent="0.25">
      <c r="A3027">
        <v>3025</v>
      </c>
      <c r="B3027" s="3" t="s">
        <v>3025</v>
      </c>
      <c r="C3027" s="3" t="s">
        <v>7135</v>
      </c>
      <c r="D3027">
        <v>2500</v>
      </c>
      <c r="E3027">
        <v>7555</v>
      </c>
      <c r="F3027" t="s">
        <v>8219</v>
      </c>
      <c r="G3027" t="s">
        <v>8225</v>
      </c>
      <c r="H3027" t="s">
        <v>8247</v>
      </c>
      <c r="I3027">
        <v>1401465600</v>
      </c>
      <c r="J3027">
        <v>1399032813</v>
      </c>
      <c r="K3027" t="b">
        <v>0</v>
      </c>
      <c r="L3027">
        <v>145</v>
      </c>
      <c r="M3027" t="b">
        <v>1</v>
      </c>
      <c r="N3027" t="s">
        <v>8303</v>
      </c>
      <c r="O3027" s="5">
        <f t="shared" si="188"/>
        <v>302.2</v>
      </c>
      <c r="P3027" s="7">
        <f t="shared" si="189"/>
        <v>52.103448275862071</v>
      </c>
      <c r="Q3027" t="s">
        <v>8317</v>
      </c>
      <c r="R3027" t="s">
        <v>8357</v>
      </c>
      <c r="S3027" s="12">
        <f t="shared" si="190"/>
        <v>41761.509409722225</v>
      </c>
      <c r="T3027" s="12">
        <f t="shared" si="191"/>
        <v>41789.666666666664</v>
      </c>
    </row>
    <row r="3028" spans="1:20" ht="60" hidden="1" x14ac:dyDescent="0.25">
      <c r="A3028">
        <v>3026</v>
      </c>
      <c r="B3028" s="3" t="s">
        <v>3026</v>
      </c>
      <c r="C3028" s="3" t="s">
        <v>7136</v>
      </c>
      <c r="D3028">
        <v>900</v>
      </c>
      <c r="E3028">
        <v>1290</v>
      </c>
      <c r="F3028" t="s">
        <v>8219</v>
      </c>
      <c r="G3028" t="s">
        <v>8225</v>
      </c>
      <c r="H3028" t="s">
        <v>8247</v>
      </c>
      <c r="I3028">
        <v>1488538892</v>
      </c>
      <c r="J3028">
        <v>1487329292</v>
      </c>
      <c r="K3028" t="b">
        <v>0</v>
      </c>
      <c r="L3028">
        <v>25</v>
      </c>
      <c r="M3028" t="b">
        <v>1</v>
      </c>
      <c r="N3028" t="s">
        <v>8303</v>
      </c>
      <c r="O3028" s="5">
        <f t="shared" si="188"/>
        <v>143.33333333333334</v>
      </c>
      <c r="P3028" s="7">
        <f t="shared" si="189"/>
        <v>51.6</v>
      </c>
      <c r="Q3028" t="s">
        <v>8317</v>
      </c>
      <c r="R3028" t="s">
        <v>8357</v>
      </c>
      <c r="S3028" s="12">
        <f t="shared" si="190"/>
        <v>42783.459398148145</v>
      </c>
      <c r="T3028" s="12">
        <f t="shared" si="191"/>
        <v>42797.459398148145</v>
      </c>
    </row>
    <row r="3029" spans="1:20" ht="45" hidden="1" x14ac:dyDescent="0.25">
      <c r="A3029">
        <v>3027</v>
      </c>
      <c r="B3029" s="3" t="s">
        <v>3027</v>
      </c>
      <c r="C3029" s="3" t="s">
        <v>7137</v>
      </c>
      <c r="D3029">
        <v>40000</v>
      </c>
      <c r="E3029">
        <v>52576</v>
      </c>
      <c r="F3029" t="s">
        <v>8219</v>
      </c>
      <c r="G3029" t="s">
        <v>8224</v>
      </c>
      <c r="H3029" t="s">
        <v>8246</v>
      </c>
      <c r="I3029">
        <v>1426866851</v>
      </c>
      <c r="J3029">
        <v>1424278451</v>
      </c>
      <c r="K3029" t="b">
        <v>0</v>
      </c>
      <c r="L3029">
        <v>320</v>
      </c>
      <c r="M3029" t="b">
        <v>1</v>
      </c>
      <c r="N3029" t="s">
        <v>8303</v>
      </c>
      <c r="O3029" s="5">
        <f t="shared" si="188"/>
        <v>131.44</v>
      </c>
      <c r="P3029" s="7">
        <f t="shared" si="189"/>
        <v>164.3</v>
      </c>
      <c r="Q3029" t="s">
        <v>8317</v>
      </c>
      <c r="R3029" t="s">
        <v>8357</v>
      </c>
      <c r="S3029" s="12">
        <f t="shared" si="190"/>
        <v>42053.704293981486</v>
      </c>
      <c r="T3029" s="12">
        <f t="shared" si="191"/>
        <v>42083.662627314814</v>
      </c>
    </row>
    <row r="3030" spans="1:20" ht="30" hidden="1" x14ac:dyDescent="0.25">
      <c r="A3030">
        <v>3028</v>
      </c>
      <c r="B3030" s="3" t="s">
        <v>3028</v>
      </c>
      <c r="C3030" s="3" t="s">
        <v>7138</v>
      </c>
      <c r="D3030">
        <v>5000</v>
      </c>
      <c r="E3030">
        <v>8401</v>
      </c>
      <c r="F3030" t="s">
        <v>8219</v>
      </c>
      <c r="G3030" t="s">
        <v>8224</v>
      </c>
      <c r="H3030" t="s">
        <v>8246</v>
      </c>
      <c r="I3030">
        <v>1471242025</v>
      </c>
      <c r="J3030">
        <v>1468650025</v>
      </c>
      <c r="K3030" t="b">
        <v>0</v>
      </c>
      <c r="L3030">
        <v>99</v>
      </c>
      <c r="M3030" t="b">
        <v>1</v>
      </c>
      <c r="N3030" t="s">
        <v>8303</v>
      </c>
      <c r="O3030" s="5">
        <f t="shared" si="188"/>
        <v>168.01999999999998</v>
      </c>
      <c r="P3030" s="7">
        <f t="shared" si="189"/>
        <v>84.858585858585855</v>
      </c>
      <c r="Q3030" t="s">
        <v>8317</v>
      </c>
      <c r="R3030" t="s">
        <v>8357</v>
      </c>
      <c r="S3030" s="12">
        <f t="shared" si="190"/>
        <v>42567.264178240745</v>
      </c>
      <c r="T3030" s="12">
        <f t="shared" si="191"/>
        <v>42597.264178240745</v>
      </c>
    </row>
    <row r="3031" spans="1:20" ht="60" hidden="1" x14ac:dyDescent="0.25">
      <c r="A3031">
        <v>3029</v>
      </c>
      <c r="B3031" s="3" t="s">
        <v>3029</v>
      </c>
      <c r="C3031" s="3" t="s">
        <v>7139</v>
      </c>
      <c r="D3031">
        <v>30000</v>
      </c>
      <c r="E3031">
        <v>32903</v>
      </c>
      <c r="F3031" t="s">
        <v>8219</v>
      </c>
      <c r="G3031" t="s">
        <v>8224</v>
      </c>
      <c r="H3031" t="s">
        <v>8246</v>
      </c>
      <c r="I3031">
        <v>1416285300</v>
      </c>
      <c r="J3031">
        <v>1413824447</v>
      </c>
      <c r="K3031" t="b">
        <v>0</v>
      </c>
      <c r="L3031">
        <v>348</v>
      </c>
      <c r="M3031" t="b">
        <v>1</v>
      </c>
      <c r="N3031" t="s">
        <v>8303</v>
      </c>
      <c r="O3031" s="5">
        <f t="shared" si="188"/>
        <v>109.67666666666666</v>
      </c>
      <c r="P3031" s="7">
        <f t="shared" si="189"/>
        <v>94.548850574712645</v>
      </c>
      <c r="Q3031" t="s">
        <v>8317</v>
      </c>
      <c r="R3031" t="s">
        <v>8357</v>
      </c>
      <c r="S3031" s="12">
        <f t="shared" si="190"/>
        <v>41932.708877314813</v>
      </c>
      <c r="T3031" s="12">
        <f t="shared" si="191"/>
        <v>41961.190972222219</v>
      </c>
    </row>
    <row r="3032" spans="1:20" ht="60" hidden="1" x14ac:dyDescent="0.25">
      <c r="A3032">
        <v>3030</v>
      </c>
      <c r="B3032" s="3" t="s">
        <v>3030</v>
      </c>
      <c r="C3032" s="3" t="s">
        <v>7140</v>
      </c>
      <c r="D3032">
        <v>1750</v>
      </c>
      <c r="E3032">
        <v>1867</v>
      </c>
      <c r="F3032" t="s">
        <v>8219</v>
      </c>
      <c r="G3032" t="s">
        <v>8224</v>
      </c>
      <c r="H3032" t="s">
        <v>8246</v>
      </c>
      <c r="I3032">
        <v>1442426171</v>
      </c>
      <c r="J3032">
        <v>1439834171</v>
      </c>
      <c r="K3032" t="b">
        <v>0</v>
      </c>
      <c r="L3032">
        <v>41</v>
      </c>
      <c r="M3032" t="b">
        <v>1</v>
      </c>
      <c r="N3032" t="s">
        <v>8303</v>
      </c>
      <c r="O3032" s="5">
        <f t="shared" si="188"/>
        <v>106.6857142857143</v>
      </c>
      <c r="P3032" s="7">
        <f t="shared" si="189"/>
        <v>45.536585365853661</v>
      </c>
      <c r="Q3032" t="s">
        <v>8317</v>
      </c>
      <c r="R3032" t="s">
        <v>8357</v>
      </c>
      <c r="S3032" s="12">
        <f t="shared" si="190"/>
        <v>42233.747349537036</v>
      </c>
      <c r="T3032" s="12">
        <f t="shared" si="191"/>
        <v>42263.747349537036</v>
      </c>
    </row>
    <row r="3033" spans="1:20" ht="75" hidden="1" x14ac:dyDescent="0.25">
      <c r="A3033">
        <v>3031</v>
      </c>
      <c r="B3033" s="3" t="s">
        <v>3031</v>
      </c>
      <c r="C3033" s="3" t="s">
        <v>7141</v>
      </c>
      <c r="D3033">
        <v>1500</v>
      </c>
      <c r="E3033">
        <v>1500</v>
      </c>
      <c r="F3033" t="s">
        <v>8219</v>
      </c>
      <c r="G3033" t="s">
        <v>8224</v>
      </c>
      <c r="H3033" t="s">
        <v>8246</v>
      </c>
      <c r="I3033">
        <v>1476479447</v>
      </c>
      <c r="J3033">
        <v>1471295447</v>
      </c>
      <c r="K3033" t="b">
        <v>0</v>
      </c>
      <c r="L3033">
        <v>29</v>
      </c>
      <c r="M3033" t="b">
        <v>1</v>
      </c>
      <c r="N3033" t="s">
        <v>8303</v>
      </c>
      <c r="O3033" s="5">
        <f t="shared" si="188"/>
        <v>100</v>
      </c>
      <c r="P3033" s="7">
        <f t="shared" si="189"/>
        <v>51.724137931034484</v>
      </c>
      <c r="Q3033" t="s">
        <v>8317</v>
      </c>
      <c r="R3033" t="s">
        <v>8357</v>
      </c>
      <c r="S3033" s="12">
        <f t="shared" si="190"/>
        <v>42597.882488425923</v>
      </c>
      <c r="T3033" s="12">
        <f t="shared" si="191"/>
        <v>42657.882488425923</v>
      </c>
    </row>
    <row r="3034" spans="1:20" ht="60" hidden="1" x14ac:dyDescent="0.25">
      <c r="A3034">
        <v>3032</v>
      </c>
      <c r="B3034" s="3" t="s">
        <v>3032</v>
      </c>
      <c r="C3034" s="3" t="s">
        <v>7142</v>
      </c>
      <c r="D3034">
        <v>1000</v>
      </c>
      <c r="E3034">
        <v>1272</v>
      </c>
      <c r="F3034" t="s">
        <v>8219</v>
      </c>
      <c r="G3034" t="s">
        <v>8224</v>
      </c>
      <c r="H3034" t="s">
        <v>8246</v>
      </c>
      <c r="I3034">
        <v>1441933459</v>
      </c>
      <c r="J3034">
        <v>1439341459</v>
      </c>
      <c r="K3034" t="b">
        <v>0</v>
      </c>
      <c r="L3034">
        <v>25</v>
      </c>
      <c r="M3034" t="b">
        <v>1</v>
      </c>
      <c r="N3034" t="s">
        <v>8303</v>
      </c>
      <c r="O3034" s="5">
        <f t="shared" si="188"/>
        <v>127.2</v>
      </c>
      <c r="P3034" s="7">
        <f t="shared" si="189"/>
        <v>50.88</v>
      </c>
      <c r="Q3034" t="s">
        <v>8317</v>
      </c>
      <c r="R3034" t="s">
        <v>8357</v>
      </c>
      <c r="S3034" s="12">
        <f t="shared" si="190"/>
        <v>42228.044664351852</v>
      </c>
      <c r="T3034" s="12">
        <f t="shared" si="191"/>
        <v>42258.044664351852</v>
      </c>
    </row>
    <row r="3035" spans="1:20" ht="45" hidden="1" x14ac:dyDescent="0.25">
      <c r="A3035">
        <v>3033</v>
      </c>
      <c r="B3035" s="3" t="s">
        <v>3033</v>
      </c>
      <c r="C3035" s="3" t="s">
        <v>7143</v>
      </c>
      <c r="D3035">
        <v>3000</v>
      </c>
      <c r="E3035">
        <v>4396</v>
      </c>
      <c r="F3035" t="s">
        <v>8219</v>
      </c>
      <c r="G3035" t="s">
        <v>8224</v>
      </c>
      <c r="H3035" t="s">
        <v>8246</v>
      </c>
      <c r="I3035">
        <v>1471487925</v>
      </c>
      <c r="J3035">
        <v>1468895925</v>
      </c>
      <c r="K3035" t="b">
        <v>0</v>
      </c>
      <c r="L3035">
        <v>23</v>
      </c>
      <c r="M3035" t="b">
        <v>1</v>
      </c>
      <c r="N3035" t="s">
        <v>8303</v>
      </c>
      <c r="O3035" s="5">
        <f t="shared" si="188"/>
        <v>146.53333333333333</v>
      </c>
      <c r="P3035" s="7">
        <f t="shared" si="189"/>
        <v>191.13043478260869</v>
      </c>
      <c r="Q3035" t="s">
        <v>8317</v>
      </c>
      <c r="R3035" t="s">
        <v>8357</v>
      </c>
      <c r="S3035" s="12">
        <f t="shared" si="190"/>
        <v>42570.110243055555</v>
      </c>
      <c r="T3035" s="12">
        <f t="shared" si="191"/>
        <v>42600.110243055555</v>
      </c>
    </row>
    <row r="3036" spans="1:20" ht="75" hidden="1" x14ac:dyDescent="0.25">
      <c r="A3036">
        <v>3034</v>
      </c>
      <c r="B3036" s="3" t="s">
        <v>3034</v>
      </c>
      <c r="C3036" s="3" t="s">
        <v>7144</v>
      </c>
      <c r="D3036">
        <v>100000</v>
      </c>
      <c r="E3036">
        <v>112536</v>
      </c>
      <c r="F3036" t="s">
        <v>8219</v>
      </c>
      <c r="G3036" t="s">
        <v>8224</v>
      </c>
      <c r="H3036" t="s">
        <v>8246</v>
      </c>
      <c r="I3036">
        <v>1477972740</v>
      </c>
      <c r="J3036">
        <v>1475326255</v>
      </c>
      <c r="K3036" t="b">
        <v>0</v>
      </c>
      <c r="L3036">
        <v>1260</v>
      </c>
      <c r="M3036" t="b">
        <v>1</v>
      </c>
      <c r="N3036" t="s">
        <v>8303</v>
      </c>
      <c r="O3036" s="5">
        <f t="shared" si="188"/>
        <v>112.53599999999999</v>
      </c>
      <c r="P3036" s="7">
        <f t="shared" si="189"/>
        <v>89.314285714285717</v>
      </c>
      <c r="Q3036" t="s">
        <v>8317</v>
      </c>
      <c r="R3036" t="s">
        <v>8357</v>
      </c>
      <c r="S3036" s="12">
        <f t="shared" si="190"/>
        <v>42644.535358796296</v>
      </c>
      <c r="T3036" s="12">
        <f t="shared" si="191"/>
        <v>42675.165972222225</v>
      </c>
    </row>
    <row r="3037" spans="1:20" ht="45" hidden="1" x14ac:dyDescent="0.25">
      <c r="A3037">
        <v>3035</v>
      </c>
      <c r="B3037" s="3" t="s">
        <v>3035</v>
      </c>
      <c r="C3037" s="3" t="s">
        <v>7145</v>
      </c>
      <c r="D3037">
        <v>25000</v>
      </c>
      <c r="E3037">
        <v>27196.71</v>
      </c>
      <c r="F3037" t="s">
        <v>8219</v>
      </c>
      <c r="G3037" t="s">
        <v>8224</v>
      </c>
      <c r="H3037" t="s">
        <v>8246</v>
      </c>
      <c r="I3037">
        <v>1367674009</v>
      </c>
      <c r="J3037">
        <v>1365082009</v>
      </c>
      <c r="K3037" t="b">
        <v>0</v>
      </c>
      <c r="L3037">
        <v>307</v>
      </c>
      <c r="M3037" t="b">
        <v>1</v>
      </c>
      <c r="N3037" t="s">
        <v>8303</v>
      </c>
      <c r="O3037" s="5">
        <f t="shared" si="188"/>
        <v>108.78684000000001</v>
      </c>
      <c r="P3037" s="7">
        <f t="shared" si="189"/>
        <v>88.588631921824103</v>
      </c>
      <c r="Q3037" t="s">
        <v>8317</v>
      </c>
      <c r="R3037" t="s">
        <v>8357</v>
      </c>
      <c r="S3037" s="12">
        <f t="shared" si="190"/>
        <v>41368.560289351852</v>
      </c>
      <c r="T3037" s="12">
        <f t="shared" si="191"/>
        <v>41398.560289351852</v>
      </c>
    </row>
    <row r="3038" spans="1:20" ht="60" hidden="1" x14ac:dyDescent="0.25">
      <c r="A3038">
        <v>3036</v>
      </c>
      <c r="B3038" s="3" t="s">
        <v>3036</v>
      </c>
      <c r="C3038" s="3" t="s">
        <v>7146</v>
      </c>
      <c r="D3038">
        <v>25000</v>
      </c>
      <c r="E3038">
        <v>31683</v>
      </c>
      <c r="F3038" t="s">
        <v>8219</v>
      </c>
      <c r="G3038" t="s">
        <v>8224</v>
      </c>
      <c r="H3038" t="s">
        <v>8246</v>
      </c>
      <c r="I3038">
        <v>1376654340</v>
      </c>
      <c r="J3038">
        <v>1373568644</v>
      </c>
      <c r="K3038" t="b">
        <v>0</v>
      </c>
      <c r="L3038">
        <v>329</v>
      </c>
      <c r="M3038" t="b">
        <v>1</v>
      </c>
      <c r="N3038" t="s">
        <v>8303</v>
      </c>
      <c r="O3038" s="5">
        <f t="shared" si="188"/>
        <v>126.732</v>
      </c>
      <c r="P3038" s="7">
        <f t="shared" si="189"/>
        <v>96.300911854103347</v>
      </c>
      <c r="Q3038" t="s">
        <v>8317</v>
      </c>
      <c r="R3038" t="s">
        <v>8357</v>
      </c>
      <c r="S3038" s="12">
        <f t="shared" si="190"/>
        <v>41466.785231481481</v>
      </c>
      <c r="T3038" s="12">
        <f t="shared" si="191"/>
        <v>41502.499305555553</v>
      </c>
    </row>
    <row r="3039" spans="1:20" ht="60" hidden="1" x14ac:dyDescent="0.25">
      <c r="A3039">
        <v>3037</v>
      </c>
      <c r="B3039" s="3" t="s">
        <v>3037</v>
      </c>
      <c r="C3039" s="3" t="s">
        <v>7147</v>
      </c>
      <c r="D3039">
        <v>500</v>
      </c>
      <c r="E3039">
        <v>1066</v>
      </c>
      <c r="F3039" t="s">
        <v>8219</v>
      </c>
      <c r="G3039" t="s">
        <v>8224</v>
      </c>
      <c r="H3039" t="s">
        <v>8246</v>
      </c>
      <c r="I3039">
        <v>1285995540</v>
      </c>
      <c r="J3039">
        <v>1279574773</v>
      </c>
      <c r="K3039" t="b">
        <v>0</v>
      </c>
      <c r="L3039">
        <v>32</v>
      </c>
      <c r="M3039" t="b">
        <v>1</v>
      </c>
      <c r="N3039" t="s">
        <v>8303</v>
      </c>
      <c r="O3039" s="5">
        <f t="shared" si="188"/>
        <v>213.20000000000002</v>
      </c>
      <c r="P3039" s="7">
        <f t="shared" si="189"/>
        <v>33.3125</v>
      </c>
      <c r="Q3039" t="s">
        <v>8317</v>
      </c>
      <c r="R3039" t="s">
        <v>8357</v>
      </c>
      <c r="S3039" s="12">
        <f t="shared" si="190"/>
        <v>40378.893206018518</v>
      </c>
      <c r="T3039" s="12">
        <f t="shared" si="191"/>
        <v>40453.207638888889</v>
      </c>
    </row>
    <row r="3040" spans="1:20" ht="45" hidden="1" x14ac:dyDescent="0.25">
      <c r="A3040">
        <v>3038</v>
      </c>
      <c r="B3040" s="3" t="s">
        <v>3038</v>
      </c>
      <c r="C3040" s="3" t="s">
        <v>7148</v>
      </c>
      <c r="D3040">
        <v>1000</v>
      </c>
      <c r="E3040">
        <v>1005</v>
      </c>
      <c r="F3040" t="s">
        <v>8219</v>
      </c>
      <c r="G3040" t="s">
        <v>8224</v>
      </c>
      <c r="H3040" t="s">
        <v>8246</v>
      </c>
      <c r="I3040">
        <v>1457071397</v>
      </c>
      <c r="J3040">
        <v>1451887397</v>
      </c>
      <c r="K3040" t="b">
        <v>0</v>
      </c>
      <c r="L3040">
        <v>27</v>
      </c>
      <c r="M3040" t="b">
        <v>1</v>
      </c>
      <c r="N3040" t="s">
        <v>8303</v>
      </c>
      <c r="O3040" s="5">
        <f t="shared" si="188"/>
        <v>100.49999999999999</v>
      </c>
      <c r="P3040" s="7">
        <f t="shared" si="189"/>
        <v>37.222222222222221</v>
      </c>
      <c r="Q3040" t="s">
        <v>8317</v>
      </c>
      <c r="R3040" t="s">
        <v>8357</v>
      </c>
      <c r="S3040" s="12">
        <f t="shared" si="190"/>
        <v>42373.252280092594</v>
      </c>
      <c r="T3040" s="12">
        <f t="shared" si="191"/>
        <v>42433.252280092594</v>
      </c>
    </row>
    <row r="3041" spans="1:20" ht="45" hidden="1" x14ac:dyDescent="0.25">
      <c r="A3041">
        <v>3039</v>
      </c>
      <c r="B3041" s="3" t="s">
        <v>3039</v>
      </c>
      <c r="C3041" s="3" t="s">
        <v>7149</v>
      </c>
      <c r="D3041">
        <v>20000</v>
      </c>
      <c r="E3041">
        <v>21742.78</v>
      </c>
      <c r="F3041" t="s">
        <v>8219</v>
      </c>
      <c r="G3041" t="s">
        <v>8224</v>
      </c>
      <c r="H3041" t="s">
        <v>8246</v>
      </c>
      <c r="I3041">
        <v>1388303940</v>
      </c>
      <c r="J3041">
        <v>1386011038</v>
      </c>
      <c r="K3041" t="b">
        <v>0</v>
      </c>
      <c r="L3041">
        <v>236</v>
      </c>
      <c r="M3041" t="b">
        <v>1</v>
      </c>
      <c r="N3041" t="s">
        <v>8303</v>
      </c>
      <c r="O3041" s="5">
        <f t="shared" si="188"/>
        <v>108.71389999999998</v>
      </c>
      <c r="P3041" s="7">
        <f t="shared" si="189"/>
        <v>92.130423728813554</v>
      </c>
      <c r="Q3041" t="s">
        <v>8317</v>
      </c>
      <c r="R3041" t="s">
        <v>8357</v>
      </c>
      <c r="S3041" s="12">
        <f t="shared" si="190"/>
        <v>41610.794421296298</v>
      </c>
      <c r="T3041" s="12">
        <f t="shared" si="191"/>
        <v>41637.332638888889</v>
      </c>
    </row>
    <row r="3042" spans="1:20" ht="45" hidden="1" x14ac:dyDescent="0.25">
      <c r="A3042">
        <v>3040</v>
      </c>
      <c r="B3042" s="3" t="s">
        <v>3040</v>
      </c>
      <c r="C3042" s="3" t="s">
        <v>7150</v>
      </c>
      <c r="D3042">
        <v>3000</v>
      </c>
      <c r="E3042">
        <v>3225</v>
      </c>
      <c r="F3042" t="s">
        <v>8219</v>
      </c>
      <c r="G3042" t="s">
        <v>8224</v>
      </c>
      <c r="H3042" t="s">
        <v>8246</v>
      </c>
      <c r="I3042">
        <v>1435359600</v>
      </c>
      <c r="J3042">
        <v>1434999621</v>
      </c>
      <c r="K3042" t="b">
        <v>0</v>
      </c>
      <c r="L3042">
        <v>42</v>
      </c>
      <c r="M3042" t="b">
        <v>1</v>
      </c>
      <c r="N3042" t="s">
        <v>8303</v>
      </c>
      <c r="O3042" s="5">
        <f t="shared" si="188"/>
        <v>107.5</v>
      </c>
      <c r="P3042" s="7">
        <f t="shared" si="189"/>
        <v>76.785714285714292</v>
      </c>
      <c r="Q3042" t="s">
        <v>8317</v>
      </c>
      <c r="R3042" t="s">
        <v>8357</v>
      </c>
      <c r="S3042" s="12">
        <f t="shared" si="190"/>
        <v>42177.791909722218</v>
      </c>
      <c r="T3042" s="12">
        <f t="shared" si="191"/>
        <v>42181.958333333328</v>
      </c>
    </row>
    <row r="3043" spans="1:20" ht="30" hidden="1" x14ac:dyDescent="0.25">
      <c r="A3043">
        <v>3041</v>
      </c>
      <c r="B3043" s="3" t="s">
        <v>3041</v>
      </c>
      <c r="C3043" s="3" t="s">
        <v>7151</v>
      </c>
      <c r="D3043">
        <v>8300</v>
      </c>
      <c r="E3043">
        <v>9170</v>
      </c>
      <c r="F3043" t="s">
        <v>8219</v>
      </c>
      <c r="G3043" t="s">
        <v>8224</v>
      </c>
      <c r="H3043" t="s">
        <v>8246</v>
      </c>
      <c r="I3043">
        <v>1453323048</v>
      </c>
      <c r="J3043">
        <v>1450731048</v>
      </c>
      <c r="K3043" t="b">
        <v>0</v>
      </c>
      <c r="L3043">
        <v>95</v>
      </c>
      <c r="M3043" t="b">
        <v>1</v>
      </c>
      <c r="N3043" t="s">
        <v>8303</v>
      </c>
      <c r="O3043" s="5">
        <f t="shared" si="188"/>
        <v>110.48192771084338</v>
      </c>
      <c r="P3043" s="7">
        <f t="shared" si="189"/>
        <v>96.526315789473685</v>
      </c>
      <c r="Q3043" t="s">
        <v>8317</v>
      </c>
      <c r="R3043" t="s">
        <v>8357</v>
      </c>
      <c r="S3043" s="12">
        <f t="shared" si="190"/>
        <v>42359.868611111116</v>
      </c>
      <c r="T3043" s="12">
        <f t="shared" si="191"/>
        <v>42389.868611111116</v>
      </c>
    </row>
    <row r="3044" spans="1:20" ht="60" hidden="1" x14ac:dyDescent="0.25">
      <c r="A3044">
        <v>3042</v>
      </c>
      <c r="B3044" s="3" t="s">
        <v>3042</v>
      </c>
      <c r="C3044" s="3" t="s">
        <v>7152</v>
      </c>
      <c r="D3044">
        <v>1500</v>
      </c>
      <c r="E3044">
        <v>1920</v>
      </c>
      <c r="F3044" t="s">
        <v>8219</v>
      </c>
      <c r="G3044" t="s">
        <v>8225</v>
      </c>
      <c r="H3044" t="s">
        <v>8247</v>
      </c>
      <c r="I3044">
        <v>1444149047</v>
      </c>
      <c r="J3044">
        <v>1441557047</v>
      </c>
      <c r="K3044" t="b">
        <v>0</v>
      </c>
      <c r="L3044">
        <v>37</v>
      </c>
      <c r="M3044" t="b">
        <v>1</v>
      </c>
      <c r="N3044" t="s">
        <v>8303</v>
      </c>
      <c r="O3044" s="5">
        <f t="shared" si="188"/>
        <v>128</v>
      </c>
      <c r="P3044" s="7">
        <f t="shared" si="189"/>
        <v>51.891891891891895</v>
      </c>
      <c r="Q3044" t="s">
        <v>8317</v>
      </c>
      <c r="R3044" t="s">
        <v>8357</v>
      </c>
      <c r="S3044" s="12">
        <f t="shared" si="190"/>
        <v>42253.688043981485</v>
      </c>
      <c r="T3044" s="12">
        <f t="shared" si="191"/>
        <v>42283.688043981485</v>
      </c>
    </row>
    <row r="3045" spans="1:20" ht="45" hidden="1" x14ac:dyDescent="0.25">
      <c r="A3045">
        <v>3043</v>
      </c>
      <c r="B3045" s="3" t="s">
        <v>3043</v>
      </c>
      <c r="C3045" s="3" t="s">
        <v>7153</v>
      </c>
      <c r="D3045">
        <v>15000</v>
      </c>
      <c r="E3045">
        <v>16501</v>
      </c>
      <c r="F3045" t="s">
        <v>8219</v>
      </c>
      <c r="G3045" t="s">
        <v>8229</v>
      </c>
      <c r="H3045" t="s">
        <v>8251</v>
      </c>
      <c r="I3045">
        <v>1429152600</v>
      </c>
      <c r="J3045">
        <v>1426815699</v>
      </c>
      <c r="K3045" t="b">
        <v>0</v>
      </c>
      <c r="L3045">
        <v>128</v>
      </c>
      <c r="M3045" t="b">
        <v>1</v>
      </c>
      <c r="N3045" t="s">
        <v>8303</v>
      </c>
      <c r="O3045" s="5">
        <f t="shared" si="188"/>
        <v>110.00666666666667</v>
      </c>
      <c r="P3045" s="7">
        <f t="shared" si="189"/>
        <v>128.9140625</v>
      </c>
      <c r="Q3045" t="s">
        <v>8317</v>
      </c>
      <c r="R3045" t="s">
        <v>8357</v>
      </c>
      <c r="S3045" s="12">
        <f t="shared" si="190"/>
        <v>42083.070590277777</v>
      </c>
      <c r="T3045" s="12">
        <f t="shared" si="191"/>
        <v>42110.118055555555</v>
      </c>
    </row>
    <row r="3046" spans="1:20" ht="45" hidden="1" x14ac:dyDescent="0.25">
      <c r="A3046">
        <v>3044</v>
      </c>
      <c r="B3046" s="3" t="s">
        <v>3044</v>
      </c>
      <c r="C3046" s="3" t="s">
        <v>7154</v>
      </c>
      <c r="D3046">
        <v>12000</v>
      </c>
      <c r="E3046">
        <v>13121</v>
      </c>
      <c r="F3046" t="s">
        <v>8219</v>
      </c>
      <c r="G3046" t="s">
        <v>8224</v>
      </c>
      <c r="H3046" t="s">
        <v>8246</v>
      </c>
      <c r="I3046">
        <v>1454433998</v>
      </c>
      <c r="J3046">
        <v>1453137998</v>
      </c>
      <c r="K3046" t="b">
        <v>0</v>
      </c>
      <c r="L3046">
        <v>156</v>
      </c>
      <c r="M3046" t="b">
        <v>1</v>
      </c>
      <c r="N3046" t="s">
        <v>8303</v>
      </c>
      <c r="O3046" s="5">
        <f t="shared" si="188"/>
        <v>109.34166666666667</v>
      </c>
      <c r="P3046" s="7">
        <f t="shared" si="189"/>
        <v>84.108974358974365</v>
      </c>
      <c r="Q3046" t="s">
        <v>8317</v>
      </c>
      <c r="R3046" t="s">
        <v>8357</v>
      </c>
      <c r="S3046" s="12">
        <f t="shared" si="190"/>
        <v>42387.7268287037</v>
      </c>
      <c r="T3046" s="12">
        <f t="shared" si="191"/>
        <v>42402.7268287037</v>
      </c>
    </row>
    <row r="3047" spans="1:20" ht="60" hidden="1" x14ac:dyDescent="0.25">
      <c r="A3047">
        <v>3045</v>
      </c>
      <c r="B3047" s="3" t="s">
        <v>3045</v>
      </c>
      <c r="C3047" s="3" t="s">
        <v>7155</v>
      </c>
      <c r="D3047">
        <v>4000</v>
      </c>
      <c r="E3047">
        <v>5308.26</v>
      </c>
      <c r="F3047" t="s">
        <v>8219</v>
      </c>
      <c r="G3047" t="s">
        <v>8224</v>
      </c>
      <c r="H3047" t="s">
        <v>8246</v>
      </c>
      <c r="I3047">
        <v>1408679055</v>
      </c>
      <c r="J3047">
        <v>1406087055</v>
      </c>
      <c r="K3047" t="b">
        <v>0</v>
      </c>
      <c r="L3047">
        <v>64</v>
      </c>
      <c r="M3047" t="b">
        <v>1</v>
      </c>
      <c r="N3047" t="s">
        <v>8303</v>
      </c>
      <c r="O3047" s="5">
        <f t="shared" si="188"/>
        <v>132.70650000000001</v>
      </c>
      <c r="P3047" s="7">
        <f t="shared" si="189"/>
        <v>82.941562500000003</v>
      </c>
      <c r="Q3047" t="s">
        <v>8317</v>
      </c>
      <c r="R3047" t="s">
        <v>8357</v>
      </c>
      <c r="S3047" s="12">
        <f t="shared" si="190"/>
        <v>41843.155729166669</v>
      </c>
      <c r="T3047" s="12">
        <f t="shared" si="191"/>
        <v>41873.155729166669</v>
      </c>
    </row>
    <row r="3048" spans="1:20" ht="60" hidden="1" x14ac:dyDescent="0.25">
      <c r="A3048">
        <v>3046</v>
      </c>
      <c r="B3048" s="3" t="s">
        <v>3046</v>
      </c>
      <c r="C3048" s="3" t="s">
        <v>7156</v>
      </c>
      <c r="D3048">
        <v>7900</v>
      </c>
      <c r="E3048">
        <v>15077</v>
      </c>
      <c r="F3048" t="s">
        <v>8219</v>
      </c>
      <c r="G3048" t="s">
        <v>8224</v>
      </c>
      <c r="H3048" t="s">
        <v>8246</v>
      </c>
      <c r="I3048">
        <v>1410324720</v>
      </c>
      <c r="J3048">
        <v>1407784586</v>
      </c>
      <c r="K3048" t="b">
        <v>0</v>
      </c>
      <c r="L3048">
        <v>58</v>
      </c>
      <c r="M3048" t="b">
        <v>1</v>
      </c>
      <c r="N3048" t="s">
        <v>8303</v>
      </c>
      <c r="O3048" s="5">
        <f t="shared" si="188"/>
        <v>190.84810126582278</v>
      </c>
      <c r="P3048" s="7">
        <f t="shared" si="189"/>
        <v>259.94827586206895</v>
      </c>
      <c r="Q3048" t="s">
        <v>8317</v>
      </c>
      <c r="R3048" t="s">
        <v>8357</v>
      </c>
      <c r="S3048" s="12">
        <f t="shared" si="190"/>
        <v>41862.803078703706</v>
      </c>
      <c r="T3048" s="12">
        <f t="shared" si="191"/>
        <v>41892.202777777777</v>
      </c>
    </row>
    <row r="3049" spans="1:20" ht="45" hidden="1" x14ac:dyDescent="0.25">
      <c r="A3049">
        <v>3047</v>
      </c>
      <c r="B3049" s="3" t="s">
        <v>3047</v>
      </c>
      <c r="C3049" s="3" t="s">
        <v>7157</v>
      </c>
      <c r="D3049">
        <v>500</v>
      </c>
      <c r="E3049">
        <v>745</v>
      </c>
      <c r="F3049" t="s">
        <v>8219</v>
      </c>
      <c r="G3049" t="s">
        <v>8224</v>
      </c>
      <c r="H3049" t="s">
        <v>8246</v>
      </c>
      <c r="I3049">
        <v>1461762960</v>
      </c>
      <c r="J3049">
        <v>1457999054</v>
      </c>
      <c r="K3049" t="b">
        <v>0</v>
      </c>
      <c r="L3049">
        <v>20</v>
      </c>
      <c r="M3049" t="b">
        <v>1</v>
      </c>
      <c r="N3049" t="s">
        <v>8303</v>
      </c>
      <c r="O3049" s="5">
        <f t="shared" si="188"/>
        <v>149</v>
      </c>
      <c r="P3049" s="7">
        <f t="shared" si="189"/>
        <v>37.25</v>
      </c>
      <c r="Q3049" t="s">
        <v>8317</v>
      </c>
      <c r="R3049" t="s">
        <v>8357</v>
      </c>
      <c r="S3049" s="12">
        <f t="shared" si="190"/>
        <v>42443.989050925928</v>
      </c>
      <c r="T3049" s="12">
        <f t="shared" si="191"/>
        <v>42487.552777777775</v>
      </c>
    </row>
    <row r="3050" spans="1:20" ht="60" hidden="1" x14ac:dyDescent="0.25">
      <c r="A3050">
        <v>3048</v>
      </c>
      <c r="B3050" s="3" t="s">
        <v>3048</v>
      </c>
      <c r="C3050" s="3" t="s">
        <v>7158</v>
      </c>
      <c r="D3050">
        <v>5000</v>
      </c>
      <c r="E3050">
        <v>8320</v>
      </c>
      <c r="F3050" t="s">
        <v>8219</v>
      </c>
      <c r="G3050" t="s">
        <v>8224</v>
      </c>
      <c r="H3050" t="s">
        <v>8246</v>
      </c>
      <c r="I3050">
        <v>1420060920</v>
      </c>
      <c r="J3050">
        <v>1417556262</v>
      </c>
      <c r="K3050" t="b">
        <v>0</v>
      </c>
      <c r="L3050">
        <v>47</v>
      </c>
      <c r="M3050" t="b">
        <v>1</v>
      </c>
      <c r="N3050" t="s">
        <v>8303</v>
      </c>
      <c r="O3050" s="5">
        <f t="shared" si="188"/>
        <v>166.4</v>
      </c>
      <c r="P3050" s="7">
        <f t="shared" si="189"/>
        <v>177.02127659574469</v>
      </c>
      <c r="Q3050" t="s">
        <v>8317</v>
      </c>
      <c r="R3050" t="s">
        <v>8357</v>
      </c>
      <c r="S3050" s="12">
        <f t="shared" si="190"/>
        <v>41975.901180555549</v>
      </c>
      <c r="T3050" s="12">
        <f t="shared" si="191"/>
        <v>42004.890277777777</v>
      </c>
    </row>
    <row r="3051" spans="1:20" ht="60" hidden="1" x14ac:dyDescent="0.25">
      <c r="A3051">
        <v>3049</v>
      </c>
      <c r="B3051" s="3" t="s">
        <v>3049</v>
      </c>
      <c r="C3051" s="3" t="s">
        <v>7159</v>
      </c>
      <c r="D3051">
        <v>3750</v>
      </c>
      <c r="E3051">
        <v>4000</v>
      </c>
      <c r="F3051" t="s">
        <v>8219</v>
      </c>
      <c r="G3051" t="s">
        <v>8224</v>
      </c>
      <c r="H3051" t="s">
        <v>8246</v>
      </c>
      <c r="I3051">
        <v>1434241255</v>
      </c>
      <c r="J3051">
        <v>1431649255</v>
      </c>
      <c r="K3051" t="b">
        <v>0</v>
      </c>
      <c r="L3051">
        <v>54</v>
      </c>
      <c r="M3051" t="b">
        <v>1</v>
      </c>
      <c r="N3051" t="s">
        <v>8303</v>
      </c>
      <c r="O3051" s="5">
        <f t="shared" si="188"/>
        <v>106.66666666666667</v>
      </c>
      <c r="P3051" s="7">
        <f t="shared" si="189"/>
        <v>74.074074074074076</v>
      </c>
      <c r="Q3051" t="s">
        <v>8317</v>
      </c>
      <c r="R3051" t="s">
        <v>8357</v>
      </c>
      <c r="S3051" s="12">
        <f t="shared" si="190"/>
        <v>42139.014525462961</v>
      </c>
      <c r="T3051" s="12">
        <f t="shared" si="191"/>
        <v>42169.014525462961</v>
      </c>
    </row>
    <row r="3052" spans="1:20" ht="30" hidden="1" x14ac:dyDescent="0.25">
      <c r="A3052">
        <v>3050</v>
      </c>
      <c r="B3052" s="3" t="s">
        <v>3050</v>
      </c>
      <c r="C3052" s="3" t="s">
        <v>7160</v>
      </c>
      <c r="D3052">
        <v>600</v>
      </c>
      <c r="E3052">
        <v>636</v>
      </c>
      <c r="F3052" t="s">
        <v>8219</v>
      </c>
      <c r="G3052" t="s">
        <v>8224</v>
      </c>
      <c r="H3052" t="s">
        <v>8246</v>
      </c>
      <c r="I3052">
        <v>1462420960</v>
      </c>
      <c r="J3052">
        <v>1459828960</v>
      </c>
      <c r="K3052" t="b">
        <v>0</v>
      </c>
      <c r="L3052">
        <v>9</v>
      </c>
      <c r="M3052" t="b">
        <v>1</v>
      </c>
      <c r="N3052" t="s">
        <v>8303</v>
      </c>
      <c r="O3052" s="5">
        <f t="shared" si="188"/>
        <v>106</v>
      </c>
      <c r="P3052" s="7">
        <f t="shared" si="189"/>
        <v>70.666666666666671</v>
      </c>
      <c r="Q3052" t="s">
        <v>8317</v>
      </c>
      <c r="R3052" t="s">
        <v>8357</v>
      </c>
      <c r="S3052" s="12">
        <f t="shared" si="190"/>
        <v>42465.16851851852</v>
      </c>
      <c r="T3052" s="12">
        <f t="shared" si="191"/>
        <v>42495.16851851852</v>
      </c>
    </row>
    <row r="3053" spans="1:20" ht="60" x14ac:dyDescent="0.25">
      <c r="A3053">
        <v>3051</v>
      </c>
      <c r="B3053" s="3" t="s">
        <v>3051</v>
      </c>
      <c r="C3053" s="3" t="s">
        <v>7161</v>
      </c>
      <c r="D3053">
        <v>3500</v>
      </c>
      <c r="E3053">
        <v>827</v>
      </c>
      <c r="F3053" t="s">
        <v>8221</v>
      </c>
      <c r="G3053" t="s">
        <v>8225</v>
      </c>
      <c r="H3053" t="s">
        <v>8247</v>
      </c>
      <c r="I3053">
        <v>1486547945</v>
      </c>
      <c r="J3053">
        <v>1483955945</v>
      </c>
      <c r="K3053" t="b">
        <v>1</v>
      </c>
      <c r="L3053">
        <v>35</v>
      </c>
      <c r="M3053" t="b">
        <v>0</v>
      </c>
      <c r="N3053" t="s">
        <v>8303</v>
      </c>
      <c r="O3053" s="5">
        <f t="shared" si="188"/>
        <v>23.62857142857143</v>
      </c>
      <c r="P3053" s="7">
        <f t="shared" si="189"/>
        <v>23.62857142857143</v>
      </c>
      <c r="Q3053" t="s">
        <v>8317</v>
      </c>
      <c r="R3053" t="s">
        <v>8357</v>
      </c>
      <c r="S3053" s="12">
        <f t="shared" si="190"/>
        <v>42744.416030092587</v>
      </c>
      <c r="T3053" s="12">
        <f t="shared" si="191"/>
        <v>42774.416030092587</v>
      </c>
    </row>
    <row r="3054" spans="1:20" ht="45" x14ac:dyDescent="0.25">
      <c r="A3054">
        <v>3052</v>
      </c>
      <c r="B3054" s="3" t="s">
        <v>3052</v>
      </c>
      <c r="C3054" s="3" t="s">
        <v>7162</v>
      </c>
      <c r="D3054">
        <v>50000</v>
      </c>
      <c r="E3054">
        <v>75</v>
      </c>
      <c r="F3054" t="s">
        <v>8221</v>
      </c>
      <c r="G3054" t="s">
        <v>8224</v>
      </c>
      <c r="H3054" t="s">
        <v>8246</v>
      </c>
      <c r="I3054">
        <v>1432828740</v>
      </c>
      <c r="J3054">
        <v>1430237094</v>
      </c>
      <c r="K3054" t="b">
        <v>0</v>
      </c>
      <c r="L3054">
        <v>2</v>
      </c>
      <c r="M3054" t="b">
        <v>0</v>
      </c>
      <c r="N3054" t="s">
        <v>8303</v>
      </c>
      <c r="O3054" s="5">
        <f t="shared" si="188"/>
        <v>0.15</v>
      </c>
      <c r="P3054" s="7">
        <f t="shared" si="189"/>
        <v>37.5</v>
      </c>
      <c r="Q3054" t="s">
        <v>8317</v>
      </c>
      <c r="R3054" t="s">
        <v>8357</v>
      </c>
      <c r="S3054" s="12">
        <f t="shared" si="190"/>
        <v>42122.670069444444</v>
      </c>
      <c r="T3054" s="12">
        <f t="shared" si="191"/>
        <v>42152.665972222225</v>
      </c>
    </row>
    <row r="3055" spans="1:20" ht="60" x14ac:dyDescent="0.25">
      <c r="A3055">
        <v>3053</v>
      </c>
      <c r="B3055" s="3" t="s">
        <v>3053</v>
      </c>
      <c r="C3055" s="3" t="s">
        <v>7163</v>
      </c>
      <c r="D3055">
        <v>10000</v>
      </c>
      <c r="E3055">
        <v>40</v>
      </c>
      <c r="F3055" t="s">
        <v>8221</v>
      </c>
      <c r="G3055" t="s">
        <v>8224</v>
      </c>
      <c r="H3055" t="s">
        <v>8246</v>
      </c>
      <c r="I3055">
        <v>1412222340</v>
      </c>
      <c r="J3055">
        <v>1407781013</v>
      </c>
      <c r="K3055" t="b">
        <v>0</v>
      </c>
      <c r="L3055">
        <v>3</v>
      </c>
      <c r="M3055" t="b">
        <v>0</v>
      </c>
      <c r="N3055" t="s">
        <v>8303</v>
      </c>
      <c r="O3055" s="5">
        <f t="shared" si="188"/>
        <v>0.4</v>
      </c>
      <c r="P3055" s="7">
        <f t="shared" si="189"/>
        <v>13.333333333333334</v>
      </c>
      <c r="Q3055" t="s">
        <v>8317</v>
      </c>
      <c r="R3055" t="s">
        <v>8357</v>
      </c>
      <c r="S3055" s="12">
        <f t="shared" si="190"/>
        <v>41862.761724537035</v>
      </c>
      <c r="T3055" s="12">
        <f t="shared" si="191"/>
        <v>41914.165972222225</v>
      </c>
    </row>
    <row r="3056" spans="1:20" ht="60" x14ac:dyDescent="0.25">
      <c r="A3056">
        <v>3054</v>
      </c>
      <c r="B3056" s="3" t="s">
        <v>3054</v>
      </c>
      <c r="C3056" s="3" t="s">
        <v>7164</v>
      </c>
      <c r="D3056">
        <v>300</v>
      </c>
      <c r="E3056">
        <v>0</v>
      </c>
      <c r="F3056" t="s">
        <v>8221</v>
      </c>
      <c r="G3056" t="s">
        <v>8224</v>
      </c>
      <c r="H3056" t="s">
        <v>8246</v>
      </c>
      <c r="I3056">
        <v>1425258240</v>
      </c>
      <c r="J3056">
        <v>1422043154</v>
      </c>
      <c r="K3056" t="b">
        <v>0</v>
      </c>
      <c r="L3056">
        <v>0</v>
      </c>
      <c r="M3056" t="b">
        <v>0</v>
      </c>
      <c r="N3056" t="s">
        <v>8303</v>
      </c>
      <c r="O3056" s="5">
        <f t="shared" si="188"/>
        <v>0</v>
      </c>
      <c r="P3056" s="7" t="str">
        <f t="shared" si="189"/>
        <v>N/A</v>
      </c>
      <c r="Q3056" t="s">
        <v>8317</v>
      </c>
      <c r="R3056" t="s">
        <v>8357</v>
      </c>
      <c r="S3056" s="12">
        <f t="shared" si="190"/>
        <v>42027.832800925928</v>
      </c>
      <c r="T3056" s="12">
        <f t="shared" si="191"/>
        <v>42065.044444444444</v>
      </c>
    </row>
    <row r="3057" spans="1:20" ht="60" x14ac:dyDescent="0.25">
      <c r="A3057">
        <v>3055</v>
      </c>
      <c r="B3057" s="3" t="s">
        <v>3055</v>
      </c>
      <c r="C3057" s="3" t="s">
        <v>7165</v>
      </c>
      <c r="D3057">
        <v>20000</v>
      </c>
      <c r="E3057">
        <v>1</v>
      </c>
      <c r="F3057" t="s">
        <v>8221</v>
      </c>
      <c r="G3057" t="s">
        <v>8224</v>
      </c>
      <c r="H3057" t="s">
        <v>8246</v>
      </c>
      <c r="I3057">
        <v>1420844390</v>
      </c>
      <c r="J3057">
        <v>1415660390</v>
      </c>
      <c r="K3057" t="b">
        <v>0</v>
      </c>
      <c r="L3057">
        <v>1</v>
      </c>
      <c r="M3057" t="b">
        <v>0</v>
      </c>
      <c r="N3057" t="s">
        <v>8303</v>
      </c>
      <c r="O3057" s="5">
        <f t="shared" si="188"/>
        <v>5.0000000000000001E-3</v>
      </c>
      <c r="P3057" s="7">
        <f t="shared" si="189"/>
        <v>1</v>
      </c>
      <c r="Q3057" t="s">
        <v>8317</v>
      </c>
      <c r="R3057" t="s">
        <v>8357</v>
      </c>
      <c r="S3057" s="12">
        <f t="shared" si="190"/>
        <v>41953.95821759259</v>
      </c>
      <c r="T3057" s="12">
        <f t="shared" si="191"/>
        <v>42013.95821759259</v>
      </c>
    </row>
    <row r="3058" spans="1:20" ht="60" x14ac:dyDescent="0.25">
      <c r="A3058">
        <v>3056</v>
      </c>
      <c r="B3058" s="3" t="s">
        <v>3056</v>
      </c>
      <c r="C3058" s="3" t="s">
        <v>7166</v>
      </c>
      <c r="D3058">
        <v>25000</v>
      </c>
      <c r="E3058">
        <v>0</v>
      </c>
      <c r="F3058" t="s">
        <v>8221</v>
      </c>
      <c r="G3058" t="s">
        <v>8224</v>
      </c>
      <c r="H3058" t="s">
        <v>8246</v>
      </c>
      <c r="I3058">
        <v>1412003784</v>
      </c>
      <c r="J3058">
        <v>1406819784</v>
      </c>
      <c r="K3058" t="b">
        <v>0</v>
      </c>
      <c r="L3058">
        <v>0</v>
      </c>
      <c r="M3058" t="b">
        <v>0</v>
      </c>
      <c r="N3058" t="s">
        <v>8303</v>
      </c>
      <c r="O3058" s="5">
        <f t="shared" si="188"/>
        <v>0</v>
      </c>
      <c r="P3058" s="7" t="str">
        <f t="shared" si="189"/>
        <v>N/A</v>
      </c>
      <c r="Q3058" t="s">
        <v>8317</v>
      </c>
      <c r="R3058" t="s">
        <v>8357</v>
      </c>
      <c r="S3058" s="12">
        <f t="shared" si="190"/>
        <v>41851.636388888888</v>
      </c>
      <c r="T3058" s="12">
        <f t="shared" si="191"/>
        <v>41911.636388888888</v>
      </c>
    </row>
    <row r="3059" spans="1:20" ht="45" x14ac:dyDescent="0.25">
      <c r="A3059">
        <v>3057</v>
      </c>
      <c r="B3059" s="3" t="s">
        <v>3057</v>
      </c>
      <c r="C3059" s="3" t="s">
        <v>7167</v>
      </c>
      <c r="D3059">
        <v>50000</v>
      </c>
      <c r="E3059">
        <v>0</v>
      </c>
      <c r="F3059" t="s">
        <v>8221</v>
      </c>
      <c r="G3059" t="s">
        <v>8225</v>
      </c>
      <c r="H3059" t="s">
        <v>8247</v>
      </c>
      <c r="I3059">
        <v>1459694211</v>
      </c>
      <c r="J3059">
        <v>1457105811</v>
      </c>
      <c r="K3059" t="b">
        <v>0</v>
      </c>
      <c r="L3059">
        <v>0</v>
      </c>
      <c r="M3059" t="b">
        <v>0</v>
      </c>
      <c r="N3059" t="s">
        <v>8303</v>
      </c>
      <c r="O3059" s="5">
        <f t="shared" si="188"/>
        <v>0</v>
      </c>
      <c r="P3059" s="7" t="str">
        <f t="shared" si="189"/>
        <v>N/A</v>
      </c>
      <c r="Q3059" t="s">
        <v>8317</v>
      </c>
      <c r="R3059" t="s">
        <v>8357</v>
      </c>
      <c r="S3059" s="12">
        <f t="shared" si="190"/>
        <v>42433.650590277779</v>
      </c>
      <c r="T3059" s="12">
        <f t="shared" si="191"/>
        <v>42463.608923611115</v>
      </c>
    </row>
    <row r="3060" spans="1:20" ht="60" x14ac:dyDescent="0.25">
      <c r="A3060">
        <v>3058</v>
      </c>
      <c r="B3060" s="3" t="s">
        <v>3058</v>
      </c>
      <c r="C3060" s="3" t="s">
        <v>7168</v>
      </c>
      <c r="D3060">
        <v>18000</v>
      </c>
      <c r="E3060">
        <v>3</v>
      </c>
      <c r="F3060" t="s">
        <v>8221</v>
      </c>
      <c r="G3060" t="s">
        <v>8237</v>
      </c>
      <c r="H3060" t="s">
        <v>8249</v>
      </c>
      <c r="I3060">
        <v>1463734740</v>
      </c>
      <c r="J3060">
        <v>1459414740</v>
      </c>
      <c r="K3060" t="b">
        <v>0</v>
      </c>
      <c r="L3060">
        <v>3</v>
      </c>
      <c r="M3060" t="b">
        <v>0</v>
      </c>
      <c r="N3060" t="s">
        <v>8303</v>
      </c>
      <c r="O3060" s="5">
        <f t="shared" si="188"/>
        <v>1.6666666666666666E-2</v>
      </c>
      <c r="P3060" s="7">
        <f t="shared" si="189"/>
        <v>1</v>
      </c>
      <c r="Q3060" t="s">
        <v>8317</v>
      </c>
      <c r="R3060" t="s">
        <v>8357</v>
      </c>
      <c r="S3060" s="12">
        <f t="shared" si="190"/>
        <v>42460.374305555553</v>
      </c>
      <c r="T3060" s="12">
        <f t="shared" si="191"/>
        <v>42510.374305555553</v>
      </c>
    </row>
    <row r="3061" spans="1:20" ht="60" x14ac:dyDescent="0.25">
      <c r="A3061">
        <v>3059</v>
      </c>
      <c r="B3061" s="3" t="s">
        <v>3059</v>
      </c>
      <c r="C3061" s="3" t="s">
        <v>7169</v>
      </c>
      <c r="D3061">
        <v>15000</v>
      </c>
      <c r="E3061">
        <v>451</v>
      </c>
      <c r="F3061" t="s">
        <v>8221</v>
      </c>
      <c r="G3061" t="s">
        <v>8224</v>
      </c>
      <c r="H3061" t="s">
        <v>8246</v>
      </c>
      <c r="I3061">
        <v>1407536846</v>
      </c>
      <c r="J3061">
        <v>1404944846</v>
      </c>
      <c r="K3061" t="b">
        <v>0</v>
      </c>
      <c r="L3061">
        <v>11</v>
      </c>
      <c r="M3061" t="b">
        <v>0</v>
      </c>
      <c r="N3061" t="s">
        <v>8303</v>
      </c>
      <c r="O3061" s="5">
        <f t="shared" si="188"/>
        <v>3.0066666666666664</v>
      </c>
      <c r="P3061" s="7">
        <f t="shared" si="189"/>
        <v>41</v>
      </c>
      <c r="Q3061" t="s">
        <v>8317</v>
      </c>
      <c r="R3061" t="s">
        <v>8357</v>
      </c>
      <c r="S3061" s="12">
        <f t="shared" si="190"/>
        <v>41829.935717592591</v>
      </c>
      <c r="T3061" s="12">
        <f t="shared" si="191"/>
        <v>41859.935717592591</v>
      </c>
    </row>
    <row r="3062" spans="1:20" ht="45" x14ac:dyDescent="0.25">
      <c r="A3062">
        <v>3060</v>
      </c>
      <c r="B3062" s="3" t="s">
        <v>3060</v>
      </c>
      <c r="C3062" s="3" t="s">
        <v>7170</v>
      </c>
      <c r="D3062">
        <v>220000</v>
      </c>
      <c r="E3062">
        <v>335</v>
      </c>
      <c r="F3062" t="s">
        <v>8221</v>
      </c>
      <c r="G3062" t="s">
        <v>8224</v>
      </c>
      <c r="H3062" t="s">
        <v>8246</v>
      </c>
      <c r="I3062">
        <v>1443422134</v>
      </c>
      <c r="J3062">
        <v>1440830134</v>
      </c>
      <c r="K3062" t="b">
        <v>0</v>
      </c>
      <c r="L3062">
        <v>6</v>
      </c>
      <c r="M3062" t="b">
        <v>0</v>
      </c>
      <c r="N3062" t="s">
        <v>8303</v>
      </c>
      <c r="O3062" s="5">
        <f t="shared" si="188"/>
        <v>0.15227272727272728</v>
      </c>
      <c r="P3062" s="7">
        <f t="shared" si="189"/>
        <v>55.833333333333336</v>
      </c>
      <c r="Q3062" t="s">
        <v>8317</v>
      </c>
      <c r="R3062" t="s">
        <v>8357</v>
      </c>
      <c r="S3062" s="12">
        <f t="shared" si="190"/>
        <v>42245.274699074071</v>
      </c>
      <c r="T3062" s="12">
        <f t="shared" si="191"/>
        <v>42275.274699074071</v>
      </c>
    </row>
    <row r="3063" spans="1:20" x14ac:dyDescent="0.25">
      <c r="A3063">
        <v>3061</v>
      </c>
      <c r="B3063" s="3" t="s">
        <v>3061</v>
      </c>
      <c r="C3063" s="3" t="s">
        <v>7171</v>
      </c>
      <c r="D3063">
        <v>1000000</v>
      </c>
      <c r="E3063">
        <v>0</v>
      </c>
      <c r="F3063" t="s">
        <v>8221</v>
      </c>
      <c r="G3063" t="s">
        <v>8224</v>
      </c>
      <c r="H3063" t="s">
        <v>8246</v>
      </c>
      <c r="I3063">
        <v>1407955748</v>
      </c>
      <c r="J3063">
        <v>1405363748</v>
      </c>
      <c r="K3063" t="b">
        <v>0</v>
      </c>
      <c r="L3063">
        <v>0</v>
      </c>
      <c r="M3063" t="b">
        <v>0</v>
      </c>
      <c r="N3063" t="s">
        <v>8303</v>
      </c>
      <c r="O3063" s="5">
        <f t="shared" si="188"/>
        <v>0</v>
      </c>
      <c r="P3063" s="7" t="str">
        <f t="shared" si="189"/>
        <v>N/A</v>
      </c>
      <c r="Q3063" t="s">
        <v>8317</v>
      </c>
      <c r="R3063" t="s">
        <v>8357</v>
      </c>
      <c r="S3063" s="12">
        <f t="shared" si="190"/>
        <v>41834.784120370372</v>
      </c>
      <c r="T3063" s="12">
        <f t="shared" si="191"/>
        <v>41864.784120370372</v>
      </c>
    </row>
    <row r="3064" spans="1:20" ht="60" x14ac:dyDescent="0.25">
      <c r="A3064">
        <v>3062</v>
      </c>
      <c r="B3064" s="3" t="s">
        <v>3062</v>
      </c>
      <c r="C3064" s="3" t="s">
        <v>7172</v>
      </c>
      <c r="D3064">
        <v>10000</v>
      </c>
      <c r="E3064">
        <v>6684</v>
      </c>
      <c r="F3064" t="s">
        <v>8221</v>
      </c>
      <c r="G3064" t="s">
        <v>8224</v>
      </c>
      <c r="H3064" t="s">
        <v>8246</v>
      </c>
      <c r="I3064">
        <v>1443636000</v>
      </c>
      <c r="J3064">
        <v>1441111892</v>
      </c>
      <c r="K3064" t="b">
        <v>0</v>
      </c>
      <c r="L3064">
        <v>67</v>
      </c>
      <c r="M3064" t="b">
        <v>0</v>
      </c>
      <c r="N3064" t="s">
        <v>8303</v>
      </c>
      <c r="O3064" s="5">
        <f t="shared" si="188"/>
        <v>66.84</v>
      </c>
      <c r="P3064" s="7">
        <f t="shared" si="189"/>
        <v>99.761194029850742</v>
      </c>
      <c r="Q3064" t="s">
        <v>8317</v>
      </c>
      <c r="R3064" t="s">
        <v>8357</v>
      </c>
      <c r="S3064" s="12">
        <f t="shared" si="190"/>
        <v>42248.535787037035</v>
      </c>
      <c r="T3064" s="12">
        <f t="shared" si="191"/>
        <v>42277.75</v>
      </c>
    </row>
    <row r="3065" spans="1:20" ht="45" x14ac:dyDescent="0.25">
      <c r="A3065">
        <v>3063</v>
      </c>
      <c r="B3065" s="3" t="s">
        <v>3063</v>
      </c>
      <c r="C3065" s="3" t="s">
        <v>7173</v>
      </c>
      <c r="D3065">
        <v>3000</v>
      </c>
      <c r="E3065">
        <v>587</v>
      </c>
      <c r="F3065" t="s">
        <v>8221</v>
      </c>
      <c r="G3065" t="s">
        <v>8224</v>
      </c>
      <c r="H3065" t="s">
        <v>8246</v>
      </c>
      <c r="I3065">
        <v>1477174138</v>
      </c>
      <c r="J3065">
        <v>1474150138</v>
      </c>
      <c r="K3065" t="b">
        <v>0</v>
      </c>
      <c r="L3065">
        <v>23</v>
      </c>
      <c r="M3065" t="b">
        <v>0</v>
      </c>
      <c r="N3065" t="s">
        <v>8303</v>
      </c>
      <c r="O3065" s="5">
        <f t="shared" si="188"/>
        <v>19.566666666666666</v>
      </c>
      <c r="P3065" s="7">
        <f t="shared" si="189"/>
        <v>25.521739130434781</v>
      </c>
      <c r="Q3065" t="s">
        <v>8317</v>
      </c>
      <c r="R3065" t="s">
        <v>8357</v>
      </c>
      <c r="S3065" s="12">
        <f t="shared" si="190"/>
        <v>42630.922893518517</v>
      </c>
      <c r="T3065" s="12">
        <f t="shared" si="191"/>
        <v>42665.922893518517</v>
      </c>
    </row>
    <row r="3066" spans="1:20" ht="30" x14ac:dyDescent="0.25">
      <c r="A3066">
        <v>3064</v>
      </c>
      <c r="B3066" s="3" t="s">
        <v>3064</v>
      </c>
      <c r="C3066" s="3" t="s">
        <v>7174</v>
      </c>
      <c r="D3066">
        <v>75000</v>
      </c>
      <c r="E3066">
        <v>8471</v>
      </c>
      <c r="F3066" t="s">
        <v>8221</v>
      </c>
      <c r="G3066" t="s">
        <v>8224</v>
      </c>
      <c r="H3066" t="s">
        <v>8246</v>
      </c>
      <c r="I3066">
        <v>1448175540</v>
      </c>
      <c r="J3066">
        <v>1445483246</v>
      </c>
      <c r="K3066" t="b">
        <v>0</v>
      </c>
      <c r="L3066">
        <v>72</v>
      </c>
      <c r="M3066" t="b">
        <v>0</v>
      </c>
      <c r="N3066" t="s">
        <v>8303</v>
      </c>
      <c r="O3066" s="5">
        <f t="shared" si="188"/>
        <v>11.294666666666666</v>
      </c>
      <c r="P3066" s="7">
        <f t="shared" si="189"/>
        <v>117.65277777777777</v>
      </c>
      <c r="Q3066" t="s">
        <v>8317</v>
      </c>
      <c r="R3066" t="s">
        <v>8357</v>
      </c>
      <c r="S3066" s="12">
        <f t="shared" si="190"/>
        <v>42299.130162037036</v>
      </c>
      <c r="T3066" s="12">
        <f t="shared" si="191"/>
        <v>42330.290972222225</v>
      </c>
    </row>
    <row r="3067" spans="1:20" ht="60" x14ac:dyDescent="0.25">
      <c r="A3067">
        <v>3065</v>
      </c>
      <c r="B3067" s="3" t="s">
        <v>3065</v>
      </c>
      <c r="C3067" s="3" t="s">
        <v>7175</v>
      </c>
      <c r="D3067">
        <v>25000</v>
      </c>
      <c r="E3067">
        <v>10</v>
      </c>
      <c r="F3067" t="s">
        <v>8221</v>
      </c>
      <c r="G3067" t="s">
        <v>8224</v>
      </c>
      <c r="H3067" t="s">
        <v>8246</v>
      </c>
      <c r="I3067">
        <v>1406683172</v>
      </c>
      <c r="J3067">
        <v>1404523172</v>
      </c>
      <c r="K3067" t="b">
        <v>0</v>
      </c>
      <c r="L3067">
        <v>2</v>
      </c>
      <c r="M3067" t="b">
        <v>0</v>
      </c>
      <c r="N3067" t="s">
        <v>8303</v>
      </c>
      <c r="O3067" s="5">
        <f t="shared" si="188"/>
        <v>0.04</v>
      </c>
      <c r="P3067" s="7">
        <f t="shared" si="189"/>
        <v>5</v>
      </c>
      <c r="Q3067" t="s">
        <v>8317</v>
      </c>
      <c r="R3067" t="s">
        <v>8357</v>
      </c>
      <c r="S3067" s="12">
        <f t="shared" si="190"/>
        <v>41825.055231481485</v>
      </c>
      <c r="T3067" s="12">
        <f t="shared" si="191"/>
        <v>41850.055231481485</v>
      </c>
    </row>
    <row r="3068" spans="1:20" ht="45" x14ac:dyDescent="0.25">
      <c r="A3068">
        <v>3066</v>
      </c>
      <c r="B3068" s="3" t="s">
        <v>3066</v>
      </c>
      <c r="C3068" s="3" t="s">
        <v>7176</v>
      </c>
      <c r="D3068">
        <v>350000</v>
      </c>
      <c r="E3068">
        <v>41950</v>
      </c>
      <c r="F3068" t="s">
        <v>8221</v>
      </c>
      <c r="G3068" t="s">
        <v>8226</v>
      </c>
      <c r="H3068" t="s">
        <v>8248</v>
      </c>
      <c r="I3068">
        <v>1468128537</v>
      </c>
      <c r="J3068">
        <v>1465536537</v>
      </c>
      <c r="K3068" t="b">
        <v>0</v>
      </c>
      <c r="L3068">
        <v>15</v>
      </c>
      <c r="M3068" t="b">
        <v>0</v>
      </c>
      <c r="N3068" t="s">
        <v>8303</v>
      </c>
      <c r="O3068" s="5">
        <f t="shared" si="188"/>
        <v>11.985714285714286</v>
      </c>
      <c r="P3068" s="7">
        <f t="shared" si="189"/>
        <v>2796.6666666666665</v>
      </c>
      <c r="Q3068" t="s">
        <v>8317</v>
      </c>
      <c r="R3068" t="s">
        <v>8357</v>
      </c>
      <c r="S3068" s="12">
        <f t="shared" si="190"/>
        <v>42531.228437500002</v>
      </c>
      <c r="T3068" s="12">
        <f t="shared" si="191"/>
        <v>42561.228437500002</v>
      </c>
    </row>
    <row r="3069" spans="1:20" ht="60" x14ac:dyDescent="0.25">
      <c r="A3069">
        <v>3067</v>
      </c>
      <c r="B3069" s="3" t="s">
        <v>3067</v>
      </c>
      <c r="C3069" s="3" t="s">
        <v>7177</v>
      </c>
      <c r="D3069">
        <v>8000</v>
      </c>
      <c r="E3069">
        <v>200</v>
      </c>
      <c r="F3069" t="s">
        <v>8221</v>
      </c>
      <c r="G3069" t="s">
        <v>8228</v>
      </c>
      <c r="H3069" t="s">
        <v>8250</v>
      </c>
      <c r="I3069">
        <v>1441837879</v>
      </c>
      <c r="J3069">
        <v>1439245879</v>
      </c>
      <c r="K3069" t="b">
        <v>0</v>
      </c>
      <c r="L3069">
        <v>1</v>
      </c>
      <c r="M3069" t="b">
        <v>0</v>
      </c>
      <c r="N3069" t="s">
        <v>8303</v>
      </c>
      <c r="O3069" s="5">
        <f t="shared" si="188"/>
        <v>2.5</v>
      </c>
      <c r="P3069" s="7">
        <f t="shared" si="189"/>
        <v>200</v>
      </c>
      <c r="Q3069" t="s">
        <v>8317</v>
      </c>
      <c r="R3069" t="s">
        <v>8357</v>
      </c>
      <c r="S3069" s="12">
        <f t="shared" si="190"/>
        <v>42226.938414351855</v>
      </c>
      <c r="T3069" s="12">
        <f t="shared" si="191"/>
        <v>42256.938414351855</v>
      </c>
    </row>
    <row r="3070" spans="1:20" ht="60" x14ac:dyDescent="0.25">
      <c r="A3070">
        <v>3068</v>
      </c>
      <c r="B3070" s="3" t="s">
        <v>3068</v>
      </c>
      <c r="C3070" s="3" t="s">
        <v>7178</v>
      </c>
      <c r="D3070">
        <v>250000</v>
      </c>
      <c r="E3070">
        <v>175</v>
      </c>
      <c r="F3070" t="s">
        <v>8221</v>
      </c>
      <c r="G3070" t="s">
        <v>8224</v>
      </c>
      <c r="H3070" t="s">
        <v>8246</v>
      </c>
      <c r="I3070">
        <v>1445013352</v>
      </c>
      <c r="J3070">
        <v>1442421352</v>
      </c>
      <c r="K3070" t="b">
        <v>0</v>
      </c>
      <c r="L3070">
        <v>2</v>
      </c>
      <c r="M3070" t="b">
        <v>0</v>
      </c>
      <c r="N3070" t="s">
        <v>8303</v>
      </c>
      <c r="O3070" s="5">
        <f t="shared" si="188"/>
        <v>6.9999999999999993E-2</v>
      </c>
      <c r="P3070" s="7">
        <f t="shared" si="189"/>
        <v>87.5</v>
      </c>
      <c r="Q3070" t="s">
        <v>8317</v>
      </c>
      <c r="R3070" t="s">
        <v>8357</v>
      </c>
      <c r="S3070" s="12">
        <f t="shared" si="190"/>
        <v>42263.691574074073</v>
      </c>
      <c r="T3070" s="12">
        <f t="shared" si="191"/>
        <v>42293.691574074073</v>
      </c>
    </row>
    <row r="3071" spans="1:20" ht="60" x14ac:dyDescent="0.25">
      <c r="A3071">
        <v>3069</v>
      </c>
      <c r="B3071" s="3" t="s">
        <v>3069</v>
      </c>
      <c r="C3071" s="3" t="s">
        <v>7179</v>
      </c>
      <c r="D3071">
        <v>1000</v>
      </c>
      <c r="E3071">
        <v>141</v>
      </c>
      <c r="F3071" t="s">
        <v>8221</v>
      </c>
      <c r="G3071" t="s">
        <v>8224</v>
      </c>
      <c r="H3071" t="s">
        <v>8246</v>
      </c>
      <c r="I3071">
        <v>1418587234</v>
      </c>
      <c r="J3071">
        <v>1415995234</v>
      </c>
      <c r="K3071" t="b">
        <v>0</v>
      </c>
      <c r="L3071">
        <v>7</v>
      </c>
      <c r="M3071" t="b">
        <v>0</v>
      </c>
      <c r="N3071" t="s">
        <v>8303</v>
      </c>
      <c r="O3071" s="5">
        <f t="shared" si="188"/>
        <v>14.099999999999998</v>
      </c>
      <c r="P3071" s="7">
        <f t="shared" si="189"/>
        <v>20.142857142857142</v>
      </c>
      <c r="Q3071" t="s">
        <v>8317</v>
      </c>
      <c r="R3071" t="s">
        <v>8357</v>
      </c>
      <c r="S3071" s="12">
        <f t="shared" si="190"/>
        <v>41957.833726851852</v>
      </c>
      <c r="T3071" s="12">
        <f t="shared" si="191"/>
        <v>41987.833726851852</v>
      </c>
    </row>
    <row r="3072" spans="1:20" ht="45" x14ac:dyDescent="0.25">
      <c r="A3072">
        <v>3070</v>
      </c>
      <c r="B3072" s="3" t="s">
        <v>3070</v>
      </c>
      <c r="C3072" s="3" t="s">
        <v>7180</v>
      </c>
      <c r="D3072">
        <v>10000</v>
      </c>
      <c r="E3072">
        <v>334</v>
      </c>
      <c r="F3072" t="s">
        <v>8221</v>
      </c>
      <c r="G3072" t="s">
        <v>8225</v>
      </c>
      <c r="H3072" t="s">
        <v>8247</v>
      </c>
      <c r="I3072">
        <v>1481132169</v>
      </c>
      <c r="J3072">
        <v>1479317769</v>
      </c>
      <c r="K3072" t="b">
        <v>0</v>
      </c>
      <c r="L3072">
        <v>16</v>
      </c>
      <c r="M3072" t="b">
        <v>0</v>
      </c>
      <c r="N3072" t="s">
        <v>8303</v>
      </c>
      <c r="O3072" s="5">
        <f t="shared" si="188"/>
        <v>3.34</v>
      </c>
      <c r="P3072" s="7">
        <f t="shared" si="189"/>
        <v>20.875</v>
      </c>
      <c r="Q3072" t="s">
        <v>8317</v>
      </c>
      <c r="R3072" t="s">
        <v>8357</v>
      </c>
      <c r="S3072" s="12">
        <f t="shared" si="190"/>
        <v>42690.733437499999</v>
      </c>
      <c r="T3072" s="12">
        <f t="shared" si="191"/>
        <v>42711.733437499999</v>
      </c>
    </row>
    <row r="3073" spans="1:20" ht="45" x14ac:dyDescent="0.25">
      <c r="A3073">
        <v>3071</v>
      </c>
      <c r="B3073" s="3" t="s">
        <v>3071</v>
      </c>
      <c r="C3073" s="3" t="s">
        <v>7181</v>
      </c>
      <c r="D3073">
        <v>12000</v>
      </c>
      <c r="E3073">
        <v>7173</v>
      </c>
      <c r="F3073" t="s">
        <v>8221</v>
      </c>
      <c r="G3073" t="s">
        <v>8224</v>
      </c>
      <c r="H3073" t="s">
        <v>8246</v>
      </c>
      <c r="I3073">
        <v>1429595940</v>
      </c>
      <c r="J3073">
        <v>1428082481</v>
      </c>
      <c r="K3073" t="b">
        <v>0</v>
      </c>
      <c r="L3073">
        <v>117</v>
      </c>
      <c r="M3073" t="b">
        <v>0</v>
      </c>
      <c r="N3073" t="s">
        <v>8303</v>
      </c>
      <c r="O3073" s="5">
        <f t="shared" si="188"/>
        <v>59.774999999999999</v>
      </c>
      <c r="P3073" s="7">
        <f t="shared" si="189"/>
        <v>61.307692307692307</v>
      </c>
      <c r="Q3073" t="s">
        <v>8317</v>
      </c>
      <c r="R3073" t="s">
        <v>8357</v>
      </c>
      <c r="S3073" s="12">
        <f t="shared" si="190"/>
        <v>42097.732418981483</v>
      </c>
      <c r="T3073" s="12">
        <f t="shared" si="191"/>
        <v>42115.249305555553</v>
      </c>
    </row>
    <row r="3074" spans="1:20" ht="60" x14ac:dyDescent="0.25">
      <c r="A3074">
        <v>3072</v>
      </c>
      <c r="B3074" s="3" t="s">
        <v>3072</v>
      </c>
      <c r="C3074" s="3" t="s">
        <v>7182</v>
      </c>
      <c r="D3074">
        <v>12000</v>
      </c>
      <c r="E3074">
        <v>2</v>
      </c>
      <c r="F3074" t="s">
        <v>8221</v>
      </c>
      <c r="G3074" t="s">
        <v>8224</v>
      </c>
      <c r="H3074" t="s">
        <v>8246</v>
      </c>
      <c r="I3074">
        <v>1477791960</v>
      </c>
      <c r="J3074">
        <v>1476549262</v>
      </c>
      <c r="K3074" t="b">
        <v>0</v>
      </c>
      <c r="L3074">
        <v>2</v>
      </c>
      <c r="M3074" t="b">
        <v>0</v>
      </c>
      <c r="N3074" t="s">
        <v>8303</v>
      </c>
      <c r="O3074" s="5">
        <f t="shared" si="188"/>
        <v>1.6666666666666666E-2</v>
      </c>
      <c r="P3074" s="7">
        <f t="shared" si="189"/>
        <v>1</v>
      </c>
      <c r="Q3074" t="s">
        <v>8317</v>
      </c>
      <c r="R3074" t="s">
        <v>8357</v>
      </c>
      <c r="S3074" s="12">
        <f t="shared" si="190"/>
        <v>42658.690532407403</v>
      </c>
      <c r="T3074" s="12">
        <f t="shared" si="191"/>
        <v>42673.073611111111</v>
      </c>
    </row>
    <row r="3075" spans="1:20" ht="45" x14ac:dyDescent="0.25">
      <c r="A3075">
        <v>3073</v>
      </c>
      <c r="B3075" s="3" t="s">
        <v>3073</v>
      </c>
      <c r="C3075" s="3" t="s">
        <v>7183</v>
      </c>
      <c r="D3075">
        <v>2800000</v>
      </c>
      <c r="E3075">
        <v>645</v>
      </c>
      <c r="F3075" t="s">
        <v>8221</v>
      </c>
      <c r="G3075" t="s">
        <v>8224</v>
      </c>
      <c r="H3075" t="s">
        <v>8246</v>
      </c>
      <c r="I3075">
        <v>1434309540</v>
      </c>
      <c r="J3075">
        <v>1429287900</v>
      </c>
      <c r="K3075" t="b">
        <v>0</v>
      </c>
      <c r="L3075">
        <v>7</v>
      </c>
      <c r="M3075" t="b">
        <v>0</v>
      </c>
      <c r="N3075" t="s">
        <v>8303</v>
      </c>
      <c r="O3075" s="5">
        <f t="shared" ref="O3075:O3138" si="192">(E3075/D3075)*100</f>
        <v>2.3035714285714284E-2</v>
      </c>
      <c r="P3075" s="7">
        <f t="shared" ref="P3075:P3138" si="193">IF(E3075&gt;0,E3075/L3075,"N/A")</f>
        <v>92.142857142857139</v>
      </c>
      <c r="Q3075" t="s">
        <v>8317</v>
      </c>
      <c r="R3075" t="s">
        <v>8357</v>
      </c>
      <c r="S3075" s="12">
        <f t="shared" ref="S3075:S3138" si="194">(((J3075/60)/60)/24)+DATE(1970,1,1)</f>
        <v>42111.684027777781</v>
      </c>
      <c r="T3075" s="12">
        <f t="shared" ref="T3075:T3138" si="195">(((I3075/60)/60/24)+DATE(1970,1,1))</f>
        <v>42169.804861111115</v>
      </c>
    </row>
    <row r="3076" spans="1:20" ht="75" x14ac:dyDescent="0.25">
      <c r="A3076">
        <v>3074</v>
      </c>
      <c r="B3076" s="3" t="s">
        <v>3074</v>
      </c>
      <c r="C3076" s="3" t="s">
        <v>7184</v>
      </c>
      <c r="D3076">
        <v>25000</v>
      </c>
      <c r="E3076">
        <v>22</v>
      </c>
      <c r="F3076" t="s">
        <v>8221</v>
      </c>
      <c r="G3076" t="s">
        <v>8230</v>
      </c>
      <c r="H3076" t="s">
        <v>8249</v>
      </c>
      <c r="I3076">
        <v>1457617359</v>
      </c>
      <c r="J3076">
        <v>1455025359</v>
      </c>
      <c r="K3076" t="b">
        <v>0</v>
      </c>
      <c r="L3076">
        <v>3</v>
      </c>
      <c r="M3076" t="b">
        <v>0</v>
      </c>
      <c r="N3076" t="s">
        <v>8303</v>
      </c>
      <c r="O3076" s="5">
        <f t="shared" si="192"/>
        <v>8.8000000000000009E-2</v>
      </c>
      <c r="P3076" s="7">
        <f t="shared" si="193"/>
        <v>7.333333333333333</v>
      </c>
      <c r="Q3076" t="s">
        <v>8317</v>
      </c>
      <c r="R3076" t="s">
        <v>8357</v>
      </c>
      <c r="S3076" s="12">
        <f t="shared" si="194"/>
        <v>42409.571284722217</v>
      </c>
      <c r="T3076" s="12">
        <f t="shared" si="195"/>
        <v>42439.571284722217</v>
      </c>
    </row>
    <row r="3077" spans="1:20" ht="45" x14ac:dyDescent="0.25">
      <c r="A3077">
        <v>3075</v>
      </c>
      <c r="B3077" s="3" t="s">
        <v>3075</v>
      </c>
      <c r="C3077" s="3" t="s">
        <v>7185</v>
      </c>
      <c r="D3077">
        <v>15000</v>
      </c>
      <c r="E3077">
        <v>1296</v>
      </c>
      <c r="F3077" t="s">
        <v>8221</v>
      </c>
      <c r="G3077" t="s">
        <v>8224</v>
      </c>
      <c r="H3077" t="s">
        <v>8246</v>
      </c>
      <c r="I3077">
        <v>1471573640</v>
      </c>
      <c r="J3077">
        <v>1467253640</v>
      </c>
      <c r="K3077" t="b">
        <v>0</v>
      </c>
      <c r="L3077">
        <v>20</v>
      </c>
      <c r="M3077" t="b">
        <v>0</v>
      </c>
      <c r="N3077" t="s">
        <v>8303</v>
      </c>
      <c r="O3077" s="5">
        <f t="shared" si="192"/>
        <v>8.64</v>
      </c>
      <c r="P3077" s="7">
        <f t="shared" si="193"/>
        <v>64.8</v>
      </c>
      <c r="Q3077" t="s">
        <v>8317</v>
      </c>
      <c r="R3077" t="s">
        <v>8357</v>
      </c>
      <c r="S3077" s="12">
        <f t="shared" si="194"/>
        <v>42551.102314814809</v>
      </c>
      <c r="T3077" s="12">
        <f t="shared" si="195"/>
        <v>42601.102314814809</v>
      </c>
    </row>
    <row r="3078" spans="1:20" ht="30" x14ac:dyDescent="0.25">
      <c r="A3078">
        <v>3076</v>
      </c>
      <c r="B3078" s="3" t="s">
        <v>3076</v>
      </c>
      <c r="C3078" s="3" t="s">
        <v>7186</v>
      </c>
      <c r="D3078">
        <v>10000</v>
      </c>
      <c r="E3078">
        <v>1506</v>
      </c>
      <c r="F3078" t="s">
        <v>8221</v>
      </c>
      <c r="G3078" t="s">
        <v>8224</v>
      </c>
      <c r="H3078" t="s">
        <v>8246</v>
      </c>
      <c r="I3078">
        <v>1444405123</v>
      </c>
      <c r="J3078">
        <v>1439221123</v>
      </c>
      <c r="K3078" t="b">
        <v>0</v>
      </c>
      <c r="L3078">
        <v>50</v>
      </c>
      <c r="M3078" t="b">
        <v>0</v>
      </c>
      <c r="N3078" t="s">
        <v>8303</v>
      </c>
      <c r="O3078" s="5">
        <f t="shared" si="192"/>
        <v>15.06</v>
      </c>
      <c r="P3078" s="7">
        <f t="shared" si="193"/>
        <v>30.12</v>
      </c>
      <c r="Q3078" t="s">
        <v>8317</v>
      </c>
      <c r="R3078" t="s">
        <v>8357</v>
      </c>
      <c r="S3078" s="12">
        <f t="shared" si="194"/>
        <v>42226.651886574073</v>
      </c>
      <c r="T3078" s="12">
        <f t="shared" si="195"/>
        <v>42286.651886574073</v>
      </c>
    </row>
    <row r="3079" spans="1:20" ht="60" x14ac:dyDescent="0.25">
      <c r="A3079">
        <v>3077</v>
      </c>
      <c r="B3079" s="3" t="s">
        <v>3077</v>
      </c>
      <c r="C3079" s="3" t="s">
        <v>7187</v>
      </c>
      <c r="D3079">
        <v>22000</v>
      </c>
      <c r="E3079">
        <v>105</v>
      </c>
      <c r="F3079" t="s">
        <v>8221</v>
      </c>
      <c r="G3079" t="s">
        <v>8229</v>
      </c>
      <c r="H3079" t="s">
        <v>8251</v>
      </c>
      <c r="I3079">
        <v>1488495478</v>
      </c>
      <c r="J3079">
        <v>1485903478</v>
      </c>
      <c r="K3079" t="b">
        <v>0</v>
      </c>
      <c r="L3079">
        <v>2</v>
      </c>
      <c r="M3079" t="b">
        <v>0</v>
      </c>
      <c r="N3079" t="s">
        <v>8303</v>
      </c>
      <c r="O3079" s="5">
        <f t="shared" si="192"/>
        <v>0.47727272727272729</v>
      </c>
      <c r="P3079" s="7">
        <f t="shared" si="193"/>
        <v>52.5</v>
      </c>
      <c r="Q3079" t="s">
        <v>8317</v>
      </c>
      <c r="R3079" t="s">
        <v>8357</v>
      </c>
      <c r="S3079" s="12">
        <f t="shared" si="194"/>
        <v>42766.956921296296</v>
      </c>
      <c r="T3079" s="12">
        <f t="shared" si="195"/>
        <v>42796.956921296296</v>
      </c>
    </row>
    <row r="3080" spans="1:20" ht="60" x14ac:dyDescent="0.25">
      <c r="A3080">
        <v>3078</v>
      </c>
      <c r="B3080" s="3" t="s">
        <v>3078</v>
      </c>
      <c r="C3080" s="3" t="s">
        <v>7188</v>
      </c>
      <c r="D3080">
        <v>60000</v>
      </c>
      <c r="E3080">
        <v>71</v>
      </c>
      <c r="F3080" t="s">
        <v>8221</v>
      </c>
      <c r="G3080" t="s">
        <v>8224</v>
      </c>
      <c r="H3080" t="s">
        <v>8246</v>
      </c>
      <c r="I3080">
        <v>1424920795</v>
      </c>
      <c r="J3080">
        <v>1422328795</v>
      </c>
      <c r="K3080" t="b">
        <v>0</v>
      </c>
      <c r="L3080">
        <v>3</v>
      </c>
      <c r="M3080" t="b">
        <v>0</v>
      </c>
      <c r="N3080" t="s">
        <v>8303</v>
      </c>
      <c r="O3080" s="5">
        <f t="shared" si="192"/>
        <v>0.11833333333333333</v>
      </c>
      <c r="P3080" s="7">
        <f t="shared" si="193"/>
        <v>23.666666666666668</v>
      </c>
      <c r="Q3080" t="s">
        <v>8317</v>
      </c>
      <c r="R3080" t="s">
        <v>8357</v>
      </c>
      <c r="S3080" s="12">
        <f t="shared" si="194"/>
        <v>42031.138831018514</v>
      </c>
      <c r="T3080" s="12">
        <f t="shared" si="195"/>
        <v>42061.138831018514</v>
      </c>
    </row>
    <row r="3081" spans="1:20" ht="45" x14ac:dyDescent="0.25">
      <c r="A3081">
        <v>3079</v>
      </c>
      <c r="B3081" s="3" t="s">
        <v>3079</v>
      </c>
      <c r="C3081" s="3" t="s">
        <v>7189</v>
      </c>
      <c r="D3081">
        <v>1333666</v>
      </c>
      <c r="E3081">
        <v>11226</v>
      </c>
      <c r="F3081" t="s">
        <v>8221</v>
      </c>
      <c r="G3081" t="s">
        <v>8224</v>
      </c>
      <c r="H3081" t="s">
        <v>8246</v>
      </c>
      <c r="I3081">
        <v>1427040435</v>
      </c>
      <c r="J3081">
        <v>1424452035</v>
      </c>
      <c r="K3081" t="b">
        <v>0</v>
      </c>
      <c r="L3081">
        <v>27</v>
      </c>
      <c r="M3081" t="b">
        <v>0</v>
      </c>
      <c r="N3081" t="s">
        <v>8303</v>
      </c>
      <c r="O3081" s="5">
        <f t="shared" si="192"/>
        <v>0.8417399858735245</v>
      </c>
      <c r="P3081" s="7">
        <f t="shared" si="193"/>
        <v>415.77777777777777</v>
      </c>
      <c r="Q3081" t="s">
        <v>8317</v>
      </c>
      <c r="R3081" t="s">
        <v>8357</v>
      </c>
      <c r="S3081" s="12">
        <f t="shared" si="194"/>
        <v>42055.713368055556</v>
      </c>
      <c r="T3081" s="12">
        <f t="shared" si="195"/>
        <v>42085.671701388885</v>
      </c>
    </row>
    <row r="3082" spans="1:20" ht="60" x14ac:dyDescent="0.25">
      <c r="A3082">
        <v>3080</v>
      </c>
      <c r="B3082" s="3" t="s">
        <v>3080</v>
      </c>
      <c r="C3082" s="3" t="s">
        <v>7190</v>
      </c>
      <c r="D3082">
        <v>2000000</v>
      </c>
      <c r="E3082">
        <v>376</v>
      </c>
      <c r="F3082" t="s">
        <v>8221</v>
      </c>
      <c r="G3082" t="s">
        <v>8224</v>
      </c>
      <c r="H3082" t="s">
        <v>8246</v>
      </c>
      <c r="I3082">
        <v>1419644444</v>
      </c>
      <c r="J3082">
        <v>1414456844</v>
      </c>
      <c r="K3082" t="b">
        <v>0</v>
      </c>
      <c r="L3082">
        <v>7</v>
      </c>
      <c r="M3082" t="b">
        <v>0</v>
      </c>
      <c r="N3082" t="s">
        <v>8303</v>
      </c>
      <c r="O3082" s="5">
        <f t="shared" si="192"/>
        <v>1.8799999999999997E-2</v>
      </c>
      <c r="P3082" s="7">
        <f t="shared" si="193"/>
        <v>53.714285714285715</v>
      </c>
      <c r="Q3082" t="s">
        <v>8317</v>
      </c>
      <c r="R3082" t="s">
        <v>8357</v>
      </c>
      <c r="S3082" s="12">
        <f t="shared" si="194"/>
        <v>41940.028287037036</v>
      </c>
      <c r="T3082" s="12">
        <f t="shared" si="195"/>
        <v>42000.0699537037</v>
      </c>
    </row>
    <row r="3083" spans="1:20" ht="60" x14ac:dyDescent="0.25">
      <c r="A3083">
        <v>3081</v>
      </c>
      <c r="B3083" s="3" t="s">
        <v>3081</v>
      </c>
      <c r="C3083" s="3" t="s">
        <v>7191</v>
      </c>
      <c r="D3083">
        <v>1000000</v>
      </c>
      <c r="E3083">
        <v>2103</v>
      </c>
      <c r="F3083" t="s">
        <v>8221</v>
      </c>
      <c r="G3083" t="s">
        <v>8224</v>
      </c>
      <c r="H3083" t="s">
        <v>8246</v>
      </c>
      <c r="I3083">
        <v>1442722891</v>
      </c>
      <c r="J3083">
        <v>1440130891</v>
      </c>
      <c r="K3083" t="b">
        <v>0</v>
      </c>
      <c r="L3083">
        <v>5</v>
      </c>
      <c r="M3083" t="b">
        <v>0</v>
      </c>
      <c r="N3083" t="s">
        <v>8303</v>
      </c>
      <c r="O3083" s="5">
        <f t="shared" si="192"/>
        <v>0.21029999999999999</v>
      </c>
      <c r="P3083" s="7">
        <f t="shared" si="193"/>
        <v>420.6</v>
      </c>
      <c r="Q3083" t="s">
        <v>8317</v>
      </c>
      <c r="R3083" t="s">
        <v>8357</v>
      </c>
      <c r="S3083" s="12">
        <f t="shared" si="194"/>
        <v>42237.181608796294</v>
      </c>
      <c r="T3083" s="12">
        <f t="shared" si="195"/>
        <v>42267.181608796294</v>
      </c>
    </row>
    <row r="3084" spans="1:20" ht="60" x14ac:dyDescent="0.25">
      <c r="A3084">
        <v>3082</v>
      </c>
      <c r="B3084" s="3" t="s">
        <v>3082</v>
      </c>
      <c r="C3084" s="3" t="s">
        <v>7192</v>
      </c>
      <c r="D3084">
        <v>9000</v>
      </c>
      <c r="E3084">
        <v>0</v>
      </c>
      <c r="F3084" t="s">
        <v>8221</v>
      </c>
      <c r="G3084" t="s">
        <v>8224</v>
      </c>
      <c r="H3084" t="s">
        <v>8246</v>
      </c>
      <c r="I3084">
        <v>1447628946</v>
      </c>
      <c r="J3084">
        <v>1445033346</v>
      </c>
      <c r="K3084" t="b">
        <v>0</v>
      </c>
      <c r="L3084">
        <v>0</v>
      </c>
      <c r="M3084" t="b">
        <v>0</v>
      </c>
      <c r="N3084" t="s">
        <v>8303</v>
      </c>
      <c r="O3084" s="5">
        <f t="shared" si="192"/>
        <v>0</v>
      </c>
      <c r="P3084" s="7" t="str">
        <f t="shared" si="193"/>
        <v>N/A</v>
      </c>
      <c r="Q3084" t="s">
        <v>8317</v>
      </c>
      <c r="R3084" t="s">
        <v>8357</v>
      </c>
      <c r="S3084" s="12">
        <f t="shared" si="194"/>
        <v>42293.922986111109</v>
      </c>
      <c r="T3084" s="12">
        <f t="shared" si="195"/>
        <v>42323.96465277778</v>
      </c>
    </row>
    <row r="3085" spans="1:20" ht="75" x14ac:dyDescent="0.25">
      <c r="A3085">
        <v>3083</v>
      </c>
      <c r="B3085" s="3" t="s">
        <v>3083</v>
      </c>
      <c r="C3085" s="3" t="s">
        <v>7193</v>
      </c>
      <c r="D3085">
        <v>20000</v>
      </c>
      <c r="E3085">
        <v>56</v>
      </c>
      <c r="F3085" t="s">
        <v>8221</v>
      </c>
      <c r="G3085" t="s">
        <v>8224</v>
      </c>
      <c r="H3085" t="s">
        <v>8246</v>
      </c>
      <c r="I3085">
        <v>1409547600</v>
      </c>
      <c r="J3085">
        <v>1406986278</v>
      </c>
      <c r="K3085" t="b">
        <v>0</v>
      </c>
      <c r="L3085">
        <v>3</v>
      </c>
      <c r="M3085" t="b">
        <v>0</v>
      </c>
      <c r="N3085" t="s">
        <v>8303</v>
      </c>
      <c r="O3085" s="5">
        <f t="shared" si="192"/>
        <v>0.27999999999999997</v>
      </c>
      <c r="P3085" s="7">
        <f t="shared" si="193"/>
        <v>18.666666666666668</v>
      </c>
      <c r="Q3085" t="s">
        <v>8317</v>
      </c>
      <c r="R3085" t="s">
        <v>8357</v>
      </c>
      <c r="S3085" s="12">
        <f t="shared" si="194"/>
        <v>41853.563402777778</v>
      </c>
      <c r="T3085" s="12">
        <f t="shared" si="195"/>
        <v>41883.208333333336</v>
      </c>
    </row>
    <row r="3086" spans="1:20" ht="60" x14ac:dyDescent="0.25">
      <c r="A3086">
        <v>3084</v>
      </c>
      <c r="B3086" s="3" t="s">
        <v>3084</v>
      </c>
      <c r="C3086" s="3" t="s">
        <v>7194</v>
      </c>
      <c r="D3086">
        <v>4059</v>
      </c>
      <c r="E3086">
        <v>470</v>
      </c>
      <c r="F3086" t="s">
        <v>8221</v>
      </c>
      <c r="G3086" t="s">
        <v>8224</v>
      </c>
      <c r="H3086" t="s">
        <v>8246</v>
      </c>
      <c r="I3086">
        <v>1430851680</v>
      </c>
      <c r="J3086">
        <v>1428340931</v>
      </c>
      <c r="K3086" t="b">
        <v>0</v>
      </c>
      <c r="L3086">
        <v>6</v>
      </c>
      <c r="M3086" t="b">
        <v>0</v>
      </c>
      <c r="N3086" t="s">
        <v>8303</v>
      </c>
      <c r="O3086" s="5">
        <f t="shared" si="192"/>
        <v>11.57920670115792</v>
      </c>
      <c r="P3086" s="7">
        <f t="shared" si="193"/>
        <v>78.333333333333329</v>
      </c>
      <c r="Q3086" t="s">
        <v>8317</v>
      </c>
      <c r="R3086" t="s">
        <v>8357</v>
      </c>
      <c r="S3086" s="12">
        <f t="shared" si="194"/>
        <v>42100.723738425921</v>
      </c>
      <c r="T3086" s="12">
        <f t="shared" si="195"/>
        <v>42129.783333333333</v>
      </c>
    </row>
    <row r="3087" spans="1:20" ht="60" x14ac:dyDescent="0.25">
      <c r="A3087">
        <v>3085</v>
      </c>
      <c r="B3087" s="3" t="s">
        <v>3085</v>
      </c>
      <c r="C3087" s="3" t="s">
        <v>7195</v>
      </c>
      <c r="D3087">
        <v>25000</v>
      </c>
      <c r="E3087">
        <v>610</v>
      </c>
      <c r="F3087" t="s">
        <v>8221</v>
      </c>
      <c r="G3087" t="s">
        <v>8224</v>
      </c>
      <c r="H3087" t="s">
        <v>8246</v>
      </c>
      <c r="I3087">
        <v>1443561159</v>
      </c>
      <c r="J3087">
        <v>1440969159</v>
      </c>
      <c r="K3087" t="b">
        <v>0</v>
      </c>
      <c r="L3087">
        <v>9</v>
      </c>
      <c r="M3087" t="b">
        <v>0</v>
      </c>
      <c r="N3087" t="s">
        <v>8303</v>
      </c>
      <c r="O3087" s="5">
        <f t="shared" si="192"/>
        <v>2.44</v>
      </c>
      <c r="P3087" s="7">
        <f t="shared" si="193"/>
        <v>67.777777777777771</v>
      </c>
      <c r="Q3087" t="s">
        <v>8317</v>
      </c>
      <c r="R3087" t="s">
        <v>8357</v>
      </c>
      <c r="S3087" s="12">
        <f t="shared" si="194"/>
        <v>42246.883784722217</v>
      </c>
      <c r="T3087" s="12">
        <f t="shared" si="195"/>
        <v>42276.883784722217</v>
      </c>
    </row>
    <row r="3088" spans="1:20" ht="60" x14ac:dyDescent="0.25">
      <c r="A3088">
        <v>3086</v>
      </c>
      <c r="B3088" s="3" t="s">
        <v>3086</v>
      </c>
      <c r="C3088" s="3" t="s">
        <v>7196</v>
      </c>
      <c r="D3088">
        <v>20000</v>
      </c>
      <c r="E3088">
        <v>50</v>
      </c>
      <c r="F3088" t="s">
        <v>8221</v>
      </c>
      <c r="G3088" t="s">
        <v>8237</v>
      </c>
      <c r="H3088" t="s">
        <v>8249</v>
      </c>
      <c r="I3088">
        <v>1439827559</v>
      </c>
      <c r="J3088">
        <v>1434643559</v>
      </c>
      <c r="K3088" t="b">
        <v>0</v>
      </c>
      <c r="L3088">
        <v>3</v>
      </c>
      <c r="M3088" t="b">
        <v>0</v>
      </c>
      <c r="N3088" t="s">
        <v>8303</v>
      </c>
      <c r="O3088" s="5">
        <f t="shared" si="192"/>
        <v>0.25</v>
      </c>
      <c r="P3088" s="7">
        <f t="shared" si="193"/>
        <v>16.666666666666668</v>
      </c>
      <c r="Q3088" t="s">
        <v>8317</v>
      </c>
      <c r="R3088" t="s">
        <v>8357</v>
      </c>
      <c r="S3088" s="12">
        <f t="shared" si="194"/>
        <v>42173.67082175926</v>
      </c>
      <c r="T3088" s="12">
        <f t="shared" si="195"/>
        <v>42233.67082175926</v>
      </c>
    </row>
    <row r="3089" spans="1:20" ht="60" x14ac:dyDescent="0.25">
      <c r="A3089">
        <v>3087</v>
      </c>
      <c r="B3089" s="3" t="s">
        <v>3087</v>
      </c>
      <c r="C3089" s="3" t="s">
        <v>7197</v>
      </c>
      <c r="D3089">
        <v>20000</v>
      </c>
      <c r="E3089">
        <v>125</v>
      </c>
      <c r="F3089" t="s">
        <v>8221</v>
      </c>
      <c r="G3089" t="s">
        <v>8224</v>
      </c>
      <c r="H3089" t="s">
        <v>8246</v>
      </c>
      <c r="I3089">
        <v>1482294990</v>
      </c>
      <c r="J3089">
        <v>1477107390</v>
      </c>
      <c r="K3089" t="b">
        <v>0</v>
      </c>
      <c r="L3089">
        <v>2</v>
      </c>
      <c r="M3089" t="b">
        <v>0</v>
      </c>
      <c r="N3089" t="s">
        <v>8303</v>
      </c>
      <c r="O3089" s="5">
        <f t="shared" si="192"/>
        <v>0.625</v>
      </c>
      <c r="P3089" s="7">
        <f t="shared" si="193"/>
        <v>62.5</v>
      </c>
      <c r="Q3089" t="s">
        <v>8317</v>
      </c>
      <c r="R3089" t="s">
        <v>8357</v>
      </c>
      <c r="S3089" s="12">
        <f t="shared" si="194"/>
        <v>42665.150347222225</v>
      </c>
      <c r="T3089" s="12">
        <f t="shared" si="195"/>
        <v>42725.192013888889</v>
      </c>
    </row>
    <row r="3090" spans="1:20" ht="45" x14ac:dyDescent="0.25">
      <c r="A3090">
        <v>3088</v>
      </c>
      <c r="B3090" s="3" t="s">
        <v>3088</v>
      </c>
      <c r="C3090" s="3" t="s">
        <v>7198</v>
      </c>
      <c r="D3090">
        <v>65000</v>
      </c>
      <c r="E3090">
        <v>126</v>
      </c>
      <c r="F3090" t="s">
        <v>8221</v>
      </c>
      <c r="G3090" t="s">
        <v>8224</v>
      </c>
      <c r="H3090" t="s">
        <v>8246</v>
      </c>
      <c r="I3090">
        <v>1420724460</v>
      </c>
      <c r="J3090">
        <v>1418046247</v>
      </c>
      <c r="K3090" t="b">
        <v>0</v>
      </c>
      <c r="L3090">
        <v>3</v>
      </c>
      <c r="M3090" t="b">
        <v>0</v>
      </c>
      <c r="N3090" t="s">
        <v>8303</v>
      </c>
      <c r="O3090" s="5">
        <f t="shared" si="192"/>
        <v>0.19384615384615383</v>
      </c>
      <c r="P3090" s="7">
        <f t="shared" si="193"/>
        <v>42</v>
      </c>
      <c r="Q3090" t="s">
        <v>8317</v>
      </c>
      <c r="R3090" t="s">
        <v>8357</v>
      </c>
      <c r="S3090" s="12">
        <f t="shared" si="194"/>
        <v>41981.57230324074</v>
      </c>
      <c r="T3090" s="12">
        <f t="shared" si="195"/>
        <v>42012.570138888885</v>
      </c>
    </row>
    <row r="3091" spans="1:20" ht="45" x14ac:dyDescent="0.25">
      <c r="A3091">
        <v>3089</v>
      </c>
      <c r="B3091" s="3" t="s">
        <v>3089</v>
      </c>
      <c r="C3091" s="3" t="s">
        <v>7199</v>
      </c>
      <c r="D3091">
        <v>25000</v>
      </c>
      <c r="E3091">
        <v>5854</v>
      </c>
      <c r="F3091" t="s">
        <v>8221</v>
      </c>
      <c r="G3091" t="s">
        <v>8224</v>
      </c>
      <c r="H3091" t="s">
        <v>8246</v>
      </c>
      <c r="I3091">
        <v>1468029540</v>
      </c>
      <c r="J3091">
        <v>1465304483</v>
      </c>
      <c r="K3091" t="b">
        <v>0</v>
      </c>
      <c r="L3091">
        <v>45</v>
      </c>
      <c r="M3091" t="b">
        <v>0</v>
      </c>
      <c r="N3091" t="s">
        <v>8303</v>
      </c>
      <c r="O3091" s="5">
        <f t="shared" si="192"/>
        <v>23.416</v>
      </c>
      <c r="P3091" s="7">
        <f t="shared" si="193"/>
        <v>130.0888888888889</v>
      </c>
      <c r="Q3091" t="s">
        <v>8317</v>
      </c>
      <c r="R3091" t="s">
        <v>8357</v>
      </c>
      <c r="S3091" s="12">
        <f t="shared" si="194"/>
        <v>42528.542627314819</v>
      </c>
      <c r="T3091" s="12">
        <f t="shared" si="195"/>
        <v>42560.082638888889</v>
      </c>
    </row>
    <row r="3092" spans="1:20" ht="60" x14ac:dyDescent="0.25">
      <c r="A3092">
        <v>3090</v>
      </c>
      <c r="B3092" s="3" t="s">
        <v>3090</v>
      </c>
      <c r="C3092" s="3" t="s">
        <v>7200</v>
      </c>
      <c r="D3092">
        <v>225000</v>
      </c>
      <c r="E3092">
        <v>11432</v>
      </c>
      <c r="F3092" t="s">
        <v>8221</v>
      </c>
      <c r="G3092" t="s">
        <v>8224</v>
      </c>
      <c r="H3092" t="s">
        <v>8246</v>
      </c>
      <c r="I3092">
        <v>1430505545</v>
      </c>
      <c r="J3092">
        <v>1425325145</v>
      </c>
      <c r="K3092" t="b">
        <v>0</v>
      </c>
      <c r="L3092">
        <v>9</v>
      </c>
      <c r="M3092" t="b">
        <v>0</v>
      </c>
      <c r="N3092" t="s">
        <v>8303</v>
      </c>
      <c r="O3092" s="5">
        <f t="shared" si="192"/>
        <v>5.0808888888888886</v>
      </c>
      <c r="P3092" s="7">
        <f t="shared" si="193"/>
        <v>1270.2222222222222</v>
      </c>
      <c r="Q3092" t="s">
        <v>8317</v>
      </c>
      <c r="R3092" t="s">
        <v>8357</v>
      </c>
      <c r="S3092" s="12">
        <f t="shared" si="194"/>
        <v>42065.818807870368</v>
      </c>
      <c r="T3092" s="12">
        <f t="shared" si="195"/>
        <v>42125.777141203704</v>
      </c>
    </row>
    <row r="3093" spans="1:20" ht="60" x14ac:dyDescent="0.25">
      <c r="A3093">
        <v>3091</v>
      </c>
      <c r="B3093" s="3" t="s">
        <v>3091</v>
      </c>
      <c r="C3093" s="3" t="s">
        <v>7201</v>
      </c>
      <c r="D3093">
        <v>5000</v>
      </c>
      <c r="E3093">
        <v>796</v>
      </c>
      <c r="F3093" t="s">
        <v>8221</v>
      </c>
      <c r="G3093" t="s">
        <v>8224</v>
      </c>
      <c r="H3093" t="s">
        <v>8246</v>
      </c>
      <c r="I3093">
        <v>1471214743</v>
      </c>
      <c r="J3093">
        <v>1468622743</v>
      </c>
      <c r="K3093" t="b">
        <v>0</v>
      </c>
      <c r="L3093">
        <v>9</v>
      </c>
      <c r="M3093" t="b">
        <v>0</v>
      </c>
      <c r="N3093" t="s">
        <v>8303</v>
      </c>
      <c r="O3093" s="5">
        <f t="shared" si="192"/>
        <v>15.920000000000002</v>
      </c>
      <c r="P3093" s="7">
        <f t="shared" si="193"/>
        <v>88.444444444444443</v>
      </c>
      <c r="Q3093" t="s">
        <v>8317</v>
      </c>
      <c r="R3093" t="s">
        <v>8357</v>
      </c>
      <c r="S3093" s="12">
        <f t="shared" si="194"/>
        <v>42566.948414351849</v>
      </c>
      <c r="T3093" s="12">
        <f t="shared" si="195"/>
        <v>42596.948414351849</v>
      </c>
    </row>
    <row r="3094" spans="1:20" ht="45" x14ac:dyDescent="0.25">
      <c r="A3094">
        <v>3092</v>
      </c>
      <c r="B3094" s="3" t="s">
        <v>3092</v>
      </c>
      <c r="C3094" s="3" t="s">
        <v>7202</v>
      </c>
      <c r="D3094">
        <v>100000</v>
      </c>
      <c r="E3094">
        <v>1183.19</v>
      </c>
      <c r="F3094" t="s">
        <v>8221</v>
      </c>
      <c r="G3094" t="s">
        <v>8224</v>
      </c>
      <c r="H3094" t="s">
        <v>8246</v>
      </c>
      <c r="I3094">
        <v>1444946400</v>
      </c>
      <c r="J3094">
        <v>1441723912</v>
      </c>
      <c r="K3094" t="b">
        <v>0</v>
      </c>
      <c r="L3094">
        <v>21</v>
      </c>
      <c r="M3094" t="b">
        <v>0</v>
      </c>
      <c r="N3094" t="s">
        <v>8303</v>
      </c>
      <c r="O3094" s="5">
        <f t="shared" si="192"/>
        <v>1.1831900000000002</v>
      </c>
      <c r="P3094" s="7">
        <f t="shared" si="193"/>
        <v>56.342380952380957</v>
      </c>
      <c r="Q3094" t="s">
        <v>8317</v>
      </c>
      <c r="R3094" t="s">
        <v>8357</v>
      </c>
      <c r="S3094" s="12">
        <f t="shared" si="194"/>
        <v>42255.619351851856</v>
      </c>
      <c r="T3094" s="12">
        <f t="shared" si="195"/>
        <v>42292.916666666672</v>
      </c>
    </row>
    <row r="3095" spans="1:20" ht="60" x14ac:dyDescent="0.25">
      <c r="A3095">
        <v>3093</v>
      </c>
      <c r="B3095" s="3" t="s">
        <v>3093</v>
      </c>
      <c r="C3095" s="3" t="s">
        <v>7203</v>
      </c>
      <c r="D3095">
        <v>4000</v>
      </c>
      <c r="E3095">
        <v>910</v>
      </c>
      <c r="F3095" t="s">
        <v>8221</v>
      </c>
      <c r="G3095" t="s">
        <v>8229</v>
      </c>
      <c r="H3095" t="s">
        <v>8251</v>
      </c>
      <c r="I3095">
        <v>1401595140</v>
      </c>
      <c r="J3095">
        <v>1398980941</v>
      </c>
      <c r="K3095" t="b">
        <v>0</v>
      </c>
      <c r="L3095">
        <v>17</v>
      </c>
      <c r="M3095" t="b">
        <v>0</v>
      </c>
      <c r="N3095" t="s">
        <v>8303</v>
      </c>
      <c r="O3095" s="5">
        <f t="shared" si="192"/>
        <v>22.75</v>
      </c>
      <c r="P3095" s="7">
        <f t="shared" si="193"/>
        <v>53.529411764705884</v>
      </c>
      <c r="Q3095" t="s">
        <v>8317</v>
      </c>
      <c r="R3095" t="s">
        <v>8357</v>
      </c>
      <c r="S3095" s="12">
        <f t="shared" si="194"/>
        <v>41760.909039351849</v>
      </c>
      <c r="T3095" s="12">
        <f t="shared" si="195"/>
        <v>41791.165972222225</v>
      </c>
    </row>
    <row r="3096" spans="1:20" ht="45" x14ac:dyDescent="0.25">
      <c r="A3096">
        <v>3094</v>
      </c>
      <c r="B3096" s="3" t="s">
        <v>3094</v>
      </c>
      <c r="C3096" s="3" t="s">
        <v>7204</v>
      </c>
      <c r="D3096">
        <v>100000</v>
      </c>
      <c r="E3096">
        <v>25</v>
      </c>
      <c r="F3096" t="s">
        <v>8221</v>
      </c>
      <c r="G3096" t="s">
        <v>8224</v>
      </c>
      <c r="H3096" t="s">
        <v>8246</v>
      </c>
      <c r="I3096">
        <v>1442775956</v>
      </c>
      <c r="J3096">
        <v>1437591956</v>
      </c>
      <c r="K3096" t="b">
        <v>0</v>
      </c>
      <c r="L3096">
        <v>1</v>
      </c>
      <c r="M3096" t="b">
        <v>0</v>
      </c>
      <c r="N3096" t="s">
        <v>8303</v>
      </c>
      <c r="O3096" s="5">
        <f t="shared" si="192"/>
        <v>2.5000000000000001E-2</v>
      </c>
      <c r="P3096" s="7">
        <f t="shared" si="193"/>
        <v>25</v>
      </c>
      <c r="Q3096" t="s">
        <v>8317</v>
      </c>
      <c r="R3096" t="s">
        <v>8357</v>
      </c>
      <c r="S3096" s="12">
        <f t="shared" si="194"/>
        <v>42207.795787037037</v>
      </c>
      <c r="T3096" s="12">
        <f t="shared" si="195"/>
        <v>42267.795787037037</v>
      </c>
    </row>
    <row r="3097" spans="1:20" ht="45" x14ac:dyDescent="0.25">
      <c r="A3097">
        <v>3095</v>
      </c>
      <c r="B3097" s="3" t="s">
        <v>3095</v>
      </c>
      <c r="C3097" s="3" t="s">
        <v>7205</v>
      </c>
      <c r="D3097">
        <v>14920</v>
      </c>
      <c r="E3097">
        <v>50</v>
      </c>
      <c r="F3097" t="s">
        <v>8221</v>
      </c>
      <c r="G3097" t="s">
        <v>8224</v>
      </c>
      <c r="H3097" t="s">
        <v>8246</v>
      </c>
      <c r="I3097">
        <v>1470011780</v>
      </c>
      <c r="J3097">
        <v>1464827780</v>
      </c>
      <c r="K3097" t="b">
        <v>0</v>
      </c>
      <c r="L3097">
        <v>1</v>
      </c>
      <c r="M3097" t="b">
        <v>0</v>
      </c>
      <c r="N3097" t="s">
        <v>8303</v>
      </c>
      <c r="O3097" s="5">
        <f t="shared" si="192"/>
        <v>0.33512064343163539</v>
      </c>
      <c r="P3097" s="7">
        <f t="shared" si="193"/>
        <v>50</v>
      </c>
      <c r="Q3097" t="s">
        <v>8317</v>
      </c>
      <c r="R3097" t="s">
        <v>8357</v>
      </c>
      <c r="S3097" s="12">
        <f t="shared" si="194"/>
        <v>42523.025231481486</v>
      </c>
      <c r="T3097" s="12">
        <f t="shared" si="195"/>
        <v>42583.025231481486</v>
      </c>
    </row>
    <row r="3098" spans="1:20" ht="45" x14ac:dyDescent="0.25">
      <c r="A3098">
        <v>3096</v>
      </c>
      <c r="B3098" s="3" t="s">
        <v>3096</v>
      </c>
      <c r="C3098" s="3" t="s">
        <v>7206</v>
      </c>
      <c r="D3098">
        <v>20000</v>
      </c>
      <c r="E3098">
        <v>795</v>
      </c>
      <c r="F3098" t="s">
        <v>8221</v>
      </c>
      <c r="G3098" t="s">
        <v>8224</v>
      </c>
      <c r="H3098" t="s">
        <v>8246</v>
      </c>
      <c r="I3098">
        <v>1432151326</v>
      </c>
      <c r="J3098">
        <v>1429559326</v>
      </c>
      <c r="K3098" t="b">
        <v>0</v>
      </c>
      <c r="L3098">
        <v>14</v>
      </c>
      <c r="M3098" t="b">
        <v>0</v>
      </c>
      <c r="N3098" t="s">
        <v>8303</v>
      </c>
      <c r="O3098" s="5">
        <f t="shared" si="192"/>
        <v>3.9750000000000001</v>
      </c>
      <c r="P3098" s="7">
        <f t="shared" si="193"/>
        <v>56.785714285714285</v>
      </c>
      <c r="Q3098" t="s">
        <v>8317</v>
      </c>
      <c r="R3098" t="s">
        <v>8357</v>
      </c>
      <c r="S3098" s="12">
        <f t="shared" si="194"/>
        <v>42114.825532407413</v>
      </c>
      <c r="T3098" s="12">
        <f t="shared" si="195"/>
        <v>42144.825532407413</v>
      </c>
    </row>
    <row r="3099" spans="1:20" ht="60" x14ac:dyDescent="0.25">
      <c r="A3099">
        <v>3097</v>
      </c>
      <c r="B3099" s="3" t="s">
        <v>3097</v>
      </c>
      <c r="C3099" s="3" t="s">
        <v>7207</v>
      </c>
      <c r="D3099">
        <v>10000</v>
      </c>
      <c r="E3099">
        <v>1715</v>
      </c>
      <c r="F3099" t="s">
        <v>8221</v>
      </c>
      <c r="G3099" t="s">
        <v>8225</v>
      </c>
      <c r="H3099" t="s">
        <v>8247</v>
      </c>
      <c r="I3099">
        <v>1475848800</v>
      </c>
      <c r="J3099">
        <v>1474027501</v>
      </c>
      <c r="K3099" t="b">
        <v>0</v>
      </c>
      <c r="L3099">
        <v>42</v>
      </c>
      <c r="M3099" t="b">
        <v>0</v>
      </c>
      <c r="N3099" t="s">
        <v>8303</v>
      </c>
      <c r="O3099" s="5">
        <f t="shared" si="192"/>
        <v>17.150000000000002</v>
      </c>
      <c r="P3099" s="7">
        <f t="shared" si="193"/>
        <v>40.833333333333336</v>
      </c>
      <c r="Q3099" t="s">
        <v>8317</v>
      </c>
      <c r="R3099" t="s">
        <v>8357</v>
      </c>
      <c r="S3099" s="12">
        <f t="shared" si="194"/>
        <v>42629.503483796296</v>
      </c>
      <c r="T3099" s="12">
        <f t="shared" si="195"/>
        <v>42650.583333333328</v>
      </c>
    </row>
    <row r="3100" spans="1:20" ht="60" x14ac:dyDescent="0.25">
      <c r="A3100">
        <v>3098</v>
      </c>
      <c r="B3100" s="3" t="s">
        <v>3098</v>
      </c>
      <c r="C3100" s="3" t="s">
        <v>7208</v>
      </c>
      <c r="D3100">
        <v>48725</v>
      </c>
      <c r="E3100">
        <v>1758</v>
      </c>
      <c r="F3100" t="s">
        <v>8221</v>
      </c>
      <c r="G3100" t="s">
        <v>8224</v>
      </c>
      <c r="H3100" t="s">
        <v>8246</v>
      </c>
      <c r="I3100">
        <v>1454890620</v>
      </c>
      <c r="J3100">
        <v>1450724449</v>
      </c>
      <c r="K3100" t="b">
        <v>0</v>
      </c>
      <c r="L3100">
        <v>27</v>
      </c>
      <c r="M3100" t="b">
        <v>0</v>
      </c>
      <c r="N3100" t="s">
        <v>8303</v>
      </c>
      <c r="O3100" s="5">
        <f t="shared" si="192"/>
        <v>3.6080041046690612</v>
      </c>
      <c r="P3100" s="7">
        <f t="shared" si="193"/>
        <v>65.111111111111114</v>
      </c>
      <c r="Q3100" t="s">
        <v>8317</v>
      </c>
      <c r="R3100" t="s">
        <v>8357</v>
      </c>
      <c r="S3100" s="12">
        <f t="shared" si="194"/>
        <v>42359.792233796295</v>
      </c>
      <c r="T3100" s="12">
        <f t="shared" si="195"/>
        <v>42408.01180555555</v>
      </c>
    </row>
    <row r="3101" spans="1:20" ht="60" x14ac:dyDescent="0.25">
      <c r="A3101">
        <v>3099</v>
      </c>
      <c r="B3101" s="3" t="s">
        <v>3099</v>
      </c>
      <c r="C3101" s="3" t="s">
        <v>7209</v>
      </c>
      <c r="D3101">
        <v>2000</v>
      </c>
      <c r="E3101">
        <v>278</v>
      </c>
      <c r="F3101" t="s">
        <v>8221</v>
      </c>
      <c r="G3101" t="s">
        <v>8224</v>
      </c>
      <c r="H3101" t="s">
        <v>8246</v>
      </c>
      <c r="I3101">
        <v>1455251591</v>
      </c>
      <c r="J3101">
        <v>1452659591</v>
      </c>
      <c r="K3101" t="b">
        <v>0</v>
      </c>
      <c r="L3101">
        <v>5</v>
      </c>
      <c r="M3101" t="b">
        <v>0</v>
      </c>
      <c r="N3101" t="s">
        <v>8303</v>
      </c>
      <c r="O3101" s="5">
        <f t="shared" si="192"/>
        <v>13.900000000000002</v>
      </c>
      <c r="P3101" s="7">
        <f t="shared" si="193"/>
        <v>55.6</v>
      </c>
      <c r="Q3101" t="s">
        <v>8317</v>
      </c>
      <c r="R3101" t="s">
        <v>8357</v>
      </c>
      <c r="S3101" s="12">
        <f t="shared" si="194"/>
        <v>42382.189710648148</v>
      </c>
      <c r="T3101" s="12">
        <f t="shared" si="195"/>
        <v>42412.189710648148</v>
      </c>
    </row>
    <row r="3102" spans="1:20" ht="60" x14ac:dyDescent="0.25">
      <c r="A3102">
        <v>3100</v>
      </c>
      <c r="B3102" s="3" t="s">
        <v>3100</v>
      </c>
      <c r="C3102" s="3" t="s">
        <v>7210</v>
      </c>
      <c r="D3102">
        <v>12000</v>
      </c>
      <c r="E3102">
        <v>1827</v>
      </c>
      <c r="F3102" t="s">
        <v>8221</v>
      </c>
      <c r="G3102" t="s">
        <v>8224</v>
      </c>
      <c r="H3102" t="s">
        <v>8246</v>
      </c>
      <c r="I3102">
        <v>1413816975</v>
      </c>
      <c r="J3102">
        <v>1411224975</v>
      </c>
      <c r="K3102" t="b">
        <v>0</v>
      </c>
      <c r="L3102">
        <v>13</v>
      </c>
      <c r="M3102" t="b">
        <v>0</v>
      </c>
      <c r="N3102" t="s">
        <v>8303</v>
      </c>
      <c r="O3102" s="5">
        <f t="shared" si="192"/>
        <v>15.225</v>
      </c>
      <c r="P3102" s="7">
        <f t="shared" si="193"/>
        <v>140.53846153846155</v>
      </c>
      <c r="Q3102" t="s">
        <v>8317</v>
      </c>
      <c r="R3102" t="s">
        <v>8357</v>
      </c>
      <c r="S3102" s="12">
        <f t="shared" si="194"/>
        <v>41902.622395833336</v>
      </c>
      <c r="T3102" s="12">
        <f t="shared" si="195"/>
        <v>41932.622395833336</v>
      </c>
    </row>
    <row r="3103" spans="1:20" ht="60" x14ac:dyDescent="0.25">
      <c r="A3103">
        <v>3101</v>
      </c>
      <c r="B3103" s="3" t="s">
        <v>3101</v>
      </c>
      <c r="C3103" s="3" t="s">
        <v>7211</v>
      </c>
      <c r="D3103">
        <v>2500</v>
      </c>
      <c r="E3103">
        <v>300</v>
      </c>
      <c r="F3103" t="s">
        <v>8221</v>
      </c>
      <c r="G3103" t="s">
        <v>8230</v>
      </c>
      <c r="H3103" t="s">
        <v>8249</v>
      </c>
      <c r="I3103">
        <v>1437033360</v>
      </c>
      <c r="J3103">
        <v>1434445937</v>
      </c>
      <c r="K3103" t="b">
        <v>0</v>
      </c>
      <c r="L3103">
        <v>12</v>
      </c>
      <c r="M3103" t="b">
        <v>0</v>
      </c>
      <c r="N3103" t="s">
        <v>8303</v>
      </c>
      <c r="O3103" s="5">
        <f t="shared" si="192"/>
        <v>12</v>
      </c>
      <c r="P3103" s="7">
        <f t="shared" si="193"/>
        <v>25</v>
      </c>
      <c r="Q3103" t="s">
        <v>8317</v>
      </c>
      <c r="R3103" t="s">
        <v>8357</v>
      </c>
      <c r="S3103" s="12">
        <f t="shared" si="194"/>
        <v>42171.383530092593</v>
      </c>
      <c r="T3103" s="12">
        <f t="shared" si="195"/>
        <v>42201.330555555556</v>
      </c>
    </row>
    <row r="3104" spans="1:20" ht="60" x14ac:dyDescent="0.25">
      <c r="A3104">
        <v>3102</v>
      </c>
      <c r="B3104" s="3" t="s">
        <v>3102</v>
      </c>
      <c r="C3104" s="3" t="s">
        <v>7212</v>
      </c>
      <c r="D3104">
        <v>16000</v>
      </c>
      <c r="E3104">
        <v>6258</v>
      </c>
      <c r="F3104" t="s">
        <v>8221</v>
      </c>
      <c r="G3104" t="s">
        <v>8225</v>
      </c>
      <c r="H3104" t="s">
        <v>8247</v>
      </c>
      <c r="I3104">
        <v>1471939818</v>
      </c>
      <c r="J3104">
        <v>1467619818</v>
      </c>
      <c r="K3104" t="b">
        <v>0</v>
      </c>
      <c r="L3104">
        <v>90</v>
      </c>
      <c r="M3104" t="b">
        <v>0</v>
      </c>
      <c r="N3104" t="s">
        <v>8303</v>
      </c>
      <c r="O3104" s="5">
        <f t="shared" si="192"/>
        <v>39.112499999999997</v>
      </c>
      <c r="P3104" s="7">
        <f t="shared" si="193"/>
        <v>69.533333333333331</v>
      </c>
      <c r="Q3104" t="s">
        <v>8317</v>
      </c>
      <c r="R3104" t="s">
        <v>8357</v>
      </c>
      <c r="S3104" s="12">
        <f t="shared" si="194"/>
        <v>42555.340486111112</v>
      </c>
      <c r="T3104" s="12">
        <f t="shared" si="195"/>
        <v>42605.340486111112</v>
      </c>
    </row>
    <row r="3105" spans="1:20" ht="30" x14ac:dyDescent="0.25">
      <c r="A3105">
        <v>3103</v>
      </c>
      <c r="B3105" s="3" t="s">
        <v>3103</v>
      </c>
      <c r="C3105" s="3" t="s">
        <v>7213</v>
      </c>
      <c r="D3105">
        <v>4100</v>
      </c>
      <c r="E3105">
        <v>11</v>
      </c>
      <c r="F3105" t="s">
        <v>8221</v>
      </c>
      <c r="G3105" t="s">
        <v>8224</v>
      </c>
      <c r="H3105" t="s">
        <v>8246</v>
      </c>
      <c r="I3105">
        <v>1434080706</v>
      </c>
      <c r="J3105">
        <v>1428896706</v>
      </c>
      <c r="K3105" t="b">
        <v>0</v>
      </c>
      <c r="L3105">
        <v>2</v>
      </c>
      <c r="M3105" t="b">
        <v>0</v>
      </c>
      <c r="N3105" t="s">
        <v>8303</v>
      </c>
      <c r="O3105" s="5">
        <f t="shared" si="192"/>
        <v>0.26829268292682928</v>
      </c>
      <c r="P3105" s="7">
        <f t="shared" si="193"/>
        <v>5.5</v>
      </c>
      <c r="Q3105" t="s">
        <v>8317</v>
      </c>
      <c r="R3105" t="s">
        <v>8357</v>
      </c>
      <c r="S3105" s="12">
        <f t="shared" si="194"/>
        <v>42107.156319444446</v>
      </c>
      <c r="T3105" s="12">
        <f t="shared" si="195"/>
        <v>42167.156319444446</v>
      </c>
    </row>
    <row r="3106" spans="1:20" ht="60" x14ac:dyDescent="0.25">
      <c r="A3106">
        <v>3104</v>
      </c>
      <c r="B3106" s="3" t="s">
        <v>3104</v>
      </c>
      <c r="C3106" s="3" t="s">
        <v>7214</v>
      </c>
      <c r="D3106">
        <v>4000</v>
      </c>
      <c r="E3106">
        <v>1185</v>
      </c>
      <c r="F3106" t="s">
        <v>8221</v>
      </c>
      <c r="G3106" t="s">
        <v>8226</v>
      </c>
      <c r="H3106" t="s">
        <v>8248</v>
      </c>
      <c r="I3106">
        <v>1422928800</v>
      </c>
      <c r="J3106">
        <v>1420235311</v>
      </c>
      <c r="K3106" t="b">
        <v>0</v>
      </c>
      <c r="L3106">
        <v>5</v>
      </c>
      <c r="M3106" t="b">
        <v>0</v>
      </c>
      <c r="N3106" t="s">
        <v>8303</v>
      </c>
      <c r="O3106" s="5">
        <f t="shared" si="192"/>
        <v>29.625</v>
      </c>
      <c r="P3106" s="7">
        <f t="shared" si="193"/>
        <v>237</v>
      </c>
      <c r="Q3106" t="s">
        <v>8317</v>
      </c>
      <c r="R3106" t="s">
        <v>8357</v>
      </c>
      <c r="S3106" s="12">
        <f t="shared" si="194"/>
        <v>42006.908692129626</v>
      </c>
      <c r="T3106" s="12">
        <f t="shared" si="195"/>
        <v>42038.083333333328</v>
      </c>
    </row>
    <row r="3107" spans="1:20" ht="45" x14ac:dyDescent="0.25">
      <c r="A3107">
        <v>3105</v>
      </c>
      <c r="B3107" s="3" t="s">
        <v>3105</v>
      </c>
      <c r="C3107" s="3" t="s">
        <v>7215</v>
      </c>
      <c r="D3107">
        <v>5845</v>
      </c>
      <c r="E3107">
        <v>2476</v>
      </c>
      <c r="F3107" t="s">
        <v>8221</v>
      </c>
      <c r="G3107" t="s">
        <v>8224</v>
      </c>
      <c r="H3107" t="s">
        <v>8246</v>
      </c>
      <c r="I3107">
        <v>1413694800</v>
      </c>
      <c r="J3107">
        <v>1408986916</v>
      </c>
      <c r="K3107" t="b">
        <v>0</v>
      </c>
      <c r="L3107">
        <v>31</v>
      </c>
      <c r="M3107" t="b">
        <v>0</v>
      </c>
      <c r="N3107" t="s">
        <v>8303</v>
      </c>
      <c r="O3107" s="5">
        <f t="shared" si="192"/>
        <v>42.360992301112063</v>
      </c>
      <c r="P3107" s="7">
        <f t="shared" si="193"/>
        <v>79.870967741935488</v>
      </c>
      <c r="Q3107" t="s">
        <v>8317</v>
      </c>
      <c r="R3107" t="s">
        <v>8357</v>
      </c>
      <c r="S3107" s="12">
        <f t="shared" si="194"/>
        <v>41876.718935185185</v>
      </c>
      <c r="T3107" s="12">
        <f t="shared" si="195"/>
        <v>41931.208333333336</v>
      </c>
    </row>
    <row r="3108" spans="1:20" ht="60" x14ac:dyDescent="0.25">
      <c r="A3108">
        <v>3106</v>
      </c>
      <c r="B3108" s="3" t="s">
        <v>3106</v>
      </c>
      <c r="C3108" s="3" t="s">
        <v>7216</v>
      </c>
      <c r="D3108">
        <v>1000</v>
      </c>
      <c r="E3108">
        <v>41</v>
      </c>
      <c r="F3108" t="s">
        <v>8221</v>
      </c>
      <c r="G3108" t="s">
        <v>8225</v>
      </c>
      <c r="H3108" t="s">
        <v>8247</v>
      </c>
      <c r="I3108">
        <v>1442440800</v>
      </c>
      <c r="J3108">
        <v>1440497876</v>
      </c>
      <c r="K3108" t="b">
        <v>0</v>
      </c>
      <c r="L3108">
        <v>4</v>
      </c>
      <c r="M3108" t="b">
        <v>0</v>
      </c>
      <c r="N3108" t="s">
        <v>8303</v>
      </c>
      <c r="O3108" s="5">
        <f t="shared" si="192"/>
        <v>4.1000000000000005</v>
      </c>
      <c r="P3108" s="7">
        <f t="shared" si="193"/>
        <v>10.25</v>
      </c>
      <c r="Q3108" t="s">
        <v>8317</v>
      </c>
      <c r="R3108" t="s">
        <v>8357</v>
      </c>
      <c r="S3108" s="12">
        <f t="shared" si="194"/>
        <v>42241.429120370376</v>
      </c>
      <c r="T3108" s="12">
        <f t="shared" si="195"/>
        <v>42263.916666666672</v>
      </c>
    </row>
    <row r="3109" spans="1:20" ht="60" x14ac:dyDescent="0.25">
      <c r="A3109">
        <v>3107</v>
      </c>
      <c r="B3109" s="3" t="s">
        <v>3107</v>
      </c>
      <c r="C3109" s="3" t="s">
        <v>7217</v>
      </c>
      <c r="D3109">
        <v>40000</v>
      </c>
      <c r="E3109">
        <v>7905</v>
      </c>
      <c r="F3109" t="s">
        <v>8221</v>
      </c>
      <c r="G3109" t="s">
        <v>8224</v>
      </c>
      <c r="H3109" t="s">
        <v>8246</v>
      </c>
      <c r="I3109">
        <v>1431372751</v>
      </c>
      <c r="J3109">
        <v>1430767951</v>
      </c>
      <c r="K3109" t="b">
        <v>0</v>
      </c>
      <c r="L3109">
        <v>29</v>
      </c>
      <c r="M3109" t="b">
        <v>0</v>
      </c>
      <c r="N3109" t="s">
        <v>8303</v>
      </c>
      <c r="O3109" s="5">
        <f t="shared" si="192"/>
        <v>19.762499999999999</v>
      </c>
      <c r="P3109" s="7">
        <f t="shared" si="193"/>
        <v>272.58620689655174</v>
      </c>
      <c r="Q3109" t="s">
        <v>8317</v>
      </c>
      <c r="R3109" t="s">
        <v>8357</v>
      </c>
      <c r="S3109" s="12">
        <f t="shared" si="194"/>
        <v>42128.814247685179</v>
      </c>
      <c r="T3109" s="12">
        <f t="shared" si="195"/>
        <v>42135.814247685179</v>
      </c>
    </row>
    <row r="3110" spans="1:20" ht="30" x14ac:dyDescent="0.25">
      <c r="A3110">
        <v>3108</v>
      </c>
      <c r="B3110" s="3" t="s">
        <v>3108</v>
      </c>
      <c r="C3110" s="3" t="s">
        <v>7218</v>
      </c>
      <c r="D3110">
        <v>50000</v>
      </c>
      <c r="E3110">
        <v>26</v>
      </c>
      <c r="F3110" t="s">
        <v>8221</v>
      </c>
      <c r="G3110" t="s">
        <v>8224</v>
      </c>
      <c r="H3110" t="s">
        <v>8246</v>
      </c>
      <c r="I3110">
        <v>1430234394</v>
      </c>
      <c r="J3110">
        <v>1425053994</v>
      </c>
      <c r="K3110" t="b">
        <v>0</v>
      </c>
      <c r="L3110">
        <v>2</v>
      </c>
      <c r="M3110" t="b">
        <v>0</v>
      </c>
      <c r="N3110" t="s">
        <v>8303</v>
      </c>
      <c r="O3110" s="5">
        <f t="shared" si="192"/>
        <v>5.1999999999999998E-2</v>
      </c>
      <c r="P3110" s="7">
        <f t="shared" si="193"/>
        <v>13</v>
      </c>
      <c r="Q3110" t="s">
        <v>8317</v>
      </c>
      <c r="R3110" t="s">
        <v>8357</v>
      </c>
      <c r="S3110" s="12">
        <f t="shared" si="194"/>
        <v>42062.680486111116</v>
      </c>
      <c r="T3110" s="12">
        <f t="shared" si="195"/>
        <v>42122.638819444444</v>
      </c>
    </row>
    <row r="3111" spans="1:20" ht="60" x14ac:dyDescent="0.25">
      <c r="A3111">
        <v>3109</v>
      </c>
      <c r="B3111" s="3" t="s">
        <v>3109</v>
      </c>
      <c r="C3111" s="3" t="s">
        <v>7219</v>
      </c>
      <c r="D3111">
        <v>26500</v>
      </c>
      <c r="E3111">
        <v>6633</v>
      </c>
      <c r="F3111" t="s">
        <v>8221</v>
      </c>
      <c r="G3111" t="s">
        <v>8224</v>
      </c>
      <c r="H3111" t="s">
        <v>8246</v>
      </c>
      <c r="I3111">
        <v>1409194810</v>
      </c>
      <c r="J3111">
        <v>1406170810</v>
      </c>
      <c r="K3111" t="b">
        <v>0</v>
      </c>
      <c r="L3111">
        <v>114</v>
      </c>
      <c r="M3111" t="b">
        <v>0</v>
      </c>
      <c r="N3111" t="s">
        <v>8303</v>
      </c>
      <c r="O3111" s="5">
        <f t="shared" si="192"/>
        <v>25.030188679245285</v>
      </c>
      <c r="P3111" s="7">
        <f t="shared" si="193"/>
        <v>58.184210526315788</v>
      </c>
      <c r="Q3111" t="s">
        <v>8317</v>
      </c>
      <c r="R3111" t="s">
        <v>8357</v>
      </c>
      <c r="S3111" s="12">
        <f t="shared" si="194"/>
        <v>41844.125115740739</v>
      </c>
      <c r="T3111" s="12">
        <f t="shared" si="195"/>
        <v>41879.125115740739</v>
      </c>
    </row>
    <row r="3112" spans="1:20" ht="45" x14ac:dyDescent="0.25">
      <c r="A3112">
        <v>3110</v>
      </c>
      <c r="B3112" s="3" t="s">
        <v>3110</v>
      </c>
      <c r="C3112" s="3" t="s">
        <v>7220</v>
      </c>
      <c r="D3112">
        <v>25000</v>
      </c>
      <c r="E3112">
        <v>10</v>
      </c>
      <c r="F3112" t="s">
        <v>8221</v>
      </c>
      <c r="G3112" t="s">
        <v>8224</v>
      </c>
      <c r="H3112" t="s">
        <v>8246</v>
      </c>
      <c r="I3112">
        <v>1487465119</v>
      </c>
      <c r="J3112">
        <v>1484009119</v>
      </c>
      <c r="K3112" t="b">
        <v>0</v>
      </c>
      <c r="L3112">
        <v>1</v>
      </c>
      <c r="M3112" t="b">
        <v>0</v>
      </c>
      <c r="N3112" t="s">
        <v>8303</v>
      </c>
      <c r="O3112" s="5">
        <f t="shared" si="192"/>
        <v>0.04</v>
      </c>
      <c r="P3112" s="7">
        <f t="shared" si="193"/>
        <v>10</v>
      </c>
      <c r="Q3112" t="s">
        <v>8317</v>
      </c>
      <c r="R3112" t="s">
        <v>8357</v>
      </c>
      <c r="S3112" s="12">
        <f t="shared" si="194"/>
        <v>42745.031469907408</v>
      </c>
      <c r="T3112" s="12">
        <f t="shared" si="195"/>
        <v>42785.031469907408</v>
      </c>
    </row>
    <row r="3113" spans="1:20" ht="45" x14ac:dyDescent="0.25">
      <c r="A3113">
        <v>3111</v>
      </c>
      <c r="B3113" s="3" t="s">
        <v>3111</v>
      </c>
      <c r="C3113" s="3" t="s">
        <v>7221</v>
      </c>
      <c r="D3113">
        <v>20000</v>
      </c>
      <c r="E3113">
        <v>5328</v>
      </c>
      <c r="F3113" t="s">
        <v>8221</v>
      </c>
      <c r="G3113" t="s">
        <v>8224</v>
      </c>
      <c r="H3113" t="s">
        <v>8246</v>
      </c>
      <c r="I3113">
        <v>1412432220</v>
      </c>
      <c r="J3113">
        <v>1409753820</v>
      </c>
      <c r="K3113" t="b">
        <v>0</v>
      </c>
      <c r="L3113">
        <v>76</v>
      </c>
      <c r="M3113" t="b">
        <v>0</v>
      </c>
      <c r="N3113" t="s">
        <v>8303</v>
      </c>
      <c r="O3113" s="5">
        <f t="shared" si="192"/>
        <v>26.640000000000004</v>
      </c>
      <c r="P3113" s="7">
        <f t="shared" si="193"/>
        <v>70.10526315789474</v>
      </c>
      <c r="Q3113" t="s">
        <v>8317</v>
      </c>
      <c r="R3113" t="s">
        <v>8357</v>
      </c>
      <c r="S3113" s="12">
        <f t="shared" si="194"/>
        <v>41885.595138888886</v>
      </c>
      <c r="T3113" s="12">
        <f t="shared" si="195"/>
        <v>41916.595138888886</v>
      </c>
    </row>
    <row r="3114" spans="1:20" ht="60" x14ac:dyDescent="0.25">
      <c r="A3114">
        <v>3112</v>
      </c>
      <c r="B3114" s="3" t="s">
        <v>3112</v>
      </c>
      <c r="C3114" s="3" t="s">
        <v>7222</v>
      </c>
      <c r="D3114">
        <v>11000</v>
      </c>
      <c r="E3114">
        <v>521</v>
      </c>
      <c r="F3114" t="s">
        <v>8221</v>
      </c>
      <c r="G3114" t="s">
        <v>8224</v>
      </c>
      <c r="H3114" t="s">
        <v>8246</v>
      </c>
      <c r="I3114">
        <v>1477968934</v>
      </c>
      <c r="J3114">
        <v>1472784934</v>
      </c>
      <c r="K3114" t="b">
        <v>0</v>
      </c>
      <c r="L3114">
        <v>9</v>
      </c>
      <c r="M3114" t="b">
        <v>0</v>
      </c>
      <c r="N3114" t="s">
        <v>8303</v>
      </c>
      <c r="O3114" s="5">
        <f t="shared" si="192"/>
        <v>4.7363636363636363</v>
      </c>
      <c r="P3114" s="7">
        <f t="shared" si="193"/>
        <v>57.888888888888886</v>
      </c>
      <c r="Q3114" t="s">
        <v>8317</v>
      </c>
      <c r="R3114" t="s">
        <v>8357</v>
      </c>
      <c r="S3114" s="12">
        <f t="shared" si="194"/>
        <v>42615.121921296297</v>
      </c>
      <c r="T3114" s="12">
        <f t="shared" si="195"/>
        <v>42675.121921296297</v>
      </c>
    </row>
    <row r="3115" spans="1:20" ht="60" x14ac:dyDescent="0.25">
      <c r="A3115">
        <v>3113</v>
      </c>
      <c r="B3115" s="3" t="s">
        <v>3113</v>
      </c>
      <c r="C3115" s="3" t="s">
        <v>7223</v>
      </c>
      <c r="D3115">
        <v>109225</v>
      </c>
      <c r="E3115">
        <v>4635</v>
      </c>
      <c r="F3115" t="s">
        <v>8221</v>
      </c>
      <c r="G3115" t="s">
        <v>8224</v>
      </c>
      <c r="H3115" t="s">
        <v>8246</v>
      </c>
      <c r="I3115">
        <v>1429291982</v>
      </c>
      <c r="J3115">
        <v>1426699982</v>
      </c>
      <c r="K3115" t="b">
        <v>0</v>
      </c>
      <c r="L3115">
        <v>37</v>
      </c>
      <c r="M3115" t="b">
        <v>0</v>
      </c>
      <c r="N3115" t="s">
        <v>8303</v>
      </c>
      <c r="O3115" s="5">
        <f t="shared" si="192"/>
        <v>4.2435339894712749</v>
      </c>
      <c r="P3115" s="7">
        <f t="shared" si="193"/>
        <v>125.27027027027027</v>
      </c>
      <c r="Q3115" t="s">
        <v>8317</v>
      </c>
      <c r="R3115" t="s">
        <v>8357</v>
      </c>
      <c r="S3115" s="12">
        <f t="shared" si="194"/>
        <v>42081.731273148151</v>
      </c>
      <c r="T3115" s="12">
        <f t="shared" si="195"/>
        <v>42111.731273148151</v>
      </c>
    </row>
    <row r="3116" spans="1:20" ht="60" x14ac:dyDescent="0.25">
      <c r="A3116">
        <v>3114</v>
      </c>
      <c r="B3116" s="3" t="s">
        <v>3114</v>
      </c>
      <c r="C3116" s="3" t="s">
        <v>7224</v>
      </c>
      <c r="D3116">
        <v>75000</v>
      </c>
      <c r="E3116">
        <v>0</v>
      </c>
      <c r="F3116" t="s">
        <v>8221</v>
      </c>
      <c r="G3116" t="s">
        <v>8224</v>
      </c>
      <c r="H3116" t="s">
        <v>8246</v>
      </c>
      <c r="I3116">
        <v>1411312250</v>
      </c>
      <c r="J3116">
        <v>1406128250</v>
      </c>
      <c r="K3116" t="b">
        <v>0</v>
      </c>
      <c r="L3116">
        <v>0</v>
      </c>
      <c r="M3116" t="b">
        <v>0</v>
      </c>
      <c r="N3116" t="s">
        <v>8303</v>
      </c>
      <c r="O3116" s="5">
        <f t="shared" si="192"/>
        <v>0</v>
      </c>
      <c r="P3116" s="7" t="str">
        <f t="shared" si="193"/>
        <v>N/A</v>
      </c>
      <c r="Q3116" t="s">
        <v>8317</v>
      </c>
      <c r="R3116" t="s">
        <v>8357</v>
      </c>
      <c r="S3116" s="12">
        <f t="shared" si="194"/>
        <v>41843.632523148146</v>
      </c>
      <c r="T3116" s="12">
        <f t="shared" si="195"/>
        <v>41903.632523148146</v>
      </c>
    </row>
    <row r="3117" spans="1:20" ht="60" x14ac:dyDescent="0.25">
      <c r="A3117">
        <v>3115</v>
      </c>
      <c r="B3117" s="3" t="s">
        <v>3115</v>
      </c>
      <c r="C3117" s="3" t="s">
        <v>7225</v>
      </c>
      <c r="D3117">
        <v>10000</v>
      </c>
      <c r="E3117">
        <v>300</v>
      </c>
      <c r="F3117" t="s">
        <v>8221</v>
      </c>
      <c r="G3117" t="s">
        <v>8235</v>
      </c>
      <c r="H3117" t="s">
        <v>8255</v>
      </c>
      <c r="I3117">
        <v>1465123427</v>
      </c>
      <c r="J3117">
        <v>1462531427</v>
      </c>
      <c r="K3117" t="b">
        <v>0</v>
      </c>
      <c r="L3117">
        <v>1</v>
      </c>
      <c r="M3117" t="b">
        <v>0</v>
      </c>
      <c r="N3117" t="s">
        <v>8303</v>
      </c>
      <c r="O3117" s="5">
        <f t="shared" si="192"/>
        <v>3</v>
      </c>
      <c r="P3117" s="7">
        <f t="shared" si="193"/>
        <v>300</v>
      </c>
      <c r="Q3117" t="s">
        <v>8317</v>
      </c>
      <c r="R3117" t="s">
        <v>8357</v>
      </c>
      <c r="S3117" s="12">
        <f t="shared" si="194"/>
        <v>42496.447071759263</v>
      </c>
      <c r="T3117" s="12">
        <f t="shared" si="195"/>
        <v>42526.447071759263</v>
      </c>
    </row>
    <row r="3118" spans="1:20" ht="45" x14ac:dyDescent="0.25">
      <c r="A3118">
        <v>3116</v>
      </c>
      <c r="B3118" s="3" t="s">
        <v>3116</v>
      </c>
      <c r="C3118" s="3" t="s">
        <v>7226</v>
      </c>
      <c r="D3118">
        <v>750</v>
      </c>
      <c r="E3118">
        <v>430</v>
      </c>
      <c r="F3118" t="s">
        <v>8221</v>
      </c>
      <c r="G3118" t="s">
        <v>8224</v>
      </c>
      <c r="H3118" t="s">
        <v>8246</v>
      </c>
      <c r="I3118">
        <v>1427890925</v>
      </c>
      <c r="J3118">
        <v>1426681325</v>
      </c>
      <c r="K3118" t="b">
        <v>0</v>
      </c>
      <c r="L3118">
        <v>10</v>
      </c>
      <c r="M3118" t="b">
        <v>0</v>
      </c>
      <c r="N3118" t="s">
        <v>8303</v>
      </c>
      <c r="O3118" s="5">
        <f t="shared" si="192"/>
        <v>57.333333333333336</v>
      </c>
      <c r="P3118" s="7">
        <f t="shared" si="193"/>
        <v>43</v>
      </c>
      <c r="Q3118" t="s">
        <v>8317</v>
      </c>
      <c r="R3118" t="s">
        <v>8357</v>
      </c>
      <c r="S3118" s="12">
        <f t="shared" si="194"/>
        <v>42081.515335648146</v>
      </c>
      <c r="T3118" s="12">
        <f t="shared" si="195"/>
        <v>42095.515335648146</v>
      </c>
    </row>
    <row r="3119" spans="1:20" ht="45" x14ac:dyDescent="0.25">
      <c r="A3119">
        <v>3117</v>
      </c>
      <c r="B3119" s="3" t="s">
        <v>3117</v>
      </c>
      <c r="C3119" s="3" t="s">
        <v>7227</v>
      </c>
      <c r="D3119">
        <v>1000</v>
      </c>
      <c r="E3119">
        <v>1</v>
      </c>
      <c r="F3119" t="s">
        <v>8221</v>
      </c>
      <c r="G3119" t="s">
        <v>8225</v>
      </c>
      <c r="H3119" t="s">
        <v>8247</v>
      </c>
      <c r="I3119">
        <v>1464354720</v>
      </c>
      <c r="J3119">
        <v>1463648360</v>
      </c>
      <c r="K3119" t="b">
        <v>0</v>
      </c>
      <c r="L3119">
        <v>1</v>
      </c>
      <c r="M3119" t="b">
        <v>0</v>
      </c>
      <c r="N3119" t="s">
        <v>8303</v>
      </c>
      <c r="O3119" s="5">
        <f t="shared" si="192"/>
        <v>0.1</v>
      </c>
      <c r="P3119" s="7">
        <f t="shared" si="193"/>
        <v>1</v>
      </c>
      <c r="Q3119" t="s">
        <v>8317</v>
      </c>
      <c r="R3119" t="s">
        <v>8357</v>
      </c>
      <c r="S3119" s="12">
        <f t="shared" si="194"/>
        <v>42509.374537037031</v>
      </c>
      <c r="T3119" s="12">
        <f t="shared" si="195"/>
        <v>42517.55</v>
      </c>
    </row>
    <row r="3120" spans="1:20" ht="30" x14ac:dyDescent="0.25">
      <c r="A3120">
        <v>3118</v>
      </c>
      <c r="B3120" s="3" t="s">
        <v>3118</v>
      </c>
      <c r="C3120" s="3" t="s">
        <v>7228</v>
      </c>
      <c r="D3120">
        <v>500000</v>
      </c>
      <c r="E3120">
        <v>1550</v>
      </c>
      <c r="F3120" t="s">
        <v>8221</v>
      </c>
      <c r="G3120" t="s">
        <v>8235</v>
      </c>
      <c r="H3120" t="s">
        <v>8255</v>
      </c>
      <c r="I3120">
        <v>1467473723</v>
      </c>
      <c r="J3120">
        <v>1465832123</v>
      </c>
      <c r="K3120" t="b">
        <v>0</v>
      </c>
      <c r="L3120">
        <v>2</v>
      </c>
      <c r="M3120" t="b">
        <v>0</v>
      </c>
      <c r="N3120" t="s">
        <v>8303</v>
      </c>
      <c r="O3120" s="5">
        <f t="shared" si="192"/>
        <v>0.31</v>
      </c>
      <c r="P3120" s="7">
        <f t="shared" si="193"/>
        <v>775</v>
      </c>
      <c r="Q3120" t="s">
        <v>8317</v>
      </c>
      <c r="R3120" t="s">
        <v>8357</v>
      </c>
      <c r="S3120" s="12">
        <f t="shared" si="194"/>
        <v>42534.649571759262</v>
      </c>
      <c r="T3120" s="12">
        <f t="shared" si="195"/>
        <v>42553.649571759262</v>
      </c>
    </row>
    <row r="3121" spans="1:20" ht="60" x14ac:dyDescent="0.25">
      <c r="A3121">
        <v>3119</v>
      </c>
      <c r="B3121" s="3" t="s">
        <v>3119</v>
      </c>
      <c r="C3121" s="3" t="s">
        <v>7229</v>
      </c>
      <c r="D3121">
        <v>10000</v>
      </c>
      <c r="E3121">
        <v>5</v>
      </c>
      <c r="F3121" t="s">
        <v>8221</v>
      </c>
      <c r="G3121" t="s">
        <v>8224</v>
      </c>
      <c r="H3121" t="s">
        <v>8246</v>
      </c>
      <c r="I3121">
        <v>1427414732</v>
      </c>
      <c r="J3121">
        <v>1424826332</v>
      </c>
      <c r="K3121" t="b">
        <v>0</v>
      </c>
      <c r="L3121">
        <v>1</v>
      </c>
      <c r="M3121" t="b">
        <v>0</v>
      </c>
      <c r="N3121" t="s">
        <v>8303</v>
      </c>
      <c r="O3121" s="5">
        <f t="shared" si="192"/>
        <v>0.05</v>
      </c>
      <c r="P3121" s="7">
        <f t="shared" si="193"/>
        <v>5</v>
      </c>
      <c r="Q3121" t="s">
        <v>8317</v>
      </c>
      <c r="R3121" t="s">
        <v>8357</v>
      </c>
      <c r="S3121" s="12">
        <f t="shared" si="194"/>
        <v>42060.04550925926</v>
      </c>
      <c r="T3121" s="12">
        <f t="shared" si="195"/>
        <v>42090.003842592589</v>
      </c>
    </row>
    <row r="3122" spans="1:20" ht="45" x14ac:dyDescent="0.25">
      <c r="A3122">
        <v>3120</v>
      </c>
      <c r="B3122" s="3" t="s">
        <v>3120</v>
      </c>
      <c r="C3122" s="3" t="s">
        <v>7230</v>
      </c>
      <c r="D3122">
        <v>1300000</v>
      </c>
      <c r="E3122">
        <v>128</v>
      </c>
      <c r="F3122" t="s">
        <v>8221</v>
      </c>
      <c r="G3122" t="s">
        <v>8233</v>
      </c>
      <c r="H3122" t="s">
        <v>8249</v>
      </c>
      <c r="I3122">
        <v>1462484196</v>
      </c>
      <c r="J3122">
        <v>1457303796</v>
      </c>
      <c r="K3122" t="b">
        <v>0</v>
      </c>
      <c r="L3122">
        <v>10</v>
      </c>
      <c r="M3122" t="b">
        <v>0</v>
      </c>
      <c r="N3122" t="s">
        <v>8303</v>
      </c>
      <c r="O3122" s="5">
        <f t="shared" si="192"/>
        <v>9.8461538461538465E-3</v>
      </c>
      <c r="P3122" s="7">
        <f t="shared" si="193"/>
        <v>12.8</v>
      </c>
      <c r="Q3122" t="s">
        <v>8317</v>
      </c>
      <c r="R3122" t="s">
        <v>8357</v>
      </c>
      <c r="S3122" s="12">
        <f t="shared" si="194"/>
        <v>42435.942083333335</v>
      </c>
      <c r="T3122" s="12">
        <f t="shared" si="195"/>
        <v>42495.900416666671</v>
      </c>
    </row>
    <row r="3123" spans="1:20" ht="45" hidden="1" x14ac:dyDescent="0.25">
      <c r="A3123">
        <v>3121</v>
      </c>
      <c r="B3123" s="3" t="s">
        <v>3121</v>
      </c>
      <c r="C3123" s="3" t="s">
        <v>7231</v>
      </c>
      <c r="D3123">
        <v>1500</v>
      </c>
      <c r="E3123">
        <v>10</v>
      </c>
      <c r="F3123" t="s">
        <v>8220</v>
      </c>
      <c r="G3123" t="s">
        <v>8229</v>
      </c>
      <c r="H3123" t="s">
        <v>8251</v>
      </c>
      <c r="I3123">
        <v>1411748335</v>
      </c>
      <c r="J3123">
        <v>1406564335</v>
      </c>
      <c r="K3123" t="b">
        <v>0</v>
      </c>
      <c r="L3123">
        <v>1</v>
      </c>
      <c r="M3123" t="b">
        <v>0</v>
      </c>
      <c r="N3123" t="s">
        <v>8303</v>
      </c>
      <c r="O3123" s="5">
        <f t="shared" si="192"/>
        <v>0.66666666666666674</v>
      </c>
      <c r="P3123" s="7">
        <f t="shared" si="193"/>
        <v>10</v>
      </c>
      <c r="Q3123" t="s">
        <v>8317</v>
      </c>
      <c r="R3123" t="s">
        <v>8357</v>
      </c>
      <c r="S3123" s="12">
        <f t="shared" si="194"/>
        <v>41848.679803240739</v>
      </c>
      <c r="T3123" s="12">
        <f t="shared" si="195"/>
        <v>41908.679803240739</v>
      </c>
    </row>
    <row r="3124" spans="1:20" hidden="1" x14ac:dyDescent="0.25">
      <c r="A3124">
        <v>3122</v>
      </c>
      <c r="B3124" s="3" t="s">
        <v>3122</v>
      </c>
      <c r="C3124" s="3" t="s">
        <v>7232</v>
      </c>
      <c r="D3124">
        <v>199</v>
      </c>
      <c r="E3124">
        <v>116</v>
      </c>
      <c r="F3124" t="s">
        <v>8220</v>
      </c>
      <c r="G3124" t="s">
        <v>8224</v>
      </c>
      <c r="H3124" t="s">
        <v>8246</v>
      </c>
      <c r="I3124">
        <v>1478733732</v>
      </c>
      <c r="J3124">
        <v>1478298132</v>
      </c>
      <c r="K3124" t="b">
        <v>0</v>
      </c>
      <c r="L3124">
        <v>2</v>
      </c>
      <c r="M3124" t="b">
        <v>0</v>
      </c>
      <c r="N3124" t="s">
        <v>8303</v>
      </c>
      <c r="O3124" s="5">
        <f t="shared" si="192"/>
        <v>58.291457286432156</v>
      </c>
      <c r="P3124" s="7">
        <f t="shared" si="193"/>
        <v>58</v>
      </c>
      <c r="Q3124" t="s">
        <v>8317</v>
      </c>
      <c r="R3124" t="s">
        <v>8357</v>
      </c>
      <c r="S3124" s="12">
        <f t="shared" si="194"/>
        <v>42678.932083333333</v>
      </c>
      <c r="T3124" s="12">
        <f t="shared" si="195"/>
        <v>42683.973750000005</v>
      </c>
    </row>
    <row r="3125" spans="1:20" ht="60" hidden="1" x14ac:dyDescent="0.25">
      <c r="A3125">
        <v>3123</v>
      </c>
      <c r="B3125" s="3" t="s">
        <v>3123</v>
      </c>
      <c r="C3125" s="3" t="s">
        <v>7233</v>
      </c>
      <c r="D3125">
        <v>125000</v>
      </c>
      <c r="E3125">
        <v>85192</v>
      </c>
      <c r="F3125" t="s">
        <v>8220</v>
      </c>
      <c r="G3125" t="s">
        <v>8224</v>
      </c>
      <c r="H3125" t="s">
        <v>8246</v>
      </c>
      <c r="I3125">
        <v>1468108198</v>
      </c>
      <c r="J3125">
        <v>1465516198</v>
      </c>
      <c r="K3125" t="b">
        <v>0</v>
      </c>
      <c r="L3125">
        <v>348</v>
      </c>
      <c r="M3125" t="b">
        <v>0</v>
      </c>
      <c r="N3125" t="s">
        <v>8303</v>
      </c>
      <c r="O3125" s="5">
        <f t="shared" si="192"/>
        <v>68.153599999999997</v>
      </c>
      <c r="P3125" s="7">
        <f t="shared" si="193"/>
        <v>244.80459770114942</v>
      </c>
      <c r="Q3125" t="s">
        <v>8317</v>
      </c>
      <c r="R3125" t="s">
        <v>8357</v>
      </c>
      <c r="S3125" s="12">
        <f t="shared" si="194"/>
        <v>42530.993032407408</v>
      </c>
      <c r="T3125" s="12">
        <f t="shared" si="195"/>
        <v>42560.993032407408</v>
      </c>
    </row>
    <row r="3126" spans="1:20" ht="45" hidden="1" x14ac:dyDescent="0.25">
      <c r="A3126">
        <v>3124</v>
      </c>
      <c r="B3126" s="3" t="s">
        <v>3124</v>
      </c>
      <c r="C3126" s="3" t="s">
        <v>7234</v>
      </c>
      <c r="D3126">
        <v>800000</v>
      </c>
      <c r="E3126">
        <v>26</v>
      </c>
      <c r="F3126" t="s">
        <v>8220</v>
      </c>
      <c r="G3126" t="s">
        <v>8224</v>
      </c>
      <c r="H3126" t="s">
        <v>8246</v>
      </c>
      <c r="I3126">
        <v>1422902601</v>
      </c>
      <c r="J3126">
        <v>1417718601</v>
      </c>
      <c r="K3126" t="b">
        <v>0</v>
      </c>
      <c r="L3126">
        <v>4</v>
      </c>
      <c r="M3126" t="b">
        <v>0</v>
      </c>
      <c r="N3126" t="s">
        <v>8303</v>
      </c>
      <c r="O3126" s="5">
        <f t="shared" si="192"/>
        <v>3.2499999999999999E-3</v>
      </c>
      <c r="P3126" s="7">
        <f t="shared" si="193"/>
        <v>6.5</v>
      </c>
      <c r="Q3126" t="s">
        <v>8317</v>
      </c>
      <c r="R3126" t="s">
        <v>8357</v>
      </c>
      <c r="S3126" s="12">
        <f t="shared" si="194"/>
        <v>41977.780104166668</v>
      </c>
      <c r="T3126" s="12">
        <f t="shared" si="195"/>
        <v>42037.780104166668</v>
      </c>
    </row>
    <row r="3127" spans="1:20" hidden="1" x14ac:dyDescent="0.25">
      <c r="A3127">
        <v>3125</v>
      </c>
      <c r="B3127" s="3" t="s">
        <v>3125</v>
      </c>
      <c r="C3127" s="3" t="s">
        <v>7235</v>
      </c>
      <c r="D3127">
        <v>1500000</v>
      </c>
      <c r="E3127">
        <v>0</v>
      </c>
      <c r="F3127" t="s">
        <v>8220</v>
      </c>
      <c r="G3127" t="s">
        <v>8224</v>
      </c>
      <c r="H3127" t="s">
        <v>8246</v>
      </c>
      <c r="I3127">
        <v>1452142672</v>
      </c>
      <c r="J3127">
        <v>1449550672</v>
      </c>
      <c r="K3127" t="b">
        <v>0</v>
      </c>
      <c r="L3127">
        <v>0</v>
      </c>
      <c r="M3127" t="b">
        <v>0</v>
      </c>
      <c r="N3127" t="s">
        <v>8303</v>
      </c>
      <c r="O3127" s="5">
        <f t="shared" si="192"/>
        <v>0</v>
      </c>
      <c r="P3127" s="7" t="str">
        <f t="shared" si="193"/>
        <v>N/A</v>
      </c>
      <c r="Q3127" t="s">
        <v>8317</v>
      </c>
      <c r="R3127" t="s">
        <v>8357</v>
      </c>
      <c r="S3127" s="12">
        <f t="shared" si="194"/>
        <v>42346.20685185185</v>
      </c>
      <c r="T3127" s="12">
        <f t="shared" si="195"/>
        <v>42376.20685185185</v>
      </c>
    </row>
    <row r="3128" spans="1:20" ht="90" hidden="1" x14ac:dyDescent="0.25">
      <c r="A3128">
        <v>3126</v>
      </c>
      <c r="B3128" s="3" t="s">
        <v>3126</v>
      </c>
      <c r="C3128" s="3" t="s">
        <v>7236</v>
      </c>
      <c r="D3128">
        <v>25000</v>
      </c>
      <c r="E3128">
        <v>1040</v>
      </c>
      <c r="F3128" t="s">
        <v>8220</v>
      </c>
      <c r="G3128" t="s">
        <v>8224</v>
      </c>
      <c r="H3128" t="s">
        <v>8246</v>
      </c>
      <c r="I3128">
        <v>1459121162</v>
      </c>
      <c r="J3128">
        <v>1456532762</v>
      </c>
      <c r="K3128" t="b">
        <v>0</v>
      </c>
      <c r="L3128">
        <v>17</v>
      </c>
      <c r="M3128" t="b">
        <v>0</v>
      </c>
      <c r="N3128" t="s">
        <v>8303</v>
      </c>
      <c r="O3128" s="5">
        <f t="shared" si="192"/>
        <v>4.16</v>
      </c>
      <c r="P3128" s="7">
        <f t="shared" si="193"/>
        <v>61.176470588235297</v>
      </c>
      <c r="Q3128" t="s">
        <v>8317</v>
      </c>
      <c r="R3128" t="s">
        <v>8357</v>
      </c>
      <c r="S3128" s="12">
        <f t="shared" si="194"/>
        <v>42427.01807870371</v>
      </c>
      <c r="T3128" s="12">
        <f t="shared" si="195"/>
        <v>42456.976412037038</v>
      </c>
    </row>
    <row r="3129" spans="1:20" ht="60" hidden="1" x14ac:dyDescent="0.25">
      <c r="A3129">
        <v>3127</v>
      </c>
      <c r="B3129" s="3" t="s">
        <v>3127</v>
      </c>
      <c r="C3129" s="3" t="s">
        <v>7237</v>
      </c>
      <c r="D3129">
        <v>100000</v>
      </c>
      <c r="E3129">
        <v>0</v>
      </c>
      <c r="F3129" t="s">
        <v>8220</v>
      </c>
      <c r="G3129" t="s">
        <v>8224</v>
      </c>
      <c r="H3129" t="s">
        <v>8246</v>
      </c>
      <c r="I3129">
        <v>1425242029</v>
      </c>
      <c r="J3129">
        <v>1422650029</v>
      </c>
      <c r="K3129" t="b">
        <v>0</v>
      </c>
      <c r="L3129">
        <v>0</v>
      </c>
      <c r="M3129" t="b">
        <v>0</v>
      </c>
      <c r="N3129" t="s">
        <v>8303</v>
      </c>
      <c r="O3129" s="5">
        <f t="shared" si="192"/>
        <v>0</v>
      </c>
      <c r="P3129" s="7" t="str">
        <f t="shared" si="193"/>
        <v>N/A</v>
      </c>
      <c r="Q3129" t="s">
        <v>8317</v>
      </c>
      <c r="R3129" t="s">
        <v>8357</v>
      </c>
      <c r="S3129" s="12">
        <f t="shared" si="194"/>
        <v>42034.856817129628</v>
      </c>
      <c r="T3129" s="12">
        <f t="shared" si="195"/>
        <v>42064.856817129628</v>
      </c>
    </row>
    <row r="3130" spans="1:20" ht="60" hidden="1" x14ac:dyDescent="0.25">
      <c r="A3130">
        <v>3128</v>
      </c>
      <c r="B3130" s="3" t="s">
        <v>3128</v>
      </c>
      <c r="C3130" s="3" t="s">
        <v>7238</v>
      </c>
      <c r="D3130">
        <v>15000</v>
      </c>
      <c r="E3130">
        <v>16291</v>
      </c>
      <c r="F3130" t="s">
        <v>8222</v>
      </c>
      <c r="G3130" t="s">
        <v>8224</v>
      </c>
      <c r="H3130" t="s">
        <v>8246</v>
      </c>
      <c r="I3130">
        <v>1489690141</v>
      </c>
      <c r="J3130">
        <v>1487101741</v>
      </c>
      <c r="K3130" t="b">
        <v>0</v>
      </c>
      <c r="L3130">
        <v>117</v>
      </c>
      <c r="M3130" t="b">
        <v>0</v>
      </c>
      <c r="N3130" t="s">
        <v>8271</v>
      </c>
      <c r="O3130" s="5">
        <f t="shared" si="192"/>
        <v>108.60666666666667</v>
      </c>
      <c r="P3130" s="7">
        <f t="shared" si="193"/>
        <v>139.23931623931625</v>
      </c>
      <c r="Q3130" t="s">
        <v>8317</v>
      </c>
      <c r="R3130" t="s">
        <v>8318</v>
      </c>
      <c r="S3130" s="12">
        <f t="shared" si="194"/>
        <v>42780.825706018513</v>
      </c>
      <c r="T3130" s="12">
        <f t="shared" si="195"/>
        <v>42810.784039351856</v>
      </c>
    </row>
    <row r="3131" spans="1:20" ht="60" hidden="1" x14ac:dyDescent="0.25">
      <c r="A3131">
        <v>3129</v>
      </c>
      <c r="B3131" s="3" t="s">
        <v>3129</v>
      </c>
      <c r="C3131" s="3" t="s">
        <v>7239</v>
      </c>
      <c r="D3131">
        <v>1250</v>
      </c>
      <c r="E3131">
        <v>10</v>
      </c>
      <c r="F3131" t="s">
        <v>8222</v>
      </c>
      <c r="G3131" t="s">
        <v>8224</v>
      </c>
      <c r="H3131" t="s">
        <v>8246</v>
      </c>
      <c r="I3131">
        <v>1492542819</v>
      </c>
      <c r="J3131">
        <v>1489090419</v>
      </c>
      <c r="K3131" t="b">
        <v>0</v>
      </c>
      <c r="L3131">
        <v>1</v>
      </c>
      <c r="M3131" t="b">
        <v>0</v>
      </c>
      <c r="N3131" t="s">
        <v>8271</v>
      </c>
      <c r="O3131" s="5">
        <f t="shared" si="192"/>
        <v>0.8</v>
      </c>
      <c r="P3131" s="7">
        <f t="shared" si="193"/>
        <v>10</v>
      </c>
      <c r="Q3131" t="s">
        <v>8317</v>
      </c>
      <c r="R3131" t="s">
        <v>8318</v>
      </c>
      <c r="S3131" s="12">
        <f t="shared" si="194"/>
        <v>42803.842812499999</v>
      </c>
      <c r="T3131" s="12">
        <f t="shared" si="195"/>
        <v>42843.801145833335</v>
      </c>
    </row>
    <row r="3132" spans="1:20" ht="45" hidden="1" x14ac:dyDescent="0.25">
      <c r="A3132">
        <v>3130</v>
      </c>
      <c r="B3132" s="3" t="s">
        <v>3130</v>
      </c>
      <c r="C3132" s="3" t="s">
        <v>7240</v>
      </c>
      <c r="D3132">
        <v>10000</v>
      </c>
      <c r="E3132">
        <v>375</v>
      </c>
      <c r="F3132" t="s">
        <v>8222</v>
      </c>
      <c r="G3132" t="s">
        <v>8224</v>
      </c>
      <c r="H3132" t="s">
        <v>8246</v>
      </c>
      <c r="I3132">
        <v>1492145940</v>
      </c>
      <c r="J3132">
        <v>1489504916</v>
      </c>
      <c r="K3132" t="b">
        <v>0</v>
      </c>
      <c r="L3132">
        <v>4</v>
      </c>
      <c r="M3132" t="b">
        <v>0</v>
      </c>
      <c r="N3132" t="s">
        <v>8271</v>
      </c>
      <c r="O3132" s="5">
        <f t="shared" si="192"/>
        <v>3.75</v>
      </c>
      <c r="P3132" s="7">
        <f t="shared" si="193"/>
        <v>93.75</v>
      </c>
      <c r="Q3132" t="s">
        <v>8317</v>
      </c>
      <c r="R3132" t="s">
        <v>8318</v>
      </c>
      <c r="S3132" s="12">
        <f t="shared" si="194"/>
        <v>42808.640231481477</v>
      </c>
      <c r="T3132" s="12">
        <f t="shared" si="195"/>
        <v>42839.207638888889</v>
      </c>
    </row>
    <row r="3133" spans="1:20" ht="30" hidden="1" x14ac:dyDescent="0.25">
      <c r="A3133">
        <v>3131</v>
      </c>
      <c r="B3133" s="3" t="s">
        <v>3131</v>
      </c>
      <c r="C3133" s="3" t="s">
        <v>7241</v>
      </c>
      <c r="D3133">
        <v>4100</v>
      </c>
      <c r="E3133">
        <v>645</v>
      </c>
      <c r="F3133" t="s">
        <v>8222</v>
      </c>
      <c r="G3133" t="s">
        <v>8224</v>
      </c>
      <c r="H3133" t="s">
        <v>8246</v>
      </c>
      <c r="I3133">
        <v>1491656045</v>
      </c>
      <c r="J3133">
        <v>1489067645</v>
      </c>
      <c r="K3133" t="b">
        <v>0</v>
      </c>
      <c r="L3133">
        <v>12</v>
      </c>
      <c r="M3133" t="b">
        <v>0</v>
      </c>
      <c r="N3133" t="s">
        <v>8271</v>
      </c>
      <c r="O3133" s="5">
        <f t="shared" si="192"/>
        <v>15.731707317073171</v>
      </c>
      <c r="P3133" s="7">
        <f t="shared" si="193"/>
        <v>53.75</v>
      </c>
      <c r="Q3133" t="s">
        <v>8317</v>
      </c>
      <c r="R3133" t="s">
        <v>8318</v>
      </c>
      <c r="S3133" s="12">
        <f t="shared" si="194"/>
        <v>42803.579224537039</v>
      </c>
      <c r="T3133" s="12">
        <f t="shared" si="195"/>
        <v>42833.537557870368</v>
      </c>
    </row>
    <row r="3134" spans="1:20" ht="30" hidden="1" x14ac:dyDescent="0.25">
      <c r="A3134">
        <v>3132</v>
      </c>
      <c r="B3134" s="3" t="s">
        <v>3132</v>
      </c>
      <c r="C3134" s="3" t="s">
        <v>7242</v>
      </c>
      <c r="D3134">
        <v>30000</v>
      </c>
      <c r="E3134">
        <v>10</v>
      </c>
      <c r="F3134" t="s">
        <v>8222</v>
      </c>
      <c r="G3134" t="s">
        <v>8224</v>
      </c>
      <c r="H3134" t="s">
        <v>8246</v>
      </c>
      <c r="I3134">
        <v>1492759460</v>
      </c>
      <c r="J3134">
        <v>1487579060</v>
      </c>
      <c r="K3134" t="b">
        <v>0</v>
      </c>
      <c r="L3134">
        <v>1</v>
      </c>
      <c r="M3134" t="b">
        <v>0</v>
      </c>
      <c r="N3134" t="s">
        <v>8271</v>
      </c>
      <c r="O3134" s="5">
        <f t="shared" si="192"/>
        <v>3.3333333333333333E-2</v>
      </c>
      <c r="P3134" s="7">
        <f t="shared" si="193"/>
        <v>10</v>
      </c>
      <c r="Q3134" t="s">
        <v>8317</v>
      </c>
      <c r="R3134" t="s">
        <v>8318</v>
      </c>
      <c r="S3134" s="12">
        <f t="shared" si="194"/>
        <v>42786.350231481483</v>
      </c>
      <c r="T3134" s="12">
        <f t="shared" si="195"/>
        <v>42846.308564814812</v>
      </c>
    </row>
    <row r="3135" spans="1:20" ht="60" hidden="1" x14ac:dyDescent="0.25">
      <c r="A3135">
        <v>3133</v>
      </c>
      <c r="B3135" s="3" t="s">
        <v>3133</v>
      </c>
      <c r="C3135" s="3" t="s">
        <v>7243</v>
      </c>
      <c r="D3135">
        <v>500</v>
      </c>
      <c r="E3135">
        <v>540</v>
      </c>
      <c r="F3135" t="s">
        <v>8222</v>
      </c>
      <c r="G3135" t="s">
        <v>8225</v>
      </c>
      <c r="H3135" t="s">
        <v>8247</v>
      </c>
      <c r="I3135">
        <v>1490358834</v>
      </c>
      <c r="J3135">
        <v>1487770434</v>
      </c>
      <c r="K3135" t="b">
        <v>0</v>
      </c>
      <c r="L3135">
        <v>16</v>
      </c>
      <c r="M3135" t="b">
        <v>0</v>
      </c>
      <c r="N3135" t="s">
        <v>8271</v>
      </c>
      <c r="O3135" s="5">
        <f t="shared" si="192"/>
        <v>108</v>
      </c>
      <c r="P3135" s="7">
        <f t="shared" si="193"/>
        <v>33.75</v>
      </c>
      <c r="Q3135" t="s">
        <v>8317</v>
      </c>
      <c r="R3135" t="s">
        <v>8318</v>
      </c>
      <c r="S3135" s="12">
        <f t="shared" si="194"/>
        <v>42788.565208333333</v>
      </c>
      <c r="T3135" s="12">
        <f t="shared" si="195"/>
        <v>42818.523541666669</v>
      </c>
    </row>
    <row r="3136" spans="1:20" ht="60" hidden="1" x14ac:dyDescent="0.25">
      <c r="A3136">
        <v>3134</v>
      </c>
      <c r="B3136" s="3" t="s">
        <v>3134</v>
      </c>
      <c r="C3136" s="3" t="s">
        <v>7244</v>
      </c>
      <c r="D3136">
        <v>1000</v>
      </c>
      <c r="E3136">
        <v>225</v>
      </c>
      <c r="F3136" t="s">
        <v>8222</v>
      </c>
      <c r="G3136" t="s">
        <v>8225</v>
      </c>
      <c r="H3136" t="s">
        <v>8247</v>
      </c>
      <c r="I3136">
        <v>1490631419</v>
      </c>
      <c r="J3136">
        <v>1488820619</v>
      </c>
      <c r="K3136" t="b">
        <v>0</v>
      </c>
      <c r="L3136">
        <v>12</v>
      </c>
      <c r="M3136" t="b">
        <v>0</v>
      </c>
      <c r="N3136" t="s">
        <v>8271</v>
      </c>
      <c r="O3136" s="5">
        <f t="shared" si="192"/>
        <v>22.5</v>
      </c>
      <c r="P3136" s="7">
        <f t="shared" si="193"/>
        <v>18.75</v>
      </c>
      <c r="Q3136" t="s">
        <v>8317</v>
      </c>
      <c r="R3136" t="s">
        <v>8318</v>
      </c>
      <c r="S3136" s="12">
        <f t="shared" si="194"/>
        <v>42800.720127314817</v>
      </c>
      <c r="T3136" s="12">
        <f t="shared" si="195"/>
        <v>42821.678460648152</v>
      </c>
    </row>
    <row r="3137" spans="1:20" ht="60" hidden="1" x14ac:dyDescent="0.25">
      <c r="A3137">
        <v>3135</v>
      </c>
      <c r="B3137" s="3" t="s">
        <v>3135</v>
      </c>
      <c r="C3137" s="3" t="s">
        <v>7245</v>
      </c>
      <c r="D3137">
        <v>777</v>
      </c>
      <c r="E3137">
        <v>162</v>
      </c>
      <c r="F3137" t="s">
        <v>8222</v>
      </c>
      <c r="G3137" t="s">
        <v>8224</v>
      </c>
      <c r="H3137" t="s">
        <v>8246</v>
      </c>
      <c r="I3137">
        <v>1491277121</v>
      </c>
      <c r="J3137">
        <v>1489376321</v>
      </c>
      <c r="K3137" t="b">
        <v>0</v>
      </c>
      <c r="L3137">
        <v>7</v>
      </c>
      <c r="M3137" t="b">
        <v>0</v>
      </c>
      <c r="N3137" t="s">
        <v>8271</v>
      </c>
      <c r="O3137" s="5">
        <f t="shared" si="192"/>
        <v>20.849420849420849</v>
      </c>
      <c r="P3137" s="7">
        <f t="shared" si="193"/>
        <v>23.142857142857142</v>
      </c>
      <c r="Q3137" t="s">
        <v>8317</v>
      </c>
      <c r="R3137" t="s">
        <v>8318</v>
      </c>
      <c r="S3137" s="12">
        <f t="shared" si="194"/>
        <v>42807.151863425926</v>
      </c>
      <c r="T3137" s="12">
        <f t="shared" si="195"/>
        <v>42829.151863425926</v>
      </c>
    </row>
    <row r="3138" spans="1:20" ht="60" hidden="1" x14ac:dyDescent="0.25">
      <c r="A3138">
        <v>3136</v>
      </c>
      <c r="B3138" s="3" t="s">
        <v>3136</v>
      </c>
      <c r="C3138" s="3" t="s">
        <v>7246</v>
      </c>
      <c r="D3138">
        <v>500</v>
      </c>
      <c r="E3138">
        <v>639</v>
      </c>
      <c r="F3138" t="s">
        <v>8222</v>
      </c>
      <c r="G3138" t="s">
        <v>8225</v>
      </c>
      <c r="H3138" t="s">
        <v>8247</v>
      </c>
      <c r="I3138">
        <v>1491001140</v>
      </c>
      <c r="J3138">
        <v>1487847954</v>
      </c>
      <c r="K3138" t="b">
        <v>0</v>
      </c>
      <c r="L3138">
        <v>22</v>
      </c>
      <c r="M3138" t="b">
        <v>0</v>
      </c>
      <c r="N3138" t="s">
        <v>8271</v>
      </c>
      <c r="O3138" s="5">
        <f t="shared" si="192"/>
        <v>127.8</v>
      </c>
      <c r="P3138" s="7">
        <f t="shared" si="193"/>
        <v>29.045454545454547</v>
      </c>
      <c r="Q3138" t="s">
        <v>8317</v>
      </c>
      <c r="R3138" t="s">
        <v>8318</v>
      </c>
      <c r="S3138" s="12">
        <f t="shared" si="194"/>
        <v>42789.462430555555</v>
      </c>
      <c r="T3138" s="12">
        <f t="shared" si="195"/>
        <v>42825.957638888889</v>
      </c>
    </row>
    <row r="3139" spans="1:20" ht="45" hidden="1" x14ac:dyDescent="0.25">
      <c r="A3139">
        <v>3137</v>
      </c>
      <c r="B3139" s="3" t="s">
        <v>3137</v>
      </c>
      <c r="C3139" s="3" t="s">
        <v>7247</v>
      </c>
      <c r="D3139">
        <v>1500</v>
      </c>
      <c r="E3139">
        <v>50</v>
      </c>
      <c r="F3139" t="s">
        <v>8222</v>
      </c>
      <c r="G3139" t="s">
        <v>8224</v>
      </c>
      <c r="H3139" t="s">
        <v>8246</v>
      </c>
      <c r="I3139">
        <v>1493838720</v>
      </c>
      <c r="J3139">
        <v>1489439669</v>
      </c>
      <c r="K3139" t="b">
        <v>0</v>
      </c>
      <c r="L3139">
        <v>1</v>
      </c>
      <c r="M3139" t="b">
        <v>0</v>
      </c>
      <c r="N3139" t="s">
        <v>8271</v>
      </c>
      <c r="O3139" s="5">
        <f t="shared" ref="O3139:O3202" si="196">(E3139/D3139)*100</f>
        <v>3.3333333333333335</v>
      </c>
      <c r="P3139" s="7">
        <f t="shared" ref="P3139:P3202" si="197">IF(E3139&gt;0,E3139/L3139,"N/A")</f>
        <v>50</v>
      </c>
      <c r="Q3139" t="s">
        <v>8317</v>
      </c>
      <c r="R3139" t="s">
        <v>8318</v>
      </c>
      <c r="S3139" s="12">
        <f t="shared" ref="S3139:S3202" si="198">(((J3139/60)/60)/24)+DATE(1970,1,1)</f>
        <v>42807.885057870371</v>
      </c>
      <c r="T3139" s="12">
        <f t="shared" ref="T3139:T3202" si="199">(((I3139/60)/60/24)+DATE(1970,1,1))</f>
        <v>42858.8</v>
      </c>
    </row>
    <row r="3140" spans="1:20" ht="60" hidden="1" x14ac:dyDescent="0.25">
      <c r="A3140">
        <v>3138</v>
      </c>
      <c r="B3140" s="3" t="s">
        <v>3138</v>
      </c>
      <c r="C3140" s="3" t="s">
        <v>7248</v>
      </c>
      <c r="D3140">
        <v>200</v>
      </c>
      <c r="E3140">
        <v>0</v>
      </c>
      <c r="F3140" t="s">
        <v>8222</v>
      </c>
      <c r="G3140" t="s">
        <v>8225</v>
      </c>
      <c r="H3140" t="s">
        <v>8247</v>
      </c>
      <c r="I3140">
        <v>1491233407</v>
      </c>
      <c r="J3140">
        <v>1489591807</v>
      </c>
      <c r="K3140" t="b">
        <v>0</v>
      </c>
      <c r="L3140">
        <v>0</v>
      </c>
      <c r="M3140" t="b">
        <v>0</v>
      </c>
      <c r="N3140" t="s">
        <v>8271</v>
      </c>
      <c r="O3140" s="5">
        <f t="shared" si="196"/>
        <v>0</v>
      </c>
      <c r="P3140" s="7" t="str">
        <f t="shared" si="197"/>
        <v>N/A</v>
      </c>
      <c r="Q3140" t="s">
        <v>8317</v>
      </c>
      <c r="R3140" t="s">
        <v>8318</v>
      </c>
      <c r="S3140" s="12">
        <f t="shared" si="198"/>
        <v>42809.645914351851</v>
      </c>
      <c r="T3140" s="12">
        <f t="shared" si="199"/>
        <v>42828.645914351851</v>
      </c>
    </row>
    <row r="3141" spans="1:20" ht="60" hidden="1" x14ac:dyDescent="0.25">
      <c r="A3141">
        <v>3139</v>
      </c>
      <c r="B3141" s="3" t="s">
        <v>3139</v>
      </c>
      <c r="C3141" s="3" t="s">
        <v>7249</v>
      </c>
      <c r="D3141">
        <v>50000</v>
      </c>
      <c r="E3141">
        <v>2700</v>
      </c>
      <c r="F3141" t="s">
        <v>8222</v>
      </c>
      <c r="G3141" t="s">
        <v>8238</v>
      </c>
      <c r="H3141" t="s">
        <v>8256</v>
      </c>
      <c r="I3141">
        <v>1490416380</v>
      </c>
      <c r="J3141">
        <v>1487485760</v>
      </c>
      <c r="K3141" t="b">
        <v>0</v>
      </c>
      <c r="L3141">
        <v>6</v>
      </c>
      <c r="M3141" t="b">
        <v>0</v>
      </c>
      <c r="N3141" t="s">
        <v>8271</v>
      </c>
      <c r="O3141" s="5">
        <f t="shared" si="196"/>
        <v>5.4</v>
      </c>
      <c r="P3141" s="7">
        <f t="shared" si="197"/>
        <v>450</v>
      </c>
      <c r="Q3141" t="s">
        <v>8317</v>
      </c>
      <c r="R3141" t="s">
        <v>8318</v>
      </c>
      <c r="S3141" s="12">
        <f t="shared" si="198"/>
        <v>42785.270370370374</v>
      </c>
      <c r="T3141" s="12">
        <f t="shared" si="199"/>
        <v>42819.189583333333</v>
      </c>
    </row>
    <row r="3142" spans="1:20" ht="60" hidden="1" x14ac:dyDescent="0.25">
      <c r="A3142">
        <v>3140</v>
      </c>
      <c r="B3142" s="3" t="s">
        <v>3140</v>
      </c>
      <c r="C3142" s="3" t="s">
        <v>7250</v>
      </c>
      <c r="D3142">
        <v>10000</v>
      </c>
      <c r="E3142">
        <v>96</v>
      </c>
      <c r="F3142" t="s">
        <v>8222</v>
      </c>
      <c r="G3142" t="s">
        <v>8230</v>
      </c>
      <c r="H3142" t="s">
        <v>8249</v>
      </c>
      <c r="I3142">
        <v>1491581703</v>
      </c>
      <c r="J3142">
        <v>1488993303</v>
      </c>
      <c r="K3142" t="b">
        <v>0</v>
      </c>
      <c r="L3142">
        <v>4</v>
      </c>
      <c r="M3142" t="b">
        <v>0</v>
      </c>
      <c r="N3142" t="s">
        <v>8271</v>
      </c>
      <c r="O3142" s="5">
        <f t="shared" si="196"/>
        <v>0.96</v>
      </c>
      <c r="P3142" s="7">
        <f t="shared" si="197"/>
        <v>24</v>
      </c>
      <c r="Q3142" t="s">
        <v>8317</v>
      </c>
      <c r="R3142" t="s">
        <v>8318</v>
      </c>
      <c r="S3142" s="12">
        <f t="shared" si="198"/>
        <v>42802.718784722223</v>
      </c>
      <c r="T3142" s="12">
        <f t="shared" si="199"/>
        <v>42832.677118055552</v>
      </c>
    </row>
    <row r="3143" spans="1:20" ht="60" hidden="1" x14ac:dyDescent="0.25">
      <c r="A3143">
        <v>3141</v>
      </c>
      <c r="B3143" s="3" t="s">
        <v>3141</v>
      </c>
      <c r="C3143" s="3" t="s">
        <v>7251</v>
      </c>
      <c r="D3143">
        <v>500</v>
      </c>
      <c r="E3143">
        <v>258</v>
      </c>
      <c r="F3143" t="s">
        <v>8222</v>
      </c>
      <c r="G3143" t="s">
        <v>8233</v>
      </c>
      <c r="H3143" t="s">
        <v>8249</v>
      </c>
      <c r="I3143">
        <v>1492372800</v>
      </c>
      <c r="J3143">
        <v>1488823488</v>
      </c>
      <c r="K3143" t="b">
        <v>0</v>
      </c>
      <c r="L3143">
        <v>8</v>
      </c>
      <c r="M3143" t="b">
        <v>0</v>
      </c>
      <c r="N3143" t="s">
        <v>8271</v>
      </c>
      <c r="O3143" s="5">
        <f t="shared" si="196"/>
        <v>51.6</v>
      </c>
      <c r="P3143" s="7">
        <f t="shared" si="197"/>
        <v>32.25</v>
      </c>
      <c r="Q3143" t="s">
        <v>8317</v>
      </c>
      <c r="R3143" t="s">
        <v>8318</v>
      </c>
      <c r="S3143" s="12">
        <f t="shared" si="198"/>
        <v>42800.753333333334</v>
      </c>
      <c r="T3143" s="12">
        <f t="shared" si="199"/>
        <v>42841.833333333328</v>
      </c>
    </row>
    <row r="3144" spans="1:20" ht="45" hidden="1" x14ac:dyDescent="0.25">
      <c r="A3144">
        <v>3142</v>
      </c>
      <c r="B3144" s="3" t="s">
        <v>3142</v>
      </c>
      <c r="C3144" s="3" t="s">
        <v>7252</v>
      </c>
      <c r="D3144">
        <v>2750</v>
      </c>
      <c r="E3144">
        <v>45</v>
      </c>
      <c r="F3144" t="s">
        <v>8222</v>
      </c>
      <c r="G3144" t="s">
        <v>8225</v>
      </c>
      <c r="H3144" t="s">
        <v>8247</v>
      </c>
      <c r="I3144">
        <v>1489922339</v>
      </c>
      <c r="J3144">
        <v>1487333939</v>
      </c>
      <c r="K3144" t="b">
        <v>0</v>
      </c>
      <c r="L3144">
        <v>3</v>
      </c>
      <c r="M3144" t="b">
        <v>0</v>
      </c>
      <c r="N3144" t="s">
        <v>8271</v>
      </c>
      <c r="O3144" s="5">
        <f t="shared" si="196"/>
        <v>1.6363636363636365</v>
      </c>
      <c r="P3144" s="7">
        <f t="shared" si="197"/>
        <v>15</v>
      </c>
      <c r="Q3144" t="s">
        <v>8317</v>
      </c>
      <c r="R3144" t="s">
        <v>8318</v>
      </c>
      <c r="S3144" s="12">
        <f t="shared" si="198"/>
        <v>42783.513182870374</v>
      </c>
      <c r="T3144" s="12">
        <f t="shared" si="199"/>
        <v>42813.471516203703</v>
      </c>
    </row>
    <row r="3145" spans="1:20" ht="60" hidden="1" x14ac:dyDescent="0.25">
      <c r="A3145">
        <v>3143</v>
      </c>
      <c r="B3145" s="3" t="s">
        <v>3143</v>
      </c>
      <c r="C3145" s="3" t="s">
        <v>7253</v>
      </c>
      <c r="D3145">
        <v>700</v>
      </c>
      <c r="E3145">
        <v>0</v>
      </c>
      <c r="F3145" t="s">
        <v>8222</v>
      </c>
      <c r="G3145" t="s">
        <v>8225</v>
      </c>
      <c r="H3145" t="s">
        <v>8247</v>
      </c>
      <c r="I3145">
        <v>1491726956</v>
      </c>
      <c r="J3145">
        <v>1489480556</v>
      </c>
      <c r="K3145" t="b">
        <v>0</v>
      </c>
      <c r="L3145">
        <v>0</v>
      </c>
      <c r="M3145" t="b">
        <v>0</v>
      </c>
      <c r="N3145" t="s">
        <v>8271</v>
      </c>
      <c r="O3145" s="5">
        <f t="shared" si="196"/>
        <v>0</v>
      </c>
      <c r="P3145" s="7" t="str">
        <f t="shared" si="197"/>
        <v>N/A</v>
      </c>
      <c r="Q3145" t="s">
        <v>8317</v>
      </c>
      <c r="R3145" t="s">
        <v>8318</v>
      </c>
      <c r="S3145" s="12">
        <f t="shared" si="198"/>
        <v>42808.358287037037</v>
      </c>
      <c r="T3145" s="12">
        <f t="shared" si="199"/>
        <v>42834.358287037037</v>
      </c>
    </row>
    <row r="3146" spans="1:20" ht="60" hidden="1" x14ac:dyDescent="0.25">
      <c r="A3146">
        <v>3144</v>
      </c>
      <c r="B3146" s="3" t="s">
        <v>3144</v>
      </c>
      <c r="C3146" s="3" t="s">
        <v>7254</v>
      </c>
      <c r="D3146">
        <v>10000</v>
      </c>
      <c r="E3146">
        <v>7540</v>
      </c>
      <c r="F3146" t="s">
        <v>8222</v>
      </c>
      <c r="G3146" t="s">
        <v>8224</v>
      </c>
      <c r="H3146" t="s">
        <v>8246</v>
      </c>
      <c r="I3146">
        <v>1489903200</v>
      </c>
      <c r="J3146">
        <v>1488459307</v>
      </c>
      <c r="K3146" t="b">
        <v>0</v>
      </c>
      <c r="L3146">
        <v>30</v>
      </c>
      <c r="M3146" t="b">
        <v>0</v>
      </c>
      <c r="N3146" t="s">
        <v>8271</v>
      </c>
      <c r="O3146" s="5">
        <f t="shared" si="196"/>
        <v>75.400000000000006</v>
      </c>
      <c r="P3146" s="7">
        <f t="shared" si="197"/>
        <v>251.33333333333334</v>
      </c>
      <c r="Q3146" t="s">
        <v>8317</v>
      </c>
      <c r="R3146" t="s">
        <v>8318</v>
      </c>
      <c r="S3146" s="12">
        <f t="shared" si="198"/>
        <v>42796.538275462968</v>
      </c>
      <c r="T3146" s="12">
        <f t="shared" si="199"/>
        <v>42813.25</v>
      </c>
    </row>
    <row r="3147" spans="1:20" ht="45" hidden="1" x14ac:dyDescent="0.25">
      <c r="A3147">
        <v>3145</v>
      </c>
      <c r="B3147" s="3" t="s">
        <v>3145</v>
      </c>
      <c r="C3147" s="3" t="s">
        <v>7255</v>
      </c>
      <c r="D3147">
        <v>25000</v>
      </c>
      <c r="E3147">
        <v>0</v>
      </c>
      <c r="F3147" t="s">
        <v>8222</v>
      </c>
      <c r="G3147" t="s">
        <v>8224</v>
      </c>
      <c r="H3147" t="s">
        <v>8246</v>
      </c>
      <c r="I3147">
        <v>1490659134</v>
      </c>
      <c r="J3147">
        <v>1485478734</v>
      </c>
      <c r="K3147" t="b">
        <v>0</v>
      </c>
      <c r="L3147">
        <v>0</v>
      </c>
      <c r="M3147" t="b">
        <v>0</v>
      </c>
      <c r="N3147" t="s">
        <v>8271</v>
      </c>
      <c r="O3147" s="5">
        <f t="shared" si="196"/>
        <v>0</v>
      </c>
      <c r="P3147" s="7" t="str">
        <f t="shared" si="197"/>
        <v>N/A</v>
      </c>
      <c r="Q3147" t="s">
        <v>8317</v>
      </c>
      <c r="R3147" t="s">
        <v>8318</v>
      </c>
      <c r="S3147" s="12">
        <f t="shared" si="198"/>
        <v>42762.040902777779</v>
      </c>
      <c r="T3147" s="12">
        <f t="shared" si="199"/>
        <v>42821.999236111107</v>
      </c>
    </row>
    <row r="3148" spans="1:20" ht="45" hidden="1" x14ac:dyDescent="0.25">
      <c r="A3148">
        <v>3146</v>
      </c>
      <c r="B3148" s="3" t="s">
        <v>3146</v>
      </c>
      <c r="C3148" s="3" t="s">
        <v>7256</v>
      </c>
      <c r="D3148">
        <v>50000</v>
      </c>
      <c r="E3148">
        <v>5250</v>
      </c>
      <c r="F3148" t="s">
        <v>8222</v>
      </c>
      <c r="G3148" t="s">
        <v>8238</v>
      </c>
      <c r="H3148" t="s">
        <v>8256</v>
      </c>
      <c r="I3148">
        <v>1492356166</v>
      </c>
      <c r="J3148">
        <v>1488471766</v>
      </c>
      <c r="K3148" t="b">
        <v>0</v>
      </c>
      <c r="L3148">
        <v>12</v>
      </c>
      <c r="M3148" t="b">
        <v>0</v>
      </c>
      <c r="N3148" t="s">
        <v>8271</v>
      </c>
      <c r="O3148" s="5">
        <f t="shared" si="196"/>
        <v>10.5</v>
      </c>
      <c r="P3148" s="7">
        <f t="shared" si="197"/>
        <v>437.5</v>
      </c>
      <c r="Q3148" t="s">
        <v>8317</v>
      </c>
      <c r="R3148" t="s">
        <v>8318</v>
      </c>
      <c r="S3148" s="12">
        <f t="shared" si="198"/>
        <v>42796.682476851856</v>
      </c>
      <c r="T3148" s="12">
        <f t="shared" si="199"/>
        <v>42841.640810185185</v>
      </c>
    </row>
    <row r="3149" spans="1:20" ht="60" hidden="1" x14ac:dyDescent="0.25">
      <c r="A3149">
        <v>3147</v>
      </c>
      <c r="B3149" s="3" t="s">
        <v>3147</v>
      </c>
      <c r="C3149" s="3" t="s">
        <v>7257</v>
      </c>
      <c r="D3149">
        <v>20000</v>
      </c>
      <c r="E3149">
        <v>23505</v>
      </c>
      <c r="F3149" t="s">
        <v>8219</v>
      </c>
      <c r="G3149" t="s">
        <v>8224</v>
      </c>
      <c r="H3149" t="s">
        <v>8246</v>
      </c>
      <c r="I3149">
        <v>1415319355</v>
      </c>
      <c r="J3149">
        <v>1411859755</v>
      </c>
      <c r="K3149" t="b">
        <v>1</v>
      </c>
      <c r="L3149">
        <v>213</v>
      </c>
      <c r="M3149" t="b">
        <v>1</v>
      </c>
      <c r="N3149" t="s">
        <v>8271</v>
      </c>
      <c r="O3149" s="5">
        <f t="shared" si="196"/>
        <v>117.52499999999999</v>
      </c>
      <c r="P3149" s="7">
        <f t="shared" si="197"/>
        <v>110.35211267605634</v>
      </c>
      <c r="Q3149" t="s">
        <v>8317</v>
      </c>
      <c r="R3149" t="s">
        <v>8318</v>
      </c>
      <c r="S3149" s="12">
        <f t="shared" si="198"/>
        <v>41909.969386574077</v>
      </c>
      <c r="T3149" s="12">
        <f t="shared" si="199"/>
        <v>41950.011053240742</v>
      </c>
    </row>
    <row r="3150" spans="1:20" ht="30" hidden="1" x14ac:dyDescent="0.25">
      <c r="A3150">
        <v>3148</v>
      </c>
      <c r="B3150" s="3" t="s">
        <v>3148</v>
      </c>
      <c r="C3150" s="3" t="s">
        <v>7258</v>
      </c>
      <c r="D3150">
        <v>1800</v>
      </c>
      <c r="E3150">
        <v>2361</v>
      </c>
      <c r="F3150" t="s">
        <v>8219</v>
      </c>
      <c r="G3150" t="s">
        <v>8224</v>
      </c>
      <c r="H3150" t="s">
        <v>8246</v>
      </c>
      <c r="I3150">
        <v>1412136000</v>
      </c>
      <c r="J3150">
        <v>1410278284</v>
      </c>
      <c r="K3150" t="b">
        <v>1</v>
      </c>
      <c r="L3150">
        <v>57</v>
      </c>
      <c r="M3150" t="b">
        <v>1</v>
      </c>
      <c r="N3150" t="s">
        <v>8271</v>
      </c>
      <c r="O3150" s="5">
        <f t="shared" si="196"/>
        <v>131.16666666666669</v>
      </c>
      <c r="P3150" s="7">
        <f t="shared" si="197"/>
        <v>41.421052631578945</v>
      </c>
      <c r="Q3150" t="s">
        <v>8317</v>
      </c>
      <c r="R3150" t="s">
        <v>8318</v>
      </c>
      <c r="S3150" s="12">
        <f t="shared" si="198"/>
        <v>41891.665324074071</v>
      </c>
      <c r="T3150" s="12">
        <f t="shared" si="199"/>
        <v>41913.166666666664</v>
      </c>
    </row>
    <row r="3151" spans="1:20" ht="60" hidden="1" x14ac:dyDescent="0.25">
      <c r="A3151">
        <v>3149</v>
      </c>
      <c r="B3151" s="3" t="s">
        <v>3149</v>
      </c>
      <c r="C3151" s="3" t="s">
        <v>7259</v>
      </c>
      <c r="D3151">
        <v>1250</v>
      </c>
      <c r="E3151">
        <v>1300</v>
      </c>
      <c r="F3151" t="s">
        <v>8219</v>
      </c>
      <c r="G3151" t="s">
        <v>8224</v>
      </c>
      <c r="H3151" t="s">
        <v>8246</v>
      </c>
      <c r="I3151">
        <v>1354845600</v>
      </c>
      <c r="J3151">
        <v>1352766300</v>
      </c>
      <c r="K3151" t="b">
        <v>1</v>
      </c>
      <c r="L3151">
        <v>25</v>
      </c>
      <c r="M3151" t="b">
        <v>1</v>
      </c>
      <c r="N3151" t="s">
        <v>8271</v>
      </c>
      <c r="O3151" s="5">
        <f t="shared" si="196"/>
        <v>104</v>
      </c>
      <c r="P3151" s="7">
        <f t="shared" si="197"/>
        <v>52</v>
      </c>
      <c r="Q3151" t="s">
        <v>8317</v>
      </c>
      <c r="R3151" t="s">
        <v>8318</v>
      </c>
      <c r="S3151" s="12">
        <f t="shared" si="198"/>
        <v>41226.017361111109</v>
      </c>
      <c r="T3151" s="12">
        <f t="shared" si="199"/>
        <v>41250.083333333336</v>
      </c>
    </row>
    <row r="3152" spans="1:20" ht="60" hidden="1" x14ac:dyDescent="0.25">
      <c r="A3152">
        <v>3150</v>
      </c>
      <c r="B3152" s="3" t="s">
        <v>3150</v>
      </c>
      <c r="C3152" s="3" t="s">
        <v>7260</v>
      </c>
      <c r="D3152">
        <v>3500</v>
      </c>
      <c r="E3152">
        <v>3535</v>
      </c>
      <c r="F3152" t="s">
        <v>8219</v>
      </c>
      <c r="G3152" t="s">
        <v>8224</v>
      </c>
      <c r="H3152" t="s">
        <v>8246</v>
      </c>
      <c r="I3152">
        <v>1295928000</v>
      </c>
      <c r="J3152">
        <v>1288160403</v>
      </c>
      <c r="K3152" t="b">
        <v>1</v>
      </c>
      <c r="L3152">
        <v>104</v>
      </c>
      <c r="M3152" t="b">
        <v>1</v>
      </c>
      <c r="N3152" t="s">
        <v>8271</v>
      </c>
      <c r="O3152" s="5">
        <f t="shared" si="196"/>
        <v>101</v>
      </c>
      <c r="P3152" s="7">
        <f t="shared" si="197"/>
        <v>33.990384615384613</v>
      </c>
      <c r="Q3152" t="s">
        <v>8317</v>
      </c>
      <c r="R3152" t="s">
        <v>8318</v>
      </c>
      <c r="S3152" s="12">
        <f t="shared" si="198"/>
        <v>40478.263923611114</v>
      </c>
      <c r="T3152" s="12">
        <f t="shared" si="199"/>
        <v>40568.166666666664</v>
      </c>
    </row>
    <row r="3153" spans="1:20" ht="45" hidden="1" x14ac:dyDescent="0.25">
      <c r="A3153">
        <v>3151</v>
      </c>
      <c r="B3153" s="3" t="s">
        <v>3151</v>
      </c>
      <c r="C3153" s="3" t="s">
        <v>7261</v>
      </c>
      <c r="D3153">
        <v>3500</v>
      </c>
      <c r="E3153">
        <v>3514</v>
      </c>
      <c r="F3153" t="s">
        <v>8219</v>
      </c>
      <c r="G3153" t="s">
        <v>8224</v>
      </c>
      <c r="H3153" t="s">
        <v>8246</v>
      </c>
      <c r="I3153">
        <v>1410379774</v>
      </c>
      <c r="J3153">
        <v>1407787774</v>
      </c>
      <c r="K3153" t="b">
        <v>1</v>
      </c>
      <c r="L3153">
        <v>34</v>
      </c>
      <c r="M3153" t="b">
        <v>1</v>
      </c>
      <c r="N3153" t="s">
        <v>8271</v>
      </c>
      <c r="O3153" s="5">
        <f t="shared" si="196"/>
        <v>100.4</v>
      </c>
      <c r="P3153" s="7">
        <f t="shared" si="197"/>
        <v>103.35294117647059</v>
      </c>
      <c r="Q3153" t="s">
        <v>8317</v>
      </c>
      <c r="R3153" t="s">
        <v>8318</v>
      </c>
      <c r="S3153" s="12">
        <f t="shared" si="198"/>
        <v>41862.83997685185</v>
      </c>
      <c r="T3153" s="12">
        <f t="shared" si="199"/>
        <v>41892.83997685185</v>
      </c>
    </row>
    <row r="3154" spans="1:20" ht="45" hidden="1" x14ac:dyDescent="0.25">
      <c r="A3154">
        <v>3152</v>
      </c>
      <c r="B3154" s="3" t="s">
        <v>3152</v>
      </c>
      <c r="C3154" s="3" t="s">
        <v>7262</v>
      </c>
      <c r="D3154">
        <v>2200</v>
      </c>
      <c r="E3154">
        <v>2331</v>
      </c>
      <c r="F3154" t="s">
        <v>8219</v>
      </c>
      <c r="G3154" t="s">
        <v>8225</v>
      </c>
      <c r="H3154" t="s">
        <v>8247</v>
      </c>
      <c r="I3154">
        <v>1383425367</v>
      </c>
      <c r="J3154">
        <v>1380833367</v>
      </c>
      <c r="K3154" t="b">
        <v>1</v>
      </c>
      <c r="L3154">
        <v>67</v>
      </c>
      <c r="M3154" t="b">
        <v>1</v>
      </c>
      <c r="N3154" t="s">
        <v>8271</v>
      </c>
      <c r="O3154" s="5">
        <f t="shared" si="196"/>
        <v>105.95454545454545</v>
      </c>
      <c r="P3154" s="7">
        <f t="shared" si="197"/>
        <v>34.791044776119406</v>
      </c>
      <c r="Q3154" t="s">
        <v>8317</v>
      </c>
      <c r="R3154" t="s">
        <v>8318</v>
      </c>
      <c r="S3154" s="12">
        <f t="shared" si="198"/>
        <v>41550.867673611108</v>
      </c>
      <c r="T3154" s="12">
        <f t="shared" si="199"/>
        <v>41580.867673611108</v>
      </c>
    </row>
    <row r="3155" spans="1:20" ht="45" hidden="1" x14ac:dyDescent="0.25">
      <c r="A3155">
        <v>3153</v>
      </c>
      <c r="B3155" s="3" t="s">
        <v>3153</v>
      </c>
      <c r="C3155" s="3" t="s">
        <v>7263</v>
      </c>
      <c r="D3155">
        <v>3000</v>
      </c>
      <c r="E3155">
        <v>10067.5</v>
      </c>
      <c r="F3155" t="s">
        <v>8219</v>
      </c>
      <c r="G3155" t="s">
        <v>8224</v>
      </c>
      <c r="H3155" t="s">
        <v>8246</v>
      </c>
      <c r="I3155">
        <v>1304225940</v>
      </c>
      <c r="J3155">
        <v>1301542937</v>
      </c>
      <c r="K3155" t="b">
        <v>1</v>
      </c>
      <c r="L3155">
        <v>241</v>
      </c>
      <c r="M3155" t="b">
        <v>1</v>
      </c>
      <c r="N3155" t="s">
        <v>8271</v>
      </c>
      <c r="O3155" s="5">
        <f t="shared" si="196"/>
        <v>335.58333333333337</v>
      </c>
      <c r="P3155" s="7">
        <f t="shared" si="197"/>
        <v>41.773858921161825</v>
      </c>
      <c r="Q3155" t="s">
        <v>8317</v>
      </c>
      <c r="R3155" t="s">
        <v>8318</v>
      </c>
      <c r="S3155" s="12">
        <f t="shared" si="198"/>
        <v>40633.154363425929</v>
      </c>
      <c r="T3155" s="12">
        <f t="shared" si="199"/>
        <v>40664.207638888889</v>
      </c>
    </row>
    <row r="3156" spans="1:20" ht="60" hidden="1" x14ac:dyDescent="0.25">
      <c r="A3156">
        <v>3154</v>
      </c>
      <c r="B3156" s="3" t="s">
        <v>3154</v>
      </c>
      <c r="C3156" s="3" t="s">
        <v>7264</v>
      </c>
      <c r="D3156">
        <v>7000</v>
      </c>
      <c r="E3156">
        <v>7905</v>
      </c>
      <c r="F3156" t="s">
        <v>8219</v>
      </c>
      <c r="G3156" t="s">
        <v>8224</v>
      </c>
      <c r="H3156" t="s">
        <v>8246</v>
      </c>
      <c r="I3156">
        <v>1333310458</v>
      </c>
      <c r="J3156">
        <v>1330722058</v>
      </c>
      <c r="K3156" t="b">
        <v>1</v>
      </c>
      <c r="L3156">
        <v>123</v>
      </c>
      <c r="M3156" t="b">
        <v>1</v>
      </c>
      <c r="N3156" t="s">
        <v>8271</v>
      </c>
      <c r="O3156" s="5">
        <f t="shared" si="196"/>
        <v>112.92857142857142</v>
      </c>
      <c r="P3156" s="7">
        <f t="shared" si="197"/>
        <v>64.268292682926827</v>
      </c>
      <c r="Q3156" t="s">
        <v>8317</v>
      </c>
      <c r="R3156" t="s">
        <v>8318</v>
      </c>
      <c r="S3156" s="12">
        <f t="shared" si="198"/>
        <v>40970.875671296293</v>
      </c>
      <c r="T3156" s="12">
        <f t="shared" si="199"/>
        <v>41000.834004629629</v>
      </c>
    </row>
    <row r="3157" spans="1:20" ht="45" hidden="1" x14ac:dyDescent="0.25">
      <c r="A3157">
        <v>3155</v>
      </c>
      <c r="B3157" s="3" t="s">
        <v>3155</v>
      </c>
      <c r="C3157" s="3" t="s">
        <v>7265</v>
      </c>
      <c r="D3157">
        <v>5000</v>
      </c>
      <c r="E3157">
        <v>9425.23</v>
      </c>
      <c r="F3157" t="s">
        <v>8219</v>
      </c>
      <c r="G3157" t="s">
        <v>8225</v>
      </c>
      <c r="H3157" t="s">
        <v>8247</v>
      </c>
      <c r="I3157">
        <v>1356004725</v>
      </c>
      <c r="J3157">
        <v>1353412725</v>
      </c>
      <c r="K3157" t="b">
        <v>1</v>
      </c>
      <c r="L3157">
        <v>302</v>
      </c>
      <c r="M3157" t="b">
        <v>1</v>
      </c>
      <c r="N3157" t="s">
        <v>8271</v>
      </c>
      <c r="O3157" s="5">
        <f t="shared" si="196"/>
        <v>188.50460000000001</v>
      </c>
      <c r="P3157" s="7">
        <f t="shared" si="197"/>
        <v>31.209370860927152</v>
      </c>
      <c r="Q3157" t="s">
        <v>8317</v>
      </c>
      <c r="R3157" t="s">
        <v>8318</v>
      </c>
      <c r="S3157" s="12">
        <f t="shared" si="198"/>
        <v>41233.499131944445</v>
      </c>
      <c r="T3157" s="12">
        <f t="shared" si="199"/>
        <v>41263.499131944445</v>
      </c>
    </row>
    <row r="3158" spans="1:20" ht="60" hidden="1" x14ac:dyDescent="0.25">
      <c r="A3158">
        <v>3156</v>
      </c>
      <c r="B3158" s="3" t="s">
        <v>3156</v>
      </c>
      <c r="C3158" s="3" t="s">
        <v>7266</v>
      </c>
      <c r="D3158">
        <v>5500</v>
      </c>
      <c r="E3158">
        <v>5600</v>
      </c>
      <c r="F3158" t="s">
        <v>8219</v>
      </c>
      <c r="G3158" t="s">
        <v>8224</v>
      </c>
      <c r="H3158" t="s">
        <v>8246</v>
      </c>
      <c r="I3158">
        <v>1338591144</v>
      </c>
      <c r="J3158">
        <v>1335567144</v>
      </c>
      <c r="K3158" t="b">
        <v>1</v>
      </c>
      <c r="L3158">
        <v>89</v>
      </c>
      <c r="M3158" t="b">
        <v>1</v>
      </c>
      <c r="N3158" t="s">
        <v>8271</v>
      </c>
      <c r="O3158" s="5">
        <f t="shared" si="196"/>
        <v>101.81818181818181</v>
      </c>
      <c r="P3158" s="7">
        <f t="shared" si="197"/>
        <v>62.921348314606739</v>
      </c>
      <c r="Q3158" t="s">
        <v>8317</v>
      </c>
      <c r="R3158" t="s">
        <v>8318</v>
      </c>
      <c r="S3158" s="12">
        <f t="shared" si="198"/>
        <v>41026.953055555554</v>
      </c>
      <c r="T3158" s="12">
        <f t="shared" si="199"/>
        <v>41061.953055555554</v>
      </c>
    </row>
    <row r="3159" spans="1:20" ht="30" hidden="1" x14ac:dyDescent="0.25">
      <c r="A3159">
        <v>3157</v>
      </c>
      <c r="B3159" s="3" t="s">
        <v>3157</v>
      </c>
      <c r="C3159" s="3" t="s">
        <v>7267</v>
      </c>
      <c r="D3159">
        <v>4000</v>
      </c>
      <c r="E3159">
        <v>4040</v>
      </c>
      <c r="F3159" t="s">
        <v>8219</v>
      </c>
      <c r="G3159" t="s">
        <v>8224</v>
      </c>
      <c r="H3159" t="s">
        <v>8246</v>
      </c>
      <c r="I3159">
        <v>1405746000</v>
      </c>
      <c r="J3159">
        <v>1404932105</v>
      </c>
      <c r="K3159" t="b">
        <v>1</v>
      </c>
      <c r="L3159">
        <v>41</v>
      </c>
      <c r="M3159" t="b">
        <v>1</v>
      </c>
      <c r="N3159" t="s">
        <v>8271</v>
      </c>
      <c r="O3159" s="5">
        <f t="shared" si="196"/>
        <v>101</v>
      </c>
      <c r="P3159" s="7">
        <f t="shared" si="197"/>
        <v>98.536585365853654</v>
      </c>
      <c r="Q3159" t="s">
        <v>8317</v>
      </c>
      <c r="R3159" t="s">
        <v>8318</v>
      </c>
      <c r="S3159" s="12">
        <f t="shared" si="198"/>
        <v>41829.788252314815</v>
      </c>
      <c r="T3159" s="12">
        <f t="shared" si="199"/>
        <v>41839.208333333336</v>
      </c>
    </row>
    <row r="3160" spans="1:20" ht="30" hidden="1" x14ac:dyDescent="0.25">
      <c r="A3160">
        <v>3158</v>
      </c>
      <c r="B3160" s="3" t="s">
        <v>3158</v>
      </c>
      <c r="C3160" s="3" t="s">
        <v>7268</v>
      </c>
      <c r="D3160">
        <v>5000</v>
      </c>
      <c r="E3160">
        <v>5700</v>
      </c>
      <c r="F3160" t="s">
        <v>8219</v>
      </c>
      <c r="G3160" t="s">
        <v>8224</v>
      </c>
      <c r="H3160" t="s">
        <v>8246</v>
      </c>
      <c r="I3160">
        <v>1374523752</v>
      </c>
      <c r="J3160">
        <v>1371931752</v>
      </c>
      <c r="K3160" t="b">
        <v>1</v>
      </c>
      <c r="L3160">
        <v>69</v>
      </c>
      <c r="M3160" t="b">
        <v>1</v>
      </c>
      <c r="N3160" t="s">
        <v>8271</v>
      </c>
      <c r="O3160" s="5">
        <f t="shared" si="196"/>
        <v>113.99999999999999</v>
      </c>
      <c r="P3160" s="7">
        <f t="shared" si="197"/>
        <v>82.608695652173907</v>
      </c>
      <c r="Q3160" t="s">
        <v>8317</v>
      </c>
      <c r="R3160" t="s">
        <v>8318</v>
      </c>
      <c r="S3160" s="12">
        <f t="shared" si="198"/>
        <v>41447.839722222219</v>
      </c>
      <c r="T3160" s="12">
        <f t="shared" si="199"/>
        <v>41477.839722222219</v>
      </c>
    </row>
    <row r="3161" spans="1:20" ht="45" hidden="1" x14ac:dyDescent="0.25">
      <c r="A3161">
        <v>3159</v>
      </c>
      <c r="B3161" s="3" t="s">
        <v>3159</v>
      </c>
      <c r="C3161" s="3" t="s">
        <v>7269</v>
      </c>
      <c r="D3161">
        <v>1500</v>
      </c>
      <c r="E3161">
        <v>2002.22</v>
      </c>
      <c r="F3161" t="s">
        <v>8219</v>
      </c>
      <c r="G3161" t="s">
        <v>8224</v>
      </c>
      <c r="H3161" t="s">
        <v>8246</v>
      </c>
      <c r="I3161">
        <v>1326927600</v>
      </c>
      <c r="J3161">
        <v>1323221761</v>
      </c>
      <c r="K3161" t="b">
        <v>1</v>
      </c>
      <c r="L3161">
        <v>52</v>
      </c>
      <c r="M3161" t="b">
        <v>1</v>
      </c>
      <c r="N3161" t="s">
        <v>8271</v>
      </c>
      <c r="O3161" s="5">
        <f t="shared" si="196"/>
        <v>133.48133333333334</v>
      </c>
      <c r="P3161" s="7">
        <f t="shared" si="197"/>
        <v>38.504230769230773</v>
      </c>
      <c r="Q3161" t="s">
        <v>8317</v>
      </c>
      <c r="R3161" t="s">
        <v>8318</v>
      </c>
      <c r="S3161" s="12">
        <f t="shared" si="198"/>
        <v>40884.066678240742</v>
      </c>
      <c r="T3161" s="12">
        <f t="shared" si="199"/>
        <v>40926.958333333336</v>
      </c>
    </row>
    <row r="3162" spans="1:20" ht="45" hidden="1" x14ac:dyDescent="0.25">
      <c r="A3162">
        <v>3160</v>
      </c>
      <c r="B3162" s="3" t="s">
        <v>3160</v>
      </c>
      <c r="C3162" s="3" t="s">
        <v>7270</v>
      </c>
      <c r="D3162">
        <v>4500</v>
      </c>
      <c r="E3162">
        <v>4569</v>
      </c>
      <c r="F3162" t="s">
        <v>8219</v>
      </c>
      <c r="G3162" t="s">
        <v>8224</v>
      </c>
      <c r="H3162" t="s">
        <v>8246</v>
      </c>
      <c r="I3162">
        <v>1407905940</v>
      </c>
      <c r="J3162">
        <v>1405923687</v>
      </c>
      <c r="K3162" t="b">
        <v>1</v>
      </c>
      <c r="L3162">
        <v>57</v>
      </c>
      <c r="M3162" t="b">
        <v>1</v>
      </c>
      <c r="N3162" t="s">
        <v>8271</v>
      </c>
      <c r="O3162" s="5">
        <f t="shared" si="196"/>
        <v>101.53333333333335</v>
      </c>
      <c r="P3162" s="7">
        <f t="shared" si="197"/>
        <v>80.15789473684211</v>
      </c>
      <c r="Q3162" t="s">
        <v>8317</v>
      </c>
      <c r="R3162" t="s">
        <v>8318</v>
      </c>
      <c r="S3162" s="12">
        <f t="shared" si="198"/>
        <v>41841.26489583333</v>
      </c>
      <c r="T3162" s="12">
        <f t="shared" si="199"/>
        <v>41864.207638888889</v>
      </c>
    </row>
    <row r="3163" spans="1:20" ht="60" hidden="1" x14ac:dyDescent="0.25">
      <c r="A3163">
        <v>3161</v>
      </c>
      <c r="B3163" s="3" t="s">
        <v>3161</v>
      </c>
      <c r="C3163" s="3" t="s">
        <v>7271</v>
      </c>
      <c r="D3163">
        <v>2000</v>
      </c>
      <c r="E3163">
        <v>2102</v>
      </c>
      <c r="F3163" t="s">
        <v>8219</v>
      </c>
      <c r="G3163" t="s">
        <v>8225</v>
      </c>
      <c r="H3163" t="s">
        <v>8247</v>
      </c>
      <c r="I3163">
        <v>1413377522</v>
      </c>
      <c r="J3163">
        <v>1410785522</v>
      </c>
      <c r="K3163" t="b">
        <v>1</v>
      </c>
      <c r="L3163">
        <v>74</v>
      </c>
      <c r="M3163" t="b">
        <v>1</v>
      </c>
      <c r="N3163" t="s">
        <v>8271</v>
      </c>
      <c r="O3163" s="5">
        <f t="shared" si="196"/>
        <v>105.1</v>
      </c>
      <c r="P3163" s="7">
        <f t="shared" si="197"/>
        <v>28.405405405405407</v>
      </c>
      <c r="Q3163" t="s">
        <v>8317</v>
      </c>
      <c r="R3163" t="s">
        <v>8318</v>
      </c>
      <c r="S3163" s="12">
        <f t="shared" si="198"/>
        <v>41897.536134259259</v>
      </c>
      <c r="T3163" s="12">
        <f t="shared" si="199"/>
        <v>41927.536134259259</v>
      </c>
    </row>
    <row r="3164" spans="1:20" ht="60" hidden="1" x14ac:dyDescent="0.25">
      <c r="A3164">
        <v>3162</v>
      </c>
      <c r="B3164" s="3" t="s">
        <v>3162</v>
      </c>
      <c r="C3164" s="3" t="s">
        <v>7272</v>
      </c>
      <c r="D3164">
        <v>4000</v>
      </c>
      <c r="E3164">
        <v>5086</v>
      </c>
      <c r="F3164" t="s">
        <v>8219</v>
      </c>
      <c r="G3164" t="s">
        <v>8224</v>
      </c>
      <c r="H3164" t="s">
        <v>8246</v>
      </c>
      <c r="I3164">
        <v>1404698400</v>
      </c>
      <c r="J3164">
        <v>1402331262</v>
      </c>
      <c r="K3164" t="b">
        <v>1</v>
      </c>
      <c r="L3164">
        <v>63</v>
      </c>
      <c r="M3164" t="b">
        <v>1</v>
      </c>
      <c r="N3164" t="s">
        <v>8271</v>
      </c>
      <c r="O3164" s="5">
        <f t="shared" si="196"/>
        <v>127.15</v>
      </c>
      <c r="P3164" s="7">
        <f t="shared" si="197"/>
        <v>80.730158730158735</v>
      </c>
      <c r="Q3164" t="s">
        <v>8317</v>
      </c>
      <c r="R3164" t="s">
        <v>8318</v>
      </c>
      <c r="S3164" s="12">
        <f t="shared" si="198"/>
        <v>41799.685902777775</v>
      </c>
      <c r="T3164" s="12">
        <f t="shared" si="199"/>
        <v>41827.083333333336</v>
      </c>
    </row>
    <row r="3165" spans="1:20" ht="45" hidden="1" x14ac:dyDescent="0.25">
      <c r="A3165">
        <v>3163</v>
      </c>
      <c r="B3165" s="3" t="s">
        <v>3163</v>
      </c>
      <c r="C3165" s="3" t="s">
        <v>7273</v>
      </c>
      <c r="D3165">
        <v>13000</v>
      </c>
      <c r="E3165">
        <v>14450</v>
      </c>
      <c r="F3165" t="s">
        <v>8219</v>
      </c>
      <c r="G3165" t="s">
        <v>8224</v>
      </c>
      <c r="H3165" t="s">
        <v>8246</v>
      </c>
      <c r="I3165">
        <v>1402855525</v>
      </c>
      <c r="J3165">
        <v>1400263525</v>
      </c>
      <c r="K3165" t="b">
        <v>1</v>
      </c>
      <c r="L3165">
        <v>72</v>
      </c>
      <c r="M3165" t="b">
        <v>1</v>
      </c>
      <c r="N3165" t="s">
        <v>8271</v>
      </c>
      <c r="O3165" s="5">
        <f t="shared" si="196"/>
        <v>111.15384615384616</v>
      </c>
      <c r="P3165" s="7">
        <f t="shared" si="197"/>
        <v>200.69444444444446</v>
      </c>
      <c r="Q3165" t="s">
        <v>8317</v>
      </c>
      <c r="R3165" t="s">
        <v>8318</v>
      </c>
      <c r="S3165" s="12">
        <f t="shared" si="198"/>
        <v>41775.753761574073</v>
      </c>
      <c r="T3165" s="12">
        <f t="shared" si="199"/>
        <v>41805.753761574073</v>
      </c>
    </row>
    <row r="3166" spans="1:20" ht="60" hidden="1" x14ac:dyDescent="0.25">
      <c r="A3166">
        <v>3164</v>
      </c>
      <c r="B3166" s="3" t="s">
        <v>3164</v>
      </c>
      <c r="C3166" s="3" t="s">
        <v>7274</v>
      </c>
      <c r="D3166">
        <v>2500</v>
      </c>
      <c r="E3166">
        <v>2669</v>
      </c>
      <c r="F3166" t="s">
        <v>8219</v>
      </c>
      <c r="G3166" t="s">
        <v>8224</v>
      </c>
      <c r="H3166" t="s">
        <v>8246</v>
      </c>
      <c r="I3166">
        <v>1402341615</v>
      </c>
      <c r="J3166">
        <v>1399490415</v>
      </c>
      <c r="K3166" t="b">
        <v>1</v>
      </c>
      <c r="L3166">
        <v>71</v>
      </c>
      <c r="M3166" t="b">
        <v>1</v>
      </c>
      <c r="N3166" t="s">
        <v>8271</v>
      </c>
      <c r="O3166" s="5">
        <f t="shared" si="196"/>
        <v>106.76</v>
      </c>
      <c r="P3166" s="7">
        <f t="shared" si="197"/>
        <v>37.591549295774648</v>
      </c>
      <c r="Q3166" t="s">
        <v>8317</v>
      </c>
      <c r="R3166" t="s">
        <v>8318</v>
      </c>
      <c r="S3166" s="12">
        <f t="shared" si="198"/>
        <v>41766.80572916667</v>
      </c>
      <c r="T3166" s="12">
        <f t="shared" si="199"/>
        <v>41799.80572916667</v>
      </c>
    </row>
    <row r="3167" spans="1:20" ht="60" hidden="1" x14ac:dyDescent="0.25">
      <c r="A3167">
        <v>3165</v>
      </c>
      <c r="B3167" s="3" t="s">
        <v>3165</v>
      </c>
      <c r="C3167" s="3" t="s">
        <v>7275</v>
      </c>
      <c r="D3167">
        <v>750</v>
      </c>
      <c r="E3167">
        <v>1220</v>
      </c>
      <c r="F3167" t="s">
        <v>8219</v>
      </c>
      <c r="G3167" t="s">
        <v>8224</v>
      </c>
      <c r="H3167" t="s">
        <v>8246</v>
      </c>
      <c r="I3167">
        <v>1304395140</v>
      </c>
      <c r="J3167">
        <v>1302493760</v>
      </c>
      <c r="K3167" t="b">
        <v>1</v>
      </c>
      <c r="L3167">
        <v>21</v>
      </c>
      <c r="M3167" t="b">
        <v>1</v>
      </c>
      <c r="N3167" t="s">
        <v>8271</v>
      </c>
      <c r="O3167" s="5">
        <f t="shared" si="196"/>
        <v>162.66666666666666</v>
      </c>
      <c r="P3167" s="7">
        <f t="shared" si="197"/>
        <v>58.095238095238095</v>
      </c>
      <c r="Q3167" t="s">
        <v>8317</v>
      </c>
      <c r="R3167" t="s">
        <v>8318</v>
      </c>
      <c r="S3167" s="12">
        <f t="shared" si="198"/>
        <v>40644.159259259257</v>
      </c>
      <c r="T3167" s="12">
        <f t="shared" si="199"/>
        <v>40666.165972222225</v>
      </c>
    </row>
    <row r="3168" spans="1:20" ht="60" hidden="1" x14ac:dyDescent="0.25">
      <c r="A3168">
        <v>3166</v>
      </c>
      <c r="B3168" s="3" t="s">
        <v>3166</v>
      </c>
      <c r="C3168" s="3" t="s">
        <v>7276</v>
      </c>
      <c r="D3168">
        <v>35000</v>
      </c>
      <c r="E3168">
        <v>56079.83</v>
      </c>
      <c r="F3168" t="s">
        <v>8219</v>
      </c>
      <c r="G3168" t="s">
        <v>8224</v>
      </c>
      <c r="H3168" t="s">
        <v>8246</v>
      </c>
      <c r="I3168">
        <v>1416988740</v>
      </c>
      <c r="J3168">
        <v>1414514153</v>
      </c>
      <c r="K3168" t="b">
        <v>1</v>
      </c>
      <c r="L3168">
        <v>930</v>
      </c>
      <c r="M3168" t="b">
        <v>1</v>
      </c>
      <c r="N3168" t="s">
        <v>8271</v>
      </c>
      <c r="O3168" s="5">
        <f t="shared" si="196"/>
        <v>160.22808571428573</v>
      </c>
      <c r="P3168" s="7">
        <f t="shared" si="197"/>
        <v>60.300892473118282</v>
      </c>
      <c r="Q3168" t="s">
        <v>8317</v>
      </c>
      <c r="R3168" t="s">
        <v>8318</v>
      </c>
      <c r="S3168" s="12">
        <f t="shared" si="198"/>
        <v>41940.69158564815</v>
      </c>
      <c r="T3168" s="12">
        <f t="shared" si="199"/>
        <v>41969.332638888889</v>
      </c>
    </row>
    <row r="3169" spans="1:20" ht="30" hidden="1" x14ac:dyDescent="0.25">
      <c r="A3169">
        <v>3167</v>
      </c>
      <c r="B3169" s="3" t="s">
        <v>3167</v>
      </c>
      <c r="C3169" s="3" t="s">
        <v>7277</v>
      </c>
      <c r="D3169">
        <v>3000</v>
      </c>
      <c r="E3169">
        <v>3485</v>
      </c>
      <c r="F3169" t="s">
        <v>8219</v>
      </c>
      <c r="G3169" t="s">
        <v>8224</v>
      </c>
      <c r="H3169" t="s">
        <v>8246</v>
      </c>
      <c r="I3169">
        <v>1406952781</v>
      </c>
      <c r="J3169">
        <v>1405743181</v>
      </c>
      <c r="K3169" t="b">
        <v>1</v>
      </c>
      <c r="L3169">
        <v>55</v>
      </c>
      <c r="M3169" t="b">
        <v>1</v>
      </c>
      <c r="N3169" t="s">
        <v>8271</v>
      </c>
      <c r="O3169" s="5">
        <f t="shared" si="196"/>
        <v>116.16666666666666</v>
      </c>
      <c r="P3169" s="7">
        <f t="shared" si="197"/>
        <v>63.363636363636367</v>
      </c>
      <c r="Q3169" t="s">
        <v>8317</v>
      </c>
      <c r="R3169" t="s">
        <v>8318</v>
      </c>
      <c r="S3169" s="12">
        <f t="shared" si="198"/>
        <v>41839.175706018519</v>
      </c>
      <c r="T3169" s="12">
        <f t="shared" si="199"/>
        <v>41853.175706018519</v>
      </c>
    </row>
    <row r="3170" spans="1:20" ht="45" hidden="1" x14ac:dyDescent="0.25">
      <c r="A3170">
        <v>3168</v>
      </c>
      <c r="B3170" s="3" t="s">
        <v>3168</v>
      </c>
      <c r="C3170" s="3" t="s">
        <v>7278</v>
      </c>
      <c r="D3170">
        <v>2500</v>
      </c>
      <c r="E3170">
        <v>3105</v>
      </c>
      <c r="F3170" t="s">
        <v>8219</v>
      </c>
      <c r="G3170" t="s">
        <v>8224</v>
      </c>
      <c r="H3170" t="s">
        <v>8246</v>
      </c>
      <c r="I3170">
        <v>1402696800</v>
      </c>
      <c r="J3170">
        <v>1399948353</v>
      </c>
      <c r="K3170" t="b">
        <v>1</v>
      </c>
      <c r="L3170">
        <v>61</v>
      </c>
      <c r="M3170" t="b">
        <v>1</v>
      </c>
      <c r="N3170" t="s">
        <v>8271</v>
      </c>
      <c r="O3170" s="5">
        <f t="shared" si="196"/>
        <v>124.2</v>
      </c>
      <c r="P3170" s="7">
        <f t="shared" si="197"/>
        <v>50.901639344262293</v>
      </c>
      <c r="Q3170" t="s">
        <v>8317</v>
      </c>
      <c r="R3170" t="s">
        <v>8318</v>
      </c>
      <c r="S3170" s="12">
        <f t="shared" si="198"/>
        <v>41772.105937500004</v>
      </c>
      <c r="T3170" s="12">
        <f t="shared" si="199"/>
        <v>41803.916666666664</v>
      </c>
    </row>
    <row r="3171" spans="1:20" ht="30" hidden="1" x14ac:dyDescent="0.25">
      <c r="A3171">
        <v>3169</v>
      </c>
      <c r="B3171" s="3" t="s">
        <v>3169</v>
      </c>
      <c r="C3171" s="3" t="s">
        <v>7279</v>
      </c>
      <c r="D3171">
        <v>8000</v>
      </c>
      <c r="E3171">
        <v>8241</v>
      </c>
      <c r="F3171" t="s">
        <v>8219</v>
      </c>
      <c r="G3171" t="s">
        <v>8224</v>
      </c>
      <c r="H3171" t="s">
        <v>8246</v>
      </c>
      <c r="I3171">
        <v>1386910740</v>
      </c>
      <c r="J3171">
        <v>1384364561</v>
      </c>
      <c r="K3171" t="b">
        <v>1</v>
      </c>
      <c r="L3171">
        <v>82</v>
      </c>
      <c r="M3171" t="b">
        <v>1</v>
      </c>
      <c r="N3171" t="s">
        <v>8271</v>
      </c>
      <c r="O3171" s="5">
        <f t="shared" si="196"/>
        <v>103.01249999999999</v>
      </c>
      <c r="P3171" s="7">
        <f t="shared" si="197"/>
        <v>100.5</v>
      </c>
      <c r="Q3171" t="s">
        <v>8317</v>
      </c>
      <c r="R3171" t="s">
        <v>8318</v>
      </c>
      <c r="S3171" s="12">
        <f t="shared" si="198"/>
        <v>41591.737974537034</v>
      </c>
      <c r="T3171" s="12">
        <f t="shared" si="199"/>
        <v>41621.207638888889</v>
      </c>
    </row>
    <row r="3172" spans="1:20" ht="45" hidden="1" x14ac:dyDescent="0.25">
      <c r="A3172">
        <v>3170</v>
      </c>
      <c r="B3172" s="3" t="s">
        <v>3170</v>
      </c>
      <c r="C3172" s="3" t="s">
        <v>7280</v>
      </c>
      <c r="D3172">
        <v>2000</v>
      </c>
      <c r="E3172">
        <v>2245</v>
      </c>
      <c r="F3172" t="s">
        <v>8219</v>
      </c>
      <c r="G3172" t="s">
        <v>8224</v>
      </c>
      <c r="H3172" t="s">
        <v>8246</v>
      </c>
      <c r="I3172">
        <v>1404273600</v>
      </c>
      <c r="J3172">
        <v>1401414944</v>
      </c>
      <c r="K3172" t="b">
        <v>1</v>
      </c>
      <c r="L3172">
        <v>71</v>
      </c>
      <c r="M3172" t="b">
        <v>1</v>
      </c>
      <c r="N3172" t="s">
        <v>8271</v>
      </c>
      <c r="O3172" s="5">
        <f t="shared" si="196"/>
        <v>112.25</v>
      </c>
      <c r="P3172" s="7">
        <f t="shared" si="197"/>
        <v>31.619718309859156</v>
      </c>
      <c r="Q3172" t="s">
        <v>8317</v>
      </c>
      <c r="R3172" t="s">
        <v>8318</v>
      </c>
      <c r="S3172" s="12">
        <f t="shared" si="198"/>
        <v>41789.080370370371</v>
      </c>
      <c r="T3172" s="12">
        <f t="shared" si="199"/>
        <v>41822.166666666664</v>
      </c>
    </row>
    <row r="3173" spans="1:20" ht="60" hidden="1" x14ac:dyDescent="0.25">
      <c r="A3173">
        <v>3171</v>
      </c>
      <c r="B3173" s="3" t="s">
        <v>3171</v>
      </c>
      <c r="C3173" s="3" t="s">
        <v>7281</v>
      </c>
      <c r="D3173">
        <v>7000</v>
      </c>
      <c r="E3173">
        <v>7617</v>
      </c>
      <c r="F3173" t="s">
        <v>8219</v>
      </c>
      <c r="G3173" t="s">
        <v>8225</v>
      </c>
      <c r="H3173" t="s">
        <v>8247</v>
      </c>
      <c r="I3173">
        <v>1462545358</v>
      </c>
      <c r="J3173">
        <v>1459953358</v>
      </c>
      <c r="K3173" t="b">
        <v>1</v>
      </c>
      <c r="L3173">
        <v>117</v>
      </c>
      <c r="M3173" t="b">
        <v>1</v>
      </c>
      <c r="N3173" t="s">
        <v>8271</v>
      </c>
      <c r="O3173" s="5">
        <f t="shared" si="196"/>
        <v>108.8142857142857</v>
      </c>
      <c r="P3173" s="7">
        <f t="shared" si="197"/>
        <v>65.102564102564102</v>
      </c>
      <c r="Q3173" t="s">
        <v>8317</v>
      </c>
      <c r="R3173" t="s">
        <v>8318</v>
      </c>
      <c r="S3173" s="12">
        <f t="shared" si="198"/>
        <v>42466.608310185184</v>
      </c>
      <c r="T3173" s="12">
        <f t="shared" si="199"/>
        <v>42496.608310185184</v>
      </c>
    </row>
    <row r="3174" spans="1:20" ht="45" hidden="1" x14ac:dyDescent="0.25">
      <c r="A3174">
        <v>3172</v>
      </c>
      <c r="B3174" s="3" t="s">
        <v>3172</v>
      </c>
      <c r="C3174" s="3" t="s">
        <v>7282</v>
      </c>
      <c r="D3174">
        <v>2000</v>
      </c>
      <c r="E3174">
        <v>2300</v>
      </c>
      <c r="F3174" t="s">
        <v>8219</v>
      </c>
      <c r="G3174" t="s">
        <v>8224</v>
      </c>
      <c r="H3174" t="s">
        <v>8246</v>
      </c>
      <c r="I3174">
        <v>1329240668</v>
      </c>
      <c r="J3174">
        <v>1326648668</v>
      </c>
      <c r="K3174" t="b">
        <v>1</v>
      </c>
      <c r="L3174">
        <v>29</v>
      </c>
      <c r="M3174" t="b">
        <v>1</v>
      </c>
      <c r="N3174" t="s">
        <v>8271</v>
      </c>
      <c r="O3174" s="5">
        <f t="shared" si="196"/>
        <v>114.99999999999999</v>
      </c>
      <c r="P3174" s="7">
        <f t="shared" si="197"/>
        <v>79.310344827586206</v>
      </c>
      <c r="Q3174" t="s">
        <v>8317</v>
      </c>
      <c r="R3174" t="s">
        <v>8318</v>
      </c>
      <c r="S3174" s="12">
        <f t="shared" si="198"/>
        <v>40923.729953703703</v>
      </c>
      <c r="T3174" s="12">
        <f t="shared" si="199"/>
        <v>40953.729953703703</v>
      </c>
    </row>
    <row r="3175" spans="1:20" ht="60" hidden="1" x14ac:dyDescent="0.25">
      <c r="A3175">
        <v>3173</v>
      </c>
      <c r="B3175" s="3" t="s">
        <v>3173</v>
      </c>
      <c r="C3175" s="3" t="s">
        <v>7283</v>
      </c>
      <c r="D3175">
        <v>10000</v>
      </c>
      <c r="E3175">
        <v>10300</v>
      </c>
      <c r="F3175" t="s">
        <v>8219</v>
      </c>
      <c r="G3175" t="s">
        <v>8224</v>
      </c>
      <c r="H3175" t="s">
        <v>8246</v>
      </c>
      <c r="I3175">
        <v>1411765492</v>
      </c>
      <c r="J3175">
        <v>1409173492</v>
      </c>
      <c r="K3175" t="b">
        <v>1</v>
      </c>
      <c r="L3175">
        <v>74</v>
      </c>
      <c r="M3175" t="b">
        <v>1</v>
      </c>
      <c r="N3175" t="s">
        <v>8271</v>
      </c>
      <c r="O3175" s="5">
        <f t="shared" si="196"/>
        <v>103</v>
      </c>
      <c r="P3175" s="7">
        <f t="shared" si="197"/>
        <v>139.18918918918919</v>
      </c>
      <c r="Q3175" t="s">
        <v>8317</v>
      </c>
      <c r="R3175" t="s">
        <v>8318</v>
      </c>
      <c r="S3175" s="12">
        <f t="shared" si="198"/>
        <v>41878.878379629627</v>
      </c>
      <c r="T3175" s="12">
        <f t="shared" si="199"/>
        <v>41908.878379629627</v>
      </c>
    </row>
    <row r="3176" spans="1:20" ht="60" hidden="1" x14ac:dyDescent="0.25">
      <c r="A3176">
        <v>3174</v>
      </c>
      <c r="B3176" s="3" t="s">
        <v>3174</v>
      </c>
      <c r="C3176" s="3" t="s">
        <v>7284</v>
      </c>
      <c r="D3176">
        <v>3000</v>
      </c>
      <c r="E3176">
        <v>3034</v>
      </c>
      <c r="F3176" t="s">
        <v>8219</v>
      </c>
      <c r="G3176" t="s">
        <v>8224</v>
      </c>
      <c r="H3176" t="s">
        <v>8246</v>
      </c>
      <c r="I3176">
        <v>1408999508</v>
      </c>
      <c r="J3176">
        <v>1407789908</v>
      </c>
      <c r="K3176" t="b">
        <v>1</v>
      </c>
      <c r="L3176">
        <v>23</v>
      </c>
      <c r="M3176" t="b">
        <v>1</v>
      </c>
      <c r="N3176" t="s">
        <v>8271</v>
      </c>
      <c r="O3176" s="5">
        <f t="shared" si="196"/>
        <v>101.13333333333334</v>
      </c>
      <c r="P3176" s="7">
        <f t="shared" si="197"/>
        <v>131.91304347826087</v>
      </c>
      <c r="Q3176" t="s">
        <v>8317</v>
      </c>
      <c r="R3176" t="s">
        <v>8318</v>
      </c>
      <c r="S3176" s="12">
        <f t="shared" si="198"/>
        <v>41862.864675925928</v>
      </c>
      <c r="T3176" s="12">
        <f t="shared" si="199"/>
        <v>41876.864675925928</v>
      </c>
    </row>
    <row r="3177" spans="1:20" ht="60" hidden="1" x14ac:dyDescent="0.25">
      <c r="A3177">
        <v>3175</v>
      </c>
      <c r="B3177" s="3" t="s">
        <v>3175</v>
      </c>
      <c r="C3177" s="3" t="s">
        <v>7285</v>
      </c>
      <c r="D3177">
        <v>5000</v>
      </c>
      <c r="E3177">
        <v>5478</v>
      </c>
      <c r="F3177" t="s">
        <v>8219</v>
      </c>
      <c r="G3177" t="s">
        <v>8224</v>
      </c>
      <c r="H3177" t="s">
        <v>8246</v>
      </c>
      <c r="I3177">
        <v>1297977427</v>
      </c>
      <c r="J3177">
        <v>1292793427</v>
      </c>
      <c r="K3177" t="b">
        <v>1</v>
      </c>
      <c r="L3177">
        <v>60</v>
      </c>
      <c r="M3177" t="b">
        <v>1</v>
      </c>
      <c r="N3177" t="s">
        <v>8271</v>
      </c>
      <c r="O3177" s="5">
        <f t="shared" si="196"/>
        <v>109.55999999999999</v>
      </c>
      <c r="P3177" s="7">
        <f t="shared" si="197"/>
        <v>91.3</v>
      </c>
      <c r="Q3177" t="s">
        <v>8317</v>
      </c>
      <c r="R3177" t="s">
        <v>8318</v>
      </c>
      <c r="S3177" s="12">
        <f t="shared" si="198"/>
        <v>40531.886886574073</v>
      </c>
      <c r="T3177" s="12">
        <f t="shared" si="199"/>
        <v>40591.886886574073</v>
      </c>
    </row>
    <row r="3178" spans="1:20" ht="60" hidden="1" x14ac:dyDescent="0.25">
      <c r="A3178">
        <v>3176</v>
      </c>
      <c r="B3178" s="3" t="s">
        <v>3176</v>
      </c>
      <c r="C3178" s="3" t="s">
        <v>7286</v>
      </c>
      <c r="D3178">
        <v>1900</v>
      </c>
      <c r="E3178">
        <v>2182</v>
      </c>
      <c r="F3178" t="s">
        <v>8219</v>
      </c>
      <c r="G3178" t="s">
        <v>8224</v>
      </c>
      <c r="H3178" t="s">
        <v>8246</v>
      </c>
      <c r="I3178">
        <v>1376838000</v>
      </c>
      <c r="J3178">
        <v>1374531631</v>
      </c>
      <c r="K3178" t="b">
        <v>1</v>
      </c>
      <c r="L3178">
        <v>55</v>
      </c>
      <c r="M3178" t="b">
        <v>1</v>
      </c>
      <c r="N3178" t="s">
        <v>8271</v>
      </c>
      <c r="O3178" s="5">
        <f t="shared" si="196"/>
        <v>114.8421052631579</v>
      </c>
      <c r="P3178" s="7">
        <f t="shared" si="197"/>
        <v>39.672727272727272</v>
      </c>
      <c r="Q3178" t="s">
        <v>8317</v>
      </c>
      <c r="R3178" t="s">
        <v>8318</v>
      </c>
      <c r="S3178" s="12">
        <f t="shared" si="198"/>
        <v>41477.930914351848</v>
      </c>
      <c r="T3178" s="12">
        <f t="shared" si="199"/>
        <v>41504.625</v>
      </c>
    </row>
    <row r="3179" spans="1:20" ht="45" hidden="1" x14ac:dyDescent="0.25">
      <c r="A3179">
        <v>3177</v>
      </c>
      <c r="B3179" s="3" t="s">
        <v>3177</v>
      </c>
      <c r="C3179" s="3" t="s">
        <v>7287</v>
      </c>
      <c r="D3179">
        <v>2500</v>
      </c>
      <c r="E3179">
        <v>2935</v>
      </c>
      <c r="F3179" t="s">
        <v>8219</v>
      </c>
      <c r="G3179" t="s">
        <v>8224</v>
      </c>
      <c r="H3179" t="s">
        <v>8246</v>
      </c>
      <c r="I3179">
        <v>1403366409</v>
      </c>
      <c r="J3179">
        <v>1400774409</v>
      </c>
      <c r="K3179" t="b">
        <v>1</v>
      </c>
      <c r="L3179">
        <v>51</v>
      </c>
      <c r="M3179" t="b">
        <v>1</v>
      </c>
      <c r="N3179" t="s">
        <v>8271</v>
      </c>
      <c r="O3179" s="5">
        <f t="shared" si="196"/>
        <v>117.39999999999999</v>
      </c>
      <c r="P3179" s="7">
        <f t="shared" si="197"/>
        <v>57.549019607843135</v>
      </c>
      <c r="Q3179" t="s">
        <v>8317</v>
      </c>
      <c r="R3179" t="s">
        <v>8318</v>
      </c>
      <c r="S3179" s="12">
        <f t="shared" si="198"/>
        <v>41781.666770833333</v>
      </c>
      <c r="T3179" s="12">
        <f t="shared" si="199"/>
        <v>41811.666770833333</v>
      </c>
    </row>
    <row r="3180" spans="1:20" ht="60" hidden="1" x14ac:dyDescent="0.25">
      <c r="A3180">
        <v>3178</v>
      </c>
      <c r="B3180" s="3" t="s">
        <v>3178</v>
      </c>
      <c r="C3180" s="3" t="s">
        <v>7288</v>
      </c>
      <c r="D3180">
        <v>1500</v>
      </c>
      <c r="E3180">
        <v>2576</v>
      </c>
      <c r="F3180" t="s">
        <v>8219</v>
      </c>
      <c r="G3180" t="s">
        <v>8225</v>
      </c>
      <c r="H3180" t="s">
        <v>8247</v>
      </c>
      <c r="I3180">
        <v>1405521075</v>
      </c>
      <c r="J3180">
        <v>1402929075</v>
      </c>
      <c r="K3180" t="b">
        <v>1</v>
      </c>
      <c r="L3180">
        <v>78</v>
      </c>
      <c r="M3180" t="b">
        <v>1</v>
      </c>
      <c r="N3180" t="s">
        <v>8271</v>
      </c>
      <c r="O3180" s="5">
        <f t="shared" si="196"/>
        <v>171.73333333333335</v>
      </c>
      <c r="P3180" s="7">
        <f t="shared" si="197"/>
        <v>33.025641025641029</v>
      </c>
      <c r="Q3180" t="s">
        <v>8317</v>
      </c>
      <c r="R3180" t="s">
        <v>8318</v>
      </c>
      <c r="S3180" s="12">
        <f t="shared" si="198"/>
        <v>41806.605034722219</v>
      </c>
      <c r="T3180" s="12">
        <f t="shared" si="199"/>
        <v>41836.605034722219</v>
      </c>
    </row>
    <row r="3181" spans="1:20" ht="45" hidden="1" x14ac:dyDescent="0.25">
      <c r="A3181">
        <v>3179</v>
      </c>
      <c r="B3181" s="3" t="s">
        <v>3179</v>
      </c>
      <c r="C3181" s="3" t="s">
        <v>7289</v>
      </c>
      <c r="D3181">
        <v>4200</v>
      </c>
      <c r="E3181">
        <v>4794.82</v>
      </c>
      <c r="F3181" t="s">
        <v>8219</v>
      </c>
      <c r="G3181" t="s">
        <v>8224</v>
      </c>
      <c r="H3181" t="s">
        <v>8246</v>
      </c>
      <c r="I3181">
        <v>1367859071</v>
      </c>
      <c r="J3181">
        <v>1365699071</v>
      </c>
      <c r="K3181" t="b">
        <v>1</v>
      </c>
      <c r="L3181">
        <v>62</v>
      </c>
      <c r="M3181" t="b">
        <v>1</v>
      </c>
      <c r="N3181" t="s">
        <v>8271</v>
      </c>
      <c r="O3181" s="5">
        <f t="shared" si="196"/>
        <v>114.16238095238094</v>
      </c>
      <c r="P3181" s="7">
        <f t="shared" si="197"/>
        <v>77.335806451612896</v>
      </c>
      <c r="Q3181" t="s">
        <v>8317</v>
      </c>
      <c r="R3181" t="s">
        <v>8318</v>
      </c>
      <c r="S3181" s="12">
        <f t="shared" si="198"/>
        <v>41375.702210648145</v>
      </c>
      <c r="T3181" s="12">
        <f t="shared" si="199"/>
        <v>41400.702210648145</v>
      </c>
    </row>
    <row r="3182" spans="1:20" ht="45" hidden="1" x14ac:dyDescent="0.25">
      <c r="A3182">
        <v>3180</v>
      </c>
      <c r="B3182" s="3" t="s">
        <v>3180</v>
      </c>
      <c r="C3182" s="3" t="s">
        <v>7290</v>
      </c>
      <c r="D3182">
        <v>1200</v>
      </c>
      <c r="E3182">
        <v>1437</v>
      </c>
      <c r="F3182" t="s">
        <v>8219</v>
      </c>
      <c r="G3182" t="s">
        <v>8225</v>
      </c>
      <c r="H3182" t="s">
        <v>8247</v>
      </c>
      <c r="I3182">
        <v>1403258049</v>
      </c>
      <c r="J3182">
        <v>1400666049</v>
      </c>
      <c r="K3182" t="b">
        <v>1</v>
      </c>
      <c r="L3182">
        <v>45</v>
      </c>
      <c r="M3182" t="b">
        <v>1</v>
      </c>
      <c r="N3182" t="s">
        <v>8271</v>
      </c>
      <c r="O3182" s="5">
        <f t="shared" si="196"/>
        <v>119.75</v>
      </c>
      <c r="P3182" s="7">
        <f t="shared" si="197"/>
        <v>31.933333333333334</v>
      </c>
      <c r="Q3182" t="s">
        <v>8317</v>
      </c>
      <c r="R3182" t="s">
        <v>8318</v>
      </c>
      <c r="S3182" s="12">
        <f t="shared" si="198"/>
        <v>41780.412604166668</v>
      </c>
      <c r="T3182" s="12">
        <f t="shared" si="199"/>
        <v>41810.412604166668</v>
      </c>
    </row>
    <row r="3183" spans="1:20" ht="60" hidden="1" x14ac:dyDescent="0.25">
      <c r="A3183">
        <v>3181</v>
      </c>
      <c r="B3183" s="3" t="s">
        <v>3181</v>
      </c>
      <c r="C3183" s="3" t="s">
        <v>7291</v>
      </c>
      <c r="D3183">
        <v>500</v>
      </c>
      <c r="E3183">
        <v>545</v>
      </c>
      <c r="F3183" t="s">
        <v>8219</v>
      </c>
      <c r="G3183" t="s">
        <v>8225</v>
      </c>
      <c r="H3183" t="s">
        <v>8247</v>
      </c>
      <c r="I3183">
        <v>1402848000</v>
      </c>
      <c r="J3183">
        <v>1400570787</v>
      </c>
      <c r="K3183" t="b">
        <v>1</v>
      </c>
      <c r="L3183">
        <v>15</v>
      </c>
      <c r="M3183" t="b">
        <v>1</v>
      </c>
      <c r="N3183" t="s">
        <v>8271</v>
      </c>
      <c r="O3183" s="5">
        <f t="shared" si="196"/>
        <v>109.00000000000001</v>
      </c>
      <c r="P3183" s="7">
        <f t="shared" si="197"/>
        <v>36.333333333333336</v>
      </c>
      <c r="Q3183" t="s">
        <v>8317</v>
      </c>
      <c r="R3183" t="s">
        <v>8318</v>
      </c>
      <c r="S3183" s="12">
        <f t="shared" si="198"/>
        <v>41779.310034722221</v>
      </c>
      <c r="T3183" s="12">
        <f t="shared" si="199"/>
        <v>41805.666666666664</v>
      </c>
    </row>
    <row r="3184" spans="1:20" ht="60" hidden="1" x14ac:dyDescent="0.25">
      <c r="A3184">
        <v>3182</v>
      </c>
      <c r="B3184" s="3" t="s">
        <v>3182</v>
      </c>
      <c r="C3184" s="3" t="s">
        <v>7292</v>
      </c>
      <c r="D3184">
        <v>7000</v>
      </c>
      <c r="E3184">
        <v>7062</v>
      </c>
      <c r="F3184" t="s">
        <v>8219</v>
      </c>
      <c r="G3184" t="s">
        <v>8224</v>
      </c>
      <c r="H3184" t="s">
        <v>8246</v>
      </c>
      <c r="I3184">
        <v>1328029200</v>
      </c>
      <c r="J3184">
        <v>1323211621</v>
      </c>
      <c r="K3184" t="b">
        <v>1</v>
      </c>
      <c r="L3184">
        <v>151</v>
      </c>
      <c r="M3184" t="b">
        <v>1</v>
      </c>
      <c r="N3184" t="s">
        <v>8271</v>
      </c>
      <c r="O3184" s="5">
        <f t="shared" si="196"/>
        <v>100.88571428571429</v>
      </c>
      <c r="P3184" s="7">
        <f t="shared" si="197"/>
        <v>46.768211920529801</v>
      </c>
      <c r="Q3184" t="s">
        <v>8317</v>
      </c>
      <c r="R3184" t="s">
        <v>8318</v>
      </c>
      <c r="S3184" s="12">
        <f t="shared" si="198"/>
        <v>40883.949317129627</v>
      </c>
      <c r="T3184" s="12">
        <f t="shared" si="199"/>
        <v>40939.708333333336</v>
      </c>
    </row>
    <row r="3185" spans="1:20" ht="45" hidden="1" x14ac:dyDescent="0.25">
      <c r="A3185">
        <v>3183</v>
      </c>
      <c r="B3185" s="3" t="s">
        <v>3183</v>
      </c>
      <c r="C3185" s="3" t="s">
        <v>7293</v>
      </c>
      <c r="D3185">
        <v>2500</v>
      </c>
      <c r="E3185">
        <v>2725</v>
      </c>
      <c r="F3185" t="s">
        <v>8219</v>
      </c>
      <c r="G3185" t="s">
        <v>8224</v>
      </c>
      <c r="H3185" t="s">
        <v>8246</v>
      </c>
      <c r="I3185">
        <v>1377284669</v>
      </c>
      <c r="J3185">
        <v>1375729469</v>
      </c>
      <c r="K3185" t="b">
        <v>1</v>
      </c>
      <c r="L3185">
        <v>68</v>
      </c>
      <c r="M3185" t="b">
        <v>1</v>
      </c>
      <c r="N3185" t="s">
        <v>8271</v>
      </c>
      <c r="O3185" s="5">
        <f t="shared" si="196"/>
        <v>109.00000000000001</v>
      </c>
      <c r="P3185" s="7">
        <f t="shared" si="197"/>
        <v>40.073529411764703</v>
      </c>
      <c r="Q3185" t="s">
        <v>8317</v>
      </c>
      <c r="R3185" t="s">
        <v>8318</v>
      </c>
      <c r="S3185" s="12">
        <f t="shared" si="198"/>
        <v>41491.79478009259</v>
      </c>
      <c r="T3185" s="12">
        <f t="shared" si="199"/>
        <v>41509.79478009259</v>
      </c>
    </row>
    <row r="3186" spans="1:20" ht="45" hidden="1" x14ac:dyDescent="0.25">
      <c r="A3186">
        <v>3184</v>
      </c>
      <c r="B3186" s="3" t="s">
        <v>3184</v>
      </c>
      <c r="C3186" s="3" t="s">
        <v>7294</v>
      </c>
      <c r="D3186">
        <v>4300</v>
      </c>
      <c r="E3186">
        <v>4610</v>
      </c>
      <c r="F3186" t="s">
        <v>8219</v>
      </c>
      <c r="G3186" t="s">
        <v>8224</v>
      </c>
      <c r="H3186" t="s">
        <v>8246</v>
      </c>
      <c r="I3186">
        <v>1404258631</v>
      </c>
      <c r="J3186">
        <v>1401666631</v>
      </c>
      <c r="K3186" t="b">
        <v>1</v>
      </c>
      <c r="L3186">
        <v>46</v>
      </c>
      <c r="M3186" t="b">
        <v>1</v>
      </c>
      <c r="N3186" t="s">
        <v>8271</v>
      </c>
      <c r="O3186" s="5">
        <f t="shared" si="196"/>
        <v>107.20930232558139</v>
      </c>
      <c r="P3186" s="7">
        <f t="shared" si="197"/>
        <v>100.21739130434783</v>
      </c>
      <c r="Q3186" t="s">
        <v>8317</v>
      </c>
      <c r="R3186" t="s">
        <v>8318</v>
      </c>
      <c r="S3186" s="12">
        <f t="shared" si="198"/>
        <v>41791.993414351848</v>
      </c>
      <c r="T3186" s="12">
        <f t="shared" si="199"/>
        <v>41821.993414351848</v>
      </c>
    </row>
    <row r="3187" spans="1:20" ht="60" hidden="1" x14ac:dyDescent="0.25">
      <c r="A3187">
        <v>3185</v>
      </c>
      <c r="B3187" s="3" t="s">
        <v>3185</v>
      </c>
      <c r="C3187" s="3" t="s">
        <v>7295</v>
      </c>
      <c r="D3187">
        <v>1000</v>
      </c>
      <c r="E3187">
        <v>1000</v>
      </c>
      <c r="F3187" t="s">
        <v>8219</v>
      </c>
      <c r="G3187" t="s">
        <v>8225</v>
      </c>
      <c r="H3187" t="s">
        <v>8247</v>
      </c>
      <c r="I3187">
        <v>1405553241</v>
      </c>
      <c r="J3187">
        <v>1404948441</v>
      </c>
      <c r="K3187" t="b">
        <v>1</v>
      </c>
      <c r="L3187">
        <v>24</v>
      </c>
      <c r="M3187" t="b">
        <v>1</v>
      </c>
      <c r="N3187" t="s">
        <v>8271</v>
      </c>
      <c r="O3187" s="5">
        <f t="shared" si="196"/>
        <v>100</v>
      </c>
      <c r="P3187" s="7">
        <f t="shared" si="197"/>
        <v>41.666666666666664</v>
      </c>
      <c r="Q3187" t="s">
        <v>8317</v>
      </c>
      <c r="R3187" t="s">
        <v>8318</v>
      </c>
      <c r="S3187" s="12">
        <f t="shared" si="198"/>
        <v>41829.977326388893</v>
      </c>
      <c r="T3187" s="12">
        <f t="shared" si="199"/>
        <v>41836.977326388893</v>
      </c>
    </row>
    <row r="3188" spans="1:20" ht="60" hidden="1" x14ac:dyDescent="0.25">
      <c r="A3188">
        <v>3186</v>
      </c>
      <c r="B3188" s="3" t="s">
        <v>3186</v>
      </c>
      <c r="C3188" s="3" t="s">
        <v>7296</v>
      </c>
      <c r="D3188">
        <v>3200</v>
      </c>
      <c r="E3188">
        <v>3270</v>
      </c>
      <c r="F3188" t="s">
        <v>8219</v>
      </c>
      <c r="G3188" t="s">
        <v>8225</v>
      </c>
      <c r="H3188" t="s">
        <v>8247</v>
      </c>
      <c r="I3188">
        <v>1410901200</v>
      </c>
      <c r="J3188">
        <v>1408313438</v>
      </c>
      <c r="K3188" t="b">
        <v>1</v>
      </c>
      <c r="L3188">
        <v>70</v>
      </c>
      <c r="M3188" t="b">
        <v>1</v>
      </c>
      <c r="N3188" t="s">
        <v>8271</v>
      </c>
      <c r="O3188" s="5">
        <f t="shared" si="196"/>
        <v>102.18750000000001</v>
      </c>
      <c r="P3188" s="7">
        <f t="shared" si="197"/>
        <v>46.714285714285715</v>
      </c>
      <c r="Q3188" t="s">
        <v>8317</v>
      </c>
      <c r="R3188" t="s">
        <v>8318</v>
      </c>
      <c r="S3188" s="12">
        <f t="shared" si="198"/>
        <v>41868.924050925925</v>
      </c>
      <c r="T3188" s="12">
        <f t="shared" si="199"/>
        <v>41898.875</v>
      </c>
    </row>
    <row r="3189" spans="1:20" ht="60" hidden="1" x14ac:dyDescent="0.25">
      <c r="A3189">
        <v>3187</v>
      </c>
      <c r="B3189" s="3" t="s">
        <v>3187</v>
      </c>
      <c r="C3189" s="3" t="s">
        <v>7297</v>
      </c>
      <c r="D3189">
        <v>15000</v>
      </c>
      <c r="E3189">
        <v>17444</v>
      </c>
      <c r="F3189" t="s">
        <v>8219</v>
      </c>
      <c r="G3189" t="s">
        <v>8224</v>
      </c>
      <c r="H3189" t="s">
        <v>8246</v>
      </c>
      <c r="I3189">
        <v>1407167973</v>
      </c>
      <c r="J3189">
        <v>1405439973</v>
      </c>
      <c r="K3189" t="b">
        <v>1</v>
      </c>
      <c r="L3189">
        <v>244</v>
      </c>
      <c r="M3189" t="b">
        <v>1</v>
      </c>
      <c r="N3189" t="s">
        <v>8271</v>
      </c>
      <c r="O3189" s="5">
        <f t="shared" si="196"/>
        <v>116.29333333333334</v>
      </c>
      <c r="P3189" s="7">
        <f t="shared" si="197"/>
        <v>71.491803278688522</v>
      </c>
      <c r="Q3189" t="s">
        <v>8317</v>
      </c>
      <c r="R3189" t="s">
        <v>8318</v>
      </c>
      <c r="S3189" s="12">
        <f t="shared" si="198"/>
        <v>41835.666354166664</v>
      </c>
      <c r="T3189" s="12">
        <f t="shared" si="199"/>
        <v>41855.666354166664</v>
      </c>
    </row>
    <row r="3190" spans="1:20" ht="60" x14ac:dyDescent="0.25">
      <c r="A3190">
        <v>3188</v>
      </c>
      <c r="B3190" s="3" t="s">
        <v>3188</v>
      </c>
      <c r="C3190" s="3" t="s">
        <v>7298</v>
      </c>
      <c r="D3190">
        <v>200</v>
      </c>
      <c r="E3190">
        <v>130</v>
      </c>
      <c r="F3190" t="s">
        <v>8221</v>
      </c>
      <c r="G3190" t="s">
        <v>8225</v>
      </c>
      <c r="H3190" t="s">
        <v>8247</v>
      </c>
      <c r="I3190">
        <v>1433930302</v>
      </c>
      <c r="J3190">
        <v>1432115902</v>
      </c>
      <c r="K3190" t="b">
        <v>0</v>
      </c>
      <c r="L3190">
        <v>9</v>
      </c>
      <c r="M3190" t="b">
        <v>0</v>
      </c>
      <c r="N3190" t="s">
        <v>8305</v>
      </c>
      <c r="O3190" s="5">
        <f t="shared" si="196"/>
        <v>65</v>
      </c>
      <c r="P3190" s="7">
        <f t="shared" si="197"/>
        <v>14.444444444444445</v>
      </c>
      <c r="Q3190" t="s">
        <v>8317</v>
      </c>
      <c r="R3190" t="s">
        <v>8359</v>
      </c>
      <c r="S3190" s="12">
        <f t="shared" si="198"/>
        <v>42144.415532407409</v>
      </c>
      <c r="T3190" s="12">
        <f t="shared" si="199"/>
        <v>42165.415532407409</v>
      </c>
    </row>
    <row r="3191" spans="1:20" ht="60" x14ac:dyDescent="0.25">
      <c r="A3191">
        <v>3189</v>
      </c>
      <c r="B3191" s="3" t="s">
        <v>3189</v>
      </c>
      <c r="C3191" s="3" t="s">
        <v>7299</v>
      </c>
      <c r="D3191">
        <v>55000</v>
      </c>
      <c r="E3191">
        <v>6780</v>
      </c>
      <c r="F3191" t="s">
        <v>8221</v>
      </c>
      <c r="G3191" t="s">
        <v>8235</v>
      </c>
      <c r="H3191" t="s">
        <v>8255</v>
      </c>
      <c r="I3191">
        <v>1432455532</v>
      </c>
      <c r="J3191">
        <v>1429863532</v>
      </c>
      <c r="K3191" t="b">
        <v>0</v>
      </c>
      <c r="L3191">
        <v>19</v>
      </c>
      <c r="M3191" t="b">
        <v>0</v>
      </c>
      <c r="N3191" t="s">
        <v>8305</v>
      </c>
      <c r="O3191" s="5">
        <f t="shared" si="196"/>
        <v>12.327272727272726</v>
      </c>
      <c r="P3191" s="7">
        <f t="shared" si="197"/>
        <v>356.84210526315792</v>
      </c>
      <c r="Q3191" t="s">
        <v>8317</v>
      </c>
      <c r="R3191" t="s">
        <v>8359</v>
      </c>
      <c r="S3191" s="12">
        <f t="shared" si="198"/>
        <v>42118.346435185187</v>
      </c>
      <c r="T3191" s="12">
        <f t="shared" si="199"/>
        <v>42148.346435185187</v>
      </c>
    </row>
    <row r="3192" spans="1:20" ht="45" x14ac:dyDescent="0.25">
      <c r="A3192">
        <v>3190</v>
      </c>
      <c r="B3192" s="3" t="s">
        <v>3190</v>
      </c>
      <c r="C3192" s="3" t="s">
        <v>7300</v>
      </c>
      <c r="D3192">
        <v>4000</v>
      </c>
      <c r="E3192">
        <v>0</v>
      </c>
      <c r="F3192" t="s">
        <v>8221</v>
      </c>
      <c r="G3192" t="s">
        <v>8229</v>
      </c>
      <c r="H3192" t="s">
        <v>8251</v>
      </c>
      <c r="I3192">
        <v>1481258275</v>
      </c>
      <c r="J3192">
        <v>1478662675</v>
      </c>
      <c r="K3192" t="b">
        <v>0</v>
      </c>
      <c r="L3192">
        <v>0</v>
      </c>
      <c r="M3192" t="b">
        <v>0</v>
      </c>
      <c r="N3192" t="s">
        <v>8305</v>
      </c>
      <c r="O3192" s="5">
        <f t="shared" si="196"/>
        <v>0</v>
      </c>
      <c r="P3192" s="7" t="str">
        <f t="shared" si="197"/>
        <v>N/A</v>
      </c>
      <c r="Q3192" t="s">
        <v>8317</v>
      </c>
      <c r="R3192" t="s">
        <v>8359</v>
      </c>
      <c r="S3192" s="12">
        <f t="shared" si="198"/>
        <v>42683.151331018518</v>
      </c>
      <c r="T3192" s="12">
        <f t="shared" si="199"/>
        <v>42713.192997685182</v>
      </c>
    </row>
    <row r="3193" spans="1:20" ht="45" x14ac:dyDescent="0.25">
      <c r="A3193">
        <v>3191</v>
      </c>
      <c r="B3193" s="3" t="s">
        <v>3191</v>
      </c>
      <c r="C3193" s="3" t="s">
        <v>7301</v>
      </c>
      <c r="D3193">
        <v>3750</v>
      </c>
      <c r="E3193">
        <v>151</v>
      </c>
      <c r="F3193" t="s">
        <v>8221</v>
      </c>
      <c r="G3193" t="s">
        <v>8224</v>
      </c>
      <c r="H3193" t="s">
        <v>8246</v>
      </c>
      <c r="I3193">
        <v>1471370869</v>
      </c>
      <c r="J3193">
        <v>1466186869</v>
      </c>
      <c r="K3193" t="b">
        <v>0</v>
      </c>
      <c r="L3193">
        <v>4</v>
      </c>
      <c r="M3193" t="b">
        <v>0</v>
      </c>
      <c r="N3193" t="s">
        <v>8305</v>
      </c>
      <c r="O3193" s="5">
        <f t="shared" si="196"/>
        <v>4.0266666666666664</v>
      </c>
      <c r="P3193" s="7">
        <f t="shared" si="197"/>
        <v>37.75</v>
      </c>
      <c r="Q3193" t="s">
        <v>8317</v>
      </c>
      <c r="R3193" t="s">
        <v>8359</v>
      </c>
      <c r="S3193" s="12">
        <f t="shared" si="198"/>
        <v>42538.755428240736</v>
      </c>
      <c r="T3193" s="12">
        <f t="shared" si="199"/>
        <v>42598.755428240736</v>
      </c>
    </row>
    <row r="3194" spans="1:20" ht="60" x14ac:dyDescent="0.25">
      <c r="A3194">
        <v>3192</v>
      </c>
      <c r="B3194" s="3" t="s">
        <v>3192</v>
      </c>
      <c r="C3194" s="3" t="s">
        <v>7302</v>
      </c>
      <c r="D3194">
        <v>10000</v>
      </c>
      <c r="E3194">
        <v>102</v>
      </c>
      <c r="F3194" t="s">
        <v>8221</v>
      </c>
      <c r="G3194" t="s">
        <v>8225</v>
      </c>
      <c r="H3194" t="s">
        <v>8247</v>
      </c>
      <c r="I3194">
        <v>1425160800</v>
      </c>
      <c r="J3194">
        <v>1421274859</v>
      </c>
      <c r="K3194" t="b">
        <v>0</v>
      </c>
      <c r="L3194">
        <v>8</v>
      </c>
      <c r="M3194" t="b">
        <v>0</v>
      </c>
      <c r="N3194" t="s">
        <v>8305</v>
      </c>
      <c r="O3194" s="5">
        <f t="shared" si="196"/>
        <v>1.02</v>
      </c>
      <c r="P3194" s="7">
        <f t="shared" si="197"/>
        <v>12.75</v>
      </c>
      <c r="Q3194" t="s">
        <v>8317</v>
      </c>
      <c r="R3194" t="s">
        <v>8359</v>
      </c>
      <c r="S3194" s="12">
        <f t="shared" si="198"/>
        <v>42018.94049768518</v>
      </c>
      <c r="T3194" s="12">
        <f t="shared" si="199"/>
        <v>42063.916666666672</v>
      </c>
    </row>
    <row r="3195" spans="1:20" ht="45" x14ac:dyDescent="0.25">
      <c r="A3195">
        <v>3193</v>
      </c>
      <c r="B3195" s="3" t="s">
        <v>3193</v>
      </c>
      <c r="C3195" s="3" t="s">
        <v>7303</v>
      </c>
      <c r="D3195">
        <v>5000</v>
      </c>
      <c r="E3195">
        <v>587</v>
      </c>
      <c r="F3195" t="s">
        <v>8221</v>
      </c>
      <c r="G3195" t="s">
        <v>8225</v>
      </c>
      <c r="H3195" t="s">
        <v>8247</v>
      </c>
      <c r="I3195">
        <v>1424474056</v>
      </c>
      <c r="J3195">
        <v>1420586056</v>
      </c>
      <c r="K3195" t="b">
        <v>0</v>
      </c>
      <c r="L3195">
        <v>24</v>
      </c>
      <c r="M3195" t="b">
        <v>0</v>
      </c>
      <c r="N3195" t="s">
        <v>8305</v>
      </c>
      <c r="O3195" s="5">
        <f t="shared" si="196"/>
        <v>11.74</v>
      </c>
      <c r="P3195" s="7">
        <f t="shared" si="197"/>
        <v>24.458333333333332</v>
      </c>
      <c r="Q3195" t="s">
        <v>8317</v>
      </c>
      <c r="R3195" t="s">
        <v>8359</v>
      </c>
      <c r="S3195" s="12">
        <f t="shared" si="198"/>
        <v>42010.968240740738</v>
      </c>
      <c r="T3195" s="12">
        <f t="shared" si="199"/>
        <v>42055.968240740738</v>
      </c>
    </row>
    <row r="3196" spans="1:20" ht="60" x14ac:dyDescent="0.25">
      <c r="A3196">
        <v>3194</v>
      </c>
      <c r="B3196" s="3" t="s">
        <v>3194</v>
      </c>
      <c r="C3196" s="3" t="s">
        <v>7304</v>
      </c>
      <c r="D3196">
        <v>11000</v>
      </c>
      <c r="E3196">
        <v>0</v>
      </c>
      <c r="F3196" t="s">
        <v>8221</v>
      </c>
      <c r="G3196" t="s">
        <v>8224</v>
      </c>
      <c r="H3196" t="s">
        <v>8246</v>
      </c>
      <c r="I3196">
        <v>1437960598</v>
      </c>
      <c r="J3196">
        <v>1435368598</v>
      </c>
      <c r="K3196" t="b">
        <v>0</v>
      </c>
      <c r="L3196">
        <v>0</v>
      </c>
      <c r="M3196" t="b">
        <v>0</v>
      </c>
      <c r="N3196" t="s">
        <v>8305</v>
      </c>
      <c r="O3196" s="5">
        <f t="shared" si="196"/>
        <v>0</v>
      </c>
      <c r="P3196" s="7" t="str">
        <f t="shared" si="197"/>
        <v>N/A</v>
      </c>
      <c r="Q3196" t="s">
        <v>8317</v>
      </c>
      <c r="R3196" t="s">
        <v>8359</v>
      </c>
      <c r="S3196" s="12">
        <f t="shared" si="198"/>
        <v>42182.062476851846</v>
      </c>
      <c r="T3196" s="12">
        <f t="shared" si="199"/>
        <v>42212.062476851846</v>
      </c>
    </row>
    <row r="3197" spans="1:20" ht="60" x14ac:dyDescent="0.25">
      <c r="A3197">
        <v>3195</v>
      </c>
      <c r="B3197" s="3" t="s">
        <v>3195</v>
      </c>
      <c r="C3197" s="3" t="s">
        <v>7305</v>
      </c>
      <c r="D3197">
        <v>3500</v>
      </c>
      <c r="E3197">
        <v>2070</v>
      </c>
      <c r="F3197" t="s">
        <v>8221</v>
      </c>
      <c r="G3197" t="s">
        <v>8224</v>
      </c>
      <c r="H3197" t="s">
        <v>8246</v>
      </c>
      <c r="I3197">
        <v>1423750542</v>
      </c>
      <c r="J3197">
        <v>1421158542</v>
      </c>
      <c r="K3197" t="b">
        <v>0</v>
      </c>
      <c r="L3197">
        <v>39</v>
      </c>
      <c r="M3197" t="b">
        <v>0</v>
      </c>
      <c r="N3197" t="s">
        <v>8305</v>
      </c>
      <c r="O3197" s="5">
        <f t="shared" si="196"/>
        <v>59.142857142857139</v>
      </c>
      <c r="P3197" s="7">
        <f t="shared" si="197"/>
        <v>53.07692307692308</v>
      </c>
      <c r="Q3197" t="s">
        <v>8317</v>
      </c>
      <c r="R3197" t="s">
        <v>8359</v>
      </c>
      <c r="S3197" s="12">
        <f t="shared" si="198"/>
        <v>42017.594236111108</v>
      </c>
      <c r="T3197" s="12">
        <f t="shared" si="199"/>
        <v>42047.594236111108</v>
      </c>
    </row>
    <row r="3198" spans="1:20" ht="45" x14ac:dyDescent="0.25">
      <c r="A3198">
        <v>3196</v>
      </c>
      <c r="B3198" s="3" t="s">
        <v>3196</v>
      </c>
      <c r="C3198" s="3" t="s">
        <v>7306</v>
      </c>
      <c r="D3198">
        <v>3000000</v>
      </c>
      <c r="E3198">
        <v>1800</v>
      </c>
      <c r="F3198" t="s">
        <v>8221</v>
      </c>
      <c r="G3198" t="s">
        <v>8224</v>
      </c>
      <c r="H3198" t="s">
        <v>8246</v>
      </c>
      <c r="I3198">
        <v>1438437600</v>
      </c>
      <c r="J3198">
        <v>1433254875</v>
      </c>
      <c r="K3198" t="b">
        <v>0</v>
      </c>
      <c r="L3198">
        <v>6</v>
      </c>
      <c r="M3198" t="b">
        <v>0</v>
      </c>
      <c r="N3198" t="s">
        <v>8305</v>
      </c>
      <c r="O3198" s="5">
        <f t="shared" si="196"/>
        <v>0.06</v>
      </c>
      <c r="P3198" s="7">
        <f t="shared" si="197"/>
        <v>300</v>
      </c>
      <c r="Q3198" t="s">
        <v>8317</v>
      </c>
      <c r="R3198" t="s">
        <v>8359</v>
      </c>
      <c r="S3198" s="12">
        <f t="shared" si="198"/>
        <v>42157.598090277781</v>
      </c>
      <c r="T3198" s="12">
        <f t="shared" si="199"/>
        <v>42217.583333333328</v>
      </c>
    </row>
    <row r="3199" spans="1:20" ht="45" x14ac:dyDescent="0.25">
      <c r="A3199">
        <v>3197</v>
      </c>
      <c r="B3199" s="3" t="s">
        <v>3197</v>
      </c>
      <c r="C3199" s="3" t="s">
        <v>7307</v>
      </c>
      <c r="D3199">
        <v>10000</v>
      </c>
      <c r="E3199">
        <v>1145</v>
      </c>
      <c r="F3199" t="s">
        <v>8221</v>
      </c>
      <c r="G3199" t="s">
        <v>8234</v>
      </c>
      <c r="H3199" t="s">
        <v>8254</v>
      </c>
      <c r="I3199">
        <v>1423050618</v>
      </c>
      <c r="J3199">
        <v>1420458618</v>
      </c>
      <c r="K3199" t="b">
        <v>0</v>
      </c>
      <c r="L3199">
        <v>4</v>
      </c>
      <c r="M3199" t="b">
        <v>0</v>
      </c>
      <c r="N3199" t="s">
        <v>8305</v>
      </c>
      <c r="O3199" s="5">
        <f t="shared" si="196"/>
        <v>11.450000000000001</v>
      </c>
      <c r="P3199" s="7">
        <f t="shared" si="197"/>
        <v>286.25</v>
      </c>
      <c r="Q3199" t="s">
        <v>8317</v>
      </c>
      <c r="R3199" t="s">
        <v>8359</v>
      </c>
      <c r="S3199" s="12">
        <f t="shared" si="198"/>
        <v>42009.493263888886</v>
      </c>
      <c r="T3199" s="12">
        <f t="shared" si="199"/>
        <v>42039.493263888886</v>
      </c>
    </row>
    <row r="3200" spans="1:20" ht="60" x14ac:dyDescent="0.25">
      <c r="A3200">
        <v>3198</v>
      </c>
      <c r="B3200" s="3" t="s">
        <v>3198</v>
      </c>
      <c r="C3200" s="3" t="s">
        <v>7308</v>
      </c>
      <c r="D3200">
        <v>30000</v>
      </c>
      <c r="E3200">
        <v>110</v>
      </c>
      <c r="F3200" t="s">
        <v>8221</v>
      </c>
      <c r="G3200" t="s">
        <v>8232</v>
      </c>
      <c r="H3200" t="s">
        <v>8253</v>
      </c>
      <c r="I3200">
        <v>1424081477</v>
      </c>
      <c r="J3200">
        <v>1420798277</v>
      </c>
      <c r="K3200" t="b">
        <v>0</v>
      </c>
      <c r="L3200">
        <v>3</v>
      </c>
      <c r="M3200" t="b">
        <v>0</v>
      </c>
      <c r="N3200" t="s">
        <v>8305</v>
      </c>
      <c r="O3200" s="5">
        <f t="shared" si="196"/>
        <v>0.36666666666666664</v>
      </c>
      <c r="P3200" s="7">
        <f t="shared" si="197"/>
        <v>36.666666666666664</v>
      </c>
      <c r="Q3200" t="s">
        <v>8317</v>
      </c>
      <c r="R3200" t="s">
        <v>8359</v>
      </c>
      <c r="S3200" s="12">
        <f t="shared" si="198"/>
        <v>42013.424502314811</v>
      </c>
      <c r="T3200" s="12">
        <f t="shared" si="199"/>
        <v>42051.424502314811</v>
      </c>
    </row>
    <row r="3201" spans="1:20" ht="45" x14ac:dyDescent="0.25">
      <c r="A3201">
        <v>3199</v>
      </c>
      <c r="B3201" s="3" t="s">
        <v>3199</v>
      </c>
      <c r="C3201" s="3" t="s">
        <v>7309</v>
      </c>
      <c r="D3201">
        <v>5000</v>
      </c>
      <c r="E3201">
        <v>2608</v>
      </c>
      <c r="F3201" t="s">
        <v>8221</v>
      </c>
      <c r="G3201" t="s">
        <v>8224</v>
      </c>
      <c r="H3201" t="s">
        <v>8246</v>
      </c>
      <c r="I3201">
        <v>1410037200</v>
      </c>
      <c r="J3201">
        <v>1407435418</v>
      </c>
      <c r="K3201" t="b">
        <v>0</v>
      </c>
      <c r="L3201">
        <v>53</v>
      </c>
      <c r="M3201" t="b">
        <v>0</v>
      </c>
      <c r="N3201" t="s">
        <v>8305</v>
      </c>
      <c r="O3201" s="5">
        <f t="shared" si="196"/>
        <v>52.16</v>
      </c>
      <c r="P3201" s="7">
        <f t="shared" si="197"/>
        <v>49.20754716981132</v>
      </c>
      <c r="Q3201" t="s">
        <v>8317</v>
      </c>
      <c r="R3201" t="s">
        <v>8359</v>
      </c>
      <c r="S3201" s="12">
        <f t="shared" si="198"/>
        <v>41858.761782407404</v>
      </c>
      <c r="T3201" s="12">
        <f t="shared" si="199"/>
        <v>41888.875</v>
      </c>
    </row>
    <row r="3202" spans="1:20" ht="60" x14ac:dyDescent="0.25">
      <c r="A3202">
        <v>3200</v>
      </c>
      <c r="B3202" s="3" t="s">
        <v>3200</v>
      </c>
      <c r="C3202" s="3" t="s">
        <v>7310</v>
      </c>
      <c r="D3202">
        <v>50000</v>
      </c>
      <c r="E3202">
        <v>1</v>
      </c>
      <c r="F3202" t="s">
        <v>8221</v>
      </c>
      <c r="G3202" t="s">
        <v>8224</v>
      </c>
      <c r="H3202" t="s">
        <v>8246</v>
      </c>
      <c r="I3202">
        <v>1461994440</v>
      </c>
      <c r="J3202">
        <v>1459410101</v>
      </c>
      <c r="K3202" t="b">
        <v>0</v>
      </c>
      <c r="L3202">
        <v>1</v>
      </c>
      <c r="M3202" t="b">
        <v>0</v>
      </c>
      <c r="N3202" t="s">
        <v>8305</v>
      </c>
      <c r="O3202" s="5">
        <f t="shared" si="196"/>
        <v>2E-3</v>
      </c>
      <c r="P3202" s="7">
        <f t="shared" si="197"/>
        <v>1</v>
      </c>
      <c r="Q3202" t="s">
        <v>8317</v>
      </c>
      <c r="R3202" t="s">
        <v>8359</v>
      </c>
      <c r="S3202" s="12">
        <f t="shared" si="198"/>
        <v>42460.320613425924</v>
      </c>
      <c r="T3202" s="12">
        <f t="shared" si="199"/>
        <v>42490.231944444444</v>
      </c>
    </row>
    <row r="3203" spans="1:20" ht="60" x14ac:dyDescent="0.25">
      <c r="A3203">
        <v>3201</v>
      </c>
      <c r="B3203" s="3" t="s">
        <v>3201</v>
      </c>
      <c r="C3203" s="3" t="s">
        <v>7311</v>
      </c>
      <c r="D3203">
        <v>2000</v>
      </c>
      <c r="E3203">
        <v>25</v>
      </c>
      <c r="F3203" t="s">
        <v>8221</v>
      </c>
      <c r="G3203" t="s">
        <v>8225</v>
      </c>
      <c r="H3203" t="s">
        <v>8247</v>
      </c>
      <c r="I3203">
        <v>1409509477</v>
      </c>
      <c r="J3203">
        <v>1407695077</v>
      </c>
      <c r="K3203" t="b">
        <v>0</v>
      </c>
      <c r="L3203">
        <v>2</v>
      </c>
      <c r="M3203" t="b">
        <v>0</v>
      </c>
      <c r="N3203" t="s">
        <v>8305</v>
      </c>
      <c r="O3203" s="5">
        <f t="shared" ref="O3203:O3266" si="200">(E3203/D3203)*100</f>
        <v>1.25</v>
      </c>
      <c r="P3203" s="7">
        <f t="shared" ref="P3203:P3266" si="201">IF(E3203&gt;0,E3203/L3203,"N/A")</f>
        <v>12.5</v>
      </c>
      <c r="Q3203" t="s">
        <v>8317</v>
      </c>
      <c r="R3203" t="s">
        <v>8359</v>
      </c>
      <c r="S3203" s="12">
        <f t="shared" ref="S3203:S3266" si="202">(((J3203/60)/60)/24)+DATE(1970,1,1)</f>
        <v>41861.767094907409</v>
      </c>
      <c r="T3203" s="12">
        <f t="shared" ref="T3203:T3266" si="203">(((I3203/60)/60/24)+DATE(1970,1,1))</f>
        <v>41882.767094907409</v>
      </c>
    </row>
    <row r="3204" spans="1:20" ht="45" x14ac:dyDescent="0.25">
      <c r="A3204">
        <v>3202</v>
      </c>
      <c r="B3204" s="3" t="s">
        <v>3202</v>
      </c>
      <c r="C3204" s="3" t="s">
        <v>7312</v>
      </c>
      <c r="D3204">
        <v>5000</v>
      </c>
      <c r="E3204">
        <v>2726</v>
      </c>
      <c r="F3204" t="s">
        <v>8221</v>
      </c>
      <c r="G3204" t="s">
        <v>8224</v>
      </c>
      <c r="H3204" t="s">
        <v>8246</v>
      </c>
      <c r="I3204">
        <v>1450072740</v>
      </c>
      <c r="J3204">
        <v>1445027346</v>
      </c>
      <c r="K3204" t="b">
        <v>0</v>
      </c>
      <c r="L3204">
        <v>25</v>
      </c>
      <c r="M3204" t="b">
        <v>0</v>
      </c>
      <c r="N3204" t="s">
        <v>8305</v>
      </c>
      <c r="O3204" s="5">
        <f t="shared" si="200"/>
        <v>54.52</v>
      </c>
      <c r="P3204" s="7">
        <f t="shared" si="201"/>
        <v>109.04</v>
      </c>
      <c r="Q3204" t="s">
        <v>8317</v>
      </c>
      <c r="R3204" t="s">
        <v>8359</v>
      </c>
      <c r="S3204" s="12">
        <f t="shared" si="202"/>
        <v>42293.853541666671</v>
      </c>
      <c r="T3204" s="12">
        <f t="shared" si="203"/>
        <v>42352.249305555553</v>
      </c>
    </row>
    <row r="3205" spans="1:20" ht="45" x14ac:dyDescent="0.25">
      <c r="A3205">
        <v>3203</v>
      </c>
      <c r="B3205" s="3" t="s">
        <v>3203</v>
      </c>
      <c r="C3205" s="3" t="s">
        <v>7313</v>
      </c>
      <c r="D3205">
        <v>1000</v>
      </c>
      <c r="E3205">
        <v>250</v>
      </c>
      <c r="F3205" t="s">
        <v>8221</v>
      </c>
      <c r="G3205" t="s">
        <v>8224</v>
      </c>
      <c r="H3205" t="s">
        <v>8246</v>
      </c>
      <c r="I3205">
        <v>1443224622</v>
      </c>
      <c r="J3205">
        <v>1440632622</v>
      </c>
      <c r="K3205" t="b">
        <v>0</v>
      </c>
      <c r="L3205">
        <v>6</v>
      </c>
      <c r="M3205" t="b">
        <v>0</v>
      </c>
      <c r="N3205" t="s">
        <v>8305</v>
      </c>
      <c r="O3205" s="5">
        <f t="shared" si="200"/>
        <v>25</v>
      </c>
      <c r="P3205" s="7">
        <f t="shared" si="201"/>
        <v>41.666666666666664</v>
      </c>
      <c r="Q3205" t="s">
        <v>8317</v>
      </c>
      <c r="R3205" t="s">
        <v>8359</v>
      </c>
      <c r="S3205" s="12">
        <f t="shared" si="202"/>
        <v>42242.988680555558</v>
      </c>
      <c r="T3205" s="12">
        <f t="shared" si="203"/>
        <v>42272.988680555558</v>
      </c>
    </row>
    <row r="3206" spans="1:20" ht="60" x14ac:dyDescent="0.25">
      <c r="A3206">
        <v>3204</v>
      </c>
      <c r="B3206" s="3" t="s">
        <v>3204</v>
      </c>
      <c r="C3206" s="3" t="s">
        <v>7314</v>
      </c>
      <c r="D3206">
        <v>500</v>
      </c>
      <c r="E3206">
        <v>0</v>
      </c>
      <c r="F3206" t="s">
        <v>8221</v>
      </c>
      <c r="G3206" t="s">
        <v>8224</v>
      </c>
      <c r="H3206" t="s">
        <v>8246</v>
      </c>
      <c r="I3206">
        <v>1437149640</v>
      </c>
      <c r="J3206">
        <v>1434558479</v>
      </c>
      <c r="K3206" t="b">
        <v>0</v>
      </c>
      <c r="L3206">
        <v>0</v>
      </c>
      <c r="M3206" t="b">
        <v>0</v>
      </c>
      <c r="N3206" t="s">
        <v>8305</v>
      </c>
      <c r="O3206" s="5">
        <f t="shared" si="200"/>
        <v>0</v>
      </c>
      <c r="P3206" s="7" t="str">
        <f t="shared" si="201"/>
        <v>N/A</v>
      </c>
      <c r="Q3206" t="s">
        <v>8317</v>
      </c>
      <c r="R3206" t="s">
        <v>8359</v>
      </c>
      <c r="S3206" s="12">
        <f t="shared" si="202"/>
        <v>42172.686099537037</v>
      </c>
      <c r="T3206" s="12">
        <f t="shared" si="203"/>
        <v>42202.676388888889</v>
      </c>
    </row>
    <row r="3207" spans="1:20" ht="60" x14ac:dyDescent="0.25">
      <c r="A3207">
        <v>3205</v>
      </c>
      <c r="B3207" s="3" t="s">
        <v>3205</v>
      </c>
      <c r="C3207" s="3" t="s">
        <v>7315</v>
      </c>
      <c r="D3207">
        <v>8000</v>
      </c>
      <c r="E3207">
        <v>273</v>
      </c>
      <c r="F3207" t="s">
        <v>8221</v>
      </c>
      <c r="G3207" t="s">
        <v>8225</v>
      </c>
      <c r="H3207" t="s">
        <v>8247</v>
      </c>
      <c r="I3207">
        <v>1430470772</v>
      </c>
      <c r="J3207">
        <v>1427878772</v>
      </c>
      <c r="K3207" t="b">
        <v>0</v>
      </c>
      <c r="L3207">
        <v>12</v>
      </c>
      <c r="M3207" t="b">
        <v>0</v>
      </c>
      <c r="N3207" t="s">
        <v>8305</v>
      </c>
      <c r="O3207" s="5">
        <f t="shared" si="200"/>
        <v>3.4125000000000001</v>
      </c>
      <c r="P3207" s="7">
        <f t="shared" si="201"/>
        <v>22.75</v>
      </c>
      <c r="Q3207" t="s">
        <v>8317</v>
      </c>
      <c r="R3207" t="s">
        <v>8359</v>
      </c>
      <c r="S3207" s="12">
        <f t="shared" si="202"/>
        <v>42095.374675925923</v>
      </c>
      <c r="T3207" s="12">
        <f t="shared" si="203"/>
        <v>42125.374675925923</v>
      </c>
    </row>
    <row r="3208" spans="1:20" ht="60" x14ac:dyDescent="0.25">
      <c r="A3208">
        <v>3206</v>
      </c>
      <c r="B3208" s="3" t="s">
        <v>3206</v>
      </c>
      <c r="C3208" s="3" t="s">
        <v>7316</v>
      </c>
      <c r="D3208">
        <v>5000</v>
      </c>
      <c r="E3208">
        <v>0</v>
      </c>
      <c r="F3208" t="s">
        <v>8221</v>
      </c>
      <c r="G3208" t="s">
        <v>8224</v>
      </c>
      <c r="H3208" t="s">
        <v>8246</v>
      </c>
      <c r="I3208">
        <v>1442644651</v>
      </c>
      <c r="J3208">
        <v>1440052651</v>
      </c>
      <c r="K3208" t="b">
        <v>0</v>
      </c>
      <c r="L3208">
        <v>0</v>
      </c>
      <c r="M3208" t="b">
        <v>0</v>
      </c>
      <c r="N3208" t="s">
        <v>8305</v>
      </c>
      <c r="O3208" s="5">
        <f t="shared" si="200"/>
        <v>0</v>
      </c>
      <c r="P3208" s="7" t="str">
        <f t="shared" si="201"/>
        <v>N/A</v>
      </c>
      <c r="Q3208" t="s">
        <v>8317</v>
      </c>
      <c r="R3208" t="s">
        <v>8359</v>
      </c>
      <c r="S3208" s="12">
        <f t="shared" si="202"/>
        <v>42236.276053240741</v>
      </c>
      <c r="T3208" s="12">
        <f t="shared" si="203"/>
        <v>42266.276053240741</v>
      </c>
    </row>
    <row r="3209" spans="1:20" ht="60" x14ac:dyDescent="0.25">
      <c r="A3209">
        <v>3207</v>
      </c>
      <c r="B3209" s="3" t="s">
        <v>3207</v>
      </c>
      <c r="C3209" s="3" t="s">
        <v>7317</v>
      </c>
      <c r="D3209">
        <v>5500</v>
      </c>
      <c r="E3209">
        <v>2550</v>
      </c>
      <c r="F3209" t="s">
        <v>8221</v>
      </c>
      <c r="G3209" t="s">
        <v>8224</v>
      </c>
      <c r="H3209" t="s">
        <v>8246</v>
      </c>
      <c r="I3209">
        <v>1429767607</v>
      </c>
      <c r="J3209">
        <v>1424587207</v>
      </c>
      <c r="K3209" t="b">
        <v>0</v>
      </c>
      <c r="L3209">
        <v>36</v>
      </c>
      <c r="M3209" t="b">
        <v>0</v>
      </c>
      <c r="N3209" t="s">
        <v>8305</v>
      </c>
      <c r="O3209" s="5">
        <f t="shared" si="200"/>
        <v>46.36363636363636</v>
      </c>
      <c r="P3209" s="7">
        <f t="shared" si="201"/>
        <v>70.833333333333329</v>
      </c>
      <c r="Q3209" t="s">
        <v>8317</v>
      </c>
      <c r="R3209" t="s">
        <v>8359</v>
      </c>
      <c r="S3209" s="12">
        <f t="shared" si="202"/>
        <v>42057.277858796297</v>
      </c>
      <c r="T3209" s="12">
        <f t="shared" si="203"/>
        <v>42117.236192129625</v>
      </c>
    </row>
    <row r="3210" spans="1:20" ht="45" hidden="1" x14ac:dyDescent="0.25">
      <c r="A3210">
        <v>3208</v>
      </c>
      <c r="B3210" s="3" t="s">
        <v>3208</v>
      </c>
      <c r="C3210" s="3" t="s">
        <v>7318</v>
      </c>
      <c r="D3210">
        <v>5000</v>
      </c>
      <c r="E3210">
        <v>5175</v>
      </c>
      <c r="F3210" t="s">
        <v>8219</v>
      </c>
      <c r="G3210" t="s">
        <v>8224</v>
      </c>
      <c r="H3210" t="s">
        <v>8246</v>
      </c>
      <c r="I3210">
        <v>1406557877</v>
      </c>
      <c r="J3210">
        <v>1404743477</v>
      </c>
      <c r="K3210" t="b">
        <v>1</v>
      </c>
      <c r="L3210">
        <v>82</v>
      </c>
      <c r="M3210" t="b">
        <v>1</v>
      </c>
      <c r="N3210" t="s">
        <v>8271</v>
      </c>
      <c r="O3210" s="5">
        <f t="shared" si="200"/>
        <v>103.49999999999999</v>
      </c>
      <c r="P3210" s="7">
        <f t="shared" si="201"/>
        <v>63.109756097560975</v>
      </c>
      <c r="Q3210" t="s">
        <v>8317</v>
      </c>
      <c r="R3210" t="s">
        <v>8318</v>
      </c>
      <c r="S3210" s="12">
        <f t="shared" si="202"/>
        <v>41827.605057870373</v>
      </c>
      <c r="T3210" s="12">
        <f t="shared" si="203"/>
        <v>41848.605057870373</v>
      </c>
    </row>
    <row r="3211" spans="1:20" ht="45" hidden="1" x14ac:dyDescent="0.25">
      <c r="A3211">
        <v>3209</v>
      </c>
      <c r="B3211" s="3" t="s">
        <v>3209</v>
      </c>
      <c r="C3211" s="3" t="s">
        <v>7319</v>
      </c>
      <c r="D3211">
        <v>9500</v>
      </c>
      <c r="E3211">
        <v>11335.7</v>
      </c>
      <c r="F3211" t="s">
        <v>8219</v>
      </c>
      <c r="G3211" t="s">
        <v>8224</v>
      </c>
      <c r="H3211" t="s">
        <v>8246</v>
      </c>
      <c r="I3211">
        <v>1403305200</v>
      </c>
      <c r="J3211">
        <v>1400512658</v>
      </c>
      <c r="K3211" t="b">
        <v>1</v>
      </c>
      <c r="L3211">
        <v>226</v>
      </c>
      <c r="M3211" t="b">
        <v>1</v>
      </c>
      <c r="N3211" t="s">
        <v>8271</v>
      </c>
      <c r="O3211" s="5">
        <f t="shared" si="200"/>
        <v>119.32315789473684</v>
      </c>
      <c r="P3211" s="7">
        <f t="shared" si="201"/>
        <v>50.157964601769912</v>
      </c>
      <c r="Q3211" t="s">
        <v>8317</v>
      </c>
      <c r="R3211" t="s">
        <v>8318</v>
      </c>
      <c r="S3211" s="12">
        <f t="shared" si="202"/>
        <v>41778.637245370373</v>
      </c>
      <c r="T3211" s="12">
        <f t="shared" si="203"/>
        <v>41810.958333333336</v>
      </c>
    </row>
    <row r="3212" spans="1:20" ht="60" hidden="1" x14ac:dyDescent="0.25">
      <c r="A3212">
        <v>3210</v>
      </c>
      <c r="B3212" s="3" t="s">
        <v>3210</v>
      </c>
      <c r="C3212" s="3" t="s">
        <v>7320</v>
      </c>
      <c r="D3212">
        <v>3000</v>
      </c>
      <c r="E3212">
        <v>3773</v>
      </c>
      <c r="F3212" t="s">
        <v>8219</v>
      </c>
      <c r="G3212" t="s">
        <v>8224</v>
      </c>
      <c r="H3212" t="s">
        <v>8246</v>
      </c>
      <c r="I3212">
        <v>1338523140</v>
      </c>
      <c r="J3212">
        <v>1334442519</v>
      </c>
      <c r="K3212" t="b">
        <v>1</v>
      </c>
      <c r="L3212">
        <v>60</v>
      </c>
      <c r="M3212" t="b">
        <v>1</v>
      </c>
      <c r="N3212" t="s">
        <v>8271</v>
      </c>
      <c r="O3212" s="5">
        <f t="shared" si="200"/>
        <v>125.76666666666667</v>
      </c>
      <c r="P3212" s="7">
        <f t="shared" si="201"/>
        <v>62.883333333333333</v>
      </c>
      <c r="Q3212" t="s">
        <v>8317</v>
      </c>
      <c r="R3212" t="s">
        <v>8318</v>
      </c>
      <c r="S3212" s="12">
        <f t="shared" si="202"/>
        <v>41013.936562499999</v>
      </c>
      <c r="T3212" s="12">
        <f t="shared" si="203"/>
        <v>41061.165972222225</v>
      </c>
    </row>
    <row r="3213" spans="1:20" ht="60" hidden="1" x14ac:dyDescent="0.25">
      <c r="A3213">
        <v>3211</v>
      </c>
      <c r="B3213" s="3" t="s">
        <v>3211</v>
      </c>
      <c r="C3213" s="3" t="s">
        <v>7321</v>
      </c>
      <c r="D3213">
        <v>23000</v>
      </c>
      <c r="E3213">
        <v>27541</v>
      </c>
      <c r="F3213" t="s">
        <v>8219</v>
      </c>
      <c r="G3213" t="s">
        <v>8224</v>
      </c>
      <c r="H3213" t="s">
        <v>8246</v>
      </c>
      <c r="I3213">
        <v>1408068000</v>
      </c>
      <c r="J3213">
        <v>1405346680</v>
      </c>
      <c r="K3213" t="b">
        <v>1</v>
      </c>
      <c r="L3213">
        <v>322</v>
      </c>
      <c r="M3213" t="b">
        <v>1</v>
      </c>
      <c r="N3213" t="s">
        <v>8271</v>
      </c>
      <c r="O3213" s="5">
        <f t="shared" si="200"/>
        <v>119.74347826086958</v>
      </c>
      <c r="P3213" s="7">
        <f t="shared" si="201"/>
        <v>85.531055900621112</v>
      </c>
      <c r="Q3213" t="s">
        <v>8317</v>
      </c>
      <c r="R3213" t="s">
        <v>8318</v>
      </c>
      <c r="S3213" s="12">
        <f t="shared" si="202"/>
        <v>41834.586574074077</v>
      </c>
      <c r="T3213" s="12">
        <f t="shared" si="203"/>
        <v>41866.083333333336</v>
      </c>
    </row>
    <row r="3214" spans="1:20" ht="30" hidden="1" x14ac:dyDescent="0.25">
      <c r="A3214">
        <v>3212</v>
      </c>
      <c r="B3214" s="3" t="s">
        <v>3212</v>
      </c>
      <c r="C3214" s="3" t="s">
        <v>7322</v>
      </c>
      <c r="D3214">
        <v>4000</v>
      </c>
      <c r="E3214">
        <v>5050</v>
      </c>
      <c r="F3214" t="s">
        <v>8219</v>
      </c>
      <c r="G3214" t="s">
        <v>8224</v>
      </c>
      <c r="H3214" t="s">
        <v>8246</v>
      </c>
      <c r="I3214">
        <v>1407524751</v>
      </c>
      <c r="J3214">
        <v>1404932751</v>
      </c>
      <c r="K3214" t="b">
        <v>1</v>
      </c>
      <c r="L3214">
        <v>94</v>
      </c>
      <c r="M3214" t="b">
        <v>1</v>
      </c>
      <c r="N3214" t="s">
        <v>8271</v>
      </c>
      <c r="O3214" s="5">
        <f t="shared" si="200"/>
        <v>126.25</v>
      </c>
      <c r="P3214" s="7">
        <f t="shared" si="201"/>
        <v>53.723404255319146</v>
      </c>
      <c r="Q3214" t="s">
        <v>8317</v>
      </c>
      <c r="R3214" t="s">
        <v>8318</v>
      </c>
      <c r="S3214" s="12">
        <f t="shared" si="202"/>
        <v>41829.795729166668</v>
      </c>
      <c r="T3214" s="12">
        <f t="shared" si="203"/>
        <v>41859.795729166668</v>
      </c>
    </row>
    <row r="3215" spans="1:20" ht="60" hidden="1" x14ac:dyDescent="0.25">
      <c r="A3215">
        <v>3213</v>
      </c>
      <c r="B3215" s="3" t="s">
        <v>3213</v>
      </c>
      <c r="C3215" s="3" t="s">
        <v>7323</v>
      </c>
      <c r="D3215">
        <v>6000</v>
      </c>
      <c r="E3215">
        <v>6007</v>
      </c>
      <c r="F3215" t="s">
        <v>8219</v>
      </c>
      <c r="G3215" t="s">
        <v>8225</v>
      </c>
      <c r="H3215" t="s">
        <v>8247</v>
      </c>
      <c r="I3215">
        <v>1437934759</v>
      </c>
      <c r="J3215">
        <v>1434478759</v>
      </c>
      <c r="K3215" t="b">
        <v>1</v>
      </c>
      <c r="L3215">
        <v>47</v>
      </c>
      <c r="M3215" t="b">
        <v>1</v>
      </c>
      <c r="N3215" t="s">
        <v>8271</v>
      </c>
      <c r="O3215" s="5">
        <f t="shared" si="200"/>
        <v>100.11666666666667</v>
      </c>
      <c r="P3215" s="7">
        <f t="shared" si="201"/>
        <v>127.80851063829788</v>
      </c>
      <c r="Q3215" t="s">
        <v>8317</v>
      </c>
      <c r="R3215" t="s">
        <v>8318</v>
      </c>
      <c r="S3215" s="12">
        <f t="shared" si="202"/>
        <v>42171.763414351852</v>
      </c>
      <c r="T3215" s="12">
        <f t="shared" si="203"/>
        <v>42211.763414351852</v>
      </c>
    </row>
    <row r="3216" spans="1:20" ht="60" hidden="1" x14ac:dyDescent="0.25">
      <c r="A3216">
        <v>3214</v>
      </c>
      <c r="B3216" s="3" t="s">
        <v>3214</v>
      </c>
      <c r="C3216" s="3" t="s">
        <v>7324</v>
      </c>
      <c r="D3216">
        <v>12000</v>
      </c>
      <c r="E3216">
        <v>12256</v>
      </c>
      <c r="F3216" t="s">
        <v>8219</v>
      </c>
      <c r="G3216" t="s">
        <v>8225</v>
      </c>
      <c r="H3216" t="s">
        <v>8247</v>
      </c>
      <c r="I3216">
        <v>1452038100</v>
      </c>
      <c r="J3216">
        <v>1448823673</v>
      </c>
      <c r="K3216" t="b">
        <v>1</v>
      </c>
      <c r="L3216">
        <v>115</v>
      </c>
      <c r="M3216" t="b">
        <v>1</v>
      </c>
      <c r="N3216" t="s">
        <v>8271</v>
      </c>
      <c r="O3216" s="5">
        <f t="shared" si="200"/>
        <v>102.13333333333334</v>
      </c>
      <c r="P3216" s="7">
        <f t="shared" si="201"/>
        <v>106.57391304347826</v>
      </c>
      <c r="Q3216" t="s">
        <v>8317</v>
      </c>
      <c r="R3216" t="s">
        <v>8318</v>
      </c>
      <c r="S3216" s="12">
        <f t="shared" si="202"/>
        <v>42337.792511574073</v>
      </c>
      <c r="T3216" s="12">
        <f t="shared" si="203"/>
        <v>42374.996527777781</v>
      </c>
    </row>
    <row r="3217" spans="1:20" ht="60" hidden="1" x14ac:dyDescent="0.25">
      <c r="A3217">
        <v>3215</v>
      </c>
      <c r="B3217" s="3" t="s">
        <v>3215</v>
      </c>
      <c r="C3217" s="3" t="s">
        <v>7325</v>
      </c>
      <c r="D3217">
        <v>35000</v>
      </c>
      <c r="E3217">
        <v>35123</v>
      </c>
      <c r="F3217" t="s">
        <v>8219</v>
      </c>
      <c r="G3217" t="s">
        <v>8224</v>
      </c>
      <c r="H3217" t="s">
        <v>8246</v>
      </c>
      <c r="I3217">
        <v>1441857540</v>
      </c>
      <c r="J3217">
        <v>1438617471</v>
      </c>
      <c r="K3217" t="b">
        <v>1</v>
      </c>
      <c r="L3217">
        <v>134</v>
      </c>
      <c r="M3217" t="b">
        <v>1</v>
      </c>
      <c r="N3217" t="s">
        <v>8271</v>
      </c>
      <c r="O3217" s="5">
        <f t="shared" si="200"/>
        <v>100.35142857142858</v>
      </c>
      <c r="P3217" s="7">
        <f t="shared" si="201"/>
        <v>262.11194029850748</v>
      </c>
      <c r="Q3217" t="s">
        <v>8317</v>
      </c>
      <c r="R3217" t="s">
        <v>8318</v>
      </c>
      <c r="S3217" s="12">
        <f t="shared" si="202"/>
        <v>42219.665173611109</v>
      </c>
      <c r="T3217" s="12">
        <f t="shared" si="203"/>
        <v>42257.165972222225</v>
      </c>
    </row>
    <row r="3218" spans="1:20" ht="60" hidden="1" x14ac:dyDescent="0.25">
      <c r="A3218">
        <v>3216</v>
      </c>
      <c r="B3218" s="3" t="s">
        <v>3216</v>
      </c>
      <c r="C3218" s="3" t="s">
        <v>7326</v>
      </c>
      <c r="D3218">
        <v>2000</v>
      </c>
      <c r="E3218">
        <v>2001</v>
      </c>
      <c r="F3218" t="s">
        <v>8219</v>
      </c>
      <c r="G3218" t="s">
        <v>8225</v>
      </c>
      <c r="H3218" t="s">
        <v>8247</v>
      </c>
      <c r="I3218">
        <v>1436625000</v>
      </c>
      <c r="J3218">
        <v>1433934371</v>
      </c>
      <c r="K3218" t="b">
        <v>1</v>
      </c>
      <c r="L3218">
        <v>35</v>
      </c>
      <c r="M3218" t="b">
        <v>1</v>
      </c>
      <c r="N3218" t="s">
        <v>8271</v>
      </c>
      <c r="O3218" s="5">
        <f t="shared" si="200"/>
        <v>100.05</v>
      </c>
      <c r="P3218" s="7">
        <f t="shared" si="201"/>
        <v>57.171428571428571</v>
      </c>
      <c r="Q3218" t="s">
        <v>8317</v>
      </c>
      <c r="R3218" t="s">
        <v>8318</v>
      </c>
      <c r="S3218" s="12">
        <f t="shared" si="202"/>
        <v>42165.462627314817</v>
      </c>
      <c r="T3218" s="12">
        <f t="shared" si="203"/>
        <v>42196.604166666672</v>
      </c>
    </row>
    <row r="3219" spans="1:20" ht="45" hidden="1" x14ac:dyDescent="0.25">
      <c r="A3219">
        <v>3217</v>
      </c>
      <c r="B3219" s="3" t="s">
        <v>3217</v>
      </c>
      <c r="C3219" s="3" t="s">
        <v>7327</v>
      </c>
      <c r="D3219">
        <v>4500</v>
      </c>
      <c r="E3219">
        <v>5221</v>
      </c>
      <c r="F3219" t="s">
        <v>8219</v>
      </c>
      <c r="G3219" t="s">
        <v>8224</v>
      </c>
      <c r="H3219" t="s">
        <v>8246</v>
      </c>
      <c r="I3219">
        <v>1478264784</v>
      </c>
      <c r="J3219">
        <v>1475672784</v>
      </c>
      <c r="K3219" t="b">
        <v>1</v>
      </c>
      <c r="L3219">
        <v>104</v>
      </c>
      <c r="M3219" t="b">
        <v>1</v>
      </c>
      <c r="N3219" t="s">
        <v>8271</v>
      </c>
      <c r="O3219" s="5">
        <f t="shared" si="200"/>
        <v>116.02222222222223</v>
      </c>
      <c r="P3219" s="7">
        <f t="shared" si="201"/>
        <v>50.20192307692308</v>
      </c>
      <c r="Q3219" t="s">
        <v>8317</v>
      </c>
      <c r="R3219" t="s">
        <v>8318</v>
      </c>
      <c r="S3219" s="12">
        <f t="shared" si="202"/>
        <v>42648.546111111107</v>
      </c>
      <c r="T3219" s="12">
        <f t="shared" si="203"/>
        <v>42678.546111111107</v>
      </c>
    </row>
    <row r="3220" spans="1:20" ht="60" hidden="1" x14ac:dyDescent="0.25">
      <c r="A3220">
        <v>3218</v>
      </c>
      <c r="B3220" s="3" t="s">
        <v>3218</v>
      </c>
      <c r="C3220" s="3" t="s">
        <v>7328</v>
      </c>
      <c r="D3220">
        <v>12000</v>
      </c>
      <c r="E3220">
        <v>12252</v>
      </c>
      <c r="F3220" t="s">
        <v>8219</v>
      </c>
      <c r="G3220" t="s">
        <v>8225</v>
      </c>
      <c r="H3220" t="s">
        <v>8247</v>
      </c>
      <c r="I3220">
        <v>1419984000</v>
      </c>
      <c r="J3220">
        <v>1417132986</v>
      </c>
      <c r="K3220" t="b">
        <v>1</v>
      </c>
      <c r="L3220">
        <v>184</v>
      </c>
      <c r="M3220" t="b">
        <v>1</v>
      </c>
      <c r="N3220" t="s">
        <v>8271</v>
      </c>
      <c r="O3220" s="5">
        <f t="shared" si="200"/>
        <v>102.1</v>
      </c>
      <c r="P3220" s="7">
        <f t="shared" si="201"/>
        <v>66.586956521739125</v>
      </c>
      <c r="Q3220" t="s">
        <v>8317</v>
      </c>
      <c r="R3220" t="s">
        <v>8318</v>
      </c>
      <c r="S3220" s="12">
        <f t="shared" si="202"/>
        <v>41971.002152777779</v>
      </c>
      <c r="T3220" s="12">
        <f t="shared" si="203"/>
        <v>42004</v>
      </c>
    </row>
    <row r="3221" spans="1:20" ht="45" hidden="1" x14ac:dyDescent="0.25">
      <c r="A3221">
        <v>3219</v>
      </c>
      <c r="B3221" s="3" t="s">
        <v>3219</v>
      </c>
      <c r="C3221" s="3" t="s">
        <v>7329</v>
      </c>
      <c r="D3221">
        <v>20000</v>
      </c>
      <c r="E3221">
        <v>20022</v>
      </c>
      <c r="F3221" t="s">
        <v>8219</v>
      </c>
      <c r="G3221" t="s">
        <v>8224</v>
      </c>
      <c r="H3221" t="s">
        <v>8246</v>
      </c>
      <c r="I3221">
        <v>1427063747</v>
      </c>
      <c r="J3221">
        <v>1424043347</v>
      </c>
      <c r="K3221" t="b">
        <v>1</v>
      </c>
      <c r="L3221">
        <v>119</v>
      </c>
      <c r="M3221" t="b">
        <v>1</v>
      </c>
      <c r="N3221" t="s">
        <v>8271</v>
      </c>
      <c r="O3221" s="5">
        <f t="shared" si="200"/>
        <v>100.11000000000001</v>
      </c>
      <c r="P3221" s="7">
        <f t="shared" si="201"/>
        <v>168.25210084033614</v>
      </c>
      <c r="Q3221" t="s">
        <v>8317</v>
      </c>
      <c r="R3221" t="s">
        <v>8318</v>
      </c>
      <c r="S3221" s="12">
        <f t="shared" si="202"/>
        <v>42050.983182870375</v>
      </c>
      <c r="T3221" s="12">
        <f t="shared" si="203"/>
        <v>42085.941516203704</v>
      </c>
    </row>
    <row r="3222" spans="1:20" ht="30" hidden="1" x14ac:dyDescent="0.25">
      <c r="A3222">
        <v>3220</v>
      </c>
      <c r="B3222" s="3" t="s">
        <v>3220</v>
      </c>
      <c r="C3222" s="3" t="s">
        <v>7330</v>
      </c>
      <c r="D3222">
        <v>15000</v>
      </c>
      <c r="E3222">
        <v>15126</v>
      </c>
      <c r="F3222" t="s">
        <v>8219</v>
      </c>
      <c r="G3222" t="s">
        <v>8224</v>
      </c>
      <c r="H3222" t="s">
        <v>8246</v>
      </c>
      <c r="I3222">
        <v>1489352400</v>
      </c>
      <c r="J3222">
        <v>1486411204</v>
      </c>
      <c r="K3222" t="b">
        <v>1</v>
      </c>
      <c r="L3222">
        <v>59</v>
      </c>
      <c r="M3222" t="b">
        <v>1</v>
      </c>
      <c r="N3222" t="s">
        <v>8271</v>
      </c>
      <c r="O3222" s="5">
        <f t="shared" si="200"/>
        <v>100.84</v>
      </c>
      <c r="P3222" s="7">
        <f t="shared" si="201"/>
        <v>256.37288135593218</v>
      </c>
      <c r="Q3222" t="s">
        <v>8317</v>
      </c>
      <c r="R3222" t="s">
        <v>8318</v>
      </c>
      <c r="S3222" s="12">
        <f t="shared" si="202"/>
        <v>42772.833379629628</v>
      </c>
      <c r="T3222" s="12">
        <f t="shared" si="203"/>
        <v>42806.875</v>
      </c>
    </row>
    <row r="3223" spans="1:20" ht="60" hidden="1" x14ac:dyDescent="0.25">
      <c r="A3223">
        <v>3221</v>
      </c>
      <c r="B3223" s="3" t="s">
        <v>3221</v>
      </c>
      <c r="C3223" s="3" t="s">
        <v>7331</v>
      </c>
      <c r="D3223">
        <v>4000</v>
      </c>
      <c r="E3223">
        <v>4137</v>
      </c>
      <c r="F3223" t="s">
        <v>8219</v>
      </c>
      <c r="G3223" t="s">
        <v>8225</v>
      </c>
      <c r="H3223" t="s">
        <v>8247</v>
      </c>
      <c r="I3223">
        <v>1436114603</v>
      </c>
      <c r="J3223">
        <v>1433090603</v>
      </c>
      <c r="K3223" t="b">
        <v>1</v>
      </c>
      <c r="L3223">
        <v>113</v>
      </c>
      <c r="M3223" t="b">
        <v>1</v>
      </c>
      <c r="N3223" t="s">
        <v>8271</v>
      </c>
      <c r="O3223" s="5">
        <f t="shared" si="200"/>
        <v>103.42499999999998</v>
      </c>
      <c r="P3223" s="7">
        <f t="shared" si="201"/>
        <v>36.610619469026545</v>
      </c>
      <c r="Q3223" t="s">
        <v>8317</v>
      </c>
      <c r="R3223" t="s">
        <v>8318</v>
      </c>
      <c r="S3223" s="12">
        <f t="shared" si="202"/>
        <v>42155.696793981479</v>
      </c>
      <c r="T3223" s="12">
        <f t="shared" si="203"/>
        <v>42190.696793981479</v>
      </c>
    </row>
    <row r="3224" spans="1:20" ht="45" hidden="1" x14ac:dyDescent="0.25">
      <c r="A3224">
        <v>3222</v>
      </c>
      <c r="B3224" s="3" t="s">
        <v>3222</v>
      </c>
      <c r="C3224" s="3" t="s">
        <v>7332</v>
      </c>
      <c r="D3224">
        <v>2500</v>
      </c>
      <c r="E3224">
        <v>3120</v>
      </c>
      <c r="F3224" t="s">
        <v>8219</v>
      </c>
      <c r="G3224" t="s">
        <v>8224</v>
      </c>
      <c r="H3224" t="s">
        <v>8246</v>
      </c>
      <c r="I3224">
        <v>1445722140</v>
      </c>
      <c r="J3224">
        <v>1443016697</v>
      </c>
      <c r="K3224" t="b">
        <v>1</v>
      </c>
      <c r="L3224">
        <v>84</v>
      </c>
      <c r="M3224" t="b">
        <v>1</v>
      </c>
      <c r="N3224" t="s">
        <v>8271</v>
      </c>
      <c r="O3224" s="5">
        <f t="shared" si="200"/>
        <v>124.8</v>
      </c>
      <c r="P3224" s="7">
        <f t="shared" si="201"/>
        <v>37.142857142857146</v>
      </c>
      <c r="Q3224" t="s">
        <v>8317</v>
      </c>
      <c r="R3224" t="s">
        <v>8318</v>
      </c>
      <c r="S3224" s="12">
        <f t="shared" si="202"/>
        <v>42270.582141203704</v>
      </c>
      <c r="T3224" s="12">
        <f t="shared" si="203"/>
        <v>42301.895138888889</v>
      </c>
    </row>
    <row r="3225" spans="1:20" ht="30" hidden="1" x14ac:dyDescent="0.25">
      <c r="A3225">
        <v>3223</v>
      </c>
      <c r="B3225" s="3" t="s">
        <v>3223</v>
      </c>
      <c r="C3225" s="3" t="s">
        <v>7333</v>
      </c>
      <c r="D3225">
        <v>3100</v>
      </c>
      <c r="E3225">
        <v>3395</v>
      </c>
      <c r="F3225" t="s">
        <v>8219</v>
      </c>
      <c r="G3225" t="s">
        <v>8224</v>
      </c>
      <c r="H3225" t="s">
        <v>8246</v>
      </c>
      <c r="I3225">
        <v>1440100976</v>
      </c>
      <c r="J3225">
        <v>1437508976</v>
      </c>
      <c r="K3225" t="b">
        <v>1</v>
      </c>
      <c r="L3225">
        <v>74</v>
      </c>
      <c r="M3225" t="b">
        <v>1</v>
      </c>
      <c r="N3225" t="s">
        <v>8271</v>
      </c>
      <c r="O3225" s="5">
        <f t="shared" si="200"/>
        <v>109.51612903225806</v>
      </c>
      <c r="P3225" s="7">
        <f t="shared" si="201"/>
        <v>45.878378378378379</v>
      </c>
      <c r="Q3225" t="s">
        <v>8317</v>
      </c>
      <c r="R3225" t="s">
        <v>8318</v>
      </c>
      <c r="S3225" s="12">
        <f t="shared" si="202"/>
        <v>42206.835370370376</v>
      </c>
      <c r="T3225" s="12">
        <f t="shared" si="203"/>
        <v>42236.835370370376</v>
      </c>
    </row>
    <row r="3226" spans="1:20" ht="60" hidden="1" x14ac:dyDescent="0.25">
      <c r="A3226">
        <v>3224</v>
      </c>
      <c r="B3226" s="3" t="s">
        <v>3224</v>
      </c>
      <c r="C3226" s="3" t="s">
        <v>7334</v>
      </c>
      <c r="D3226">
        <v>30000</v>
      </c>
      <c r="E3226">
        <v>30610</v>
      </c>
      <c r="F3226" t="s">
        <v>8219</v>
      </c>
      <c r="G3226" t="s">
        <v>8224</v>
      </c>
      <c r="H3226" t="s">
        <v>8246</v>
      </c>
      <c r="I3226">
        <v>1484024400</v>
      </c>
      <c r="J3226">
        <v>1479932713</v>
      </c>
      <c r="K3226" t="b">
        <v>1</v>
      </c>
      <c r="L3226">
        <v>216</v>
      </c>
      <c r="M3226" t="b">
        <v>1</v>
      </c>
      <c r="N3226" t="s">
        <v>8271</v>
      </c>
      <c r="O3226" s="5">
        <f t="shared" si="200"/>
        <v>102.03333333333333</v>
      </c>
      <c r="P3226" s="7">
        <f t="shared" si="201"/>
        <v>141.71296296296296</v>
      </c>
      <c r="Q3226" t="s">
        <v>8317</v>
      </c>
      <c r="R3226" t="s">
        <v>8318</v>
      </c>
      <c r="S3226" s="12">
        <f t="shared" si="202"/>
        <v>42697.850844907407</v>
      </c>
      <c r="T3226" s="12">
        <f t="shared" si="203"/>
        <v>42745.208333333328</v>
      </c>
    </row>
    <row r="3227" spans="1:20" ht="45" hidden="1" x14ac:dyDescent="0.25">
      <c r="A3227">
        <v>3225</v>
      </c>
      <c r="B3227" s="3" t="s">
        <v>3225</v>
      </c>
      <c r="C3227" s="3" t="s">
        <v>7335</v>
      </c>
      <c r="D3227">
        <v>2000</v>
      </c>
      <c r="E3227">
        <v>2047</v>
      </c>
      <c r="F3227" t="s">
        <v>8219</v>
      </c>
      <c r="G3227" t="s">
        <v>8224</v>
      </c>
      <c r="H3227" t="s">
        <v>8246</v>
      </c>
      <c r="I3227">
        <v>1464987600</v>
      </c>
      <c r="J3227">
        <v>1463145938</v>
      </c>
      <c r="K3227" t="b">
        <v>1</v>
      </c>
      <c r="L3227">
        <v>39</v>
      </c>
      <c r="M3227" t="b">
        <v>1</v>
      </c>
      <c r="N3227" t="s">
        <v>8271</v>
      </c>
      <c r="O3227" s="5">
        <f t="shared" si="200"/>
        <v>102.35000000000001</v>
      </c>
      <c r="P3227" s="7">
        <f t="shared" si="201"/>
        <v>52.487179487179489</v>
      </c>
      <c r="Q3227" t="s">
        <v>8317</v>
      </c>
      <c r="R3227" t="s">
        <v>8318</v>
      </c>
      <c r="S3227" s="12">
        <f t="shared" si="202"/>
        <v>42503.559467592597</v>
      </c>
      <c r="T3227" s="12">
        <f t="shared" si="203"/>
        <v>42524.875</v>
      </c>
    </row>
    <row r="3228" spans="1:20" ht="45" hidden="1" x14ac:dyDescent="0.25">
      <c r="A3228">
        <v>3226</v>
      </c>
      <c r="B3228" s="3" t="s">
        <v>3226</v>
      </c>
      <c r="C3228" s="3" t="s">
        <v>7336</v>
      </c>
      <c r="D3228">
        <v>1200</v>
      </c>
      <c r="E3228">
        <v>1250</v>
      </c>
      <c r="F3228" t="s">
        <v>8219</v>
      </c>
      <c r="G3228" t="s">
        <v>8225</v>
      </c>
      <c r="H3228" t="s">
        <v>8247</v>
      </c>
      <c r="I3228">
        <v>1446213612</v>
      </c>
      <c r="J3228">
        <v>1443621612</v>
      </c>
      <c r="K3228" t="b">
        <v>1</v>
      </c>
      <c r="L3228">
        <v>21</v>
      </c>
      <c r="M3228" t="b">
        <v>1</v>
      </c>
      <c r="N3228" t="s">
        <v>8271</v>
      </c>
      <c r="O3228" s="5">
        <f t="shared" si="200"/>
        <v>104.16666666666667</v>
      </c>
      <c r="P3228" s="7">
        <f t="shared" si="201"/>
        <v>59.523809523809526</v>
      </c>
      <c r="Q3228" t="s">
        <v>8317</v>
      </c>
      <c r="R3228" t="s">
        <v>8318</v>
      </c>
      <c r="S3228" s="12">
        <f t="shared" si="202"/>
        <v>42277.583472222221</v>
      </c>
      <c r="T3228" s="12">
        <f t="shared" si="203"/>
        <v>42307.583472222221</v>
      </c>
    </row>
    <row r="3229" spans="1:20" ht="60" hidden="1" x14ac:dyDescent="0.25">
      <c r="A3229">
        <v>3227</v>
      </c>
      <c r="B3229" s="3" t="s">
        <v>3227</v>
      </c>
      <c r="C3229" s="3" t="s">
        <v>7337</v>
      </c>
      <c r="D3229">
        <v>1200</v>
      </c>
      <c r="E3229">
        <v>1500</v>
      </c>
      <c r="F3229" t="s">
        <v>8219</v>
      </c>
      <c r="G3229" t="s">
        <v>8225</v>
      </c>
      <c r="H3229" t="s">
        <v>8247</v>
      </c>
      <c r="I3229">
        <v>1484687436</v>
      </c>
      <c r="J3229">
        <v>1482095436</v>
      </c>
      <c r="K3229" t="b">
        <v>0</v>
      </c>
      <c r="L3229">
        <v>30</v>
      </c>
      <c r="M3229" t="b">
        <v>1</v>
      </c>
      <c r="N3229" t="s">
        <v>8271</v>
      </c>
      <c r="O3229" s="5">
        <f t="shared" si="200"/>
        <v>125</v>
      </c>
      <c r="P3229" s="7">
        <f t="shared" si="201"/>
        <v>50</v>
      </c>
      <c r="Q3229" t="s">
        <v>8317</v>
      </c>
      <c r="R3229" t="s">
        <v>8318</v>
      </c>
      <c r="S3229" s="12">
        <f t="shared" si="202"/>
        <v>42722.882361111115</v>
      </c>
      <c r="T3229" s="12">
        <f t="shared" si="203"/>
        <v>42752.882361111115</v>
      </c>
    </row>
    <row r="3230" spans="1:20" ht="30" hidden="1" x14ac:dyDescent="0.25">
      <c r="A3230">
        <v>3228</v>
      </c>
      <c r="B3230" s="3" t="s">
        <v>3228</v>
      </c>
      <c r="C3230" s="3" t="s">
        <v>7338</v>
      </c>
      <c r="D3230">
        <v>7000</v>
      </c>
      <c r="E3230">
        <v>7164</v>
      </c>
      <c r="F3230" t="s">
        <v>8219</v>
      </c>
      <c r="G3230" t="s">
        <v>8224</v>
      </c>
      <c r="H3230" t="s">
        <v>8246</v>
      </c>
      <c r="I3230">
        <v>1450328340</v>
      </c>
      <c r="J3230">
        <v>1447606884</v>
      </c>
      <c r="K3230" t="b">
        <v>1</v>
      </c>
      <c r="L3230">
        <v>37</v>
      </c>
      <c r="M3230" t="b">
        <v>1</v>
      </c>
      <c r="N3230" t="s">
        <v>8271</v>
      </c>
      <c r="O3230" s="5">
        <f t="shared" si="200"/>
        <v>102.34285714285714</v>
      </c>
      <c r="P3230" s="7">
        <f t="shared" si="201"/>
        <v>193.62162162162161</v>
      </c>
      <c r="Q3230" t="s">
        <v>8317</v>
      </c>
      <c r="R3230" t="s">
        <v>8318</v>
      </c>
      <c r="S3230" s="12">
        <f t="shared" si="202"/>
        <v>42323.70930555556</v>
      </c>
      <c r="T3230" s="12">
        <f t="shared" si="203"/>
        <v>42355.207638888889</v>
      </c>
    </row>
    <row r="3231" spans="1:20" ht="45" hidden="1" x14ac:dyDescent="0.25">
      <c r="A3231">
        <v>3229</v>
      </c>
      <c r="B3231" s="3" t="s">
        <v>3229</v>
      </c>
      <c r="C3231" s="3" t="s">
        <v>7339</v>
      </c>
      <c r="D3231">
        <v>20000</v>
      </c>
      <c r="E3231">
        <v>21573</v>
      </c>
      <c r="F3231" t="s">
        <v>8219</v>
      </c>
      <c r="G3231" t="s">
        <v>8224</v>
      </c>
      <c r="H3231" t="s">
        <v>8246</v>
      </c>
      <c r="I3231">
        <v>1416470398</v>
      </c>
      <c r="J3231">
        <v>1413874798</v>
      </c>
      <c r="K3231" t="b">
        <v>1</v>
      </c>
      <c r="L3231">
        <v>202</v>
      </c>
      <c r="M3231" t="b">
        <v>1</v>
      </c>
      <c r="N3231" t="s">
        <v>8271</v>
      </c>
      <c r="O3231" s="5">
        <f t="shared" si="200"/>
        <v>107.86500000000001</v>
      </c>
      <c r="P3231" s="7">
        <f t="shared" si="201"/>
        <v>106.79702970297029</v>
      </c>
      <c r="Q3231" t="s">
        <v>8317</v>
      </c>
      <c r="R3231" t="s">
        <v>8318</v>
      </c>
      <c r="S3231" s="12">
        <f t="shared" si="202"/>
        <v>41933.291643518518</v>
      </c>
      <c r="T3231" s="12">
        <f t="shared" si="203"/>
        <v>41963.333310185189</v>
      </c>
    </row>
    <row r="3232" spans="1:20" ht="60" hidden="1" x14ac:dyDescent="0.25">
      <c r="A3232">
        <v>3230</v>
      </c>
      <c r="B3232" s="3" t="s">
        <v>3230</v>
      </c>
      <c r="C3232" s="3" t="s">
        <v>7340</v>
      </c>
      <c r="D3232">
        <v>2600</v>
      </c>
      <c r="E3232">
        <v>2857</v>
      </c>
      <c r="F3232" t="s">
        <v>8219</v>
      </c>
      <c r="G3232" t="s">
        <v>8224</v>
      </c>
      <c r="H3232" t="s">
        <v>8246</v>
      </c>
      <c r="I3232">
        <v>1412135940</v>
      </c>
      <c r="J3232">
        <v>1410840126</v>
      </c>
      <c r="K3232" t="b">
        <v>1</v>
      </c>
      <c r="L3232">
        <v>37</v>
      </c>
      <c r="M3232" t="b">
        <v>1</v>
      </c>
      <c r="N3232" t="s">
        <v>8271</v>
      </c>
      <c r="O3232" s="5">
        <f t="shared" si="200"/>
        <v>109.88461538461539</v>
      </c>
      <c r="P3232" s="7">
        <f t="shared" si="201"/>
        <v>77.21621621621621</v>
      </c>
      <c r="Q3232" t="s">
        <v>8317</v>
      </c>
      <c r="R3232" t="s">
        <v>8318</v>
      </c>
      <c r="S3232" s="12">
        <f t="shared" si="202"/>
        <v>41898.168125000004</v>
      </c>
      <c r="T3232" s="12">
        <f t="shared" si="203"/>
        <v>41913.165972222225</v>
      </c>
    </row>
    <row r="3233" spans="1:20" ht="45" hidden="1" x14ac:dyDescent="0.25">
      <c r="A3233">
        <v>3231</v>
      </c>
      <c r="B3233" s="3" t="s">
        <v>3231</v>
      </c>
      <c r="C3233" s="3" t="s">
        <v>7341</v>
      </c>
      <c r="D3233">
        <v>1000</v>
      </c>
      <c r="E3233">
        <v>1610</v>
      </c>
      <c r="F3233" t="s">
        <v>8219</v>
      </c>
      <c r="G3233" t="s">
        <v>8224</v>
      </c>
      <c r="H3233" t="s">
        <v>8246</v>
      </c>
      <c r="I3233">
        <v>1460846347</v>
      </c>
      <c r="J3233">
        <v>1458254347</v>
      </c>
      <c r="K3233" t="b">
        <v>0</v>
      </c>
      <c r="L3233">
        <v>28</v>
      </c>
      <c r="M3233" t="b">
        <v>1</v>
      </c>
      <c r="N3233" t="s">
        <v>8271</v>
      </c>
      <c r="O3233" s="5">
        <f t="shared" si="200"/>
        <v>161</v>
      </c>
      <c r="P3233" s="7">
        <f t="shared" si="201"/>
        <v>57.5</v>
      </c>
      <c r="Q3233" t="s">
        <v>8317</v>
      </c>
      <c r="R3233" t="s">
        <v>8318</v>
      </c>
      <c r="S3233" s="12">
        <f t="shared" si="202"/>
        <v>42446.943831018521</v>
      </c>
      <c r="T3233" s="12">
        <f t="shared" si="203"/>
        <v>42476.943831018521</v>
      </c>
    </row>
    <row r="3234" spans="1:20" ht="45" hidden="1" x14ac:dyDescent="0.25">
      <c r="A3234">
        <v>3232</v>
      </c>
      <c r="B3234" s="3" t="s">
        <v>3232</v>
      </c>
      <c r="C3234" s="3" t="s">
        <v>7342</v>
      </c>
      <c r="D3234">
        <v>1000</v>
      </c>
      <c r="E3234">
        <v>1312</v>
      </c>
      <c r="F3234" t="s">
        <v>8219</v>
      </c>
      <c r="G3234" t="s">
        <v>8224</v>
      </c>
      <c r="H3234" t="s">
        <v>8246</v>
      </c>
      <c r="I3234">
        <v>1462334340</v>
      </c>
      <c r="J3234">
        <v>1459711917</v>
      </c>
      <c r="K3234" t="b">
        <v>1</v>
      </c>
      <c r="L3234">
        <v>26</v>
      </c>
      <c r="M3234" t="b">
        <v>1</v>
      </c>
      <c r="N3234" t="s">
        <v>8271</v>
      </c>
      <c r="O3234" s="5">
        <f t="shared" si="200"/>
        <v>131.20000000000002</v>
      </c>
      <c r="P3234" s="7">
        <f t="shared" si="201"/>
        <v>50.46153846153846</v>
      </c>
      <c r="Q3234" t="s">
        <v>8317</v>
      </c>
      <c r="R3234" t="s">
        <v>8318</v>
      </c>
      <c r="S3234" s="12">
        <f t="shared" si="202"/>
        <v>42463.81385416667</v>
      </c>
      <c r="T3234" s="12">
        <f t="shared" si="203"/>
        <v>42494.165972222225</v>
      </c>
    </row>
    <row r="3235" spans="1:20" ht="45" hidden="1" x14ac:dyDescent="0.25">
      <c r="A3235">
        <v>3233</v>
      </c>
      <c r="B3235" s="3" t="s">
        <v>3233</v>
      </c>
      <c r="C3235" s="3" t="s">
        <v>7343</v>
      </c>
      <c r="D3235">
        <v>5000</v>
      </c>
      <c r="E3235">
        <v>5940</v>
      </c>
      <c r="F3235" t="s">
        <v>8219</v>
      </c>
      <c r="G3235" t="s">
        <v>8224</v>
      </c>
      <c r="H3235" t="s">
        <v>8246</v>
      </c>
      <c r="I3235">
        <v>1488482355</v>
      </c>
      <c r="J3235">
        <v>1485890355</v>
      </c>
      <c r="K3235" t="b">
        <v>0</v>
      </c>
      <c r="L3235">
        <v>61</v>
      </c>
      <c r="M3235" t="b">
        <v>1</v>
      </c>
      <c r="N3235" t="s">
        <v>8271</v>
      </c>
      <c r="O3235" s="5">
        <f t="shared" si="200"/>
        <v>118.8</v>
      </c>
      <c r="P3235" s="7">
        <f t="shared" si="201"/>
        <v>97.377049180327873</v>
      </c>
      <c r="Q3235" t="s">
        <v>8317</v>
      </c>
      <c r="R3235" t="s">
        <v>8318</v>
      </c>
      <c r="S3235" s="12">
        <f t="shared" si="202"/>
        <v>42766.805034722223</v>
      </c>
      <c r="T3235" s="12">
        <f t="shared" si="203"/>
        <v>42796.805034722223</v>
      </c>
    </row>
    <row r="3236" spans="1:20" ht="60" hidden="1" x14ac:dyDescent="0.25">
      <c r="A3236">
        <v>3234</v>
      </c>
      <c r="B3236" s="3" t="s">
        <v>3234</v>
      </c>
      <c r="C3236" s="3" t="s">
        <v>7344</v>
      </c>
      <c r="D3236">
        <v>4000</v>
      </c>
      <c r="E3236">
        <v>4015.71</v>
      </c>
      <c r="F3236" t="s">
        <v>8219</v>
      </c>
      <c r="G3236" t="s">
        <v>8225</v>
      </c>
      <c r="H3236" t="s">
        <v>8247</v>
      </c>
      <c r="I3236">
        <v>1485991860</v>
      </c>
      <c r="J3236">
        <v>1483124208</v>
      </c>
      <c r="K3236" t="b">
        <v>0</v>
      </c>
      <c r="L3236">
        <v>115</v>
      </c>
      <c r="M3236" t="b">
        <v>1</v>
      </c>
      <c r="N3236" t="s">
        <v>8271</v>
      </c>
      <c r="O3236" s="5">
        <f t="shared" si="200"/>
        <v>100.39275000000001</v>
      </c>
      <c r="P3236" s="7">
        <f t="shared" si="201"/>
        <v>34.91921739130435</v>
      </c>
      <c r="Q3236" t="s">
        <v>8317</v>
      </c>
      <c r="R3236" t="s">
        <v>8318</v>
      </c>
      <c r="S3236" s="12">
        <f t="shared" si="202"/>
        <v>42734.789444444439</v>
      </c>
      <c r="T3236" s="12">
        <f t="shared" si="203"/>
        <v>42767.979861111111</v>
      </c>
    </row>
    <row r="3237" spans="1:20" ht="60" hidden="1" x14ac:dyDescent="0.25">
      <c r="A3237">
        <v>3235</v>
      </c>
      <c r="B3237" s="3" t="s">
        <v>3235</v>
      </c>
      <c r="C3237" s="3" t="s">
        <v>7345</v>
      </c>
      <c r="D3237">
        <v>15000</v>
      </c>
      <c r="E3237">
        <v>15481</v>
      </c>
      <c r="F3237" t="s">
        <v>8219</v>
      </c>
      <c r="G3237" t="s">
        <v>8224</v>
      </c>
      <c r="H3237" t="s">
        <v>8246</v>
      </c>
      <c r="I3237">
        <v>1467361251</v>
      </c>
      <c r="J3237">
        <v>1464769251</v>
      </c>
      <c r="K3237" t="b">
        <v>1</v>
      </c>
      <c r="L3237">
        <v>181</v>
      </c>
      <c r="M3237" t="b">
        <v>1</v>
      </c>
      <c r="N3237" t="s">
        <v>8271</v>
      </c>
      <c r="O3237" s="5">
        <f t="shared" si="200"/>
        <v>103.20666666666666</v>
      </c>
      <c r="P3237" s="7">
        <f t="shared" si="201"/>
        <v>85.530386740331494</v>
      </c>
      <c r="Q3237" t="s">
        <v>8317</v>
      </c>
      <c r="R3237" t="s">
        <v>8318</v>
      </c>
      <c r="S3237" s="12">
        <f t="shared" si="202"/>
        <v>42522.347812499997</v>
      </c>
      <c r="T3237" s="12">
        <f t="shared" si="203"/>
        <v>42552.347812499997</v>
      </c>
    </row>
    <row r="3238" spans="1:20" ht="60" hidden="1" x14ac:dyDescent="0.25">
      <c r="A3238">
        <v>3236</v>
      </c>
      <c r="B3238" s="3" t="s">
        <v>3236</v>
      </c>
      <c r="C3238" s="3" t="s">
        <v>7346</v>
      </c>
      <c r="D3238">
        <v>20000</v>
      </c>
      <c r="E3238">
        <v>20120</v>
      </c>
      <c r="F3238" t="s">
        <v>8219</v>
      </c>
      <c r="G3238" t="s">
        <v>8224</v>
      </c>
      <c r="H3238" t="s">
        <v>8246</v>
      </c>
      <c r="I3238">
        <v>1482962433</v>
      </c>
      <c r="J3238">
        <v>1480370433</v>
      </c>
      <c r="K3238" t="b">
        <v>0</v>
      </c>
      <c r="L3238">
        <v>110</v>
      </c>
      <c r="M3238" t="b">
        <v>1</v>
      </c>
      <c r="N3238" t="s">
        <v>8271</v>
      </c>
      <c r="O3238" s="5">
        <f t="shared" si="200"/>
        <v>100.6</v>
      </c>
      <c r="P3238" s="7">
        <f t="shared" si="201"/>
        <v>182.90909090909091</v>
      </c>
      <c r="Q3238" t="s">
        <v>8317</v>
      </c>
      <c r="R3238" t="s">
        <v>8318</v>
      </c>
      <c r="S3238" s="12">
        <f t="shared" si="202"/>
        <v>42702.917048611111</v>
      </c>
      <c r="T3238" s="12">
        <f t="shared" si="203"/>
        <v>42732.917048611111</v>
      </c>
    </row>
    <row r="3239" spans="1:20" ht="30" hidden="1" x14ac:dyDescent="0.25">
      <c r="A3239">
        <v>3237</v>
      </c>
      <c r="B3239" s="3" t="s">
        <v>3237</v>
      </c>
      <c r="C3239" s="3" t="s">
        <v>7347</v>
      </c>
      <c r="D3239">
        <v>35000</v>
      </c>
      <c r="E3239">
        <v>35275.64</v>
      </c>
      <c r="F3239" t="s">
        <v>8219</v>
      </c>
      <c r="G3239" t="s">
        <v>8224</v>
      </c>
      <c r="H3239" t="s">
        <v>8246</v>
      </c>
      <c r="I3239">
        <v>1443499140</v>
      </c>
      <c r="J3239">
        <v>1441452184</v>
      </c>
      <c r="K3239" t="b">
        <v>1</v>
      </c>
      <c r="L3239">
        <v>269</v>
      </c>
      <c r="M3239" t="b">
        <v>1</v>
      </c>
      <c r="N3239" t="s">
        <v>8271</v>
      </c>
      <c r="O3239" s="5">
        <f t="shared" si="200"/>
        <v>100.78754285714287</v>
      </c>
      <c r="P3239" s="7">
        <f t="shared" si="201"/>
        <v>131.13620817843866</v>
      </c>
      <c r="Q3239" t="s">
        <v>8317</v>
      </c>
      <c r="R3239" t="s">
        <v>8318</v>
      </c>
      <c r="S3239" s="12">
        <f t="shared" si="202"/>
        <v>42252.474351851852</v>
      </c>
      <c r="T3239" s="12">
        <f t="shared" si="203"/>
        <v>42276.165972222225</v>
      </c>
    </row>
    <row r="3240" spans="1:20" ht="60" hidden="1" x14ac:dyDescent="0.25">
      <c r="A3240">
        <v>3238</v>
      </c>
      <c r="B3240" s="3" t="s">
        <v>3238</v>
      </c>
      <c r="C3240" s="3" t="s">
        <v>7348</v>
      </c>
      <c r="D3240">
        <v>2800</v>
      </c>
      <c r="E3240">
        <v>3145</v>
      </c>
      <c r="F3240" t="s">
        <v>8219</v>
      </c>
      <c r="G3240" t="s">
        <v>8225</v>
      </c>
      <c r="H3240" t="s">
        <v>8247</v>
      </c>
      <c r="I3240">
        <v>1435752898</v>
      </c>
      <c r="J3240">
        <v>1433160898</v>
      </c>
      <c r="K3240" t="b">
        <v>1</v>
      </c>
      <c r="L3240">
        <v>79</v>
      </c>
      <c r="M3240" t="b">
        <v>1</v>
      </c>
      <c r="N3240" t="s">
        <v>8271</v>
      </c>
      <c r="O3240" s="5">
        <f t="shared" si="200"/>
        <v>112.32142857142857</v>
      </c>
      <c r="P3240" s="7">
        <f t="shared" si="201"/>
        <v>39.810126582278478</v>
      </c>
      <c r="Q3240" t="s">
        <v>8317</v>
      </c>
      <c r="R3240" t="s">
        <v>8318</v>
      </c>
      <c r="S3240" s="12">
        <f t="shared" si="202"/>
        <v>42156.510393518518</v>
      </c>
      <c r="T3240" s="12">
        <f t="shared" si="203"/>
        <v>42186.510393518518</v>
      </c>
    </row>
    <row r="3241" spans="1:20" ht="60" hidden="1" x14ac:dyDescent="0.25">
      <c r="A3241">
        <v>3239</v>
      </c>
      <c r="B3241" s="3" t="s">
        <v>3239</v>
      </c>
      <c r="C3241" s="3" t="s">
        <v>7349</v>
      </c>
      <c r="D3241">
        <v>5862</v>
      </c>
      <c r="E3241">
        <v>6208.98</v>
      </c>
      <c r="F3241" t="s">
        <v>8219</v>
      </c>
      <c r="G3241" t="s">
        <v>8225</v>
      </c>
      <c r="H3241" t="s">
        <v>8247</v>
      </c>
      <c r="I3241">
        <v>1445817540</v>
      </c>
      <c r="J3241">
        <v>1443665293</v>
      </c>
      <c r="K3241" t="b">
        <v>1</v>
      </c>
      <c r="L3241">
        <v>104</v>
      </c>
      <c r="M3241" t="b">
        <v>1</v>
      </c>
      <c r="N3241" t="s">
        <v>8271</v>
      </c>
      <c r="O3241" s="5">
        <f t="shared" si="200"/>
        <v>105.91914022517912</v>
      </c>
      <c r="P3241" s="7">
        <f t="shared" si="201"/>
        <v>59.701730769230764</v>
      </c>
      <c r="Q3241" t="s">
        <v>8317</v>
      </c>
      <c r="R3241" t="s">
        <v>8318</v>
      </c>
      <c r="S3241" s="12">
        <f t="shared" si="202"/>
        <v>42278.089039351849</v>
      </c>
      <c r="T3241" s="12">
        <f t="shared" si="203"/>
        <v>42302.999305555553</v>
      </c>
    </row>
    <row r="3242" spans="1:20" ht="60" hidden="1" x14ac:dyDescent="0.25">
      <c r="A3242">
        <v>3240</v>
      </c>
      <c r="B3242" s="3" t="s">
        <v>3240</v>
      </c>
      <c r="C3242" s="3" t="s">
        <v>7350</v>
      </c>
      <c r="D3242">
        <v>3000</v>
      </c>
      <c r="E3242">
        <v>3017</v>
      </c>
      <c r="F3242" t="s">
        <v>8219</v>
      </c>
      <c r="G3242" t="s">
        <v>8225</v>
      </c>
      <c r="H3242" t="s">
        <v>8247</v>
      </c>
      <c r="I3242">
        <v>1487286000</v>
      </c>
      <c r="J3242">
        <v>1484843948</v>
      </c>
      <c r="K3242" t="b">
        <v>0</v>
      </c>
      <c r="L3242">
        <v>34</v>
      </c>
      <c r="M3242" t="b">
        <v>1</v>
      </c>
      <c r="N3242" t="s">
        <v>8271</v>
      </c>
      <c r="O3242" s="5">
        <f t="shared" si="200"/>
        <v>100.56666666666668</v>
      </c>
      <c r="P3242" s="7">
        <f t="shared" si="201"/>
        <v>88.735294117647058</v>
      </c>
      <c r="Q3242" t="s">
        <v>8317</v>
      </c>
      <c r="R3242" t="s">
        <v>8318</v>
      </c>
      <c r="S3242" s="12">
        <f t="shared" si="202"/>
        <v>42754.693842592591</v>
      </c>
      <c r="T3242" s="12">
        <f t="shared" si="203"/>
        <v>42782.958333333328</v>
      </c>
    </row>
    <row r="3243" spans="1:20" ht="60" hidden="1" x14ac:dyDescent="0.25">
      <c r="A3243">
        <v>3241</v>
      </c>
      <c r="B3243" s="3" t="s">
        <v>3241</v>
      </c>
      <c r="C3243" s="3" t="s">
        <v>7351</v>
      </c>
      <c r="D3243">
        <v>8500</v>
      </c>
      <c r="E3243">
        <v>9801</v>
      </c>
      <c r="F3243" t="s">
        <v>8219</v>
      </c>
      <c r="G3243" t="s">
        <v>8224</v>
      </c>
      <c r="H3243" t="s">
        <v>8246</v>
      </c>
      <c r="I3243">
        <v>1413269940</v>
      </c>
      <c r="J3243">
        <v>1410421670</v>
      </c>
      <c r="K3243" t="b">
        <v>1</v>
      </c>
      <c r="L3243">
        <v>167</v>
      </c>
      <c r="M3243" t="b">
        <v>1</v>
      </c>
      <c r="N3243" t="s">
        <v>8271</v>
      </c>
      <c r="O3243" s="5">
        <f t="shared" si="200"/>
        <v>115.30588235294117</v>
      </c>
      <c r="P3243" s="7">
        <f t="shared" si="201"/>
        <v>58.688622754491021</v>
      </c>
      <c r="Q3243" t="s">
        <v>8317</v>
      </c>
      <c r="R3243" t="s">
        <v>8318</v>
      </c>
      <c r="S3243" s="12">
        <f t="shared" si="202"/>
        <v>41893.324884259258</v>
      </c>
      <c r="T3243" s="12">
        <f t="shared" si="203"/>
        <v>41926.290972222225</v>
      </c>
    </row>
    <row r="3244" spans="1:20" ht="45" hidden="1" x14ac:dyDescent="0.25">
      <c r="A3244">
        <v>3242</v>
      </c>
      <c r="B3244" s="3" t="s">
        <v>3242</v>
      </c>
      <c r="C3244" s="3" t="s">
        <v>7352</v>
      </c>
      <c r="D3244">
        <v>10000</v>
      </c>
      <c r="E3244">
        <v>12730.42</v>
      </c>
      <c r="F3244" t="s">
        <v>8219</v>
      </c>
      <c r="G3244" t="s">
        <v>8224</v>
      </c>
      <c r="H3244" t="s">
        <v>8246</v>
      </c>
      <c r="I3244">
        <v>1411150092</v>
      </c>
      <c r="J3244">
        <v>1408558092</v>
      </c>
      <c r="K3244" t="b">
        <v>1</v>
      </c>
      <c r="L3244">
        <v>183</v>
      </c>
      <c r="M3244" t="b">
        <v>1</v>
      </c>
      <c r="N3244" t="s">
        <v>8271</v>
      </c>
      <c r="O3244" s="5">
        <f t="shared" si="200"/>
        <v>127.30419999999999</v>
      </c>
      <c r="P3244" s="7">
        <f t="shared" si="201"/>
        <v>69.56513661202186</v>
      </c>
      <c r="Q3244" t="s">
        <v>8317</v>
      </c>
      <c r="R3244" t="s">
        <v>8318</v>
      </c>
      <c r="S3244" s="12">
        <f t="shared" si="202"/>
        <v>41871.755694444444</v>
      </c>
      <c r="T3244" s="12">
        <f t="shared" si="203"/>
        <v>41901.755694444444</v>
      </c>
    </row>
    <row r="3245" spans="1:20" ht="45" hidden="1" x14ac:dyDescent="0.25">
      <c r="A3245">
        <v>3243</v>
      </c>
      <c r="B3245" s="3" t="s">
        <v>3243</v>
      </c>
      <c r="C3245" s="3" t="s">
        <v>7353</v>
      </c>
      <c r="D3245">
        <v>8000</v>
      </c>
      <c r="E3245">
        <v>8227</v>
      </c>
      <c r="F3245" t="s">
        <v>8219</v>
      </c>
      <c r="G3245" t="s">
        <v>8224</v>
      </c>
      <c r="H3245" t="s">
        <v>8246</v>
      </c>
      <c r="I3245">
        <v>1444348800</v>
      </c>
      <c r="J3245">
        <v>1442283562</v>
      </c>
      <c r="K3245" t="b">
        <v>1</v>
      </c>
      <c r="L3245">
        <v>71</v>
      </c>
      <c r="M3245" t="b">
        <v>1</v>
      </c>
      <c r="N3245" t="s">
        <v>8271</v>
      </c>
      <c r="O3245" s="5">
        <f t="shared" si="200"/>
        <v>102.83750000000001</v>
      </c>
      <c r="P3245" s="7">
        <f t="shared" si="201"/>
        <v>115.87323943661971</v>
      </c>
      <c r="Q3245" t="s">
        <v>8317</v>
      </c>
      <c r="R3245" t="s">
        <v>8318</v>
      </c>
      <c r="S3245" s="12">
        <f t="shared" si="202"/>
        <v>42262.096782407403</v>
      </c>
      <c r="T3245" s="12">
        <f t="shared" si="203"/>
        <v>42286</v>
      </c>
    </row>
    <row r="3246" spans="1:20" ht="45" hidden="1" x14ac:dyDescent="0.25">
      <c r="A3246">
        <v>3244</v>
      </c>
      <c r="B3246" s="3" t="s">
        <v>3244</v>
      </c>
      <c r="C3246" s="3" t="s">
        <v>7354</v>
      </c>
      <c r="D3246">
        <v>1600</v>
      </c>
      <c r="E3246">
        <v>1647</v>
      </c>
      <c r="F3246" t="s">
        <v>8219</v>
      </c>
      <c r="G3246" t="s">
        <v>8225</v>
      </c>
      <c r="H3246" t="s">
        <v>8247</v>
      </c>
      <c r="I3246">
        <v>1480613982</v>
      </c>
      <c r="J3246">
        <v>1478018382</v>
      </c>
      <c r="K3246" t="b">
        <v>0</v>
      </c>
      <c r="L3246">
        <v>69</v>
      </c>
      <c r="M3246" t="b">
        <v>1</v>
      </c>
      <c r="N3246" t="s">
        <v>8271</v>
      </c>
      <c r="O3246" s="5">
        <f t="shared" si="200"/>
        <v>102.9375</v>
      </c>
      <c r="P3246" s="7">
        <f t="shared" si="201"/>
        <v>23.869565217391305</v>
      </c>
      <c r="Q3246" t="s">
        <v>8317</v>
      </c>
      <c r="R3246" t="s">
        <v>8318</v>
      </c>
      <c r="S3246" s="12">
        <f t="shared" si="202"/>
        <v>42675.694236111114</v>
      </c>
      <c r="T3246" s="12">
        <f t="shared" si="203"/>
        <v>42705.735902777778</v>
      </c>
    </row>
    <row r="3247" spans="1:20" ht="45" hidden="1" x14ac:dyDescent="0.25">
      <c r="A3247">
        <v>3245</v>
      </c>
      <c r="B3247" s="3" t="s">
        <v>3245</v>
      </c>
      <c r="C3247" s="3" t="s">
        <v>7355</v>
      </c>
      <c r="D3247">
        <v>21000</v>
      </c>
      <c r="E3247">
        <v>21904</v>
      </c>
      <c r="F3247" t="s">
        <v>8219</v>
      </c>
      <c r="G3247" t="s">
        <v>8224</v>
      </c>
      <c r="H3247" t="s">
        <v>8246</v>
      </c>
      <c r="I3247">
        <v>1434074400</v>
      </c>
      <c r="J3247">
        <v>1431354258</v>
      </c>
      <c r="K3247" t="b">
        <v>0</v>
      </c>
      <c r="L3247">
        <v>270</v>
      </c>
      <c r="M3247" t="b">
        <v>1</v>
      </c>
      <c r="N3247" t="s">
        <v>8271</v>
      </c>
      <c r="O3247" s="5">
        <f t="shared" si="200"/>
        <v>104.3047619047619</v>
      </c>
      <c r="P3247" s="7">
        <f t="shared" si="201"/>
        <v>81.125925925925927</v>
      </c>
      <c r="Q3247" t="s">
        <v>8317</v>
      </c>
      <c r="R3247" t="s">
        <v>8318</v>
      </c>
      <c r="S3247" s="12">
        <f t="shared" si="202"/>
        <v>42135.60020833333</v>
      </c>
      <c r="T3247" s="12">
        <f t="shared" si="203"/>
        <v>42167.083333333328</v>
      </c>
    </row>
    <row r="3248" spans="1:20" ht="45" hidden="1" x14ac:dyDescent="0.25">
      <c r="A3248">
        <v>3246</v>
      </c>
      <c r="B3248" s="3" t="s">
        <v>3246</v>
      </c>
      <c r="C3248" s="3" t="s">
        <v>7356</v>
      </c>
      <c r="D3248">
        <v>10000</v>
      </c>
      <c r="E3248">
        <v>11122</v>
      </c>
      <c r="F3248" t="s">
        <v>8219</v>
      </c>
      <c r="G3248" t="s">
        <v>8224</v>
      </c>
      <c r="H3248" t="s">
        <v>8246</v>
      </c>
      <c r="I3248">
        <v>1442030340</v>
      </c>
      <c r="J3248">
        <v>1439551200</v>
      </c>
      <c r="K3248" t="b">
        <v>1</v>
      </c>
      <c r="L3248">
        <v>193</v>
      </c>
      <c r="M3248" t="b">
        <v>1</v>
      </c>
      <c r="N3248" t="s">
        <v>8271</v>
      </c>
      <c r="O3248" s="5">
        <f t="shared" si="200"/>
        <v>111.22000000000001</v>
      </c>
      <c r="P3248" s="7">
        <f t="shared" si="201"/>
        <v>57.626943005181346</v>
      </c>
      <c r="Q3248" t="s">
        <v>8317</v>
      </c>
      <c r="R3248" t="s">
        <v>8318</v>
      </c>
      <c r="S3248" s="12">
        <f t="shared" si="202"/>
        <v>42230.472222222219</v>
      </c>
      <c r="T3248" s="12">
        <f t="shared" si="203"/>
        <v>42259.165972222225</v>
      </c>
    </row>
    <row r="3249" spans="1:20" ht="60" hidden="1" x14ac:dyDescent="0.25">
      <c r="A3249">
        <v>3247</v>
      </c>
      <c r="B3249" s="3" t="s">
        <v>3247</v>
      </c>
      <c r="C3249" s="3" t="s">
        <v>7357</v>
      </c>
      <c r="D3249">
        <v>2500</v>
      </c>
      <c r="E3249">
        <v>2646.5</v>
      </c>
      <c r="F3249" t="s">
        <v>8219</v>
      </c>
      <c r="G3249" t="s">
        <v>8225</v>
      </c>
      <c r="H3249" t="s">
        <v>8247</v>
      </c>
      <c r="I3249">
        <v>1436696712</v>
      </c>
      <c r="J3249">
        <v>1434104712</v>
      </c>
      <c r="K3249" t="b">
        <v>1</v>
      </c>
      <c r="L3249">
        <v>57</v>
      </c>
      <c r="M3249" t="b">
        <v>1</v>
      </c>
      <c r="N3249" t="s">
        <v>8271</v>
      </c>
      <c r="O3249" s="5">
        <f t="shared" si="200"/>
        <v>105.86</v>
      </c>
      <c r="P3249" s="7">
        <f t="shared" si="201"/>
        <v>46.429824561403507</v>
      </c>
      <c r="Q3249" t="s">
        <v>8317</v>
      </c>
      <c r="R3249" t="s">
        <v>8318</v>
      </c>
      <c r="S3249" s="12">
        <f t="shared" si="202"/>
        <v>42167.434166666666</v>
      </c>
      <c r="T3249" s="12">
        <f t="shared" si="203"/>
        <v>42197.434166666666</v>
      </c>
    </row>
    <row r="3250" spans="1:20" ht="30" hidden="1" x14ac:dyDescent="0.25">
      <c r="A3250">
        <v>3248</v>
      </c>
      <c r="B3250" s="3" t="s">
        <v>3248</v>
      </c>
      <c r="C3250" s="3" t="s">
        <v>7358</v>
      </c>
      <c r="D3250">
        <v>12000</v>
      </c>
      <c r="E3250">
        <v>12095</v>
      </c>
      <c r="F3250" t="s">
        <v>8219</v>
      </c>
      <c r="G3250" t="s">
        <v>8224</v>
      </c>
      <c r="H3250" t="s">
        <v>8246</v>
      </c>
      <c r="I3250">
        <v>1428178757</v>
      </c>
      <c r="J3250">
        <v>1425590357</v>
      </c>
      <c r="K3250" t="b">
        <v>1</v>
      </c>
      <c r="L3250">
        <v>200</v>
      </c>
      <c r="M3250" t="b">
        <v>1</v>
      </c>
      <c r="N3250" t="s">
        <v>8271</v>
      </c>
      <c r="O3250" s="5">
        <f t="shared" si="200"/>
        <v>100.79166666666666</v>
      </c>
      <c r="P3250" s="7">
        <f t="shared" si="201"/>
        <v>60.475000000000001</v>
      </c>
      <c r="Q3250" t="s">
        <v>8317</v>
      </c>
      <c r="R3250" t="s">
        <v>8318</v>
      </c>
      <c r="S3250" s="12">
        <f t="shared" si="202"/>
        <v>42068.888391203705</v>
      </c>
      <c r="T3250" s="12">
        <f t="shared" si="203"/>
        <v>42098.846724537041</v>
      </c>
    </row>
    <row r="3251" spans="1:20" ht="60" hidden="1" x14ac:dyDescent="0.25">
      <c r="A3251">
        <v>3249</v>
      </c>
      <c r="B3251" s="3" t="s">
        <v>3249</v>
      </c>
      <c r="C3251" s="3" t="s">
        <v>7359</v>
      </c>
      <c r="D3251">
        <v>5500</v>
      </c>
      <c r="E3251">
        <v>5771</v>
      </c>
      <c r="F3251" t="s">
        <v>8219</v>
      </c>
      <c r="G3251" t="s">
        <v>8224</v>
      </c>
      <c r="H3251" t="s">
        <v>8246</v>
      </c>
      <c r="I3251">
        <v>1434822914</v>
      </c>
      <c r="J3251">
        <v>1432230914</v>
      </c>
      <c r="K3251" t="b">
        <v>1</v>
      </c>
      <c r="L3251">
        <v>88</v>
      </c>
      <c r="M3251" t="b">
        <v>1</v>
      </c>
      <c r="N3251" t="s">
        <v>8271</v>
      </c>
      <c r="O3251" s="5">
        <f t="shared" si="200"/>
        <v>104.92727272727274</v>
      </c>
      <c r="P3251" s="7">
        <f t="shared" si="201"/>
        <v>65.579545454545453</v>
      </c>
      <c r="Q3251" t="s">
        <v>8317</v>
      </c>
      <c r="R3251" t="s">
        <v>8318</v>
      </c>
      <c r="S3251" s="12">
        <f t="shared" si="202"/>
        <v>42145.746689814812</v>
      </c>
      <c r="T3251" s="12">
        <f t="shared" si="203"/>
        <v>42175.746689814812</v>
      </c>
    </row>
    <row r="3252" spans="1:20" ht="60" hidden="1" x14ac:dyDescent="0.25">
      <c r="A3252">
        <v>3250</v>
      </c>
      <c r="B3252" s="3" t="s">
        <v>3250</v>
      </c>
      <c r="C3252" s="3" t="s">
        <v>7360</v>
      </c>
      <c r="D3252">
        <v>25000</v>
      </c>
      <c r="E3252">
        <v>25388</v>
      </c>
      <c r="F3252" t="s">
        <v>8219</v>
      </c>
      <c r="G3252" t="s">
        <v>8224</v>
      </c>
      <c r="H3252" t="s">
        <v>8246</v>
      </c>
      <c r="I3252">
        <v>1415213324</v>
      </c>
      <c r="J3252">
        <v>1412617724</v>
      </c>
      <c r="K3252" t="b">
        <v>1</v>
      </c>
      <c r="L3252">
        <v>213</v>
      </c>
      <c r="M3252" t="b">
        <v>1</v>
      </c>
      <c r="N3252" t="s">
        <v>8271</v>
      </c>
      <c r="O3252" s="5">
        <f t="shared" si="200"/>
        <v>101.55199999999999</v>
      </c>
      <c r="P3252" s="7">
        <f t="shared" si="201"/>
        <v>119.1924882629108</v>
      </c>
      <c r="Q3252" t="s">
        <v>8317</v>
      </c>
      <c r="R3252" t="s">
        <v>8318</v>
      </c>
      <c r="S3252" s="12">
        <f t="shared" si="202"/>
        <v>41918.742175925923</v>
      </c>
      <c r="T3252" s="12">
        <f t="shared" si="203"/>
        <v>41948.783842592595</v>
      </c>
    </row>
    <row r="3253" spans="1:20" ht="60" hidden="1" x14ac:dyDescent="0.25">
      <c r="A3253">
        <v>3251</v>
      </c>
      <c r="B3253" s="3" t="s">
        <v>3251</v>
      </c>
      <c r="C3253" s="3" t="s">
        <v>7361</v>
      </c>
      <c r="D3253">
        <v>1500</v>
      </c>
      <c r="E3253">
        <v>1661</v>
      </c>
      <c r="F3253" t="s">
        <v>8219</v>
      </c>
      <c r="G3253" t="s">
        <v>8224</v>
      </c>
      <c r="H3253" t="s">
        <v>8246</v>
      </c>
      <c r="I3253">
        <v>1434907966</v>
      </c>
      <c r="J3253">
        <v>1432315966</v>
      </c>
      <c r="K3253" t="b">
        <v>1</v>
      </c>
      <c r="L3253">
        <v>20</v>
      </c>
      <c r="M3253" t="b">
        <v>1</v>
      </c>
      <c r="N3253" t="s">
        <v>8271</v>
      </c>
      <c r="O3253" s="5">
        <f t="shared" si="200"/>
        <v>110.73333333333333</v>
      </c>
      <c r="P3253" s="7">
        <f t="shared" si="201"/>
        <v>83.05</v>
      </c>
      <c r="Q3253" t="s">
        <v>8317</v>
      </c>
      <c r="R3253" t="s">
        <v>8318</v>
      </c>
      <c r="S3253" s="12">
        <f t="shared" si="202"/>
        <v>42146.731087962966</v>
      </c>
      <c r="T3253" s="12">
        <f t="shared" si="203"/>
        <v>42176.731087962966</v>
      </c>
    </row>
    <row r="3254" spans="1:20" ht="45" hidden="1" x14ac:dyDescent="0.25">
      <c r="A3254">
        <v>3252</v>
      </c>
      <c r="B3254" s="3" t="s">
        <v>3252</v>
      </c>
      <c r="C3254" s="3" t="s">
        <v>7362</v>
      </c>
      <c r="D3254">
        <v>2250</v>
      </c>
      <c r="E3254">
        <v>2876</v>
      </c>
      <c r="F3254" t="s">
        <v>8219</v>
      </c>
      <c r="G3254" t="s">
        <v>8225</v>
      </c>
      <c r="H3254" t="s">
        <v>8247</v>
      </c>
      <c r="I3254">
        <v>1473247240</v>
      </c>
      <c r="J3254">
        <v>1470655240</v>
      </c>
      <c r="K3254" t="b">
        <v>1</v>
      </c>
      <c r="L3254">
        <v>50</v>
      </c>
      <c r="M3254" t="b">
        <v>1</v>
      </c>
      <c r="N3254" t="s">
        <v>8271</v>
      </c>
      <c r="O3254" s="5">
        <f t="shared" si="200"/>
        <v>127.82222222222221</v>
      </c>
      <c r="P3254" s="7">
        <f t="shared" si="201"/>
        <v>57.52</v>
      </c>
      <c r="Q3254" t="s">
        <v>8317</v>
      </c>
      <c r="R3254" t="s">
        <v>8318</v>
      </c>
      <c r="S3254" s="12">
        <f t="shared" si="202"/>
        <v>42590.472685185188</v>
      </c>
      <c r="T3254" s="12">
        <f t="shared" si="203"/>
        <v>42620.472685185188</v>
      </c>
    </row>
    <row r="3255" spans="1:20" ht="45" hidden="1" x14ac:dyDescent="0.25">
      <c r="A3255">
        <v>3253</v>
      </c>
      <c r="B3255" s="3" t="s">
        <v>3253</v>
      </c>
      <c r="C3255" s="3" t="s">
        <v>7363</v>
      </c>
      <c r="D3255">
        <v>20000</v>
      </c>
      <c r="E3255">
        <v>20365</v>
      </c>
      <c r="F3255" t="s">
        <v>8219</v>
      </c>
      <c r="G3255" t="s">
        <v>8224</v>
      </c>
      <c r="H3255" t="s">
        <v>8246</v>
      </c>
      <c r="I3255">
        <v>1473306300</v>
      </c>
      <c r="J3255">
        <v>1471701028</v>
      </c>
      <c r="K3255" t="b">
        <v>1</v>
      </c>
      <c r="L3255">
        <v>115</v>
      </c>
      <c r="M3255" t="b">
        <v>1</v>
      </c>
      <c r="N3255" t="s">
        <v>8271</v>
      </c>
      <c r="O3255" s="5">
        <f t="shared" si="200"/>
        <v>101.82500000000002</v>
      </c>
      <c r="P3255" s="7">
        <f t="shared" si="201"/>
        <v>177.08695652173913</v>
      </c>
      <c r="Q3255" t="s">
        <v>8317</v>
      </c>
      <c r="R3255" t="s">
        <v>8318</v>
      </c>
      <c r="S3255" s="12">
        <f t="shared" si="202"/>
        <v>42602.576712962968</v>
      </c>
      <c r="T3255" s="12">
        <f t="shared" si="203"/>
        <v>42621.15625</v>
      </c>
    </row>
    <row r="3256" spans="1:20" ht="60" hidden="1" x14ac:dyDescent="0.25">
      <c r="A3256">
        <v>3254</v>
      </c>
      <c r="B3256" s="3" t="s">
        <v>3254</v>
      </c>
      <c r="C3256" s="3" t="s">
        <v>7364</v>
      </c>
      <c r="D3256">
        <v>13000</v>
      </c>
      <c r="E3256">
        <v>13163.5</v>
      </c>
      <c r="F3256" t="s">
        <v>8219</v>
      </c>
      <c r="G3256" t="s">
        <v>8225</v>
      </c>
      <c r="H3256" t="s">
        <v>8247</v>
      </c>
      <c r="I3256">
        <v>1427331809</v>
      </c>
      <c r="J3256">
        <v>1424743409</v>
      </c>
      <c r="K3256" t="b">
        <v>1</v>
      </c>
      <c r="L3256">
        <v>186</v>
      </c>
      <c r="M3256" t="b">
        <v>1</v>
      </c>
      <c r="N3256" t="s">
        <v>8271</v>
      </c>
      <c r="O3256" s="5">
        <f t="shared" si="200"/>
        <v>101.25769230769231</v>
      </c>
      <c r="P3256" s="7">
        <f t="shared" si="201"/>
        <v>70.771505376344081</v>
      </c>
      <c r="Q3256" t="s">
        <v>8317</v>
      </c>
      <c r="R3256" t="s">
        <v>8318</v>
      </c>
      <c r="S3256" s="12">
        <f t="shared" si="202"/>
        <v>42059.085752314815</v>
      </c>
      <c r="T3256" s="12">
        <f t="shared" si="203"/>
        <v>42089.044085648144</v>
      </c>
    </row>
    <row r="3257" spans="1:20" ht="60" hidden="1" x14ac:dyDescent="0.25">
      <c r="A3257">
        <v>3255</v>
      </c>
      <c r="B3257" s="3" t="s">
        <v>3255</v>
      </c>
      <c r="C3257" s="3" t="s">
        <v>7365</v>
      </c>
      <c r="D3257">
        <v>300</v>
      </c>
      <c r="E3257">
        <v>525</v>
      </c>
      <c r="F3257" t="s">
        <v>8219</v>
      </c>
      <c r="G3257" t="s">
        <v>8225</v>
      </c>
      <c r="H3257" t="s">
        <v>8247</v>
      </c>
      <c r="I3257">
        <v>1412706375</v>
      </c>
      <c r="J3257">
        <v>1410114375</v>
      </c>
      <c r="K3257" t="b">
        <v>1</v>
      </c>
      <c r="L3257">
        <v>18</v>
      </c>
      <c r="M3257" t="b">
        <v>1</v>
      </c>
      <c r="N3257" t="s">
        <v>8271</v>
      </c>
      <c r="O3257" s="5">
        <f t="shared" si="200"/>
        <v>175</v>
      </c>
      <c r="P3257" s="7">
        <f t="shared" si="201"/>
        <v>29.166666666666668</v>
      </c>
      <c r="Q3257" t="s">
        <v>8317</v>
      </c>
      <c r="R3257" t="s">
        <v>8318</v>
      </c>
      <c r="S3257" s="12">
        <f t="shared" si="202"/>
        <v>41889.768229166664</v>
      </c>
      <c r="T3257" s="12">
        <f t="shared" si="203"/>
        <v>41919.768229166664</v>
      </c>
    </row>
    <row r="3258" spans="1:20" ht="45" hidden="1" x14ac:dyDescent="0.25">
      <c r="A3258">
        <v>3256</v>
      </c>
      <c r="B3258" s="3" t="s">
        <v>3256</v>
      </c>
      <c r="C3258" s="3" t="s">
        <v>7366</v>
      </c>
      <c r="D3258">
        <v>10000</v>
      </c>
      <c r="E3258">
        <v>12806</v>
      </c>
      <c r="F3258" t="s">
        <v>8219</v>
      </c>
      <c r="G3258" t="s">
        <v>8224</v>
      </c>
      <c r="H3258" t="s">
        <v>8246</v>
      </c>
      <c r="I3258">
        <v>1433995140</v>
      </c>
      <c r="J3258">
        <v>1432129577</v>
      </c>
      <c r="K3258" t="b">
        <v>1</v>
      </c>
      <c r="L3258">
        <v>176</v>
      </c>
      <c r="M3258" t="b">
        <v>1</v>
      </c>
      <c r="N3258" t="s">
        <v>8271</v>
      </c>
      <c r="O3258" s="5">
        <f t="shared" si="200"/>
        <v>128.06</v>
      </c>
      <c r="P3258" s="7">
        <f t="shared" si="201"/>
        <v>72.76136363636364</v>
      </c>
      <c r="Q3258" t="s">
        <v>8317</v>
      </c>
      <c r="R3258" t="s">
        <v>8318</v>
      </c>
      <c r="S3258" s="12">
        <f t="shared" si="202"/>
        <v>42144.573807870373</v>
      </c>
      <c r="T3258" s="12">
        <f t="shared" si="203"/>
        <v>42166.165972222225</v>
      </c>
    </row>
    <row r="3259" spans="1:20" ht="60" hidden="1" x14ac:dyDescent="0.25">
      <c r="A3259">
        <v>3257</v>
      </c>
      <c r="B3259" s="3" t="s">
        <v>3257</v>
      </c>
      <c r="C3259" s="3" t="s">
        <v>7367</v>
      </c>
      <c r="D3259">
        <v>2000</v>
      </c>
      <c r="E3259">
        <v>2125.9899999999998</v>
      </c>
      <c r="F3259" t="s">
        <v>8219</v>
      </c>
      <c r="G3259" t="s">
        <v>8225</v>
      </c>
      <c r="H3259" t="s">
        <v>8247</v>
      </c>
      <c r="I3259">
        <v>1487769952</v>
      </c>
      <c r="J3259">
        <v>1485177952</v>
      </c>
      <c r="K3259" t="b">
        <v>0</v>
      </c>
      <c r="L3259">
        <v>41</v>
      </c>
      <c r="M3259" t="b">
        <v>1</v>
      </c>
      <c r="N3259" t="s">
        <v>8271</v>
      </c>
      <c r="O3259" s="5">
        <f t="shared" si="200"/>
        <v>106.29949999999999</v>
      </c>
      <c r="P3259" s="7">
        <f t="shared" si="201"/>
        <v>51.853414634146333</v>
      </c>
      <c r="Q3259" t="s">
        <v>8317</v>
      </c>
      <c r="R3259" t="s">
        <v>8318</v>
      </c>
      <c r="S3259" s="12">
        <f t="shared" si="202"/>
        <v>42758.559629629628</v>
      </c>
      <c r="T3259" s="12">
        <f t="shared" si="203"/>
        <v>42788.559629629628</v>
      </c>
    </row>
    <row r="3260" spans="1:20" ht="45" hidden="1" x14ac:dyDescent="0.25">
      <c r="A3260">
        <v>3258</v>
      </c>
      <c r="B3260" s="3" t="s">
        <v>3258</v>
      </c>
      <c r="C3260" s="3" t="s">
        <v>7368</v>
      </c>
      <c r="D3260">
        <v>7000</v>
      </c>
      <c r="E3260">
        <v>7365</v>
      </c>
      <c r="F3260" t="s">
        <v>8219</v>
      </c>
      <c r="G3260" t="s">
        <v>8224</v>
      </c>
      <c r="H3260" t="s">
        <v>8246</v>
      </c>
      <c r="I3260">
        <v>1420751861</v>
      </c>
      <c r="J3260">
        <v>1418159861</v>
      </c>
      <c r="K3260" t="b">
        <v>1</v>
      </c>
      <c r="L3260">
        <v>75</v>
      </c>
      <c r="M3260" t="b">
        <v>1</v>
      </c>
      <c r="N3260" t="s">
        <v>8271</v>
      </c>
      <c r="O3260" s="5">
        <f t="shared" si="200"/>
        <v>105.21428571428571</v>
      </c>
      <c r="P3260" s="7">
        <f t="shared" si="201"/>
        <v>98.2</v>
      </c>
      <c r="Q3260" t="s">
        <v>8317</v>
      </c>
      <c r="R3260" t="s">
        <v>8318</v>
      </c>
      <c r="S3260" s="12">
        <f t="shared" si="202"/>
        <v>41982.887280092589</v>
      </c>
      <c r="T3260" s="12">
        <f t="shared" si="203"/>
        <v>42012.887280092589</v>
      </c>
    </row>
    <row r="3261" spans="1:20" ht="60" hidden="1" x14ac:dyDescent="0.25">
      <c r="A3261">
        <v>3259</v>
      </c>
      <c r="B3261" s="3" t="s">
        <v>3259</v>
      </c>
      <c r="C3261" s="3" t="s">
        <v>7369</v>
      </c>
      <c r="D3261">
        <v>23000</v>
      </c>
      <c r="E3261">
        <v>24418.6</v>
      </c>
      <c r="F3261" t="s">
        <v>8219</v>
      </c>
      <c r="G3261" t="s">
        <v>8224</v>
      </c>
      <c r="H3261" t="s">
        <v>8246</v>
      </c>
      <c r="I3261">
        <v>1475294340</v>
      </c>
      <c r="J3261">
        <v>1472753745</v>
      </c>
      <c r="K3261" t="b">
        <v>1</v>
      </c>
      <c r="L3261">
        <v>97</v>
      </c>
      <c r="M3261" t="b">
        <v>1</v>
      </c>
      <c r="N3261" t="s">
        <v>8271</v>
      </c>
      <c r="O3261" s="5">
        <f t="shared" si="200"/>
        <v>106.16782608695652</v>
      </c>
      <c r="P3261" s="7">
        <f t="shared" si="201"/>
        <v>251.7381443298969</v>
      </c>
      <c r="Q3261" t="s">
        <v>8317</v>
      </c>
      <c r="R3261" t="s">
        <v>8318</v>
      </c>
      <c r="S3261" s="12">
        <f t="shared" si="202"/>
        <v>42614.760937500003</v>
      </c>
      <c r="T3261" s="12">
        <f t="shared" si="203"/>
        <v>42644.165972222225</v>
      </c>
    </row>
    <row r="3262" spans="1:20" ht="45" hidden="1" x14ac:dyDescent="0.25">
      <c r="A3262">
        <v>3260</v>
      </c>
      <c r="B3262" s="3" t="s">
        <v>3260</v>
      </c>
      <c r="C3262" s="3" t="s">
        <v>7370</v>
      </c>
      <c r="D3262">
        <v>5000</v>
      </c>
      <c r="E3262">
        <v>5462</v>
      </c>
      <c r="F3262" t="s">
        <v>8219</v>
      </c>
      <c r="G3262" t="s">
        <v>8224</v>
      </c>
      <c r="H3262" t="s">
        <v>8246</v>
      </c>
      <c r="I3262">
        <v>1448903318</v>
      </c>
      <c r="J3262">
        <v>1445875718</v>
      </c>
      <c r="K3262" t="b">
        <v>1</v>
      </c>
      <c r="L3262">
        <v>73</v>
      </c>
      <c r="M3262" t="b">
        <v>1</v>
      </c>
      <c r="N3262" t="s">
        <v>8271</v>
      </c>
      <c r="O3262" s="5">
        <f t="shared" si="200"/>
        <v>109.24000000000001</v>
      </c>
      <c r="P3262" s="7">
        <f t="shared" si="201"/>
        <v>74.821917808219183</v>
      </c>
      <c r="Q3262" t="s">
        <v>8317</v>
      </c>
      <c r="R3262" t="s">
        <v>8318</v>
      </c>
      <c r="S3262" s="12">
        <f t="shared" si="202"/>
        <v>42303.672662037032</v>
      </c>
      <c r="T3262" s="12">
        <f t="shared" si="203"/>
        <v>42338.714328703703</v>
      </c>
    </row>
    <row r="3263" spans="1:20" ht="45" hidden="1" x14ac:dyDescent="0.25">
      <c r="A3263">
        <v>3261</v>
      </c>
      <c r="B3263" s="3" t="s">
        <v>3261</v>
      </c>
      <c r="C3263" s="3" t="s">
        <v>7371</v>
      </c>
      <c r="D3263">
        <v>3300</v>
      </c>
      <c r="E3263">
        <v>3315</v>
      </c>
      <c r="F3263" t="s">
        <v>8219</v>
      </c>
      <c r="G3263" t="s">
        <v>8224</v>
      </c>
      <c r="H3263" t="s">
        <v>8246</v>
      </c>
      <c r="I3263">
        <v>1437067476</v>
      </c>
      <c r="J3263">
        <v>1434475476</v>
      </c>
      <c r="K3263" t="b">
        <v>1</v>
      </c>
      <c r="L3263">
        <v>49</v>
      </c>
      <c r="M3263" t="b">
        <v>1</v>
      </c>
      <c r="N3263" t="s">
        <v>8271</v>
      </c>
      <c r="O3263" s="5">
        <f t="shared" si="200"/>
        <v>100.45454545454547</v>
      </c>
      <c r="P3263" s="7">
        <f t="shared" si="201"/>
        <v>67.65306122448979</v>
      </c>
      <c r="Q3263" t="s">
        <v>8317</v>
      </c>
      <c r="R3263" t="s">
        <v>8318</v>
      </c>
      <c r="S3263" s="12">
        <f t="shared" si="202"/>
        <v>42171.725416666668</v>
      </c>
      <c r="T3263" s="12">
        <f t="shared" si="203"/>
        <v>42201.725416666668</v>
      </c>
    </row>
    <row r="3264" spans="1:20" ht="30" hidden="1" x14ac:dyDescent="0.25">
      <c r="A3264">
        <v>3262</v>
      </c>
      <c r="B3264" s="3" t="s">
        <v>3262</v>
      </c>
      <c r="C3264" s="3" t="s">
        <v>7372</v>
      </c>
      <c r="D3264">
        <v>12200</v>
      </c>
      <c r="E3264">
        <v>12571</v>
      </c>
      <c r="F3264" t="s">
        <v>8219</v>
      </c>
      <c r="G3264" t="s">
        <v>8224</v>
      </c>
      <c r="H3264" t="s">
        <v>8246</v>
      </c>
      <c r="I3264">
        <v>1419220800</v>
      </c>
      <c r="J3264">
        <v>1416555262</v>
      </c>
      <c r="K3264" t="b">
        <v>1</v>
      </c>
      <c r="L3264">
        <v>134</v>
      </c>
      <c r="M3264" t="b">
        <v>1</v>
      </c>
      <c r="N3264" t="s">
        <v>8271</v>
      </c>
      <c r="O3264" s="5">
        <f t="shared" si="200"/>
        <v>103.04098360655738</v>
      </c>
      <c r="P3264" s="7">
        <f t="shared" si="201"/>
        <v>93.81343283582089</v>
      </c>
      <c r="Q3264" t="s">
        <v>8317</v>
      </c>
      <c r="R3264" t="s">
        <v>8318</v>
      </c>
      <c r="S3264" s="12">
        <f t="shared" si="202"/>
        <v>41964.315532407403</v>
      </c>
      <c r="T3264" s="12">
        <f t="shared" si="203"/>
        <v>41995.166666666672</v>
      </c>
    </row>
    <row r="3265" spans="1:20" ht="45" hidden="1" x14ac:dyDescent="0.25">
      <c r="A3265">
        <v>3263</v>
      </c>
      <c r="B3265" s="3" t="s">
        <v>3263</v>
      </c>
      <c r="C3265" s="3" t="s">
        <v>7373</v>
      </c>
      <c r="D3265">
        <v>2500</v>
      </c>
      <c r="E3265">
        <v>2804.16</v>
      </c>
      <c r="F3265" t="s">
        <v>8219</v>
      </c>
      <c r="G3265" t="s">
        <v>8224</v>
      </c>
      <c r="H3265" t="s">
        <v>8246</v>
      </c>
      <c r="I3265">
        <v>1446238800</v>
      </c>
      <c r="J3265">
        <v>1444220588</v>
      </c>
      <c r="K3265" t="b">
        <v>1</v>
      </c>
      <c r="L3265">
        <v>68</v>
      </c>
      <c r="M3265" t="b">
        <v>1</v>
      </c>
      <c r="N3265" t="s">
        <v>8271</v>
      </c>
      <c r="O3265" s="5">
        <f t="shared" si="200"/>
        <v>112.1664</v>
      </c>
      <c r="P3265" s="7">
        <f t="shared" si="201"/>
        <v>41.237647058823526</v>
      </c>
      <c r="Q3265" t="s">
        <v>8317</v>
      </c>
      <c r="R3265" t="s">
        <v>8318</v>
      </c>
      <c r="S3265" s="12">
        <f t="shared" si="202"/>
        <v>42284.516064814816</v>
      </c>
      <c r="T3265" s="12">
        <f t="shared" si="203"/>
        <v>42307.875</v>
      </c>
    </row>
    <row r="3266" spans="1:20" ht="45" hidden="1" x14ac:dyDescent="0.25">
      <c r="A3266">
        <v>3264</v>
      </c>
      <c r="B3266" s="3" t="s">
        <v>3264</v>
      </c>
      <c r="C3266" s="3" t="s">
        <v>7374</v>
      </c>
      <c r="D3266">
        <v>2500</v>
      </c>
      <c r="E3266">
        <v>2575</v>
      </c>
      <c r="F3266" t="s">
        <v>8219</v>
      </c>
      <c r="G3266" t="s">
        <v>8224</v>
      </c>
      <c r="H3266" t="s">
        <v>8246</v>
      </c>
      <c r="I3266">
        <v>1422482400</v>
      </c>
      <c r="J3266">
        <v>1421089938</v>
      </c>
      <c r="K3266" t="b">
        <v>1</v>
      </c>
      <c r="L3266">
        <v>49</v>
      </c>
      <c r="M3266" t="b">
        <v>1</v>
      </c>
      <c r="N3266" t="s">
        <v>8271</v>
      </c>
      <c r="O3266" s="5">
        <f t="shared" si="200"/>
        <v>103</v>
      </c>
      <c r="P3266" s="7">
        <f t="shared" si="201"/>
        <v>52.551020408163268</v>
      </c>
      <c r="Q3266" t="s">
        <v>8317</v>
      </c>
      <c r="R3266" t="s">
        <v>8318</v>
      </c>
      <c r="S3266" s="12">
        <f t="shared" si="202"/>
        <v>42016.800208333334</v>
      </c>
      <c r="T3266" s="12">
        <f t="shared" si="203"/>
        <v>42032.916666666672</v>
      </c>
    </row>
    <row r="3267" spans="1:20" ht="45" hidden="1" x14ac:dyDescent="0.25">
      <c r="A3267">
        <v>3265</v>
      </c>
      <c r="B3267" s="3" t="s">
        <v>3265</v>
      </c>
      <c r="C3267" s="3" t="s">
        <v>7375</v>
      </c>
      <c r="D3267">
        <v>2700</v>
      </c>
      <c r="E3267">
        <v>4428</v>
      </c>
      <c r="F3267" t="s">
        <v>8219</v>
      </c>
      <c r="G3267" t="s">
        <v>8241</v>
      </c>
      <c r="H3267" t="s">
        <v>8249</v>
      </c>
      <c r="I3267">
        <v>1449162000</v>
      </c>
      <c r="J3267">
        <v>1446570315</v>
      </c>
      <c r="K3267" t="b">
        <v>1</v>
      </c>
      <c r="L3267">
        <v>63</v>
      </c>
      <c r="M3267" t="b">
        <v>1</v>
      </c>
      <c r="N3267" t="s">
        <v>8271</v>
      </c>
      <c r="O3267" s="5">
        <f t="shared" ref="O3267:O3330" si="204">(E3267/D3267)*100</f>
        <v>164</v>
      </c>
      <c r="P3267" s="7">
        <f t="shared" ref="P3267:P3330" si="205">IF(E3267&gt;0,E3267/L3267,"N/A")</f>
        <v>70.285714285714292</v>
      </c>
      <c r="Q3267" t="s">
        <v>8317</v>
      </c>
      <c r="R3267" t="s">
        <v>8318</v>
      </c>
      <c r="S3267" s="12">
        <f t="shared" ref="S3267:S3330" si="206">(((J3267/60)/60)/24)+DATE(1970,1,1)</f>
        <v>42311.711979166663</v>
      </c>
      <c r="T3267" s="12">
        <f t="shared" ref="T3267:T3330" si="207">(((I3267/60)/60/24)+DATE(1970,1,1))</f>
        <v>42341.708333333328</v>
      </c>
    </row>
    <row r="3268" spans="1:20" ht="45" hidden="1" x14ac:dyDescent="0.25">
      <c r="A3268">
        <v>3266</v>
      </c>
      <c r="B3268" s="3" t="s">
        <v>3266</v>
      </c>
      <c r="C3268" s="3" t="s">
        <v>7376</v>
      </c>
      <c r="D3268">
        <v>6000</v>
      </c>
      <c r="E3268">
        <v>7877</v>
      </c>
      <c r="F3268" t="s">
        <v>8219</v>
      </c>
      <c r="G3268" t="s">
        <v>8224</v>
      </c>
      <c r="H3268" t="s">
        <v>8246</v>
      </c>
      <c r="I3268">
        <v>1434142800</v>
      </c>
      <c r="J3268">
        <v>1431435122</v>
      </c>
      <c r="K3268" t="b">
        <v>1</v>
      </c>
      <c r="L3268">
        <v>163</v>
      </c>
      <c r="M3268" t="b">
        <v>1</v>
      </c>
      <c r="N3268" t="s">
        <v>8271</v>
      </c>
      <c r="O3268" s="5">
        <f t="shared" si="204"/>
        <v>131.28333333333333</v>
      </c>
      <c r="P3268" s="7">
        <f t="shared" si="205"/>
        <v>48.325153374233132</v>
      </c>
      <c r="Q3268" t="s">
        <v>8317</v>
      </c>
      <c r="R3268" t="s">
        <v>8318</v>
      </c>
      <c r="S3268" s="12">
        <f t="shared" si="206"/>
        <v>42136.536134259266</v>
      </c>
      <c r="T3268" s="12">
        <f t="shared" si="207"/>
        <v>42167.875</v>
      </c>
    </row>
    <row r="3269" spans="1:20" ht="60" hidden="1" x14ac:dyDescent="0.25">
      <c r="A3269">
        <v>3267</v>
      </c>
      <c r="B3269" s="3" t="s">
        <v>3267</v>
      </c>
      <c r="C3269" s="3" t="s">
        <v>7377</v>
      </c>
      <c r="D3269">
        <v>15000</v>
      </c>
      <c r="E3269">
        <v>15315</v>
      </c>
      <c r="F3269" t="s">
        <v>8219</v>
      </c>
      <c r="G3269" t="s">
        <v>8224</v>
      </c>
      <c r="H3269" t="s">
        <v>8246</v>
      </c>
      <c r="I3269">
        <v>1437156660</v>
      </c>
      <c r="J3269">
        <v>1434564660</v>
      </c>
      <c r="K3269" t="b">
        <v>1</v>
      </c>
      <c r="L3269">
        <v>288</v>
      </c>
      <c r="M3269" t="b">
        <v>1</v>
      </c>
      <c r="N3269" t="s">
        <v>8271</v>
      </c>
      <c r="O3269" s="5">
        <f t="shared" si="204"/>
        <v>102.1</v>
      </c>
      <c r="P3269" s="7">
        <f t="shared" si="205"/>
        <v>53.177083333333336</v>
      </c>
      <c r="Q3269" t="s">
        <v>8317</v>
      </c>
      <c r="R3269" t="s">
        <v>8318</v>
      </c>
      <c r="S3269" s="12">
        <f t="shared" si="206"/>
        <v>42172.757638888885</v>
      </c>
      <c r="T3269" s="12">
        <f t="shared" si="207"/>
        <v>42202.757638888885</v>
      </c>
    </row>
    <row r="3270" spans="1:20" ht="45" hidden="1" x14ac:dyDescent="0.25">
      <c r="A3270">
        <v>3268</v>
      </c>
      <c r="B3270" s="3" t="s">
        <v>3268</v>
      </c>
      <c r="C3270" s="3" t="s">
        <v>7378</v>
      </c>
      <c r="D3270">
        <v>2000</v>
      </c>
      <c r="E3270">
        <v>2560</v>
      </c>
      <c r="F3270" t="s">
        <v>8219</v>
      </c>
      <c r="G3270" t="s">
        <v>8224</v>
      </c>
      <c r="H3270" t="s">
        <v>8246</v>
      </c>
      <c r="I3270">
        <v>1472074928</v>
      </c>
      <c r="J3270">
        <v>1470692528</v>
      </c>
      <c r="K3270" t="b">
        <v>1</v>
      </c>
      <c r="L3270">
        <v>42</v>
      </c>
      <c r="M3270" t="b">
        <v>1</v>
      </c>
      <c r="N3270" t="s">
        <v>8271</v>
      </c>
      <c r="O3270" s="5">
        <f t="shared" si="204"/>
        <v>128</v>
      </c>
      <c r="P3270" s="7">
        <f t="shared" si="205"/>
        <v>60.952380952380949</v>
      </c>
      <c r="Q3270" t="s">
        <v>8317</v>
      </c>
      <c r="R3270" t="s">
        <v>8318</v>
      </c>
      <c r="S3270" s="12">
        <f t="shared" si="206"/>
        <v>42590.90425925926</v>
      </c>
      <c r="T3270" s="12">
        <f t="shared" si="207"/>
        <v>42606.90425925926</v>
      </c>
    </row>
    <row r="3271" spans="1:20" ht="45" hidden="1" x14ac:dyDescent="0.25">
      <c r="A3271">
        <v>3269</v>
      </c>
      <c r="B3271" s="3" t="s">
        <v>3269</v>
      </c>
      <c r="C3271" s="3" t="s">
        <v>7379</v>
      </c>
      <c r="D3271">
        <v>8000</v>
      </c>
      <c r="E3271">
        <v>8120</v>
      </c>
      <c r="F3271" t="s">
        <v>8219</v>
      </c>
      <c r="G3271" t="s">
        <v>8225</v>
      </c>
      <c r="H3271" t="s">
        <v>8247</v>
      </c>
      <c r="I3271">
        <v>1434452400</v>
      </c>
      <c r="J3271">
        <v>1431509397</v>
      </c>
      <c r="K3271" t="b">
        <v>1</v>
      </c>
      <c r="L3271">
        <v>70</v>
      </c>
      <c r="M3271" t="b">
        <v>1</v>
      </c>
      <c r="N3271" t="s">
        <v>8271</v>
      </c>
      <c r="O3271" s="5">
        <f t="shared" si="204"/>
        <v>101.49999999999999</v>
      </c>
      <c r="P3271" s="7">
        <f t="shared" si="205"/>
        <v>116</v>
      </c>
      <c r="Q3271" t="s">
        <v>8317</v>
      </c>
      <c r="R3271" t="s">
        <v>8318</v>
      </c>
      <c r="S3271" s="12">
        <f t="shared" si="206"/>
        <v>42137.395798611105</v>
      </c>
      <c r="T3271" s="12">
        <f t="shared" si="207"/>
        <v>42171.458333333328</v>
      </c>
    </row>
    <row r="3272" spans="1:20" ht="60" hidden="1" x14ac:dyDescent="0.25">
      <c r="A3272">
        <v>3270</v>
      </c>
      <c r="B3272" s="3" t="s">
        <v>3270</v>
      </c>
      <c r="C3272" s="3" t="s">
        <v>7380</v>
      </c>
      <c r="D3272">
        <v>1800</v>
      </c>
      <c r="E3272">
        <v>1830</v>
      </c>
      <c r="F3272" t="s">
        <v>8219</v>
      </c>
      <c r="G3272" t="s">
        <v>8225</v>
      </c>
      <c r="H3272" t="s">
        <v>8247</v>
      </c>
      <c r="I3272">
        <v>1436705265</v>
      </c>
      <c r="J3272">
        <v>1434113265</v>
      </c>
      <c r="K3272" t="b">
        <v>1</v>
      </c>
      <c r="L3272">
        <v>30</v>
      </c>
      <c r="M3272" t="b">
        <v>1</v>
      </c>
      <c r="N3272" t="s">
        <v>8271</v>
      </c>
      <c r="O3272" s="5">
        <f t="shared" si="204"/>
        <v>101.66666666666666</v>
      </c>
      <c r="P3272" s="7">
        <f t="shared" si="205"/>
        <v>61</v>
      </c>
      <c r="Q3272" t="s">
        <v>8317</v>
      </c>
      <c r="R3272" t="s">
        <v>8318</v>
      </c>
      <c r="S3272" s="12">
        <f t="shared" si="206"/>
        <v>42167.533159722225</v>
      </c>
      <c r="T3272" s="12">
        <f t="shared" si="207"/>
        <v>42197.533159722225</v>
      </c>
    </row>
    <row r="3273" spans="1:20" ht="30" hidden="1" x14ac:dyDescent="0.25">
      <c r="A3273">
        <v>3271</v>
      </c>
      <c r="B3273" s="3" t="s">
        <v>3271</v>
      </c>
      <c r="C3273" s="3" t="s">
        <v>7381</v>
      </c>
      <c r="D3273">
        <v>1500</v>
      </c>
      <c r="E3273">
        <v>1950</v>
      </c>
      <c r="F3273" t="s">
        <v>8219</v>
      </c>
      <c r="G3273" t="s">
        <v>8225</v>
      </c>
      <c r="H3273" t="s">
        <v>8247</v>
      </c>
      <c r="I3273">
        <v>1414927775</v>
      </c>
      <c r="J3273">
        <v>1412332175</v>
      </c>
      <c r="K3273" t="b">
        <v>1</v>
      </c>
      <c r="L3273">
        <v>51</v>
      </c>
      <c r="M3273" t="b">
        <v>1</v>
      </c>
      <c r="N3273" t="s">
        <v>8271</v>
      </c>
      <c r="O3273" s="5">
        <f t="shared" si="204"/>
        <v>130</v>
      </c>
      <c r="P3273" s="7">
        <f t="shared" si="205"/>
        <v>38.235294117647058</v>
      </c>
      <c r="Q3273" t="s">
        <v>8317</v>
      </c>
      <c r="R3273" t="s">
        <v>8318</v>
      </c>
      <c r="S3273" s="12">
        <f t="shared" si="206"/>
        <v>41915.437210648146</v>
      </c>
      <c r="T3273" s="12">
        <f t="shared" si="207"/>
        <v>41945.478877314818</v>
      </c>
    </row>
    <row r="3274" spans="1:20" ht="45" hidden="1" x14ac:dyDescent="0.25">
      <c r="A3274">
        <v>3272</v>
      </c>
      <c r="B3274" s="3" t="s">
        <v>3272</v>
      </c>
      <c r="C3274" s="3" t="s">
        <v>7382</v>
      </c>
      <c r="D3274">
        <v>10000</v>
      </c>
      <c r="E3274">
        <v>15443</v>
      </c>
      <c r="F3274" t="s">
        <v>8219</v>
      </c>
      <c r="G3274" t="s">
        <v>8224</v>
      </c>
      <c r="H3274" t="s">
        <v>8246</v>
      </c>
      <c r="I3274">
        <v>1446814809</v>
      </c>
      <c r="J3274">
        <v>1444219209</v>
      </c>
      <c r="K3274" t="b">
        <v>1</v>
      </c>
      <c r="L3274">
        <v>145</v>
      </c>
      <c r="M3274" t="b">
        <v>1</v>
      </c>
      <c r="N3274" t="s">
        <v>8271</v>
      </c>
      <c r="O3274" s="5">
        <f t="shared" si="204"/>
        <v>154.43</v>
      </c>
      <c r="P3274" s="7">
        <f t="shared" si="205"/>
        <v>106.50344827586207</v>
      </c>
      <c r="Q3274" t="s">
        <v>8317</v>
      </c>
      <c r="R3274" t="s">
        <v>8318</v>
      </c>
      <c r="S3274" s="12">
        <f t="shared" si="206"/>
        <v>42284.500104166669</v>
      </c>
      <c r="T3274" s="12">
        <f t="shared" si="207"/>
        <v>42314.541770833333</v>
      </c>
    </row>
    <row r="3275" spans="1:20" ht="60" hidden="1" x14ac:dyDescent="0.25">
      <c r="A3275">
        <v>3273</v>
      </c>
      <c r="B3275" s="3" t="s">
        <v>3273</v>
      </c>
      <c r="C3275" s="3" t="s">
        <v>7383</v>
      </c>
      <c r="D3275">
        <v>4000</v>
      </c>
      <c r="E3275">
        <v>4296</v>
      </c>
      <c r="F3275" t="s">
        <v>8219</v>
      </c>
      <c r="G3275" t="s">
        <v>8224</v>
      </c>
      <c r="H3275" t="s">
        <v>8246</v>
      </c>
      <c r="I3275">
        <v>1473879600</v>
      </c>
      <c r="J3275">
        <v>1472498042</v>
      </c>
      <c r="K3275" t="b">
        <v>1</v>
      </c>
      <c r="L3275">
        <v>21</v>
      </c>
      <c r="M3275" t="b">
        <v>1</v>
      </c>
      <c r="N3275" t="s">
        <v>8271</v>
      </c>
      <c r="O3275" s="5">
        <f t="shared" si="204"/>
        <v>107.4</v>
      </c>
      <c r="P3275" s="7">
        <f t="shared" si="205"/>
        <v>204.57142857142858</v>
      </c>
      <c r="Q3275" t="s">
        <v>8317</v>
      </c>
      <c r="R3275" t="s">
        <v>8318</v>
      </c>
      <c r="S3275" s="12">
        <f t="shared" si="206"/>
        <v>42611.801412037035</v>
      </c>
      <c r="T3275" s="12">
        <f t="shared" si="207"/>
        <v>42627.791666666672</v>
      </c>
    </row>
    <row r="3276" spans="1:20" ht="45" hidden="1" x14ac:dyDescent="0.25">
      <c r="A3276">
        <v>3274</v>
      </c>
      <c r="B3276" s="3" t="s">
        <v>3274</v>
      </c>
      <c r="C3276" s="3" t="s">
        <v>7384</v>
      </c>
      <c r="D3276">
        <v>15500</v>
      </c>
      <c r="E3276">
        <v>15705</v>
      </c>
      <c r="F3276" t="s">
        <v>8219</v>
      </c>
      <c r="G3276" t="s">
        <v>8224</v>
      </c>
      <c r="H3276" t="s">
        <v>8246</v>
      </c>
      <c r="I3276">
        <v>1458075600</v>
      </c>
      <c r="J3276">
        <v>1454259272</v>
      </c>
      <c r="K3276" t="b">
        <v>1</v>
      </c>
      <c r="L3276">
        <v>286</v>
      </c>
      <c r="M3276" t="b">
        <v>1</v>
      </c>
      <c r="N3276" t="s">
        <v>8271</v>
      </c>
      <c r="O3276" s="5">
        <f t="shared" si="204"/>
        <v>101.32258064516128</v>
      </c>
      <c r="P3276" s="7">
        <f t="shared" si="205"/>
        <v>54.912587412587413</v>
      </c>
      <c r="Q3276" t="s">
        <v>8317</v>
      </c>
      <c r="R3276" t="s">
        <v>8318</v>
      </c>
      <c r="S3276" s="12">
        <f t="shared" si="206"/>
        <v>42400.704537037032</v>
      </c>
      <c r="T3276" s="12">
        <f t="shared" si="207"/>
        <v>42444.875</v>
      </c>
    </row>
    <row r="3277" spans="1:20" ht="60" hidden="1" x14ac:dyDescent="0.25">
      <c r="A3277">
        <v>3275</v>
      </c>
      <c r="B3277" s="3" t="s">
        <v>3275</v>
      </c>
      <c r="C3277" s="3" t="s">
        <v>7385</v>
      </c>
      <c r="D3277">
        <v>1800</v>
      </c>
      <c r="E3277">
        <v>1805</v>
      </c>
      <c r="F3277" t="s">
        <v>8219</v>
      </c>
      <c r="G3277" t="s">
        <v>8224</v>
      </c>
      <c r="H3277" t="s">
        <v>8246</v>
      </c>
      <c r="I3277">
        <v>1423456200</v>
      </c>
      <c r="J3277">
        <v>1421183271</v>
      </c>
      <c r="K3277" t="b">
        <v>1</v>
      </c>
      <c r="L3277">
        <v>12</v>
      </c>
      <c r="M3277" t="b">
        <v>1</v>
      </c>
      <c r="N3277" t="s">
        <v>8271</v>
      </c>
      <c r="O3277" s="5">
        <f t="shared" si="204"/>
        <v>100.27777777777777</v>
      </c>
      <c r="P3277" s="7">
        <f t="shared" si="205"/>
        <v>150.41666666666666</v>
      </c>
      <c r="Q3277" t="s">
        <v>8317</v>
      </c>
      <c r="R3277" t="s">
        <v>8318</v>
      </c>
      <c r="S3277" s="12">
        <f t="shared" si="206"/>
        <v>42017.88045138889</v>
      </c>
      <c r="T3277" s="12">
        <f t="shared" si="207"/>
        <v>42044.1875</v>
      </c>
    </row>
    <row r="3278" spans="1:20" ht="60" hidden="1" x14ac:dyDescent="0.25">
      <c r="A3278">
        <v>3276</v>
      </c>
      <c r="B3278" s="3" t="s">
        <v>3276</v>
      </c>
      <c r="C3278" s="3" t="s">
        <v>7386</v>
      </c>
      <c r="D3278">
        <v>4500</v>
      </c>
      <c r="E3278">
        <v>5258</v>
      </c>
      <c r="F3278" t="s">
        <v>8219</v>
      </c>
      <c r="G3278" t="s">
        <v>8229</v>
      </c>
      <c r="H3278" t="s">
        <v>8251</v>
      </c>
      <c r="I3278">
        <v>1459483140</v>
      </c>
      <c r="J3278">
        <v>1456526879</v>
      </c>
      <c r="K3278" t="b">
        <v>1</v>
      </c>
      <c r="L3278">
        <v>100</v>
      </c>
      <c r="M3278" t="b">
        <v>1</v>
      </c>
      <c r="N3278" t="s">
        <v>8271</v>
      </c>
      <c r="O3278" s="5">
        <f t="shared" si="204"/>
        <v>116.84444444444443</v>
      </c>
      <c r="P3278" s="7">
        <f t="shared" si="205"/>
        <v>52.58</v>
      </c>
      <c r="Q3278" t="s">
        <v>8317</v>
      </c>
      <c r="R3278" t="s">
        <v>8318</v>
      </c>
      <c r="S3278" s="12">
        <f t="shared" si="206"/>
        <v>42426.949988425928</v>
      </c>
      <c r="T3278" s="12">
        <f t="shared" si="207"/>
        <v>42461.165972222225</v>
      </c>
    </row>
    <row r="3279" spans="1:20" ht="60" hidden="1" x14ac:dyDescent="0.25">
      <c r="A3279">
        <v>3277</v>
      </c>
      <c r="B3279" s="3" t="s">
        <v>3277</v>
      </c>
      <c r="C3279" s="3" t="s">
        <v>7387</v>
      </c>
      <c r="D3279">
        <v>5000</v>
      </c>
      <c r="E3279">
        <v>5430</v>
      </c>
      <c r="F3279" t="s">
        <v>8219</v>
      </c>
      <c r="G3279" t="s">
        <v>8225</v>
      </c>
      <c r="H3279" t="s">
        <v>8247</v>
      </c>
      <c r="I3279">
        <v>1416331406</v>
      </c>
      <c r="J3279">
        <v>1413735806</v>
      </c>
      <c r="K3279" t="b">
        <v>1</v>
      </c>
      <c r="L3279">
        <v>100</v>
      </c>
      <c r="M3279" t="b">
        <v>1</v>
      </c>
      <c r="N3279" t="s">
        <v>8271</v>
      </c>
      <c r="O3279" s="5">
        <f t="shared" si="204"/>
        <v>108.60000000000001</v>
      </c>
      <c r="P3279" s="7">
        <f t="shared" si="205"/>
        <v>54.3</v>
      </c>
      <c r="Q3279" t="s">
        <v>8317</v>
      </c>
      <c r="R3279" t="s">
        <v>8318</v>
      </c>
      <c r="S3279" s="12">
        <f t="shared" si="206"/>
        <v>41931.682939814818</v>
      </c>
      <c r="T3279" s="12">
        <f t="shared" si="207"/>
        <v>41961.724606481483</v>
      </c>
    </row>
    <row r="3280" spans="1:20" ht="60" hidden="1" x14ac:dyDescent="0.25">
      <c r="A3280">
        <v>3278</v>
      </c>
      <c r="B3280" s="3" t="s">
        <v>3278</v>
      </c>
      <c r="C3280" s="3" t="s">
        <v>7388</v>
      </c>
      <c r="D3280">
        <v>2500</v>
      </c>
      <c r="E3280">
        <v>2585</v>
      </c>
      <c r="F3280" t="s">
        <v>8219</v>
      </c>
      <c r="G3280" t="s">
        <v>8225</v>
      </c>
      <c r="H3280" t="s">
        <v>8247</v>
      </c>
      <c r="I3280">
        <v>1433017303</v>
      </c>
      <c r="J3280">
        <v>1430425303</v>
      </c>
      <c r="K3280" t="b">
        <v>1</v>
      </c>
      <c r="L3280">
        <v>34</v>
      </c>
      <c r="M3280" t="b">
        <v>1</v>
      </c>
      <c r="N3280" t="s">
        <v>8271</v>
      </c>
      <c r="O3280" s="5">
        <f t="shared" si="204"/>
        <v>103.4</v>
      </c>
      <c r="P3280" s="7">
        <f t="shared" si="205"/>
        <v>76.029411764705884</v>
      </c>
      <c r="Q3280" t="s">
        <v>8317</v>
      </c>
      <c r="R3280" t="s">
        <v>8318</v>
      </c>
      <c r="S3280" s="12">
        <f t="shared" si="206"/>
        <v>42124.848414351851</v>
      </c>
      <c r="T3280" s="12">
        <f t="shared" si="207"/>
        <v>42154.848414351851</v>
      </c>
    </row>
    <row r="3281" spans="1:20" ht="60" hidden="1" x14ac:dyDescent="0.25">
      <c r="A3281">
        <v>3279</v>
      </c>
      <c r="B3281" s="3" t="s">
        <v>3279</v>
      </c>
      <c r="C3281" s="3" t="s">
        <v>7389</v>
      </c>
      <c r="D3281">
        <v>5800</v>
      </c>
      <c r="E3281">
        <v>6628</v>
      </c>
      <c r="F3281" t="s">
        <v>8219</v>
      </c>
      <c r="G3281" t="s">
        <v>8224</v>
      </c>
      <c r="H3281" t="s">
        <v>8246</v>
      </c>
      <c r="I3281">
        <v>1459474059</v>
      </c>
      <c r="J3281">
        <v>1456885659</v>
      </c>
      <c r="K3281" t="b">
        <v>0</v>
      </c>
      <c r="L3281">
        <v>63</v>
      </c>
      <c r="M3281" t="b">
        <v>1</v>
      </c>
      <c r="N3281" t="s">
        <v>8271</v>
      </c>
      <c r="O3281" s="5">
        <f t="shared" si="204"/>
        <v>114.27586206896552</v>
      </c>
      <c r="P3281" s="7">
        <f t="shared" si="205"/>
        <v>105.2063492063492</v>
      </c>
      <c r="Q3281" t="s">
        <v>8317</v>
      </c>
      <c r="R3281" t="s">
        <v>8318</v>
      </c>
      <c r="S3281" s="12">
        <f t="shared" si="206"/>
        <v>42431.102534722217</v>
      </c>
      <c r="T3281" s="12">
        <f t="shared" si="207"/>
        <v>42461.06086805556</v>
      </c>
    </row>
    <row r="3282" spans="1:20" ht="60" hidden="1" x14ac:dyDescent="0.25">
      <c r="A3282">
        <v>3280</v>
      </c>
      <c r="B3282" s="3" t="s">
        <v>3280</v>
      </c>
      <c r="C3282" s="3" t="s">
        <v>7390</v>
      </c>
      <c r="D3282">
        <v>2000</v>
      </c>
      <c r="E3282">
        <v>2060</v>
      </c>
      <c r="F3282" t="s">
        <v>8219</v>
      </c>
      <c r="G3282" t="s">
        <v>8224</v>
      </c>
      <c r="H3282" t="s">
        <v>8246</v>
      </c>
      <c r="I3282">
        <v>1433134800</v>
      </c>
      <c r="J3282">
        <v>1430158198</v>
      </c>
      <c r="K3282" t="b">
        <v>0</v>
      </c>
      <c r="L3282">
        <v>30</v>
      </c>
      <c r="M3282" t="b">
        <v>1</v>
      </c>
      <c r="N3282" t="s">
        <v>8271</v>
      </c>
      <c r="O3282" s="5">
        <f t="shared" si="204"/>
        <v>103</v>
      </c>
      <c r="P3282" s="7">
        <f t="shared" si="205"/>
        <v>68.666666666666671</v>
      </c>
      <c r="Q3282" t="s">
        <v>8317</v>
      </c>
      <c r="R3282" t="s">
        <v>8318</v>
      </c>
      <c r="S3282" s="12">
        <f t="shared" si="206"/>
        <v>42121.756921296299</v>
      </c>
      <c r="T3282" s="12">
        <f t="shared" si="207"/>
        <v>42156.208333333328</v>
      </c>
    </row>
    <row r="3283" spans="1:20" ht="45" hidden="1" x14ac:dyDescent="0.25">
      <c r="A3283">
        <v>3281</v>
      </c>
      <c r="B3283" s="3" t="s">
        <v>3281</v>
      </c>
      <c r="C3283" s="3" t="s">
        <v>7391</v>
      </c>
      <c r="D3283">
        <v>5000</v>
      </c>
      <c r="E3283">
        <v>6080</v>
      </c>
      <c r="F3283" t="s">
        <v>8219</v>
      </c>
      <c r="G3283" t="s">
        <v>8224</v>
      </c>
      <c r="H3283" t="s">
        <v>8246</v>
      </c>
      <c r="I3283">
        <v>1441153705</v>
      </c>
      <c r="J3283">
        <v>1438561705</v>
      </c>
      <c r="K3283" t="b">
        <v>0</v>
      </c>
      <c r="L3283">
        <v>47</v>
      </c>
      <c r="M3283" t="b">
        <v>1</v>
      </c>
      <c r="N3283" t="s">
        <v>8271</v>
      </c>
      <c r="O3283" s="5">
        <f t="shared" si="204"/>
        <v>121.6</v>
      </c>
      <c r="P3283" s="7">
        <f t="shared" si="205"/>
        <v>129.36170212765958</v>
      </c>
      <c r="Q3283" t="s">
        <v>8317</v>
      </c>
      <c r="R3283" t="s">
        <v>8318</v>
      </c>
      <c r="S3283" s="12">
        <f t="shared" si="206"/>
        <v>42219.019733796296</v>
      </c>
      <c r="T3283" s="12">
        <f t="shared" si="207"/>
        <v>42249.019733796296</v>
      </c>
    </row>
    <row r="3284" spans="1:20" ht="60" hidden="1" x14ac:dyDescent="0.25">
      <c r="A3284">
        <v>3282</v>
      </c>
      <c r="B3284" s="3" t="s">
        <v>3282</v>
      </c>
      <c r="C3284" s="3" t="s">
        <v>7392</v>
      </c>
      <c r="D3284">
        <v>31000</v>
      </c>
      <c r="E3284">
        <v>31820.5</v>
      </c>
      <c r="F3284" t="s">
        <v>8219</v>
      </c>
      <c r="G3284" t="s">
        <v>8224</v>
      </c>
      <c r="H3284" t="s">
        <v>8246</v>
      </c>
      <c r="I3284">
        <v>1461904788</v>
      </c>
      <c r="J3284">
        <v>1458103188</v>
      </c>
      <c r="K3284" t="b">
        <v>0</v>
      </c>
      <c r="L3284">
        <v>237</v>
      </c>
      <c r="M3284" t="b">
        <v>1</v>
      </c>
      <c r="N3284" t="s">
        <v>8271</v>
      </c>
      <c r="O3284" s="5">
        <f t="shared" si="204"/>
        <v>102.6467741935484</v>
      </c>
      <c r="P3284" s="7">
        <f t="shared" si="205"/>
        <v>134.26371308016877</v>
      </c>
      <c r="Q3284" t="s">
        <v>8317</v>
      </c>
      <c r="R3284" t="s">
        <v>8318</v>
      </c>
      <c r="S3284" s="12">
        <f t="shared" si="206"/>
        <v>42445.19430555556</v>
      </c>
      <c r="T3284" s="12">
        <f t="shared" si="207"/>
        <v>42489.19430555556</v>
      </c>
    </row>
    <row r="3285" spans="1:20" ht="60" hidden="1" x14ac:dyDescent="0.25">
      <c r="A3285">
        <v>3283</v>
      </c>
      <c r="B3285" s="3" t="s">
        <v>3283</v>
      </c>
      <c r="C3285" s="3" t="s">
        <v>7393</v>
      </c>
      <c r="D3285">
        <v>800</v>
      </c>
      <c r="E3285">
        <v>838</v>
      </c>
      <c r="F3285" t="s">
        <v>8219</v>
      </c>
      <c r="G3285" t="s">
        <v>8225</v>
      </c>
      <c r="H3285" t="s">
        <v>8247</v>
      </c>
      <c r="I3285">
        <v>1455138000</v>
      </c>
      <c r="J3285">
        <v>1452448298</v>
      </c>
      <c r="K3285" t="b">
        <v>0</v>
      </c>
      <c r="L3285">
        <v>47</v>
      </c>
      <c r="M3285" t="b">
        <v>1</v>
      </c>
      <c r="N3285" t="s">
        <v>8271</v>
      </c>
      <c r="O3285" s="5">
        <f t="shared" si="204"/>
        <v>104.75000000000001</v>
      </c>
      <c r="P3285" s="7">
        <f t="shared" si="205"/>
        <v>17.829787234042552</v>
      </c>
      <c r="Q3285" t="s">
        <v>8317</v>
      </c>
      <c r="R3285" t="s">
        <v>8318</v>
      </c>
      <c r="S3285" s="12">
        <f t="shared" si="206"/>
        <v>42379.74418981481</v>
      </c>
      <c r="T3285" s="12">
        <f t="shared" si="207"/>
        <v>42410.875</v>
      </c>
    </row>
    <row r="3286" spans="1:20" ht="45" hidden="1" x14ac:dyDescent="0.25">
      <c r="A3286">
        <v>3284</v>
      </c>
      <c r="B3286" s="3" t="s">
        <v>3284</v>
      </c>
      <c r="C3286" s="3" t="s">
        <v>7394</v>
      </c>
      <c r="D3286">
        <v>3000</v>
      </c>
      <c r="E3286">
        <v>3048</v>
      </c>
      <c r="F3286" t="s">
        <v>8219</v>
      </c>
      <c r="G3286" t="s">
        <v>8224</v>
      </c>
      <c r="H3286" t="s">
        <v>8246</v>
      </c>
      <c r="I3286">
        <v>1454047140</v>
      </c>
      <c r="J3286">
        <v>1452546853</v>
      </c>
      <c r="K3286" t="b">
        <v>0</v>
      </c>
      <c r="L3286">
        <v>15</v>
      </c>
      <c r="M3286" t="b">
        <v>1</v>
      </c>
      <c r="N3286" t="s">
        <v>8271</v>
      </c>
      <c r="O3286" s="5">
        <f t="shared" si="204"/>
        <v>101.6</v>
      </c>
      <c r="P3286" s="7">
        <f t="shared" si="205"/>
        <v>203.2</v>
      </c>
      <c r="Q3286" t="s">
        <v>8317</v>
      </c>
      <c r="R3286" t="s">
        <v>8318</v>
      </c>
      <c r="S3286" s="12">
        <f t="shared" si="206"/>
        <v>42380.884872685187</v>
      </c>
      <c r="T3286" s="12">
        <f t="shared" si="207"/>
        <v>42398.249305555553</v>
      </c>
    </row>
    <row r="3287" spans="1:20" hidden="1" x14ac:dyDescent="0.25">
      <c r="A3287">
        <v>3285</v>
      </c>
      <c r="B3287" s="3" t="s">
        <v>3285</v>
      </c>
      <c r="C3287" s="3" t="s">
        <v>7395</v>
      </c>
      <c r="D3287">
        <v>4999</v>
      </c>
      <c r="E3287">
        <v>5604</v>
      </c>
      <c r="F3287" t="s">
        <v>8219</v>
      </c>
      <c r="G3287" t="s">
        <v>8224</v>
      </c>
      <c r="H3287" t="s">
        <v>8246</v>
      </c>
      <c r="I3287">
        <v>1488258000</v>
      </c>
      <c r="J3287">
        <v>1485556626</v>
      </c>
      <c r="K3287" t="b">
        <v>0</v>
      </c>
      <c r="L3287">
        <v>81</v>
      </c>
      <c r="M3287" t="b">
        <v>1</v>
      </c>
      <c r="N3287" t="s">
        <v>8271</v>
      </c>
      <c r="O3287" s="5">
        <f t="shared" si="204"/>
        <v>112.10242048409683</v>
      </c>
      <c r="P3287" s="7">
        <f t="shared" si="205"/>
        <v>69.18518518518519</v>
      </c>
      <c r="Q3287" t="s">
        <v>8317</v>
      </c>
      <c r="R3287" t="s">
        <v>8318</v>
      </c>
      <c r="S3287" s="12">
        <f t="shared" si="206"/>
        <v>42762.942430555559</v>
      </c>
      <c r="T3287" s="12">
        <f t="shared" si="207"/>
        <v>42794.208333333328</v>
      </c>
    </row>
    <row r="3288" spans="1:20" ht="60" hidden="1" x14ac:dyDescent="0.25">
      <c r="A3288">
        <v>3286</v>
      </c>
      <c r="B3288" s="3" t="s">
        <v>3286</v>
      </c>
      <c r="C3288" s="3" t="s">
        <v>7396</v>
      </c>
      <c r="D3288">
        <v>15000</v>
      </c>
      <c r="E3288">
        <v>15265</v>
      </c>
      <c r="F3288" t="s">
        <v>8219</v>
      </c>
      <c r="G3288" t="s">
        <v>8224</v>
      </c>
      <c r="H3288" t="s">
        <v>8246</v>
      </c>
      <c r="I3288">
        <v>1471291782</v>
      </c>
      <c r="J3288">
        <v>1468699782</v>
      </c>
      <c r="K3288" t="b">
        <v>0</v>
      </c>
      <c r="L3288">
        <v>122</v>
      </c>
      <c r="M3288" t="b">
        <v>1</v>
      </c>
      <c r="N3288" t="s">
        <v>8271</v>
      </c>
      <c r="O3288" s="5">
        <f t="shared" si="204"/>
        <v>101.76666666666667</v>
      </c>
      <c r="P3288" s="7">
        <f t="shared" si="205"/>
        <v>125.12295081967213</v>
      </c>
      <c r="Q3288" t="s">
        <v>8317</v>
      </c>
      <c r="R3288" t="s">
        <v>8318</v>
      </c>
      <c r="S3288" s="12">
        <f t="shared" si="206"/>
        <v>42567.840069444443</v>
      </c>
      <c r="T3288" s="12">
        <f t="shared" si="207"/>
        <v>42597.840069444443</v>
      </c>
    </row>
    <row r="3289" spans="1:20" ht="30" hidden="1" x14ac:dyDescent="0.25">
      <c r="A3289">
        <v>3287</v>
      </c>
      <c r="B3289" s="3" t="s">
        <v>3287</v>
      </c>
      <c r="C3289" s="3" t="s">
        <v>7397</v>
      </c>
      <c r="D3289">
        <v>2500</v>
      </c>
      <c r="E3289">
        <v>2500</v>
      </c>
      <c r="F3289" t="s">
        <v>8219</v>
      </c>
      <c r="G3289" t="s">
        <v>8229</v>
      </c>
      <c r="H3289" t="s">
        <v>8251</v>
      </c>
      <c r="I3289">
        <v>1448733628</v>
      </c>
      <c r="J3289">
        <v>1446573628</v>
      </c>
      <c r="K3289" t="b">
        <v>0</v>
      </c>
      <c r="L3289">
        <v>34</v>
      </c>
      <c r="M3289" t="b">
        <v>1</v>
      </c>
      <c r="N3289" t="s">
        <v>8271</v>
      </c>
      <c r="O3289" s="5">
        <f t="shared" si="204"/>
        <v>100</v>
      </c>
      <c r="P3289" s="7">
        <f t="shared" si="205"/>
        <v>73.529411764705884</v>
      </c>
      <c r="Q3289" t="s">
        <v>8317</v>
      </c>
      <c r="R3289" t="s">
        <v>8318</v>
      </c>
      <c r="S3289" s="12">
        <f t="shared" si="206"/>
        <v>42311.750324074077</v>
      </c>
      <c r="T3289" s="12">
        <f t="shared" si="207"/>
        <v>42336.750324074077</v>
      </c>
    </row>
    <row r="3290" spans="1:20" ht="60" hidden="1" x14ac:dyDescent="0.25">
      <c r="A3290">
        <v>3288</v>
      </c>
      <c r="B3290" s="3" t="s">
        <v>3288</v>
      </c>
      <c r="C3290" s="3" t="s">
        <v>7398</v>
      </c>
      <c r="D3290">
        <v>10000</v>
      </c>
      <c r="E3290">
        <v>10026.49</v>
      </c>
      <c r="F3290" t="s">
        <v>8219</v>
      </c>
      <c r="G3290" t="s">
        <v>8225</v>
      </c>
      <c r="H3290" t="s">
        <v>8247</v>
      </c>
      <c r="I3290">
        <v>1466463600</v>
      </c>
      <c r="J3290">
        <v>1463337315</v>
      </c>
      <c r="K3290" t="b">
        <v>0</v>
      </c>
      <c r="L3290">
        <v>207</v>
      </c>
      <c r="M3290" t="b">
        <v>1</v>
      </c>
      <c r="N3290" t="s">
        <v>8271</v>
      </c>
      <c r="O3290" s="5">
        <f t="shared" si="204"/>
        <v>100.26489999999998</v>
      </c>
      <c r="P3290" s="7">
        <f t="shared" si="205"/>
        <v>48.437149758454105</v>
      </c>
      <c r="Q3290" t="s">
        <v>8317</v>
      </c>
      <c r="R3290" t="s">
        <v>8318</v>
      </c>
      <c r="S3290" s="12">
        <f t="shared" si="206"/>
        <v>42505.774479166663</v>
      </c>
      <c r="T3290" s="12">
        <f t="shared" si="207"/>
        <v>42541.958333333328</v>
      </c>
    </row>
    <row r="3291" spans="1:20" ht="60" hidden="1" x14ac:dyDescent="0.25">
      <c r="A3291">
        <v>3289</v>
      </c>
      <c r="B3291" s="3" t="s">
        <v>3289</v>
      </c>
      <c r="C3291" s="3" t="s">
        <v>7399</v>
      </c>
      <c r="D3291">
        <v>500</v>
      </c>
      <c r="E3291">
        <v>665.21</v>
      </c>
      <c r="F3291" t="s">
        <v>8219</v>
      </c>
      <c r="G3291" t="s">
        <v>8225</v>
      </c>
      <c r="H3291" t="s">
        <v>8247</v>
      </c>
      <c r="I3291">
        <v>1487580602</v>
      </c>
      <c r="J3291">
        <v>1485161402</v>
      </c>
      <c r="K3291" t="b">
        <v>0</v>
      </c>
      <c r="L3291">
        <v>25</v>
      </c>
      <c r="M3291" t="b">
        <v>1</v>
      </c>
      <c r="N3291" t="s">
        <v>8271</v>
      </c>
      <c r="O3291" s="5">
        <f t="shared" si="204"/>
        <v>133.04200000000003</v>
      </c>
      <c r="P3291" s="7">
        <f t="shared" si="205"/>
        <v>26.608400000000003</v>
      </c>
      <c r="Q3291" t="s">
        <v>8317</v>
      </c>
      <c r="R3291" t="s">
        <v>8318</v>
      </c>
      <c r="S3291" s="12">
        <f t="shared" si="206"/>
        <v>42758.368078703701</v>
      </c>
      <c r="T3291" s="12">
        <f t="shared" si="207"/>
        <v>42786.368078703701</v>
      </c>
    </row>
    <row r="3292" spans="1:20" ht="75" hidden="1" x14ac:dyDescent="0.25">
      <c r="A3292">
        <v>3290</v>
      </c>
      <c r="B3292" s="3" t="s">
        <v>3290</v>
      </c>
      <c r="C3292" s="3" t="s">
        <v>7400</v>
      </c>
      <c r="D3292">
        <v>2000</v>
      </c>
      <c r="E3292">
        <v>2424</v>
      </c>
      <c r="F3292" t="s">
        <v>8219</v>
      </c>
      <c r="G3292" t="s">
        <v>8225</v>
      </c>
      <c r="H3292" t="s">
        <v>8247</v>
      </c>
      <c r="I3292">
        <v>1489234891</v>
      </c>
      <c r="J3292">
        <v>1486642891</v>
      </c>
      <c r="K3292" t="b">
        <v>0</v>
      </c>
      <c r="L3292">
        <v>72</v>
      </c>
      <c r="M3292" t="b">
        <v>1</v>
      </c>
      <c r="N3292" t="s">
        <v>8271</v>
      </c>
      <c r="O3292" s="5">
        <f t="shared" si="204"/>
        <v>121.2</v>
      </c>
      <c r="P3292" s="7">
        <f t="shared" si="205"/>
        <v>33.666666666666664</v>
      </c>
      <c r="Q3292" t="s">
        <v>8317</v>
      </c>
      <c r="R3292" t="s">
        <v>8318</v>
      </c>
      <c r="S3292" s="12">
        <f t="shared" si="206"/>
        <v>42775.51494212963</v>
      </c>
      <c r="T3292" s="12">
        <f t="shared" si="207"/>
        <v>42805.51494212963</v>
      </c>
    </row>
    <row r="3293" spans="1:20" ht="60" hidden="1" x14ac:dyDescent="0.25">
      <c r="A3293">
        <v>3291</v>
      </c>
      <c r="B3293" s="3" t="s">
        <v>3291</v>
      </c>
      <c r="C3293" s="3" t="s">
        <v>7401</v>
      </c>
      <c r="D3293">
        <v>500</v>
      </c>
      <c r="E3293">
        <v>570</v>
      </c>
      <c r="F3293" t="s">
        <v>8219</v>
      </c>
      <c r="G3293" t="s">
        <v>8224</v>
      </c>
      <c r="H3293" t="s">
        <v>8246</v>
      </c>
      <c r="I3293">
        <v>1442462340</v>
      </c>
      <c r="J3293">
        <v>1439743900</v>
      </c>
      <c r="K3293" t="b">
        <v>0</v>
      </c>
      <c r="L3293">
        <v>14</v>
      </c>
      <c r="M3293" t="b">
        <v>1</v>
      </c>
      <c r="N3293" t="s">
        <v>8271</v>
      </c>
      <c r="O3293" s="5">
        <f t="shared" si="204"/>
        <v>113.99999999999999</v>
      </c>
      <c r="P3293" s="7">
        <f t="shared" si="205"/>
        <v>40.714285714285715</v>
      </c>
      <c r="Q3293" t="s">
        <v>8317</v>
      </c>
      <c r="R3293" t="s">
        <v>8318</v>
      </c>
      <c r="S3293" s="12">
        <f t="shared" si="206"/>
        <v>42232.702546296292</v>
      </c>
      <c r="T3293" s="12">
        <f t="shared" si="207"/>
        <v>42264.165972222225</v>
      </c>
    </row>
    <row r="3294" spans="1:20" ht="45" hidden="1" x14ac:dyDescent="0.25">
      <c r="A3294">
        <v>3292</v>
      </c>
      <c r="B3294" s="3" t="s">
        <v>3292</v>
      </c>
      <c r="C3294" s="3" t="s">
        <v>7402</v>
      </c>
      <c r="D3294">
        <v>101</v>
      </c>
      <c r="E3294">
        <v>289</v>
      </c>
      <c r="F3294" t="s">
        <v>8219</v>
      </c>
      <c r="G3294" t="s">
        <v>8225</v>
      </c>
      <c r="H3294" t="s">
        <v>8247</v>
      </c>
      <c r="I3294">
        <v>1449257348</v>
      </c>
      <c r="J3294">
        <v>1444069748</v>
      </c>
      <c r="K3294" t="b">
        <v>0</v>
      </c>
      <c r="L3294">
        <v>15</v>
      </c>
      <c r="M3294" t="b">
        <v>1</v>
      </c>
      <c r="N3294" t="s">
        <v>8271</v>
      </c>
      <c r="O3294" s="5">
        <f t="shared" si="204"/>
        <v>286.13861386138615</v>
      </c>
      <c r="P3294" s="7">
        <f t="shared" si="205"/>
        <v>19.266666666666666</v>
      </c>
      <c r="Q3294" t="s">
        <v>8317</v>
      </c>
      <c r="R3294" t="s">
        <v>8318</v>
      </c>
      <c r="S3294" s="12">
        <f t="shared" si="206"/>
        <v>42282.770231481481</v>
      </c>
      <c r="T3294" s="12">
        <f t="shared" si="207"/>
        <v>42342.811898148153</v>
      </c>
    </row>
    <row r="3295" spans="1:20" ht="60" hidden="1" x14ac:dyDescent="0.25">
      <c r="A3295">
        <v>3293</v>
      </c>
      <c r="B3295" s="3" t="s">
        <v>3293</v>
      </c>
      <c r="C3295" s="3" t="s">
        <v>7403</v>
      </c>
      <c r="D3295">
        <v>4500</v>
      </c>
      <c r="E3295">
        <v>7670</v>
      </c>
      <c r="F3295" t="s">
        <v>8219</v>
      </c>
      <c r="G3295" t="s">
        <v>8228</v>
      </c>
      <c r="H3295" t="s">
        <v>8250</v>
      </c>
      <c r="I3295">
        <v>1488622352</v>
      </c>
      <c r="J3295">
        <v>1486030352</v>
      </c>
      <c r="K3295" t="b">
        <v>0</v>
      </c>
      <c r="L3295">
        <v>91</v>
      </c>
      <c r="M3295" t="b">
        <v>1</v>
      </c>
      <c r="N3295" t="s">
        <v>8271</v>
      </c>
      <c r="O3295" s="5">
        <f t="shared" si="204"/>
        <v>170.44444444444446</v>
      </c>
      <c r="P3295" s="7">
        <f t="shared" si="205"/>
        <v>84.285714285714292</v>
      </c>
      <c r="Q3295" t="s">
        <v>8317</v>
      </c>
      <c r="R3295" t="s">
        <v>8318</v>
      </c>
      <c r="S3295" s="12">
        <f t="shared" si="206"/>
        <v>42768.425370370373</v>
      </c>
      <c r="T3295" s="12">
        <f t="shared" si="207"/>
        <v>42798.425370370373</v>
      </c>
    </row>
    <row r="3296" spans="1:20" ht="60" hidden="1" x14ac:dyDescent="0.25">
      <c r="A3296">
        <v>3294</v>
      </c>
      <c r="B3296" s="3" t="s">
        <v>3294</v>
      </c>
      <c r="C3296" s="3" t="s">
        <v>7404</v>
      </c>
      <c r="D3296">
        <v>600</v>
      </c>
      <c r="E3296">
        <v>710</v>
      </c>
      <c r="F3296" t="s">
        <v>8219</v>
      </c>
      <c r="G3296" t="s">
        <v>8225</v>
      </c>
      <c r="H3296" t="s">
        <v>8247</v>
      </c>
      <c r="I3296">
        <v>1434459554</v>
      </c>
      <c r="J3296">
        <v>1431867554</v>
      </c>
      <c r="K3296" t="b">
        <v>0</v>
      </c>
      <c r="L3296">
        <v>24</v>
      </c>
      <c r="M3296" t="b">
        <v>1</v>
      </c>
      <c r="N3296" t="s">
        <v>8271</v>
      </c>
      <c r="O3296" s="5">
        <f t="shared" si="204"/>
        <v>118.33333333333333</v>
      </c>
      <c r="P3296" s="7">
        <f t="shared" si="205"/>
        <v>29.583333333333332</v>
      </c>
      <c r="Q3296" t="s">
        <v>8317</v>
      </c>
      <c r="R3296" t="s">
        <v>8318</v>
      </c>
      <c r="S3296" s="12">
        <f t="shared" si="206"/>
        <v>42141.541134259256</v>
      </c>
      <c r="T3296" s="12">
        <f t="shared" si="207"/>
        <v>42171.541134259256</v>
      </c>
    </row>
    <row r="3297" spans="1:20" ht="60" hidden="1" x14ac:dyDescent="0.25">
      <c r="A3297">
        <v>3295</v>
      </c>
      <c r="B3297" s="3" t="s">
        <v>3295</v>
      </c>
      <c r="C3297" s="3" t="s">
        <v>7405</v>
      </c>
      <c r="D3297">
        <v>700</v>
      </c>
      <c r="E3297">
        <v>720.01</v>
      </c>
      <c r="F3297" t="s">
        <v>8219</v>
      </c>
      <c r="G3297" t="s">
        <v>8225</v>
      </c>
      <c r="H3297" t="s">
        <v>8247</v>
      </c>
      <c r="I3297">
        <v>1474886229</v>
      </c>
      <c r="J3297">
        <v>1472294229</v>
      </c>
      <c r="K3297" t="b">
        <v>0</v>
      </c>
      <c r="L3297">
        <v>27</v>
      </c>
      <c r="M3297" t="b">
        <v>1</v>
      </c>
      <c r="N3297" t="s">
        <v>8271</v>
      </c>
      <c r="O3297" s="5">
        <f t="shared" si="204"/>
        <v>102.85857142857142</v>
      </c>
      <c r="P3297" s="7">
        <f t="shared" si="205"/>
        <v>26.667037037037037</v>
      </c>
      <c r="Q3297" t="s">
        <v>8317</v>
      </c>
      <c r="R3297" t="s">
        <v>8318</v>
      </c>
      <c r="S3297" s="12">
        <f t="shared" si="206"/>
        <v>42609.442465277782</v>
      </c>
      <c r="T3297" s="12">
        <f t="shared" si="207"/>
        <v>42639.442465277782</v>
      </c>
    </row>
    <row r="3298" spans="1:20" ht="60" hidden="1" x14ac:dyDescent="0.25">
      <c r="A3298">
        <v>3296</v>
      </c>
      <c r="B3298" s="3" t="s">
        <v>3296</v>
      </c>
      <c r="C3298" s="3" t="s">
        <v>7406</v>
      </c>
      <c r="D3298">
        <v>1500</v>
      </c>
      <c r="E3298">
        <v>2161</v>
      </c>
      <c r="F3298" t="s">
        <v>8219</v>
      </c>
      <c r="G3298" t="s">
        <v>8225</v>
      </c>
      <c r="H3298" t="s">
        <v>8247</v>
      </c>
      <c r="I3298">
        <v>1448229600</v>
      </c>
      <c r="J3298">
        <v>1446401372</v>
      </c>
      <c r="K3298" t="b">
        <v>0</v>
      </c>
      <c r="L3298">
        <v>47</v>
      </c>
      <c r="M3298" t="b">
        <v>1</v>
      </c>
      <c r="N3298" t="s">
        <v>8271</v>
      </c>
      <c r="O3298" s="5">
        <f t="shared" si="204"/>
        <v>144.06666666666666</v>
      </c>
      <c r="P3298" s="7">
        <f t="shared" si="205"/>
        <v>45.978723404255319</v>
      </c>
      <c r="Q3298" t="s">
        <v>8317</v>
      </c>
      <c r="R3298" t="s">
        <v>8318</v>
      </c>
      <c r="S3298" s="12">
        <f t="shared" si="206"/>
        <v>42309.756620370375</v>
      </c>
      <c r="T3298" s="12">
        <f t="shared" si="207"/>
        <v>42330.916666666672</v>
      </c>
    </row>
    <row r="3299" spans="1:20" ht="45" hidden="1" x14ac:dyDescent="0.25">
      <c r="A3299">
        <v>3297</v>
      </c>
      <c r="B3299" s="3" t="s">
        <v>3297</v>
      </c>
      <c r="C3299" s="3" t="s">
        <v>7407</v>
      </c>
      <c r="D3299">
        <v>5500</v>
      </c>
      <c r="E3299">
        <v>5504</v>
      </c>
      <c r="F3299" t="s">
        <v>8219</v>
      </c>
      <c r="G3299" t="s">
        <v>8225</v>
      </c>
      <c r="H3299" t="s">
        <v>8247</v>
      </c>
      <c r="I3299">
        <v>1438037940</v>
      </c>
      <c r="J3299">
        <v>1436380256</v>
      </c>
      <c r="K3299" t="b">
        <v>0</v>
      </c>
      <c r="L3299">
        <v>44</v>
      </c>
      <c r="M3299" t="b">
        <v>1</v>
      </c>
      <c r="N3299" t="s">
        <v>8271</v>
      </c>
      <c r="O3299" s="5">
        <f t="shared" si="204"/>
        <v>100.07272727272726</v>
      </c>
      <c r="P3299" s="7">
        <f t="shared" si="205"/>
        <v>125.09090909090909</v>
      </c>
      <c r="Q3299" t="s">
        <v>8317</v>
      </c>
      <c r="R3299" t="s">
        <v>8318</v>
      </c>
      <c r="S3299" s="12">
        <f t="shared" si="206"/>
        <v>42193.771481481483</v>
      </c>
      <c r="T3299" s="12">
        <f t="shared" si="207"/>
        <v>42212.957638888889</v>
      </c>
    </row>
    <row r="3300" spans="1:20" ht="60" hidden="1" x14ac:dyDescent="0.25">
      <c r="A3300">
        <v>3298</v>
      </c>
      <c r="B3300" s="3" t="s">
        <v>3298</v>
      </c>
      <c r="C3300" s="3" t="s">
        <v>7408</v>
      </c>
      <c r="D3300">
        <v>10000</v>
      </c>
      <c r="E3300">
        <v>10173</v>
      </c>
      <c r="F3300" t="s">
        <v>8219</v>
      </c>
      <c r="G3300" t="s">
        <v>8224</v>
      </c>
      <c r="H3300" t="s">
        <v>8246</v>
      </c>
      <c r="I3300">
        <v>1442102400</v>
      </c>
      <c r="J3300">
        <v>1440370768</v>
      </c>
      <c r="K3300" t="b">
        <v>0</v>
      </c>
      <c r="L3300">
        <v>72</v>
      </c>
      <c r="M3300" t="b">
        <v>1</v>
      </c>
      <c r="N3300" t="s">
        <v>8271</v>
      </c>
      <c r="O3300" s="5">
        <f t="shared" si="204"/>
        <v>101.73</v>
      </c>
      <c r="P3300" s="7">
        <f t="shared" si="205"/>
        <v>141.29166666666666</v>
      </c>
      <c r="Q3300" t="s">
        <v>8317</v>
      </c>
      <c r="R3300" t="s">
        <v>8318</v>
      </c>
      <c r="S3300" s="12">
        <f t="shared" si="206"/>
        <v>42239.957962962959</v>
      </c>
      <c r="T3300" s="12">
        <f t="shared" si="207"/>
        <v>42260</v>
      </c>
    </row>
    <row r="3301" spans="1:20" ht="60" hidden="1" x14ac:dyDescent="0.25">
      <c r="A3301">
        <v>3299</v>
      </c>
      <c r="B3301" s="3" t="s">
        <v>3299</v>
      </c>
      <c r="C3301" s="3" t="s">
        <v>7409</v>
      </c>
      <c r="D3301">
        <v>3000</v>
      </c>
      <c r="E3301">
        <v>3486</v>
      </c>
      <c r="F3301" t="s">
        <v>8219</v>
      </c>
      <c r="G3301" t="s">
        <v>8224</v>
      </c>
      <c r="H3301" t="s">
        <v>8246</v>
      </c>
      <c r="I3301">
        <v>1444860063</v>
      </c>
      <c r="J3301">
        <v>1442268063</v>
      </c>
      <c r="K3301" t="b">
        <v>0</v>
      </c>
      <c r="L3301">
        <v>63</v>
      </c>
      <c r="M3301" t="b">
        <v>1</v>
      </c>
      <c r="N3301" t="s">
        <v>8271</v>
      </c>
      <c r="O3301" s="5">
        <f t="shared" si="204"/>
        <v>116.19999999999999</v>
      </c>
      <c r="P3301" s="7">
        <f t="shared" si="205"/>
        <v>55.333333333333336</v>
      </c>
      <c r="Q3301" t="s">
        <v>8317</v>
      </c>
      <c r="R3301" t="s">
        <v>8318</v>
      </c>
      <c r="S3301" s="12">
        <f t="shared" si="206"/>
        <v>42261.917395833334</v>
      </c>
      <c r="T3301" s="12">
        <f t="shared" si="207"/>
        <v>42291.917395833334</v>
      </c>
    </row>
    <row r="3302" spans="1:20" ht="45" hidden="1" x14ac:dyDescent="0.25">
      <c r="A3302">
        <v>3300</v>
      </c>
      <c r="B3302" s="3" t="s">
        <v>3300</v>
      </c>
      <c r="C3302" s="3" t="s">
        <v>7410</v>
      </c>
      <c r="D3302">
        <v>3000</v>
      </c>
      <c r="E3302">
        <v>4085</v>
      </c>
      <c r="F3302" t="s">
        <v>8219</v>
      </c>
      <c r="G3302" t="s">
        <v>8224</v>
      </c>
      <c r="H3302" t="s">
        <v>8246</v>
      </c>
      <c r="I3302">
        <v>1430329862</v>
      </c>
      <c r="J3302">
        <v>1428515462</v>
      </c>
      <c r="K3302" t="b">
        <v>0</v>
      </c>
      <c r="L3302">
        <v>88</v>
      </c>
      <c r="M3302" t="b">
        <v>1</v>
      </c>
      <c r="N3302" t="s">
        <v>8271</v>
      </c>
      <c r="O3302" s="5">
        <f t="shared" si="204"/>
        <v>136.16666666666666</v>
      </c>
      <c r="P3302" s="7">
        <f t="shared" si="205"/>
        <v>46.420454545454547</v>
      </c>
      <c r="Q3302" t="s">
        <v>8317</v>
      </c>
      <c r="R3302" t="s">
        <v>8318</v>
      </c>
      <c r="S3302" s="12">
        <f t="shared" si="206"/>
        <v>42102.743773148148</v>
      </c>
      <c r="T3302" s="12">
        <f t="shared" si="207"/>
        <v>42123.743773148148</v>
      </c>
    </row>
    <row r="3303" spans="1:20" ht="60" hidden="1" x14ac:dyDescent="0.25">
      <c r="A3303">
        <v>3301</v>
      </c>
      <c r="B3303" s="3" t="s">
        <v>3301</v>
      </c>
      <c r="C3303" s="3" t="s">
        <v>7411</v>
      </c>
      <c r="D3303">
        <v>3000</v>
      </c>
      <c r="E3303">
        <v>4004</v>
      </c>
      <c r="F3303" t="s">
        <v>8219</v>
      </c>
      <c r="G3303" t="s">
        <v>8224</v>
      </c>
      <c r="H3303" t="s">
        <v>8246</v>
      </c>
      <c r="I3303">
        <v>1470034740</v>
      </c>
      <c r="J3303">
        <v>1466185176</v>
      </c>
      <c r="K3303" t="b">
        <v>0</v>
      </c>
      <c r="L3303">
        <v>70</v>
      </c>
      <c r="M3303" t="b">
        <v>1</v>
      </c>
      <c r="N3303" t="s">
        <v>8271</v>
      </c>
      <c r="O3303" s="5">
        <f t="shared" si="204"/>
        <v>133.46666666666667</v>
      </c>
      <c r="P3303" s="7">
        <f t="shared" si="205"/>
        <v>57.2</v>
      </c>
      <c r="Q3303" t="s">
        <v>8317</v>
      </c>
      <c r="R3303" t="s">
        <v>8318</v>
      </c>
      <c r="S3303" s="12">
        <f t="shared" si="206"/>
        <v>42538.73583333334</v>
      </c>
      <c r="T3303" s="12">
        <f t="shared" si="207"/>
        <v>42583.290972222225</v>
      </c>
    </row>
    <row r="3304" spans="1:20" hidden="1" x14ac:dyDescent="0.25">
      <c r="A3304">
        <v>3302</v>
      </c>
      <c r="B3304" s="3" t="s">
        <v>3302</v>
      </c>
      <c r="C3304" s="3" t="s">
        <v>7412</v>
      </c>
      <c r="D3304">
        <v>8400</v>
      </c>
      <c r="E3304">
        <v>8685</v>
      </c>
      <c r="F3304" t="s">
        <v>8219</v>
      </c>
      <c r="G3304" t="s">
        <v>8227</v>
      </c>
      <c r="H3304" t="s">
        <v>8249</v>
      </c>
      <c r="I3304">
        <v>1481099176</v>
      </c>
      <c r="J3304">
        <v>1478507176</v>
      </c>
      <c r="K3304" t="b">
        <v>0</v>
      </c>
      <c r="L3304">
        <v>50</v>
      </c>
      <c r="M3304" t="b">
        <v>1</v>
      </c>
      <c r="N3304" t="s">
        <v>8271</v>
      </c>
      <c r="O3304" s="5">
        <f t="shared" si="204"/>
        <v>103.39285714285715</v>
      </c>
      <c r="P3304" s="7">
        <f t="shared" si="205"/>
        <v>173.7</v>
      </c>
      <c r="Q3304" t="s">
        <v>8317</v>
      </c>
      <c r="R3304" t="s">
        <v>8318</v>
      </c>
      <c r="S3304" s="12">
        <f t="shared" si="206"/>
        <v>42681.35157407407</v>
      </c>
      <c r="T3304" s="12">
        <f t="shared" si="207"/>
        <v>42711.35157407407</v>
      </c>
    </row>
    <row r="3305" spans="1:20" ht="60" hidden="1" x14ac:dyDescent="0.25">
      <c r="A3305">
        <v>3303</v>
      </c>
      <c r="B3305" s="3" t="s">
        <v>3303</v>
      </c>
      <c r="C3305" s="3" t="s">
        <v>7413</v>
      </c>
      <c r="D3305">
        <v>1800</v>
      </c>
      <c r="E3305">
        <v>2086</v>
      </c>
      <c r="F3305" t="s">
        <v>8219</v>
      </c>
      <c r="G3305" t="s">
        <v>8224</v>
      </c>
      <c r="H3305" t="s">
        <v>8246</v>
      </c>
      <c r="I3305">
        <v>1427553484</v>
      </c>
      <c r="J3305">
        <v>1424533084</v>
      </c>
      <c r="K3305" t="b">
        <v>0</v>
      </c>
      <c r="L3305">
        <v>35</v>
      </c>
      <c r="M3305" t="b">
        <v>1</v>
      </c>
      <c r="N3305" t="s">
        <v>8271</v>
      </c>
      <c r="O3305" s="5">
        <f t="shared" si="204"/>
        <v>115.88888888888889</v>
      </c>
      <c r="P3305" s="7">
        <f t="shared" si="205"/>
        <v>59.6</v>
      </c>
      <c r="Q3305" t="s">
        <v>8317</v>
      </c>
      <c r="R3305" t="s">
        <v>8318</v>
      </c>
      <c r="S3305" s="12">
        <f t="shared" si="206"/>
        <v>42056.65143518518</v>
      </c>
      <c r="T3305" s="12">
        <f t="shared" si="207"/>
        <v>42091.609768518523</v>
      </c>
    </row>
    <row r="3306" spans="1:20" ht="45" hidden="1" x14ac:dyDescent="0.25">
      <c r="A3306">
        <v>3304</v>
      </c>
      <c r="B3306" s="3" t="s">
        <v>3304</v>
      </c>
      <c r="C3306" s="3" t="s">
        <v>7414</v>
      </c>
      <c r="D3306">
        <v>15000</v>
      </c>
      <c r="E3306">
        <v>15677.5</v>
      </c>
      <c r="F3306" t="s">
        <v>8219</v>
      </c>
      <c r="G3306" t="s">
        <v>8224</v>
      </c>
      <c r="H3306" t="s">
        <v>8246</v>
      </c>
      <c r="I3306">
        <v>1482418752</v>
      </c>
      <c r="J3306">
        <v>1479826752</v>
      </c>
      <c r="K3306" t="b">
        <v>0</v>
      </c>
      <c r="L3306">
        <v>175</v>
      </c>
      <c r="M3306" t="b">
        <v>1</v>
      </c>
      <c r="N3306" t="s">
        <v>8271</v>
      </c>
      <c r="O3306" s="5">
        <f t="shared" si="204"/>
        <v>104.51666666666665</v>
      </c>
      <c r="P3306" s="7">
        <f t="shared" si="205"/>
        <v>89.585714285714289</v>
      </c>
      <c r="Q3306" t="s">
        <v>8317</v>
      </c>
      <c r="R3306" t="s">
        <v>8318</v>
      </c>
      <c r="S3306" s="12">
        <f t="shared" si="206"/>
        <v>42696.624444444446</v>
      </c>
      <c r="T3306" s="12">
        <f t="shared" si="207"/>
        <v>42726.624444444446</v>
      </c>
    </row>
    <row r="3307" spans="1:20" ht="60" hidden="1" x14ac:dyDescent="0.25">
      <c r="A3307">
        <v>3305</v>
      </c>
      <c r="B3307" s="3" t="s">
        <v>3305</v>
      </c>
      <c r="C3307" s="3" t="s">
        <v>7415</v>
      </c>
      <c r="D3307">
        <v>4000</v>
      </c>
      <c r="E3307">
        <v>4081</v>
      </c>
      <c r="F3307" t="s">
        <v>8219</v>
      </c>
      <c r="G3307" t="s">
        <v>8224</v>
      </c>
      <c r="H3307" t="s">
        <v>8246</v>
      </c>
      <c r="I3307">
        <v>1438374748</v>
      </c>
      <c r="J3307">
        <v>1435782748</v>
      </c>
      <c r="K3307" t="b">
        <v>0</v>
      </c>
      <c r="L3307">
        <v>20</v>
      </c>
      <c r="M3307" t="b">
        <v>1</v>
      </c>
      <c r="N3307" t="s">
        <v>8271</v>
      </c>
      <c r="O3307" s="5">
        <f t="shared" si="204"/>
        <v>102.02500000000001</v>
      </c>
      <c r="P3307" s="7">
        <f t="shared" si="205"/>
        <v>204.05</v>
      </c>
      <c r="Q3307" t="s">
        <v>8317</v>
      </c>
      <c r="R3307" t="s">
        <v>8318</v>
      </c>
      <c r="S3307" s="12">
        <f t="shared" si="206"/>
        <v>42186.855879629627</v>
      </c>
      <c r="T3307" s="12">
        <f t="shared" si="207"/>
        <v>42216.855879629627</v>
      </c>
    </row>
    <row r="3308" spans="1:20" ht="60" hidden="1" x14ac:dyDescent="0.25">
      <c r="A3308">
        <v>3306</v>
      </c>
      <c r="B3308" s="3" t="s">
        <v>3306</v>
      </c>
      <c r="C3308" s="3" t="s">
        <v>7416</v>
      </c>
      <c r="D3308">
        <v>1500</v>
      </c>
      <c r="E3308">
        <v>2630</v>
      </c>
      <c r="F3308" t="s">
        <v>8219</v>
      </c>
      <c r="G3308" t="s">
        <v>8224</v>
      </c>
      <c r="H3308" t="s">
        <v>8246</v>
      </c>
      <c r="I3308">
        <v>1465527600</v>
      </c>
      <c r="J3308">
        <v>1462252542</v>
      </c>
      <c r="K3308" t="b">
        <v>0</v>
      </c>
      <c r="L3308">
        <v>54</v>
      </c>
      <c r="M3308" t="b">
        <v>1</v>
      </c>
      <c r="N3308" t="s">
        <v>8271</v>
      </c>
      <c r="O3308" s="5">
        <f t="shared" si="204"/>
        <v>175.33333333333334</v>
      </c>
      <c r="P3308" s="7">
        <f t="shared" si="205"/>
        <v>48.703703703703702</v>
      </c>
      <c r="Q3308" t="s">
        <v>8317</v>
      </c>
      <c r="R3308" t="s">
        <v>8318</v>
      </c>
      <c r="S3308" s="12">
        <f t="shared" si="206"/>
        <v>42493.219236111108</v>
      </c>
      <c r="T3308" s="12">
        <f t="shared" si="207"/>
        <v>42531.125</v>
      </c>
    </row>
    <row r="3309" spans="1:20" ht="60" hidden="1" x14ac:dyDescent="0.25">
      <c r="A3309">
        <v>3307</v>
      </c>
      <c r="B3309" s="3" t="s">
        <v>3307</v>
      </c>
      <c r="C3309" s="3" t="s">
        <v>7417</v>
      </c>
      <c r="D3309">
        <v>1000</v>
      </c>
      <c r="E3309">
        <v>1066.8</v>
      </c>
      <c r="F3309" t="s">
        <v>8219</v>
      </c>
      <c r="G3309" t="s">
        <v>8224</v>
      </c>
      <c r="H3309" t="s">
        <v>8246</v>
      </c>
      <c r="I3309">
        <v>1463275339</v>
      </c>
      <c r="J3309">
        <v>1460683339</v>
      </c>
      <c r="K3309" t="b">
        <v>0</v>
      </c>
      <c r="L3309">
        <v>20</v>
      </c>
      <c r="M3309" t="b">
        <v>1</v>
      </c>
      <c r="N3309" t="s">
        <v>8271</v>
      </c>
      <c r="O3309" s="5">
        <f t="shared" si="204"/>
        <v>106.67999999999999</v>
      </c>
      <c r="P3309" s="7">
        <f t="shared" si="205"/>
        <v>53.339999999999996</v>
      </c>
      <c r="Q3309" t="s">
        <v>8317</v>
      </c>
      <c r="R3309" t="s">
        <v>8318</v>
      </c>
      <c r="S3309" s="12">
        <f t="shared" si="206"/>
        <v>42475.057164351849</v>
      </c>
      <c r="T3309" s="12">
        <f t="shared" si="207"/>
        <v>42505.057164351849</v>
      </c>
    </row>
    <row r="3310" spans="1:20" ht="45" hidden="1" x14ac:dyDescent="0.25">
      <c r="A3310">
        <v>3308</v>
      </c>
      <c r="B3310" s="3" t="s">
        <v>3308</v>
      </c>
      <c r="C3310" s="3" t="s">
        <v>7418</v>
      </c>
      <c r="D3310">
        <v>3500</v>
      </c>
      <c r="E3310">
        <v>4280</v>
      </c>
      <c r="F3310" t="s">
        <v>8219</v>
      </c>
      <c r="G3310" t="s">
        <v>8224</v>
      </c>
      <c r="H3310" t="s">
        <v>8246</v>
      </c>
      <c r="I3310">
        <v>1460581365</v>
      </c>
      <c r="J3310">
        <v>1458766965</v>
      </c>
      <c r="K3310" t="b">
        <v>0</v>
      </c>
      <c r="L3310">
        <v>57</v>
      </c>
      <c r="M3310" t="b">
        <v>1</v>
      </c>
      <c r="N3310" t="s">
        <v>8271</v>
      </c>
      <c r="O3310" s="5">
        <f t="shared" si="204"/>
        <v>122.28571428571429</v>
      </c>
      <c r="P3310" s="7">
        <f t="shared" si="205"/>
        <v>75.087719298245617</v>
      </c>
      <c r="Q3310" t="s">
        <v>8317</v>
      </c>
      <c r="R3310" t="s">
        <v>8318</v>
      </c>
      <c r="S3310" s="12">
        <f t="shared" si="206"/>
        <v>42452.876909722225</v>
      </c>
      <c r="T3310" s="12">
        <f t="shared" si="207"/>
        <v>42473.876909722225</v>
      </c>
    </row>
    <row r="3311" spans="1:20" ht="30" hidden="1" x14ac:dyDescent="0.25">
      <c r="A3311">
        <v>3309</v>
      </c>
      <c r="B3311" s="3" t="s">
        <v>3309</v>
      </c>
      <c r="C3311" s="3" t="s">
        <v>7419</v>
      </c>
      <c r="D3311">
        <v>350</v>
      </c>
      <c r="E3311">
        <v>558</v>
      </c>
      <c r="F3311" t="s">
        <v>8219</v>
      </c>
      <c r="G3311" t="s">
        <v>8225</v>
      </c>
      <c r="H3311" t="s">
        <v>8247</v>
      </c>
      <c r="I3311">
        <v>1476632178</v>
      </c>
      <c r="J3311">
        <v>1473953778</v>
      </c>
      <c r="K3311" t="b">
        <v>0</v>
      </c>
      <c r="L3311">
        <v>31</v>
      </c>
      <c r="M3311" t="b">
        <v>1</v>
      </c>
      <c r="N3311" t="s">
        <v>8271</v>
      </c>
      <c r="O3311" s="5">
        <f t="shared" si="204"/>
        <v>159.42857142857144</v>
      </c>
      <c r="P3311" s="7">
        <f t="shared" si="205"/>
        <v>18</v>
      </c>
      <c r="Q3311" t="s">
        <v>8317</v>
      </c>
      <c r="R3311" t="s">
        <v>8318</v>
      </c>
      <c r="S3311" s="12">
        <f t="shared" si="206"/>
        <v>42628.650208333333</v>
      </c>
      <c r="T3311" s="12">
        <f t="shared" si="207"/>
        <v>42659.650208333333</v>
      </c>
    </row>
    <row r="3312" spans="1:20" ht="45" hidden="1" x14ac:dyDescent="0.25">
      <c r="A3312">
        <v>3310</v>
      </c>
      <c r="B3312" s="3" t="s">
        <v>3310</v>
      </c>
      <c r="C3312" s="3" t="s">
        <v>7420</v>
      </c>
      <c r="D3312">
        <v>6500</v>
      </c>
      <c r="E3312">
        <v>6505</v>
      </c>
      <c r="F3312" t="s">
        <v>8219</v>
      </c>
      <c r="G3312" t="s">
        <v>8224</v>
      </c>
      <c r="H3312" t="s">
        <v>8246</v>
      </c>
      <c r="I3312">
        <v>1444169825</v>
      </c>
      <c r="J3312">
        <v>1441577825</v>
      </c>
      <c r="K3312" t="b">
        <v>0</v>
      </c>
      <c r="L3312">
        <v>31</v>
      </c>
      <c r="M3312" t="b">
        <v>1</v>
      </c>
      <c r="N3312" t="s">
        <v>8271</v>
      </c>
      <c r="O3312" s="5">
        <f t="shared" si="204"/>
        <v>100.07692307692308</v>
      </c>
      <c r="P3312" s="7">
        <f t="shared" si="205"/>
        <v>209.83870967741936</v>
      </c>
      <c r="Q3312" t="s">
        <v>8317</v>
      </c>
      <c r="R3312" t="s">
        <v>8318</v>
      </c>
      <c r="S3312" s="12">
        <f t="shared" si="206"/>
        <v>42253.928530092591</v>
      </c>
      <c r="T3312" s="12">
        <f t="shared" si="207"/>
        <v>42283.928530092591</v>
      </c>
    </row>
    <row r="3313" spans="1:20" ht="45" hidden="1" x14ac:dyDescent="0.25">
      <c r="A3313">
        <v>3311</v>
      </c>
      <c r="B3313" s="3" t="s">
        <v>3311</v>
      </c>
      <c r="C3313" s="3" t="s">
        <v>7421</v>
      </c>
      <c r="D3313">
        <v>2500</v>
      </c>
      <c r="E3313">
        <v>2746</v>
      </c>
      <c r="F3313" t="s">
        <v>8219</v>
      </c>
      <c r="G3313" t="s">
        <v>8224</v>
      </c>
      <c r="H3313" t="s">
        <v>8246</v>
      </c>
      <c r="I3313">
        <v>1445065210</v>
      </c>
      <c r="J3313">
        <v>1442473210</v>
      </c>
      <c r="K3313" t="b">
        <v>0</v>
      </c>
      <c r="L3313">
        <v>45</v>
      </c>
      <c r="M3313" t="b">
        <v>1</v>
      </c>
      <c r="N3313" t="s">
        <v>8271</v>
      </c>
      <c r="O3313" s="5">
        <f t="shared" si="204"/>
        <v>109.84</v>
      </c>
      <c r="P3313" s="7">
        <f t="shared" si="205"/>
        <v>61.022222222222226</v>
      </c>
      <c r="Q3313" t="s">
        <v>8317</v>
      </c>
      <c r="R3313" t="s">
        <v>8318</v>
      </c>
      <c r="S3313" s="12">
        <f t="shared" si="206"/>
        <v>42264.29178240741</v>
      </c>
      <c r="T3313" s="12">
        <f t="shared" si="207"/>
        <v>42294.29178240741</v>
      </c>
    </row>
    <row r="3314" spans="1:20" ht="60" hidden="1" x14ac:dyDescent="0.25">
      <c r="A3314">
        <v>3312</v>
      </c>
      <c r="B3314" s="3" t="s">
        <v>3312</v>
      </c>
      <c r="C3314" s="3" t="s">
        <v>7422</v>
      </c>
      <c r="D3314">
        <v>2500</v>
      </c>
      <c r="E3314">
        <v>2501</v>
      </c>
      <c r="F3314" t="s">
        <v>8219</v>
      </c>
      <c r="G3314" t="s">
        <v>8224</v>
      </c>
      <c r="H3314" t="s">
        <v>8246</v>
      </c>
      <c r="I3314">
        <v>1478901600</v>
      </c>
      <c r="J3314">
        <v>1477077946</v>
      </c>
      <c r="K3314" t="b">
        <v>0</v>
      </c>
      <c r="L3314">
        <v>41</v>
      </c>
      <c r="M3314" t="b">
        <v>1</v>
      </c>
      <c r="N3314" t="s">
        <v>8271</v>
      </c>
      <c r="O3314" s="5">
        <f t="shared" si="204"/>
        <v>100.03999999999999</v>
      </c>
      <c r="P3314" s="7">
        <f t="shared" si="205"/>
        <v>61</v>
      </c>
      <c r="Q3314" t="s">
        <v>8317</v>
      </c>
      <c r="R3314" t="s">
        <v>8318</v>
      </c>
      <c r="S3314" s="12">
        <f t="shared" si="206"/>
        <v>42664.809560185182</v>
      </c>
      <c r="T3314" s="12">
        <f t="shared" si="207"/>
        <v>42685.916666666672</v>
      </c>
    </row>
    <row r="3315" spans="1:20" ht="45" hidden="1" x14ac:dyDescent="0.25">
      <c r="A3315">
        <v>3313</v>
      </c>
      <c r="B3315" s="3" t="s">
        <v>3313</v>
      </c>
      <c r="C3315" s="3" t="s">
        <v>7423</v>
      </c>
      <c r="D3315">
        <v>2000</v>
      </c>
      <c r="E3315">
        <v>2321</v>
      </c>
      <c r="F3315" t="s">
        <v>8219</v>
      </c>
      <c r="G3315" t="s">
        <v>8224</v>
      </c>
      <c r="H3315" t="s">
        <v>8246</v>
      </c>
      <c r="I3315">
        <v>1453856400</v>
      </c>
      <c r="J3315">
        <v>1452664317</v>
      </c>
      <c r="K3315" t="b">
        <v>0</v>
      </c>
      <c r="L3315">
        <v>29</v>
      </c>
      <c r="M3315" t="b">
        <v>1</v>
      </c>
      <c r="N3315" t="s">
        <v>8271</v>
      </c>
      <c r="O3315" s="5">
        <f t="shared" si="204"/>
        <v>116.05000000000001</v>
      </c>
      <c r="P3315" s="7">
        <f t="shared" si="205"/>
        <v>80.034482758620683</v>
      </c>
      <c r="Q3315" t="s">
        <v>8317</v>
      </c>
      <c r="R3315" t="s">
        <v>8318</v>
      </c>
      <c r="S3315" s="12">
        <f t="shared" si="206"/>
        <v>42382.244409722218</v>
      </c>
      <c r="T3315" s="12">
        <f t="shared" si="207"/>
        <v>42396.041666666672</v>
      </c>
    </row>
    <row r="3316" spans="1:20" ht="60" hidden="1" x14ac:dyDescent="0.25">
      <c r="A3316">
        <v>3314</v>
      </c>
      <c r="B3316" s="3" t="s">
        <v>3314</v>
      </c>
      <c r="C3316" s="3" t="s">
        <v>7424</v>
      </c>
      <c r="D3316">
        <v>800</v>
      </c>
      <c r="E3316">
        <v>1686</v>
      </c>
      <c r="F3316" t="s">
        <v>8219</v>
      </c>
      <c r="G3316" t="s">
        <v>8225</v>
      </c>
      <c r="H3316" t="s">
        <v>8247</v>
      </c>
      <c r="I3316">
        <v>1431115500</v>
      </c>
      <c r="J3316">
        <v>1428733511</v>
      </c>
      <c r="K3316" t="b">
        <v>0</v>
      </c>
      <c r="L3316">
        <v>58</v>
      </c>
      <c r="M3316" t="b">
        <v>1</v>
      </c>
      <c r="N3316" t="s">
        <v>8271</v>
      </c>
      <c r="O3316" s="5">
        <f t="shared" si="204"/>
        <v>210.75</v>
      </c>
      <c r="P3316" s="7">
        <f t="shared" si="205"/>
        <v>29.068965517241381</v>
      </c>
      <c r="Q3316" t="s">
        <v>8317</v>
      </c>
      <c r="R3316" t="s">
        <v>8318</v>
      </c>
      <c r="S3316" s="12">
        <f t="shared" si="206"/>
        <v>42105.267488425925</v>
      </c>
      <c r="T3316" s="12">
        <f t="shared" si="207"/>
        <v>42132.836805555555</v>
      </c>
    </row>
    <row r="3317" spans="1:20" ht="45" hidden="1" x14ac:dyDescent="0.25">
      <c r="A3317">
        <v>3315</v>
      </c>
      <c r="B3317" s="3" t="s">
        <v>3315</v>
      </c>
      <c r="C3317" s="3" t="s">
        <v>7425</v>
      </c>
      <c r="D3317">
        <v>4000</v>
      </c>
      <c r="E3317">
        <v>4400</v>
      </c>
      <c r="F3317" t="s">
        <v>8219</v>
      </c>
      <c r="G3317" t="s">
        <v>8225</v>
      </c>
      <c r="H3317" t="s">
        <v>8247</v>
      </c>
      <c r="I3317">
        <v>1462519041</v>
      </c>
      <c r="J3317">
        <v>1459927041</v>
      </c>
      <c r="K3317" t="b">
        <v>0</v>
      </c>
      <c r="L3317">
        <v>89</v>
      </c>
      <c r="M3317" t="b">
        <v>1</v>
      </c>
      <c r="N3317" t="s">
        <v>8271</v>
      </c>
      <c r="O3317" s="5">
        <f t="shared" si="204"/>
        <v>110.00000000000001</v>
      </c>
      <c r="P3317" s="7">
        <f t="shared" si="205"/>
        <v>49.438202247191015</v>
      </c>
      <c r="Q3317" t="s">
        <v>8317</v>
      </c>
      <c r="R3317" t="s">
        <v>8318</v>
      </c>
      <c r="S3317" s="12">
        <f t="shared" si="206"/>
        <v>42466.303715277783</v>
      </c>
      <c r="T3317" s="12">
        <f t="shared" si="207"/>
        <v>42496.303715277783</v>
      </c>
    </row>
    <row r="3318" spans="1:20" ht="75" hidden="1" x14ac:dyDescent="0.25">
      <c r="A3318">
        <v>3316</v>
      </c>
      <c r="B3318" s="3" t="s">
        <v>3316</v>
      </c>
      <c r="C3318" s="3" t="s">
        <v>7426</v>
      </c>
      <c r="D3318">
        <v>11737</v>
      </c>
      <c r="E3318">
        <v>11747.18</v>
      </c>
      <c r="F3318" t="s">
        <v>8219</v>
      </c>
      <c r="G3318" t="s">
        <v>8224</v>
      </c>
      <c r="H3318" t="s">
        <v>8246</v>
      </c>
      <c r="I3318">
        <v>1407506040</v>
      </c>
      <c r="J3318">
        <v>1404680075</v>
      </c>
      <c r="K3318" t="b">
        <v>0</v>
      </c>
      <c r="L3318">
        <v>125</v>
      </c>
      <c r="M3318" t="b">
        <v>1</v>
      </c>
      <c r="N3318" t="s">
        <v>8271</v>
      </c>
      <c r="O3318" s="5">
        <f t="shared" si="204"/>
        <v>100.08673425918037</v>
      </c>
      <c r="P3318" s="7">
        <f t="shared" si="205"/>
        <v>93.977440000000001</v>
      </c>
      <c r="Q3318" t="s">
        <v>8317</v>
      </c>
      <c r="R3318" t="s">
        <v>8318</v>
      </c>
      <c r="S3318" s="12">
        <f t="shared" si="206"/>
        <v>41826.871238425927</v>
      </c>
      <c r="T3318" s="12">
        <f t="shared" si="207"/>
        <v>41859.57916666667</v>
      </c>
    </row>
    <row r="3319" spans="1:20" ht="45" hidden="1" x14ac:dyDescent="0.25">
      <c r="A3319">
        <v>3317</v>
      </c>
      <c r="B3319" s="3" t="s">
        <v>3317</v>
      </c>
      <c r="C3319" s="3" t="s">
        <v>7427</v>
      </c>
      <c r="D3319">
        <v>1050</v>
      </c>
      <c r="E3319">
        <v>1115</v>
      </c>
      <c r="F3319" t="s">
        <v>8219</v>
      </c>
      <c r="G3319" t="s">
        <v>8224</v>
      </c>
      <c r="H3319" t="s">
        <v>8246</v>
      </c>
      <c r="I3319">
        <v>1465347424</v>
      </c>
      <c r="J3319">
        <v>1462755424</v>
      </c>
      <c r="K3319" t="b">
        <v>0</v>
      </c>
      <c r="L3319">
        <v>18</v>
      </c>
      <c r="M3319" t="b">
        <v>1</v>
      </c>
      <c r="N3319" t="s">
        <v>8271</v>
      </c>
      <c r="O3319" s="5">
        <f t="shared" si="204"/>
        <v>106.19047619047619</v>
      </c>
      <c r="P3319" s="7">
        <f t="shared" si="205"/>
        <v>61.944444444444443</v>
      </c>
      <c r="Q3319" t="s">
        <v>8317</v>
      </c>
      <c r="R3319" t="s">
        <v>8318</v>
      </c>
      <c r="S3319" s="12">
        <f t="shared" si="206"/>
        <v>42499.039629629624</v>
      </c>
      <c r="T3319" s="12">
        <f t="shared" si="207"/>
        <v>42529.039629629624</v>
      </c>
    </row>
    <row r="3320" spans="1:20" ht="30" hidden="1" x14ac:dyDescent="0.25">
      <c r="A3320">
        <v>3318</v>
      </c>
      <c r="B3320" s="3" t="s">
        <v>3318</v>
      </c>
      <c r="C3320" s="3" t="s">
        <v>7428</v>
      </c>
      <c r="D3320">
        <v>2000</v>
      </c>
      <c r="E3320">
        <v>2512</v>
      </c>
      <c r="F3320" t="s">
        <v>8219</v>
      </c>
      <c r="G3320" t="s">
        <v>8229</v>
      </c>
      <c r="H3320" t="s">
        <v>8251</v>
      </c>
      <c r="I3320">
        <v>1460341800</v>
      </c>
      <c r="J3320">
        <v>1456902893</v>
      </c>
      <c r="K3320" t="b">
        <v>0</v>
      </c>
      <c r="L3320">
        <v>32</v>
      </c>
      <c r="M3320" t="b">
        <v>1</v>
      </c>
      <c r="N3320" t="s">
        <v>8271</v>
      </c>
      <c r="O3320" s="5">
        <f t="shared" si="204"/>
        <v>125.6</v>
      </c>
      <c r="P3320" s="7">
        <f t="shared" si="205"/>
        <v>78.5</v>
      </c>
      <c r="Q3320" t="s">
        <v>8317</v>
      </c>
      <c r="R3320" t="s">
        <v>8318</v>
      </c>
      <c r="S3320" s="12">
        <f t="shared" si="206"/>
        <v>42431.302002314813</v>
      </c>
      <c r="T3320" s="12">
        <f t="shared" si="207"/>
        <v>42471.104166666672</v>
      </c>
    </row>
    <row r="3321" spans="1:20" ht="60" hidden="1" x14ac:dyDescent="0.25">
      <c r="A3321">
        <v>3319</v>
      </c>
      <c r="B3321" s="3" t="s">
        <v>3319</v>
      </c>
      <c r="C3321" s="3" t="s">
        <v>7429</v>
      </c>
      <c r="D3321">
        <v>500</v>
      </c>
      <c r="E3321">
        <v>540</v>
      </c>
      <c r="F3321" t="s">
        <v>8219</v>
      </c>
      <c r="G3321" t="s">
        <v>8225</v>
      </c>
      <c r="H3321" t="s">
        <v>8247</v>
      </c>
      <c r="I3321">
        <v>1422712986</v>
      </c>
      <c r="J3321">
        <v>1418824986</v>
      </c>
      <c r="K3321" t="b">
        <v>0</v>
      </c>
      <c r="L3321">
        <v>16</v>
      </c>
      <c r="M3321" t="b">
        <v>1</v>
      </c>
      <c r="N3321" t="s">
        <v>8271</v>
      </c>
      <c r="O3321" s="5">
        <f t="shared" si="204"/>
        <v>108</v>
      </c>
      <c r="P3321" s="7">
        <f t="shared" si="205"/>
        <v>33.75</v>
      </c>
      <c r="Q3321" t="s">
        <v>8317</v>
      </c>
      <c r="R3321" t="s">
        <v>8318</v>
      </c>
      <c r="S3321" s="12">
        <f t="shared" si="206"/>
        <v>41990.585486111115</v>
      </c>
      <c r="T3321" s="12">
        <f t="shared" si="207"/>
        <v>42035.585486111115</v>
      </c>
    </row>
    <row r="3322" spans="1:20" ht="45" hidden="1" x14ac:dyDescent="0.25">
      <c r="A3322">
        <v>3320</v>
      </c>
      <c r="B3322" s="3" t="s">
        <v>3320</v>
      </c>
      <c r="C3322" s="3" t="s">
        <v>7430</v>
      </c>
      <c r="D3322">
        <v>2500</v>
      </c>
      <c r="E3322">
        <v>2525</v>
      </c>
      <c r="F3322" t="s">
        <v>8219</v>
      </c>
      <c r="G3322" t="s">
        <v>8224</v>
      </c>
      <c r="H3322" t="s">
        <v>8246</v>
      </c>
      <c r="I3322">
        <v>1466557557</v>
      </c>
      <c r="J3322">
        <v>1463965557</v>
      </c>
      <c r="K3322" t="b">
        <v>0</v>
      </c>
      <c r="L3322">
        <v>38</v>
      </c>
      <c r="M3322" t="b">
        <v>1</v>
      </c>
      <c r="N3322" t="s">
        <v>8271</v>
      </c>
      <c r="O3322" s="5">
        <f t="shared" si="204"/>
        <v>101</v>
      </c>
      <c r="P3322" s="7">
        <f t="shared" si="205"/>
        <v>66.44736842105263</v>
      </c>
      <c r="Q3322" t="s">
        <v>8317</v>
      </c>
      <c r="R3322" t="s">
        <v>8318</v>
      </c>
      <c r="S3322" s="12">
        <f t="shared" si="206"/>
        <v>42513.045798611114</v>
      </c>
      <c r="T3322" s="12">
        <f t="shared" si="207"/>
        <v>42543.045798611114</v>
      </c>
    </row>
    <row r="3323" spans="1:20" ht="60" hidden="1" x14ac:dyDescent="0.25">
      <c r="A3323">
        <v>3321</v>
      </c>
      <c r="B3323" s="3" t="s">
        <v>3321</v>
      </c>
      <c r="C3323" s="3" t="s">
        <v>7431</v>
      </c>
      <c r="D3323">
        <v>500</v>
      </c>
      <c r="E3323">
        <v>537</v>
      </c>
      <c r="F3323" t="s">
        <v>8219</v>
      </c>
      <c r="G3323" t="s">
        <v>8224</v>
      </c>
      <c r="H3323" t="s">
        <v>8246</v>
      </c>
      <c r="I3323">
        <v>1413431940</v>
      </c>
      <c r="J3323">
        <v>1412216665</v>
      </c>
      <c r="K3323" t="b">
        <v>0</v>
      </c>
      <c r="L3323">
        <v>15</v>
      </c>
      <c r="M3323" t="b">
        <v>1</v>
      </c>
      <c r="N3323" t="s">
        <v>8271</v>
      </c>
      <c r="O3323" s="5">
        <f t="shared" si="204"/>
        <v>107.4</v>
      </c>
      <c r="P3323" s="7">
        <f t="shared" si="205"/>
        <v>35.799999999999997</v>
      </c>
      <c r="Q3323" t="s">
        <v>8317</v>
      </c>
      <c r="R3323" t="s">
        <v>8318</v>
      </c>
      <c r="S3323" s="12">
        <f t="shared" si="206"/>
        <v>41914.100289351853</v>
      </c>
      <c r="T3323" s="12">
        <f t="shared" si="207"/>
        <v>41928.165972222225</v>
      </c>
    </row>
    <row r="3324" spans="1:20" ht="60" hidden="1" x14ac:dyDescent="0.25">
      <c r="A3324">
        <v>3322</v>
      </c>
      <c r="B3324" s="3" t="s">
        <v>3322</v>
      </c>
      <c r="C3324" s="3" t="s">
        <v>7432</v>
      </c>
      <c r="D3324">
        <v>3300</v>
      </c>
      <c r="E3324">
        <v>3350</v>
      </c>
      <c r="F3324" t="s">
        <v>8219</v>
      </c>
      <c r="G3324" t="s">
        <v>8224</v>
      </c>
      <c r="H3324" t="s">
        <v>8246</v>
      </c>
      <c r="I3324">
        <v>1466567700</v>
      </c>
      <c r="J3324">
        <v>1464653696</v>
      </c>
      <c r="K3324" t="b">
        <v>0</v>
      </c>
      <c r="L3324">
        <v>23</v>
      </c>
      <c r="M3324" t="b">
        <v>1</v>
      </c>
      <c r="N3324" t="s">
        <v>8271</v>
      </c>
      <c r="O3324" s="5">
        <f t="shared" si="204"/>
        <v>101.51515151515152</v>
      </c>
      <c r="P3324" s="7">
        <f t="shared" si="205"/>
        <v>145.65217391304347</v>
      </c>
      <c r="Q3324" t="s">
        <v>8317</v>
      </c>
      <c r="R3324" t="s">
        <v>8318</v>
      </c>
      <c r="S3324" s="12">
        <f t="shared" si="206"/>
        <v>42521.010370370372</v>
      </c>
      <c r="T3324" s="12">
        <f t="shared" si="207"/>
        <v>42543.163194444445</v>
      </c>
    </row>
    <row r="3325" spans="1:20" ht="60" hidden="1" x14ac:dyDescent="0.25">
      <c r="A3325">
        <v>3323</v>
      </c>
      <c r="B3325" s="3" t="s">
        <v>3323</v>
      </c>
      <c r="C3325" s="3" t="s">
        <v>7433</v>
      </c>
      <c r="D3325">
        <v>1000</v>
      </c>
      <c r="E3325">
        <v>1259</v>
      </c>
      <c r="F3325" t="s">
        <v>8219</v>
      </c>
      <c r="G3325" t="s">
        <v>8225</v>
      </c>
      <c r="H3325" t="s">
        <v>8247</v>
      </c>
      <c r="I3325">
        <v>1474793208</v>
      </c>
      <c r="J3325">
        <v>1472201208</v>
      </c>
      <c r="K3325" t="b">
        <v>0</v>
      </c>
      <c r="L3325">
        <v>49</v>
      </c>
      <c r="M3325" t="b">
        <v>1</v>
      </c>
      <c r="N3325" t="s">
        <v>8271</v>
      </c>
      <c r="O3325" s="5">
        <f t="shared" si="204"/>
        <v>125.89999999999999</v>
      </c>
      <c r="P3325" s="7">
        <f t="shared" si="205"/>
        <v>25.693877551020407</v>
      </c>
      <c r="Q3325" t="s">
        <v>8317</v>
      </c>
      <c r="R3325" t="s">
        <v>8318</v>
      </c>
      <c r="S3325" s="12">
        <f t="shared" si="206"/>
        <v>42608.36583333333</v>
      </c>
      <c r="T3325" s="12">
        <f t="shared" si="207"/>
        <v>42638.36583333333</v>
      </c>
    </row>
    <row r="3326" spans="1:20" ht="45" hidden="1" x14ac:dyDescent="0.25">
      <c r="A3326">
        <v>3324</v>
      </c>
      <c r="B3326" s="3" t="s">
        <v>3324</v>
      </c>
      <c r="C3326" s="3" t="s">
        <v>7434</v>
      </c>
      <c r="D3326">
        <v>1500</v>
      </c>
      <c r="E3326">
        <v>1525</v>
      </c>
      <c r="F3326" t="s">
        <v>8219</v>
      </c>
      <c r="G3326" t="s">
        <v>8241</v>
      </c>
      <c r="H3326" t="s">
        <v>8249</v>
      </c>
      <c r="I3326">
        <v>1465135190</v>
      </c>
      <c r="J3326">
        <v>1463925590</v>
      </c>
      <c r="K3326" t="b">
        <v>0</v>
      </c>
      <c r="L3326">
        <v>10</v>
      </c>
      <c r="M3326" t="b">
        <v>1</v>
      </c>
      <c r="N3326" t="s">
        <v>8271</v>
      </c>
      <c r="O3326" s="5">
        <f t="shared" si="204"/>
        <v>101.66666666666666</v>
      </c>
      <c r="P3326" s="7">
        <f t="shared" si="205"/>
        <v>152.5</v>
      </c>
      <c r="Q3326" t="s">
        <v>8317</v>
      </c>
      <c r="R3326" t="s">
        <v>8318</v>
      </c>
      <c r="S3326" s="12">
        <f t="shared" si="206"/>
        <v>42512.58321759259</v>
      </c>
      <c r="T3326" s="12">
        <f t="shared" si="207"/>
        <v>42526.58321759259</v>
      </c>
    </row>
    <row r="3327" spans="1:20" ht="60" hidden="1" x14ac:dyDescent="0.25">
      <c r="A3327">
        <v>3325</v>
      </c>
      <c r="B3327" s="3" t="s">
        <v>3325</v>
      </c>
      <c r="C3327" s="3" t="s">
        <v>7435</v>
      </c>
      <c r="D3327">
        <v>400</v>
      </c>
      <c r="E3327">
        <v>450</v>
      </c>
      <c r="F3327" t="s">
        <v>8219</v>
      </c>
      <c r="G3327" t="s">
        <v>8225</v>
      </c>
      <c r="H3327" t="s">
        <v>8247</v>
      </c>
      <c r="I3327">
        <v>1428256277</v>
      </c>
      <c r="J3327">
        <v>1425235877</v>
      </c>
      <c r="K3327" t="b">
        <v>0</v>
      </c>
      <c r="L3327">
        <v>15</v>
      </c>
      <c r="M3327" t="b">
        <v>1</v>
      </c>
      <c r="N3327" t="s">
        <v>8271</v>
      </c>
      <c r="O3327" s="5">
        <f t="shared" si="204"/>
        <v>112.5</v>
      </c>
      <c r="P3327" s="7">
        <f t="shared" si="205"/>
        <v>30</v>
      </c>
      <c r="Q3327" t="s">
        <v>8317</v>
      </c>
      <c r="R3327" t="s">
        <v>8318</v>
      </c>
      <c r="S3327" s="12">
        <f t="shared" si="206"/>
        <v>42064.785613425927</v>
      </c>
      <c r="T3327" s="12">
        <f t="shared" si="207"/>
        <v>42099.743946759263</v>
      </c>
    </row>
    <row r="3328" spans="1:20" ht="60" hidden="1" x14ac:dyDescent="0.25">
      <c r="A3328">
        <v>3326</v>
      </c>
      <c r="B3328" s="3" t="s">
        <v>3326</v>
      </c>
      <c r="C3328" s="3" t="s">
        <v>7436</v>
      </c>
      <c r="D3328">
        <v>8000</v>
      </c>
      <c r="E3328">
        <v>8110</v>
      </c>
      <c r="F3328" t="s">
        <v>8219</v>
      </c>
      <c r="G3328" t="s">
        <v>8224</v>
      </c>
      <c r="H3328" t="s">
        <v>8246</v>
      </c>
      <c r="I3328">
        <v>1425830905</v>
      </c>
      <c r="J3328">
        <v>1423242505</v>
      </c>
      <c r="K3328" t="b">
        <v>0</v>
      </c>
      <c r="L3328">
        <v>57</v>
      </c>
      <c r="M3328" t="b">
        <v>1</v>
      </c>
      <c r="N3328" t="s">
        <v>8271</v>
      </c>
      <c r="O3328" s="5">
        <f t="shared" si="204"/>
        <v>101.375</v>
      </c>
      <c r="P3328" s="7">
        <f t="shared" si="205"/>
        <v>142.28070175438597</v>
      </c>
      <c r="Q3328" t="s">
        <v>8317</v>
      </c>
      <c r="R3328" t="s">
        <v>8318</v>
      </c>
      <c r="S3328" s="12">
        <f t="shared" si="206"/>
        <v>42041.714178240742</v>
      </c>
      <c r="T3328" s="12">
        <f t="shared" si="207"/>
        <v>42071.67251157407</v>
      </c>
    </row>
    <row r="3329" spans="1:20" ht="60" hidden="1" x14ac:dyDescent="0.25">
      <c r="A3329">
        <v>3327</v>
      </c>
      <c r="B3329" s="3" t="s">
        <v>3327</v>
      </c>
      <c r="C3329" s="3" t="s">
        <v>7437</v>
      </c>
      <c r="D3329">
        <v>800</v>
      </c>
      <c r="E3329">
        <v>810</v>
      </c>
      <c r="F3329" t="s">
        <v>8219</v>
      </c>
      <c r="G3329" t="s">
        <v>8225</v>
      </c>
      <c r="H3329" t="s">
        <v>8247</v>
      </c>
      <c r="I3329">
        <v>1462697966</v>
      </c>
      <c r="J3329">
        <v>1460105966</v>
      </c>
      <c r="K3329" t="b">
        <v>0</v>
      </c>
      <c r="L3329">
        <v>33</v>
      </c>
      <c r="M3329" t="b">
        <v>1</v>
      </c>
      <c r="N3329" t="s">
        <v>8271</v>
      </c>
      <c r="O3329" s="5">
        <f t="shared" si="204"/>
        <v>101.25</v>
      </c>
      <c r="P3329" s="7">
        <f t="shared" si="205"/>
        <v>24.545454545454547</v>
      </c>
      <c r="Q3329" t="s">
        <v>8317</v>
      </c>
      <c r="R3329" t="s">
        <v>8318</v>
      </c>
      <c r="S3329" s="12">
        <f t="shared" si="206"/>
        <v>42468.374606481477</v>
      </c>
      <c r="T3329" s="12">
        <f t="shared" si="207"/>
        <v>42498.374606481477</v>
      </c>
    </row>
    <row r="3330" spans="1:20" ht="45" hidden="1" x14ac:dyDescent="0.25">
      <c r="A3330">
        <v>3328</v>
      </c>
      <c r="B3330" s="3" t="s">
        <v>3328</v>
      </c>
      <c r="C3330" s="3" t="s">
        <v>7438</v>
      </c>
      <c r="D3330">
        <v>1800</v>
      </c>
      <c r="E3330">
        <v>2635</v>
      </c>
      <c r="F3330" t="s">
        <v>8219</v>
      </c>
      <c r="G3330" t="s">
        <v>8224</v>
      </c>
      <c r="H3330" t="s">
        <v>8246</v>
      </c>
      <c r="I3330">
        <v>1404522000</v>
      </c>
      <c r="J3330">
        <v>1404308883</v>
      </c>
      <c r="K3330" t="b">
        <v>0</v>
      </c>
      <c r="L3330">
        <v>9</v>
      </c>
      <c r="M3330" t="b">
        <v>1</v>
      </c>
      <c r="N3330" t="s">
        <v>8271</v>
      </c>
      <c r="O3330" s="5">
        <f t="shared" si="204"/>
        <v>146.38888888888889</v>
      </c>
      <c r="P3330" s="7">
        <f t="shared" si="205"/>
        <v>292.77777777777777</v>
      </c>
      <c r="Q3330" t="s">
        <v>8317</v>
      </c>
      <c r="R3330" t="s">
        <v>8318</v>
      </c>
      <c r="S3330" s="12">
        <f t="shared" si="206"/>
        <v>41822.57503472222</v>
      </c>
      <c r="T3330" s="12">
        <f t="shared" si="207"/>
        <v>41825.041666666664</v>
      </c>
    </row>
    <row r="3331" spans="1:20" ht="45" hidden="1" x14ac:dyDescent="0.25">
      <c r="A3331">
        <v>3329</v>
      </c>
      <c r="B3331" s="3" t="s">
        <v>3329</v>
      </c>
      <c r="C3331" s="3" t="s">
        <v>7439</v>
      </c>
      <c r="D3331">
        <v>1000</v>
      </c>
      <c r="E3331">
        <v>1168</v>
      </c>
      <c r="F3331" t="s">
        <v>8219</v>
      </c>
      <c r="G3331" t="s">
        <v>8225</v>
      </c>
      <c r="H3331" t="s">
        <v>8247</v>
      </c>
      <c r="I3331">
        <v>1406502000</v>
      </c>
      <c r="J3331">
        <v>1405583108</v>
      </c>
      <c r="K3331" t="b">
        <v>0</v>
      </c>
      <c r="L3331">
        <v>26</v>
      </c>
      <c r="M3331" t="b">
        <v>1</v>
      </c>
      <c r="N3331" t="s">
        <v>8271</v>
      </c>
      <c r="O3331" s="5">
        <f t="shared" ref="O3331:O3394" si="208">(E3331/D3331)*100</f>
        <v>116.8</v>
      </c>
      <c r="P3331" s="7">
        <f t="shared" ref="P3331:P3394" si="209">IF(E3331&gt;0,E3331/L3331,"N/A")</f>
        <v>44.92307692307692</v>
      </c>
      <c r="Q3331" t="s">
        <v>8317</v>
      </c>
      <c r="R3331" t="s">
        <v>8318</v>
      </c>
      <c r="S3331" s="12">
        <f t="shared" ref="S3331:S3394" si="210">(((J3331/60)/60)/24)+DATE(1970,1,1)</f>
        <v>41837.323009259257</v>
      </c>
      <c r="T3331" s="12">
        <f t="shared" ref="T3331:T3394" si="211">(((I3331/60)/60/24)+DATE(1970,1,1))</f>
        <v>41847.958333333336</v>
      </c>
    </row>
    <row r="3332" spans="1:20" ht="45" hidden="1" x14ac:dyDescent="0.25">
      <c r="A3332">
        <v>3330</v>
      </c>
      <c r="B3332" s="3" t="s">
        <v>3330</v>
      </c>
      <c r="C3332" s="3" t="s">
        <v>7440</v>
      </c>
      <c r="D3332">
        <v>1500</v>
      </c>
      <c r="E3332">
        <v>1594</v>
      </c>
      <c r="F3332" t="s">
        <v>8219</v>
      </c>
      <c r="G3332" t="s">
        <v>8225</v>
      </c>
      <c r="H3332" t="s">
        <v>8247</v>
      </c>
      <c r="I3332">
        <v>1427919468</v>
      </c>
      <c r="J3332">
        <v>1425331068</v>
      </c>
      <c r="K3332" t="b">
        <v>0</v>
      </c>
      <c r="L3332">
        <v>69</v>
      </c>
      <c r="M3332" t="b">
        <v>1</v>
      </c>
      <c r="N3332" t="s">
        <v>8271</v>
      </c>
      <c r="O3332" s="5">
        <f t="shared" si="208"/>
        <v>106.26666666666667</v>
      </c>
      <c r="P3332" s="7">
        <f t="shared" si="209"/>
        <v>23.10144927536232</v>
      </c>
      <c r="Q3332" t="s">
        <v>8317</v>
      </c>
      <c r="R3332" t="s">
        <v>8318</v>
      </c>
      <c r="S3332" s="12">
        <f t="shared" si="210"/>
        <v>42065.887361111112</v>
      </c>
      <c r="T3332" s="12">
        <f t="shared" si="211"/>
        <v>42095.845694444448</v>
      </c>
    </row>
    <row r="3333" spans="1:20" ht="60" hidden="1" x14ac:dyDescent="0.25">
      <c r="A3333">
        <v>3331</v>
      </c>
      <c r="B3333" s="3" t="s">
        <v>3331</v>
      </c>
      <c r="C3333" s="3" t="s">
        <v>7441</v>
      </c>
      <c r="D3333">
        <v>5000</v>
      </c>
      <c r="E3333">
        <v>5226</v>
      </c>
      <c r="F3333" t="s">
        <v>8219</v>
      </c>
      <c r="G3333" t="s">
        <v>8224</v>
      </c>
      <c r="H3333" t="s">
        <v>8246</v>
      </c>
      <c r="I3333">
        <v>1444149886</v>
      </c>
      <c r="J3333">
        <v>1441125886</v>
      </c>
      <c r="K3333" t="b">
        <v>0</v>
      </c>
      <c r="L3333">
        <v>65</v>
      </c>
      <c r="M3333" t="b">
        <v>1</v>
      </c>
      <c r="N3333" t="s">
        <v>8271</v>
      </c>
      <c r="O3333" s="5">
        <f t="shared" si="208"/>
        <v>104.52</v>
      </c>
      <c r="P3333" s="7">
        <f t="shared" si="209"/>
        <v>80.400000000000006</v>
      </c>
      <c r="Q3333" t="s">
        <v>8317</v>
      </c>
      <c r="R3333" t="s">
        <v>8318</v>
      </c>
      <c r="S3333" s="12">
        <f t="shared" si="210"/>
        <v>42248.697754629626</v>
      </c>
      <c r="T3333" s="12">
        <f t="shared" si="211"/>
        <v>42283.697754629626</v>
      </c>
    </row>
    <row r="3334" spans="1:20" ht="45" hidden="1" x14ac:dyDescent="0.25">
      <c r="A3334">
        <v>3332</v>
      </c>
      <c r="B3334" s="3" t="s">
        <v>3332</v>
      </c>
      <c r="C3334" s="3" t="s">
        <v>7442</v>
      </c>
      <c r="D3334">
        <v>6000</v>
      </c>
      <c r="E3334">
        <v>6000</v>
      </c>
      <c r="F3334" t="s">
        <v>8219</v>
      </c>
      <c r="G3334" t="s">
        <v>8224</v>
      </c>
      <c r="H3334" t="s">
        <v>8246</v>
      </c>
      <c r="I3334">
        <v>1405802330</v>
      </c>
      <c r="J3334">
        <v>1403210330</v>
      </c>
      <c r="K3334" t="b">
        <v>0</v>
      </c>
      <c r="L3334">
        <v>83</v>
      </c>
      <c r="M3334" t="b">
        <v>1</v>
      </c>
      <c r="N3334" t="s">
        <v>8271</v>
      </c>
      <c r="O3334" s="5">
        <f t="shared" si="208"/>
        <v>100</v>
      </c>
      <c r="P3334" s="7">
        <f t="shared" si="209"/>
        <v>72.289156626506028</v>
      </c>
      <c r="Q3334" t="s">
        <v>8317</v>
      </c>
      <c r="R3334" t="s">
        <v>8318</v>
      </c>
      <c r="S3334" s="12">
        <f t="shared" si="210"/>
        <v>41809.860300925924</v>
      </c>
      <c r="T3334" s="12">
        <f t="shared" si="211"/>
        <v>41839.860300925924</v>
      </c>
    </row>
    <row r="3335" spans="1:20" ht="60" hidden="1" x14ac:dyDescent="0.25">
      <c r="A3335">
        <v>3333</v>
      </c>
      <c r="B3335" s="3" t="s">
        <v>3333</v>
      </c>
      <c r="C3335" s="3" t="s">
        <v>7443</v>
      </c>
      <c r="D3335">
        <v>3500</v>
      </c>
      <c r="E3335">
        <v>3660</v>
      </c>
      <c r="F3335" t="s">
        <v>8219</v>
      </c>
      <c r="G3335" t="s">
        <v>8224</v>
      </c>
      <c r="H3335" t="s">
        <v>8246</v>
      </c>
      <c r="I3335">
        <v>1434384880</v>
      </c>
      <c r="J3335">
        <v>1432484080</v>
      </c>
      <c r="K3335" t="b">
        <v>0</v>
      </c>
      <c r="L3335">
        <v>111</v>
      </c>
      <c r="M3335" t="b">
        <v>1</v>
      </c>
      <c r="N3335" t="s">
        <v>8271</v>
      </c>
      <c r="O3335" s="5">
        <f t="shared" si="208"/>
        <v>104.57142857142858</v>
      </c>
      <c r="P3335" s="7">
        <f t="shared" si="209"/>
        <v>32.972972972972975</v>
      </c>
      <c r="Q3335" t="s">
        <v>8317</v>
      </c>
      <c r="R3335" t="s">
        <v>8318</v>
      </c>
      <c r="S3335" s="12">
        <f t="shared" si="210"/>
        <v>42148.676851851851</v>
      </c>
      <c r="T3335" s="12">
        <f t="shared" si="211"/>
        <v>42170.676851851851</v>
      </c>
    </row>
    <row r="3336" spans="1:20" ht="45" hidden="1" x14ac:dyDescent="0.25">
      <c r="A3336">
        <v>3334</v>
      </c>
      <c r="B3336" s="3" t="s">
        <v>3334</v>
      </c>
      <c r="C3336" s="3" t="s">
        <v>7444</v>
      </c>
      <c r="D3336">
        <v>3871</v>
      </c>
      <c r="E3336">
        <v>5366</v>
      </c>
      <c r="F3336" t="s">
        <v>8219</v>
      </c>
      <c r="G3336" t="s">
        <v>8224</v>
      </c>
      <c r="H3336" t="s">
        <v>8246</v>
      </c>
      <c r="I3336">
        <v>1438259422</v>
      </c>
      <c r="J3336">
        <v>1435667422</v>
      </c>
      <c r="K3336" t="b">
        <v>0</v>
      </c>
      <c r="L3336">
        <v>46</v>
      </c>
      <c r="M3336" t="b">
        <v>1</v>
      </c>
      <c r="N3336" t="s">
        <v>8271</v>
      </c>
      <c r="O3336" s="5">
        <f t="shared" si="208"/>
        <v>138.62051149573753</v>
      </c>
      <c r="P3336" s="7">
        <f t="shared" si="209"/>
        <v>116.65217391304348</v>
      </c>
      <c r="Q3336" t="s">
        <v>8317</v>
      </c>
      <c r="R3336" t="s">
        <v>8318</v>
      </c>
      <c r="S3336" s="12">
        <f t="shared" si="210"/>
        <v>42185.521087962959</v>
      </c>
      <c r="T3336" s="12">
        <f t="shared" si="211"/>
        <v>42215.521087962959</v>
      </c>
    </row>
    <row r="3337" spans="1:20" ht="60" hidden="1" x14ac:dyDescent="0.25">
      <c r="A3337">
        <v>3335</v>
      </c>
      <c r="B3337" s="3" t="s">
        <v>3335</v>
      </c>
      <c r="C3337" s="3" t="s">
        <v>7445</v>
      </c>
      <c r="D3337">
        <v>5000</v>
      </c>
      <c r="E3337">
        <v>5016</v>
      </c>
      <c r="F3337" t="s">
        <v>8219</v>
      </c>
      <c r="G3337" t="s">
        <v>8225</v>
      </c>
      <c r="H3337" t="s">
        <v>8247</v>
      </c>
      <c r="I3337">
        <v>1407106800</v>
      </c>
      <c r="J3337">
        <v>1404749446</v>
      </c>
      <c r="K3337" t="b">
        <v>0</v>
      </c>
      <c r="L3337">
        <v>63</v>
      </c>
      <c r="M3337" t="b">
        <v>1</v>
      </c>
      <c r="N3337" t="s">
        <v>8271</v>
      </c>
      <c r="O3337" s="5">
        <f t="shared" si="208"/>
        <v>100.32000000000001</v>
      </c>
      <c r="P3337" s="7">
        <f t="shared" si="209"/>
        <v>79.61904761904762</v>
      </c>
      <c r="Q3337" t="s">
        <v>8317</v>
      </c>
      <c r="R3337" t="s">
        <v>8318</v>
      </c>
      <c r="S3337" s="12">
        <f t="shared" si="210"/>
        <v>41827.674143518518</v>
      </c>
      <c r="T3337" s="12">
        <f t="shared" si="211"/>
        <v>41854.958333333336</v>
      </c>
    </row>
    <row r="3338" spans="1:20" ht="45" hidden="1" x14ac:dyDescent="0.25">
      <c r="A3338">
        <v>3336</v>
      </c>
      <c r="B3338" s="3" t="s">
        <v>3336</v>
      </c>
      <c r="C3338" s="3" t="s">
        <v>7446</v>
      </c>
      <c r="D3338">
        <v>250</v>
      </c>
      <c r="E3338">
        <v>250</v>
      </c>
      <c r="F3338" t="s">
        <v>8219</v>
      </c>
      <c r="G3338" t="s">
        <v>8225</v>
      </c>
      <c r="H3338" t="s">
        <v>8247</v>
      </c>
      <c r="I3338">
        <v>1459845246</v>
      </c>
      <c r="J3338">
        <v>1457429646</v>
      </c>
      <c r="K3338" t="b">
        <v>0</v>
      </c>
      <c r="L3338">
        <v>9</v>
      </c>
      <c r="M3338" t="b">
        <v>1</v>
      </c>
      <c r="N3338" t="s">
        <v>8271</v>
      </c>
      <c r="O3338" s="5">
        <f t="shared" si="208"/>
        <v>100</v>
      </c>
      <c r="P3338" s="7">
        <f t="shared" si="209"/>
        <v>27.777777777777779</v>
      </c>
      <c r="Q3338" t="s">
        <v>8317</v>
      </c>
      <c r="R3338" t="s">
        <v>8318</v>
      </c>
      <c r="S3338" s="12">
        <f t="shared" si="210"/>
        <v>42437.398680555561</v>
      </c>
      <c r="T3338" s="12">
        <f t="shared" si="211"/>
        <v>42465.35701388889</v>
      </c>
    </row>
    <row r="3339" spans="1:20" ht="45" hidden="1" x14ac:dyDescent="0.25">
      <c r="A3339">
        <v>3337</v>
      </c>
      <c r="B3339" s="3" t="s">
        <v>3337</v>
      </c>
      <c r="C3339" s="3" t="s">
        <v>7447</v>
      </c>
      <c r="D3339">
        <v>2500</v>
      </c>
      <c r="E3339">
        <v>2755</v>
      </c>
      <c r="F3339" t="s">
        <v>8219</v>
      </c>
      <c r="G3339" t="s">
        <v>8225</v>
      </c>
      <c r="H3339" t="s">
        <v>8247</v>
      </c>
      <c r="I3339">
        <v>1412974800</v>
      </c>
      <c r="J3339">
        <v>1411109167</v>
      </c>
      <c r="K3339" t="b">
        <v>0</v>
      </c>
      <c r="L3339">
        <v>34</v>
      </c>
      <c r="M3339" t="b">
        <v>1</v>
      </c>
      <c r="N3339" t="s">
        <v>8271</v>
      </c>
      <c r="O3339" s="5">
        <f t="shared" si="208"/>
        <v>110.2</v>
      </c>
      <c r="P3339" s="7">
        <f t="shared" si="209"/>
        <v>81.029411764705884</v>
      </c>
      <c r="Q3339" t="s">
        <v>8317</v>
      </c>
      <c r="R3339" t="s">
        <v>8318</v>
      </c>
      <c r="S3339" s="12">
        <f t="shared" si="210"/>
        <v>41901.282025462962</v>
      </c>
      <c r="T3339" s="12">
        <f t="shared" si="211"/>
        <v>41922.875</v>
      </c>
    </row>
    <row r="3340" spans="1:20" ht="30" hidden="1" x14ac:dyDescent="0.25">
      <c r="A3340">
        <v>3338</v>
      </c>
      <c r="B3340" s="3" t="s">
        <v>3338</v>
      </c>
      <c r="C3340" s="3" t="s">
        <v>7448</v>
      </c>
      <c r="D3340">
        <v>15000</v>
      </c>
      <c r="E3340">
        <v>15327</v>
      </c>
      <c r="F3340" t="s">
        <v>8219</v>
      </c>
      <c r="G3340" t="s">
        <v>8224</v>
      </c>
      <c r="H3340" t="s">
        <v>8246</v>
      </c>
      <c r="I3340">
        <v>1487944080</v>
      </c>
      <c r="J3340">
        <v>1486129680</v>
      </c>
      <c r="K3340" t="b">
        <v>0</v>
      </c>
      <c r="L3340">
        <v>112</v>
      </c>
      <c r="M3340" t="b">
        <v>1</v>
      </c>
      <c r="N3340" t="s">
        <v>8271</v>
      </c>
      <c r="O3340" s="5">
        <f t="shared" si="208"/>
        <v>102.18</v>
      </c>
      <c r="P3340" s="7">
        <f t="shared" si="209"/>
        <v>136.84821428571428</v>
      </c>
      <c r="Q3340" t="s">
        <v>8317</v>
      </c>
      <c r="R3340" t="s">
        <v>8318</v>
      </c>
      <c r="S3340" s="12">
        <f t="shared" si="210"/>
        <v>42769.574999999997</v>
      </c>
      <c r="T3340" s="12">
        <f t="shared" si="211"/>
        <v>42790.574999999997</v>
      </c>
    </row>
    <row r="3341" spans="1:20" ht="45" hidden="1" x14ac:dyDescent="0.25">
      <c r="A3341">
        <v>3339</v>
      </c>
      <c r="B3341" s="3" t="s">
        <v>3339</v>
      </c>
      <c r="C3341" s="3" t="s">
        <v>7449</v>
      </c>
      <c r="D3341">
        <v>8000</v>
      </c>
      <c r="E3341">
        <v>8348</v>
      </c>
      <c r="F3341" t="s">
        <v>8219</v>
      </c>
      <c r="G3341" t="s">
        <v>8224</v>
      </c>
      <c r="H3341" t="s">
        <v>8246</v>
      </c>
      <c r="I3341">
        <v>1469721518</v>
      </c>
      <c r="J3341">
        <v>1467129518</v>
      </c>
      <c r="K3341" t="b">
        <v>0</v>
      </c>
      <c r="L3341">
        <v>47</v>
      </c>
      <c r="M3341" t="b">
        <v>1</v>
      </c>
      <c r="N3341" t="s">
        <v>8271</v>
      </c>
      <c r="O3341" s="5">
        <f t="shared" si="208"/>
        <v>104.35000000000001</v>
      </c>
      <c r="P3341" s="7">
        <f t="shared" si="209"/>
        <v>177.61702127659575</v>
      </c>
      <c r="Q3341" t="s">
        <v>8317</v>
      </c>
      <c r="R3341" t="s">
        <v>8318</v>
      </c>
      <c r="S3341" s="12">
        <f t="shared" si="210"/>
        <v>42549.665717592594</v>
      </c>
      <c r="T3341" s="12">
        <f t="shared" si="211"/>
        <v>42579.665717592594</v>
      </c>
    </row>
    <row r="3342" spans="1:20" ht="60" hidden="1" x14ac:dyDescent="0.25">
      <c r="A3342">
        <v>3340</v>
      </c>
      <c r="B3342" s="3" t="s">
        <v>3340</v>
      </c>
      <c r="C3342" s="3" t="s">
        <v>7450</v>
      </c>
      <c r="D3342">
        <v>3000</v>
      </c>
      <c r="E3342">
        <v>4145</v>
      </c>
      <c r="F3342" t="s">
        <v>8219</v>
      </c>
      <c r="G3342" t="s">
        <v>8224</v>
      </c>
      <c r="H3342" t="s">
        <v>8246</v>
      </c>
      <c r="I3342">
        <v>1481066554</v>
      </c>
      <c r="J3342">
        <v>1478906554</v>
      </c>
      <c r="K3342" t="b">
        <v>0</v>
      </c>
      <c r="L3342">
        <v>38</v>
      </c>
      <c r="M3342" t="b">
        <v>1</v>
      </c>
      <c r="N3342" t="s">
        <v>8271</v>
      </c>
      <c r="O3342" s="5">
        <f t="shared" si="208"/>
        <v>138.16666666666666</v>
      </c>
      <c r="P3342" s="7">
        <f t="shared" si="209"/>
        <v>109.07894736842105</v>
      </c>
      <c r="Q3342" t="s">
        <v>8317</v>
      </c>
      <c r="R3342" t="s">
        <v>8318</v>
      </c>
      <c r="S3342" s="12">
        <f t="shared" si="210"/>
        <v>42685.974004629628</v>
      </c>
      <c r="T3342" s="12">
        <f t="shared" si="211"/>
        <v>42710.974004629628</v>
      </c>
    </row>
    <row r="3343" spans="1:20" ht="60" hidden="1" x14ac:dyDescent="0.25">
      <c r="A3343">
        <v>3341</v>
      </c>
      <c r="B3343" s="3" t="s">
        <v>3341</v>
      </c>
      <c r="C3343" s="3" t="s">
        <v>7451</v>
      </c>
      <c r="D3343">
        <v>3350</v>
      </c>
      <c r="E3343">
        <v>3350</v>
      </c>
      <c r="F3343" t="s">
        <v>8219</v>
      </c>
      <c r="G3343" t="s">
        <v>8225</v>
      </c>
      <c r="H3343" t="s">
        <v>8247</v>
      </c>
      <c r="I3343">
        <v>1465750800</v>
      </c>
      <c r="J3343">
        <v>1463771421</v>
      </c>
      <c r="K3343" t="b">
        <v>0</v>
      </c>
      <c r="L3343">
        <v>28</v>
      </c>
      <c r="M3343" t="b">
        <v>1</v>
      </c>
      <c r="N3343" t="s">
        <v>8271</v>
      </c>
      <c r="O3343" s="5">
        <f t="shared" si="208"/>
        <v>100</v>
      </c>
      <c r="P3343" s="7">
        <f t="shared" si="209"/>
        <v>119.64285714285714</v>
      </c>
      <c r="Q3343" t="s">
        <v>8317</v>
      </c>
      <c r="R3343" t="s">
        <v>8318</v>
      </c>
      <c r="S3343" s="12">
        <f t="shared" si="210"/>
        <v>42510.798854166671</v>
      </c>
      <c r="T3343" s="12">
        <f t="shared" si="211"/>
        <v>42533.708333333328</v>
      </c>
    </row>
    <row r="3344" spans="1:20" ht="45" hidden="1" x14ac:dyDescent="0.25">
      <c r="A3344">
        <v>3342</v>
      </c>
      <c r="B3344" s="3" t="s">
        <v>3342</v>
      </c>
      <c r="C3344" s="3" t="s">
        <v>7452</v>
      </c>
      <c r="D3344">
        <v>6000</v>
      </c>
      <c r="E3344">
        <v>6100</v>
      </c>
      <c r="F3344" t="s">
        <v>8219</v>
      </c>
      <c r="G3344" t="s">
        <v>8224</v>
      </c>
      <c r="H3344" t="s">
        <v>8246</v>
      </c>
      <c r="I3344">
        <v>1427864340</v>
      </c>
      <c r="J3344">
        <v>1425020810</v>
      </c>
      <c r="K3344" t="b">
        <v>0</v>
      </c>
      <c r="L3344">
        <v>78</v>
      </c>
      <c r="M3344" t="b">
        <v>1</v>
      </c>
      <c r="N3344" t="s">
        <v>8271</v>
      </c>
      <c r="O3344" s="5">
        <f t="shared" si="208"/>
        <v>101.66666666666666</v>
      </c>
      <c r="P3344" s="7">
        <f t="shared" si="209"/>
        <v>78.205128205128204</v>
      </c>
      <c r="Q3344" t="s">
        <v>8317</v>
      </c>
      <c r="R3344" t="s">
        <v>8318</v>
      </c>
      <c r="S3344" s="12">
        <f t="shared" si="210"/>
        <v>42062.296412037031</v>
      </c>
      <c r="T3344" s="12">
        <f t="shared" si="211"/>
        <v>42095.207638888889</v>
      </c>
    </row>
    <row r="3345" spans="1:20" ht="45" hidden="1" x14ac:dyDescent="0.25">
      <c r="A3345">
        <v>3343</v>
      </c>
      <c r="B3345" s="3" t="s">
        <v>3343</v>
      </c>
      <c r="C3345" s="3" t="s">
        <v>7453</v>
      </c>
      <c r="D3345">
        <v>700</v>
      </c>
      <c r="E3345">
        <v>1200</v>
      </c>
      <c r="F3345" t="s">
        <v>8219</v>
      </c>
      <c r="G3345" t="s">
        <v>8225</v>
      </c>
      <c r="H3345" t="s">
        <v>8247</v>
      </c>
      <c r="I3345">
        <v>1460553480</v>
      </c>
      <c r="J3345">
        <v>1458770384</v>
      </c>
      <c r="K3345" t="b">
        <v>0</v>
      </c>
      <c r="L3345">
        <v>23</v>
      </c>
      <c r="M3345" t="b">
        <v>1</v>
      </c>
      <c r="N3345" t="s">
        <v>8271</v>
      </c>
      <c r="O3345" s="5">
        <f t="shared" si="208"/>
        <v>171.42857142857142</v>
      </c>
      <c r="P3345" s="7">
        <f t="shared" si="209"/>
        <v>52.173913043478258</v>
      </c>
      <c r="Q3345" t="s">
        <v>8317</v>
      </c>
      <c r="R3345" t="s">
        <v>8318</v>
      </c>
      <c r="S3345" s="12">
        <f t="shared" si="210"/>
        <v>42452.916481481487</v>
      </c>
      <c r="T3345" s="12">
        <f t="shared" si="211"/>
        <v>42473.554166666669</v>
      </c>
    </row>
    <row r="3346" spans="1:20" ht="60" hidden="1" x14ac:dyDescent="0.25">
      <c r="A3346">
        <v>3344</v>
      </c>
      <c r="B3346" s="3" t="s">
        <v>3344</v>
      </c>
      <c r="C3346" s="3" t="s">
        <v>7454</v>
      </c>
      <c r="D3346">
        <v>4500</v>
      </c>
      <c r="E3346">
        <v>4565</v>
      </c>
      <c r="F3346" t="s">
        <v>8219</v>
      </c>
      <c r="G3346" t="s">
        <v>8224</v>
      </c>
      <c r="H3346" t="s">
        <v>8246</v>
      </c>
      <c r="I3346">
        <v>1409374093</v>
      </c>
      <c r="J3346">
        <v>1406782093</v>
      </c>
      <c r="K3346" t="b">
        <v>0</v>
      </c>
      <c r="L3346">
        <v>40</v>
      </c>
      <c r="M3346" t="b">
        <v>1</v>
      </c>
      <c r="N3346" t="s">
        <v>8271</v>
      </c>
      <c r="O3346" s="5">
        <f t="shared" si="208"/>
        <v>101.44444444444444</v>
      </c>
      <c r="P3346" s="7">
        <f t="shared" si="209"/>
        <v>114.125</v>
      </c>
      <c r="Q3346" t="s">
        <v>8317</v>
      </c>
      <c r="R3346" t="s">
        <v>8318</v>
      </c>
      <c r="S3346" s="12">
        <f t="shared" si="210"/>
        <v>41851.200150462959</v>
      </c>
      <c r="T3346" s="12">
        <f t="shared" si="211"/>
        <v>41881.200150462959</v>
      </c>
    </row>
    <row r="3347" spans="1:20" ht="60" hidden="1" x14ac:dyDescent="0.25">
      <c r="A3347">
        <v>3345</v>
      </c>
      <c r="B3347" s="3" t="s">
        <v>3345</v>
      </c>
      <c r="C3347" s="3" t="s">
        <v>7455</v>
      </c>
      <c r="D3347">
        <v>500</v>
      </c>
      <c r="E3347">
        <v>650</v>
      </c>
      <c r="F3347" t="s">
        <v>8219</v>
      </c>
      <c r="G3347" t="s">
        <v>8224</v>
      </c>
      <c r="H3347" t="s">
        <v>8246</v>
      </c>
      <c r="I3347">
        <v>1429317420</v>
      </c>
      <c r="J3347">
        <v>1424226768</v>
      </c>
      <c r="K3347" t="b">
        <v>0</v>
      </c>
      <c r="L3347">
        <v>13</v>
      </c>
      <c r="M3347" t="b">
        <v>1</v>
      </c>
      <c r="N3347" t="s">
        <v>8271</v>
      </c>
      <c r="O3347" s="5">
        <f t="shared" si="208"/>
        <v>130</v>
      </c>
      <c r="P3347" s="7">
        <f t="shared" si="209"/>
        <v>50</v>
      </c>
      <c r="Q3347" t="s">
        <v>8317</v>
      </c>
      <c r="R3347" t="s">
        <v>8318</v>
      </c>
      <c r="S3347" s="12">
        <f t="shared" si="210"/>
        <v>42053.106111111112</v>
      </c>
      <c r="T3347" s="12">
        <f t="shared" si="211"/>
        <v>42112.025694444441</v>
      </c>
    </row>
    <row r="3348" spans="1:20" ht="60" hidden="1" x14ac:dyDescent="0.25">
      <c r="A3348">
        <v>3346</v>
      </c>
      <c r="B3348" s="3" t="s">
        <v>3346</v>
      </c>
      <c r="C3348" s="3" t="s">
        <v>7456</v>
      </c>
      <c r="D3348">
        <v>1500</v>
      </c>
      <c r="E3348">
        <v>1650</v>
      </c>
      <c r="F3348" t="s">
        <v>8219</v>
      </c>
      <c r="G3348" t="s">
        <v>8224</v>
      </c>
      <c r="H3348" t="s">
        <v>8246</v>
      </c>
      <c r="I3348">
        <v>1424910910</v>
      </c>
      <c r="J3348">
        <v>1424306110</v>
      </c>
      <c r="K3348" t="b">
        <v>0</v>
      </c>
      <c r="L3348">
        <v>18</v>
      </c>
      <c r="M3348" t="b">
        <v>1</v>
      </c>
      <c r="N3348" t="s">
        <v>8271</v>
      </c>
      <c r="O3348" s="5">
        <f t="shared" si="208"/>
        <v>110.00000000000001</v>
      </c>
      <c r="P3348" s="7">
        <f t="shared" si="209"/>
        <v>91.666666666666671</v>
      </c>
      <c r="Q3348" t="s">
        <v>8317</v>
      </c>
      <c r="R3348" t="s">
        <v>8318</v>
      </c>
      <c r="S3348" s="12">
        <f t="shared" si="210"/>
        <v>42054.024421296301</v>
      </c>
      <c r="T3348" s="12">
        <f t="shared" si="211"/>
        <v>42061.024421296301</v>
      </c>
    </row>
    <row r="3349" spans="1:20" ht="60" hidden="1" x14ac:dyDescent="0.25">
      <c r="A3349">
        <v>3347</v>
      </c>
      <c r="B3349" s="3" t="s">
        <v>3347</v>
      </c>
      <c r="C3349" s="3" t="s">
        <v>7457</v>
      </c>
      <c r="D3349">
        <v>2000</v>
      </c>
      <c r="E3349">
        <v>2389</v>
      </c>
      <c r="F3349" t="s">
        <v>8219</v>
      </c>
      <c r="G3349" t="s">
        <v>8225</v>
      </c>
      <c r="H3349" t="s">
        <v>8247</v>
      </c>
      <c r="I3349">
        <v>1462741200</v>
      </c>
      <c r="J3349">
        <v>1461503654</v>
      </c>
      <c r="K3349" t="b">
        <v>0</v>
      </c>
      <c r="L3349">
        <v>22</v>
      </c>
      <c r="M3349" t="b">
        <v>1</v>
      </c>
      <c r="N3349" t="s">
        <v>8271</v>
      </c>
      <c r="O3349" s="5">
        <f t="shared" si="208"/>
        <v>119.44999999999999</v>
      </c>
      <c r="P3349" s="7">
        <f t="shared" si="209"/>
        <v>108.59090909090909</v>
      </c>
      <c r="Q3349" t="s">
        <v>8317</v>
      </c>
      <c r="R3349" t="s">
        <v>8318</v>
      </c>
      <c r="S3349" s="12">
        <f t="shared" si="210"/>
        <v>42484.551550925928</v>
      </c>
      <c r="T3349" s="12">
        <f t="shared" si="211"/>
        <v>42498.875</v>
      </c>
    </row>
    <row r="3350" spans="1:20" ht="60" hidden="1" x14ac:dyDescent="0.25">
      <c r="A3350">
        <v>3348</v>
      </c>
      <c r="B3350" s="3" t="s">
        <v>3266</v>
      </c>
      <c r="C3350" s="3" t="s">
        <v>7458</v>
      </c>
      <c r="D3350">
        <v>5500</v>
      </c>
      <c r="E3350">
        <v>5516</v>
      </c>
      <c r="F3350" t="s">
        <v>8219</v>
      </c>
      <c r="G3350" t="s">
        <v>8224</v>
      </c>
      <c r="H3350" t="s">
        <v>8246</v>
      </c>
      <c r="I3350">
        <v>1461988740</v>
      </c>
      <c r="J3350">
        <v>1459949080</v>
      </c>
      <c r="K3350" t="b">
        <v>0</v>
      </c>
      <c r="L3350">
        <v>79</v>
      </c>
      <c r="M3350" t="b">
        <v>1</v>
      </c>
      <c r="N3350" t="s">
        <v>8271</v>
      </c>
      <c r="O3350" s="5">
        <f t="shared" si="208"/>
        <v>100.2909090909091</v>
      </c>
      <c r="P3350" s="7">
        <f t="shared" si="209"/>
        <v>69.822784810126578</v>
      </c>
      <c r="Q3350" t="s">
        <v>8317</v>
      </c>
      <c r="R3350" t="s">
        <v>8318</v>
      </c>
      <c r="S3350" s="12">
        <f t="shared" si="210"/>
        <v>42466.558796296296</v>
      </c>
      <c r="T3350" s="12">
        <f t="shared" si="211"/>
        <v>42490.165972222225</v>
      </c>
    </row>
    <row r="3351" spans="1:20" ht="60" hidden="1" x14ac:dyDescent="0.25">
      <c r="A3351">
        <v>3349</v>
      </c>
      <c r="B3351" s="3" t="s">
        <v>3348</v>
      </c>
      <c r="C3351" s="3" t="s">
        <v>7459</v>
      </c>
      <c r="D3351">
        <v>1000</v>
      </c>
      <c r="E3351">
        <v>1534</v>
      </c>
      <c r="F3351" t="s">
        <v>8219</v>
      </c>
      <c r="G3351" t="s">
        <v>8224</v>
      </c>
      <c r="H3351" t="s">
        <v>8246</v>
      </c>
      <c r="I3351">
        <v>1465837200</v>
      </c>
      <c r="J3351">
        <v>1463971172</v>
      </c>
      <c r="K3351" t="b">
        <v>0</v>
      </c>
      <c r="L3351">
        <v>14</v>
      </c>
      <c r="M3351" t="b">
        <v>1</v>
      </c>
      <c r="N3351" t="s">
        <v>8271</v>
      </c>
      <c r="O3351" s="5">
        <f t="shared" si="208"/>
        <v>153.4</v>
      </c>
      <c r="P3351" s="7">
        <f t="shared" si="209"/>
        <v>109.57142857142857</v>
      </c>
      <c r="Q3351" t="s">
        <v>8317</v>
      </c>
      <c r="R3351" t="s">
        <v>8318</v>
      </c>
      <c r="S3351" s="12">
        <f t="shared" si="210"/>
        <v>42513.110787037032</v>
      </c>
      <c r="T3351" s="12">
        <f t="shared" si="211"/>
        <v>42534.708333333328</v>
      </c>
    </row>
    <row r="3352" spans="1:20" ht="60" hidden="1" x14ac:dyDescent="0.25">
      <c r="A3352">
        <v>3350</v>
      </c>
      <c r="B3352" s="3" t="s">
        <v>3349</v>
      </c>
      <c r="C3352" s="3" t="s">
        <v>7460</v>
      </c>
      <c r="D3352">
        <v>3500</v>
      </c>
      <c r="E3352">
        <v>3655</v>
      </c>
      <c r="F3352" t="s">
        <v>8219</v>
      </c>
      <c r="G3352" t="s">
        <v>8243</v>
      </c>
      <c r="H3352" t="s">
        <v>8249</v>
      </c>
      <c r="I3352">
        <v>1448838000</v>
      </c>
      <c r="J3352">
        <v>1445791811</v>
      </c>
      <c r="K3352" t="b">
        <v>0</v>
      </c>
      <c r="L3352">
        <v>51</v>
      </c>
      <c r="M3352" t="b">
        <v>1</v>
      </c>
      <c r="N3352" t="s">
        <v>8271</v>
      </c>
      <c r="O3352" s="5">
        <f t="shared" si="208"/>
        <v>104.42857142857143</v>
      </c>
      <c r="P3352" s="7">
        <f t="shared" si="209"/>
        <v>71.666666666666671</v>
      </c>
      <c r="Q3352" t="s">
        <v>8317</v>
      </c>
      <c r="R3352" t="s">
        <v>8318</v>
      </c>
      <c r="S3352" s="12">
        <f t="shared" si="210"/>
        <v>42302.701516203699</v>
      </c>
      <c r="T3352" s="12">
        <f t="shared" si="211"/>
        <v>42337.958333333328</v>
      </c>
    </row>
    <row r="3353" spans="1:20" ht="60" hidden="1" x14ac:dyDescent="0.25">
      <c r="A3353">
        <v>3351</v>
      </c>
      <c r="B3353" s="3" t="s">
        <v>3350</v>
      </c>
      <c r="C3353" s="3" t="s">
        <v>7461</v>
      </c>
      <c r="D3353">
        <v>5000</v>
      </c>
      <c r="E3353">
        <v>5055</v>
      </c>
      <c r="F3353" t="s">
        <v>8219</v>
      </c>
      <c r="G3353" t="s">
        <v>8225</v>
      </c>
      <c r="H3353" t="s">
        <v>8247</v>
      </c>
      <c r="I3353">
        <v>1406113200</v>
      </c>
      <c r="J3353">
        <v>1402910965</v>
      </c>
      <c r="K3353" t="b">
        <v>0</v>
      </c>
      <c r="L3353">
        <v>54</v>
      </c>
      <c r="M3353" t="b">
        <v>1</v>
      </c>
      <c r="N3353" t="s">
        <v>8271</v>
      </c>
      <c r="O3353" s="5">
        <f t="shared" si="208"/>
        <v>101.1</v>
      </c>
      <c r="P3353" s="7">
        <f t="shared" si="209"/>
        <v>93.611111111111114</v>
      </c>
      <c r="Q3353" t="s">
        <v>8317</v>
      </c>
      <c r="R3353" t="s">
        <v>8318</v>
      </c>
      <c r="S3353" s="12">
        <f t="shared" si="210"/>
        <v>41806.395428240743</v>
      </c>
      <c r="T3353" s="12">
        <f t="shared" si="211"/>
        <v>41843.458333333336</v>
      </c>
    </row>
    <row r="3354" spans="1:20" ht="60" hidden="1" x14ac:dyDescent="0.25">
      <c r="A3354">
        <v>3352</v>
      </c>
      <c r="B3354" s="3" t="s">
        <v>3351</v>
      </c>
      <c r="C3354" s="3" t="s">
        <v>7462</v>
      </c>
      <c r="D3354">
        <v>5000</v>
      </c>
      <c r="E3354">
        <v>5376</v>
      </c>
      <c r="F3354" t="s">
        <v>8219</v>
      </c>
      <c r="G3354" t="s">
        <v>8225</v>
      </c>
      <c r="H3354" t="s">
        <v>8247</v>
      </c>
      <c r="I3354">
        <v>1467414000</v>
      </c>
      <c r="J3354">
        <v>1462492178</v>
      </c>
      <c r="K3354" t="b">
        <v>0</v>
      </c>
      <c r="L3354">
        <v>70</v>
      </c>
      <c r="M3354" t="b">
        <v>1</v>
      </c>
      <c r="N3354" t="s">
        <v>8271</v>
      </c>
      <c r="O3354" s="5">
        <f t="shared" si="208"/>
        <v>107.52</v>
      </c>
      <c r="P3354" s="7">
        <f t="shared" si="209"/>
        <v>76.8</v>
      </c>
      <c r="Q3354" t="s">
        <v>8317</v>
      </c>
      <c r="R3354" t="s">
        <v>8318</v>
      </c>
      <c r="S3354" s="12">
        <f t="shared" si="210"/>
        <v>42495.992800925931</v>
      </c>
      <c r="T3354" s="12">
        <f t="shared" si="211"/>
        <v>42552.958333333328</v>
      </c>
    </row>
    <row r="3355" spans="1:20" ht="60" hidden="1" x14ac:dyDescent="0.25">
      <c r="A3355">
        <v>3353</v>
      </c>
      <c r="B3355" s="3" t="s">
        <v>3352</v>
      </c>
      <c r="C3355" s="3" t="s">
        <v>7463</v>
      </c>
      <c r="D3355">
        <v>500</v>
      </c>
      <c r="E3355">
        <v>1575</v>
      </c>
      <c r="F3355" t="s">
        <v>8219</v>
      </c>
      <c r="G3355" t="s">
        <v>8225</v>
      </c>
      <c r="H3355" t="s">
        <v>8247</v>
      </c>
      <c r="I3355">
        <v>1462230000</v>
      </c>
      <c r="J3355">
        <v>1461061350</v>
      </c>
      <c r="K3355" t="b">
        <v>0</v>
      </c>
      <c r="L3355">
        <v>44</v>
      </c>
      <c r="M3355" t="b">
        <v>1</v>
      </c>
      <c r="N3355" t="s">
        <v>8271</v>
      </c>
      <c r="O3355" s="5">
        <f t="shared" si="208"/>
        <v>315</v>
      </c>
      <c r="P3355" s="7">
        <f t="shared" si="209"/>
        <v>35.795454545454547</v>
      </c>
      <c r="Q3355" t="s">
        <v>8317</v>
      </c>
      <c r="R3355" t="s">
        <v>8318</v>
      </c>
      <c r="S3355" s="12">
        <f t="shared" si="210"/>
        <v>42479.432291666672</v>
      </c>
      <c r="T3355" s="12">
        <f t="shared" si="211"/>
        <v>42492.958333333328</v>
      </c>
    </row>
    <row r="3356" spans="1:20" ht="45" hidden="1" x14ac:dyDescent="0.25">
      <c r="A3356">
        <v>3354</v>
      </c>
      <c r="B3356" s="3" t="s">
        <v>3353</v>
      </c>
      <c r="C3356" s="3" t="s">
        <v>7464</v>
      </c>
      <c r="D3356">
        <v>3000</v>
      </c>
      <c r="E3356">
        <v>3058</v>
      </c>
      <c r="F3356" t="s">
        <v>8219</v>
      </c>
      <c r="G3356" t="s">
        <v>8224</v>
      </c>
      <c r="H3356" t="s">
        <v>8246</v>
      </c>
      <c r="I3356">
        <v>1446091260</v>
      </c>
      <c r="J3356">
        <v>1443029206</v>
      </c>
      <c r="K3356" t="b">
        <v>0</v>
      </c>
      <c r="L3356">
        <v>55</v>
      </c>
      <c r="M3356" t="b">
        <v>1</v>
      </c>
      <c r="N3356" t="s">
        <v>8271</v>
      </c>
      <c r="O3356" s="5">
        <f t="shared" si="208"/>
        <v>101.93333333333334</v>
      </c>
      <c r="P3356" s="7">
        <f t="shared" si="209"/>
        <v>55.6</v>
      </c>
      <c r="Q3356" t="s">
        <v>8317</v>
      </c>
      <c r="R3356" t="s">
        <v>8318</v>
      </c>
      <c r="S3356" s="12">
        <f t="shared" si="210"/>
        <v>42270.7269212963</v>
      </c>
      <c r="T3356" s="12">
        <f t="shared" si="211"/>
        <v>42306.167361111111</v>
      </c>
    </row>
    <row r="3357" spans="1:20" ht="45" hidden="1" x14ac:dyDescent="0.25">
      <c r="A3357">
        <v>3355</v>
      </c>
      <c r="B3357" s="3" t="s">
        <v>3354</v>
      </c>
      <c r="C3357" s="3" t="s">
        <v>7465</v>
      </c>
      <c r="D3357">
        <v>1750</v>
      </c>
      <c r="E3357">
        <v>2210</v>
      </c>
      <c r="F3357" t="s">
        <v>8219</v>
      </c>
      <c r="G3357" t="s">
        <v>8225</v>
      </c>
      <c r="H3357" t="s">
        <v>8247</v>
      </c>
      <c r="I3357">
        <v>1462879020</v>
      </c>
      <c r="J3357">
        <v>1461941527</v>
      </c>
      <c r="K3357" t="b">
        <v>0</v>
      </c>
      <c r="L3357">
        <v>15</v>
      </c>
      <c r="M3357" t="b">
        <v>1</v>
      </c>
      <c r="N3357" t="s">
        <v>8271</v>
      </c>
      <c r="O3357" s="5">
        <f t="shared" si="208"/>
        <v>126.28571428571429</v>
      </c>
      <c r="P3357" s="7">
        <f t="shared" si="209"/>
        <v>147.33333333333334</v>
      </c>
      <c r="Q3357" t="s">
        <v>8317</v>
      </c>
      <c r="R3357" t="s">
        <v>8318</v>
      </c>
      <c r="S3357" s="12">
        <f t="shared" si="210"/>
        <v>42489.619525462964</v>
      </c>
      <c r="T3357" s="12">
        <f t="shared" si="211"/>
        <v>42500.470138888893</v>
      </c>
    </row>
    <row r="3358" spans="1:20" ht="60" hidden="1" x14ac:dyDescent="0.25">
      <c r="A3358">
        <v>3356</v>
      </c>
      <c r="B3358" s="3" t="s">
        <v>3355</v>
      </c>
      <c r="C3358" s="3" t="s">
        <v>7466</v>
      </c>
      <c r="D3358">
        <v>1500</v>
      </c>
      <c r="E3358">
        <v>1521</v>
      </c>
      <c r="F3358" t="s">
        <v>8219</v>
      </c>
      <c r="G3358" t="s">
        <v>8225</v>
      </c>
      <c r="H3358" t="s">
        <v>8247</v>
      </c>
      <c r="I3358">
        <v>1468611272</v>
      </c>
      <c r="J3358">
        <v>1466019272</v>
      </c>
      <c r="K3358" t="b">
        <v>0</v>
      </c>
      <c r="L3358">
        <v>27</v>
      </c>
      <c r="M3358" t="b">
        <v>1</v>
      </c>
      <c r="N3358" t="s">
        <v>8271</v>
      </c>
      <c r="O3358" s="5">
        <f t="shared" si="208"/>
        <v>101.4</v>
      </c>
      <c r="P3358" s="7">
        <f t="shared" si="209"/>
        <v>56.333333333333336</v>
      </c>
      <c r="Q3358" t="s">
        <v>8317</v>
      </c>
      <c r="R3358" t="s">
        <v>8318</v>
      </c>
      <c r="S3358" s="12">
        <f t="shared" si="210"/>
        <v>42536.815648148149</v>
      </c>
      <c r="T3358" s="12">
        <f t="shared" si="211"/>
        <v>42566.815648148149</v>
      </c>
    </row>
    <row r="3359" spans="1:20" ht="60" hidden="1" x14ac:dyDescent="0.25">
      <c r="A3359">
        <v>3357</v>
      </c>
      <c r="B3359" s="3" t="s">
        <v>3356</v>
      </c>
      <c r="C3359" s="3" t="s">
        <v>7467</v>
      </c>
      <c r="D3359">
        <v>2000</v>
      </c>
      <c r="E3359">
        <v>2020</v>
      </c>
      <c r="F3359" t="s">
        <v>8219</v>
      </c>
      <c r="G3359" t="s">
        <v>8225</v>
      </c>
      <c r="H3359" t="s">
        <v>8247</v>
      </c>
      <c r="I3359">
        <v>1406887310</v>
      </c>
      <c r="J3359">
        <v>1404295310</v>
      </c>
      <c r="K3359" t="b">
        <v>0</v>
      </c>
      <c r="L3359">
        <v>21</v>
      </c>
      <c r="M3359" t="b">
        <v>1</v>
      </c>
      <c r="N3359" t="s">
        <v>8271</v>
      </c>
      <c r="O3359" s="5">
        <f t="shared" si="208"/>
        <v>101</v>
      </c>
      <c r="P3359" s="7">
        <f t="shared" si="209"/>
        <v>96.19047619047619</v>
      </c>
      <c r="Q3359" t="s">
        <v>8317</v>
      </c>
      <c r="R3359" t="s">
        <v>8318</v>
      </c>
      <c r="S3359" s="12">
        <f t="shared" si="210"/>
        <v>41822.417939814812</v>
      </c>
      <c r="T3359" s="12">
        <f t="shared" si="211"/>
        <v>41852.417939814812</v>
      </c>
    </row>
    <row r="3360" spans="1:20" ht="45" hidden="1" x14ac:dyDescent="0.25">
      <c r="A3360">
        <v>3358</v>
      </c>
      <c r="B3360" s="3" t="s">
        <v>3357</v>
      </c>
      <c r="C3360" s="3" t="s">
        <v>7468</v>
      </c>
      <c r="D3360">
        <v>10000</v>
      </c>
      <c r="E3360">
        <v>10299</v>
      </c>
      <c r="F3360" t="s">
        <v>8219</v>
      </c>
      <c r="G3360" t="s">
        <v>8224</v>
      </c>
      <c r="H3360" t="s">
        <v>8246</v>
      </c>
      <c r="I3360">
        <v>1416385679</v>
      </c>
      <c r="J3360">
        <v>1413790079</v>
      </c>
      <c r="K3360" t="b">
        <v>0</v>
      </c>
      <c r="L3360">
        <v>162</v>
      </c>
      <c r="M3360" t="b">
        <v>1</v>
      </c>
      <c r="N3360" t="s">
        <v>8271</v>
      </c>
      <c r="O3360" s="5">
        <f t="shared" si="208"/>
        <v>102.99000000000001</v>
      </c>
      <c r="P3360" s="7">
        <f t="shared" si="209"/>
        <v>63.574074074074076</v>
      </c>
      <c r="Q3360" t="s">
        <v>8317</v>
      </c>
      <c r="R3360" t="s">
        <v>8318</v>
      </c>
      <c r="S3360" s="12">
        <f t="shared" si="210"/>
        <v>41932.311099537037</v>
      </c>
      <c r="T3360" s="12">
        <f t="shared" si="211"/>
        <v>41962.352766203709</v>
      </c>
    </row>
    <row r="3361" spans="1:20" ht="45" hidden="1" x14ac:dyDescent="0.25">
      <c r="A3361">
        <v>3359</v>
      </c>
      <c r="B3361" s="3" t="s">
        <v>3358</v>
      </c>
      <c r="C3361" s="3" t="s">
        <v>7469</v>
      </c>
      <c r="D3361">
        <v>4000</v>
      </c>
      <c r="E3361">
        <v>4250</v>
      </c>
      <c r="F3361" t="s">
        <v>8219</v>
      </c>
      <c r="G3361" t="s">
        <v>8224</v>
      </c>
      <c r="H3361" t="s">
        <v>8246</v>
      </c>
      <c r="I3361">
        <v>1487985734</v>
      </c>
      <c r="J3361">
        <v>1484097734</v>
      </c>
      <c r="K3361" t="b">
        <v>0</v>
      </c>
      <c r="L3361">
        <v>23</v>
      </c>
      <c r="M3361" t="b">
        <v>1</v>
      </c>
      <c r="N3361" t="s">
        <v>8271</v>
      </c>
      <c r="O3361" s="5">
        <f t="shared" si="208"/>
        <v>106.25</v>
      </c>
      <c r="P3361" s="7">
        <f t="shared" si="209"/>
        <v>184.78260869565219</v>
      </c>
      <c r="Q3361" t="s">
        <v>8317</v>
      </c>
      <c r="R3361" t="s">
        <v>8318</v>
      </c>
      <c r="S3361" s="12">
        <f t="shared" si="210"/>
        <v>42746.057106481487</v>
      </c>
      <c r="T3361" s="12">
        <f t="shared" si="211"/>
        <v>42791.057106481487</v>
      </c>
    </row>
    <row r="3362" spans="1:20" ht="30" hidden="1" x14ac:dyDescent="0.25">
      <c r="A3362">
        <v>3360</v>
      </c>
      <c r="B3362" s="3" t="s">
        <v>3359</v>
      </c>
      <c r="C3362" s="3" t="s">
        <v>7470</v>
      </c>
      <c r="D3362">
        <v>9000</v>
      </c>
      <c r="E3362">
        <v>9124</v>
      </c>
      <c r="F3362" t="s">
        <v>8219</v>
      </c>
      <c r="G3362" t="s">
        <v>8244</v>
      </c>
      <c r="H3362" t="s">
        <v>8258</v>
      </c>
      <c r="I3362">
        <v>1481731140</v>
      </c>
      <c r="J3362">
        <v>1479866343</v>
      </c>
      <c r="K3362" t="b">
        <v>0</v>
      </c>
      <c r="L3362">
        <v>72</v>
      </c>
      <c r="M3362" t="b">
        <v>1</v>
      </c>
      <c r="N3362" t="s">
        <v>8271</v>
      </c>
      <c r="O3362" s="5">
        <f t="shared" si="208"/>
        <v>101.37777777777779</v>
      </c>
      <c r="P3362" s="7">
        <f t="shared" si="209"/>
        <v>126.72222222222223</v>
      </c>
      <c r="Q3362" t="s">
        <v>8317</v>
      </c>
      <c r="R3362" t="s">
        <v>8318</v>
      </c>
      <c r="S3362" s="12">
        <f t="shared" si="210"/>
        <v>42697.082673611112</v>
      </c>
      <c r="T3362" s="12">
        <f t="shared" si="211"/>
        <v>42718.665972222225</v>
      </c>
    </row>
    <row r="3363" spans="1:20" ht="60" hidden="1" x14ac:dyDescent="0.25">
      <c r="A3363">
        <v>3361</v>
      </c>
      <c r="B3363" s="3" t="s">
        <v>3360</v>
      </c>
      <c r="C3363" s="3" t="s">
        <v>7471</v>
      </c>
      <c r="D3363">
        <v>5000</v>
      </c>
      <c r="E3363">
        <v>5673</v>
      </c>
      <c r="F3363" t="s">
        <v>8219</v>
      </c>
      <c r="G3363" t="s">
        <v>8224</v>
      </c>
      <c r="H3363" t="s">
        <v>8246</v>
      </c>
      <c r="I3363">
        <v>1409587140</v>
      </c>
      <c r="J3363">
        <v>1408062990</v>
      </c>
      <c r="K3363" t="b">
        <v>0</v>
      </c>
      <c r="L3363">
        <v>68</v>
      </c>
      <c r="M3363" t="b">
        <v>1</v>
      </c>
      <c r="N3363" t="s">
        <v>8271</v>
      </c>
      <c r="O3363" s="5">
        <f t="shared" si="208"/>
        <v>113.46000000000001</v>
      </c>
      <c r="P3363" s="7">
        <f t="shared" si="209"/>
        <v>83.42647058823529</v>
      </c>
      <c r="Q3363" t="s">
        <v>8317</v>
      </c>
      <c r="R3363" t="s">
        <v>8318</v>
      </c>
      <c r="S3363" s="12">
        <f t="shared" si="210"/>
        <v>41866.025347222225</v>
      </c>
      <c r="T3363" s="12">
        <f t="shared" si="211"/>
        <v>41883.665972222225</v>
      </c>
    </row>
    <row r="3364" spans="1:20" ht="45" hidden="1" x14ac:dyDescent="0.25">
      <c r="A3364">
        <v>3362</v>
      </c>
      <c r="B3364" s="3" t="s">
        <v>3361</v>
      </c>
      <c r="C3364" s="3" t="s">
        <v>7472</v>
      </c>
      <c r="D3364">
        <v>500</v>
      </c>
      <c r="E3364">
        <v>1090</v>
      </c>
      <c r="F3364" t="s">
        <v>8219</v>
      </c>
      <c r="G3364" t="s">
        <v>8224</v>
      </c>
      <c r="H3364" t="s">
        <v>8246</v>
      </c>
      <c r="I3364">
        <v>1425704100</v>
      </c>
      <c r="J3364">
        <v>1424484717</v>
      </c>
      <c r="K3364" t="b">
        <v>0</v>
      </c>
      <c r="L3364">
        <v>20</v>
      </c>
      <c r="M3364" t="b">
        <v>1</v>
      </c>
      <c r="N3364" t="s">
        <v>8271</v>
      </c>
      <c r="O3364" s="5">
        <f t="shared" si="208"/>
        <v>218.00000000000003</v>
      </c>
      <c r="P3364" s="7">
        <f t="shared" si="209"/>
        <v>54.5</v>
      </c>
      <c r="Q3364" t="s">
        <v>8317</v>
      </c>
      <c r="R3364" t="s">
        <v>8318</v>
      </c>
      <c r="S3364" s="12">
        <f t="shared" si="210"/>
        <v>42056.091631944444</v>
      </c>
      <c r="T3364" s="12">
        <f t="shared" si="211"/>
        <v>42070.204861111109</v>
      </c>
    </row>
    <row r="3365" spans="1:20" ht="60" hidden="1" x14ac:dyDescent="0.25">
      <c r="A3365">
        <v>3363</v>
      </c>
      <c r="B3365" s="3" t="s">
        <v>3362</v>
      </c>
      <c r="C3365" s="3" t="s">
        <v>7473</v>
      </c>
      <c r="D3365">
        <v>7750</v>
      </c>
      <c r="E3365">
        <v>7860</v>
      </c>
      <c r="F3365" t="s">
        <v>8219</v>
      </c>
      <c r="G3365" t="s">
        <v>8224</v>
      </c>
      <c r="H3365" t="s">
        <v>8246</v>
      </c>
      <c r="I3365">
        <v>1408464000</v>
      </c>
      <c r="J3365">
        <v>1406831445</v>
      </c>
      <c r="K3365" t="b">
        <v>0</v>
      </c>
      <c r="L3365">
        <v>26</v>
      </c>
      <c r="M3365" t="b">
        <v>1</v>
      </c>
      <c r="N3365" t="s">
        <v>8271</v>
      </c>
      <c r="O3365" s="5">
        <f t="shared" si="208"/>
        <v>101.41935483870968</v>
      </c>
      <c r="P3365" s="7">
        <f t="shared" si="209"/>
        <v>302.30769230769232</v>
      </c>
      <c r="Q3365" t="s">
        <v>8317</v>
      </c>
      <c r="R3365" t="s">
        <v>8318</v>
      </c>
      <c r="S3365" s="12">
        <f t="shared" si="210"/>
        <v>41851.771354166667</v>
      </c>
      <c r="T3365" s="12">
        <f t="shared" si="211"/>
        <v>41870.666666666664</v>
      </c>
    </row>
    <row r="3366" spans="1:20" ht="60" hidden="1" x14ac:dyDescent="0.25">
      <c r="A3366">
        <v>3364</v>
      </c>
      <c r="B3366" s="3" t="s">
        <v>3363</v>
      </c>
      <c r="C3366" s="3" t="s">
        <v>7474</v>
      </c>
      <c r="D3366">
        <v>3000</v>
      </c>
      <c r="E3366">
        <v>3178</v>
      </c>
      <c r="F3366" t="s">
        <v>8219</v>
      </c>
      <c r="G3366" t="s">
        <v>8225</v>
      </c>
      <c r="H3366" t="s">
        <v>8247</v>
      </c>
      <c r="I3366">
        <v>1458075600</v>
      </c>
      <c r="J3366">
        <v>1456183649</v>
      </c>
      <c r="K3366" t="b">
        <v>0</v>
      </c>
      <c r="L3366">
        <v>72</v>
      </c>
      <c r="M3366" t="b">
        <v>1</v>
      </c>
      <c r="N3366" t="s">
        <v>8271</v>
      </c>
      <c r="O3366" s="5">
        <f t="shared" si="208"/>
        <v>105.93333333333332</v>
      </c>
      <c r="P3366" s="7">
        <f t="shared" si="209"/>
        <v>44.138888888888886</v>
      </c>
      <c r="Q3366" t="s">
        <v>8317</v>
      </c>
      <c r="R3366" t="s">
        <v>8318</v>
      </c>
      <c r="S3366" s="12">
        <f t="shared" si="210"/>
        <v>42422.977418981478</v>
      </c>
      <c r="T3366" s="12">
        <f t="shared" si="211"/>
        <v>42444.875</v>
      </c>
    </row>
    <row r="3367" spans="1:20" ht="60" hidden="1" x14ac:dyDescent="0.25">
      <c r="A3367">
        <v>3365</v>
      </c>
      <c r="B3367" s="3" t="s">
        <v>3364</v>
      </c>
      <c r="C3367" s="3" t="s">
        <v>7475</v>
      </c>
      <c r="D3367">
        <v>2500</v>
      </c>
      <c r="E3367">
        <v>2600</v>
      </c>
      <c r="F3367" t="s">
        <v>8219</v>
      </c>
      <c r="G3367" t="s">
        <v>8224</v>
      </c>
      <c r="H3367" t="s">
        <v>8246</v>
      </c>
      <c r="I3367">
        <v>1449973592</v>
      </c>
      <c r="J3367">
        <v>1447381592</v>
      </c>
      <c r="K3367" t="b">
        <v>0</v>
      </c>
      <c r="L3367">
        <v>3</v>
      </c>
      <c r="M3367" t="b">
        <v>1</v>
      </c>
      <c r="N3367" t="s">
        <v>8271</v>
      </c>
      <c r="O3367" s="5">
        <f t="shared" si="208"/>
        <v>104</v>
      </c>
      <c r="P3367" s="7">
        <f t="shared" si="209"/>
        <v>866.66666666666663</v>
      </c>
      <c r="Q3367" t="s">
        <v>8317</v>
      </c>
      <c r="R3367" t="s">
        <v>8318</v>
      </c>
      <c r="S3367" s="12">
        <f t="shared" si="210"/>
        <v>42321.101759259262</v>
      </c>
      <c r="T3367" s="12">
        <f t="shared" si="211"/>
        <v>42351.101759259262</v>
      </c>
    </row>
    <row r="3368" spans="1:20" ht="45" hidden="1" x14ac:dyDescent="0.25">
      <c r="A3368">
        <v>3366</v>
      </c>
      <c r="B3368" s="3" t="s">
        <v>3365</v>
      </c>
      <c r="C3368" s="3" t="s">
        <v>7476</v>
      </c>
      <c r="D3368">
        <v>500</v>
      </c>
      <c r="E3368">
        <v>1105</v>
      </c>
      <c r="F3368" t="s">
        <v>8219</v>
      </c>
      <c r="G3368" t="s">
        <v>8224</v>
      </c>
      <c r="H3368" t="s">
        <v>8246</v>
      </c>
      <c r="I3368">
        <v>1431481037</v>
      </c>
      <c r="J3368">
        <v>1428889037</v>
      </c>
      <c r="K3368" t="b">
        <v>0</v>
      </c>
      <c r="L3368">
        <v>18</v>
      </c>
      <c r="M3368" t="b">
        <v>1</v>
      </c>
      <c r="N3368" t="s">
        <v>8271</v>
      </c>
      <c r="O3368" s="5">
        <f t="shared" si="208"/>
        <v>221</v>
      </c>
      <c r="P3368" s="7">
        <f t="shared" si="209"/>
        <v>61.388888888888886</v>
      </c>
      <c r="Q3368" t="s">
        <v>8317</v>
      </c>
      <c r="R3368" t="s">
        <v>8318</v>
      </c>
      <c r="S3368" s="12">
        <f t="shared" si="210"/>
        <v>42107.067557870367</v>
      </c>
      <c r="T3368" s="12">
        <f t="shared" si="211"/>
        <v>42137.067557870367</v>
      </c>
    </row>
    <row r="3369" spans="1:20" ht="60" hidden="1" x14ac:dyDescent="0.25">
      <c r="A3369">
        <v>3367</v>
      </c>
      <c r="B3369" s="3" t="s">
        <v>3366</v>
      </c>
      <c r="C3369" s="3" t="s">
        <v>7477</v>
      </c>
      <c r="D3369">
        <v>750</v>
      </c>
      <c r="E3369">
        <v>890</v>
      </c>
      <c r="F3369" t="s">
        <v>8219</v>
      </c>
      <c r="G3369" t="s">
        <v>8225</v>
      </c>
      <c r="H3369" t="s">
        <v>8247</v>
      </c>
      <c r="I3369">
        <v>1438467894</v>
      </c>
      <c r="J3369">
        <v>1436307894</v>
      </c>
      <c r="K3369" t="b">
        <v>0</v>
      </c>
      <c r="L3369">
        <v>30</v>
      </c>
      <c r="M3369" t="b">
        <v>1</v>
      </c>
      <c r="N3369" t="s">
        <v>8271</v>
      </c>
      <c r="O3369" s="5">
        <f t="shared" si="208"/>
        <v>118.66666666666667</v>
      </c>
      <c r="P3369" s="7">
        <f t="shared" si="209"/>
        <v>29.666666666666668</v>
      </c>
      <c r="Q3369" t="s">
        <v>8317</v>
      </c>
      <c r="R3369" t="s">
        <v>8318</v>
      </c>
      <c r="S3369" s="12">
        <f t="shared" si="210"/>
        <v>42192.933958333335</v>
      </c>
      <c r="T3369" s="12">
        <f t="shared" si="211"/>
        <v>42217.933958333335</v>
      </c>
    </row>
    <row r="3370" spans="1:20" ht="45" hidden="1" x14ac:dyDescent="0.25">
      <c r="A3370">
        <v>3368</v>
      </c>
      <c r="B3370" s="3" t="s">
        <v>3367</v>
      </c>
      <c r="C3370" s="3" t="s">
        <v>7478</v>
      </c>
      <c r="D3370">
        <v>1000</v>
      </c>
      <c r="E3370">
        <v>1046</v>
      </c>
      <c r="F3370" t="s">
        <v>8219</v>
      </c>
      <c r="G3370" t="s">
        <v>8224</v>
      </c>
      <c r="H3370" t="s">
        <v>8246</v>
      </c>
      <c r="I3370">
        <v>1420088400</v>
      </c>
      <c r="J3370">
        <v>1416977259</v>
      </c>
      <c r="K3370" t="b">
        <v>0</v>
      </c>
      <c r="L3370">
        <v>23</v>
      </c>
      <c r="M3370" t="b">
        <v>1</v>
      </c>
      <c r="N3370" t="s">
        <v>8271</v>
      </c>
      <c r="O3370" s="5">
        <f t="shared" si="208"/>
        <v>104.60000000000001</v>
      </c>
      <c r="P3370" s="7">
        <f t="shared" si="209"/>
        <v>45.478260869565219</v>
      </c>
      <c r="Q3370" t="s">
        <v>8317</v>
      </c>
      <c r="R3370" t="s">
        <v>8318</v>
      </c>
      <c r="S3370" s="12">
        <f t="shared" si="210"/>
        <v>41969.199756944443</v>
      </c>
      <c r="T3370" s="12">
        <f t="shared" si="211"/>
        <v>42005.208333333328</v>
      </c>
    </row>
    <row r="3371" spans="1:20" ht="45" hidden="1" x14ac:dyDescent="0.25">
      <c r="A3371">
        <v>3369</v>
      </c>
      <c r="B3371" s="3" t="s">
        <v>3368</v>
      </c>
      <c r="C3371" s="3" t="s">
        <v>7479</v>
      </c>
      <c r="D3371">
        <v>5000</v>
      </c>
      <c r="E3371">
        <v>5195</v>
      </c>
      <c r="F3371" t="s">
        <v>8219</v>
      </c>
      <c r="G3371" t="s">
        <v>8241</v>
      </c>
      <c r="H3371" t="s">
        <v>8249</v>
      </c>
      <c r="I3371">
        <v>1484441980</v>
      </c>
      <c r="J3371">
        <v>1479257980</v>
      </c>
      <c r="K3371" t="b">
        <v>0</v>
      </c>
      <c r="L3371">
        <v>54</v>
      </c>
      <c r="M3371" t="b">
        <v>1</v>
      </c>
      <c r="N3371" t="s">
        <v>8271</v>
      </c>
      <c r="O3371" s="5">
        <f t="shared" si="208"/>
        <v>103.89999999999999</v>
      </c>
      <c r="P3371" s="7">
        <f t="shared" si="209"/>
        <v>96.203703703703709</v>
      </c>
      <c r="Q3371" t="s">
        <v>8317</v>
      </c>
      <c r="R3371" t="s">
        <v>8318</v>
      </c>
      <c r="S3371" s="12">
        <f t="shared" si="210"/>
        <v>42690.041435185187</v>
      </c>
      <c r="T3371" s="12">
        <f t="shared" si="211"/>
        <v>42750.041435185187</v>
      </c>
    </row>
    <row r="3372" spans="1:20" ht="30" hidden="1" x14ac:dyDescent="0.25">
      <c r="A3372">
        <v>3370</v>
      </c>
      <c r="B3372" s="3" t="s">
        <v>3369</v>
      </c>
      <c r="C3372" s="3" t="s">
        <v>7480</v>
      </c>
      <c r="D3372">
        <v>1500</v>
      </c>
      <c r="E3372">
        <v>1766</v>
      </c>
      <c r="F3372" t="s">
        <v>8219</v>
      </c>
      <c r="G3372" t="s">
        <v>8224</v>
      </c>
      <c r="H3372" t="s">
        <v>8246</v>
      </c>
      <c r="I3372">
        <v>1481961600</v>
      </c>
      <c r="J3372">
        <v>1479283285</v>
      </c>
      <c r="K3372" t="b">
        <v>0</v>
      </c>
      <c r="L3372">
        <v>26</v>
      </c>
      <c r="M3372" t="b">
        <v>1</v>
      </c>
      <c r="N3372" t="s">
        <v>8271</v>
      </c>
      <c r="O3372" s="5">
        <f t="shared" si="208"/>
        <v>117.73333333333333</v>
      </c>
      <c r="P3372" s="7">
        <f t="shared" si="209"/>
        <v>67.92307692307692</v>
      </c>
      <c r="Q3372" t="s">
        <v>8317</v>
      </c>
      <c r="R3372" t="s">
        <v>8318</v>
      </c>
      <c r="S3372" s="12">
        <f t="shared" si="210"/>
        <v>42690.334317129629</v>
      </c>
      <c r="T3372" s="12">
        <f t="shared" si="211"/>
        <v>42721.333333333328</v>
      </c>
    </row>
    <row r="3373" spans="1:20" ht="45" hidden="1" x14ac:dyDescent="0.25">
      <c r="A3373">
        <v>3371</v>
      </c>
      <c r="B3373" s="3" t="s">
        <v>3370</v>
      </c>
      <c r="C3373" s="3" t="s">
        <v>7481</v>
      </c>
      <c r="D3373">
        <v>200</v>
      </c>
      <c r="E3373">
        <v>277</v>
      </c>
      <c r="F3373" t="s">
        <v>8219</v>
      </c>
      <c r="G3373" t="s">
        <v>8224</v>
      </c>
      <c r="H3373" t="s">
        <v>8246</v>
      </c>
      <c r="I3373">
        <v>1449089965</v>
      </c>
      <c r="J3373">
        <v>1446670765</v>
      </c>
      <c r="K3373" t="b">
        <v>0</v>
      </c>
      <c r="L3373">
        <v>9</v>
      </c>
      <c r="M3373" t="b">
        <v>1</v>
      </c>
      <c r="N3373" t="s">
        <v>8271</v>
      </c>
      <c r="O3373" s="5">
        <f t="shared" si="208"/>
        <v>138.5</v>
      </c>
      <c r="P3373" s="7">
        <f t="shared" si="209"/>
        <v>30.777777777777779</v>
      </c>
      <c r="Q3373" t="s">
        <v>8317</v>
      </c>
      <c r="R3373" t="s">
        <v>8318</v>
      </c>
      <c r="S3373" s="12">
        <f t="shared" si="210"/>
        <v>42312.874594907407</v>
      </c>
      <c r="T3373" s="12">
        <f t="shared" si="211"/>
        <v>42340.874594907407</v>
      </c>
    </row>
    <row r="3374" spans="1:20" ht="45" hidden="1" x14ac:dyDescent="0.25">
      <c r="A3374">
        <v>3372</v>
      </c>
      <c r="B3374" s="3" t="s">
        <v>3371</v>
      </c>
      <c r="C3374" s="3" t="s">
        <v>7482</v>
      </c>
      <c r="D3374">
        <v>1000</v>
      </c>
      <c r="E3374">
        <v>1035</v>
      </c>
      <c r="F3374" t="s">
        <v>8219</v>
      </c>
      <c r="G3374" t="s">
        <v>8224</v>
      </c>
      <c r="H3374" t="s">
        <v>8246</v>
      </c>
      <c r="I3374">
        <v>1408942740</v>
      </c>
      <c r="J3374">
        <v>1407157756</v>
      </c>
      <c r="K3374" t="b">
        <v>0</v>
      </c>
      <c r="L3374">
        <v>27</v>
      </c>
      <c r="M3374" t="b">
        <v>1</v>
      </c>
      <c r="N3374" t="s">
        <v>8271</v>
      </c>
      <c r="O3374" s="5">
        <f t="shared" si="208"/>
        <v>103.49999999999999</v>
      </c>
      <c r="P3374" s="7">
        <f t="shared" si="209"/>
        <v>38.333333333333336</v>
      </c>
      <c r="Q3374" t="s">
        <v>8317</v>
      </c>
      <c r="R3374" t="s">
        <v>8318</v>
      </c>
      <c r="S3374" s="12">
        <f t="shared" si="210"/>
        <v>41855.548101851848</v>
      </c>
      <c r="T3374" s="12">
        <f t="shared" si="211"/>
        <v>41876.207638888889</v>
      </c>
    </row>
    <row r="3375" spans="1:20" ht="60" hidden="1" x14ac:dyDescent="0.25">
      <c r="A3375">
        <v>3373</v>
      </c>
      <c r="B3375" s="3" t="s">
        <v>3372</v>
      </c>
      <c r="C3375" s="3" t="s">
        <v>7483</v>
      </c>
      <c r="D3375">
        <v>2000</v>
      </c>
      <c r="E3375">
        <v>2005</v>
      </c>
      <c r="F3375" t="s">
        <v>8219</v>
      </c>
      <c r="G3375" t="s">
        <v>8225</v>
      </c>
      <c r="H3375" t="s">
        <v>8247</v>
      </c>
      <c r="I3375">
        <v>1437235200</v>
      </c>
      <c r="J3375">
        <v>1435177840</v>
      </c>
      <c r="K3375" t="b">
        <v>0</v>
      </c>
      <c r="L3375">
        <v>30</v>
      </c>
      <c r="M3375" t="b">
        <v>1</v>
      </c>
      <c r="N3375" t="s">
        <v>8271</v>
      </c>
      <c r="O3375" s="5">
        <f t="shared" si="208"/>
        <v>100.25</v>
      </c>
      <c r="P3375" s="7">
        <f t="shared" si="209"/>
        <v>66.833333333333329</v>
      </c>
      <c r="Q3375" t="s">
        <v>8317</v>
      </c>
      <c r="R3375" t="s">
        <v>8318</v>
      </c>
      <c r="S3375" s="12">
        <f t="shared" si="210"/>
        <v>42179.854629629626</v>
      </c>
      <c r="T3375" s="12">
        <f t="shared" si="211"/>
        <v>42203.666666666672</v>
      </c>
    </row>
    <row r="3376" spans="1:20" ht="45" hidden="1" x14ac:dyDescent="0.25">
      <c r="A3376">
        <v>3374</v>
      </c>
      <c r="B3376" s="3" t="s">
        <v>3373</v>
      </c>
      <c r="C3376" s="3" t="s">
        <v>7484</v>
      </c>
      <c r="D3376">
        <v>3500</v>
      </c>
      <c r="E3376">
        <v>3730</v>
      </c>
      <c r="F3376" t="s">
        <v>8219</v>
      </c>
      <c r="G3376" t="s">
        <v>8229</v>
      </c>
      <c r="H3376" t="s">
        <v>8251</v>
      </c>
      <c r="I3376">
        <v>1446053616</v>
      </c>
      <c r="J3376">
        <v>1443461616</v>
      </c>
      <c r="K3376" t="b">
        <v>0</v>
      </c>
      <c r="L3376">
        <v>52</v>
      </c>
      <c r="M3376" t="b">
        <v>1</v>
      </c>
      <c r="N3376" t="s">
        <v>8271</v>
      </c>
      <c r="O3376" s="5">
        <f t="shared" si="208"/>
        <v>106.57142857142856</v>
      </c>
      <c r="P3376" s="7">
        <f t="shared" si="209"/>
        <v>71.730769230769226</v>
      </c>
      <c r="Q3376" t="s">
        <v>8317</v>
      </c>
      <c r="R3376" t="s">
        <v>8318</v>
      </c>
      <c r="S3376" s="12">
        <f t="shared" si="210"/>
        <v>42275.731666666667</v>
      </c>
      <c r="T3376" s="12">
        <f t="shared" si="211"/>
        <v>42305.731666666667</v>
      </c>
    </row>
    <row r="3377" spans="1:20" ht="45" hidden="1" x14ac:dyDescent="0.25">
      <c r="A3377">
        <v>3375</v>
      </c>
      <c r="B3377" s="3" t="s">
        <v>3374</v>
      </c>
      <c r="C3377" s="3" t="s">
        <v>7485</v>
      </c>
      <c r="D3377">
        <v>3000</v>
      </c>
      <c r="E3377">
        <v>3000</v>
      </c>
      <c r="F3377" t="s">
        <v>8219</v>
      </c>
      <c r="G3377" t="s">
        <v>8225</v>
      </c>
      <c r="H3377" t="s">
        <v>8247</v>
      </c>
      <c r="I3377">
        <v>1400423973</v>
      </c>
      <c r="J3377">
        <v>1399387173</v>
      </c>
      <c r="K3377" t="b">
        <v>0</v>
      </c>
      <c r="L3377">
        <v>17</v>
      </c>
      <c r="M3377" t="b">
        <v>1</v>
      </c>
      <c r="N3377" t="s">
        <v>8271</v>
      </c>
      <c r="O3377" s="5">
        <f t="shared" si="208"/>
        <v>100</v>
      </c>
      <c r="P3377" s="7">
        <f t="shared" si="209"/>
        <v>176.47058823529412</v>
      </c>
      <c r="Q3377" t="s">
        <v>8317</v>
      </c>
      <c r="R3377" t="s">
        <v>8318</v>
      </c>
      <c r="S3377" s="12">
        <f t="shared" si="210"/>
        <v>41765.610798611109</v>
      </c>
      <c r="T3377" s="12">
        <f t="shared" si="211"/>
        <v>41777.610798611109</v>
      </c>
    </row>
    <row r="3378" spans="1:20" ht="60" hidden="1" x14ac:dyDescent="0.25">
      <c r="A3378">
        <v>3376</v>
      </c>
      <c r="B3378" s="3" t="s">
        <v>3375</v>
      </c>
      <c r="C3378" s="3" t="s">
        <v>7486</v>
      </c>
      <c r="D3378">
        <v>8000</v>
      </c>
      <c r="E3378">
        <v>8001</v>
      </c>
      <c r="F3378" t="s">
        <v>8219</v>
      </c>
      <c r="G3378" t="s">
        <v>8224</v>
      </c>
      <c r="H3378" t="s">
        <v>8246</v>
      </c>
      <c r="I3378">
        <v>1429976994</v>
      </c>
      <c r="J3378">
        <v>1424796594</v>
      </c>
      <c r="K3378" t="b">
        <v>0</v>
      </c>
      <c r="L3378">
        <v>19</v>
      </c>
      <c r="M3378" t="b">
        <v>1</v>
      </c>
      <c r="N3378" t="s">
        <v>8271</v>
      </c>
      <c r="O3378" s="5">
        <f t="shared" si="208"/>
        <v>100.01249999999999</v>
      </c>
      <c r="P3378" s="7">
        <f t="shared" si="209"/>
        <v>421.10526315789474</v>
      </c>
      <c r="Q3378" t="s">
        <v>8317</v>
      </c>
      <c r="R3378" t="s">
        <v>8318</v>
      </c>
      <c r="S3378" s="12">
        <f t="shared" si="210"/>
        <v>42059.701319444444</v>
      </c>
      <c r="T3378" s="12">
        <f t="shared" si="211"/>
        <v>42119.659652777773</v>
      </c>
    </row>
    <row r="3379" spans="1:20" ht="60" hidden="1" x14ac:dyDescent="0.25">
      <c r="A3379">
        <v>3377</v>
      </c>
      <c r="B3379" s="3" t="s">
        <v>3376</v>
      </c>
      <c r="C3379" s="3" t="s">
        <v>7487</v>
      </c>
      <c r="D3379">
        <v>8000</v>
      </c>
      <c r="E3379">
        <v>8084</v>
      </c>
      <c r="F3379" t="s">
        <v>8219</v>
      </c>
      <c r="G3379" t="s">
        <v>8225</v>
      </c>
      <c r="H3379" t="s">
        <v>8247</v>
      </c>
      <c r="I3379">
        <v>1426870560</v>
      </c>
      <c r="J3379">
        <v>1424280899</v>
      </c>
      <c r="K3379" t="b">
        <v>0</v>
      </c>
      <c r="L3379">
        <v>77</v>
      </c>
      <c r="M3379" t="b">
        <v>1</v>
      </c>
      <c r="N3379" t="s">
        <v>8271</v>
      </c>
      <c r="O3379" s="5">
        <f t="shared" si="208"/>
        <v>101.05</v>
      </c>
      <c r="P3379" s="7">
        <f t="shared" si="209"/>
        <v>104.98701298701299</v>
      </c>
      <c r="Q3379" t="s">
        <v>8317</v>
      </c>
      <c r="R3379" t="s">
        <v>8318</v>
      </c>
      <c r="S3379" s="12">
        <f t="shared" si="210"/>
        <v>42053.732627314821</v>
      </c>
      <c r="T3379" s="12">
        <f t="shared" si="211"/>
        <v>42083.705555555556</v>
      </c>
    </row>
    <row r="3380" spans="1:20" ht="60" hidden="1" x14ac:dyDescent="0.25">
      <c r="A3380">
        <v>3378</v>
      </c>
      <c r="B3380" s="3" t="s">
        <v>3377</v>
      </c>
      <c r="C3380" s="3" t="s">
        <v>7488</v>
      </c>
      <c r="D3380">
        <v>550</v>
      </c>
      <c r="E3380">
        <v>592</v>
      </c>
      <c r="F3380" t="s">
        <v>8219</v>
      </c>
      <c r="G3380" t="s">
        <v>8225</v>
      </c>
      <c r="H3380" t="s">
        <v>8247</v>
      </c>
      <c r="I3380">
        <v>1409490480</v>
      </c>
      <c r="J3380">
        <v>1407400306</v>
      </c>
      <c r="K3380" t="b">
        <v>0</v>
      </c>
      <c r="L3380">
        <v>21</v>
      </c>
      <c r="M3380" t="b">
        <v>1</v>
      </c>
      <c r="N3380" t="s">
        <v>8271</v>
      </c>
      <c r="O3380" s="5">
        <f t="shared" si="208"/>
        <v>107.63636363636364</v>
      </c>
      <c r="P3380" s="7">
        <f t="shared" si="209"/>
        <v>28.19047619047619</v>
      </c>
      <c r="Q3380" t="s">
        <v>8317</v>
      </c>
      <c r="R3380" t="s">
        <v>8318</v>
      </c>
      <c r="S3380" s="12">
        <f t="shared" si="210"/>
        <v>41858.355393518519</v>
      </c>
      <c r="T3380" s="12">
        <f t="shared" si="211"/>
        <v>41882.547222222223</v>
      </c>
    </row>
    <row r="3381" spans="1:20" ht="60" hidden="1" x14ac:dyDescent="0.25">
      <c r="A3381">
        <v>3379</v>
      </c>
      <c r="B3381" s="3" t="s">
        <v>3378</v>
      </c>
      <c r="C3381" s="3" t="s">
        <v>7489</v>
      </c>
      <c r="D3381">
        <v>2000</v>
      </c>
      <c r="E3381">
        <v>2073</v>
      </c>
      <c r="F3381" t="s">
        <v>8219</v>
      </c>
      <c r="G3381" t="s">
        <v>8225</v>
      </c>
      <c r="H3381" t="s">
        <v>8247</v>
      </c>
      <c r="I3381">
        <v>1440630000</v>
      </c>
      <c r="J3381">
        <v>1439122800</v>
      </c>
      <c r="K3381" t="b">
        <v>0</v>
      </c>
      <c r="L3381">
        <v>38</v>
      </c>
      <c r="M3381" t="b">
        <v>1</v>
      </c>
      <c r="N3381" t="s">
        <v>8271</v>
      </c>
      <c r="O3381" s="5">
        <f t="shared" si="208"/>
        <v>103.64999999999999</v>
      </c>
      <c r="P3381" s="7">
        <f t="shared" si="209"/>
        <v>54.55263157894737</v>
      </c>
      <c r="Q3381" t="s">
        <v>8317</v>
      </c>
      <c r="R3381" t="s">
        <v>8318</v>
      </c>
      <c r="S3381" s="12">
        <f t="shared" si="210"/>
        <v>42225.513888888891</v>
      </c>
      <c r="T3381" s="12">
        <f t="shared" si="211"/>
        <v>42242.958333333328</v>
      </c>
    </row>
    <row r="3382" spans="1:20" ht="60" hidden="1" x14ac:dyDescent="0.25">
      <c r="A3382">
        <v>3380</v>
      </c>
      <c r="B3382" s="3" t="s">
        <v>3379</v>
      </c>
      <c r="C3382" s="3" t="s">
        <v>7490</v>
      </c>
      <c r="D3382">
        <v>3000</v>
      </c>
      <c r="E3382">
        <v>3133</v>
      </c>
      <c r="F3382" t="s">
        <v>8219</v>
      </c>
      <c r="G3382" t="s">
        <v>8224</v>
      </c>
      <c r="H3382" t="s">
        <v>8246</v>
      </c>
      <c r="I3382">
        <v>1417305178</v>
      </c>
      <c r="J3382">
        <v>1414277578</v>
      </c>
      <c r="K3382" t="b">
        <v>0</v>
      </c>
      <c r="L3382">
        <v>28</v>
      </c>
      <c r="M3382" t="b">
        <v>1</v>
      </c>
      <c r="N3382" t="s">
        <v>8271</v>
      </c>
      <c r="O3382" s="5">
        <f t="shared" si="208"/>
        <v>104.43333333333334</v>
      </c>
      <c r="P3382" s="7">
        <f t="shared" si="209"/>
        <v>111.89285714285714</v>
      </c>
      <c r="Q3382" t="s">
        <v>8317</v>
      </c>
      <c r="R3382" t="s">
        <v>8318</v>
      </c>
      <c r="S3382" s="12">
        <f t="shared" si="210"/>
        <v>41937.95344907407</v>
      </c>
      <c r="T3382" s="12">
        <f t="shared" si="211"/>
        <v>41972.995115740734</v>
      </c>
    </row>
    <row r="3383" spans="1:20" ht="60" hidden="1" x14ac:dyDescent="0.25">
      <c r="A3383">
        <v>3381</v>
      </c>
      <c r="B3383" s="3" t="s">
        <v>3380</v>
      </c>
      <c r="C3383" s="3" t="s">
        <v>7491</v>
      </c>
      <c r="D3383">
        <v>4000</v>
      </c>
      <c r="E3383">
        <v>4090</v>
      </c>
      <c r="F3383" t="s">
        <v>8219</v>
      </c>
      <c r="G3383" t="s">
        <v>8224</v>
      </c>
      <c r="H3383" t="s">
        <v>8246</v>
      </c>
      <c r="I3383">
        <v>1426044383</v>
      </c>
      <c r="J3383">
        <v>1423455983</v>
      </c>
      <c r="K3383" t="b">
        <v>0</v>
      </c>
      <c r="L3383">
        <v>48</v>
      </c>
      <c r="M3383" t="b">
        <v>1</v>
      </c>
      <c r="N3383" t="s">
        <v>8271</v>
      </c>
      <c r="O3383" s="5">
        <f t="shared" si="208"/>
        <v>102.25</v>
      </c>
      <c r="P3383" s="7">
        <f t="shared" si="209"/>
        <v>85.208333333333329</v>
      </c>
      <c r="Q3383" t="s">
        <v>8317</v>
      </c>
      <c r="R3383" t="s">
        <v>8318</v>
      </c>
      <c r="S3383" s="12">
        <f t="shared" si="210"/>
        <v>42044.184988425928</v>
      </c>
      <c r="T3383" s="12">
        <f t="shared" si="211"/>
        <v>42074.143321759257</v>
      </c>
    </row>
    <row r="3384" spans="1:20" ht="60" hidden="1" x14ac:dyDescent="0.25">
      <c r="A3384">
        <v>3382</v>
      </c>
      <c r="B3384" s="3" t="s">
        <v>3381</v>
      </c>
      <c r="C3384" s="3" t="s">
        <v>7492</v>
      </c>
      <c r="D3384">
        <v>3500</v>
      </c>
      <c r="E3384">
        <v>3526</v>
      </c>
      <c r="F3384" t="s">
        <v>8219</v>
      </c>
      <c r="G3384" t="s">
        <v>8225</v>
      </c>
      <c r="H3384" t="s">
        <v>8247</v>
      </c>
      <c r="I3384">
        <v>1470092340</v>
      </c>
      <c r="J3384">
        <v>1467973256</v>
      </c>
      <c r="K3384" t="b">
        <v>0</v>
      </c>
      <c r="L3384">
        <v>46</v>
      </c>
      <c r="M3384" t="b">
        <v>1</v>
      </c>
      <c r="N3384" t="s">
        <v>8271</v>
      </c>
      <c r="O3384" s="5">
        <f t="shared" si="208"/>
        <v>100.74285714285713</v>
      </c>
      <c r="P3384" s="7">
        <f t="shared" si="209"/>
        <v>76.652173913043484</v>
      </c>
      <c r="Q3384" t="s">
        <v>8317</v>
      </c>
      <c r="R3384" t="s">
        <v>8318</v>
      </c>
      <c r="S3384" s="12">
        <f t="shared" si="210"/>
        <v>42559.431203703702</v>
      </c>
      <c r="T3384" s="12">
        <f t="shared" si="211"/>
        <v>42583.957638888889</v>
      </c>
    </row>
    <row r="3385" spans="1:20" ht="60" hidden="1" x14ac:dyDescent="0.25">
      <c r="A3385">
        <v>3383</v>
      </c>
      <c r="B3385" s="3" t="s">
        <v>3382</v>
      </c>
      <c r="C3385" s="3" t="s">
        <v>7493</v>
      </c>
      <c r="D3385">
        <v>1750</v>
      </c>
      <c r="E3385">
        <v>1955</v>
      </c>
      <c r="F3385" t="s">
        <v>8219</v>
      </c>
      <c r="G3385" t="s">
        <v>8224</v>
      </c>
      <c r="H3385" t="s">
        <v>8246</v>
      </c>
      <c r="I3385">
        <v>1466707620</v>
      </c>
      <c r="J3385">
        <v>1464979620</v>
      </c>
      <c r="K3385" t="b">
        <v>0</v>
      </c>
      <c r="L3385">
        <v>30</v>
      </c>
      <c r="M3385" t="b">
        <v>1</v>
      </c>
      <c r="N3385" t="s">
        <v>8271</v>
      </c>
      <c r="O3385" s="5">
        <f t="shared" si="208"/>
        <v>111.71428571428572</v>
      </c>
      <c r="P3385" s="7">
        <f t="shared" si="209"/>
        <v>65.166666666666671</v>
      </c>
      <c r="Q3385" t="s">
        <v>8317</v>
      </c>
      <c r="R3385" t="s">
        <v>8318</v>
      </c>
      <c r="S3385" s="12">
        <f t="shared" si="210"/>
        <v>42524.782638888893</v>
      </c>
      <c r="T3385" s="12">
        <f t="shared" si="211"/>
        <v>42544.782638888893</v>
      </c>
    </row>
    <row r="3386" spans="1:20" ht="60" hidden="1" x14ac:dyDescent="0.25">
      <c r="A3386">
        <v>3384</v>
      </c>
      <c r="B3386" s="3" t="s">
        <v>3383</v>
      </c>
      <c r="C3386" s="3" t="s">
        <v>7494</v>
      </c>
      <c r="D3386">
        <v>6000</v>
      </c>
      <c r="E3386">
        <v>6000.66</v>
      </c>
      <c r="F3386" t="s">
        <v>8219</v>
      </c>
      <c r="G3386" t="s">
        <v>8224</v>
      </c>
      <c r="H3386" t="s">
        <v>8246</v>
      </c>
      <c r="I3386">
        <v>1448074800</v>
      </c>
      <c r="J3386">
        <v>1444874768</v>
      </c>
      <c r="K3386" t="b">
        <v>0</v>
      </c>
      <c r="L3386">
        <v>64</v>
      </c>
      <c r="M3386" t="b">
        <v>1</v>
      </c>
      <c r="N3386" t="s">
        <v>8271</v>
      </c>
      <c r="O3386" s="5">
        <f t="shared" si="208"/>
        <v>100.01100000000001</v>
      </c>
      <c r="P3386" s="7">
        <f t="shared" si="209"/>
        <v>93.760312499999998</v>
      </c>
      <c r="Q3386" t="s">
        <v>8317</v>
      </c>
      <c r="R3386" t="s">
        <v>8318</v>
      </c>
      <c r="S3386" s="12">
        <f t="shared" si="210"/>
        <v>42292.087592592594</v>
      </c>
      <c r="T3386" s="12">
        <f t="shared" si="211"/>
        <v>42329.125</v>
      </c>
    </row>
    <row r="3387" spans="1:20" ht="60" hidden="1" x14ac:dyDescent="0.25">
      <c r="A3387">
        <v>3385</v>
      </c>
      <c r="B3387" s="3" t="s">
        <v>3384</v>
      </c>
      <c r="C3387" s="3" t="s">
        <v>7495</v>
      </c>
      <c r="D3387">
        <v>2000</v>
      </c>
      <c r="E3387">
        <v>2000</v>
      </c>
      <c r="F3387" t="s">
        <v>8219</v>
      </c>
      <c r="G3387" t="s">
        <v>8224</v>
      </c>
      <c r="H3387" t="s">
        <v>8246</v>
      </c>
      <c r="I3387">
        <v>1418244552</v>
      </c>
      <c r="J3387">
        <v>1415652552</v>
      </c>
      <c r="K3387" t="b">
        <v>0</v>
      </c>
      <c r="L3387">
        <v>15</v>
      </c>
      <c r="M3387" t="b">
        <v>1</v>
      </c>
      <c r="N3387" t="s">
        <v>8271</v>
      </c>
      <c r="O3387" s="5">
        <f t="shared" si="208"/>
        <v>100</v>
      </c>
      <c r="P3387" s="7">
        <f t="shared" si="209"/>
        <v>133.33333333333334</v>
      </c>
      <c r="Q3387" t="s">
        <v>8317</v>
      </c>
      <c r="R3387" t="s">
        <v>8318</v>
      </c>
      <c r="S3387" s="12">
        <f t="shared" si="210"/>
        <v>41953.8675</v>
      </c>
      <c r="T3387" s="12">
        <f t="shared" si="211"/>
        <v>41983.8675</v>
      </c>
    </row>
    <row r="3388" spans="1:20" ht="60" hidden="1" x14ac:dyDescent="0.25">
      <c r="A3388">
        <v>3386</v>
      </c>
      <c r="B3388" s="3" t="s">
        <v>3385</v>
      </c>
      <c r="C3388" s="3" t="s">
        <v>7496</v>
      </c>
      <c r="D3388">
        <v>2000</v>
      </c>
      <c r="E3388">
        <v>2100</v>
      </c>
      <c r="F3388" t="s">
        <v>8219</v>
      </c>
      <c r="G3388" t="s">
        <v>8224</v>
      </c>
      <c r="H3388" t="s">
        <v>8246</v>
      </c>
      <c r="I3388">
        <v>1417620506</v>
      </c>
      <c r="J3388">
        <v>1415028506</v>
      </c>
      <c r="K3388" t="b">
        <v>0</v>
      </c>
      <c r="L3388">
        <v>41</v>
      </c>
      <c r="M3388" t="b">
        <v>1</v>
      </c>
      <c r="N3388" t="s">
        <v>8271</v>
      </c>
      <c r="O3388" s="5">
        <f t="shared" si="208"/>
        <v>105</v>
      </c>
      <c r="P3388" s="7">
        <f t="shared" si="209"/>
        <v>51.219512195121951</v>
      </c>
      <c r="Q3388" t="s">
        <v>8317</v>
      </c>
      <c r="R3388" t="s">
        <v>8318</v>
      </c>
      <c r="S3388" s="12">
        <f t="shared" si="210"/>
        <v>41946.644745370373</v>
      </c>
      <c r="T3388" s="12">
        <f t="shared" si="211"/>
        <v>41976.644745370373</v>
      </c>
    </row>
    <row r="3389" spans="1:20" ht="60" hidden="1" x14ac:dyDescent="0.25">
      <c r="A3389">
        <v>3387</v>
      </c>
      <c r="B3389" s="3" t="s">
        <v>3386</v>
      </c>
      <c r="C3389" s="3" t="s">
        <v>7497</v>
      </c>
      <c r="D3389">
        <v>3000</v>
      </c>
      <c r="E3389">
        <v>3506</v>
      </c>
      <c r="F3389" t="s">
        <v>8219</v>
      </c>
      <c r="G3389" t="s">
        <v>8224</v>
      </c>
      <c r="H3389" t="s">
        <v>8246</v>
      </c>
      <c r="I3389">
        <v>1418581088</v>
      </c>
      <c r="J3389">
        <v>1415125088</v>
      </c>
      <c r="K3389" t="b">
        <v>0</v>
      </c>
      <c r="L3389">
        <v>35</v>
      </c>
      <c r="M3389" t="b">
        <v>1</v>
      </c>
      <c r="N3389" t="s">
        <v>8271</v>
      </c>
      <c r="O3389" s="5">
        <f t="shared" si="208"/>
        <v>116.86666666666667</v>
      </c>
      <c r="P3389" s="7">
        <f t="shared" si="209"/>
        <v>100.17142857142858</v>
      </c>
      <c r="Q3389" t="s">
        <v>8317</v>
      </c>
      <c r="R3389" t="s">
        <v>8318</v>
      </c>
      <c r="S3389" s="12">
        <f t="shared" si="210"/>
        <v>41947.762592592589</v>
      </c>
      <c r="T3389" s="12">
        <f t="shared" si="211"/>
        <v>41987.762592592597</v>
      </c>
    </row>
    <row r="3390" spans="1:20" ht="60" hidden="1" x14ac:dyDescent="0.25">
      <c r="A3390">
        <v>3388</v>
      </c>
      <c r="B3390" s="3" t="s">
        <v>3387</v>
      </c>
      <c r="C3390" s="3" t="s">
        <v>7498</v>
      </c>
      <c r="D3390">
        <v>1500</v>
      </c>
      <c r="E3390">
        <v>1557</v>
      </c>
      <c r="F3390" t="s">
        <v>8219</v>
      </c>
      <c r="G3390" t="s">
        <v>8225</v>
      </c>
      <c r="H3390" t="s">
        <v>8247</v>
      </c>
      <c r="I3390">
        <v>1434625441</v>
      </c>
      <c r="J3390">
        <v>1432033441</v>
      </c>
      <c r="K3390" t="b">
        <v>0</v>
      </c>
      <c r="L3390">
        <v>45</v>
      </c>
      <c r="M3390" t="b">
        <v>1</v>
      </c>
      <c r="N3390" t="s">
        <v>8271</v>
      </c>
      <c r="O3390" s="5">
        <f t="shared" si="208"/>
        <v>103.8</v>
      </c>
      <c r="P3390" s="7">
        <f t="shared" si="209"/>
        <v>34.6</v>
      </c>
      <c r="Q3390" t="s">
        <v>8317</v>
      </c>
      <c r="R3390" t="s">
        <v>8318</v>
      </c>
      <c r="S3390" s="12">
        <f t="shared" si="210"/>
        <v>42143.461122685185</v>
      </c>
      <c r="T3390" s="12">
        <f t="shared" si="211"/>
        <v>42173.461122685185</v>
      </c>
    </row>
    <row r="3391" spans="1:20" ht="45" hidden="1" x14ac:dyDescent="0.25">
      <c r="A3391">
        <v>3389</v>
      </c>
      <c r="B3391" s="3" t="s">
        <v>3388</v>
      </c>
      <c r="C3391" s="3" t="s">
        <v>7499</v>
      </c>
      <c r="D3391">
        <v>10000</v>
      </c>
      <c r="E3391">
        <v>11450</v>
      </c>
      <c r="F3391" t="s">
        <v>8219</v>
      </c>
      <c r="G3391" t="s">
        <v>8224</v>
      </c>
      <c r="H3391" t="s">
        <v>8246</v>
      </c>
      <c r="I3391">
        <v>1464960682</v>
      </c>
      <c r="J3391">
        <v>1462368682</v>
      </c>
      <c r="K3391" t="b">
        <v>0</v>
      </c>
      <c r="L3391">
        <v>62</v>
      </c>
      <c r="M3391" t="b">
        <v>1</v>
      </c>
      <c r="N3391" t="s">
        <v>8271</v>
      </c>
      <c r="O3391" s="5">
        <f t="shared" si="208"/>
        <v>114.5</v>
      </c>
      <c r="P3391" s="7">
        <f t="shared" si="209"/>
        <v>184.67741935483872</v>
      </c>
      <c r="Q3391" t="s">
        <v>8317</v>
      </c>
      <c r="R3391" t="s">
        <v>8318</v>
      </c>
      <c r="S3391" s="12">
        <f t="shared" si="210"/>
        <v>42494.563449074078</v>
      </c>
      <c r="T3391" s="12">
        <f t="shared" si="211"/>
        <v>42524.563449074078</v>
      </c>
    </row>
    <row r="3392" spans="1:20" ht="60" hidden="1" x14ac:dyDescent="0.25">
      <c r="A3392">
        <v>3390</v>
      </c>
      <c r="B3392" s="3" t="s">
        <v>3389</v>
      </c>
      <c r="C3392" s="3" t="s">
        <v>7500</v>
      </c>
      <c r="D3392">
        <v>1500</v>
      </c>
      <c r="E3392">
        <v>1536</v>
      </c>
      <c r="F3392" t="s">
        <v>8219</v>
      </c>
      <c r="G3392" t="s">
        <v>8224</v>
      </c>
      <c r="H3392" t="s">
        <v>8246</v>
      </c>
      <c r="I3392">
        <v>1405017345</v>
      </c>
      <c r="J3392">
        <v>1403721345</v>
      </c>
      <c r="K3392" t="b">
        <v>0</v>
      </c>
      <c r="L3392">
        <v>22</v>
      </c>
      <c r="M3392" t="b">
        <v>1</v>
      </c>
      <c r="N3392" t="s">
        <v>8271</v>
      </c>
      <c r="O3392" s="5">
        <f t="shared" si="208"/>
        <v>102.4</v>
      </c>
      <c r="P3392" s="7">
        <f t="shared" si="209"/>
        <v>69.818181818181813</v>
      </c>
      <c r="Q3392" t="s">
        <v>8317</v>
      </c>
      <c r="R3392" t="s">
        <v>8318</v>
      </c>
      <c r="S3392" s="12">
        <f t="shared" si="210"/>
        <v>41815.774826388886</v>
      </c>
      <c r="T3392" s="12">
        <f t="shared" si="211"/>
        <v>41830.774826388886</v>
      </c>
    </row>
    <row r="3393" spans="1:20" ht="60" hidden="1" x14ac:dyDescent="0.25">
      <c r="A3393">
        <v>3391</v>
      </c>
      <c r="B3393" s="3" t="s">
        <v>3390</v>
      </c>
      <c r="C3393" s="3" t="s">
        <v>7501</v>
      </c>
      <c r="D3393">
        <v>500</v>
      </c>
      <c r="E3393">
        <v>1115</v>
      </c>
      <c r="F3393" t="s">
        <v>8219</v>
      </c>
      <c r="G3393" t="s">
        <v>8224</v>
      </c>
      <c r="H3393" t="s">
        <v>8246</v>
      </c>
      <c r="I3393">
        <v>1407536880</v>
      </c>
      <c r="J3393">
        <v>1404997548</v>
      </c>
      <c r="K3393" t="b">
        <v>0</v>
      </c>
      <c r="L3393">
        <v>18</v>
      </c>
      <c r="M3393" t="b">
        <v>1</v>
      </c>
      <c r="N3393" t="s">
        <v>8271</v>
      </c>
      <c r="O3393" s="5">
        <f t="shared" si="208"/>
        <v>223</v>
      </c>
      <c r="P3393" s="7">
        <f t="shared" si="209"/>
        <v>61.944444444444443</v>
      </c>
      <c r="Q3393" t="s">
        <v>8317</v>
      </c>
      <c r="R3393" t="s">
        <v>8318</v>
      </c>
      <c r="S3393" s="12">
        <f t="shared" si="210"/>
        <v>41830.545694444445</v>
      </c>
      <c r="T3393" s="12">
        <f t="shared" si="211"/>
        <v>41859.936111111114</v>
      </c>
    </row>
    <row r="3394" spans="1:20" ht="60" hidden="1" x14ac:dyDescent="0.25">
      <c r="A3394">
        <v>3392</v>
      </c>
      <c r="B3394" s="3" t="s">
        <v>3391</v>
      </c>
      <c r="C3394" s="3" t="s">
        <v>7502</v>
      </c>
      <c r="D3394">
        <v>500</v>
      </c>
      <c r="E3394">
        <v>500</v>
      </c>
      <c r="F3394" t="s">
        <v>8219</v>
      </c>
      <c r="G3394" t="s">
        <v>8225</v>
      </c>
      <c r="H3394" t="s">
        <v>8247</v>
      </c>
      <c r="I3394">
        <v>1462565855</v>
      </c>
      <c r="J3394">
        <v>1458245855</v>
      </c>
      <c r="K3394" t="b">
        <v>0</v>
      </c>
      <c r="L3394">
        <v>12</v>
      </c>
      <c r="M3394" t="b">
        <v>1</v>
      </c>
      <c r="N3394" t="s">
        <v>8271</v>
      </c>
      <c r="O3394" s="5">
        <f t="shared" si="208"/>
        <v>100</v>
      </c>
      <c r="P3394" s="7">
        <f t="shared" si="209"/>
        <v>41.666666666666664</v>
      </c>
      <c r="Q3394" t="s">
        <v>8317</v>
      </c>
      <c r="R3394" t="s">
        <v>8318</v>
      </c>
      <c r="S3394" s="12">
        <f t="shared" si="210"/>
        <v>42446.845543981486</v>
      </c>
      <c r="T3394" s="12">
        <f t="shared" si="211"/>
        <v>42496.845543981486</v>
      </c>
    </row>
    <row r="3395" spans="1:20" ht="45" hidden="1" x14ac:dyDescent="0.25">
      <c r="A3395">
        <v>3393</v>
      </c>
      <c r="B3395" s="3" t="s">
        <v>3392</v>
      </c>
      <c r="C3395" s="3" t="s">
        <v>7503</v>
      </c>
      <c r="D3395">
        <v>1500</v>
      </c>
      <c r="E3395">
        <v>1587</v>
      </c>
      <c r="F3395" t="s">
        <v>8219</v>
      </c>
      <c r="G3395" t="s">
        <v>8224</v>
      </c>
      <c r="H3395" t="s">
        <v>8246</v>
      </c>
      <c r="I3395">
        <v>1415234760</v>
      </c>
      <c r="J3395">
        <v>1413065230</v>
      </c>
      <c r="K3395" t="b">
        <v>0</v>
      </c>
      <c r="L3395">
        <v>44</v>
      </c>
      <c r="M3395" t="b">
        <v>1</v>
      </c>
      <c r="N3395" t="s">
        <v>8271</v>
      </c>
      <c r="O3395" s="5">
        <f t="shared" ref="O3395:O3458" si="212">(E3395/D3395)*100</f>
        <v>105.80000000000001</v>
      </c>
      <c r="P3395" s="7">
        <f t="shared" ref="P3395:P3458" si="213">IF(E3395&gt;0,E3395/L3395,"N/A")</f>
        <v>36.06818181818182</v>
      </c>
      <c r="Q3395" t="s">
        <v>8317</v>
      </c>
      <c r="R3395" t="s">
        <v>8318</v>
      </c>
      <c r="S3395" s="12">
        <f t="shared" ref="S3395:S3458" si="214">(((J3395/60)/60)/24)+DATE(1970,1,1)</f>
        <v>41923.921643518523</v>
      </c>
      <c r="T3395" s="12">
        <f t="shared" ref="T3395:T3458" si="215">(((I3395/60)/60/24)+DATE(1970,1,1))</f>
        <v>41949.031944444447</v>
      </c>
    </row>
    <row r="3396" spans="1:20" ht="60" hidden="1" x14ac:dyDescent="0.25">
      <c r="A3396">
        <v>3394</v>
      </c>
      <c r="B3396" s="3" t="s">
        <v>3393</v>
      </c>
      <c r="C3396" s="3" t="s">
        <v>7504</v>
      </c>
      <c r="D3396">
        <v>550</v>
      </c>
      <c r="E3396">
        <v>783</v>
      </c>
      <c r="F3396" t="s">
        <v>8219</v>
      </c>
      <c r="G3396" t="s">
        <v>8225</v>
      </c>
      <c r="H3396" t="s">
        <v>8247</v>
      </c>
      <c r="I3396">
        <v>1406470645</v>
      </c>
      <c r="J3396">
        <v>1403878645</v>
      </c>
      <c r="K3396" t="b">
        <v>0</v>
      </c>
      <c r="L3396">
        <v>27</v>
      </c>
      <c r="M3396" t="b">
        <v>1</v>
      </c>
      <c r="N3396" t="s">
        <v>8271</v>
      </c>
      <c r="O3396" s="5">
        <f t="shared" si="212"/>
        <v>142.36363636363635</v>
      </c>
      <c r="P3396" s="7">
        <f t="shared" si="213"/>
        <v>29</v>
      </c>
      <c r="Q3396" t="s">
        <v>8317</v>
      </c>
      <c r="R3396" t="s">
        <v>8318</v>
      </c>
      <c r="S3396" s="12">
        <f t="shared" si="214"/>
        <v>41817.59542824074</v>
      </c>
      <c r="T3396" s="12">
        <f t="shared" si="215"/>
        <v>41847.59542824074</v>
      </c>
    </row>
    <row r="3397" spans="1:20" ht="30" hidden="1" x14ac:dyDescent="0.25">
      <c r="A3397">
        <v>3395</v>
      </c>
      <c r="B3397" s="3" t="s">
        <v>3394</v>
      </c>
      <c r="C3397" s="3" t="s">
        <v>7505</v>
      </c>
      <c r="D3397">
        <v>500</v>
      </c>
      <c r="E3397">
        <v>920</v>
      </c>
      <c r="F3397" t="s">
        <v>8219</v>
      </c>
      <c r="G3397" t="s">
        <v>8225</v>
      </c>
      <c r="H3397" t="s">
        <v>8247</v>
      </c>
      <c r="I3397">
        <v>1433009400</v>
      </c>
      <c r="J3397">
        <v>1431795944</v>
      </c>
      <c r="K3397" t="b">
        <v>0</v>
      </c>
      <c r="L3397">
        <v>38</v>
      </c>
      <c r="M3397" t="b">
        <v>1</v>
      </c>
      <c r="N3397" t="s">
        <v>8271</v>
      </c>
      <c r="O3397" s="5">
        <f t="shared" si="212"/>
        <v>184</v>
      </c>
      <c r="P3397" s="7">
        <f t="shared" si="213"/>
        <v>24.210526315789473</v>
      </c>
      <c r="Q3397" t="s">
        <v>8317</v>
      </c>
      <c r="R3397" t="s">
        <v>8318</v>
      </c>
      <c r="S3397" s="12">
        <f t="shared" si="214"/>
        <v>42140.712314814817</v>
      </c>
      <c r="T3397" s="12">
        <f t="shared" si="215"/>
        <v>42154.756944444445</v>
      </c>
    </row>
    <row r="3398" spans="1:20" ht="45" hidden="1" x14ac:dyDescent="0.25">
      <c r="A3398">
        <v>3396</v>
      </c>
      <c r="B3398" s="3" t="s">
        <v>3395</v>
      </c>
      <c r="C3398" s="3" t="s">
        <v>7506</v>
      </c>
      <c r="D3398">
        <v>1500</v>
      </c>
      <c r="E3398">
        <v>1565</v>
      </c>
      <c r="F3398" t="s">
        <v>8219</v>
      </c>
      <c r="G3398" t="s">
        <v>8224</v>
      </c>
      <c r="H3398" t="s">
        <v>8246</v>
      </c>
      <c r="I3398">
        <v>1401595140</v>
      </c>
      <c r="J3398">
        <v>1399286589</v>
      </c>
      <c r="K3398" t="b">
        <v>0</v>
      </c>
      <c r="L3398">
        <v>28</v>
      </c>
      <c r="M3398" t="b">
        <v>1</v>
      </c>
      <c r="N3398" t="s">
        <v>8271</v>
      </c>
      <c r="O3398" s="5">
        <f t="shared" si="212"/>
        <v>104.33333333333333</v>
      </c>
      <c r="P3398" s="7">
        <f t="shared" si="213"/>
        <v>55.892857142857146</v>
      </c>
      <c r="Q3398" t="s">
        <v>8317</v>
      </c>
      <c r="R3398" t="s">
        <v>8318</v>
      </c>
      <c r="S3398" s="12">
        <f t="shared" si="214"/>
        <v>41764.44663194444</v>
      </c>
      <c r="T3398" s="12">
        <f t="shared" si="215"/>
        <v>41791.165972222225</v>
      </c>
    </row>
    <row r="3399" spans="1:20" ht="30" hidden="1" x14ac:dyDescent="0.25">
      <c r="A3399">
        <v>3397</v>
      </c>
      <c r="B3399" s="3" t="s">
        <v>3396</v>
      </c>
      <c r="C3399" s="3" t="s">
        <v>7507</v>
      </c>
      <c r="D3399">
        <v>250</v>
      </c>
      <c r="E3399">
        <v>280</v>
      </c>
      <c r="F3399" t="s">
        <v>8219</v>
      </c>
      <c r="G3399" t="s">
        <v>8225</v>
      </c>
      <c r="H3399" t="s">
        <v>8247</v>
      </c>
      <c r="I3399">
        <v>1455832800</v>
      </c>
      <c r="J3399">
        <v>1452338929</v>
      </c>
      <c r="K3399" t="b">
        <v>0</v>
      </c>
      <c r="L3399">
        <v>24</v>
      </c>
      <c r="M3399" t="b">
        <v>1</v>
      </c>
      <c r="N3399" t="s">
        <v>8271</v>
      </c>
      <c r="O3399" s="5">
        <f t="shared" si="212"/>
        <v>112.00000000000001</v>
      </c>
      <c r="P3399" s="7">
        <f t="shared" si="213"/>
        <v>11.666666666666666</v>
      </c>
      <c r="Q3399" t="s">
        <v>8317</v>
      </c>
      <c r="R3399" t="s">
        <v>8318</v>
      </c>
      <c r="S3399" s="12">
        <f t="shared" si="214"/>
        <v>42378.478344907402</v>
      </c>
      <c r="T3399" s="12">
        <f t="shared" si="215"/>
        <v>42418.916666666672</v>
      </c>
    </row>
    <row r="3400" spans="1:20" ht="60" hidden="1" x14ac:dyDescent="0.25">
      <c r="A3400">
        <v>3398</v>
      </c>
      <c r="B3400" s="3" t="s">
        <v>3397</v>
      </c>
      <c r="C3400" s="3" t="s">
        <v>7508</v>
      </c>
      <c r="D3400">
        <v>4000</v>
      </c>
      <c r="E3400">
        <v>4443</v>
      </c>
      <c r="F3400" t="s">
        <v>8219</v>
      </c>
      <c r="G3400" t="s">
        <v>8224</v>
      </c>
      <c r="H3400" t="s">
        <v>8246</v>
      </c>
      <c r="I3400">
        <v>1416589200</v>
      </c>
      <c r="J3400">
        <v>1414605776</v>
      </c>
      <c r="K3400" t="b">
        <v>0</v>
      </c>
      <c r="L3400">
        <v>65</v>
      </c>
      <c r="M3400" t="b">
        <v>1</v>
      </c>
      <c r="N3400" t="s">
        <v>8271</v>
      </c>
      <c r="O3400" s="5">
        <f t="shared" si="212"/>
        <v>111.07499999999999</v>
      </c>
      <c r="P3400" s="7">
        <f t="shared" si="213"/>
        <v>68.353846153846149</v>
      </c>
      <c r="Q3400" t="s">
        <v>8317</v>
      </c>
      <c r="R3400" t="s">
        <v>8318</v>
      </c>
      <c r="S3400" s="12">
        <f t="shared" si="214"/>
        <v>41941.75203703704</v>
      </c>
      <c r="T3400" s="12">
        <f t="shared" si="215"/>
        <v>41964.708333333328</v>
      </c>
    </row>
    <row r="3401" spans="1:20" ht="45" hidden="1" x14ac:dyDescent="0.25">
      <c r="A3401">
        <v>3399</v>
      </c>
      <c r="B3401" s="3" t="s">
        <v>3398</v>
      </c>
      <c r="C3401" s="3" t="s">
        <v>7509</v>
      </c>
      <c r="D3401">
        <v>1200</v>
      </c>
      <c r="E3401">
        <v>1245</v>
      </c>
      <c r="F3401" t="s">
        <v>8219</v>
      </c>
      <c r="G3401" t="s">
        <v>8225</v>
      </c>
      <c r="H3401" t="s">
        <v>8247</v>
      </c>
      <c r="I3401">
        <v>1424556325</v>
      </c>
      <c r="J3401">
        <v>1421964325</v>
      </c>
      <c r="K3401" t="b">
        <v>0</v>
      </c>
      <c r="L3401">
        <v>46</v>
      </c>
      <c r="M3401" t="b">
        <v>1</v>
      </c>
      <c r="N3401" t="s">
        <v>8271</v>
      </c>
      <c r="O3401" s="5">
        <f t="shared" si="212"/>
        <v>103.75000000000001</v>
      </c>
      <c r="P3401" s="7">
        <f t="shared" si="213"/>
        <v>27.065217391304348</v>
      </c>
      <c r="Q3401" t="s">
        <v>8317</v>
      </c>
      <c r="R3401" t="s">
        <v>8318</v>
      </c>
      <c r="S3401" s="12">
        <f t="shared" si="214"/>
        <v>42026.920428240745</v>
      </c>
      <c r="T3401" s="12">
        <f t="shared" si="215"/>
        <v>42056.920428240745</v>
      </c>
    </row>
    <row r="3402" spans="1:20" ht="60" hidden="1" x14ac:dyDescent="0.25">
      <c r="A3402">
        <v>3400</v>
      </c>
      <c r="B3402" s="3" t="s">
        <v>3399</v>
      </c>
      <c r="C3402" s="3" t="s">
        <v>7510</v>
      </c>
      <c r="D3402">
        <v>10000</v>
      </c>
      <c r="E3402">
        <v>10041</v>
      </c>
      <c r="F3402" t="s">
        <v>8219</v>
      </c>
      <c r="G3402" t="s">
        <v>8224</v>
      </c>
      <c r="H3402" t="s">
        <v>8246</v>
      </c>
      <c r="I3402">
        <v>1409266414</v>
      </c>
      <c r="J3402">
        <v>1405378414</v>
      </c>
      <c r="K3402" t="b">
        <v>0</v>
      </c>
      <c r="L3402">
        <v>85</v>
      </c>
      <c r="M3402" t="b">
        <v>1</v>
      </c>
      <c r="N3402" t="s">
        <v>8271</v>
      </c>
      <c r="O3402" s="5">
        <f t="shared" si="212"/>
        <v>100.41</v>
      </c>
      <c r="P3402" s="7">
        <f t="shared" si="213"/>
        <v>118.12941176470588</v>
      </c>
      <c r="Q3402" t="s">
        <v>8317</v>
      </c>
      <c r="R3402" t="s">
        <v>8318</v>
      </c>
      <c r="S3402" s="12">
        <f t="shared" si="214"/>
        <v>41834.953865740739</v>
      </c>
      <c r="T3402" s="12">
        <f t="shared" si="215"/>
        <v>41879.953865740739</v>
      </c>
    </row>
    <row r="3403" spans="1:20" ht="60" hidden="1" x14ac:dyDescent="0.25">
      <c r="A3403">
        <v>3401</v>
      </c>
      <c r="B3403" s="3" t="s">
        <v>3400</v>
      </c>
      <c r="C3403" s="3" t="s">
        <v>7511</v>
      </c>
      <c r="D3403">
        <v>2900</v>
      </c>
      <c r="E3403">
        <v>2954</v>
      </c>
      <c r="F3403" t="s">
        <v>8219</v>
      </c>
      <c r="G3403" t="s">
        <v>8225</v>
      </c>
      <c r="H3403" t="s">
        <v>8247</v>
      </c>
      <c r="I3403">
        <v>1438968146</v>
      </c>
      <c r="J3403">
        <v>1436376146</v>
      </c>
      <c r="K3403" t="b">
        <v>0</v>
      </c>
      <c r="L3403">
        <v>66</v>
      </c>
      <c r="M3403" t="b">
        <v>1</v>
      </c>
      <c r="N3403" t="s">
        <v>8271</v>
      </c>
      <c r="O3403" s="5">
        <f t="shared" si="212"/>
        <v>101.86206896551724</v>
      </c>
      <c r="P3403" s="7">
        <f t="shared" si="213"/>
        <v>44.757575757575758</v>
      </c>
      <c r="Q3403" t="s">
        <v>8317</v>
      </c>
      <c r="R3403" t="s">
        <v>8318</v>
      </c>
      <c r="S3403" s="12">
        <f t="shared" si="214"/>
        <v>42193.723912037036</v>
      </c>
      <c r="T3403" s="12">
        <f t="shared" si="215"/>
        <v>42223.723912037036</v>
      </c>
    </row>
    <row r="3404" spans="1:20" ht="45" hidden="1" x14ac:dyDescent="0.25">
      <c r="A3404">
        <v>3402</v>
      </c>
      <c r="B3404" s="3" t="s">
        <v>3401</v>
      </c>
      <c r="C3404" s="3" t="s">
        <v>7512</v>
      </c>
      <c r="D3404">
        <v>15000</v>
      </c>
      <c r="E3404">
        <v>16465</v>
      </c>
      <c r="F3404" t="s">
        <v>8219</v>
      </c>
      <c r="G3404" t="s">
        <v>8224</v>
      </c>
      <c r="H3404" t="s">
        <v>8246</v>
      </c>
      <c r="I3404">
        <v>1447295460</v>
      </c>
      <c r="J3404">
        <v>1444747843</v>
      </c>
      <c r="K3404" t="b">
        <v>0</v>
      </c>
      <c r="L3404">
        <v>165</v>
      </c>
      <c r="M3404" t="b">
        <v>1</v>
      </c>
      <c r="N3404" t="s">
        <v>8271</v>
      </c>
      <c r="O3404" s="5">
        <f t="shared" si="212"/>
        <v>109.76666666666665</v>
      </c>
      <c r="P3404" s="7">
        <f t="shared" si="213"/>
        <v>99.787878787878782</v>
      </c>
      <c r="Q3404" t="s">
        <v>8317</v>
      </c>
      <c r="R3404" t="s">
        <v>8318</v>
      </c>
      <c r="S3404" s="12">
        <f t="shared" si="214"/>
        <v>42290.61855324074</v>
      </c>
      <c r="T3404" s="12">
        <f t="shared" si="215"/>
        <v>42320.104861111111</v>
      </c>
    </row>
    <row r="3405" spans="1:20" ht="45" hidden="1" x14ac:dyDescent="0.25">
      <c r="A3405">
        <v>3403</v>
      </c>
      <c r="B3405" s="3" t="s">
        <v>3402</v>
      </c>
      <c r="C3405" s="3" t="s">
        <v>7513</v>
      </c>
      <c r="D3405">
        <v>2000</v>
      </c>
      <c r="E3405">
        <v>2000</v>
      </c>
      <c r="F3405" t="s">
        <v>8219</v>
      </c>
      <c r="G3405" t="s">
        <v>8225</v>
      </c>
      <c r="H3405" t="s">
        <v>8247</v>
      </c>
      <c r="I3405">
        <v>1435230324</v>
      </c>
      <c r="J3405">
        <v>1432638324</v>
      </c>
      <c r="K3405" t="b">
        <v>0</v>
      </c>
      <c r="L3405">
        <v>17</v>
      </c>
      <c r="M3405" t="b">
        <v>1</v>
      </c>
      <c r="N3405" t="s">
        <v>8271</v>
      </c>
      <c r="O3405" s="5">
        <f t="shared" si="212"/>
        <v>100</v>
      </c>
      <c r="P3405" s="7">
        <f t="shared" si="213"/>
        <v>117.64705882352941</v>
      </c>
      <c r="Q3405" t="s">
        <v>8317</v>
      </c>
      <c r="R3405" t="s">
        <v>8318</v>
      </c>
      <c r="S3405" s="12">
        <f t="shared" si="214"/>
        <v>42150.462083333332</v>
      </c>
      <c r="T3405" s="12">
        <f t="shared" si="215"/>
        <v>42180.462083333332</v>
      </c>
    </row>
    <row r="3406" spans="1:20" ht="60" hidden="1" x14ac:dyDescent="0.25">
      <c r="A3406">
        <v>3404</v>
      </c>
      <c r="B3406" s="3" t="s">
        <v>3403</v>
      </c>
      <c r="C3406" s="3" t="s">
        <v>7514</v>
      </c>
      <c r="D3406">
        <v>500</v>
      </c>
      <c r="E3406">
        <v>610</v>
      </c>
      <c r="F3406" t="s">
        <v>8219</v>
      </c>
      <c r="G3406" t="s">
        <v>8224</v>
      </c>
      <c r="H3406" t="s">
        <v>8246</v>
      </c>
      <c r="I3406">
        <v>1434542702</v>
      </c>
      <c r="J3406">
        <v>1432814702</v>
      </c>
      <c r="K3406" t="b">
        <v>0</v>
      </c>
      <c r="L3406">
        <v>3</v>
      </c>
      <c r="M3406" t="b">
        <v>1</v>
      </c>
      <c r="N3406" t="s">
        <v>8271</v>
      </c>
      <c r="O3406" s="5">
        <f t="shared" si="212"/>
        <v>122</v>
      </c>
      <c r="P3406" s="7">
        <f t="shared" si="213"/>
        <v>203.33333333333334</v>
      </c>
      <c r="Q3406" t="s">
        <v>8317</v>
      </c>
      <c r="R3406" t="s">
        <v>8318</v>
      </c>
      <c r="S3406" s="12">
        <f t="shared" si="214"/>
        <v>42152.503495370373</v>
      </c>
      <c r="T3406" s="12">
        <f t="shared" si="215"/>
        <v>42172.503495370373</v>
      </c>
    </row>
    <row r="3407" spans="1:20" ht="45" hidden="1" x14ac:dyDescent="0.25">
      <c r="A3407">
        <v>3405</v>
      </c>
      <c r="B3407" s="3" t="s">
        <v>3404</v>
      </c>
      <c r="C3407" s="3" t="s">
        <v>7515</v>
      </c>
      <c r="D3407">
        <v>350</v>
      </c>
      <c r="E3407">
        <v>481.5</v>
      </c>
      <c r="F3407" t="s">
        <v>8219</v>
      </c>
      <c r="G3407" t="s">
        <v>8225</v>
      </c>
      <c r="H3407" t="s">
        <v>8247</v>
      </c>
      <c r="I3407">
        <v>1456876740</v>
      </c>
      <c r="J3407">
        <v>1455063886</v>
      </c>
      <c r="K3407" t="b">
        <v>0</v>
      </c>
      <c r="L3407">
        <v>17</v>
      </c>
      <c r="M3407" t="b">
        <v>1</v>
      </c>
      <c r="N3407" t="s">
        <v>8271</v>
      </c>
      <c r="O3407" s="5">
        <f t="shared" si="212"/>
        <v>137.57142857142856</v>
      </c>
      <c r="P3407" s="7">
        <f t="shared" si="213"/>
        <v>28.323529411764707</v>
      </c>
      <c r="Q3407" t="s">
        <v>8317</v>
      </c>
      <c r="R3407" t="s">
        <v>8318</v>
      </c>
      <c r="S3407" s="12">
        <f t="shared" si="214"/>
        <v>42410.017199074078</v>
      </c>
      <c r="T3407" s="12">
        <f t="shared" si="215"/>
        <v>42430.999305555553</v>
      </c>
    </row>
    <row r="3408" spans="1:20" ht="45" hidden="1" x14ac:dyDescent="0.25">
      <c r="A3408">
        <v>3406</v>
      </c>
      <c r="B3408" s="3" t="s">
        <v>3405</v>
      </c>
      <c r="C3408" s="3" t="s">
        <v>7516</v>
      </c>
      <c r="D3408">
        <v>10000</v>
      </c>
      <c r="E3408">
        <v>10031</v>
      </c>
      <c r="F3408" t="s">
        <v>8219</v>
      </c>
      <c r="G3408" t="s">
        <v>8224</v>
      </c>
      <c r="H3408" t="s">
        <v>8246</v>
      </c>
      <c r="I3408">
        <v>1405511376</v>
      </c>
      <c r="J3408">
        <v>1401623376</v>
      </c>
      <c r="K3408" t="b">
        <v>0</v>
      </c>
      <c r="L3408">
        <v>91</v>
      </c>
      <c r="M3408" t="b">
        <v>1</v>
      </c>
      <c r="N3408" t="s">
        <v>8271</v>
      </c>
      <c r="O3408" s="5">
        <f t="shared" si="212"/>
        <v>100.31000000000002</v>
      </c>
      <c r="P3408" s="7">
        <f t="shared" si="213"/>
        <v>110.23076923076923</v>
      </c>
      <c r="Q3408" t="s">
        <v>8317</v>
      </c>
      <c r="R3408" t="s">
        <v>8318</v>
      </c>
      <c r="S3408" s="12">
        <f t="shared" si="214"/>
        <v>41791.492777777778</v>
      </c>
      <c r="T3408" s="12">
        <f t="shared" si="215"/>
        <v>41836.492777777778</v>
      </c>
    </row>
    <row r="3409" spans="1:20" ht="60" hidden="1" x14ac:dyDescent="0.25">
      <c r="A3409">
        <v>3407</v>
      </c>
      <c r="B3409" s="3" t="s">
        <v>3406</v>
      </c>
      <c r="C3409" s="3" t="s">
        <v>7517</v>
      </c>
      <c r="D3409">
        <v>2000</v>
      </c>
      <c r="E3409">
        <v>2142</v>
      </c>
      <c r="F3409" t="s">
        <v>8219</v>
      </c>
      <c r="G3409" t="s">
        <v>8225</v>
      </c>
      <c r="H3409" t="s">
        <v>8247</v>
      </c>
      <c r="I3409">
        <v>1404641289</v>
      </c>
      <c r="J3409">
        <v>1402049289</v>
      </c>
      <c r="K3409" t="b">
        <v>0</v>
      </c>
      <c r="L3409">
        <v>67</v>
      </c>
      <c r="M3409" t="b">
        <v>1</v>
      </c>
      <c r="N3409" t="s">
        <v>8271</v>
      </c>
      <c r="O3409" s="5">
        <f t="shared" si="212"/>
        <v>107.1</v>
      </c>
      <c r="P3409" s="7">
        <f t="shared" si="213"/>
        <v>31.970149253731343</v>
      </c>
      <c r="Q3409" t="s">
        <v>8317</v>
      </c>
      <c r="R3409" t="s">
        <v>8318</v>
      </c>
      <c r="S3409" s="12">
        <f t="shared" si="214"/>
        <v>41796.422326388885</v>
      </c>
      <c r="T3409" s="12">
        <f t="shared" si="215"/>
        <v>41826.422326388885</v>
      </c>
    </row>
    <row r="3410" spans="1:20" ht="45" hidden="1" x14ac:dyDescent="0.25">
      <c r="A3410">
        <v>3408</v>
      </c>
      <c r="B3410" s="3" t="s">
        <v>3407</v>
      </c>
      <c r="C3410" s="3" t="s">
        <v>7518</v>
      </c>
      <c r="D3410">
        <v>500</v>
      </c>
      <c r="E3410">
        <v>1055</v>
      </c>
      <c r="F3410" t="s">
        <v>8219</v>
      </c>
      <c r="G3410" t="s">
        <v>8224</v>
      </c>
      <c r="H3410" t="s">
        <v>8246</v>
      </c>
      <c r="I3410">
        <v>1405727304</v>
      </c>
      <c r="J3410">
        <v>1403135304</v>
      </c>
      <c r="K3410" t="b">
        <v>0</v>
      </c>
      <c r="L3410">
        <v>18</v>
      </c>
      <c r="M3410" t="b">
        <v>1</v>
      </c>
      <c r="N3410" t="s">
        <v>8271</v>
      </c>
      <c r="O3410" s="5">
        <f t="shared" si="212"/>
        <v>211</v>
      </c>
      <c r="P3410" s="7">
        <f t="shared" si="213"/>
        <v>58.611111111111114</v>
      </c>
      <c r="Q3410" t="s">
        <v>8317</v>
      </c>
      <c r="R3410" t="s">
        <v>8318</v>
      </c>
      <c r="S3410" s="12">
        <f t="shared" si="214"/>
        <v>41808.991944444446</v>
      </c>
      <c r="T3410" s="12">
        <f t="shared" si="215"/>
        <v>41838.991944444446</v>
      </c>
    </row>
    <row r="3411" spans="1:20" ht="45" hidden="1" x14ac:dyDescent="0.25">
      <c r="A3411">
        <v>3409</v>
      </c>
      <c r="B3411" s="3" t="s">
        <v>3408</v>
      </c>
      <c r="C3411" s="3" t="s">
        <v>7519</v>
      </c>
      <c r="D3411">
        <v>500</v>
      </c>
      <c r="E3411">
        <v>618</v>
      </c>
      <c r="F3411" t="s">
        <v>8219</v>
      </c>
      <c r="G3411" t="s">
        <v>8225</v>
      </c>
      <c r="H3411" t="s">
        <v>8247</v>
      </c>
      <c r="I3411">
        <v>1469998680</v>
      </c>
      <c r="J3411">
        <v>1466710358</v>
      </c>
      <c r="K3411" t="b">
        <v>0</v>
      </c>
      <c r="L3411">
        <v>21</v>
      </c>
      <c r="M3411" t="b">
        <v>1</v>
      </c>
      <c r="N3411" t="s">
        <v>8271</v>
      </c>
      <c r="O3411" s="5">
        <f t="shared" si="212"/>
        <v>123.6</v>
      </c>
      <c r="P3411" s="7">
        <f t="shared" si="213"/>
        <v>29.428571428571427</v>
      </c>
      <c r="Q3411" t="s">
        <v>8317</v>
      </c>
      <c r="R3411" t="s">
        <v>8318</v>
      </c>
      <c r="S3411" s="12">
        <f t="shared" si="214"/>
        <v>42544.814328703709</v>
      </c>
      <c r="T3411" s="12">
        <f t="shared" si="215"/>
        <v>42582.873611111107</v>
      </c>
    </row>
    <row r="3412" spans="1:20" ht="60" hidden="1" x14ac:dyDescent="0.25">
      <c r="A3412">
        <v>3410</v>
      </c>
      <c r="B3412" s="3" t="s">
        <v>3409</v>
      </c>
      <c r="C3412" s="3" t="s">
        <v>7520</v>
      </c>
      <c r="D3412">
        <v>3000</v>
      </c>
      <c r="E3412">
        <v>3255</v>
      </c>
      <c r="F3412" t="s">
        <v>8219</v>
      </c>
      <c r="G3412" t="s">
        <v>8224</v>
      </c>
      <c r="H3412" t="s">
        <v>8246</v>
      </c>
      <c r="I3412">
        <v>1465196400</v>
      </c>
      <c r="J3412">
        <v>1462841990</v>
      </c>
      <c r="K3412" t="b">
        <v>0</v>
      </c>
      <c r="L3412">
        <v>40</v>
      </c>
      <c r="M3412" t="b">
        <v>1</v>
      </c>
      <c r="N3412" t="s">
        <v>8271</v>
      </c>
      <c r="O3412" s="5">
        <f t="shared" si="212"/>
        <v>108.5</v>
      </c>
      <c r="P3412" s="7">
        <f t="shared" si="213"/>
        <v>81.375</v>
      </c>
      <c r="Q3412" t="s">
        <v>8317</v>
      </c>
      <c r="R3412" t="s">
        <v>8318</v>
      </c>
      <c r="S3412" s="12">
        <f t="shared" si="214"/>
        <v>42500.041550925926</v>
      </c>
      <c r="T3412" s="12">
        <f t="shared" si="215"/>
        <v>42527.291666666672</v>
      </c>
    </row>
    <row r="3413" spans="1:20" ht="60" hidden="1" x14ac:dyDescent="0.25">
      <c r="A3413">
        <v>3411</v>
      </c>
      <c r="B3413" s="3" t="s">
        <v>3410</v>
      </c>
      <c r="C3413" s="3" t="s">
        <v>7521</v>
      </c>
      <c r="D3413">
        <v>15000</v>
      </c>
      <c r="E3413">
        <v>15535</v>
      </c>
      <c r="F3413" t="s">
        <v>8219</v>
      </c>
      <c r="G3413" t="s">
        <v>8224</v>
      </c>
      <c r="H3413" t="s">
        <v>8246</v>
      </c>
      <c r="I3413">
        <v>1444264372</v>
      </c>
      <c r="J3413">
        <v>1442536372</v>
      </c>
      <c r="K3413" t="b">
        <v>0</v>
      </c>
      <c r="L3413">
        <v>78</v>
      </c>
      <c r="M3413" t="b">
        <v>1</v>
      </c>
      <c r="N3413" t="s">
        <v>8271</v>
      </c>
      <c r="O3413" s="5">
        <f t="shared" si="212"/>
        <v>103.56666666666668</v>
      </c>
      <c r="P3413" s="7">
        <f t="shared" si="213"/>
        <v>199.16666666666666</v>
      </c>
      <c r="Q3413" t="s">
        <v>8317</v>
      </c>
      <c r="R3413" t="s">
        <v>8318</v>
      </c>
      <c r="S3413" s="12">
        <f t="shared" si="214"/>
        <v>42265.022824074069</v>
      </c>
      <c r="T3413" s="12">
        <f t="shared" si="215"/>
        <v>42285.022824074069</v>
      </c>
    </row>
    <row r="3414" spans="1:20" ht="45" hidden="1" x14ac:dyDescent="0.25">
      <c r="A3414">
        <v>3412</v>
      </c>
      <c r="B3414" s="3" t="s">
        <v>3411</v>
      </c>
      <c r="C3414" s="3" t="s">
        <v>7522</v>
      </c>
      <c r="D3414">
        <v>3000</v>
      </c>
      <c r="E3414">
        <v>3000</v>
      </c>
      <c r="F3414" t="s">
        <v>8219</v>
      </c>
      <c r="G3414" t="s">
        <v>8225</v>
      </c>
      <c r="H3414" t="s">
        <v>8247</v>
      </c>
      <c r="I3414">
        <v>1411858862</v>
      </c>
      <c r="J3414">
        <v>1409266862</v>
      </c>
      <c r="K3414" t="b">
        <v>0</v>
      </c>
      <c r="L3414">
        <v>26</v>
      </c>
      <c r="M3414" t="b">
        <v>1</v>
      </c>
      <c r="N3414" t="s">
        <v>8271</v>
      </c>
      <c r="O3414" s="5">
        <f t="shared" si="212"/>
        <v>100</v>
      </c>
      <c r="P3414" s="7">
        <f t="shared" si="213"/>
        <v>115.38461538461539</v>
      </c>
      <c r="Q3414" t="s">
        <v>8317</v>
      </c>
      <c r="R3414" t="s">
        <v>8318</v>
      </c>
      <c r="S3414" s="12">
        <f t="shared" si="214"/>
        <v>41879.959050925929</v>
      </c>
      <c r="T3414" s="12">
        <f t="shared" si="215"/>
        <v>41909.959050925929</v>
      </c>
    </row>
    <row r="3415" spans="1:20" ht="60" hidden="1" x14ac:dyDescent="0.25">
      <c r="A3415">
        <v>3413</v>
      </c>
      <c r="B3415" s="3" t="s">
        <v>3412</v>
      </c>
      <c r="C3415" s="3" t="s">
        <v>7523</v>
      </c>
      <c r="D3415">
        <v>500</v>
      </c>
      <c r="E3415">
        <v>650</v>
      </c>
      <c r="F3415" t="s">
        <v>8219</v>
      </c>
      <c r="G3415" t="s">
        <v>8224</v>
      </c>
      <c r="H3415" t="s">
        <v>8246</v>
      </c>
      <c r="I3415">
        <v>1425099540</v>
      </c>
      <c r="J3415">
        <v>1424280938</v>
      </c>
      <c r="K3415" t="b">
        <v>0</v>
      </c>
      <c r="L3415">
        <v>14</v>
      </c>
      <c r="M3415" t="b">
        <v>1</v>
      </c>
      <c r="N3415" t="s">
        <v>8271</v>
      </c>
      <c r="O3415" s="5">
        <f t="shared" si="212"/>
        <v>130</v>
      </c>
      <c r="P3415" s="7">
        <f t="shared" si="213"/>
        <v>46.428571428571431</v>
      </c>
      <c r="Q3415" t="s">
        <v>8317</v>
      </c>
      <c r="R3415" t="s">
        <v>8318</v>
      </c>
      <c r="S3415" s="12">
        <f t="shared" si="214"/>
        <v>42053.733078703706</v>
      </c>
      <c r="T3415" s="12">
        <f t="shared" si="215"/>
        <v>42063.207638888889</v>
      </c>
    </row>
    <row r="3416" spans="1:20" ht="45" hidden="1" x14ac:dyDescent="0.25">
      <c r="A3416">
        <v>3414</v>
      </c>
      <c r="B3416" s="3" t="s">
        <v>3413</v>
      </c>
      <c r="C3416" s="3" t="s">
        <v>7524</v>
      </c>
      <c r="D3416">
        <v>3000</v>
      </c>
      <c r="E3416">
        <v>3105</v>
      </c>
      <c r="F3416" t="s">
        <v>8219</v>
      </c>
      <c r="G3416" t="s">
        <v>8224</v>
      </c>
      <c r="H3416" t="s">
        <v>8246</v>
      </c>
      <c r="I3416">
        <v>1480579140</v>
      </c>
      <c r="J3416">
        <v>1478030325</v>
      </c>
      <c r="K3416" t="b">
        <v>0</v>
      </c>
      <c r="L3416">
        <v>44</v>
      </c>
      <c r="M3416" t="b">
        <v>1</v>
      </c>
      <c r="N3416" t="s">
        <v>8271</v>
      </c>
      <c r="O3416" s="5">
        <f t="shared" si="212"/>
        <v>103.49999999999999</v>
      </c>
      <c r="P3416" s="7">
        <f t="shared" si="213"/>
        <v>70.568181818181813</v>
      </c>
      <c r="Q3416" t="s">
        <v>8317</v>
      </c>
      <c r="R3416" t="s">
        <v>8318</v>
      </c>
      <c r="S3416" s="12">
        <f t="shared" si="214"/>
        <v>42675.832465277781</v>
      </c>
      <c r="T3416" s="12">
        <f t="shared" si="215"/>
        <v>42705.332638888889</v>
      </c>
    </row>
    <row r="3417" spans="1:20" ht="45" hidden="1" x14ac:dyDescent="0.25">
      <c r="A3417">
        <v>3415</v>
      </c>
      <c r="B3417" s="3" t="s">
        <v>3414</v>
      </c>
      <c r="C3417" s="3" t="s">
        <v>7525</v>
      </c>
      <c r="D3417">
        <v>200</v>
      </c>
      <c r="E3417">
        <v>200</v>
      </c>
      <c r="F3417" t="s">
        <v>8219</v>
      </c>
      <c r="G3417" t="s">
        <v>8224</v>
      </c>
      <c r="H3417" t="s">
        <v>8246</v>
      </c>
      <c r="I3417">
        <v>1460935800</v>
      </c>
      <c r="J3417">
        <v>1459999656</v>
      </c>
      <c r="K3417" t="b">
        <v>0</v>
      </c>
      <c r="L3417">
        <v>9</v>
      </c>
      <c r="M3417" t="b">
        <v>1</v>
      </c>
      <c r="N3417" t="s">
        <v>8271</v>
      </c>
      <c r="O3417" s="5">
        <f t="shared" si="212"/>
        <v>100</v>
      </c>
      <c r="P3417" s="7">
        <f t="shared" si="213"/>
        <v>22.222222222222221</v>
      </c>
      <c r="Q3417" t="s">
        <v>8317</v>
      </c>
      <c r="R3417" t="s">
        <v>8318</v>
      </c>
      <c r="S3417" s="12">
        <f t="shared" si="214"/>
        <v>42467.144166666665</v>
      </c>
      <c r="T3417" s="12">
        <f t="shared" si="215"/>
        <v>42477.979166666672</v>
      </c>
    </row>
    <row r="3418" spans="1:20" ht="60" hidden="1" x14ac:dyDescent="0.25">
      <c r="A3418">
        <v>3416</v>
      </c>
      <c r="B3418" s="3" t="s">
        <v>3415</v>
      </c>
      <c r="C3418" s="3" t="s">
        <v>7526</v>
      </c>
      <c r="D3418">
        <v>4000</v>
      </c>
      <c r="E3418">
        <v>4784</v>
      </c>
      <c r="F3418" t="s">
        <v>8219</v>
      </c>
      <c r="G3418" t="s">
        <v>8225</v>
      </c>
      <c r="H3418" t="s">
        <v>8247</v>
      </c>
      <c r="I3418">
        <v>1429813800</v>
      </c>
      <c r="J3418">
        <v>1427363645</v>
      </c>
      <c r="K3418" t="b">
        <v>0</v>
      </c>
      <c r="L3418">
        <v>30</v>
      </c>
      <c r="M3418" t="b">
        <v>1</v>
      </c>
      <c r="N3418" t="s">
        <v>8271</v>
      </c>
      <c r="O3418" s="5">
        <f t="shared" si="212"/>
        <v>119.6</v>
      </c>
      <c r="P3418" s="7">
        <f t="shared" si="213"/>
        <v>159.46666666666667</v>
      </c>
      <c r="Q3418" t="s">
        <v>8317</v>
      </c>
      <c r="R3418" t="s">
        <v>8318</v>
      </c>
      <c r="S3418" s="12">
        <f t="shared" si="214"/>
        <v>42089.412557870368</v>
      </c>
      <c r="T3418" s="12">
        <f t="shared" si="215"/>
        <v>42117.770833333328</v>
      </c>
    </row>
    <row r="3419" spans="1:20" ht="45" hidden="1" x14ac:dyDescent="0.25">
      <c r="A3419">
        <v>3417</v>
      </c>
      <c r="B3419" s="3" t="s">
        <v>3416</v>
      </c>
      <c r="C3419" s="3" t="s">
        <v>7527</v>
      </c>
      <c r="D3419">
        <v>1700</v>
      </c>
      <c r="E3419">
        <v>1700.01</v>
      </c>
      <c r="F3419" t="s">
        <v>8219</v>
      </c>
      <c r="G3419" t="s">
        <v>8224</v>
      </c>
      <c r="H3419" t="s">
        <v>8246</v>
      </c>
      <c r="I3419">
        <v>1414284180</v>
      </c>
      <c r="J3419">
        <v>1410558948</v>
      </c>
      <c r="K3419" t="b">
        <v>0</v>
      </c>
      <c r="L3419">
        <v>45</v>
      </c>
      <c r="M3419" t="b">
        <v>1</v>
      </c>
      <c r="N3419" t="s">
        <v>8271</v>
      </c>
      <c r="O3419" s="5">
        <f t="shared" si="212"/>
        <v>100.00058823529412</v>
      </c>
      <c r="P3419" s="7">
        <f t="shared" si="213"/>
        <v>37.777999999999999</v>
      </c>
      <c r="Q3419" t="s">
        <v>8317</v>
      </c>
      <c r="R3419" t="s">
        <v>8318</v>
      </c>
      <c r="S3419" s="12">
        <f t="shared" si="214"/>
        <v>41894.91375</v>
      </c>
      <c r="T3419" s="12">
        <f t="shared" si="215"/>
        <v>41938.029861111114</v>
      </c>
    </row>
    <row r="3420" spans="1:20" ht="60" hidden="1" x14ac:dyDescent="0.25">
      <c r="A3420">
        <v>3418</v>
      </c>
      <c r="B3420" s="3" t="s">
        <v>3417</v>
      </c>
      <c r="C3420" s="3" t="s">
        <v>7528</v>
      </c>
      <c r="D3420">
        <v>4000</v>
      </c>
      <c r="E3420">
        <v>4035</v>
      </c>
      <c r="F3420" t="s">
        <v>8219</v>
      </c>
      <c r="G3420" t="s">
        <v>8224</v>
      </c>
      <c r="H3420" t="s">
        <v>8246</v>
      </c>
      <c r="I3420">
        <v>1400875307</v>
      </c>
      <c r="J3420">
        <v>1398283307</v>
      </c>
      <c r="K3420" t="b">
        <v>0</v>
      </c>
      <c r="L3420">
        <v>56</v>
      </c>
      <c r="M3420" t="b">
        <v>1</v>
      </c>
      <c r="N3420" t="s">
        <v>8271</v>
      </c>
      <c r="O3420" s="5">
        <f t="shared" si="212"/>
        <v>100.875</v>
      </c>
      <c r="P3420" s="7">
        <f t="shared" si="213"/>
        <v>72.053571428571431</v>
      </c>
      <c r="Q3420" t="s">
        <v>8317</v>
      </c>
      <c r="R3420" t="s">
        <v>8318</v>
      </c>
      <c r="S3420" s="12">
        <f t="shared" si="214"/>
        <v>41752.83457175926</v>
      </c>
      <c r="T3420" s="12">
        <f t="shared" si="215"/>
        <v>41782.83457175926</v>
      </c>
    </row>
    <row r="3421" spans="1:20" ht="60" hidden="1" x14ac:dyDescent="0.25">
      <c r="A3421">
        <v>3419</v>
      </c>
      <c r="B3421" s="3" t="s">
        <v>3418</v>
      </c>
      <c r="C3421" s="3" t="s">
        <v>7529</v>
      </c>
      <c r="D3421">
        <v>2750</v>
      </c>
      <c r="E3421">
        <v>2930</v>
      </c>
      <c r="F3421" t="s">
        <v>8219</v>
      </c>
      <c r="G3421" t="s">
        <v>8241</v>
      </c>
      <c r="H3421" t="s">
        <v>8249</v>
      </c>
      <c r="I3421">
        <v>1459978200</v>
      </c>
      <c r="J3421">
        <v>1458416585</v>
      </c>
      <c r="K3421" t="b">
        <v>0</v>
      </c>
      <c r="L3421">
        <v>46</v>
      </c>
      <c r="M3421" t="b">
        <v>1</v>
      </c>
      <c r="N3421" t="s">
        <v>8271</v>
      </c>
      <c r="O3421" s="5">
        <f t="shared" si="212"/>
        <v>106.54545454545455</v>
      </c>
      <c r="P3421" s="7">
        <f t="shared" si="213"/>
        <v>63.695652173913047</v>
      </c>
      <c r="Q3421" t="s">
        <v>8317</v>
      </c>
      <c r="R3421" t="s">
        <v>8318</v>
      </c>
      <c r="S3421" s="12">
        <f t="shared" si="214"/>
        <v>42448.821585648147</v>
      </c>
      <c r="T3421" s="12">
        <f t="shared" si="215"/>
        <v>42466.895833333328</v>
      </c>
    </row>
    <row r="3422" spans="1:20" ht="45" hidden="1" x14ac:dyDescent="0.25">
      <c r="A3422">
        <v>3420</v>
      </c>
      <c r="B3422" s="3" t="s">
        <v>3419</v>
      </c>
      <c r="C3422" s="3" t="s">
        <v>7530</v>
      </c>
      <c r="D3422">
        <v>700</v>
      </c>
      <c r="E3422">
        <v>966</v>
      </c>
      <c r="F3422" t="s">
        <v>8219</v>
      </c>
      <c r="G3422" t="s">
        <v>8225</v>
      </c>
      <c r="H3422" t="s">
        <v>8247</v>
      </c>
      <c r="I3422">
        <v>1455408000</v>
      </c>
      <c r="J3422">
        <v>1454638202</v>
      </c>
      <c r="K3422" t="b">
        <v>0</v>
      </c>
      <c r="L3422">
        <v>34</v>
      </c>
      <c r="M3422" t="b">
        <v>1</v>
      </c>
      <c r="N3422" t="s">
        <v>8271</v>
      </c>
      <c r="O3422" s="5">
        <f t="shared" si="212"/>
        <v>138</v>
      </c>
      <c r="P3422" s="7">
        <f t="shared" si="213"/>
        <v>28.411764705882351</v>
      </c>
      <c r="Q3422" t="s">
        <v>8317</v>
      </c>
      <c r="R3422" t="s">
        <v>8318</v>
      </c>
      <c r="S3422" s="12">
        <f t="shared" si="214"/>
        <v>42405.090300925927</v>
      </c>
      <c r="T3422" s="12">
        <f t="shared" si="215"/>
        <v>42414</v>
      </c>
    </row>
    <row r="3423" spans="1:20" ht="45" hidden="1" x14ac:dyDescent="0.25">
      <c r="A3423">
        <v>3421</v>
      </c>
      <c r="B3423" s="3" t="s">
        <v>3420</v>
      </c>
      <c r="C3423" s="3" t="s">
        <v>7531</v>
      </c>
      <c r="D3423">
        <v>10000</v>
      </c>
      <c r="E3423">
        <v>10115</v>
      </c>
      <c r="F3423" t="s">
        <v>8219</v>
      </c>
      <c r="G3423" t="s">
        <v>8224</v>
      </c>
      <c r="H3423" t="s">
        <v>8246</v>
      </c>
      <c r="I3423">
        <v>1425495563</v>
      </c>
      <c r="J3423">
        <v>1422903563</v>
      </c>
      <c r="K3423" t="b">
        <v>0</v>
      </c>
      <c r="L3423">
        <v>98</v>
      </c>
      <c r="M3423" t="b">
        <v>1</v>
      </c>
      <c r="N3423" t="s">
        <v>8271</v>
      </c>
      <c r="O3423" s="5">
        <f t="shared" si="212"/>
        <v>101.15</v>
      </c>
      <c r="P3423" s="7">
        <f t="shared" si="213"/>
        <v>103.21428571428571</v>
      </c>
      <c r="Q3423" t="s">
        <v>8317</v>
      </c>
      <c r="R3423" t="s">
        <v>8318</v>
      </c>
      <c r="S3423" s="12">
        <f t="shared" si="214"/>
        <v>42037.791238425925</v>
      </c>
      <c r="T3423" s="12">
        <f t="shared" si="215"/>
        <v>42067.791238425925</v>
      </c>
    </row>
    <row r="3424" spans="1:20" ht="60" hidden="1" x14ac:dyDescent="0.25">
      <c r="A3424">
        <v>3422</v>
      </c>
      <c r="B3424" s="3" t="s">
        <v>3421</v>
      </c>
      <c r="C3424" s="3" t="s">
        <v>7532</v>
      </c>
      <c r="D3424">
        <v>3000</v>
      </c>
      <c r="E3424">
        <v>3273</v>
      </c>
      <c r="F3424" t="s">
        <v>8219</v>
      </c>
      <c r="G3424" t="s">
        <v>8225</v>
      </c>
      <c r="H3424" t="s">
        <v>8247</v>
      </c>
      <c r="I3424">
        <v>1450051200</v>
      </c>
      <c r="J3424">
        <v>1447594176</v>
      </c>
      <c r="K3424" t="b">
        <v>0</v>
      </c>
      <c r="L3424">
        <v>46</v>
      </c>
      <c r="M3424" t="b">
        <v>1</v>
      </c>
      <c r="N3424" t="s">
        <v>8271</v>
      </c>
      <c r="O3424" s="5">
        <f t="shared" si="212"/>
        <v>109.1</v>
      </c>
      <c r="P3424" s="7">
        <f t="shared" si="213"/>
        <v>71.152173913043484</v>
      </c>
      <c r="Q3424" t="s">
        <v>8317</v>
      </c>
      <c r="R3424" t="s">
        <v>8318</v>
      </c>
      <c r="S3424" s="12">
        <f t="shared" si="214"/>
        <v>42323.562222222223</v>
      </c>
      <c r="T3424" s="12">
        <f t="shared" si="215"/>
        <v>42352</v>
      </c>
    </row>
    <row r="3425" spans="1:20" ht="45" hidden="1" x14ac:dyDescent="0.25">
      <c r="A3425">
        <v>3423</v>
      </c>
      <c r="B3425" s="3" t="s">
        <v>3422</v>
      </c>
      <c r="C3425" s="3" t="s">
        <v>7533</v>
      </c>
      <c r="D3425">
        <v>250</v>
      </c>
      <c r="E3425">
        <v>350</v>
      </c>
      <c r="F3425" t="s">
        <v>8219</v>
      </c>
      <c r="G3425" t="s">
        <v>8224</v>
      </c>
      <c r="H3425" t="s">
        <v>8246</v>
      </c>
      <c r="I3425">
        <v>1429912341</v>
      </c>
      <c r="J3425">
        <v>1427320341</v>
      </c>
      <c r="K3425" t="b">
        <v>0</v>
      </c>
      <c r="L3425">
        <v>10</v>
      </c>
      <c r="M3425" t="b">
        <v>1</v>
      </c>
      <c r="N3425" t="s">
        <v>8271</v>
      </c>
      <c r="O3425" s="5">
        <f t="shared" si="212"/>
        <v>140</v>
      </c>
      <c r="P3425" s="7">
        <f t="shared" si="213"/>
        <v>35</v>
      </c>
      <c r="Q3425" t="s">
        <v>8317</v>
      </c>
      <c r="R3425" t="s">
        <v>8318</v>
      </c>
      <c r="S3425" s="12">
        <f t="shared" si="214"/>
        <v>42088.911354166667</v>
      </c>
      <c r="T3425" s="12">
        <f t="shared" si="215"/>
        <v>42118.911354166667</v>
      </c>
    </row>
    <row r="3426" spans="1:20" ht="60" hidden="1" x14ac:dyDescent="0.25">
      <c r="A3426">
        <v>3424</v>
      </c>
      <c r="B3426" s="3" t="s">
        <v>3423</v>
      </c>
      <c r="C3426" s="3" t="s">
        <v>7534</v>
      </c>
      <c r="D3426">
        <v>6000</v>
      </c>
      <c r="E3426">
        <v>6215</v>
      </c>
      <c r="F3426" t="s">
        <v>8219</v>
      </c>
      <c r="G3426" t="s">
        <v>8224</v>
      </c>
      <c r="H3426" t="s">
        <v>8246</v>
      </c>
      <c r="I3426">
        <v>1423119540</v>
      </c>
      <c r="J3426">
        <v>1421252084</v>
      </c>
      <c r="K3426" t="b">
        <v>0</v>
      </c>
      <c r="L3426">
        <v>76</v>
      </c>
      <c r="M3426" t="b">
        <v>1</v>
      </c>
      <c r="N3426" t="s">
        <v>8271</v>
      </c>
      <c r="O3426" s="5">
        <f t="shared" si="212"/>
        <v>103.58333333333334</v>
      </c>
      <c r="P3426" s="7">
        <f t="shared" si="213"/>
        <v>81.776315789473685</v>
      </c>
      <c r="Q3426" t="s">
        <v>8317</v>
      </c>
      <c r="R3426" t="s">
        <v>8318</v>
      </c>
      <c r="S3426" s="12">
        <f t="shared" si="214"/>
        <v>42018.676898148144</v>
      </c>
      <c r="T3426" s="12">
        <f t="shared" si="215"/>
        <v>42040.290972222225</v>
      </c>
    </row>
    <row r="3427" spans="1:20" ht="60" hidden="1" x14ac:dyDescent="0.25">
      <c r="A3427">
        <v>3425</v>
      </c>
      <c r="B3427" s="3" t="s">
        <v>3424</v>
      </c>
      <c r="C3427" s="3" t="s">
        <v>7535</v>
      </c>
      <c r="D3427">
        <v>30000</v>
      </c>
      <c r="E3427">
        <v>30891.1</v>
      </c>
      <c r="F3427" t="s">
        <v>8219</v>
      </c>
      <c r="G3427" t="s">
        <v>8224</v>
      </c>
      <c r="H3427" t="s">
        <v>8246</v>
      </c>
      <c r="I3427">
        <v>1412434136</v>
      </c>
      <c r="J3427">
        <v>1409669336</v>
      </c>
      <c r="K3427" t="b">
        <v>0</v>
      </c>
      <c r="L3427">
        <v>104</v>
      </c>
      <c r="M3427" t="b">
        <v>1</v>
      </c>
      <c r="N3427" t="s">
        <v>8271</v>
      </c>
      <c r="O3427" s="5">
        <f t="shared" si="212"/>
        <v>102.97033333333331</v>
      </c>
      <c r="P3427" s="7">
        <f t="shared" si="213"/>
        <v>297.02980769230766</v>
      </c>
      <c r="Q3427" t="s">
        <v>8317</v>
      </c>
      <c r="R3427" t="s">
        <v>8318</v>
      </c>
      <c r="S3427" s="12">
        <f t="shared" si="214"/>
        <v>41884.617314814815</v>
      </c>
      <c r="T3427" s="12">
        <f t="shared" si="215"/>
        <v>41916.617314814815</v>
      </c>
    </row>
    <row r="3428" spans="1:20" ht="45" hidden="1" x14ac:dyDescent="0.25">
      <c r="A3428">
        <v>3426</v>
      </c>
      <c r="B3428" s="3" t="s">
        <v>3425</v>
      </c>
      <c r="C3428" s="3" t="s">
        <v>7536</v>
      </c>
      <c r="D3428">
        <v>3750</v>
      </c>
      <c r="E3428">
        <v>4055</v>
      </c>
      <c r="F3428" t="s">
        <v>8219</v>
      </c>
      <c r="G3428" t="s">
        <v>8224</v>
      </c>
      <c r="H3428" t="s">
        <v>8246</v>
      </c>
      <c r="I3428">
        <v>1411264800</v>
      </c>
      <c r="J3428">
        <v>1409620903</v>
      </c>
      <c r="K3428" t="b">
        <v>0</v>
      </c>
      <c r="L3428">
        <v>87</v>
      </c>
      <c r="M3428" t="b">
        <v>1</v>
      </c>
      <c r="N3428" t="s">
        <v>8271</v>
      </c>
      <c r="O3428" s="5">
        <f t="shared" si="212"/>
        <v>108.13333333333333</v>
      </c>
      <c r="P3428" s="7">
        <f t="shared" si="213"/>
        <v>46.609195402298852</v>
      </c>
      <c r="Q3428" t="s">
        <v>8317</v>
      </c>
      <c r="R3428" t="s">
        <v>8318</v>
      </c>
      <c r="S3428" s="12">
        <f t="shared" si="214"/>
        <v>41884.056747685187</v>
      </c>
      <c r="T3428" s="12">
        <f t="shared" si="215"/>
        <v>41903.083333333336</v>
      </c>
    </row>
    <row r="3429" spans="1:20" ht="60" hidden="1" x14ac:dyDescent="0.25">
      <c r="A3429">
        <v>3427</v>
      </c>
      <c r="B3429" s="3" t="s">
        <v>3426</v>
      </c>
      <c r="C3429" s="3" t="s">
        <v>7537</v>
      </c>
      <c r="D3429">
        <v>1500</v>
      </c>
      <c r="E3429">
        <v>1500</v>
      </c>
      <c r="F3429" t="s">
        <v>8219</v>
      </c>
      <c r="G3429" t="s">
        <v>8225</v>
      </c>
      <c r="H3429" t="s">
        <v>8247</v>
      </c>
      <c r="I3429">
        <v>1404314952</v>
      </c>
      <c r="J3429">
        <v>1401722952</v>
      </c>
      <c r="K3429" t="b">
        <v>0</v>
      </c>
      <c r="L3429">
        <v>29</v>
      </c>
      <c r="M3429" t="b">
        <v>1</v>
      </c>
      <c r="N3429" t="s">
        <v>8271</v>
      </c>
      <c r="O3429" s="5">
        <f t="shared" si="212"/>
        <v>100</v>
      </c>
      <c r="P3429" s="7">
        <f t="shared" si="213"/>
        <v>51.724137931034484</v>
      </c>
      <c r="Q3429" t="s">
        <v>8317</v>
      </c>
      <c r="R3429" t="s">
        <v>8318</v>
      </c>
      <c r="S3429" s="12">
        <f t="shared" si="214"/>
        <v>41792.645277777774</v>
      </c>
      <c r="T3429" s="12">
        <f t="shared" si="215"/>
        <v>41822.645277777774</v>
      </c>
    </row>
    <row r="3430" spans="1:20" ht="60" hidden="1" x14ac:dyDescent="0.25">
      <c r="A3430">
        <v>3428</v>
      </c>
      <c r="B3430" s="3" t="s">
        <v>3427</v>
      </c>
      <c r="C3430" s="3" t="s">
        <v>7538</v>
      </c>
      <c r="D3430">
        <v>2000</v>
      </c>
      <c r="E3430">
        <v>2055</v>
      </c>
      <c r="F3430" t="s">
        <v>8219</v>
      </c>
      <c r="G3430" t="s">
        <v>8225</v>
      </c>
      <c r="H3430" t="s">
        <v>8247</v>
      </c>
      <c r="I3430">
        <v>1425142800</v>
      </c>
      <c r="J3430">
        <v>1422983847</v>
      </c>
      <c r="K3430" t="b">
        <v>0</v>
      </c>
      <c r="L3430">
        <v>51</v>
      </c>
      <c r="M3430" t="b">
        <v>1</v>
      </c>
      <c r="N3430" t="s">
        <v>8271</v>
      </c>
      <c r="O3430" s="5">
        <f t="shared" si="212"/>
        <v>102.75000000000001</v>
      </c>
      <c r="P3430" s="7">
        <f t="shared" si="213"/>
        <v>40.294117647058826</v>
      </c>
      <c r="Q3430" t="s">
        <v>8317</v>
      </c>
      <c r="R3430" t="s">
        <v>8318</v>
      </c>
      <c r="S3430" s="12">
        <f t="shared" si="214"/>
        <v>42038.720451388886</v>
      </c>
      <c r="T3430" s="12">
        <f t="shared" si="215"/>
        <v>42063.708333333328</v>
      </c>
    </row>
    <row r="3431" spans="1:20" ht="60" hidden="1" x14ac:dyDescent="0.25">
      <c r="A3431">
        <v>3429</v>
      </c>
      <c r="B3431" s="3" t="s">
        <v>3428</v>
      </c>
      <c r="C3431" s="3" t="s">
        <v>7539</v>
      </c>
      <c r="D3431">
        <v>150</v>
      </c>
      <c r="E3431">
        <v>195</v>
      </c>
      <c r="F3431" t="s">
        <v>8219</v>
      </c>
      <c r="G3431" t="s">
        <v>8225</v>
      </c>
      <c r="H3431" t="s">
        <v>8247</v>
      </c>
      <c r="I3431">
        <v>1478046661</v>
      </c>
      <c r="J3431">
        <v>1476837061</v>
      </c>
      <c r="K3431" t="b">
        <v>0</v>
      </c>
      <c r="L3431">
        <v>12</v>
      </c>
      <c r="M3431" t="b">
        <v>1</v>
      </c>
      <c r="N3431" t="s">
        <v>8271</v>
      </c>
      <c r="O3431" s="5">
        <f t="shared" si="212"/>
        <v>130</v>
      </c>
      <c r="P3431" s="7">
        <f t="shared" si="213"/>
        <v>16.25</v>
      </c>
      <c r="Q3431" t="s">
        <v>8317</v>
      </c>
      <c r="R3431" t="s">
        <v>8318</v>
      </c>
      <c r="S3431" s="12">
        <f t="shared" si="214"/>
        <v>42662.021539351852</v>
      </c>
      <c r="T3431" s="12">
        <f t="shared" si="215"/>
        <v>42676.021539351852</v>
      </c>
    </row>
    <row r="3432" spans="1:20" ht="60" hidden="1" x14ac:dyDescent="0.25">
      <c r="A3432">
        <v>3430</v>
      </c>
      <c r="B3432" s="3" t="s">
        <v>3429</v>
      </c>
      <c r="C3432" s="3" t="s">
        <v>7540</v>
      </c>
      <c r="D3432">
        <v>2000</v>
      </c>
      <c r="E3432">
        <v>2170.9899999999998</v>
      </c>
      <c r="F3432" t="s">
        <v>8219</v>
      </c>
      <c r="G3432" t="s">
        <v>8225</v>
      </c>
      <c r="H3432" t="s">
        <v>8247</v>
      </c>
      <c r="I3432">
        <v>1406760101</v>
      </c>
      <c r="J3432">
        <v>1404168101</v>
      </c>
      <c r="K3432" t="b">
        <v>0</v>
      </c>
      <c r="L3432">
        <v>72</v>
      </c>
      <c r="M3432" t="b">
        <v>1</v>
      </c>
      <c r="N3432" t="s">
        <v>8271</v>
      </c>
      <c r="O3432" s="5">
        <f t="shared" si="212"/>
        <v>108.54949999999999</v>
      </c>
      <c r="P3432" s="7">
        <f t="shared" si="213"/>
        <v>30.152638888888887</v>
      </c>
      <c r="Q3432" t="s">
        <v>8317</v>
      </c>
      <c r="R3432" t="s">
        <v>8318</v>
      </c>
      <c r="S3432" s="12">
        <f t="shared" si="214"/>
        <v>41820.945613425924</v>
      </c>
      <c r="T3432" s="12">
        <f t="shared" si="215"/>
        <v>41850.945613425924</v>
      </c>
    </row>
    <row r="3433" spans="1:20" ht="45" hidden="1" x14ac:dyDescent="0.25">
      <c r="A3433">
        <v>3431</v>
      </c>
      <c r="B3433" s="3" t="s">
        <v>3430</v>
      </c>
      <c r="C3433" s="3" t="s">
        <v>7541</v>
      </c>
      <c r="D3433">
        <v>2000</v>
      </c>
      <c r="E3433">
        <v>2000</v>
      </c>
      <c r="F3433" t="s">
        <v>8219</v>
      </c>
      <c r="G3433" t="s">
        <v>8224</v>
      </c>
      <c r="H3433" t="s">
        <v>8246</v>
      </c>
      <c r="I3433">
        <v>1408383153</v>
      </c>
      <c r="J3433">
        <v>1405791153</v>
      </c>
      <c r="K3433" t="b">
        <v>0</v>
      </c>
      <c r="L3433">
        <v>21</v>
      </c>
      <c r="M3433" t="b">
        <v>1</v>
      </c>
      <c r="N3433" t="s">
        <v>8271</v>
      </c>
      <c r="O3433" s="5">
        <f t="shared" si="212"/>
        <v>100</v>
      </c>
      <c r="P3433" s="7">
        <f t="shared" si="213"/>
        <v>95.238095238095241</v>
      </c>
      <c r="Q3433" t="s">
        <v>8317</v>
      </c>
      <c r="R3433" t="s">
        <v>8318</v>
      </c>
      <c r="S3433" s="12">
        <f t="shared" si="214"/>
        <v>41839.730937500004</v>
      </c>
      <c r="T3433" s="12">
        <f t="shared" si="215"/>
        <v>41869.730937500004</v>
      </c>
    </row>
    <row r="3434" spans="1:20" ht="45" hidden="1" x14ac:dyDescent="0.25">
      <c r="A3434">
        <v>3432</v>
      </c>
      <c r="B3434" s="3" t="s">
        <v>3431</v>
      </c>
      <c r="C3434" s="3" t="s">
        <v>7542</v>
      </c>
      <c r="D3434">
        <v>2000</v>
      </c>
      <c r="E3434">
        <v>2193</v>
      </c>
      <c r="F3434" t="s">
        <v>8219</v>
      </c>
      <c r="G3434" t="s">
        <v>8224</v>
      </c>
      <c r="H3434" t="s">
        <v>8246</v>
      </c>
      <c r="I3434">
        <v>1454709600</v>
      </c>
      <c r="J3434">
        <v>1452520614</v>
      </c>
      <c r="K3434" t="b">
        <v>0</v>
      </c>
      <c r="L3434">
        <v>42</v>
      </c>
      <c r="M3434" t="b">
        <v>1</v>
      </c>
      <c r="N3434" t="s">
        <v>8271</v>
      </c>
      <c r="O3434" s="5">
        <f t="shared" si="212"/>
        <v>109.65</v>
      </c>
      <c r="P3434" s="7">
        <f t="shared" si="213"/>
        <v>52.214285714285715</v>
      </c>
      <c r="Q3434" t="s">
        <v>8317</v>
      </c>
      <c r="R3434" t="s">
        <v>8318</v>
      </c>
      <c r="S3434" s="12">
        <f t="shared" si="214"/>
        <v>42380.581180555557</v>
      </c>
      <c r="T3434" s="12">
        <f t="shared" si="215"/>
        <v>42405.916666666672</v>
      </c>
    </row>
    <row r="3435" spans="1:20" ht="45" hidden="1" x14ac:dyDescent="0.25">
      <c r="A3435">
        <v>3433</v>
      </c>
      <c r="B3435" s="3" t="s">
        <v>3432</v>
      </c>
      <c r="C3435" s="3" t="s">
        <v>7543</v>
      </c>
      <c r="D3435">
        <v>9500</v>
      </c>
      <c r="E3435">
        <v>9525</v>
      </c>
      <c r="F3435" t="s">
        <v>8219</v>
      </c>
      <c r="G3435" t="s">
        <v>8224</v>
      </c>
      <c r="H3435" t="s">
        <v>8246</v>
      </c>
      <c r="I3435">
        <v>1402974000</v>
      </c>
      <c r="J3435">
        <v>1400290255</v>
      </c>
      <c r="K3435" t="b">
        <v>0</v>
      </c>
      <c r="L3435">
        <v>71</v>
      </c>
      <c r="M3435" t="b">
        <v>1</v>
      </c>
      <c r="N3435" t="s">
        <v>8271</v>
      </c>
      <c r="O3435" s="5">
        <f t="shared" si="212"/>
        <v>100.26315789473684</v>
      </c>
      <c r="P3435" s="7">
        <f t="shared" si="213"/>
        <v>134.1549295774648</v>
      </c>
      <c r="Q3435" t="s">
        <v>8317</v>
      </c>
      <c r="R3435" t="s">
        <v>8318</v>
      </c>
      <c r="S3435" s="12">
        <f t="shared" si="214"/>
        <v>41776.063136574077</v>
      </c>
      <c r="T3435" s="12">
        <f t="shared" si="215"/>
        <v>41807.125</v>
      </c>
    </row>
    <row r="3436" spans="1:20" ht="60" hidden="1" x14ac:dyDescent="0.25">
      <c r="A3436">
        <v>3434</v>
      </c>
      <c r="B3436" s="3" t="s">
        <v>3433</v>
      </c>
      <c r="C3436" s="3" t="s">
        <v>7544</v>
      </c>
      <c r="D3436">
        <v>10000</v>
      </c>
      <c r="E3436">
        <v>10555</v>
      </c>
      <c r="F3436" t="s">
        <v>8219</v>
      </c>
      <c r="G3436" t="s">
        <v>8224</v>
      </c>
      <c r="H3436" t="s">
        <v>8246</v>
      </c>
      <c r="I3436">
        <v>1404983269</v>
      </c>
      <c r="J3436">
        <v>1402391269</v>
      </c>
      <c r="K3436" t="b">
        <v>0</v>
      </c>
      <c r="L3436">
        <v>168</v>
      </c>
      <c r="M3436" t="b">
        <v>1</v>
      </c>
      <c r="N3436" t="s">
        <v>8271</v>
      </c>
      <c r="O3436" s="5">
        <f t="shared" si="212"/>
        <v>105.55000000000001</v>
      </c>
      <c r="P3436" s="7">
        <f t="shared" si="213"/>
        <v>62.827380952380949</v>
      </c>
      <c r="Q3436" t="s">
        <v>8317</v>
      </c>
      <c r="R3436" t="s">
        <v>8318</v>
      </c>
      <c r="S3436" s="12">
        <f t="shared" si="214"/>
        <v>41800.380428240744</v>
      </c>
      <c r="T3436" s="12">
        <f t="shared" si="215"/>
        <v>41830.380428240744</v>
      </c>
    </row>
    <row r="3437" spans="1:20" ht="60" hidden="1" x14ac:dyDescent="0.25">
      <c r="A3437">
        <v>3435</v>
      </c>
      <c r="B3437" s="3" t="s">
        <v>3434</v>
      </c>
      <c r="C3437" s="3" t="s">
        <v>7545</v>
      </c>
      <c r="D3437">
        <v>1000</v>
      </c>
      <c r="E3437">
        <v>1120</v>
      </c>
      <c r="F3437" t="s">
        <v>8219</v>
      </c>
      <c r="G3437" t="s">
        <v>8224</v>
      </c>
      <c r="H3437" t="s">
        <v>8246</v>
      </c>
      <c r="I3437">
        <v>1470538800</v>
      </c>
      <c r="J3437">
        <v>1469112493</v>
      </c>
      <c r="K3437" t="b">
        <v>0</v>
      </c>
      <c r="L3437">
        <v>19</v>
      </c>
      <c r="M3437" t="b">
        <v>1</v>
      </c>
      <c r="N3437" t="s">
        <v>8271</v>
      </c>
      <c r="O3437" s="5">
        <f t="shared" si="212"/>
        <v>112.00000000000001</v>
      </c>
      <c r="P3437" s="7">
        <f t="shared" si="213"/>
        <v>58.94736842105263</v>
      </c>
      <c r="Q3437" t="s">
        <v>8317</v>
      </c>
      <c r="R3437" t="s">
        <v>8318</v>
      </c>
      <c r="S3437" s="12">
        <f t="shared" si="214"/>
        <v>42572.61681712963</v>
      </c>
      <c r="T3437" s="12">
        <f t="shared" si="215"/>
        <v>42589.125</v>
      </c>
    </row>
    <row r="3438" spans="1:20" ht="60" hidden="1" x14ac:dyDescent="0.25">
      <c r="A3438">
        <v>3436</v>
      </c>
      <c r="B3438" s="3" t="s">
        <v>3435</v>
      </c>
      <c r="C3438" s="3" t="s">
        <v>7546</v>
      </c>
      <c r="D3438">
        <v>5000</v>
      </c>
      <c r="E3438">
        <v>5295</v>
      </c>
      <c r="F3438" t="s">
        <v>8219</v>
      </c>
      <c r="G3438" t="s">
        <v>8224</v>
      </c>
      <c r="H3438" t="s">
        <v>8246</v>
      </c>
      <c r="I3438">
        <v>1408638480</v>
      </c>
      <c r="J3438">
        <v>1406811593</v>
      </c>
      <c r="K3438" t="b">
        <v>0</v>
      </c>
      <c r="L3438">
        <v>37</v>
      </c>
      <c r="M3438" t="b">
        <v>1</v>
      </c>
      <c r="N3438" t="s">
        <v>8271</v>
      </c>
      <c r="O3438" s="5">
        <f t="shared" si="212"/>
        <v>105.89999999999999</v>
      </c>
      <c r="P3438" s="7">
        <f t="shared" si="213"/>
        <v>143.1081081081081</v>
      </c>
      <c r="Q3438" t="s">
        <v>8317</v>
      </c>
      <c r="R3438" t="s">
        <v>8318</v>
      </c>
      <c r="S3438" s="12">
        <f t="shared" si="214"/>
        <v>41851.541585648149</v>
      </c>
      <c r="T3438" s="12">
        <f t="shared" si="215"/>
        <v>41872.686111111114</v>
      </c>
    </row>
    <row r="3439" spans="1:20" ht="60" hidden="1" x14ac:dyDescent="0.25">
      <c r="A3439">
        <v>3437</v>
      </c>
      <c r="B3439" s="3" t="s">
        <v>3436</v>
      </c>
      <c r="C3439" s="3" t="s">
        <v>7547</v>
      </c>
      <c r="D3439">
        <v>3000</v>
      </c>
      <c r="E3439">
        <v>3030</v>
      </c>
      <c r="F3439" t="s">
        <v>8219</v>
      </c>
      <c r="G3439" t="s">
        <v>8224</v>
      </c>
      <c r="H3439" t="s">
        <v>8246</v>
      </c>
      <c r="I3439">
        <v>1440003820</v>
      </c>
      <c r="J3439">
        <v>1437411820</v>
      </c>
      <c r="K3439" t="b">
        <v>0</v>
      </c>
      <c r="L3439">
        <v>36</v>
      </c>
      <c r="M3439" t="b">
        <v>1</v>
      </c>
      <c r="N3439" t="s">
        <v>8271</v>
      </c>
      <c r="O3439" s="5">
        <f t="shared" si="212"/>
        <v>101</v>
      </c>
      <c r="P3439" s="7">
        <f t="shared" si="213"/>
        <v>84.166666666666671</v>
      </c>
      <c r="Q3439" t="s">
        <v>8317</v>
      </c>
      <c r="R3439" t="s">
        <v>8318</v>
      </c>
      <c r="S3439" s="12">
        <f t="shared" si="214"/>
        <v>42205.710879629631</v>
      </c>
      <c r="T3439" s="12">
        <f t="shared" si="215"/>
        <v>42235.710879629631</v>
      </c>
    </row>
    <row r="3440" spans="1:20" ht="60" hidden="1" x14ac:dyDescent="0.25">
      <c r="A3440">
        <v>3438</v>
      </c>
      <c r="B3440" s="3" t="s">
        <v>3437</v>
      </c>
      <c r="C3440" s="3" t="s">
        <v>7548</v>
      </c>
      <c r="D3440">
        <v>2500</v>
      </c>
      <c r="E3440">
        <v>2605</v>
      </c>
      <c r="F3440" t="s">
        <v>8219</v>
      </c>
      <c r="G3440" t="s">
        <v>8225</v>
      </c>
      <c r="H3440" t="s">
        <v>8247</v>
      </c>
      <c r="I3440">
        <v>1430600400</v>
      </c>
      <c r="J3440">
        <v>1428358567</v>
      </c>
      <c r="K3440" t="b">
        <v>0</v>
      </c>
      <c r="L3440">
        <v>14</v>
      </c>
      <c r="M3440" t="b">
        <v>1</v>
      </c>
      <c r="N3440" t="s">
        <v>8271</v>
      </c>
      <c r="O3440" s="5">
        <f t="shared" si="212"/>
        <v>104.2</v>
      </c>
      <c r="P3440" s="7">
        <f t="shared" si="213"/>
        <v>186.07142857142858</v>
      </c>
      <c r="Q3440" t="s">
        <v>8317</v>
      </c>
      <c r="R3440" t="s">
        <v>8318</v>
      </c>
      <c r="S3440" s="12">
        <f t="shared" si="214"/>
        <v>42100.927858796291</v>
      </c>
      <c r="T3440" s="12">
        <f t="shared" si="215"/>
        <v>42126.875</v>
      </c>
    </row>
    <row r="3441" spans="1:20" ht="30" hidden="1" x14ac:dyDescent="0.25">
      <c r="A3441">
        <v>3439</v>
      </c>
      <c r="B3441" s="3" t="s">
        <v>3438</v>
      </c>
      <c r="C3441" s="3" t="s">
        <v>7549</v>
      </c>
      <c r="D3441">
        <v>1200</v>
      </c>
      <c r="E3441">
        <v>1616.14</v>
      </c>
      <c r="F3441" t="s">
        <v>8219</v>
      </c>
      <c r="G3441" t="s">
        <v>8224</v>
      </c>
      <c r="H3441" t="s">
        <v>8246</v>
      </c>
      <c r="I3441">
        <v>1453179540</v>
      </c>
      <c r="J3441">
        <v>1452030730</v>
      </c>
      <c r="K3441" t="b">
        <v>0</v>
      </c>
      <c r="L3441">
        <v>18</v>
      </c>
      <c r="M3441" t="b">
        <v>1</v>
      </c>
      <c r="N3441" t="s">
        <v>8271</v>
      </c>
      <c r="O3441" s="5">
        <f t="shared" si="212"/>
        <v>134.67833333333334</v>
      </c>
      <c r="P3441" s="7">
        <f t="shared" si="213"/>
        <v>89.785555555555561</v>
      </c>
      <c r="Q3441" t="s">
        <v>8317</v>
      </c>
      <c r="R3441" t="s">
        <v>8318</v>
      </c>
      <c r="S3441" s="12">
        <f t="shared" si="214"/>
        <v>42374.911226851851</v>
      </c>
      <c r="T3441" s="12">
        <f t="shared" si="215"/>
        <v>42388.207638888889</v>
      </c>
    </row>
    <row r="3442" spans="1:20" ht="60" hidden="1" x14ac:dyDescent="0.25">
      <c r="A3442">
        <v>3440</v>
      </c>
      <c r="B3442" s="3" t="s">
        <v>3439</v>
      </c>
      <c r="C3442" s="3" t="s">
        <v>7550</v>
      </c>
      <c r="D3442">
        <v>5000</v>
      </c>
      <c r="E3442">
        <v>5260.92</v>
      </c>
      <c r="F3442" t="s">
        <v>8219</v>
      </c>
      <c r="G3442" t="s">
        <v>8224</v>
      </c>
      <c r="H3442" t="s">
        <v>8246</v>
      </c>
      <c r="I3442">
        <v>1405095300</v>
      </c>
      <c r="J3442">
        <v>1403146628</v>
      </c>
      <c r="K3442" t="b">
        <v>0</v>
      </c>
      <c r="L3442">
        <v>82</v>
      </c>
      <c r="M3442" t="b">
        <v>1</v>
      </c>
      <c r="N3442" t="s">
        <v>8271</v>
      </c>
      <c r="O3442" s="5">
        <f t="shared" si="212"/>
        <v>105.2184</v>
      </c>
      <c r="P3442" s="7">
        <f t="shared" si="213"/>
        <v>64.157560975609755</v>
      </c>
      <c r="Q3442" t="s">
        <v>8317</v>
      </c>
      <c r="R3442" t="s">
        <v>8318</v>
      </c>
      <c r="S3442" s="12">
        <f t="shared" si="214"/>
        <v>41809.12300925926</v>
      </c>
      <c r="T3442" s="12">
        <f t="shared" si="215"/>
        <v>41831.677083333336</v>
      </c>
    </row>
    <row r="3443" spans="1:20" ht="60" hidden="1" x14ac:dyDescent="0.25">
      <c r="A3443">
        <v>3441</v>
      </c>
      <c r="B3443" s="3" t="s">
        <v>3440</v>
      </c>
      <c r="C3443" s="3" t="s">
        <v>7551</v>
      </c>
      <c r="D3443">
        <v>2500</v>
      </c>
      <c r="E3443">
        <v>2565</v>
      </c>
      <c r="F3443" t="s">
        <v>8219</v>
      </c>
      <c r="G3443" t="s">
        <v>8224</v>
      </c>
      <c r="H3443" t="s">
        <v>8246</v>
      </c>
      <c r="I3443">
        <v>1447445820</v>
      </c>
      <c r="J3443">
        <v>1445077121</v>
      </c>
      <c r="K3443" t="b">
        <v>0</v>
      </c>
      <c r="L3443">
        <v>43</v>
      </c>
      <c r="M3443" t="b">
        <v>1</v>
      </c>
      <c r="N3443" t="s">
        <v>8271</v>
      </c>
      <c r="O3443" s="5">
        <f t="shared" si="212"/>
        <v>102.60000000000001</v>
      </c>
      <c r="P3443" s="7">
        <f t="shared" si="213"/>
        <v>59.651162790697676</v>
      </c>
      <c r="Q3443" t="s">
        <v>8317</v>
      </c>
      <c r="R3443" t="s">
        <v>8318</v>
      </c>
      <c r="S3443" s="12">
        <f t="shared" si="214"/>
        <v>42294.429641203707</v>
      </c>
      <c r="T3443" s="12">
        <f t="shared" si="215"/>
        <v>42321.845138888893</v>
      </c>
    </row>
    <row r="3444" spans="1:20" ht="60" hidden="1" x14ac:dyDescent="0.25">
      <c r="A3444">
        <v>3442</v>
      </c>
      <c r="B3444" s="3" t="s">
        <v>3441</v>
      </c>
      <c r="C3444" s="3" t="s">
        <v>7552</v>
      </c>
      <c r="D3444">
        <v>250</v>
      </c>
      <c r="E3444">
        <v>250</v>
      </c>
      <c r="F3444" t="s">
        <v>8219</v>
      </c>
      <c r="G3444" t="s">
        <v>8224</v>
      </c>
      <c r="H3444" t="s">
        <v>8246</v>
      </c>
      <c r="I3444">
        <v>1433016672</v>
      </c>
      <c r="J3444">
        <v>1430424672</v>
      </c>
      <c r="K3444" t="b">
        <v>0</v>
      </c>
      <c r="L3444">
        <v>8</v>
      </c>
      <c r="M3444" t="b">
        <v>1</v>
      </c>
      <c r="N3444" t="s">
        <v>8271</v>
      </c>
      <c r="O3444" s="5">
        <f t="shared" si="212"/>
        <v>100</v>
      </c>
      <c r="P3444" s="7">
        <f t="shared" si="213"/>
        <v>31.25</v>
      </c>
      <c r="Q3444" t="s">
        <v>8317</v>
      </c>
      <c r="R3444" t="s">
        <v>8318</v>
      </c>
      <c r="S3444" s="12">
        <f t="shared" si="214"/>
        <v>42124.841111111105</v>
      </c>
      <c r="T3444" s="12">
        <f t="shared" si="215"/>
        <v>42154.841111111105</v>
      </c>
    </row>
    <row r="3445" spans="1:20" ht="60" hidden="1" x14ac:dyDescent="0.25">
      <c r="A3445">
        <v>3443</v>
      </c>
      <c r="B3445" s="3" t="s">
        <v>3442</v>
      </c>
      <c r="C3445" s="3" t="s">
        <v>7553</v>
      </c>
      <c r="D3445">
        <v>1000</v>
      </c>
      <c r="E3445">
        <v>1855</v>
      </c>
      <c r="F3445" t="s">
        <v>8219</v>
      </c>
      <c r="G3445" t="s">
        <v>8224</v>
      </c>
      <c r="H3445" t="s">
        <v>8246</v>
      </c>
      <c r="I3445">
        <v>1410266146</v>
      </c>
      <c r="J3445">
        <v>1407674146</v>
      </c>
      <c r="K3445" t="b">
        <v>0</v>
      </c>
      <c r="L3445">
        <v>45</v>
      </c>
      <c r="M3445" t="b">
        <v>1</v>
      </c>
      <c r="N3445" t="s">
        <v>8271</v>
      </c>
      <c r="O3445" s="5">
        <f t="shared" si="212"/>
        <v>185.5</v>
      </c>
      <c r="P3445" s="7">
        <f t="shared" si="213"/>
        <v>41.222222222222221</v>
      </c>
      <c r="Q3445" t="s">
        <v>8317</v>
      </c>
      <c r="R3445" t="s">
        <v>8318</v>
      </c>
      <c r="S3445" s="12">
        <f t="shared" si="214"/>
        <v>41861.524837962963</v>
      </c>
      <c r="T3445" s="12">
        <f t="shared" si="215"/>
        <v>41891.524837962963</v>
      </c>
    </row>
    <row r="3446" spans="1:20" ht="60" hidden="1" x14ac:dyDescent="0.25">
      <c r="A3446">
        <v>3444</v>
      </c>
      <c r="B3446" s="3" t="s">
        <v>3443</v>
      </c>
      <c r="C3446" s="3" t="s">
        <v>7554</v>
      </c>
      <c r="D3446">
        <v>300</v>
      </c>
      <c r="E3446">
        <v>867</v>
      </c>
      <c r="F3446" t="s">
        <v>8219</v>
      </c>
      <c r="G3446" t="s">
        <v>8226</v>
      </c>
      <c r="H3446" t="s">
        <v>8248</v>
      </c>
      <c r="I3446">
        <v>1465394340</v>
      </c>
      <c r="J3446">
        <v>1464677986</v>
      </c>
      <c r="K3446" t="b">
        <v>0</v>
      </c>
      <c r="L3446">
        <v>20</v>
      </c>
      <c r="M3446" t="b">
        <v>1</v>
      </c>
      <c r="N3446" t="s">
        <v>8271</v>
      </c>
      <c r="O3446" s="5">
        <f t="shared" si="212"/>
        <v>289</v>
      </c>
      <c r="P3446" s="7">
        <f t="shared" si="213"/>
        <v>43.35</v>
      </c>
      <c r="Q3446" t="s">
        <v>8317</v>
      </c>
      <c r="R3446" t="s">
        <v>8318</v>
      </c>
      <c r="S3446" s="12">
        <f t="shared" si="214"/>
        <v>42521.291504629626</v>
      </c>
      <c r="T3446" s="12">
        <f t="shared" si="215"/>
        <v>42529.582638888889</v>
      </c>
    </row>
    <row r="3447" spans="1:20" ht="45" hidden="1" x14ac:dyDescent="0.25">
      <c r="A3447">
        <v>3445</v>
      </c>
      <c r="B3447" s="3" t="s">
        <v>3444</v>
      </c>
      <c r="C3447" s="3" t="s">
        <v>7555</v>
      </c>
      <c r="D3447">
        <v>2000</v>
      </c>
      <c r="E3447">
        <v>2000</v>
      </c>
      <c r="F3447" t="s">
        <v>8219</v>
      </c>
      <c r="G3447" t="s">
        <v>8225</v>
      </c>
      <c r="H3447" t="s">
        <v>8247</v>
      </c>
      <c r="I3447">
        <v>1445604236</v>
      </c>
      <c r="J3447">
        <v>1443185036</v>
      </c>
      <c r="K3447" t="b">
        <v>0</v>
      </c>
      <c r="L3447">
        <v>31</v>
      </c>
      <c r="M3447" t="b">
        <v>1</v>
      </c>
      <c r="N3447" t="s">
        <v>8271</v>
      </c>
      <c r="O3447" s="5">
        <f t="shared" si="212"/>
        <v>100</v>
      </c>
      <c r="P3447" s="7">
        <f t="shared" si="213"/>
        <v>64.516129032258064</v>
      </c>
      <c r="Q3447" t="s">
        <v>8317</v>
      </c>
      <c r="R3447" t="s">
        <v>8318</v>
      </c>
      <c r="S3447" s="12">
        <f t="shared" si="214"/>
        <v>42272.530509259261</v>
      </c>
      <c r="T3447" s="12">
        <f t="shared" si="215"/>
        <v>42300.530509259261</v>
      </c>
    </row>
    <row r="3448" spans="1:20" ht="60" hidden="1" x14ac:dyDescent="0.25">
      <c r="A3448">
        <v>3446</v>
      </c>
      <c r="B3448" s="3" t="s">
        <v>3445</v>
      </c>
      <c r="C3448" s="3" t="s">
        <v>7556</v>
      </c>
      <c r="D3448">
        <v>1000</v>
      </c>
      <c r="E3448">
        <v>1082</v>
      </c>
      <c r="F3448" t="s">
        <v>8219</v>
      </c>
      <c r="G3448" t="s">
        <v>8225</v>
      </c>
      <c r="H3448" t="s">
        <v>8247</v>
      </c>
      <c r="I3448">
        <v>1423138800</v>
      </c>
      <c r="J3448">
        <v>1421092725</v>
      </c>
      <c r="K3448" t="b">
        <v>0</v>
      </c>
      <c r="L3448">
        <v>25</v>
      </c>
      <c r="M3448" t="b">
        <v>1</v>
      </c>
      <c r="N3448" t="s">
        <v>8271</v>
      </c>
      <c r="O3448" s="5">
        <f t="shared" si="212"/>
        <v>108.2</v>
      </c>
      <c r="P3448" s="7">
        <f t="shared" si="213"/>
        <v>43.28</v>
      </c>
      <c r="Q3448" t="s">
        <v>8317</v>
      </c>
      <c r="R3448" t="s">
        <v>8318</v>
      </c>
      <c r="S3448" s="12">
        <f t="shared" si="214"/>
        <v>42016.832465277781</v>
      </c>
      <c r="T3448" s="12">
        <f t="shared" si="215"/>
        <v>42040.513888888891</v>
      </c>
    </row>
    <row r="3449" spans="1:20" ht="30" hidden="1" x14ac:dyDescent="0.25">
      <c r="A3449">
        <v>3447</v>
      </c>
      <c r="B3449" s="3" t="s">
        <v>3446</v>
      </c>
      <c r="C3449" s="3" t="s">
        <v>7557</v>
      </c>
      <c r="D3449">
        <v>1000</v>
      </c>
      <c r="E3449">
        <v>1078</v>
      </c>
      <c r="F3449" t="s">
        <v>8219</v>
      </c>
      <c r="G3449" t="s">
        <v>8224</v>
      </c>
      <c r="H3449" t="s">
        <v>8246</v>
      </c>
      <c r="I3449">
        <v>1458332412</v>
      </c>
      <c r="J3449">
        <v>1454448012</v>
      </c>
      <c r="K3449" t="b">
        <v>0</v>
      </c>
      <c r="L3449">
        <v>14</v>
      </c>
      <c r="M3449" t="b">
        <v>1</v>
      </c>
      <c r="N3449" t="s">
        <v>8271</v>
      </c>
      <c r="O3449" s="5">
        <f t="shared" si="212"/>
        <v>107.80000000000001</v>
      </c>
      <c r="P3449" s="7">
        <f t="shared" si="213"/>
        <v>77</v>
      </c>
      <c r="Q3449" t="s">
        <v>8317</v>
      </c>
      <c r="R3449" t="s">
        <v>8318</v>
      </c>
      <c r="S3449" s="12">
        <f t="shared" si="214"/>
        <v>42402.889027777783</v>
      </c>
      <c r="T3449" s="12">
        <f t="shared" si="215"/>
        <v>42447.847361111111</v>
      </c>
    </row>
    <row r="3450" spans="1:20" ht="45" hidden="1" x14ac:dyDescent="0.25">
      <c r="A3450">
        <v>3448</v>
      </c>
      <c r="B3450" s="3" t="s">
        <v>3447</v>
      </c>
      <c r="C3450" s="3" t="s">
        <v>7558</v>
      </c>
      <c r="D3450">
        <v>2100</v>
      </c>
      <c r="E3450">
        <v>2305</v>
      </c>
      <c r="F3450" t="s">
        <v>8219</v>
      </c>
      <c r="G3450" t="s">
        <v>8224</v>
      </c>
      <c r="H3450" t="s">
        <v>8246</v>
      </c>
      <c r="I3450">
        <v>1418784689</v>
      </c>
      <c r="J3450">
        <v>1416192689</v>
      </c>
      <c r="K3450" t="b">
        <v>0</v>
      </c>
      <c r="L3450">
        <v>45</v>
      </c>
      <c r="M3450" t="b">
        <v>1</v>
      </c>
      <c r="N3450" t="s">
        <v>8271</v>
      </c>
      <c r="O3450" s="5">
        <f t="shared" si="212"/>
        <v>109.76190476190477</v>
      </c>
      <c r="P3450" s="7">
        <f t="shared" si="213"/>
        <v>51.222222222222221</v>
      </c>
      <c r="Q3450" t="s">
        <v>8317</v>
      </c>
      <c r="R3450" t="s">
        <v>8318</v>
      </c>
      <c r="S3450" s="12">
        <f t="shared" si="214"/>
        <v>41960.119085648148</v>
      </c>
      <c r="T3450" s="12">
        <f t="shared" si="215"/>
        <v>41990.119085648148</v>
      </c>
    </row>
    <row r="3451" spans="1:20" ht="45" hidden="1" x14ac:dyDescent="0.25">
      <c r="A3451">
        <v>3449</v>
      </c>
      <c r="B3451" s="3" t="s">
        <v>3448</v>
      </c>
      <c r="C3451" s="3" t="s">
        <v>7559</v>
      </c>
      <c r="D3451">
        <v>800</v>
      </c>
      <c r="E3451">
        <v>1365</v>
      </c>
      <c r="F3451" t="s">
        <v>8219</v>
      </c>
      <c r="G3451" t="s">
        <v>8224</v>
      </c>
      <c r="H3451" t="s">
        <v>8246</v>
      </c>
      <c r="I3451">
        <v>1468036800</v>
      </c>
      <c r="J3451">
        <v>1465607738</v>
      </c>
      <c r="K3451" t="b">
        <v>0</v>
      </c>
      <c r="L3451">
        <v>20</v>
      </c>
      <c r="M3451" t="b">
        <v>1</v>
      </c>
      <c r="N3451" t="s">
        <v>8271</v>
      </c>
      <c r="O3451" s="5">
        <f t="shared" si="212"/>
        <v>170.625</v>
      </c>
      <c r="P3451" s="7">
        <f t="shared" si="213"/>
        <v>68.25</v>
      </c>
      <c r="Q3451" t="s">
        <v>8317</v>
      </c>
      <c r="R3451" t="s">
        <v>8318</v>
      </c>
      <c r="S3451" s="12">
        <f t="shared" si="214"/>
        <v>42532.052523148144</v>
      </c>
      <c r="T3451" s="12">
        <f t="shared" si="215"/>
        <v>42560.166666666672</v>
      </c>
    </row>
    <row r="3452" spans="1:20" ht="60" hidden="1" x14ac:dyDescent="0.25">
      <c r="A3452">
        <v>3450</v>
      </c>
      <c r="B3452" s="3" t="s">
        <v>3449</v>
      </c>
      <c r="C3452" s="3" t="s">
        <v>7560</v>
      </c>
      <c r="D3452">
        <v>500</v>
      </c>
      <c r="E3452">
        <v>760</v>
      </c>
      <c r="F3452" t="s">
        <v>8219</v>
      </c>
      <c r="G3452" t="s">
        <v>8225</v>
      </c>
      <c r="H3452" t="s">
        <v>8247</v>
      </c>
      <c r="I3452">
        <v>1427990071</v>
      </c>
      <c r="J3452">
        <v>1422809671</v>
      </c>
      <c r="K3452" t="b">
        <v>0</v>
      </c>
      <c r="L3452">
        <v>39</v>
      </c>
      <c r="M3452" t="b">
        <v>1</v>
      </c>
      <c r="N3452" t="s">
        <v>8271</v>
      </c>
      <c r="O3452" s="5">
        <f t="shared" si="212"/>
        <v>152</v>
      </c>
      <c r="P3452" s="7">
        <f t="shared" si="213"/>
        <v>19.487179487179485</v>
      </c>
      <c r="Q3452" t="s">
        <v>8317</v>
      </c>
      <c r="R3452" t="s">
        <v>8318</v>
      </c>
      <c r="S3452" s="12">
        <f t="shared" si="214"/>
        <v>42036.704525462963</v>
      </c>
      <c r="T3452" s="12">
        <f t="shared" si="215"/>
        <v>42096.662858796291</v>
      </c>
    </row>
    <row r="3453" spans="1:20" ht="60" hidden="1" x14ac:dyDescent="0.25">
      <c r="A3453">
        <v>3451</v>
      </c>
      <c r="B3453" s="3" t="s">
        <v>3450</v>
      </c>
      <c r="C3453" s="3" t="s">
        <v>7561</v>
      </c>
      <c r="D3453">
        <v>650</v>
      </c>
      <c r="E3453">
        <v>658</v>
      </c>
      <c r="F3453" t="s">
        <v>8219</v>
      </c>
      <c r="G3453" t="s">
        <v>8224</v>
      </c>
      <c r="H3453" t="s">
        <v>8246</v>
      </c>
      <c r="I3453">
        <v>1429636927</v>
      </c>
      <c r="J3453">
        <v>1427304127</v>
      </c>
      <c r="K3453" t="b">
        <v>0</v>
      </c>
      <c r="L3453">
        <v>16</v>
      </c>
      <c r="M3453" t="b">
        <v>1</v>
      </c>
      <c r="N3453" t="s">
        <v>8271</v>
      </c>
      <c r="O3453" s="5">
        <f t="shared" si="212"/>
        <v>101.23076923076924</v>
      </c>
      <c r="P3453" s="7">
        <f t="shared" si="213"/>
        <v>41.125</v>
      </c>
      <c r="Q3453" t="s">
        <v>8317</v>
      </c>
      <c r="R3453" t="s">
        <v>8318</v>
      </c>
      <c r="S3453" s="12">
        <f t="shared" si="214"/>
        <v>42088.723692129628</v>
      </c>
      <c r="T3453" s="12">
        <f t="shared" si="215"/>
        <v>42115.723692129628</v>
      </c>
    </row>
    <row r="3454" spans="1:20" ht="60" hidden="1" x14ac:dyDescent="0.25">
      <c r="A3454">
        <v>3452</v>
      </c>
      <c r="B3454" s="3" t="s">
        <v>3451</v>
      </c>
      <c r="C3454" s="3" t="s">
        <v>7562</v>
      </c>
      <c r="D3454">
        <v>1000</v>
      </c>
      <c r="E3454">
        <v>1532</v>
      </c>
      <c r="F3454" t="s">
        <v>8219</v>
      </c>
      <c r="G3454" t="s">
        <v>8224</v>
      </c>
      <c r="H3454" t="s">
        <v>8246</v>
      </c>
      <c r="I3454">
        <v>1406087940</v>
      </c>
      <c r="J3454">
        <v>1404141626</v>
      </c>
      <c r="K3454" t="b">
        <v>0</v>
      </c>
      <c r="L3454">
        <v>37</v>
      </c>
      <c r="M3454" t="b">
        <v>1</v>
      </c>
      <c r="N3454" t="s">
        <v>8271</v>
      </c>
      <c r="O3454" s="5">
        <f t="shared" si="212"/>
        <v>153.19999999999999</v>
      </c>
      <c r="P3454" s="7">
        <f t="shared" si="213"/>
        <v>41.405405405405403</v>
      </c>
      <c r="Q3454" t="s">
        <v>8317</v>
      </c>
      <c r="R3454" t="s">
        <v>8318</v>
      </c>
      <c r="S3454" s="12">
        <f t="shared" si="214"/>
        <v>41820.639189814814</v>
      </c>
      <c r="T3454" s="12">
        <f t="shared" si="215"/>
        <v>41843.165972222225</v>
      </c>
    </row>
    <row r="3455" spans="1:20" ht="45" hidden="1" x14ac:dyDescent="0.25">
      <c r="A3455">
        <v>3453</v>
      </c>
      <c r="B3455" s="3" t="s">
        <v>3452</v>
      </c>
      <c r="C3455" s="3" t="s">
        <v>7563</v>
      </c>
      <c r="D3455">
        <v>300</v>
      </c>
      <c r="E3455">
        <v>385</v>
      </c>
      <c r="F3455" t="s">
        <v>8219</v>
      </c>
      <c r="G3455" t="s">
        <v>8225</v>
      </c>
      <c r="H3455" t="s">
        <v>8247</v>
      </c>
      <c r="I3455">
        <v>1471130956</v>
      </c>
      <c r="J3455">
        <v>1465946956</v>
      </c>
      <c r="K3455" t="b">
        <v>0</v>
      </c>
      <c r="L3455">
        <v>14</v>
      </c>
      <c r="M3455" t="b">
        <v>1</v>
      </c>
      <c r="N3455" t="s">
        <v>8271</v>
      </c>
      <c r="O3455" s="5">
        <f t="shared" si="212"/>
        <v>128.33333333333334</v>
      </c>
      <c r="P3455" s="7">
        <f t="shared" si="213"/>
        <v>27.5</v>
      </c>
      <c r="Q3455" t="s">
        <v>8317</v>
      </c>
      <c r="R3455" t="s">
        <v>8318</v>
      </c>
      <c r="S3455" s="12">
        <f t="shared" si="214"/>
        <v>42535.97865740741</v>
      </c>
      <c r="T3455" s="12">
        <f t="shared" si="215"/>
        <v>42595.97865740741</v>
      </c>
    </row>
    <row r="3456" spans="1:20" ht="60" hidden="1" x14ac:dyDescent="0.25">
      <c r="A3456">
        <v>3454</v>
      </c>
      <c r="B3456" s="3" t="s">
        <v>3453</v>
      </c>
      <c r="C3456" s="3" t="s">
        <v>7564</v>
      </c>
      <c r="D3456">
        <v>700</v>
      </c>
      <c r="E3456">
        <v>705</v>
      </c>
      <c r="F3456" t="s">
        <v>8219</v>
      </c>
      <c r="G3456" t="s">
        <v>8225</v>
      </c>
      <c r="H3456" t="s">
        <v>8247</v>
      </c>
      <c r="I3456">
        <v>1406825159</v>
      </c>
      <c r="J3456">
        <v>1404233159</v>
      </c>
      <c r="K3456" t="b">
        <v>0</v>
      </c>
      <c r="L3456">
        <v>21</v>
      </c>
      <c r="M3456" t="b">
        <v>1</v>
      </c>
      <c r="N3456" t="s">
        <v>8271</v>
      </c>
      <c r="O3456" s="5">
        <f t="shared" si="212"/>
        <v>100.71428571428571</v>
      </c>
      <c r="P3456" s="7">
        <f t="shared" si="213"/>
        <v>33.571428571428569</v>
      </c>
      <c r="Q3456" t="s">
        <v>8317</v>
      </c>
      <c r="R3456" t="s">
        <v>8318</v>
      </c>
      <c r="S3456" s="12">
        <f t="shared" si="214"/>
        <v>41821.698599537034</v>
      </c>
      <c r="T3456" s="12">
        <f t="shared" si="215"/>
        <v>41851.698599537034</v>
      </c>
    </row>
    <row r="3457" spans="1:20" ht="60" hidden="1" x14ac:dyDescent="0.25">
      <c r="A3457">
        <v>3455</v>
      </c>
      <c r="B3457" s="3" t="s">
        <v>3454</v>
      </c>
      <c r="C3457" s="3" t="s">
        <v>7565</v>
      </c>
      <c r="D3457">
        <v>10000</v>
      </c>
      <c r="E3457">
        <v>10065</v>
      </c>
      <c r="F3457" t="s">
        <v>8219</v>
      </c>
      <c r="G3457" t="s">
        <v>8224</v>
      </c>
      <c r="H3457" t="s">
        <v>8246</v>
      </c>
      <c r="I3457">
        <v>1476381627</v>
      </c>
      <c r="J3457">
        <v>1473789627</v>
      </c>
      <c r="K3457" t="b">
        <v>0</v>
      </c>
      <c r="L3457">
        <v>69</v>
      </c>
      <c r="M3457" t="b">
        <v>1</v>
      </c>
      <c r="N3457" t="s">
        <v>8271</v>
      </c>
      <c r="O3457" s="5">
        <f t="shared" si="212"/>
        <v>100.64999999999999</v>
      </c>
      <c r="P3457" s="7">
        <f t="shared" si="213"/>
        <v>145.86956521739131</v>
      </c>
      <c r="Q3457" t="s">
        <v>8317</v>
      </c>
      <c r="R3457" t="s">
        <v>8318</v>
      </c>
      <c r="S3457" s="12">
        <f t="shared" si="214"/>
        <v>42626.7503125</v>
      </c>
      <c r="T3457" s="12">
        <f t="shared" si="215"/>
        <v>42656.7503125</v>
      </c>
    </row>
    <row r="3458" spans="1:20" ht="60" hidden="1" x14ac:dyDescent="0.25">
      <c r="A3458">
        <v>3456</v>
      </c>
      <c r="B3458" s="3" t="s">
        <v>3455</v>
      </c>
      <c r="C3458" s="3" t="s">
        <v>7566</v>
      </c>
      <c r="D3458">
        <v>3000</v>
      </c>
      <c r="E3458">
        <v>5739</v>
      </c>
      <c r="F3458" t="s">
        <v>8219</v>
      </c>
      <c r="G3458" t="s">
        <v>8224</v>
      </c>
      <c r="H3458" t="s">
        <v>8246</v>
      </c>
      <c r="I3458">
        <v>1406876340</v>
      </c>
      <c r="J3458">
        <v>1404190567</v>
      </c>
      <c r="K3458" t="b">
        <v>0</v>
      </c>
      <c r="L3458">
        <v>16</v>
      </c>
      <c r="M3458" t="b">
        <v>1</v>
      </c>
      <c r="N3458" t="s">
        <v>8271</v>
      </c>
      <c r="O3458" s="5">
        <f t="shared" si="212"/>
        <v>191.3</v>
      </c>
      <c r="P3458" s="7">
        <f t="shared" si="213"/>
        <v>358.6875</v>
      </c>
      <c r="Q3458" t="s">
        <v>8317</v>
      </c>
      <c r="R3458" t="s">
        <v>8318</v>
      </c>
      <c r="S3458" s="12">
        <f t="shared" si="214"/>
        <v>41821.205636574072</v>
      </c>
      <c r="T3458" s="12">
        <f t="shared" si="215"/>
        <v>41852.290972222225</v>
      </c>
    </row>
    <row r="3459" spans="1:20" ht="30" hidden="1" x14ac:dyDescent="0.25">
      <c r="A3459">
        <v>3457</v>
      </c>
      <c r="B3459" s="3" t="s">
        <v>3456</v>
      </c>
      <c r="C3459" s="3" t="s">
        <v>7567</v>
      </c>
      <c r="D3459">
        <v>2000</v>
      </c>
      <c r="E3459">
        <v>2804</v>
      </c>
      <c r="F3459" t="s">
        <v>8219</v>
      </c>
      <c r="G3459" t="s">
        <v>8224</v>
      </c>
      <c r="H3459" t="s">
        <v>8246</v>
      </c>
      <c r="I3459">
        <v>1423720740</v>
      </c>
      <c r="J3459">
        <v>1421081857</v>
      </c>
      <c r="K3459" t="b">
        <v>0</v>
      </c>
      <c r="L3459">
        <v>55</v>
      </c>
      <c r="M3459" t="b">
        <v>1</v>
      </c>
      <c r="N3459" t="s">
        <v>8271</v>
      </c>
      <c r="O3459" s="5">
        <f t="shared" ref="O3459:O3522" si="216">(E3459/D3459)*100</f>
        <v>140.19999999999999</v>
      </c>
      <c r="P3459" s="7">
        <f t="shared" ref="P3459:P3522" si="217">IF(E3459&gt;0,E3459/L3459,"N/A")</f>
        <v>50.981818181818184</v>
      </c>
      <c r="Q3459" t="s">
        <v>8317</v>
      </c>
      <c r="R3459" t="s">
        <v>8318</v>
      </c>
      <c r="S3459" s="12">
        <f t="shared" ref="S3459:S3522" si="218">(((J3459/60)/60)/24)+DATE(1970,1,1)</f>
        <v>42016.706678240742</v>
      </c>
      <c r="T3459" s="12">
        <f t="shared" ref="T3459:T3522" si="219">(((I3459/60)/60/24)+DATE(1970,1,1))</f>
        <v>42047.249305555553</v>
      </c>
    </row>
    <row r="3460" spans="1:20" ht="60" hidden="1" x14ac:dyDescent="0.25">
      <c r="A3460">
        <v>3458</v>
      </c>
      <c r="B3460" s="3" t="s">
        <v>3457</v>
      </c>
      <c r="C3460" s="3" t="s">
        <v>7568</v>
      </c>
      <c r="D3460">
        <v>978</v>
      </c>
      <c r="E3460">
        <v>1216</v>
      </c>
      <c r="F3460" t="s">
        <v>8219</v>
      </c>
      <c r="G3460" t="s">
        <v>8224</v>
      </c>
      <c r="H3460" t="s">
        <v>8246</v>
      </c>
      <c r="I3460">
        <v>1422937620</v>
      </c>
      <c r="J3460">
        <v>1420606303</v>
      </c>
      <c r="K3460" t="b">
        <v>0</v>
      </c>
      <c r="L3460">
        <v>27</v>
      </c>
      <c r="M3460" t="b">
        <v>1</v>
      </c>
      <c r="N3460" t="s">
        <v>8271</v>
      </c>
      <c r="O3460" s="5">
        <f t="shared" si="216"/>
        <v>124.33537832310839</v>
      </c>
      <c r="P3460" s="7">
        <f t="shared" si="217"/>
        <v>45.037037037037038</v>
      </c>
      <c r="Q3460" t="s">
        <v>8317</v>
      </c>
      <c r="R3460" t="s">
        <v>8318</v>
      </c>
      <c r="S3460" s="12">
        <f t="shared" si="218"/>
        <v>42011.202581018515</v>
      </c>
      <c r="T3460" s="12">
        <f t="shared" si="219"/>
        <v>42038.185416666667</v>
      </c>
    </row>
    <row r="3461" spans="1:20" ht="60" hidden="1" x14ac:dyDescent="0.25">
      <c r="A3461">
        <v>3459</v>
      </c>
      <c r="B3461" s="3" t="s">
        <v>3458</v>
      </c>
      <c r="C3461" s="3" t="s">
        <v>7569</v>
      </c>
      <c r="D3461">
        <v>500</v>
      </c>
      <c r="E3461">
        <v>631</v>
      </c>
      <c r="F3461" t="s">
        <v>8219</v>
      </c>
      <c r="G3461" t="s">
        <v>8225</v>
      </c>
      <c r="H3461" t="s">
        <v>8247</v>
      </c>
      <c r="I3461">
        <v>1463743860</v>
      </c>
      <c r="J3461">
        <v>1461151860</v>
      </c>
      <c r="K3461" t="b">
        <v>0</v>
      </c>
      <c r="L3461">
        <v>36</v>
      </c>
      <c r="M3461" t="b">
        <v>1</v>
      </c>
      <c r="N3461" t="s">
        <v>8271</v>
      </c>
      <c r="O3461" s="5">
        <f t="shared" si="216"/>
        <v>126.2</v>
      </c>
      <c r="P3461" s="7">
        <f t="shared" si="217"/>
        <v>17.527777777777779</v>
      </c>
      <c r="Q3461" t="s">
        <v>8317</v>
      </c>
      <c r="R3461" t="s">
        <v>8318</v>
      </c>
      <c r="S3461" s="12">
        <f t="shared" si="218"/>
        <v>42480.479861111111</v>
      </c>
      <c r="T3461" s="12">
        <f t="shared" si="219"/>
        <v>42510.479861111111</v>
      </c>
    </row>
    <row r="3462" spans="1:20" ht="45" hidden="1" x14ac:dyDescent="0.25">
      <c r="A3462">
        <v>3460</v>
      </c>
      <c r="B3462" s="3" t="s">
        <v>3459</v>
      </c>
      <c r="C3462" s="3" t="s">
        <v>7570</v>
      </c>
      <c r="D3462">
        <v>500</v>
      </c>
      <c r="E3462">
        <v>950</v>
      </c>
      <c r="F3462" t="s">
        <v>8219</v>
      </c>
      <c r="G3462" t="s">
        <v>8225</v>
      </c>
      <c r="H3462" t="s">
        <v>8247</v>
      </c>
      <c r="I3462">
        <v>1408106352</v>
      </c>
      <c r="J3462">
        <v>1406896752</v>
      </c>
      <c r="K3462" t="b">
        <v>0</v>
      </c>
      <c r="L3462">
        <v>19</v>
      </c>
      <c r="M3462" t="b">
        <v>1</v>
      </c>
      <c r="N3462" t="s">
        <v>8271</v>
      </c>
      <c r="O3462" s="5">
        <f t="shared" si="216"/>
        <v>190</v>
      </c>
      <c r="P3462" s="7">
        <f t="shared" si="217"/>
        <v>50</v>
      </c>
      <c r="Q3462" t="s">
        <v>8317</v>
      </c>
      <c r="R3462" t="s">
        <v>8318</v>
      </c>
      <c r="S3462" s="12">
        <f t="shared" si="218"/>
        <v>41852.527222222219</v>
      </c>
      <c r="T3462" s="12">
        <f t="shared" si="219"/>
        <v>41866.527222222219</v>
      </c>
    </row>
    <row r="3463" spans="1:20" ht="60" hidden="1" x14ac:dyDescent="0.25">
      <c r="A3463">
        <v>3461</v>
      </c>
      <c r="B3463" s="3" t="s">
        <v>3460</v>
      </c>
      <c r="C3463" s="3" t="s">
        <v>7571</v>
      </c>
      <c r="D3463">
        <v>500</v>
      </c>
      <c r="E3463">
        <v>695</v>
      </c>
      <c r="F3463" t="s">
        <v>8219</v>
      </c>
      <c r="G3463" t="s">
        <v>8224</v>
      </c>
      <c r="H3463" t="s">
        <v>8246</v>
      </c>
      <c r="I3463">
        <v>1477710000</v>
      </c>
      <c r="J3463">
        <v>1475248279</v>
      </c>
      <c r="K3463" t="b">
        <v>0</v>
      </c>
      <c r="L3463">
        <v>12</v>
      </c>
      <c r="M3463" t="b">
        <v>1</v>
      </c>
      <c r="N3463" t="s">
        <v>8271</v>
      </c>
      <c r="O3463" s="5">
        <f t="shared" si="216"/>
        <v>139</v>
      </c>
      <c r="P3463" s="7">
        <f t="shared" si="217"/>
        <v>57.916666666666664</v>
      </c>
      <c r="Q3463" t="s">
        <v>8317</v>
      </c>
      <c r="R3463" t="s">
        <v>8318</v>
      </c>
      <c r="S3463" s="12">
        <f t="shared" si="218"/>
        <v>42643.632858796293</v>
      </c>
      <c r="T3463" s="12">
        <f t="shared" si="219"/>
        <v>42672.125</v>
      </c>
    </row>
    <row r="3464" spans="1:20" ht="45" hidden="1" x14ac:dyDescent="0.25">
      <c r="A3464">
        <v>3462</v>
      </c>
      <c r="B3464" s="3" t="s">
        <v>3461</v>
      </c>
      <c r="C3464" s="3" t="s">
        <v>7572</v>
      </c>
      <c r="D3464">
        <v>250</v>
      </c>
      <c r="E3464">
        <v>505</v>
      </c>
      <c r="F3464" t="s">
        <v>8219</v>
      </c>
      <c r="G3464" t="s">
        <v>8224</v>
      </c>
      <c r="H3464" t="s">
        <v>8246</v>
      </c>
      <c r="I3464">
        <v>1436551200</v>
      </c>
      <c r="J3464">
        <v>1435181628</v>
      </c>
      <c r="K3464" t="b">
        <v>0</v>
      </c>
      <c r="L3464">
        <v>17</v>
      </c>
      <c r="M3464" t="b">
        <v>1</v>
      </c>
      <c r="N3464" t="s">
        <v>8271</v>
      </c>
      <c r="O3464" s="5">
        <f t="shared" si="216"/>
        <v>202</v>
      </c>
      <c r="P3464" s="7">
        <f t="shared" si="217"/>
        <v>29.705882352941178</v>
      </c>
      <c r="Q3464" t="s">
        <v>8317</v>
      </c>
      <c r="R3464" t="s">
        <v>8318</v>
      </c>
      <c r="S3464" s="12">
        <f t="shared" si="218"/>
        <v>42179.898472222223</v>
      </c>
      <c r="T3464" s="12">
        <f t="shared" si="219"/>
        <v>42195.75</v>
      </c>
    </row>
    <row r="3465" spans="1:20" ht="45" hidden="1" x14ac:dyDescent="0.25">
      <c r="A3465">
        <v>3463</v>
      </c>
      <c r="B3465" s="3" t="s">
        <v>3462</v>
      </c>
      <c r="C3465" s="3" t="s">
        <v>7573</v>
      </c>
      <c r="D3465">
        <v>10000</v>
      </c>
      <c r="E3465">
        <v>10338</v>
      </c>
      <c r="F3465" t="s">
        <v>8219</v>
      </c>
      <c r="G3465" t="s">
        <v>8229</v>
      </c>
      <c r="H3465" t="s">
        <v>8251</v>
      </c>
      <c r="I3465">
        <v>1476158340</v>
      </c>
      <c r="J3465">
        <v>1472594585</v>
      </c>
      <c r="K3465" t="b">
        <v>0</v>
      </c>
      <c r="L3465">
        <v>114</v>
      </c>
      <c r="M3465" t="b">
        <v>1</v>
      </c>
      <c r="N3465" t="s">
        <v>8271</v>
      </c>
      <c r="O3465" s="5">
        <f t="shared" si="216"/>
        <v>103.38000000000001</v>
      </c>
      <c r="P3465" s="7">
        <f t="shared" si="217"/>
        <v>90.684210526315795</v>
      </c>
      <c r="Q3465" t="s">
        <v>8317</v>
      </c>
      <c r="R3465" t="s">
        <v>8318</v>
      </c>
      <c r="S3465" s="12">
        <f t="shared" si="218"/>
        <v>42612.918807870374</v>
      </c>
      <c r="T3465" s="12">
        <f t="shared" si="219"/>
        <v>42654.165972222225</v>
      </c>
    </row>
    <row r="3466" spans="1:20" ht="60" hidden="1" x14ac:dyDescent="0.25">
      <c r="A3466">
        <v>3464</v>
      </c>
      <c r="B3466" s="3" t="s">
        <v>3463</v>
      </c>
      <c r="C3466" s="3" t="s">
        <v>7574</v>
      </c>
      <c r="D3466">
        <v>5000</v>
      </c>
      <c r="E3466">
        <v>5116.18</v>
      </c>
      <c r="F3466" t="s">
        <v>8219</v>
      </c>
      <c r="G3466" t="s">
        <v>8224</v>
      </c>
      <c r="H3466" t="s">
        <v>8246</v>
      </c>
      <c r="I3466">
        <v>1471921637</v>
      </c>
      <c r="J3466">
        <v>1469329637</v>
      </c>
      <c r="K3466" t="b">
        <v>0</v>
      </c>
      <c r="L3466">
        <v>93</v>
      </c>
      <c r="M3466" t="b">
        <v>1</v>
      </c>
      <c r="N3466" t="s">
        <v>8271</v>
      </c>
      <c r="O3466" s="5">
        <f t="shared" si="216"/>
        <v>102.3236</v>
      </c>
      <c r="P3466" s="7">
        <f t="shared" si="217"/>
        <v>55.012688172043013</v>
      </c>
      <c r="Q3466" t="s">
        <v>8317</v>
      </c>
      <c r="R3466" t="s">
        <v>8318</v>
      </c>
      <c r="S3466" s="12">
        <f t="shared" si="218"/>
        <v>42575.130057870367</v>
      </c>
      <c r="T3466" s="12">
        <f t="shared" si="219"/>
        <v>42605.130057870367</v>
      </c>
    </row>
    <row r="3467" spans="1:20" ht="45" hidden="1" x14ac:dyDescent="0.25">
      <c r="A3467">
        <v>3465</v>
      </c>
      <c r="B3467" s="3" t="s">
        <v>3464</v>
      </c>
      <c r="C3467" s="3" t="s">
        <v>7575</v>
      </c>
      <c r="D3467">
        <v>2000</v>
      </c>
      <c r="E3467">
        <v>2060</v>
      </c>
      <c r="F3467" t="s">
        <v>8219</v>
      </c>
      <c r="G3467" t="s">
        <v>8225</v>
      </c>
      <c r="H3467" t="s">
        <v>8247</v>
      </c>
      <c r="I3467">
        <v>1439136000</v>
      </c>
      <c r="J3467">
        <v>1436972472</v>
      </c>
      <c r="K3467" t="b">
        <v>0</v>
      </c>
      <c r="L3467">
        <v>36</v>
      </c>
      <c r="M3467" t="b">
        <v>1</v>
      </c>
      <c r="N3467" t="s">
        <v>8271</v>
      </c>
      <c r="O3467" s="5">
        <f t="shared" si="216"/>
        <v>103</v>
      </c>
      <c r="P3467" s="7">
        <f t="shared" si="217"/>
        <v>57.222222222222221</v>
      </c>
      <c r="Q3467" t="s">
        <v>8317</v>
      </c>
      <c r="R3467" t="s">
        <v>8318</v>
      </c>
      <c r="S3467" s="12">
        <f t="shared" si="218"/>
        <v>42200.625833333332</v>
      </c>
      <c r="T3467" s="12">
        <f t="shared" si="219"/>
        <v>42225.666666666672</v>
      </c>
    </row>
    <row r="3468" spans="1:20" ht="45" hidden="1" x14ac:dyDescent="0.25">
      <c r="A3468">
        <v>3466</v>
      </c>
      <c r="B3468" s="3" t="s">
        <v>3465</v>
      </c>
      <c r="C3468" s="3" t="s">
        <v>7576</v>
      </c>
      <c r="D3468">
        <v>3500</v>
      </c>
      <c r="E3468">
        <v>4450</v>
      </c>
      <c r="F3468" t="s">
        <v>8219</v>
      </c>
      <c r="G3468" t="s">
        <v>8224</v>
      </c>
      <c r="H3468" t="s">
        <v>8246</v>
      </c>
      <c r="I3468">
        <v>1461108450</v>
      </c>
      <c r="J3468">
        <v>1455928050</v>
      </c>
      <c r="K3468" t="b">
        <v>0</v>
      </c>
      <c r="L3468">
        <v>61</v>
      </c>
      <c r="M3468" t="b">
        <v>1</v>
      </c>
      <c r="N3468" t="s">
        <v>8271</v>
      </c>
      <c r="O3468" s="5">
        <f t="shared" si="216"/>
        <v>127.14285714285714</v>
      </c>
      <c r="P3468" s="7">
        <f t="shared" si="217"/>
        <v>72.950819672131146</v>
      </c>
      <c r="Q3468" t="s">
        <v>8317</v>
      </c>
      <c r="R3468" t="s">
        <v>8318</v>
      </c>
      <c r="S3468" s="12">
        <f t="shared" si="218"/>
        <v>42420.019097222219</v>
      </c>
      <c r="T3468" s="12">
        <f t="shared" si="219"/>
        <v>42479.977430555555</v>
      </c>
    </row>
    <row r="3469" spans="1:20" hidden="1" x14ac:dyDescent="0.25">
      <c r="A3469">
        <v>3467</v>
      </c>
      <c r="B3469" s="3" t="s">
        <v>3466</v>
      </c>
      <c r="C3469" s="3" t="s">
        <v>7577</v>
      </c>
      <c r="D3469">
        <v>3000</v>
      </c>
      <c r="E3469">
        <v>3030</v>
      </c>
      <c r="F3469" t="s">
        <v>8219</v>
      </c>
      <c r="G3469" t="s">
        <v>8224</v>
      </c>
      <c r="H3469" t="s">
        <v>8246</v>
      </c>
      <c r="I3469">
        <v>1426864032</v>
      </c>
      <c r="J3469">
        <v>1424275632</v>
      </c>
      <c r="K3469" t="b">
        <v>0</v>
      </c>
      <c r="L3469">
        <v>47</v>
      </c>
      <c r="M3469" t="b">
        <v>1</v>
      </c>
      <c r="N3469" t="s">
        <v>8271</v>
      </c>
      <c r="O3469" s="5">
        <f t="shared" si="216"/>
        <v>101</v>
      </c>
      <c r="P3469" s="7">
        <f t="shared" si="217"/>
        <v>64.468085106382972</v>
      </c>
      <c r="Q3469" t="s">
        <v>8317</v>
      </c>
      <c r="R3469" t="s">
        <v>8318</v>
      </c>
      <c r="S3469" s="12">
        <f t="shared" si="218"/>
        <v>42053.671666666662</v>
      </c>
      <c r="T3469" s="12">
        <f t="shared" si="219"/>
        <v>42083.630000000005</v>
      </c>
    </row>
    <row r="3470" spans="1:20" ht="45" hidden="1" x14ac:dyDescent="0.25">
      <c r="A3470">
        <v>3468</v>
      </c>
      <c r="B3470" s="3" t="s">
        <v>3467</v>
      </c>
      <c r="C3470" s="3" t="s">
        <v>7578</v>
      </c>
      <c r="D3470">
        <v>10000</v>
      </c>
      <c r="E3470">
        <v>12178</v>
      </c>
      <c r="F3470" t="s">
        <v>8219</v>
      </c>
      <c r="G3470" t="s">
        <v>8224</v>
      </c>
      <c r="H3470" t="s">
        <v>8246</v>
      </c>
      <c r="I3470">
        <v>1474426800</v>
      </c>
      <c r="J3470">
        <v>1471976529</v>
      </c>
      <c r="K3470" t="b">
        <v>0</v>
      </c>
      <c r="L3470">
        <v>17</v>
      </c>
      <c r="M3470" t="b">
        <v>1</v>
      </c>
      <c r="N3470" t="s">
        <v>8271</v>
      </c>
      <c r="O3470" s="5">
        <f t="shared" si="216"/>
        <v>121.78</v>
      </c>
      <c r="P3470" s="7">
        <f t="shared" si="217"/>
        <v>716.35294117647061</v>
      </c>
      <c r="Q3470" t="s">
        <v>8317</v>
      </c>
      <c r="R3470" t="s">
        <v>8318</v>
      </c>
      <c r="S3470" s="12">
        <f t="shared" si="218"/>
        <v>42605.765381944439</v>
      </c>
      <c r="T3470" s="12">
        <f t="shared" si="219"/>
        <v>42634.125</v>
      </c>
    </row>
    <row r="3471" spans="1:20" ht="60" hidden="1" x14ac:dyDescent="0.25">
      <c r="A3471">
        <v>3469</v>
      </c>
      <c r="B3471" s="3" t="s">
        <v>3468</v>
      </c>
      <c r="C3471" s="3" t="s">
        <v>7579</v>
      </c>
      <c r="D3471">
        <v>2800</v>
      </c>
      <c r="E3471">
        <v>3175</v>
      </c>
      <c r="F3471" t="s">
        <v>8219</v>
      </c>
      <c r="G3471" t="s">
        <v>8224</v>
      </c>
      <c r="H3471" t="s">
        <v>8246</v>
      </c>
      <c r="I3471">
        <v>1461857045</v>
      </c>
      <c r="J3471">
        <v>1459265045</v>
      </c>
      <c r="K3471" t="b">
        <v>0</v>
      </c>
      <c r="L3471">
        <v>63</v>
      </c>
      <c r="M3471" t="b">
        <v>1</v>
      </c>
      <c r="N3471" t="s">
        <v>8271</v>
      </c>
      <c r="O3471" s="5">
        <f t="shared" si="216"/>
        <v>113.39285714285714</v>
      </c>
      <c r="P3471" s="7">
        <f t="shared" si="217"/>
        <v>50.396825396825399</v>
      </c>
      <c r="Q3471" t="s">
        <v>8317</v>
      </c>
      <c r="R3471" t="s">
        <v>8318</v>
      </c>
      <c r="S3471" s="12">
        <f t="shared" si="218"/>
        <v>42458.641724537039</v>
      </c>
      <c r="T3471" s="12">
        <f t="shared" si="219"/>
        <v>42488.641724537039</v>
      </c>
    </row>
    <row r="3472" spans="1:20" ht="45" hidden="1" x14ac:dyDescent="0.25">
      <c r="A3472">
        <v>3470</v>
      </c>
      <c r="B3472" s="3" t="s">
        <v>3469</v>
      </c>
      <c r="C3472" s="3" t="s">
        <v>7580</v>
      </c>
      <c r="D3472">
        <v>250</v>
      </c>
      <c r="E3472">
        <v>375</v>
      </c>
      <c r="F3472" t="s">
        <v>8219</v>
      </c>
      <c r="G3472" t="s">
        <v>8224</v>
      </c>
      <c r="H3472" t="s">
        <v>8246</v>
      </c>
      <c r="I3472">
        <v>1468618680</v>
      </c>
      <c r="J3472">
        <v>1465345902</v>
      </c>
      <c r="K3472" t="b">
        <v>0</v>
      </c>
      <c r="L3472">
        <v>9</v>
      </c>
      <c r="M3472" t="b">
        <v>1</v>
      </c>
      <c r="N3472" t="s">
        <v>8271</v>
      </c>
      <c r="O3472" s="5">
        <f t="shared" si="216"/>
        <v>150</v>
      </c>
      <c r="P3472" s="7">
        <f t="shared" si="217"/>
        <v>41.666666666666664</v>
      </c>
      <c r="Q3472" t="s">
        <v>8317</v>
      </c>
      <c r="R3472" t="s">
        <v>8318</v>
      </c>
      <c r="S3472" s="12">
        <f t="shared" si="218"/>
        <v>42529.022013888884</v>
      </c>
      <c r="T3472" s="12">
        <f t="shared" si="219"/>
        <v>42566.901388888888</v>
      </c>
    </row>
    <row r="3473" spans="1:20" ht="60" hidden="1" x14ac:dyDescent="0.25">
      <c r="A3473">
        <v>3471</v>
      </c>
      <c r="B3473" s="3" t="s">
        <v>3470</v>
      </c>
      <c r="C3473" s="3" t="s">
        <v>7581</v>
      </c>
      <c r="D3473">
        <v>500</v>
      </c>
      <c r="E3473">
        <v>1073</v>
      </c>
      <c r="F3473" t="s">
        <v>8219</v>
      </c>
      <c r="G3473" t="s">
        <v>8225</v>
      </c>
      <c r="H3473" t="s">
        <v>8247</v>
      </c>
      <c r="I3473">
        <v>1409515200</v>
      </c>
      <c r="J3473">
        <v>1405971690</v>
      </c>
      <c r="K3473" t="b">
        <v>0</v>
      </c>
      <c r="L3473">
        <v>30</v>
      </c>
      <c r="M3473" t="b">
        <v>1</v>
      </c>
      <c r="N3473" t="s">
        <v>8271</v>
      </c>
      <c r="O3473" s="5">
        <f t="shared" si="216"/>
        <v>214.6</v>
      </c>
      <c r="P3473" s="7">
        <f t="shared" si="217"/>
        <v>35.766666666666666</v>
      </c>
      <c r="Q3473" t="s">
        <v>8317</v>
      </c>
      <c r="R3473" t="s">
        <v>8318</v>
      </c>
      <c r="S3473" s="12">
        <f t="shared" si="218"/>
        <v>41841.820486111108</v>
      </c>
      <c r="T3473" s="12">
        <f t="shared" si="219"/>
        <v>41882.833333333336</v>
      </c>
    </row>
    <row r="3474" spans="1:20" ht="60" hidden="1" x14ac:dyDescent="0.25">
      <c r="A3474">
        <v>3472</v>
      </c>
      <c r="B3474" s="3" t="s">
        <v>3471</v>
      </c>
      <c r="C3474" s="3" t="s">
        <v>7582</v>
      </c>
      <c r="D3474">
        <v>2000</v>
      </c>
      <c r="E3474">
        <v>2041</v>
      </c>
      <c r="F3474" t="s">
        <v>8219</v>
      </c>
      <c r="G3474" t="s">
        <v>8224</v>
      </c>
      <c r="H3474" t="s">
        <v>8246</v>
      </c>
      <c r="I3474">
        <v>1415253540</v>
      </c>
      <c r="J3474">
        <v>1413432331</v>
      </c>
      <c r="K3474" t="b">
        <v>0</v>
      </c>
      <c r="L3474">
        <v>23</v>
      </c>
      <c r="M3474" t="b">
        <v>1</v>
      </c>
      <c r="N3474" t="s">
        <v>8271</v>
      </c>
      <c r="O3474" s="5">
        <f t="shared" si="216"/>
        <v>102.05</v>
      </c>
      <c r="P3474" s="7">
        <f t="shared" si="217"/>
        <v>88.739130434782609</v>
      </c>
      <c r="Q3474" t="s">
        <v>8317</v>
      </c>
      <c r="R3474" t="s">
        <v>8318</v>
      </c>
      <c r="S3474" s="12">
        <f t="shared" si="218"/>
        <v>41928.170497685183</v>
      </c>
      <c r="T3474" s="12">
        <f t="shared" si="219"/>
        <v>41949.249305555553</v>
      </c>
    </row>
    <row r="3475" spans="1:20" ht="60" hidden="1" x14ac:dyDescent="0.25">
      <c r="A3475">
        <v>3473</v>
      </c>
      <c r="B3475" s="3" t="s">
        <v>3472</v>
      </c>
      <c r="C3475" s="3" t="s">
        <v>7583</v>
      </c>
      <c r="D3475">
        <v>4900</v>
      </c>
      <c r="E3475">
        <v>4900</v>
      </c>
      <c r="F3475" t="s">
        <v>8219</v>
      </c>
      <c r="G3475" t="s">
        <v>8224</v>
      </c>
      <c r="H3475" t="s">
        <v>8246</v>
      </c>
      <c r="I3475">
        <v>1426883220</v>
      </c>
      <c r="J3475">
        <v>1425067296</v>
      </c>
      <c r="K3475" t="b">
        <v>0</v>
      </c>
      <c r="L3475">
        <v>33</v>
      </c>
      <c r="M3475" t="b">
        <v>1</v>
      </c>
      <c r="N3475" t="s">
        <v>8271</v>
      </c>
      <c r="O3475" s="5">
        <f t="shared" si="216"/>
        <v>100</v>
      </c>
      <c r="P3475" s="7">
        <f t="shared" si="217"/>
        <v>148.4848484848485</v>
      </c>
      <c r="Q3475" t="s">
        <v>8317</v>
      </c>
      <c r="R3475" t="s">
        <v>8318</v>
      </c>
      <c r="S3475" s="12">
        <f t="shared" si="218"/>
        <v>42062.834444444445</v>
      </c>
      <c r="T3475" s="12">
        <f t="shared" si="219"/>
        <v>42083.852083333331</v>
      </c>
    </row>
    <row r="3476" spans="1:20" ht="60" hidden="1" x14ac:dyDescent="0.25">
      <c r="A3476">
        <v>3474</v>
      </c>
      <c r="B3476" s="3" t="s">
        <v>3473</v>
      </c>
      <c r="C3476" s="3" t="s">
        <v>7584</v>
      </c>
      <c r="D3476">
        <v>2000</v>
      </c>
      <c r="E3476">
        <v>2020</v>
      </c>
      <c r="F3476" t="s">
        <v>8219</v>
      </c>
      <c r="G3476" t="s">
        <v>8225</v>
      </c>
      <c r="H3476" t="s">
        <v>8247</v>
      </c>
      <c r="I3476">
        <v>1469016131</v>
      </c>
      <c r="J3476">
        <v>1466424131</v>
      </c>
      <c r="K3476" t="b">
        <v>0</v>
      </c>
      <c r="L3476">
        <v>39</v>
      </c>
      <c r="M3476" t="b">
        <v>1</v>
      </c>
      <c r="N3476" t="s">
        <v>8271</v>
      </c>
      <c r="O3476" s="5">
        <f t="shared" si="216"/>
        <v>101</v>
      </c>
      <c r="P3476" s="7">
        <f t="shared" si="217"/>
        <v>51.794871794871796</v>
      </c>
      <c r="Q3476" t="s">
        <v>8317</v>
      </c>
      <c r="R3476" t="s">
        <v>8318</v>
      </c>
      <c r="S3476" s="12">
        <f t="shared" si="218"/>
        <v>42541.501516203702</v>
      </c>
      <c r="T3476" s="12">
        <f t="shared" si="219"/>
        <v>42571.501516203702</v>
      </c>
    </row>
    <row r="3477" spans="1:20" ht="45" hidden="1" x14ac:dyDescent="0.25">
      <c r="A3477">
        <v>3475</v>
      </c>
      <c r="B3477" s="3" t="s">
        <v>3474</v>
      </c>
      <c r="C3477" s="3" t="s">
        <v>7585</v>
      </c>
      <c r="D3477">
        <v>300</v>
      </c>
      <c r="E3477">
        <v>340</v>
      </c>
      <c r="F3477" t="s">
        <v>8219</v>
      </c>
      <c r="G3477" t="s">
        <v>8225</v>
      </c>
      <c r="H3477" t="s">
        <v>8247</v>
      </c>
      <c r="I3477">
        <v>1414972800</v>
      </c>
      <c r="J3477">
        <v>1412629704</v>
      </c>
      <c r="K3477" t="b">
        <v>0</v>
      </c>
      <c r="L3477">
        <v>17</v>
      </c>
      <c r="M3477" t="b">
        <v>1</v>
      </c>
      <c r="N3477" t="s">
        <v>8271</v>
      </c>
      <c r="O3477" s="5">
        <f t="shared" si="216"/>
        <v>113.33333333333333</v>
      </c>
      <c r="P3477" s="7">
        <f t="shared" si="217"/>
        <v>20</v>
      </c>
      <c r="Q3477" t="s">
        <v>8317</v>
      </c>
      <c r="R3477" t="s">
        <v>8318</v>
      </c>
      <c r="S3477" s="12">
        <f t="shared" si="218"/>
        <v>41918.880833333329</v>
      </c>
      <c r="T3477" s="12">
        <f t="shared" si="219"/>
        <v>41946</v>
      </c>
    </row>
    <row r="3478" spans="1:20" ht="60" hidden="1" x14ac:dyDescent="0.25">
      <c r="A3478">
        <v>3476</v>
      </c>
      <c r="B3478" s="3" t="s">
        <v>3475</v>
      </c>
      <c r="C3478" s="3" t="s">
        <v>7586</v>
      </c>
      <c r="D3478">
        <v>300</v>
      </c>
      <c r="E3478">
        <v>312</v>
      </c>
      <c r="F3478" t="s">
        <v>8219</v>
      </c>
      <c r="G3478" t="s">
        <v>8224</v>
      </c>
      <c r="H3478" t="s">
        <v>8246</v>
      </c>
      <c r="I3478">
        <v>1414378800</v>
      </c>
      <c r="J3478">
        <v>1412836990</v>
      </c>
      <c r="K3478" t="b">
        <v>0</v>
      </c>
      <c r="L3478">
        <v>6</v>
      </c>
      <c r="M3478" t="b">
        <v>1</v>
      </c>
      <c r="N3478" t="s">
        <v>8271</v>
      </c>
      <c r="O3478" s="5">
        <f t="shared" si="216"/>
        <v>104</v>
      </c>
      <c r="P3478" s="7">
        <f t="shared" si="217"/>
        <v>52</v>
      </c>
      <c r="Q3478" t="s">
        <v>8317</v>
      </c>
      <c r="R3478" t="s">
        <v>8318</v>
      </c>
      <c r="S3478" s="12">
        <f t="shared" si="218"/>
        <v>41921.279976851853</v>
      </c>
      <c r="T3478" s="12">
        <f t="shared" si="219"/>
        <v>41939.125</v>
      </c>
    </row>
    <row r="3479" spans="1:20" ht="45" hidden="1" x14ac:dyDescent="0.25">
      <c r="A3479">
        <v>3477</v>
      </c>
      <c r="B3479" s="3" t="s">
        <v>3476</v>
      </c>
      <c r="C3479" s="3" t="s">
        <v>7587</v>
      </c>
      <c r="D3479">
        <v>1800</v>
      </c>
      <c r="E3479">
        <v>2076</v>
      </c>
      <c r="F3479" t="s">
        <v>8219</v>
      </c>
      <c r="G3479" t="s">
        <v>8224</v>
      </c>
      <c r="H3479" t="s">
        <v>8246</v>
      </c>
      <c r="I3479">
        <v>1431831600</v>
      </c>
      <c r="J3479">
        <v>1430761243</v>
      </c>
      <c r="K3479" t="b">
        <v>0</v>
      </c>
      <c r="L3479">
        <v>39</v>
      </c>
      <c r="M3479" t="b">
        <v>1</v>
      </c>
      <c r="N3479" t="s">
        <v>8271</v>
      </c>
      <c r="O3479" s="5">
        <f t="shared" si="216"/>
        <v>115.33333333333333</v>
      </c>
      <c r="P3479" s="7">
        <f t="shared" si="217"/>
        <v>53.230769230769234</v>
      </c>
      <c r="Q3479" t="s">
        <v>8317</v>
      </c>
      <c r="R3479" t="s">
        <v>8318</v>
      </c>
      <c r="S3479" s="12">
        <f t="shared" si="218"/>
        <v>42128.736608796295</v>
      </c>
      <c r="T3479" s="12">
        <f t="shared" si="219"/>
        <v>42141.125</v>
      </c>
    </row>
    <row r="3480" spans="1:20" ht="45" hidden="1" x14ac:dyDescent="0.25">
      <c r="A3480">
        <v>3478</v>
      </c>
      <c r="B3480" s="3" t="s">
        <v>3477</v>
      </c>
      <c r="C3480" s="3" t="s">
        <v>7588</v>
      </c>
      <c r="D3480">
        <v>2000</v>
      </c>
      <c r="E3480">
        <v>2257</v>
      </c>
      <c r="F3480" t="s">
        <v>8219</v>
      </c>
      <c r="G3480" t="s">
        <v>8224</v>
      </c>
      <c r="H3480" t="s">
        <v>8246</v>
      </c>
      <c r="I3480">
        <v>1426539600</v>
      </c>
      <c r="J3480">
        <v>1424296822</v>
      </c>
      <c r="K3480" t="b">
        <v>0</v>
      </c>
      <c r="L3480">
        <v>57</v>
      </c>
      <c r="M3480" t="b">
        <v>1</v>
      </c>
      <c r="N3480" t="s">
        <v>8271</v>
      </c>
      <c r="O3480" s="5">
        <f t="shared" si="216"/>
        <v>112.85000000000001</v>
      </c>
      <c r="P3480" s="7">
        <f t="shared" si="217"/>
        <v>39.596491228070178</v>
      </c>
      <c r="Q3480" t="s">
        <v>8317</v>
      </c>
      <c r="R3480" t="s">
        <v>8318</v>
      </c>
      <c r="S3480" s="12">
        <f t="shared" si="218"/>
        <v>42053.916921296302</v>
      </c>
      <c r="T3480" s="12">
        <f t="shared" si="219"/>
        <v>42079.875</v>
      </c>
    </row>
    <row r="3481" spans="1:20" ht="45" hidden="1" x14ac:dyDescent="0.25">
      <c r="A3481">
        <v>3479</v>
      </c>
      <c r="B3481" s="3" t="s">
        <v>3478</v>
      </c>
      <c r="C3481" s="3" t="s">
        <v>7589</v>
      </c>
      <c r="D3481">
        <v>1500</v>
      </c>
      <c r="E3481">
        <v>1918</v>
      </c>
      <c r="F3481" t="s">
        <v>8219</v>
      </c>
      <c r="G3481" t="s">
        <v>8225</v>
      </c>
      <c r="H3481" t="s">
        <v>8247</v>
      </c>
      <c r="I3481">
        <v>1403382680</v>
      </c>
      <c r="J3481">
        <v>1400790680</v>
      </c>
      <c r="K3481" t="b">
        <v>0</v>
      </c>
      <c r="L3481">
        <v>56</v>
      </c>
      <c r="M3481" t="b">
        <v>1</v>
      </c>
      <c r="N3481" t="s">
        <v>8271</v>
      </c>
      <c r="O3481" s="5">
        <f t="shared" si="216"/>
        <v>127.86666666666666</v>
      </c>
      <c r="P3481" s="7">
        <f t="shared" si="217"/>
        <v>34.25</v>
      </c>
      <c r="Q3481" t="s">
        <v>8317</v>
      </c>
      <c r="R3481" t="s">
        <v>8318</v>
      </c>
      <c r="S3481" s="12">
        <f t="shared" si="218"/>
        <v>41781.855092592588</v>
      </c>
      <c r="T3481" s="12">
        <f t="shared" si="219"/>
        <v>41811.855092592588</v>
      </c>
    </row>
    <row r="3482" spans="1:20" ht="45" hidden="1" x14ac:dyDescent="0.25">
      <c r="A3482">
        <v>3480</v>
      </c>
      <c r="B3482" s="3" t="s">
        <v>3479</v>
      </c>
      <c r="C3482" s="3" t="s">
        <v>7590</v>
      </c>
      <c r="D3482">
        <v>1500</v>
      </c>
      <c r="E3482">
        <v>2140</v>
      </c>
      <c r="F3482" t="s">
        <v>8219</v>
      </c>
      <c r="G3482" t="s">
        <v>8224</v>
      </c>
      <c r="H3482" t="s">
        <v>8246</v>
      </c>
      <c r="I3482">
        <v>1436562000</v>
      </c>
      <c r="J3482">
        <v>1434440227</v>
      </c>
      <c r="K3482" t="b">
        <v>0</v>
      </c>
      <c r="L3482">
        <v>13</v>
      </c>
      <c r="M3482" t="b">
        <v>1</v>
      </c>
      <c r="N3482" t="s">
        <v>8271</v>
      </c>
      <c r="O3482" s="5">
        <f t="shared" si="216"/>
        <v>142.66666666666669</v>
      </c>
      <c r="P3482" s="7">
        <f t="shared" si="217"/>
        <v>164.61538461538461</v>
      </c>
      <c r="Q3482" t="s">
        <v>8317</v>
      </c>
      <c r="R3482" t="s">
        <v>8318</v>
      </c>
      <c r="S3482" s="12">
        <f t="shared" si="218"/>
        <v>42171.317442129628</v>
      </c>
      <c r="T3482" s="12">
        <f t="shared" si="219"/>
        <v>42195.875</v>
      </c>
    </row>
    <row r="3483" spans="1:20" ht="60" hidden="1" x14ac:dyDescent="0.25">
      <c r="A3483">
        <v>3481</v>
      </c>
      <c r="B3483" s="3" t="s">
        <v>3480</v>
      </c>
      <c r="C3483" s="3" t="s">
        <v>7591</v>
      </c>
      <c r="D3483">
        <v>10000</v>
      </c>
      <c r="E3483">
        <v>11880</v>
      </c>
      <c r="F3483" t="s">
        <v>8219</v>
      </c>
      <c r="G3483" t="s">
        <v>8226</v>
      </c>
      <c r="H3483" t="s">
        <v>8248</v>
      </c>
      <c r="I3483">
        <v>1420178188</v>
      </c>
      <c r="J3483">
        <v>1418709388</v>
      </c>
      <c r="K3483" t="b">
        <v>0</v>
      </c>
      <c r="L3483">
        <v>95</v>
      </c>
      <c r="M3483" t="b">
        <v>1</v>
      </c>
      <c r="N3483" t="s">
        <v>8271</v>
      </c>
      <c r="O3483" s="5">
        <f t="shared" si="216"/>
        <v>118.8</v>
      </c>
      <c r="P3483" s="7">
        <f t="shared" si="217"/>
        <v>125.05263157894737</v>
      </c>
      <c r="Q3483" t="s">
        <v>8317</v>
      </c>
      <c r="R3483" t="s">
        <v>8318</v>
      </c>
      <c r="S3483" s="12">
        <f t="shared" si="218"/>
        <v>41989.24754629629</v>
      </c>
      <c r="T3483" s="12">
        <f t="shared" si="219"/>
        <v>42006.24754629629</v>
      </c>
    </row>
    <row r="3484" spans="1:20" ht="45" hidden="1" x14ac:dyDescent="0.25">
      <c r="A3484">
        <v>3482</v>
      </c>
      <c r="B3484" s="3" t="s">
        <v>3481</v>
      </c>
      <c r="C3484" s="3" t="s">
        <v>7592</v>
      </c>
      <c r="D3484">
        <v>3000</v>
      </c>
      <c r="E3484">
        <v>4150</v>
      </c>
      <c r="F3484" t="s">
        <v>8219</v>
      </c>
      <c r="G3484" t="s">
        <v>8225</v>
      </c>
      <c r="H3484" t="s">
        <v>8247</v>
      </c>
      <c r="I3484">
        <v>1404671466</v>
      </c>
      <c r="J3484">
        <v>1402079466</v>
      </c>
      <c r="K3484" t="b">
        <v>0</v>
      </c>
      <c r="L3484">
        <v>80</v>
      </c>
      <c r="M3484" t="b">
        <v>1</v>
      </c>
      <c r="N3484" t="s">
        <v>8271</v>
      </c>
      <c r="O3484" s="5">
        <f t="shared" si="216"/>
        <v>138.33333333333334</v>
      </c>
      <c r="P3484" s="7">
        <f t="shared" si="217"/>
        <v>51.875</v>
      </c>
      <c r="Q3484" t="s">
        <v>8317</v>
      </c>
      <c r="R3484" t="s">
        <v>8318</v>
      </c>
      <c r="S3484" s="12">
        <f t="shared" si="218"/>
        <v>41796.771597222221</v>
      </c>
      <c r="T3484" s="12">
        <f t="shared" si="219"/>
        <v>41826.771597222221</v>
      </c>
    </row>
    <row r="3485" spans="1:20" ht="45" hidden="1" x14ac:dyDescent="0.25">
      <c r="A3485">
        <v>3483</v>
      </c>
      <c r="B3485" s="3" t="s">
        <v>3482</v>
      </c>
      <c r="C3485" s="3" t="s">
        <v>7593</v>
      </c>
      <c r="D3485">
        <v>3350</v>
      </c>
      <c r="E3485">
        <v>5358</v>
      </c>
      <c r="F3485" t="s">
        <v>8219</v>
      </c>
      <c r="G3485" t="s">
        <v>8224</v>
      </c>
      <c r="H3485" t="s">
        <v>8246</v>
      </c>
      <c r="I3485">
        <v>1404403381</v>
      </c>
      <c r="J3485">
        <v>1401811381</v>
      </c>
      <c r="K3485" t="b">
        <v>0</v>
      </c>
      <c r="L3485">
        <v>133</v>
      </c>
      <c r="M3485" t="b">
        <v>1</v>
      </c>
      <c r="N3485" t="s">
        <v>8271</v>
      </c>
      <c r="O3485" s="5">
        <f t="shared" si="216"/>
        <v>159.9402985074627</v>
      </c>
      <c r="P3485" s="7">
        <f t="shared" si="217"/>
        <v>40.285714285714285</v>
      </c>
      <c r="Q3485" t="s">
        <v>8317</v>
      </c>
      <c r="R3485" t="s">
        <v>8318</v>
      </c>
      <c r="S3485" s="12">
        <f t="shared" si="218"/>
        <v>41793.668761574074</v>
      </c>
      <c r="T3485" s="12">
        <f t="shared" si="219"/>
        <v>41823.668761574074</v>
      </c>
    </row>
    <row r="3486" spans="1:20" ht="60" hidden="1" x14ac:dyDescent="0.25">
      <c r="A3486">
        <v>3484</v>
      </c>
      <c r="B3486" s="3" t="s">
        <v>3483</v>
      </c>
      <c r="C3486" s="3" t="s">
        <v>7594</v>
      </c>
      <c r="D3486">
        <v>2500</v>
      </c>
      <c r="E3486">
        <v>2856</v>
      </c>
      <c r="F3486" t="s">
        <v>8219</v>
      </c>
      <c r="G3486" t="s">
        <v>8224</v>
      </c>
      <c r="H3486" t="s">
        <v>8246</v>
      </c>
      <c r="I3486">
        <v>1466014499</v>
      </c>
      <c r="J3486">
        <v>1463422499</v>
      </c>
      <c r="K3486" t="b">
        <v>0</v>
      </c>
      <c r="L3486">
        <v>44</v>
      </c>
      <c r="M3486" t="b">
        <v>1</v>
      </c>
      <c r="N3486" t="s">
        <v>8271</v>
      </c>
      <c r="O3486" s="5">
        <f t="shared" si="216"/>
        <v>114.24000000000001</v>
      </c>
      <c r="P3486" s="7">
        <f t="shared" si="217"/>
        <v>64.909090909090907</v>
      </c>
      <c r="Q3486" t="s">
        <v>8317</v>
      </c>
      <c r="R3486" t="s">
        <v>8318</v>
      </c>
      <c r="S3486" s="12">
        <f t="shared" si="218"/>
        <v>42506.760405092587</v>
      </c>
      <c r="T3486" s="12">
        <f t="shared" si="219"/>
        <v>42536.760405092587</v>
      </c>
    </row>
    <row r="3487" spans="1:20" ht="60" hidden="1" x14ac:dyDescent="0.25">
      <c r="A3487">
        <v>3485</v>
      </c>
      <c r="B3487" s="3" t="s">
        <v>3484</v>
      </c>
      <c r="C3487" s="3" t="s">
        <v>7595</v>
      </c>
      <c r="D3487">
        <v>1650</v>
      </c>
      <c r="E3487">
        <v>1660</v>
      </c>
      <c r="F3487" t="s">
        <v>8219</v>
      </c>
      <c r="G3487" t="s">
        <v>8224</v>
      </c>
      <c r="H3487" t="s">
        <v>8246</v>
      </c>
      <c r="I3487">
        <v>1454431080</v>
      </c>
      <c r="J3487">
        <v>1451839080</v>
      </c>
      <c r="K3487" t="b">
        <v>0</v>
      </c>
      <c r="L3487">
        <v>30</v>
      </c>
      <c r="M3487" t="b">
        <v>1</v>
      </c>
      <c r="N3487" t="s">
        <v>8271</v>
      </c>
      <c r="O3487" s="5">
        <f t="shared" si="216"/>
        <v>100.60606060606061</v>
      </c>
      <c r="P3487" s="7">
        <f t="shared" si="217"/>
        <v>55.333333333333336</v>
      </c>
      <c r="Q3487" t="s">
        <v>8317</v>
      </c>
      <c r="R3487" t="s">
        <v>8318</v>
      </c>
      <c r="S3487" s="12">
        <f t="shared" si="218"/>
        <v>42372.693055555559</v>
      </c>
      <c r="T3487" s="12">
        <f t="shared" si="219"/>
        <v>42402.693055555559</v>
      </c>
    </row>
    <row r="3488" spans="1:20" ht="45" hidden="1" x14ac:dyDescent="0.25">
      <c r="A3488">
        <v>3486</v>
      </c>
      <c r="B3488" s="3" t="s">
        <v>3485</v>
      </c>
      <c r="C3488" s="3" t="s">
        <v>7596</v>
      </c>
      <c r="D3488">
        <v>3000</v>
      </c>
      <c r="E3488">
        <v>4656</v>
      </c>
      <c r="F3488" t="s">
        <v>8219</v>
      </c>
      <c r="G3488" t="s">
        <v>8224</v>
      </c>
      <c r="H3488" t="s">
        <v>8246</v>
      </c>
      <c r="I3488">
        <v>1433314740</v>
      </c>
      <c r="J3488">
        <v>1430600401</v>
      </c>
      <c r="K3488" t="b">
        <v>0</v>
      </c>
      <c r="L3488">
        <v>56</v>
      </c>
      <c r="M3488" t="b">
        <v>1</v>
      </c>
      <c r="N3488" t="s">
        <v>8271</v>
      </c>
      <c r="O3488" s="5">
        <f t="shared" si="216"/>
        <v>155.20000000000002</v>
      </c>
      <c r="P3488" s="7">
        <f t="shared" si="217"/>
        <v>83.142857142857139</v>
      </c>
      <c r="Q3488" t="s">
        <v>8317</v>
      </c>
      <c r="R3488" t="s">
        <v>8318</v>
      </c>
      <c r="S3488" s="12">
        <f t="shared" si="218"/>
        <v>42126.87501157407</v>
      </c>
      <c r="T3488" s="12">
        <f t="shared" si="219"/>
        <v>42158.290972222225</v>
      </c>
    </row>
    <row r="3489" spans="1:20" ht="60" hidden="1" x14ac:dyDescent="0.25">
      <c r="A3489">
        <v>3487</v>
      </c>
      <c r="B3489" s="3" t="s">
        <v>3486</v>
      </c>
      <c r="C3489" s="3" t="s">
        <v>7597</v>
      </c>
      <c r="D3489">
        <v>2000</v>
      </c>
      <c r="E3489">
        <v>2555</v>
      </c>
      <c r="F3489" t="s">
        <v>8219</v>
      </c>
      <c r="G3489" t="s">
        <v>8225</v>
      </c>
      <c r="H3489" t="s">
        <v>8247</v>
      </c>
      <c r="I3489">
        <v>1435185252</v>
      </c>
      <c r="J3489">
        <v>1432593252</v>
      </c>
      <c r="K3489" t="b">
        <v>0</v>
      </c>
      <c r="L3489">
        <v>66</v>
      </c>
      <c r="M3489" t="b">
        <v>1</v>
      </c>
      <c r="N3489" t="s">
        <v>8271</v>
      </c>
      <c r="O3489" s="5">
        <f t="shared" si="216"/>
        <v>127.75000000000001</v>
      </c>
      <c r="P3489" s="7">
        <f t="shared" si="217"/>
        <v>38.712121212121211</v>
      </c>
      <c r="Q3489" t="s">
        <v>8317</v>
      </c>
      <c r="R3489" t="s">
        <v>8318</v>
      </c>
      <c r="S3489" s="12">
        <f t="shared" si="218"/>
        <v>42149.940416666665</v>
      </c>
      <c r="T3489" s="12">
        <f t="shared" si="219"/>
        <v>42179.940416666665</v>
      </c>
    </row>
    <row r="3490" spans="1:20" ht="60" hidden="1" x14ac:dyDescent="0.25">
      <c r="A3490">
        <v>3488</v>
      </c>
      <c r="B3490" s="3" t="s">
        <v>3487</v>
      </c>
      <c r="C3490" s="3" t="s">
        <v>7598</v>
      </c>
      <c r="D3490">
        <v>3000</v>
      </c>
      <c r="E3490">
        <v>3636</v>
      </c>
      <c r="F3490" t="s">
        <v>8219</v>
      </c>
      <c r="G3490" t="s">
        <v>8224</v>
      </c>
      <c r="H3490" t="s">
        <v>8246</v>
      </c>
      <c r="I3490">
        <v>1429286400</v>
      </c>
      <c r="J3490">
        <v>1427221560</v>
      </c>
      <c r="K3490" t="b">
        <v>0</v>
      </c>
      <c r="L3490">
        <v>29</v>
      </c>
      <c r="M3490" t="b">
        <v>1</v>
      </c>
      <c r="N3490" t="s">
        <v>8271</v>
      </c>
      <c r="O3490" s="5">
        <f t="shared" si="216"/>
        <v>121.2</v>
      </c>
      <c r="P3490" s="7">
        <f t="shared" si="217"/>
        <v>125.37931034482759</v>
      </c>
      <c r="Q3490" t="s">
        <v>8317</v>
      </c>
      <c r="R3490" t="s">
        <v>8318</v>
      </c>
      <c r="S3490" s="12">
        <f t="shared" si="218"/>
        <v>42087.768055555556</v>
      </c>
      <c r="T3490" s="12">
        <f t="shared" si="219"/>
        <v>42111.666666666672</v>
      </c>
    </row>
    <row r="3491" spans="1:20" ht="60" hidden="1" x14ac:dyDescent="0.25">
      <c r="A3491">
        <v>3489</v>
      </c>
      <c r="B3491" s="3" t="s">
        <v>3488</v>
      </c>
      <c r="C3491" s="3" t="s">
        <v>7599</v>
      </c>
      <c r="D3491">
        <v>5000</v>
      </c>
      <c r="E3491">
        <v>5635</v>
      </c>
      <c r="F3491" t="s">
        <v>8219</v>
      </c>
      <c r="G3491" t="s">
        <v>8225</v>
      </c>
      <c r="H3491" t="s">
        <v>8247</v>
      </c>
      <c r="I3491">
        <v>1400965200</v>
      </c>
      <c r="J3491">
        <v>1398352531</v>
      </c>
      <c r="K3491" t="b">
        <v>0</v>
      </c>
      <c r="L3491">
        <v>72</v>
      </c>
      <c r="M3491" t="b">
        <v>1</v>
      </c>
      <c r="N3491" t="s">
        <v>8271</v>
      </c>
      <c r="O3491" s="5">
        <f t="shared" si="216"/>
        <v>112.7</v>
      </c>
      <c r="P3491" s="7">
        <f t="shared" si="217"/>
        <v>78.263888888888886</v>
      </c>
      <c r="Q3491" t="s">
        <v>8317</v>
      </c>
      <c r="R3491" t="s">
        <v>8318</v>
      </c>
      <c r="S3491" s="12">
        <f t="shared" si="218"/>
        <v>41753.635775462964</v>
      </c>
      <c r="T3491" s="12">
        <f t="shared" si="219"/>
        <v>41783.875</v>
      </c>
    </row>
    <row r="3492" spans="1:20" ht="60" hidden="1" x14ac:dyDescent="0.25">
      <c r="A3492">
        <v>3490</v>
      </c>
      <c r="B3492" s="3" t="s">
        <v>3489</v>
      </c>
      <c r="C3492" s="3" t="s">
        <v>7600</v>
      </c>
      <c r="D3492">
        <v>1000</v>
      </c>
      <c r="E3492">
        <v>1275</v>
      </c>
      <c r="F3492" t="s">
        <v>8219</v>
      </c>
      <c r="G3492" t="s">
        <v>8224</v>
      </c>
      <c r="H3492" t="s">
        <v>8246</v>
      </c>
      <c r="I3492">
        <v>1460574924</v>
      </c>
      <c r="J3492">
        <v>1457982924</v>
      </c>
      <c r="K3492" t="b">
        <v>0</v>
      </c>
      <c r="L3492">
        <v>27</v>
      </c>
      <c r="M3492" t="b">
        <v>1</v>
      </c>
      <c r="N3492" t="s">
        <v>8271</v>
      </c>
      <c r="O3492" s="5">
        <f t="shared" si="216"/>
        <v>127.49999999999999</v>
      </c>
      <c r="P3492" s="7">
        <f t="shared" si="217"/>
        <v>47.222222222222221</v>
      </c>
      <c r="Q3492" t="s">
        <v>8317</v>
      </c>
      <c r="R3492" t="s">
        <v>8318</v>
      </c>
      <c r="S3492" s="12">
        <f t="shared" si="218"/>
        <v>42443.802361111113</v>
      </c>
      <c r="T3492" s="12">
        <f t="shared" si="219"/>
        <v>42473.802361111113</v>
      </c>
    </row>
    <row r="3493" spans="1:20" ht="60" hidden="1" x14ac:dyDescent="0.25">
      <c r="A3493">
        <v>3491</v>
      </c>
      <c r="B3493" s="3" t="s">
        <v>3490</v>
      </c>
      <c r="C3493" s="3" t="s">
        <v>7601</v>
      </c>
      <c r="D3493">
        <v>500</v>
      </c>
      <c r="E3493">
        <v>791</v>
      </c>
      <c r="F3493" t="s">
        <v>8219</v>
      </c>
      <c r="G3493" t="s">
        <v>8224</v>
      </c>
      <c r="H3493" t="s">
        <v>8246</v>
      </c>
      <c r="I3493">
        <v>1431928784</v>
      </c>
      <c r="J3493">
        <v>1430114384</v>
      </c>
      <c r="K3493" t="b">
        <v>0</v>
      </c>
      <c r="L3493">
        <v>10</v>
      </c>
      <c r="M3493" t="b">
        <v>1</v>
      </c>
      <c r="N3493" t="s">
        <v>8271</v>
      </c>
      <c r="O3493" s="5">
        <f t="shared" si="216"/>
        <v>158.20000000000002</v>
      </c>
      <c r="P3493" s="7">
        <f t="shared" si="217"/>
        <v>79.099999999999994</v>
      </c>
      <c r="Q3493" t="s">
        <v>8317</v>
      </c>
      <c r="R3493" t="s">
        <v>8318</v>
      </c>
      <c r="S3493" s="12">
        <f t="shared" si="218"/>
        <v>42121.249814814815</v>
      </c>
      <c r="T3493" s="12">
        <f t="shared" si="219"/>
        <v>42142.249814814815</v>
      </c>
    </row>
    <row r="3494" spans="1:20" ht="45" hidden="1" x14ac:dyDescent="0.25">
      <c r="A3494">
        <v>3492</v>
      </c>
      <c r="B3494" s="3" t="s">
        <v>3491</v>
      </c>
      <c r="C3494" s="3" t="s">
        <v>7602</v>
      </c>
      <c r="D3494">
        <v>3800</v>
      </c>
      <c r="E3494">
        <v>4000.22</v>
      </c>
      <c r="F3494" t="s">
        <v>8219</v>
      </c>
      <c r="G3494" t="s">
        <v>8224</v>
      </c>
      <c r="H3494" t="s">
        <v>8246</v>
      </c>
      <c r="I3494">
        <v>1445818397</v>
      </c>
      <c r="J3494">
        <v>1442794397</v>
      </c>
      <c r="K3494" t="b">
        <v>0</v>
      </c>
      <c r="L3494">
        <v>35</v>
      </c>
      <c r="M3494" t="b">
        <v>1</v>
      </c>
      <c r="N3494" t="s">
        <v>8271</v>
      </c>
      <c r="O3494" s="5">
        <f t="shared" si="216"/>
        <v>105.26894736842105</v>
      </c>
      <c r="P3494" s="7">
        <f t="shared" si="217"/>
        <v>114.29199999999999</v>
      </c>
      <c r="Q3494" t="s">
        <v>8317</v>
      </c>
      <c r="R3494" t="s">
        <v>8318</v>
      </c>
      <c r="S3494" s="12">
        <f t="shared" si="218"/>
        <v>42268.009224537032</v>
      </c>
      <c r="T3494" s="12">
        <f t="shared" si="219"/>
        <v>42303.009224537032</v>
      </c>
    </row>
    <row r="3495" spans="1:20" ht="60" hidden="1" x14ac:dyDescent="0.25">
      <c r="A3495">
        <v>3493</v>
      </c>
      <c r="B3495" s="3" t="s">
        <v>3492</v>
      </c>
      <c r="C3495" s="3" t="s">
        <v>7603</v>
      </c>
      <c r="D3495">
        <v>1500</v>
      </c>
      <c r="E3495">
        <v>1500</v>
      </c>
      <c r="F3495" t="s">
        <v>8219</v>
      </c>
      <c r="G3495" t="s">
        <v>8224</v>
      </c>
      <c r="H3495" t="s">
        <v>8246</v>
      </c>
      <c r="I3495">
        <v>1408252260</v>
      </c>
      <c r="J3495">
        <v>1406580436</v>
      </c>
      <c r="K3495" t="b">
        <v>0</v>
      </c>
      <c r="L3495">
        <v>29</v>
      </c>
      <c r="M3495" t="b">
        <v>1</v>
      </c>
      <c r="N3495" t="s">
        <v>8271</v>
      </c>
      <c r="O3495" s="5">
        <f t="shared" si="216"/>
        <v>100</v>
      </c>
      <c r="P3495" s="7">
        <f t="shared" si="217"/>
        <v>51.724137931034484</v>
      </c>
      <c r="Q3495" t="s">
        <v>8317</v>
      </c>
      <c r="R3495" t="s">
        <v>8318</v>
      </c>
      <c r="S3495" s="12">
        <f t="shared" si="218"/>
        <v>41848.866157407407</v>
      </c>
      <c r="T3495" s="12">
        <f t="shared" si="219"/>
        <v>41868.21597222222</v>
      </c>
    </row>
    <row r="3496" spans="1:20" ht="60" hidden="1" x14ac:dyDescent="0.25">
      <c r="A3496">
        <v>3494</v>
      </c>
      <c r="B3496" s="3" t="s">
        <v>3493</v>
      </c>
      <c r="C3496" s="3" t="s">
        <v>7604</v>
      </c>
      <c r="D3496">
        <v>400</v>
      </c>
      <c r="E3496">
        <v>400</v>
      </c>
      <c r="F3496" t="s">
        <v>8219</v>
      </c>
      <c r="G3496" t="s">
        <v>8224</v>
      </c>
      <c r="H3496" t="s">
        <v>8246</v>
      </c>
      <c r="I3496">
        <v>1480140000</v>
      </c>
      <c r="J3496">
        <v>1479186575</v>
      </c>
      <c r="K3496" t="b">
        <v>0</v>
      </c>
      <c r="L3496">
        <v>13</v>
      </c>
      <c r="M3496" t="b">
        <v>1</v>
      </c>
      <c r="N3496" t="s">
        <v>8271</v>
      </c>
      <c r="O3496" s="5">
        <f t="shared" si="216"/>
        <v>100</v>
      </c>
      <c r="P3496" s="7">
        <f t="shared" si="217"/>
        <v>30.76923076923077</v>
      </c>
      <c r="Q3496" t="s">
        <v>8317</v>
      </c>
      <c r="R3496" t="s">
        <v>8318</v>
      </c>
      <c r="S3496" s="12">
        <f t="shared" si="218"/>
        <v>42689.214988425927</v>
      </c>
      <c r="T3496" s="12">
        <f t="shared" si="219"/>
        <v>42700.25</v>
      </c>
    </row>
    <row r="3497" spans="1:20" ht="60" hidden="1" x14ac:dyDescent="0.25">
      <c r="A3497">
        <v>3495</v>
      </c>
      <c r="B3497" s="3" t="s">
        <v>3494</v>
      </c>
      <c r="C3497" s="3" t="s">
        <v>7605</v>
      </c>
      <c r="D3497">
        <v>5000</v>
      </c>
      <c r="E3497">
        <v>5343</v>
      </c>
      <c r="F3497" t="s">
        <v>8219</v>
      </c>
      <c r="G3497" t="s">
        <v>8229</v>
      </c>
      <c r="H3497" t="s">
        <v>8251</v>
      </c>
      <c r="I3497">
        <v>1414862280</v>
      </c>
      <c r="J3497">
        <v>1412360309</v>
      </c>
      <c r="K3497" t="b">
        <v>0</v>
      </c>
      <c r="L3497">
        <v>72</v>
      </c>
      <c r="M3497" t="b">
        <v>1</v>
      </c>
      <c r="N3497" t="s">
        <v>8271</v>
      </c>
      <c r="O3497" s="5">
        <f t="shared" si="216"/>
        <v>106.86</v>
      </c>
      <c r="P3497" s="7">
        <f t="shared" si="217"/>
        <v>74.208333333333329</v>
      </c>
      <c r="Q3497" t="s">
        <v>8317</v>
      </c>
      <c r="R3497" t="s">
        <v>8318</v>
      </c>
      <c r="S3497" s="12">
        <f t="shared" si="218"/>
        <v>41915.762835648151</v>
      </c>
      <c r="T3497" s="12">
        <f t="shared" si="219"/>
        <v>41944.720833333333</v>
      </c>
    </row>
    <row r="3498" spans="1:20" ht="60" hidden="1" x14ac:dyDescent="0.25">
      <c r="A3498">
        <v>3496</v>
      </c>
      <c r="B3498" s="3" t="s">
        <v>3495</v>
      </c>
      <c r="C3498" s="3" t="s">
        <v>7606</v>
      </c>
      <c r="D3498">
        <v>3000</v>
      </c>
      <c r="E3498">
        <v>3732</v>
      </c>
      <c r="F3498" t="s">
        <v>8219</v>
      </c>
      <c r="G3498" t="s">
        <v>8224</v>
      </c>
      <c r="H3498" t="s">
        <v>8246</v>
      </c>
      <c r="I3498">
        <v>1473625166</v>
      </c>
      <c r="J3498">
        <v>1470169166</v>
      </c>
      <c r="K3498" t="b">
        <v>0</v>
      </c>
      <c r="L3498">
        <v>78</v>
      </c>
      <c r="M3498" t="b">
        <v>1</v>
      </c>
      <c r="N3498" t="s">
        <v>8271</v>
      </c>
      <c r="O3498" s="5">
        <f t="shared" si="216"/>
        <v>124.4</v>
      </c>
      <c r="P3498" s="7">
        <f t="shared" si="217"/>
        <v>47.846153846153847</v>
      </c>
      <c r="Q3498" t="s">
        <v>8317</v>
      </c>
      <c r="R3498" t="s">
        <v>8318</v>
      </c>
      <c r="S3498" s="12">
        <f t="shared" si="218"/>
        <v>42584.846828703703</v>
      </c>
      <c r="T3498" s="12">
        <f t="shared" si="219"/>
        <v>42624.846828703703</v>
      </c>
    </row>
    <row r="3499" spans="1:20" ht="60" hidden="1" x14ac:dyDescent="0.25">
      <c r="A3499">
        <v>3497</v>
      </c>
      <c r="B3499" s="3" t="s">
        <v>3496</v>
      </c>
      <c r="C3499" s="3" t="s">
        <v>7607</v>
      </c>
      <c r="D3499">
        <v>1551</v>
      </c>
      <c r="E3499">
        <v>1686</v>
      </c>
      <c r="F3499" t="s">
        <v>8219</v>
      </c>
      <c r="G3499" t="s">
        <v>8224</v>
      </c>
      <c r="H3499" t="s">
        <v>8246</v>
      </c>
      <c r="I3499">
        <v>1464904800</v>
      </c>
      <c r="J3499">
        <v>1463852904</v>
      </c>
      <c r="K3499" t="b">
        <v>0</v>
      </c>
      <c r="L3499">
        <v>49</v>
      </c>
      <c r="M3499" t="b">
        <v>1</v>
      </c>
      <c r="N3499" t="s">
        <v>8271</v>
      </c>
      <c r="O3499" s="5">
        <f t="shared" si="216"/>
        <v>108.70406189555126</v>
      </c>
      <c r="P3499" s="7">
        <f t="shared" si="217"/>
        <v>34.408163265306122</v>
      </c>
      <c r="Q3499" t="s">
        <v>8317</v>
      </c>
      <c r="R3499" t="s">
        <v>8318</v>
      </c>
      <c r="S3499" s="12">
        <f t="shared" si="218"/>
        <v>42511.741944444439</v>
      </c>
      <c r="T3499" s="12">
        <f t="shared" si="219"/>
        <v>42523.916666666672</v>
      </c>
    </row>
    <row r="3500" spans="1:20" ht="60" hidden="1" x14ac:dyDescent="0.25">
      <c r="A3500">
        <v>3498</v>
      </c>
      <c r="B3500" s="3" t="s">
        <v>3497</v>
      </c>
      <c r="C3500" s="3" t="s">
        <v>7608</v>
      </c>
      <c r="D3500">
        <v>1650</v>
      </c>
      <c r="E3500">
        <v>1690</v>
      </c>
      <c r="F3500" t="s">
        <v>8219</v>
      </c>
      <c r="G3500" t="s">
        <v>8229</v>
      </c>
      <c r="H3500" t="s">
        <v>8251</v>
      </c>
      <c r="I3500">
        <v>1464471840</v>
      </c>
      <c r="J3500">
        <v>1459309704</v>
      </c>
      <c r="K3500" t="b">
        <v>0</v>
      </c>
      <c r="L3500">
        <v>42</v>
      </c>
      <c r="M3500" t="b">
        <v>1</v>
      </c>
      <c r="N3500" t="s">
        <v>8271</v>
      </c>
      <c r="O3500" s="5">
        <f t="shared" si="216"/>
        <v>102.42424242424242</v>
      </c>
      <c r="P3500" s="7">
        <f t="shared" si="217"/>
        <v>40.238095238095241</v>
      </c>
      <c r="Q3500" t="s">
        <v>8317</v>
      </c>
      <c r="R3500" t="s">
        <v>8318</v>
      </c>
      <c r="S3500" s="12">
        <f t="shared" si="218"/>
        <v>42459.15861111111</v>
      </c>
      <c r="T3500" s="12">
        <f t="shared" si="219"/>
        <v>42518.905555555553</v>
      </c>
    </row>
    <row r="3501" spans="1:20" ht="60" hidden="1" x14ac:dyDescent="0.25">
      <c r="A3501">
        <v>3499</v>
      </c>
      <c r="B3501" s="3" t="s">
        <v>3498</v>
      </c>
      <c r="C3501" s="3" t="s">
        <v>7609</v>
      </c>
      <c r="D3501">
        <v>2000</v>
      </c>
      <c r="E3501">
        <v>2110</v>
      </c>
      <c r="F3501" t="s">
        <v>8219</v>
      </c>
      <c r="G3501" t="s">
        <v>8224</v>
      </c>
      <c r="H3501" t="s">
        <v>8246</v>
      </c>
      <c r="I3501">
        <v>1435733940</v>
      </c>
      <c r="J3501">
        <v>1431046325</v>
      </c>
      <c r="K3501" t="b">
        <v>0</v>
      </c>
      <c r="L3501">
        <v>35</v>
      </c>
      <c r="M3501" t="b">
        <v>1</v>
      </c>
      <c r="N3501" t="s">
        <v>8271</v>
      </c>
      <c r="O3501" s="5">
        <f t="shared" si="216"/>
        <v>105.5</v>
      </c>
      <c r="P3501" s="7">
        <f t="shared" si="217"/>
        <v>60.285714285714285</v>
      </c>
      <c r="Q3501" t="s">
        <v>8317</v>
      </c>
      <c r="R3501" t="s">
        <v>8318</v>
      </c>
      <c r="S3501" s="12">
        <f t="shared" si="218"/>
        <v>42132.036168981482</v>
      </c>
      <c r="T3501" s="12">
        <f t="shared" si="219"/>
        <v>42186.290972222225</v>
      </c>
    </row>
    <row r="3502" spans="1:20" ht="60" hidden="1" x14ac:dyDescent="0.25">
      <c r="A3502">
        <v>3500</v>
      </c>
      <c r="B3502" s="3" t="s">
        <v>3499</v>
      </c>
      <c r="C3502" s="3" t="s">
        <v>7610</v>
      </c>
      <c r="D3502">
        <v>1000</v>
      </c>
      <c r="E3502">
        <v>1063</v>
      </c>
      <c r="F3502" t="s">
        <v>8219</v>
      </c>
      <c r="G3502" t="s">
        <v>8224</v>
      </c>
      <c r="H3502" t="s">
        <v>8246</v>
      </c>
      <c r="I3502">
        <v>1457326740</v>
      </c>
      <c r="J3502">
        <v>1455919438</v>
      </c>
      <c r="K3502" t="b">
        <v>0</v>
      </c>
      <c r="L3502">
        <v>42</v>
      </c>
      <c r="M3502" t="b">
        <v>1</v>
      </c>
      <c r="N3502" t="s">
        <v>8271</v>
      </c>
      <c r="O3502" s="5">
        <f t="shared" si="216"/>
        <v>106.3</v>
      </c>
      <c r="P3502" s="7">
        <f t="shared" si="217"/>
        <v>25.30952380952381</v>
      </c>
      <c r="Q3502" t="s">
        <v>8317</v>
      </c>
      <c r="R3502" t="s">
        <v>8318</v>
      </c>
      <c r="S3502" s="12">
        <f t="shared" si="218"/>
        <v>42419.91942129629</v>
      </c>
      <c r="T3502" s="12">
        <f t="shared" si="219"/>
        <v>42436.207638888889</v>
      </c>
    </row>
    <row r="3503" spans="1:20" ht="45" hidden="1" x14ac:dyDescent="0.25">
      <c r="A3503">
        <v>3501</v>
      </c>
      <c r="B3503" s="3" t="s">
        <v>3500</v>
      </c>
      <c r="C3503" s="3" t="s">
        <v>7611</v>
      </c>
      <c r="D3503">
        <v>1500</v>
      </c>
      <c r="E3503">
        <v>1510</v>
      </c>
      <c r="F3503" t="s">
        <v>8219</v>
      </c>
      <c r="G3503" t="s">
        <v>8225</v>
      </c>
      <c r="H3503" t="s">
        <v>8247</v>
      </c>
      <c r="I3503">
        <v>1441995595</v>
      </c>
      <c r="J3503">
        <v>1439835595</v>
      </c>
      <c r="K3503" t="b">
        <v>0</v>
      </c>
      <c r="L3503">
        <v>42</v>
      </c>
      <c r="M3503" t="b">
        <v>1</v>
      </c>
      <c r="N3503" t="s">
        <v>8271</v>
      </c>
      <c r="O3503" s="5">
        <f t="shared" si="216"/>
        <v>100.66666666666666</v>
      </c>
      <c r="P3503" s="7">
        <f t="shared" si="217"/>
        <v>35.952380952380949</v>
      </c>
      <c r="Q3503" t="s">
        <v>8317</v>
      </c>
      <c r="R3503" t="s">
        <v>8318</v>
      </c>
      <c r="S3503" s="12">
        <f t="shared" si="218"/>
        <v>42233.763831018514</v>
      </c>
      <c r="T3503" s="12">
        <f t="shared" si="219"/>
        <v>42258.763831018514</v>
      </c>
    </row>
    <row r="3504" spans="1:20" ht="60" hidden="1" x14ac:dyDescent="0.25">
      <c r="A3504">
        <v>3502</v>
      </c>
      <c r="B3504" s="3" t="s">
        <v>3501</v>
      </c>
      <c r="C3504" s="3" t="s">
        <v>7612</v>
      </c>
      <c r="D3504">
        <v>4000</v>
      </c>
      <c r="E3504">
        <v>4216</v>
      </c>
      <c r="F3504" t="s">
        <v>8219</v>
      </c>
      <c r="G3504" t="s">
        <v>8224</v>
      </c>
      <c r="H3504" t="s">
        <v>8246</v>
      </c>
      <c r="I3504">
        <v>1458100740</v>
      </c>
      <c r="J3504">
        <v>1456862924</v>
      </c>
      <c r="K3504" t="b">
        <v>0</v>
      </c>
      <c r="L3504">
        <v>31</v>
      </c>
      <c r="M3504" t="b">
        <v>1</v>
      </c>
      <c r="N3504" t="s">
        <v>8271</v>
      </c>
      <c r="O3504" s="5">
        <f t="shared" si="216"/>
        <v>105.4</v>
      </c>
      <c r="P3504" s="7">
        <f t="shared" si="217"/>
        <v>136</v>
      </c>
      <c r="Q3504" t="s">
        <v>8317</v>
      </c>
      <c r="R3504" t="s">
        <v>8318</v>
      </c>
      <c r="S3504" s="12">
        <f t="shared" si="218"/>
        <v>42430.839398148149</v>
      </c>
      <c r="T3504" s="12">
        <f t="shared" si="219"/>
        <v>42445.165972222225</v>
      </c>
    </row>
    <row r="3505" spans="1:20" ht="45" hidden="1" x14ac:dyDescent="0.25">
      <c r="A3505">
        <v>3503</v>
      </c>
      <c r="B3505" s="3" t="s">
        <v>3502</v>
      </c>
      <c r="C3505" s="3" t="s">
        <v>7613</v>
      </c>
      <c r="D3505">
        <v>2500</v>
      </c>
      <c r="E3505">
        <v>2689</v>
      </c>
      <c r="F3505" t="s">
        <v>8219</v>
      </c>
      <c r="G3505" t="s">
        <v>8225</v>
      </c>
      <c r="H3505" t="s">
        <v>8247</v>
      </c>
      <c r="I3505">
        <v>1469359728</v>
      </c>
      <c r="J3505">
        <v>1466767728</v>
      </c>
      <c r="K3505" t="b">
        <v>0</v>
      </c>
      <c r="L3505">
        <v>38</v>
      </c>
      <c r="M3505" t="b">
        <v>1</v>
      </c>
      <c r="N3505" t="s">
        <v>8271</v>
      </c>
      <c r="O3505" s="5">
        <f t="shared" si="216"/>
        <v>107.55999999999999</v>
      </c>
      <c r="P3505" s="7">
        <f t="shared" si="217"/>
        <v>70.763157894736835</v>
      </c>
      <c r="Q3505" t="s">
        <v>8317</v>
      </c>
      <c r="R3505" t="s">
        <v>8318</v>
      </c>
      <c r="S3505" s="12">
        <f t="shared" si="218"/>
        <v>42545.478333333333</v>
      </c>
      <c r="T3505" s="12">
        <f t="shared" si="219"/>
        <v>42575.478333333333</v>
      </c>
    </row>
    <row r="3506" spans="1:20" ht="60" hidden="1" x14ac:dyDescent="0.25">
      <c r="A3506">
        <v>3504</v>
      </c>
      <c r="B3506" s="3" t="s">
        <v>3503</v>
      </c>
      <c r="C3506" s="3" t="s">
        <v>7614</v>
      </c>
      <c r="D3506">
        <v>1000</v>
      </c>
      <c r="E3506">
        <v>1000</v>
      </c>
      <c r="F3506" t="s">
        <v>8219</v>
      </c>
      <c r="G3506" t="s">
        <v>8224</v>
      </c>
      <c r="H3506" t="s">
        <v>8246</v>
      </c>
      <c r="I3506">
        <v>1447959491</v>
      </c>
      <c r="J3506">
        <v>1445363891</v>
      </c>
      <c r="K3506" t="b">
        <v>0</v>
      </c>
      <c r="L3506">
        <v>8</v>
      </c>
      <c r="M3506" t="b">
        <v>1</v>
      </c>
      <c r="N3506" t="s">
        <v>8271</v>
      </c>
      <c r="O3506" s="5">
        <f t="shared" si="216"/>
        <v>100</v>
      </c>
      <c r="P3506" s="7">
        <f t="shared" si="217"/>
        <v>125</v>
      </c>
      <c r="Q3506" t="s">
        <v>8317</v>
      </c>
      <c r="R3506" t="s">
        <v>8318</v>
      </c>
      <c r="S3506" s="12">
        <f t="shared" si="218"/>
        <v>42297.748738425929</v>
      </c>
      <c r="T3506" s="12">
        <f t="shared" si="219"/>
        <v>42327.790405092594</v>
      </c>
    </row>
    <row r="3507" spans="1:20" ht="90" hidden="1" x14ac:dyDescent="0.25">
      <c r="A3507">
        <v>3505</v>
      </c>
      <c r="B3507" s="3" t="s">
        <v>3504</v>
      </c>
      <c r="C3507" s="3" t="s">
        <v>7615</v>
      </c>
      <c r="D3507">
        <v>2500</v>
      </c>
      <c r="E3507">
        <v>2594</v>
      </c>
      <c r="F3507" t="s">
        <v>8219</v>
      </c>
      <c r="G3507" t="s">
        <v>8224</v>
      </c>
      <c r="H3507" t="s">
        <v>8246</v>
      </c>
      <c r="I3507">
        <v>1399953600</v>
      </c>
      <c r="J3507">
        <v>1398983245</v>
      </c>
      <c r="K3507" t="b">
        <v>0</v>
      </c>
      <c r="L3507">
        <v>39</v>
      </c>
      <c r="M3507" t="b">
        <v>1</v>
      </c>
      <c r="N3507" t="s">
        <v>8271</v>
      </c>
      <c r="O3507" s="5">
        <f t="shared" si="216"/>
        <v>103.76</v>
      </c>
      <c r="P3507" s="7">
        <f t="shared" si="217"/>
        <v>66.512820512820511</v>
      </c>
      <c r="Q3507" t="s">
        <v>8317</v>
      </c>
      <c r="R3507" t="s">
        <v>8318</v>
      </c>
      <c r="S3507" s="12">
        <f t="shared" si="218"/>
        <v>41760.935706018521</v>
      </c>
      <c r="T3507" s="12">
        <f t="shared" si="219"/>
        <v>41772.166666666664</v>
      </c>
    </row>
    <row r="3508" spans="1:20" ht="60" hidden="1" x14ac:dyDescent="0.25">
      <c r="A3508">
        <v>3506</v>
      </c>
      <c r="B3508" s="3" t="s">
        <v>3505</v>
      </c>
      <c r="C3508" s="3" t="s">
        <v>7616</v>
      </c>
      <c r="D3508">
        <v>3000</v>
      </c>
      <c r="E3508">
        <v>3045</v>
      </c>
      <c r="F3508" t="s">
        <v>8219</v>
      </c>
      <c r="G3508" t="s">
        <v>8224</v>
      </c>
      <c r="H3508" t="s">
        <v>8246</v>
      </c>
      <c r="I3508">
        <v>1408815440</v>
      </c>
      <c r="J3508">
        <v>1404927440</v>
      </c>
      <c r="K3508" t="b">
        <v>0</v>
      </c>
      <c r="L3508">
        <v>29</v>
      </c>
      <c r="M3508" t="b">
        <v>1</v>
      </c>
      <c r="N3508" t="s">
        <v>8271</v>
      </c>
      <c r="O3508" s="5">
        <f t="shared" si="216"/>
        <v>101.49999999999999</v>
      </c>
      <c r="P3508" s="7">
        <f t="shared" si="217"/>
        <v>105</v>
      </c>
      <c r="Q3508" t="s">
        <v>8317</v>
      </c>
      <c r="R3508" t="s">
        <v>8318</v>
      </c>
      <c r="S3508" s="12">
        <f t="shared" si="218"/>
        <v>41829.734259259261</v>
      </c>
      <c r="T3508" s="12">
        <f t="shared" si="219"/>
        <v>41874.734259259261</v>
      </c>
    </row>
    <row r="3509" spans="1:20" ht="45" hidden="1" x14ac:dyDescent="0.25">
      <c r="A3509">
        <v>3507</v>
      </c>
      <c r="B3509" s="3" t="s">
        <v>3506</v>
      </c>
      <c r="C3509" s="3" t="s">
        <v>7617</v>
      </c>
      <c r="D3509">
        <v>10000</v>
      </c>
      <c r="E3509">
        <v>10440</v>
      </c>
      <c r="F3509" t="s">
        <v>8219</v>
      </c>
      <c r="G3509" t="s">
        <v>8224</v>
      </c>
      <c r="H3509" t="s">
        <v>8246</v>
      </c>
      <c r="I3509">
        <v>1464732537</v>
      </c>
      <c r="J3509">
        <v>1462140537</v>
      </c>
      <c r="K3509" t="b">
        <v>0</v>
      </c>
      <c r="L3509">
        <v>72</v>
      </c>
      <c r="M3509" t="b">
        <v>1</v>
      </c>
      <c r="N3509" t="s">
        <v>8271</v>
      </c>
      <c r="O3509" s="5">
        <f t="shared" si="216"/>
        <v>104.4</v>
      </c>
      <c r="P3509" s="7">
        <f t="shared" si="217"/>
        <v>145</v>
      </c>
      <c r="Q3509" t="s">
        <v>8317</v>
      </c>
      <c r="R3509" t="s">
        <v>8318</v>
      </c>
      <c r="S3509" s="12">
        <f t="shared" si="218"/>
        <v>42491.92288194444</v>
      </c>
      <c r="T3509" s="12">
        <f t="shared" si="219"/>
        <v>42521.92288194444</v>
      </c>
    </row>
    <row r="3510" spans="1:20" ht="60" hidden="1" x14ac:dyDescent="0.25">
      <c r="A3510">
        <v>3508</v>
      </c>
      <c r="B3510" s="3" t="s">
        <v>3507</v>
      </c>
      <c r="C3510" s="3" t="s">
        <v>7618</v>
      </c>
      <c r="D3510">
        <v>100</v>
      </c>
      <c r="E3510">
        <v>180</v>
      </c>
      <c r="F3510" t="s">
        <v>8219</v>
      </c>
      <c r="G3510" t="s">
        <v>8225</v>
      </c>
      <c r="H3510" t="s">
        <v>8247</v>
      </c>
      <c r="I3510">
        <v>1462914000</v>
      </c>
      <c r="J3510">
        <v>1460914253</v>
      </c>
      <c r="K3510" t="b">
        <v>0</v>
      </c>
      <c r="L3510">
        <v>15</v>
      </c>
      <c r="M3510" t="b">
        <v>1</v>
      </c>
      <c r="N3510" t="s">
        <v>8271</v>
      </c>
      <c r="O3510" s="5">
        <f t="shared" si="216"/>
        <v>180</v>
      </c>
      <c r="P3510" s="7">
        <f t="shared" si="217"/>
        <v>12</v>
      </c>
      <c r="Q3510" t="s">
        <v>8317</v>
      </c>
      <c r="R3510" t="s">
        <v>8318</v>
      </c>
      <c r="S3510" s="12">
        <f t="shared" si="218"/>
        <v>42477.729780092588</v>
      </c>
      <c r="T3510" s="12">
        <f t="shared" si="219"/>
        <v>42500.875</v>
      </c>
    </row>
    <row r="3511" spans="1:20" ht="60" hidden="1" x14ac:dyDescent="0.25">
      <c r="A3511">
        <v>3509</v>
      </c>
      <c r="B3511" s="3" t="s">
        <v>3508</v>
      </c>
      <c r="C3511" s="3" t="s">
        <v>7619</v>
      </c>
      <c r="D3511">
        <v>3000</v>
      </c>
      <c r="E3511">
        <v>3190</v>
      </c>
      <c r="F3511" t="s">
        <v>8219</v>
      </c>
      <c r="G3511" t="s">
        <v>8224</v>
      </c>
      <c r="H3511" t="s">
        <v>8246</v>
      </c>
      <c r="I3511">
        <v>1416545700</v>
      </c>
      <c r="J3511">
        <v>1415392666</v>
      </c>
      <c r="K3511" t="b">
        <v>0</v>
      </c>
      <c r="L3511">
        <v>33</v>
      </c>
      <c r="M3511" t="b">
        <v>1</v>
      </c>
      <c r="N3511" t="s">
        <v>8271</v>
      </c>
      <c r="O3511" s="5">
        <f t="shared" si="216"/>
        <v>106.33333333333333</v>
      </c>
      <c r="P3511" s="7">
        <f t="shared" si="217"/>
        <v>96.666666666666671</v>
      </c>
      <c r="Q3511" t="s">
        <v>8317</v>
      </c>
      <c r="R3511" t="s">
        <v>8318</v>
      </c>
      <c r="S3511" s="12">
        <f t="shared" si="218"/>
        <v>41950.859560185185</v>
      </c>
      <c r="T3511" s="12">
        <f t="shared" si="219"/>
        <v>41964.204861111109</v>
      </c>
    </row>
    <row r="3512" spans="1:20" ht="60" hidden="1" x14ac:dyDescent="0.25">
      <c r="A3512">
        <v>3510</v>
      </c>
      <c r="B3512" s="3" t="s">
        <v>3509</v>
      </c>
      <c r="C3512" s="3" t="s">
        <v>7620</v>
      </c>
      <c r="D3512">
        <v>900</v>
      </c>
      <c r="E3512">
        <v>905</v>
      </c>
      <c r="F3512" t="s">
        <v>8219</v>
      </c>
      <c r="G3512" t="s">
        <v>8224</v>
      </c>
      <c r="H3512" t="s">
        <v>8246</v>
      </c>
      <c r="I3512">
        <v>1404312846</v>
      </c>
      <c r="J3512">
        <v>1402584846</v>
      </c>
      <c r="K3512" t="b">
        <v>0</v>
      </c>
      <c r="L3512">
        <v>15</v>
      </c>
      <c r="M3512" t="b">
        <v>1</v>
      </c>
      <c r="N3512" t="s">
        <v>8271</v>
      </c>
      <c r="O3512" s="5">
        <f t="shared" si="216"/>
        <v>100.55555555555556</v>
      </c>
      <c r="P3512" s="7">
        <f t="shared" si="217"/>
        <v>60.333333333333336</v>
      </c>
      <c r="Q3512" t="s">
        <v>8317</v>
      </c>
      <c r="R3512" t="s">
        <v>8318</v>
      </c>
      <c r="S3512" s="12">
        <f t="shared" si="218"/>
        <v>41802.62090277778</v>
      </c>
      <c r="T3512" s="12">
        <f t="shared" si="219"/>
        <v>41822.62090277778</v>
      </c>
    </row>
    <row r="3513" spans="1:20" ht="45" hidden="1" x14ac:dyDescent="0.25">
      <c r="A3513">
        <v>3511</v>
      </c>
      <c r="B3513" s="3" t="s">
        <v>3510</v>
      </c>
      <c r="C3513" s="3" t="s">
        <v>7621</v>
      </c>
      <c r="D3513">
        <v>1500</v>
      </c>
      <c r="E3513">
        <v>1518</v>
      </c>
      <c r="F3513" t="s">
        <v>8219</v>
      </c>
      <c r="G3513" t="s">
        <v>8225</v>
      </c>
      <c r="H3513" t="s">
        <v>8247</v>
      </c>
      <c r="I3513">
        <v>1415385000</v>
      </c>
      <c r="J3513">
        <v>1413406695</v>
      </c>
      <c r="K3513" t="b">
        <v>0</v>
      </c>
      <c r="L3513">
        <v>19</v>
      </c>
      <c r="M3513" t="b">
        <v>1</v>
      </c>
      <c r="N3513" t="s">
        <v>8271</v>
      </c>
      <c r="O3513" s="5">
        <f t="shared" si="216"/>
        <v>101.2</v>
      </c>
      <c r="P3513" s="7">
        <f t="shared" si="217"/>
        <v>79.89473684210526</v>
      </c>
      <c r="Q3513" t="s">
        <v>8317</v>
      </c>
      <c r="R3513" t="s">
        <v>8318</v>
      </c>
      <c r="S3513" s="12">
        <f t="shared" si="218"/>
        <v>41927.873784722222</v>
      </c>
      <c r="T3513" s="12">
        <f t="shared" si="219"/>
        <v>41950.770833333336</v>
      </c>
    </row>
    <row r="3514" spans="1:20" ht="60" hidden="1" x14ac:dyDescent="0.25">
      <c r="A3514">
        <v>3512</v>
      </c>
      <c r="B3514" s="3" t="s">
        <v>3511</v>
      </c>
      <c r="C3514" s="3" t="s">
        <v>7622</v>
      </c>
      <c r="D3514">
        <v>1000</v>
      </c>
      <c r="E3514">
        <v>1000</v>
      </c>
      <c r="F3514" t="s">
        <v>8219</v>
      </c>
      <c r="G3514" t="s">
        <v>8225</v>
      </c>
      <c r="H3514" t="s">
        <v>8247</v>
      </c>
      <c r="I3514">
        <v>1429789992</v>
      </c>
      <c r="J3514">
        <v>1424609592</v>
      </c>
      <c r="K3514" t="b">
        <v>0</v>
      </c>
      <c r="L3514">
        <v>17</v>
      </c>
      <c r="M3514" t="b">
        <v>1</v>
      </c>
      <c r="N3514" t="s">
        <v>8271</v>
      </c>
      <c r="O3514" s="5">
        <f t="shared" si="216"/>
        <v>100</v>
      </c>
      <c r="P3514" s="7">
        <f t="shared" si="217"/>
        <v>58.823529411764703</v>
      </c>
      <c r="Q3514" t="s">
        <v>8317</v>
      </c>
      <c r="R3514" t="s">
        <v>8318</v>
      </c>
      <c r="S3514" s="12">
        <f t="shared" si="218"/>
        <v>42057.536944444444</v>
      </c>
      <c r="T3514" s="12">
        <f t="shared" si="219"/>
        <v>42117.49527777778</v>
      </c>
    </row>
    <row r="3515" spans="1:20" ht="60" hidden="1" x14ac:dyDescent="0.25">
      <c r="A3515">
        <v>3513</v>
      </c>
      <c r="B3515" s="3" t="s">
        <v>3512</v>
      </c>
      <c r="C3515" s="3" t="s">
        <v>7623</v>
      </c>
      <c r="D3515">
        <v>2800</v>
      </c>
      <c r="E3515">
        <v>3315</v>
      </c>
      <c r="F3515" t="s">
        <v>8219</v>
      </c>
      <c r="G3515" t="s">
        <v>8224</v>
      </c>
      <c r="H3515" t="s">
        <v>8246</v>
      </c>
      <c r="I3515">
        <v>1401857940</v>
      </c>
      <c r="J3515">
        <v>1400725112</v>
      </c>
      <c r="K3515" t="b">
        <v>0</v>
      </c>
      <c r="L3515">
        <v>44</v>
      </c>
      <c r="M3515" t="b">
        <v>1</v>
      </c>
      <c r="N3515" t="s">
        <v>8271</v>
      </c>
      <c r="O3515" s="5">
        <f t="shared" si="216"/>
        <v>118.39285714285714</v>
      </c>
      <c r="P3515" s="7">
        <f t="shared" si="217"/>
        <v>75.340909090909093</v>
      </c>
      <c r="Q3515" t="s">
        <v>8317</v>
      </c>
      <c r="R3515" t="s">
        <v>8318</v>
      </c>
      <c r="S3515" s="12">
        <f t="shared" si="218"/>
        <v>41781.096203703702</v>
      </c>
      <c r="T3515" s="12">
        <f t="shared" si="219"/>
        <v>41794.207638888889</v>
      </c>
    </row>
    <row r="3516" spans="1:20" ht="45" hidden="1" x14ac:dyDescent="0.25">
      <c r="A3516">
        <v>3514</v>
      </c>
      <c r="B3516" s="3" t="s">
        <v>3513</v>
      </c>
      <c r="C3516" s="3" t="s">
        <v>7624</v>
      </c>
      <c r="D3516">
        <v>500</v>
      </c>
      <c r="E3516">
        <v>550</v>
      </c>
      <c r="F3516" t="s">
        <v>8219</v>
      </c>
      <c r="G3516" t="s">
        <v>8224</v>
      </c>
      <c r="H3516" t="s">
        <v>8246</v>
      </c>
      <c r="I3516">
        <v>1422853140</v>
      </c>
      <c r="J3516">
        <v>1421439552</v>
      </c>
      <c r="K3516" t="b">
        <v>0</v>
      </c>
      <c r="L3516">
        <v>10</v>
      </c>
      <c r="M3516" t="b">
        <v>1</v>
      </c>
      <c r="N3516" t="s">
        <v>8271</v>
      </c>
      <c r="O3516" s="5">
        <f t="shared" si="216"/>
        <v>110.00000000000001</v>
      </c>
      <c r="P3516" s="7">
        <f t="shared" si="217"/>
        <v>55</v>
      </c>
      <c r="Q3516" t="s">
        <v>8317</v>
      </c>
      <c r="R3516" t="s">
        <v>8318</v>
      </c>
      <c r="S3516" s="12">
        <f t="shared" si="218"/>
        <v>42020.846666666665</v>
      </c>
      <c r="T3516" s="12">
        <f t="shared" si="219"/>
        <v>42037.207638888889</v>
      </c>
    </row>
    <row r="3517" spans="1:20" ht="45" hidden="1" x14ac:dyDescent="0.25">
      <c r="A3517">
        <v>3515</v>
      </c>
      <c r="B3517" s="3" t="s">
        <v>3514</v>
      </c>
      <c r="C3517" s="3" t="s">
        <v>7625</v>
      </c>
      <c r="D3517">
        <v>3000</v>
      </c>
      <c r="E3517">
        <v>3080</v>
      </c>
      <c r="F3517" t="s">
        <v>8219</v>
      </c>
      <c r="G3517" t="s">
        <v>8224</v>
      </c>
      <c r="H3517" t="s">
        <v>8246</v>
      </c>
      <c r="I3517">
        <v>1433097171</v>
      </c>
      <c r="J3517">
        <v>1430505171</v>
      </c>
      <c r="K3517" t="b">
        <v>0</v>
      </c>
      <c r="L3517">
        <v>46</v>
      </c>
      <c r="M3517" t="b">
        <v>1</v>
      </c>
      <c r="N3517" t="s">
        <v>8271</v>
      </c>
      <c r="O3517" s="5">
        <f t="shared" si="216"/>
        <v>102.66666666666666</v>
      </c>
      <c r="P3517" s="7">
        <f t="shared" si="217"/>
        <v>66.956521739130437</v>
      </c>
      <c r="Q3517" t="s">
        <v>8317</v>
      </c>
      <c r="R3517" t="s">
        <v>8318</v>
      </c>
      <c r="S3517" s="12">
        <f t="shared" si="218"/>
        <v>42125.772812499999</v>
      </c>
      <c r="T3517" s="12">
        <f t="shared" si="219"/>
        <v>42155.772812499999</v>
      </c>
    </row>
    <row r="3518" spans="1:20" ht="60" hidden="1" x14ac:dyDescent="0.25">
      <c r="A3518">
        <v>3516</v>
      </c>
      <c r="B3518" s="3" t="s">
        <v>3515</v>
      </c>
      <c r="C3518" s="3" t="s">
        <v>7626</v>
      </c>
      <c r="D3518">
        <v>2500</v>
      </c>
      <c r="E3518">
        <v>2500</v>
      </c>
      <c r="F3518" t="s">
        <v>8219</v>
      </c>
      <c r="G3518" t="s">
        <v>8224</v>
      </c>
      <c r="H3518" t="s">
        <v>8246</v>
      </c>
      <c r="I3518">
        <v>1410145200</v>
      </c>
      <c r="J3518">
        <v>1407197670</v>
      </c>
      <c r="K3518" t="b">
        <v>0</v>
      </c>
      <c r="L3518">
        <v>11</v>
      </c>
      <c r="M3518" t="b">
        <v>1</v>
      </c>
      <c r="N3518" t="s">
        <v>8271</v>
      </c>
      <c r="O3518" s="5">
        <f t="shared" si="216"/>
        <v>100</v>
      </c>
      <c r="P3518" s="7">
        <f t="shared" si="217"/>
        <v>227.27272727272728</v>
      </c>
      <c r="Q3518" t="s">
        <v>8317</v>
      </c>
      <c r="R3518" t="s">
        <v>8318</v>
      </c>
      <c r="S3518" s="12">
        <f t="shared" si="218"/>
        <v>41856.010069444441</v>
      </c>
      <c r="T3518" s="12">
        <f t="shared" si="219"/>
        <v>41890.125</v>
      </c>
    </row>
    <row r="3519" spans="1:20" ht="45" hidden="1" x14ac:dyDescent="0.25">
      <c r="A3519">
        <v>3517</v>
      </c>
      <c r="B3519" s="3" t="s">
        <v>3516</v>
      </c>
      <c r="C3519" s="3" t="s">
        <v>7627</v>
      </c>
      <c r="D3519">
        <v>4000</v>
      </c>
      <c r="E3519">
        <v>4000</v>
      </c>
      <c r="F3519" t="s">
        <v>8219</v>
      </c>
      <c r="G3519" t="s">
        <v>8225</v>
      </c>
      <c r="H3519" t="s">
        <v>8247</v>
      </c>
      <c r="I3519">
        <v>1404471600</v>
      </c>
      <c r="J3519">
        <v>1401910634</v>
      </c>
      <c r="K3519" t="b">
        <v>0</v>
      </c>
      <c r="L3519">
        <v>13</v>
      </c>
      <c r="M3519" t="b">
        <v>1</v>
      </c>
      <c r="N3519" t="s">
        <v>8271</v>
      </c>
      <c r="O3519" s="5">
        <f t="shared" si="216"/>
        <v>100</v>
      </c>
      <c r="P3519" s="7">
        <f t="shared" si="217"/>
        <v>307.69230769230768</v>
      </c>
      <c r="Q3519" t="s">
        <v>8317</v>
      </c>
      <c r="R3519" t="s">
        <v>8318</v>
      </c>
      <c r="S3519" s="12">
        <f t="shared" si="218"/>
        <v>41794.817523148151</v>
      </c>
      <c r="T3519" s="12">
        <f t="shared" si="219"/>
        <v>41824.458333333336</v>
      </c>
    </row>
    <row r="3520" spans="1:20" ht="60" hidden="1" x14ac:dyDescent="0.25">
      <c r="A3520">
        <v>3518</v>
      </c>
      <c r="B3520" s="3" t="s">
        <v>3517</v>
      </c>
      <c r="C3520" s="3" t="s">
        <v>7628</v>
      </c>
      <c r="D3520">
        <v>1500</v>
      </c>
      <c r="E3520">
        <v>1650.69</v>
      </c>
      <c r="F3520" t="s">
        <v>8219</v>
      </c>
      <c r="G3520" t="s">
        <v>8224</v>
      </c>
      <c r="H3520" t="s">
        <v>8246</v>
      </c>
      <c r="I3520">
        <v>1412259660</v>
      </c>
      <c r="J3520">
        <v>1410461299</v>
      </c>
      <c r="K3520" t="b">
        <v>0</v>
      </c>
      <c r="L3520">
        <v>33</v>
      </c>
      <c r="M3520" t="b">
        <v>1</v>
      </c>
      <c r="N3520" t="s">
        <v>8271</v>
      </c>
      <c r="O3520" s="5">
        <f t="shared" si="216"/>
        <v>110.04599999999999</v>
      </c>
      <c r="P3520" s="7">
        <f t="shared" si="217"/>
        <v>50.020909090909093</v>
      </c>
      <c r="Q3520" t="s">
        <v>8317</v>
      </c>
      <c r="R3520" t="s">
        <v>8318</v>
      </c>
      <c r="S3520" s="12">
        <f t="shared" si="218"/>
        <v>41893.783553240741</v>
      </c>
      <c r="T3520" s="12">
        <f t="shared" si="219"/>
        <v>41914.597916666666</v>
      </c>
    </row>
    <row r="3521" spans="1:20" ht="45" hidden="1" x14ac:dyDescent="0.25">
      <c r="A3521">
        <v>3519</v>
      </c>
      <c r="B3521" s="3" t="s">
        <v>3518</v>
      </c>
      <c r="C3521" s="3" t="s">
        <v>7629</v>
      </c>
      <c r="D3521">
        <v>2000</v>
      </c>
      <c r="E3521">
        <v>2027</v>
      </c>
      <c r="F3521" t="s">
        <v>8219</v>
      </c>
      <c r="G3521" t="s">
        <v>8225</v>
      </c>
      <c r="H3521" t="s">
        <v>8247</v>
      </c>
      <c r="I3521">
        <v>1425478950</v>
      </c>
      <c r="J3521">
        <v>1422886950</v>
      </c>
      <c r="K3521" t="b">
        <v>0</v>
      </c>
      <c r="L3521">
        <v>28</v>
      </c>
      <c r="M3521" t="b">
        <v>1</v>
      </c>
      <c r="N3521" t="s">
        <v>8271</v>
      </c>
      <c r="O3521" s="5">
        <f t="shared" si="216"/>
        <v>101.35000000000001</v>
      </c>
      <c r="P3521" s="7">
        <f t="shared" si="217"/>
        <v>72.392857142857139</v>
      </c>
      <c r="Q3521" t="s">
        <v>8317</v>
      </c>
      <c r="R3521" t="s">
        <v>8318</v>
      </c>
      <c r="S3521" s="12">
        <f t="shared" si="218"/>
        <v>42037.598958333328</v>
      </c>
      <c r="T3521" s="12">
        <f t="shared" si="219"/>
        <v>42067.598958333328</v>
      </c>
    </row>
    <row r="3522" spans="1:20" ht="45" hidden="1" x14ac:dyDescent="0.25">
      <c r="A3522">
        <v>3520</v>
      </c>
      <c r="B3522" s="3" t="s">
        <v>3519</v>
      </c>
      <c r="C3522" s="3" t="s">
        <v>7630</v>
      </c>
      <c r="D3522">
        <v>2000</v>
      </c>
      <c r="E3522">
        <v>2015</v>
      </c>
      <c r="F3522" t="s">
        <v>8219</v>
      </c>
      <c r="G3522" t="s">
        <v>8225</v>
      </c>
      <c r="H3522" t="s">
        <v>8247</v>
      </c>
      <c r="I3522">
        <v>1441547220</v>
      </c>
      <c r="J3522">
        <v>1439322412</v>
      </c>
      <c r="K3522" t="b">
        <v>0</v>
      </c>
      <c r="L3522">
        <v>21</v>
      </c>
      <c r="M3522" t="b">
        <v>1</v>
      </c>
      <c r="N3522" t="s">
        <v>8271</v>
      </c>
      <c r="O3522" s="5">
        <f t="shared" si="216"/>
        <v>100.75</v>
      </c>
      <c r="P3522" s="7">
        <f t="shared" si="217"/>
        <v>95.952380952380949</v>
      </c>
      <c r="Q3522" t="s">
        <v>8317</v>
      </c>
      <c r="R3522" t="s">
        <v>8318</v>
      </c>
      <c r="S3522" s="12">
        <f t="shared" si="218"/>
        <v>42227.824212962965</v>
      </c>
      <c r="T3522" s="12">
        <f t="shared" si="219"/>
        <v>42253.57430555555</v>
      </c>
    </row>
    <row r="3523" spans="1:20" ht="60" hidden="1" x14ac:dyDescent="0.25">
      <c r="A3523">
        <v>3521</v>
      </c>
      <c r="B3523" s="3" t="s">
        <v>3520</v>
      </c>
      <c r="C3523" s="3" t="s">
        <v>7631</v>
      </c>
      <c r="D3523">
        <v>350</v>
      </c>
      <c r="E3523">
        <v>593</v>
      </c>
      <c r="F3523" t="s">
        <v>8219</v>
      </c>
      <c r="G3523" t="s">
        <v>8224</v>
      </c>
      <c r="H3523" t="s">
        <v>8246</v>
      </c>
      <c r="I3523">
        <v>1411980020</v>
      </c>
      <c r="J3523">
        <v>1409388020</v>
      </c>
      <c r="K3523" t="b">
        <v>0</v>
      </c>
      <c r="L3523">
        <v>13</v>
      </c>
      <c r="M3523" t="b">
        <v>1</v>
      </c>
      <c r="N3523" t="s">
        <v>8271</v>
      </c>
      <c r="O3523" s="5">
        <f t="shared" ref="O3523:O3586" si="220">(E3523/D3523)*100</f>
        <v>169.42857142857144</v>
      </c>
      <c r="P3523" s="7">
        <f t="shared" ref="P3523:P3586" si="221">IF(E3523&gt;0,E3523/L3523,"N/A")</f>
        <v>45.615384615384613</v>
      </c>
      <c r="Q3523" t="s">
        <v>8317</v>
      </c>
      <c r="R3523" t="s">
        <v>8318</v>
      </c>
      <c r="S3523" s="12">
        <f t="shared" ref="S3523:S3586" si="222">(((J3523/60)/60)/24)+DATE(1970,1,1)</f>
        <v>41881.361342592594</v>
      </c>
      <c r="T3523" s="12">
        <f t="shared" ref="T3523:T3586" si="223">(((I3523/60)/60/24)+DATE(1970,1,1))</f>
        <v>41911.361342592594</v>
      </c>
    </row>
    <row r="3524" spans="1:20" ht="60" hidden="1" x14ac:dyDescent="0.25">
      <c r="A3524">
        <v>3522</v>
      </c>
      <c r="B3524" s="3" t="s">
        <v>3521</v>
      </c>
      <c r="C3524" s="3" t="s">
        <v>7632</v>
      </c>
      <c r="D3524">
        <v>1395</v>
      </c>
      <c r="E3524">
        <v>1395</v>
      </c>
      <c r="F3524" t="s">
        <v>8219</v>
      </c>
      <c r="G3524" t="s">
        <v>8225</v>
      </c>
      <c r="H3524" t="s">
        <v>8247</v>
      </c>
      <c r="I3524">
        <v>1442311560</v>
      </c>
      <c r="J3524">
        <v>1439924246</v>
      </c>
      <c r="K3524" t="b">
        <v>0</v>
      </c>
      <c r="L3524">
        <v>34</v>
      </c>
      <c r="M3524" t="b">
        <v>1</v>
      </c>
      <c r="N3524" t="s">
        <v>8271</v>
      </c>
      <c r="O3524" s="5">
        <f t="shared" si="220"/>
        <v>100</v>
      </c>
      <c r="P3524" s="7">
        <f t="shared" si="221"/>
        <v>41.029411764705884</v>
      </c>
      <c r="Q3524" t="s">
        <v>8317</v>
      </c>
      <c r="R3524" t="s">
        <v>8318</v>
      </c>
      <c r="S3524" s="12">
        <f t="shared" si="222"/>
        <v>42234.789884259255</v>
      </c>
      <c r="T3524" s="12">
        <f t="shared" si="223"/>
        <v>42262.420833333337</v>
      </c>
    </row>
    <row r="3525" spans="1:20" ht="45" hidden="1" x14ac:dyDescent="0.25">
      <c r="A3525">
        <v>3523</v>
      </c>
      <c r="B3525" s="3" t="s">
        <v>3522</v>
      </c>
      <c r="C3525" s="3" t="s">
        <v>7633</v>
      </c>
      <c r="D3525">
        <v>4000</v>
      </c>
      <c r="E3525">
        <v>4546</v>
      </c>
      <c r="F3525" t="s">
        <v>8219</v>
      </c>
      <c r="G3525" t="s">
        <v>8225</v>
      </c>
      <c r="H3525" t="s">
        <v>8247</v>
      </c>
      <c r="I3525">
        <v>1474844400</v>
      </c>
      <c r="J3525">
        <v>1469871148</v>
      </c>
      <c r="K3525" t="b">
        <v>0</v>
      </c>
      <c r="L3525">
        <v>80</v>
      </c>
      <c r="M3525" t="b">
        <v>1</v>
      </c>
      <c r="N3525" t="s">
        <v>8271</v>
      </c>
      <c r="O3525" s="5">
        <f t="shared" si="220"/>
        <v>113.65</v>
      </c>
      <c r="P3525" s="7">
        <f t="shared" si="221"/>
        <v>56.825000000000003</v>
      </c>
      <c r="Q3525" t="s">
        <v>8317</v>
      </c>
      <c r="R3525" t="s">
        <v>8318</v>
      </c>
      <c r="S3525" s="12">
        <f t="shared" si="222"/>
        <v>42581.397546296299</v>
      </c>
      <c r="T3525" s="12">
        <f t="shared" si="223"/>
        <v>42638.958333333328</v>
      </c>
    </row>
    <row r="3526" spans="1:20" ht="60" hidden="1" x14ac:dyDescent="0.25">
      <c r="A3526">
        <v>3524</v>
      </c>
      <c r="B3526" s="3" t="s">
        <v>3523</v>
      </c>
      <c r="C3526" s="3" t="s">
        <v>7634</v>
      </c>
      <c r="D3526">
        <v>10000</v>
      </c>
      <c r="E3526">
        <v>10156</v>
      </c>
      <c r="F3526" t="s">
        <v>8219</v>
      </c>
      <c r="G3526" t="s">
        <v>8224</v>
      </c>
      <c r="H3526" t="s">
        <v>8246</v>
      </c>
      <c r="I3526">
        <v>1410580800</v>
      </c>
      <c r="J3526">
        <v>1409336373</v>
      </c>
      <c r="K3526" t="b">
        <v>0</v>
      </c>
      <c r="L3526">
        <v>74</v>
      </c>
      <c r="M3526" t="b">
        <v>1</v>
      </c>
      <c r="N3526" t="s">
        <v>8271</v>
      </c>
      <c r="O3526" s="5">
        <f t="shared" si="220"/>
        <v>101.56</v>
      </c>
      <c r="P3526" s="7">
        <f t="shared" si="221"/>
        <v>137.24324324324326</v>
      </c>
      <c r="Q3526" t="s">
        <v>8317</v>
      </c>
      <c r="R3526" t="s">
        <v>8318</v>
      </c>
      <c r="S3526" s="12">
        <f t="shared" si="222"/>
        <v>41880.76357638889</v>
      </c>
      <c r="T3526" s="12">
        <f t="shared" si="223"/>
        <v>41895.166666666664</v>
      </c>
    </row>
    <row r="3527" spans="1:20" ht="45" hidden="1" x14ac:dyDescent="0.25">
      <c r="A3527">
        <v>3525</v>
      </c>
      <c r="B3527" s="3" t="s">
        <v>3524</v>
      </c>
      <c r="C3527" s="3" t="s">
        <v>7635</v>
      </c>
      <c r="D3527">
        <v>500</v>
      </c>
      <c r="E3527">
        <v>530</v>
      </c>
      <c r="F3527" t="s">
        <v>8219</v>
      </c>
      <c r="G3527" t="s">
        <v>8224</v>
      </c>
      <c r="H3527" t="s">
        <v>8246</v>
      </c>
      <c r="I3527">
        <v>1439136000</v>
      </c>
      <c r="J3527">
        <v>1438188106</v>
      </c>
      <c r="K3527" t="b">
        <v>0</v>
      </c>
      <c r="L3527">
        <v>7</v>
      </c>
      <c r="M3527" t="b">
        <v>1</v>
      </c>
      <c r="N3527" t="s">
        <v>8271</v>
      </c>
      <c r="O3527" s="5">
        <f t="shared" si="220"/>
        <v>106</v>
      </c>
      <c r="P3527" s="7">
        <f t="shared" si="221"/>
        <v>75.714285714285708</v>
      </c>
      <c r="Q3527" t="s">
        <v>8317</v>
      </c>
      <c r="R3527" t="s">
        <v>8318</v>
      </c>
      <c r="S3527" s="12">
        <f t="shared" si="222"/>
        <v>42214.6956712963</v>
      </c>
      <c r="T3527" s="12">
        <f t="shared" si="223"/>
        <v>42225.666666666672</v>
      </c>
    </row>
    <row r="3528" spans="1:20" ht="60" hidden="1" x14ac:dyDescent="0.25">
      <c r="A3528">
        <v>3526</v>
      </c>
      <c r="B3528" s="3" t="s">
        <v>3525</v>
      </c>
      <c r="C3528" s="3" t="s">
        <v>7636</v>
      </c>
      <c r="D3528">
        <v>3300</v>
      </c>
      <c r="E3528">
        <v>3366</v>
      </c>
      <c r="F3528" t="s">
        <v>8219</v>
      </c>
      <c r="G3528" t="s">
        <v>8224</v>
      </c>
      <c r="H3528" t="s">
        <v>8246</v>
      </c>
      <c r="I3528">
        <v>1461823140</v>
      </c>
      <c r="J3528">
        <v>1459411371</v>
      </c>
      <c r="K3528" t="b">
        <v>0</v>
      </c>
      <c r="L3528">
        <v>34</v>
      </c>
      <c r="M3528" t="b">
        <v>1</v>
      </c>
      <c r="N3528" t="s">
        <v>8271</v>
      </c>
      <c r="O3528" s="5">
        <f t="shared" si="220"/>
        <v>102</v>
      </c>
      <c r="P3528" s="7">
        <f t="shared" si="221"/>
        <v>99</v>
      </c>
      <c r="Q3528" t="s">
        <v>8317</v>
      </c>
      <c r="R3528" t="s">
        <v>8318</v>
      </c>
      <c r="S3528" s="12">
        <f t="shared" si="222"/>
        <v>42460.335312499999</v>
      </c>
      <c r="T3528" s="12">
        <f t="shared" si="223"/>
        <v>42488.249305555553</v>
      </c>
    </row>
    <row r="3529" spans="1:20" ht="60" hidden="1" x14ac:dyDescent="0.25">
      <c r="A3529">
        <v>3527</v>
      </c>
      <c r="B3529" s="3" t="s">
        <v>3526</v>
      </c>
      <c r="C3529" s="3" t="s">
        <v>7637</v>
      </c>
      <c r="D3529">
        <v>6000</v>
      </c>
      <c r="E3529">
        <v>7015</v>
      </c>
      <c r="F3529" t="s">
        <v>8219</v>
      </c>
      <c r="G3529" t="s">
        <v>8224</v>
      </c>
      <c r="H3529" t="s">
        <v>8246</v>
      </c>
      <c r="I3529">
        <v>1436587140</v>
      </c>
      <c r="J3529">
        <v>1434069205</v>
      </c>
      <c r="K3529" t="b">
        <v>0</v>
      </c>
      <c r="L3529">
        <v>86</v>
      </c>
      <c r="M3529" t="b">
        <v>1</v>
      </c>
      <c r="N3529" t="s">
        <v>8271</v>
      </c>
      <c r="O3529" s="5">
        <f t="shared" si="220"/>
        <v>116.91666666666667</v>
      </c>
      <c r="P3529" s="7">
        <f t="shared" si="221"/>
        <v>81.569767441860463</v>
      </c>
      <c r="Q3529" t="s">
        <v>8317</v>
      </c>
      <c r="R3529" t="s">
        <v>8318</v>
      </c>
      <c r="S3529" s="12">
        <f t="shared" si="222"/>
        <v>42167.023206018523</v>
      </c>
      <c r="T3529" s="12">
        <f t="shared" si="223"/>
        <v>42196.165972222225</v>
      </c>
    </row>
    <row r="3530" spans="1:20" ht="45" hidden="1" x14ac:dyDescent="0.25">
      <c r="A3530">
        <v>3528</v>
      </c>
      <c r="B3530" s="3" t="s">
        <v>3527</v>
      </c>
      <c r="C3530" s="3" t="s">
        <v>7638</v>
      </c>
      <c r="D3530">
        <v>1650</v>
      </c>
      <c r="E3530">
        <v>1669</v>
      </c>
      <c r="F3530" t="s">
        <v>8219</v>
      </c>
      <c r="G3530" t="s">
        <v>8225</v>
      </c>
      <c r="H3530" t="s">
        <v>8247</v>
      </c>
      <c r="I3530">
        <v>1484740918</v>
      </c>
      <c r="J3530">
        <v>1483012918</v>
      </c>
      <c r="K3530" t="b">
        <v>0</v>
      </c>
      <c r="L3530">
        <v>37</v>
      </c>
      <c r="M3530" t="b">
        <v>1</v>
      </c>
      <c r="N3530" t="s">
        <v>8271</v>
      </c>
      <c r="O3530" s="5">
        <f t="shared" si="220"/>
        <v>101.15151515151514</v>
      </c>
      <c r="P3530" s="7">
        <f t="shared" si="221"/>
        <v>45.108108108108105</v>
      </c>
      <c r="Q3530" t="s">
        <v>8317</v>
      </c>
      <c r="R3530" t="s">
        <v>8318</v>
      </c>
      <c r="S3530" s="12">
        <f t="shared" si="222"/>
        <v>42733.50136574074</v>
      </c>
      <c r="T3530" s="12">
        <f t="shared" si="223"/>
        <v>42753.50136574074</v>
      </c>
    </row>
    <row r="3531" spans="1:20" ht="60" hidden="1" x14ac:dyDescent="0.25">
      <c r="A3531">
        <v>3529</v>
      </c>
      <c r="B3531" s="3" t="s">
        <v>3528</v>
      </c>
      <c r="C3531" s="3" t="s">
        <v>7639</v>
      </c>
      <c r="D3531">
        <v>500</v>
      </c>
      <c r="E3531">
        <v>660</v>
      </c>
      <c r="F3531" t="s">
        <v>8219</v>
      </c>
      <c r="G3531" t="s">
        <v>8224</v>
      </c>
      <c r="H3531" t="s">
        <v>8246</v>
      </c>
      <c r="I3531">
        <v>1436749200</v>
      </c>
      <c r="J3531">
        <v>1434997018</v>
      </c>
      <c r="K3531" t="b">
        <v>0</v>
      </c>
      <c r="L3531">
        <v>18</v>
      </c>
      <c r="M3531" t="b">
        <v>1</v>
      </c>
      <c r="N3531" t="s">
        <v>8271</v>
      </c>
      <c r="O3531" s="5">
        <f t="shared" si="220"/>
        <v>132</v>
      </c>
      <c r="P3531" s="7">
        <f t="shared" si="221"/>
        <v>36.666666666666664</v>
      </c>
      <c r="Q3531" t="s">
        <v>8317</v>
      </c>
      <c r="R3531" t="s">
        <v>8318</v>
      </c>
      <c r="S3531" s="12">
        <f t="shared" si="222"/>
        <v>42177.761782407411</v>
      </c>
      <c r="T3531" s="12">
        <f t="shared" si="223"/>
        <v>42198.041666666672</v>
      </c>
    </row>
    <row r="3532" spans="1:20" ht="60" hidden="1" x14ac:dyDescent="0.25">
      <c r="A3532">
        <v>3530</v>
      </c>
      <c r="B3532" s="3" t="s">
        <v>3529</v>
      </c>
      <c r="C3532" s="3" t="s">
        <v>7640</v>
      </c>
      <c r="D3532">
        <v>2750</v>
      </c>
      <c r="E3532">
        <v>2750</v>
      </c>
      <c r="F3532" t="s">
        <v>8219</v>
      </c>
      <c r="G3532" t="s">
        <v>8225</v>
      </c>
      <c r="H3532" t="s">
        <v>8247</v>
      </c>
      <c r="I3532">
        <v>1460318400</v>
      </c>
      <c r="J3532">
        <v>1457881057</v>
      </c>
      <c r="K3532" t="b">
        <v>0</v>
      </c>
      <c r="L3532">
        <v>22</v>
      </c>
      <c r="M3532" t="b">
        <v>1</v>
      </c>
      <c r="N3532" t="s">
        <v>8271</v>
      </c>
      <c r="O3532" s="5">
        <f t="shared" si="220"/>
        <v>100</v>
      </c>
      <c r="P3532" s="7">
        <f t="shared" si="221"/>
        <v>125</v>
      </c>
      <c r="Q3532" t="s">
        <v>8317</v>
      </c>
      <c r="R3532" t="s">
        <v>8318</v>
      </c>
      <c r="S3532" s="12">
        <f t="shared" si="222"/>
        <v>42442.623344907406</v>
      </c>
      <c r="T3532" s="12">
        <f t="shared" si="223"/>
        <v>42470.833333333328</v>
      </c>
    </row>
    <row r="3533" spans="1:20" hidden="1" x14ac:dyDescent="0.25">
      <c r="A3533">
        <v>3531</v>
      </c>
      <c r="B3533" s="3" t="s">
        <v>3530</v>
      </c>
      <c r="C3533" s="3" t="s">
        <v>7641</v>
      </c>
      <c r="D3533">
        <v>1000</v>
      </c>
      <c r="E3533">
        <v>1280</v>
      </c>
      <c r="F3533" t="s">
        <v>8219</v>
      </c>
      <c r="G3533" t="s">
        <v>8224</v>
      </c>
      <c r="H3533" t="s">
        <v>8246</v>
      </c>
      <c r="I3533">
        <v>1467301334</v>
      </c>
      <c r="J3533">
        <v>1464709334</v>
      </c>
      <c r="K3533" t="b">
        <v>0</v>
      </c>
      <c r="L3533">
        <v>26</v>
      </c>
      <c r="M3533" t="b">
        <v>1</v>
      </c>
      <c r="N3533" t="s">
        <v>8271</v>
      </c>
      <c r="O3533" s="5">
        <f t="shared" si="220"/>
        <v>128</v>
      </c>
      <c r="P3533" s="7">
        <f t="shared" si="221"/>
        <v>49.230769230769234</v>
      </c>
      <c r="Q3533" t="s">
        <v>8317</v>
      </c>
      <c r="R3533" t="s">
        <v>8318</v>
      </c>
      <c r="S3533" s="12">
        <f t="shared" si="222"/>
        <v>42521.654328703706</v>
      </c>
      <c r="T3533" s="12">
        <f t="shared" si="223"/>
        <v>42551.654328703706</v>
      </c>
    </row>
    <row r="3534" spans="1:20" ht="60" hidden="1" x14ac:dyDescent="0.25">
      <c r="A3534">
        <v>3532</v>
      </c>
      <c r="B3534" s="3" t="s">
        <v>3531</v>
      </c>
      <c r="C3534" s="3" t="s">
        <v>7642</v>
      </c>
      <c r="D3534">
        <v>960</v>
      </c>
      <c r="E3534">
        <v>1142</v>
      </c>
      <c r="F3534" t="s">
        <v>8219</v>
      </c>
      <c r="G3534" t="s">
        <v>8224</v>
      </c>
      <c r="H3534" t="s">
        <v>8246</v>
      </c>
      <c r="I3534">
        <v>1411012740</v>
      </c>
      <c r="J3534">
        <v>1409667827</v>
      </c>
      <c r="K3534" t="b">
        <v>0</v>
      </c>
      <c r="L3534">
        <v>27</v>
      </c>
      <c r="M3534" t="b">
        <v>1</v>
      </c>
      <c r="N3534" t="s">
        <v>8271</v>
      </c>
      <c r="O3534" s="5">
        <f t="shared" si="220"/>
        <v>118.95833333333334</v>
      </c>
      <c r="P3534" s="7">
        <f t="shared" si="221"/>
        <v>42.296296296296298</v>
      </c>
      <c r="Q3534" t="s">
        <v>8317</v>
      </c>
      <c r="R3534" t="s">
        <v>8318</v>
      </c>
      <c r="S3534" s="12">
        <f t="shared" si="222"/>
        <v>41884.599849537037</v>
      </c>
      <c r="T3534" s="12">
        <f t="shared" si="223"/>
        <v>41900.165972222225</v>
      </c>
    </row>
    <row r="3535" spans="1:20" ht="60" hidden="1" x14ac:dyDescent="0.25">
      <c r="A3535">
        <v>3533</v>
      </c>
      <c r="B3535" s="3" t="s">
        <v>3532</v>
      </c>
      <c r="C3535" s="3" t="s">
        <v>7643</v>
      </c>
      <c r="D3535">
        <v>500</v>
      </c>
      <c r="E3535">
        <v>631</v>
      </c>
      <c r="F3535" t="s">
        <v>8219</v>
      </c>
      <c r="G3535" t="s">
        <v>8224</v>
      </c>
      <c r="H3535" t="s">
        <v>8246</v>
      </c>
      <c r="I3535">
        <v>1447269367</v>
      </c>
      <c r="J3535">
        <v>1444673767</v>
      </c>
      <c r="K3535" t="b">
        <v>0</v>
      </c>
      <c r="L3535">
        <v>8</v>
      </c>
      <c r="M3535" t="b">
        <v>1</v>
      </c>
      <c r="N3535" t="s">
        <v>8271</v>
      </c>
      <c r="O3535" s="5">
        <f t="shared" si="220"/>
        <v>126.2</v>
      </c>
      <c r="P3535" s="7">
        <f t="shared" si="221"/>
        <v>78.875</v>
      </c>
      <c r="Q3535" t="s">
        <v>8317</v>
      </c>
      <c r="R3535" t="s">
        <v>8318</v>
      </c>
      <c r="S3535" s="12">
        <f t="shared" si="222"/>
        <v>42289.761192129634</v>
      </c>
      <c r="T3535" s="12">
        <f t="shared" si="223"/>
        <v>42319.802858796291</v>
      </c>
    </row>
    <row r="3536" spans="1:20" ht="45" hidden="1" x14ac:dyDescent="0.25">
      <c r="A3536">
        <v>3534</v>
      </c>
      <c r="B3536" s="3" t="s">
        <v>3533</v>
      </c>
      <c r="C3536" s="3" t="s">
        <v>7644</v>
      </c>
      <c r="D3536">
        <v>5000</v>
      </c>
      <c r="E3536">
        <v>7810</v>
      </c>
      <c r="F3536" t="s">
        <v>8219</v>
      </c>
      <c r="G3536" t="s">
        <v>8224</v>
      </c>
      <c r="H3536" t="s">
        <v>8246</v>
      </c>
      <c r="I3536">
        <v>1443711623</v>
      </c>
      <c r="J3536">
        <v>1440687623</v>
      </c>
      <c r="K3536" t="b">
        <v>0</v>
      </c>
      <c r="L3536">
        <v>204</v>
      </c>
      <c r="M3536" t="b">
        <v>1</v>
      </c>
      <c r="N3536" t="s">
        <v>8271</v>
      </c>
      <c r="O3536" s="5">
        <f t="shared" si="220"/>
        <v>156.20000000000002</v>
      </c>
      <c r="P3536" s="7">
        <f t="shared" si="221"/>
        <v>38.284313725490193</v>
      </c>
      <c r="Q3536" t="s">
        <v>8317</v>
      </c>
      <c r="R3536" t="s">
        <v>8318</v>
      </c>
      <c r="S3536" s="12">
        <f t="shared" si="222"/>
        <v>42243.6252662037</v>
      </c>
      <c r="T3536" s="12">
        <f t="shared" si="223"/>
        <v>42278.6252662037</v>
      </c>
    </row>
    <row r="3537" spans="1:20" ht="45" hidden="1" x14ac:dyDescent="0.25">
      <c r="A3537">
        <v>3535</v>
      </c>
      <c r="B3537" s="3" t="s">
        <v>3534</v>
      </c>
      <c r="C3537" s="3" t="s">
        <v>7645</v>
      </c>
      <c r="D3537">
        <v>2000</v>
      </c>
      <c r="E3537">
        <v>2063</v>
      </c>
      <c r="F3537" t="s">
        <v>8219</v>
      </c>
      <c r="G3537" t="s">
        <v>8225</v>
      </c>
      <c r="H3537" t="s">
        <v>8247</v>
      </c>
      <c r="I3537">
        <v>1443808800</v>
      </c>
      <c r="J3537">
        <v>1441120910</v>
      </c>
      <c r="K3537" t="b">
        <v>0</v>
      </c>
      <c r="L3537">
        <v>46</v>
      </c>
      <c r="M3537" t="b">
        <v>1</v>
      </c>
      <c r="N3537" t="s">
        <v>8271</v>
      </c>
      <c r="O3537" s="5">
        <f t="shared" si="220"/>
        <v>103.15</v>
      </c>
      <c r="P3537" s="7">
        <f t="shared" si="221"/>
        <v>44.847826086956523</v>
      </c>
      <c r="Q3537" t="s">
        <v>8317</v>
      </c>
      <c r="R3537" t="s">
        <v>8318</v>
      </c>
      <c r="S3537" s="12">
        <f t="shared" si="222"/>
        <v>42248.640162037031</v>
      </c>
      <c r="T3537" s="12">
        <f t="shared" si="223"/>
        <v>42279.75</v>
      </c>
    </row>
    <row r="3538" spans="1:20" ht="60" hidden="1" x14ac:dyDescent="0.25">
      <c r="A3538">
        <v>3536</v>
      </c>
      <c r="B3538" s="3" t="s">
        <v>3535</v>
      </c>
      <c r="C3538" s="3" t="s">
        <v>7646</v>
      </c>
      <c r="D3538">
        <v>150</v>
      </c>
      <c r="E3538">
        <v>230</v>
      </c>
      <c r="F3538" t="s">
        <v>8219</v>
      </c>
      <c r="G3538" t="s">
        <v>8225</v>
      </c>
      <c r="H3538" t="s">
        <v>8247</v>
      </c>
      <c r="I3538">
        <v>1450612740</v>
      </c>
      <c r="J3538">
        <v>1448040425</v>
      </c>
      <c r="K3538" t="b">
        <v>0</v>
      </c>
      <c r="L3538">
        <v>17</v>
      </c>
      <c r="M3538" t="b">
        <v>1</v>
      </c>
      <c r="N3538" t="s">
        <v>8271</v>
      </c>
      <c r="O3538" s="5">
        <f t="shared" si="220"/>
        <v>153.33333333333334</v>
      </c>
      <c r="P3538" s="7">
        <f t="shared" si="221"/>
        <v>13.529411764705882</v>
      </c>
      <c r="Q3538" t="s">
        <v>8317</v>
      </c>
      <c r="R3538" t="s">
        <v>8318</v>
      </c>
      <c r="S3538" s="12">
        <f t="shared" si="222"/>
        <v>42328.727141203708</v>
      </c>
      <c r="T3538" s="12">
        <f t="shared" si="223"/>
        <v>42358.499305555553</v>
      </c>
    </row>
    <row r="3539" spans="1:20" ht="60" hidden="1" x14ac:dyDescent="0.25">
      <c r="A3539">
        <v>3537</v>
      </c>
      <c r="B3539" s="3" t="s">
        <v>3536</v>
      </c>
      <c r="C3539" s="3" t="s">
        <v>7647</v>
      </c>
      <c r="D3539">
        <v>675</v>
      </c>
      <c r="E3539">
        <v>1218</v>
      </c>
      <c r="F3539" t="s">
        <v>8219</v>
      </c>
      <c r="G3539" t="s">
        <v>8229</v>
      </c>
      <c r="H3539" t="s">
        <v>8251</v>
      </c>
      <c r="I3539">
        <v>1416211140</v>
      </c>
      <c r="J3539">
        <v>1413016216</v>
      </c>
      <c r="K3539" t="b">
        <v>0</v>
      </c>
      <c r="L3539">
        <v>28</v>
      </c>
      <c r="M3539" t="b">
        <v>1</v>
      </c>
      <c r="N3539" t="s">
        <v>8271</v>
      </c>
      <c r="O3539" s="5">
        <f t="shared" si="220"/>
        <v>180.44444444444446</v>
      </c>
      <c r="P3539" s="7">
        <f t="shared" si="221"/>
        <v>43.5</v>
      </c>
      <c r="Q3539" t="s">
        <v>8317</v>
      </c>
      <c r="R3539" t="s">
        <v>8318</v>
      </c>
      <c r="S3539" s="12">
        <f t="shared" si="222"/>
        <v>41923.354351851849</v>
      </c>
      <c r="T3539" s="12">
        <f t="shared" si="223"/>
        <v>41960.332638888889</v>
      </c>
    </row>
    <row r="3540" spans="1:20" ht="60" hidden="1" x14ac:dyDescent="0.25">
      <c r="A3540">
        <v>3538</v>
      </c>
      <c r="B3540" s="3" t="s">
        <v>3537</v>
      </c>
      <c r="C3540" s="3" t="s">
        <v>7648</v>
      </c>
      <c r="D3540">
        <v>2000</v>
      </c>
      <c r="E3540">
        <v>2569</v>
      </c>
      <c r="F3540" t="s">
        <v>8219</v>
      </c>
      <c r="G3540" t="s">
        <v>8225</v>
      </c>
      <c r="H3540" t="s">
        <v>8247</v>
      </c>
      <c r="I3540">
        <v>1471428340</v>
      </c>
      <c r="J3540">
        <v>1469009140</v>
      </c>
      <c r="K3540" t="b">
        <v>0</v>
      </c>
      <c r="L3540">
        <v>83</v>
      </c>
      <c r="M3540" t="b">
        <v>1</v>
      </c>
      <c r="N3540" t="s">
        <v>8271</v>
      </c>
      <c r="O3540" s="5">
        <f t="shared" si="220"/>
        <v>128.44999999999999</v>
      </c>
      <c r="P3540" s="7">
        <f t="shared" si="221"/>
        <v>30.951807228915662</v>
      </c>
      <c r="Q3540" t="s">
        <v>8317</v>
      </c>
      <c r="R3540" t="s">
        <v>8318</v>
      </c>
      <c r="S3540" s="12">
        <f t="shared" si="222"/>
        <v>42571.420601851853</v>
      </c>
      <c r="T3540" s="12">
        <f t="shared" si="223"/>
        <v>42599.420601851853</v>
      </c>
    </row>
    <row r="3541" spans="1:20" ht="60" hidden="1" x14ac:dyDescent="0.25">
      <c r="A3541">
        <v>3539</v>
      </c>
      <c r="B3541" s="3" t="s">
        <v>3538</v>
      </c>
      <c r="C3541" s="3" t="s">
        <v>7649</v>
      </c>
      <c r="D3541">
        <v>600</v>
      </c>
      <c r="E3541">
        <v>718</v>
      </c>
      <c r="F3541" t="s">
        <v>8219</v>
      </c>
      <c r="G3541" t="s">
        <v>8224</v>
      </c>
      <c r="H3541" t="s">
        <v>8246</v>
      </c>
      <c r="I3541">
        <v>1473358122</v>
      </c>
      <c r="J3541">
        <v>1471543722</v>
      </c>
      <c r="K3541" t="b">
        <v>0</v>
      </c>
      <c r="L3541">
        <v>13</v>
      </c>
      <c r="M3541" t="b">
        <v>1</v>
      </c>
      <c r="N3541" t="s">
        <v>8271</v>
      </c>
      <c r="O3541" s="5">
        <f t="shared" si="220"/>
        <v>119.66666666666667</v>
      </c>
      <c r="P3541" s="7">
        <f t="shared" si="221"/>
        <v>55.230769230769234</v>
      </c>
      <c r="Q3541" t="s">
        <v>8317</v>
      </c>
      <c r="R3541" t="s">
        <v>8318</v>
      </c>
      <c r="S3541" s="12">
        <f t="shared" si="222"/>
        <v>42600.756041666667</v>
      </c>
      <c r="T3541" s="12">
        <f t="shared" si="223"/>
        <v>42621.756041666667</v>
      </c>
    </row>
    <row r="3542" spans="1:20" ht="60" hidden="1" x14ac:dyDescent="0.25">
      <c r="A3542">
        <v>3540</v>
      </c>
      <c r="B3542" s="3" t="s">
        <v>3539</v>
      </c>
      <c r="C3542" s="3" t="s">
        <v>7650</v>
      </c>
      <c r="D3542">
        <v>300</v>
      </c>
      <c r="E3542">
        <v>369</v>
      </c>
      <c r="F3542" t="s">
        <v>8219</v>
      </c>
      <c r="G3542" t="s">
        <v>8225</v>
      </c>
      <c r="H3542" t="s">
        <v>8247</v>
      </c>
      <c r="I3542">
        <v>1466899491</v>
      </c>
      <c r="J3542">
        <v>1464307491</v>
      </c>
      <c r="K3542" t="b">
        <v>0</v>
      </c>
      <c r="L3542">
        <v>8</v>
      </c>
      <c r="M3542" t="b">
        <v>1</v>
      </c>
      <c r="N3542" t="s">
        <v>8271</v>
      </c>
      <c r="O3542" s="5">
        <f t="shared" si="220"/>
        <v>123</v>
      </c>
      <c r="P3542" s="7">
        <f t="shared" si="221"/>
        <v>46.125</v>
      </c>
      <c r="Q3542" t="s">
        <v>8317</v>
      </c>
      <c r="R3542" t="s">
        <v>8318</v>
      </c>
      <c r="S3542" s="12">
        <f t="shared" si="222"/>
        <v>42517.003368055557</v>
      </c>
      <c r="T3542" s="12">
        <f t="shared" si="223"/>
        <v>42547.003368055557</v>
      </c>
    </row>
    <row r="3543" spans="1:20" ht="60" hidden="1" x14ac:dyDescent="0.25">
      <c r="A3543">
        <v>3541</v>
      </c>
      <c r="B3543" s="3" t="s">
        <v>3540</v>
      </c>
      <c r="C3543" s="3" t="s">
        <v>7651</v>
      </c>
      <c r="D3543">
        <v>1200</v>
      </c>
      <c r="E3543">
        <v>1260</v>
      </c>
      <c r="F3543" t="s">
        <v>8219</v>
      </c>
      <c r="G3543" t="s">
        <v>8225</v>
      </c>
      <c r="H3543" t="s">
        <v>8247</v>
      </c>
      <c r="I3543">
        <v>1441042275</v>
      </c>
      <c r="J3543">
        <v>1438882275</v>
      </c>
      <c r="K3543" t="b">
        <v>0</v>
      </c>
      <c r="L3543">
        <v>32</v>
      </c>
      <c r="M3543" t="b">
        <v>1</v>
      </c>
      <c r="N3543" t="s">
        <v>8271</v>
      </c>
      <c r="O3543" s="5">
        <f t="shared" si="220"/>
        <v>105</v>
      </c>
      <c r="P3543" s="7">
        <f t="shared" si="221"/>
        <v>39.375</v>
      </c>
      <c r="Q3543" t="s">
        <v>8317</v>
      </c>
      <c r="R3543" t="s">
        <v>8318</v>
      </c>
      <c r="S3543" s="12">
        <f t="shared" si="222"/>
        <v>42222.730034722219</v>
      </c>
      <c r="T3543" s="12">
        <f t="shared" si="223"/>
        <v>42247.730034722219</v>
      </c>
    </row>
    <row r="3544" spans="1:20" ht="60" hidden="1" x14ac:dyDescent="0.25">
      <c r="A3544">
        <v>3542</v>
      </c>
      <c r="B3544" s="3" t="s">
        <v>3541</v>
      </c>
      <c r="C3544" s="3" t="s">
        <v>7652</v>
      </c>
      <c r="D3544">
        <v>5500</v>
      </c>
      <c r="E3544">
        <v>5623</v>
      </c>
      <c r="F3544" t="s">
        <v>8219</v>
      </c>
      <c r="G3544" t="s">
        <v>8224</v>
      </c>
      <c r="H3544" t="s">
        <v>8246</v>
      </c>
      <c r="I3544">
        <v>1410099822</v>
      </c>
      <c r="J3544">
        <v>1404915822</v>
      </c>
      <c r="K3544" t="b">
        <v>0</v>
      </c>
      <c r="L3544">
        <v>85</v>
      </c>
      <c r="M3544" t="b">
        <v>1</v>
      </c>
      <c r="N3544" t="s">
        <v>8271</v>
      </c>
      <c r="O3544" s="5">
        <f t="shared" si="220"/>
        <v>102.23636363636363</v>
      </c>
      <c r="P3544" s="7">
        <f t="shared" si="221"/>
        <v>66.152941176470591</v>
      </c>
      <c r="Q3544" t="s">
        <v>8317</v>
      </c>
      <c r="R3544" t="s">
        <v>8318</v>
      </c>
      <c r="S3544" s="12">
        <f t="shared" si="222"/>
        <v>41829.599791666667</v>
      </c>
      <c r="T3544" s="12">
        <f t="shared" si="223"/>
        <v>41889.599791666667</v>
      </c>
    </row>
    <row r="3545" spans="1:20" ht="45" hidden="1" x14ac:dyDescent="0.25">
      <c r="A3545">
        <v>3543</v>
      </c>
      <c r="B3545" s="3" t="s">
        <v>3542</v>
      </c>
      <c r="C3545" s="3" t="s">
        <v>7653</v>
      </c>
      <c r="D3545">
        <v>1500</v>
      </c>
      <c r="E3545">
        <v>1570</v>
      </c>
      <c r="F3545" t="s">
        <v>8219</v>
      </c>
      <c r="G3545" t="s">
        <v>8236</v>
      </c>
      <c r="H3545" t="s">
        <v>8249</v>
      </c>
      <c r="I3545">
        <v>1435255659</v>
      </c>
      <c r="J3545">
        <v>1432663659</v>
      </c>
      <c r="K3545" t="b">
        <v>0</v>
      </c>
      <c r="L3545">
        <v>29</v>
      </c>
      <c r="M3545" t="b">
        <v>1</v>
      </c>
      <c r="N3545" t="s">
        <v>8271</v>
      </c>
      <c r="O3545" s="5">
        <f t="shared" si="220"/>
        <v>104.66666666666666</v>
      </c>
      <c r="P3545" s="7">
        <f t="shared" si="221"/>
        <v>54.137931034482762</v>
      </c>
      <c r="Q3545" t="s">
        <v>8317</v>
      </c>
      <c r="R3545" t="s">
        <v>8318</v>
      </c>
      <c r="S3545" s="12">
        <f t="shared" si="222"/>
        <v>42150.755312499998</v>
      </c>
      <c r="T3545" s="12">
        <f t="shared" si="223"/>
        <v>42180.755312499998</v>
      </c>
    </row>
    <row r="3546" spans="1:20" ht="45" hidden="1" x14ac:dyDescent="0.25">
      <c r="A3546">
        <v>3544</v>
      </c>
      <c r="B3546" s="3" t="s">
        <v>3543</v>
      </c>
      <c r="C3546" s="3" t="s">
        <v>7654</v>
      </c>
      <c r="D3546">
        <v>2500</v>
      </c>
      <c r="E3546">
        <v>2500</v>
      </c>
      <c r="F3546" t="s">
        <v>8219</v>
      </c>
      <c r="G3546" t="s">
        <v>8224</v>
      </c>
      <c r="H3546" t="s">
        <v>8246</v>
      </c>
      <c r="I3546">
        <v>1425758257</v>
      </c>
      <c r="J3546">
        <v>1423166257</v>
      </c>
      <c r="K3546" t="b">
        <v>0</v>
      </c>
      <c r="L3546">
        <v>24</v>
      </c>
      <c r="M3546" t="b">
        <v>1</v>
      </c>
      <c r="N3546" t="s">
        <v>8271</v>
      </c>
      <c r="O3546" s="5">
        <f t="shared" si="220"/>
        <v>100</v>
      </c>
      <c r="P3546" s="7">
        <f t="shared" si="221"/>
        <v>104.16666666666667</v>
      </c>
      <c r="Q3546" t="s">
        <v>8317</v>
      </c>
      <c r="R3546" t="s">
        <v>8318</v>
      </c>
      <c r="S3546" s="12">
        <f t="shared" si="222"/>
        <v>42040.831678240742</v>
      </c>
      <c r="T3546" s="12">
        <f t="shared" si="223"/>
        <v>42070.831678240742</v>
      </c>
    </row>
    <row r="3547" spans="1:20" ht="60" hidden="1" x14ac:dyDescent="0.25">
      <c r="A3547">
        <v>3545</v>
      </c>
      <c r="B3547" s="3" t="s">
        <v>3544</v>
      </c>
      <c r="C3547" s="3" t="s">
        <v>7655</v>
      </c>
      <c r="D3547">
        <v>250</v>
      </c>
      <c r="E3547">
        <v>251</v>
      </c>
      <c r="F3547" t="s">
        <v>8219</v>
      </c>
      <c r="G3547" t="s">
        <v>8224</v>
      </c>
      <c r="H3547" t="s">
        <v>8246</v>
      </c>
      <c r="I3547">
        <v>1428780159</v>
      </c>
      <c r="J3547">
        <v>1426188159</v>
      </c>
      <c r="K3547" t="b">
        <v>0</v>
      </c>
      <c r="L3547">
        <v>8</v>
      </c>
      <c r="M3547" t="b">
        <v>1</v>
      </c>
      <c r="N3547" t="s">
        <v>8271</v>
      </c>
      <c r="O3547" s="5">
        <f t="shared" si="220"/>
        <v>100.4</v>
      </c>
      <c r="P3547" s="7">
        <f t="shared" si="221"/>
        <v>31.375</v>
      </c>
      <c r="Q3547" t="s">
        <v>8317</v>
      </c>
      <c r="R3547" t="s">
        <v>8318</v>
      </c>
      <c r="S3547" s="12">
        <f t="shared" si="222"/>
        <v>42075.807395833333</v>
      </c>
      <c r="T3547" s="12">
        <f t="shared" si="223"/>
        <v>42105.807395833333</v>
      </c>
    </row>
    <row r="3548" spans="1:20" ht="60" hidden="1" x14ac:dyDescent="0.25">
      <c r="A3548">
        <v>3546</v>
      </c>
      <c r="B3548" s="3" t="s">
        <v>3545</v>
      </c>
      <c r="C3548" s="3" t="s">
        <v>7656</v>
      </c>
      <c r="D3548">
        <v>1100</v>
      </c>
      <c r="E3548">
        <v>1125</v>
      </c>
      <c r="F3548" t="s">
        <v>8219</v>
      </c>
      <c r="G3548" t="s">
        <v>8224</v>
      </c>
      <c r="H3548" t="s">
        <v>8246</v>
      </c>
      <c r="I3548">
        <v>1427860740</v>
      </c>
      <c r="J3548">
        <v>1426002684</v>
      </c>
      <c r="K3548" t="b">
        <v>0</v>
      </c>
      <c r="L3548">
        <v>19</v>
      </c>
      <c r="M3548" t="b">
        <v>1</v>
      </c>
      <c r="N3548" t="s">
        <v>8271</v>
      </c>
      <c r="O3548" s="5">
        <f t="shared" si="220"/>
        <v>102.27272727272727</v>
      </c>
      <c r="P3548" s="7">
        <f t="shared" si="221"/>
        <v>59.210526315789473</v>
      </c>
      <c r="Q3548" t="s">
        <v>8317</v>
      </c>
      <c r="R3548" t="s">
        <v>8318</v>
      </c>
      <c r="S3548" s="12">
        <f t="shared" si="222"/>
        <v>42073.660694444443</v>
      </c>
      <c r="T3548" s="12">
        <f t="shared" si="223"/>
        <v>42095.165972222225</v>
      </c>
    </row>
    <row r="3549" spans="1:20" ht="45" hidden="1" x14ac:dyDescent="0.25">
      <c r="A3549">
        <v>3547</v>
      </c>
      <c r="B3549" s="3" t="s">
        <v>3546</v>
      </c>
      <c r="C3549" s="3" t="s">
        <v>7657</v>
      </c>
      <c r="D3549">
        <v>35000</v>
      </c>
      <c r="E3549">
        <v>40043.25</v>
      </c>
      <c r="F3549" t="s">
        <v>8219</v>
      </c>
      <c r="G3549" t="s">
        <v>8224</v>
      </c>
      <c r="H3549" t="s">
        <v>8246</v>
      </c>
      <c r="I3549">
        <v>1463198340</v>
      </c>
      <c r="J3549">
        <v>1461117201</v>
      </c>
      <c r="K3549" t="b">
        <v>0</v>
      </c>
      <c r="L3549">
        <v>336</v>
      </c>
      <c r="M3549" t="b">
        <v>1</v>
      </c>
      <c r="N3549" t="s">
        <v>8271</v>
      </c>
      <c r="O3549" s="5">
        <f t="shared" si="220"/>
        <v>114.40928571428573</v>
      </c>
      <c r="P3549" s="7">
        <f t="shared" si="221"/>
        <v>119.17633928571429</v>
      </c>
      <c r="Q3549" t="s">
        <v>8317</v>
      </c>
      <c r="R3549" t="s">
        <v>8318</v>
      </c>
      <c r="S3549" s="12">
        <f t="shared" si="222"/>
        <v>42480.078715277778</v>
      </c>
      <c r="T3549" s="12">
        <f t="shared" si="223"/>
        <v>42504.165972222225</v>
      </c>
    </row>
    <row r="3550" spans="1:20" ht="45" hidden="1" x14ac:dyDescent="0.25">
      <c r="A3550">
        <v>3548</v>
      </c>
      <c r="B3550" s="3" t="s">
        <v>3547</v>
      </c>
      <c r="C3550" s="3" t="s">
        <v>7658</v>
      </c>
      <c r="D3550">
        <v>2100</v>
      </c>
      <c r="E3550">
        <v>2140</v>
      </c>
      <c r="F3550" t="s">
        <v>8219</v>
      </c>
      <c r="G3550" t="s">
        <v>8224</v>
      </c>
      <c r="H3550" t="s">
        <v>8246</v>
      </c>
      <c r="I3550">
        <v>1457139600</v>
      </c>
      <c r="J3550">
        <v>1455230214</v>
      </c>
      <c r="K3550" t="b">
        <v>0</v>
      </c>
      <c r="L3550">
        <v>13</v>
      </c>
      <c r="M3550" t="b">
        <v>1</v>
      </c>
      <c r="N3550" t="s">
        <v>8271</v>
      </c>
      <c r="O3550" s="5">
        <f t="shared" si="220"/>
        <v>101.9047619047619</v>
      </c>
      <c r="P3550" s="7">
        <f t="shared" si="221"/>
        <v>164.61538461538461</v>
      </c>
      <c r="Q3550" t="s">
        <v>8317</v>
      </c>
      <c r="R3550" t="s">
        <v>8318</v>
      </c>
      <c r="S3550" s="12">
        <f t="shared" si="222"/>
        <v>42411.942291666666</v>
      </c>
      <c r="T3550" s="12">
        <f t="shared" si="223"/>
        <v>42434.041666666672</v>
      </c>
    </row>
    <row r="3551" spans="1:20" ht="60" hidden="1" x14ac:dyDescent="0.25">
      <c r="A3551">
        <v>3549</v>
      </c>
      <c r="B3551" s="3" t="s">
        <v>3548</v>
      </c>
      <c r="C3551" s="3" t="s">
        <v>7659</v>
      </c>
      <c r="D3551">
        <v>1000</v>
      </c>
      <c r="E3551">
        <v>1020</v>
      </c>
      <c r="F3551" t="s">
        <v>8219</v>
      </c>
      <c r="G3551" t="s">
        <v>8225</v>
      </c>
      <c r="H3551" t="s">
        <v>8247</v>
      </c>
      <c r="I3551">
        <v>1441358873</v>
      </c>
      <c r="J3551">
        <v>1438939673</v>
      </c>
      <c r="K3551" t="b">
        <v>0</v>
      </c>
      <c r="L3551">
        <v>42</v>
      </c>
      <c r="M3551" t="b">
        <v>1</v>
      </c>
      <c r="N3551" t="s">
        <v>8271</v>
      </c>
      <c r="O3551" s="5">
        <f t="shared" si="220"/>
        <v>102</v>
      </c>
      <c r="P3551" s="7">
        <f t="shared" si="221"/>
        <v>24.285714285714285</v>
      </c>
      <c r="Q3551" t="s">
        <v>8317</v>
      </c>
      <c r="R3551" t="s">
        <v>8318</v>
      </c>
      <c r="S3551" s="12">
        <f t="shared" si="222"/>
        <v>42223.394363425927</v>
      </c>
      <c r="T3551" s="12">
        <f t="shared" si="223"/>
        <v>42251.394363425927</v>
      </c>
    </row>
    <row r="3552" spans="1:20" ht="60" hidden="1" x14ac:dyDescent="0.25">
      <c r="A3552">
        <v>3550</v>
      </c>
      <c r="B3552" s="3" t="s">
        <v>3549</v>
      </c>
      <c r="C3552" s="3" t="s">
        <v>7660</v>
      </c>
      <c r="D3552">
        <v>2500</v>
      </c>
      <c r="E3552">
        <v>2620</v>
      </c>
      <c r="F3552" t="s">
        <v>8219</v>
      </c>
      <c r="G3552" t="s">
        <v>8225</v>
      </c>
      <c r="H3552" t="s">
        <v>8247</v>
      </c>
      <c r="I3552">
        <v>1462224398</v>
      </c>
      <c r="J3552">
        <v>1459632398</v>
      </c>
      <c r="K3552" t="b">
        <v>0</v>
      </c>
      <c r="L3552">
        <v>64</v>
      </c>
      <c r="M3552" t="b">
        <v>1</v>
      </c>
      <c r="N3552" t="s">
        <v>8271</v>
      </c>
      <c r="O3552" s="5">
        <f t="shared" si="220"/>
        <v>104.80000000000001</v>
      </c>
      <c r="P3552" s="7">
        <f t="shared" si="221"/>
        <v>40.9375</v>
      </c>
      <c r="Q3552" t="s">
        <v>8317</v>
      </c>
      <c r="R3552" t="s">
        <v>8318</v>
      </c>
      <c r="S3552" s="12">
        <f t="shared" si="222"/>
        <v>42462.893495370372</v>
      </c>
      <c r="T3552" s="12">
        <f t="shared" si="223"/>
        <v>42492.893495370372</v>
      </c>
    </row>
    <row r="3553" spans="1:20" ht="60" hidden="1" x14ac:dyDescent="0.25">
      <c r="A3553">
        <v>3551</v>
      </c>
      <c r="B3553" s="3" t="s">
        <v>3550</v>
      </c>
      <c r="C3553" s="3" t="s">
        <v>7661</v>
      </c>
      <c r="D3553">
        <v>1500</v>
      </c>
      <c r="E3553">
        <v>1527.5</v>
      </c>
      <c r="F3553" t="s">
        <v>8219</v>
      </c>
      <c r="G3553" t="s">
        <v>8224</v>
      </c>
      <c r="H3553" t="s">
        <v>8246</v>
      </c>
      <c r="I3553">
        <v>1400796420</v>
      </c>
      <c r="J3553">
        <v>1398342170</v>
      </c>
      <c r="K3553" t="b">
        <v>0</v>
      </c>
      <c r="L3553">
        <v>25</v>
      </c>
      <c r="M3553" t="b">
        <v>1</v>
      </c>
      <c r="N3553" t="s">
        <v>8271</v>
      </c>
      <c r="O3553" s="5">
        <f t="shared" si="220"/>
        <v>101.83333333333333</v>
      </c>
      <c r="P3553" s="7">
        <f t="shared" si="221"/>
        <v>61.1</v>
      </c>
      <c r="Q3553" t="s">
        <v>8317</v>
      </c>
      <c r="R3553" t="s">
        <v>8318</v>
      </c>
      <c r="S3553" s="12">
        <f t="shared" si="222"/>
        <v>41753.515856481477</v>
      </c>
      <c r="T3553" s="12">
        <f t="shared" si="223"/>
        <v>41781.921527777777</v>
      </c>
    </row>
    <row r="3554" spans="1:20" ht="60" hidden="1" x14ac:dyDescent="0.25">
      <c r="A3554">
        <v>3552</v>
      </c>
      <c r="B3554" s="3" t="s">
        <v>3551</v>
      </c>
      <c r="C3554" s="3" t="s">
        <v>7662</v>
      </c>
      <c r="D3554">
        <v>773</v>
      </c>
      <c r="E3554">
        <v>773</v>
      </c>
      <c r="F3554" t="s">
        <v>8219</v>
      </c>
      <c r="G3554" t="s">
        <v>8225</v>
      </c>
      <c r="H3554" t="s">
        <v>8247</v>
      </c>
      <c r="I3554">
        <v>1403964324</v>
      </c>
      <c r="J3554">
        <v>1401372324</v>
      </c>
      <c r="K3554" t="b">
        <v>0</v>
      </c>
      <c r="L3554">
        <v>20</v>
      </c>
      <c r="M3554" t="b">
        <v>1</v>
      </c>
      <c r="N3554" t="s">
        <v>8271</v>
      </c>
      <c r="O3554" s="5">
        <f t="shared" si="220"/>
        <v>100</v>
      </c>
      <c r="P3554" s="7">
        <f t="shared" si="221"/>
        <v>38.65</v>
      </c>
      <c r="Q3554" t="s">
        <v>8317</v>
      </c>
      <c r="R3554" t="s">
        <v>8318</v>
      </c>
      <c r="S3554" s="12">
        <f t="shared" si="222"/>
        <v>41788.587083333332</v>
      </c>
      <c r="T3554" s="12">
        <f t="shared" si="223"/>
        <v>41818.587083333332</v>
      </c>
    </row>
    <row r="3555" spans="1:20" ht="60" hidden="1" x14ac:dyDescent="0.25">
      <c r="A3555">
        <v>3553</v>
      </c>
      <c r="B3555" s="3" t="s">
        <v>3552</v>
      </c>
      <c r="C3555" s="3" t="s">
        <v>7663</v>
      </c>
      <c r="D3555">
        <v>5500</v>
      </c>
      <c r="E3555">
        <v>5845</v>
      </c>
      <c r="F3555" t="s">
        <v>8219</v>
      </c>
      <c r="G3555" t="s">
        <v>8224</v>
      </c>
      <c r="H3555" t="s">
        <v>8246</v>
      </c>
      <c r="I3555">
        <v>1439337600</v>
      </c>
      <c r="J3555">
        <v>1436575280</v>
      </c>
      <c r="K3555" t="b">
        <v>0</v>
      </c>
      <c r="L3555">
        <v>104</v>
      </c>
      <c r="M3555" t="b">
        <v>1</v>
      </c>
      <c r="N3555" t="s">
        <v>8271</v>
      </c>
      <c r="O3555" s="5">
        <f t="shared" si="220"/>
        <v>106.27272727272728</v>
      </c>
      <c r="P3555" s="7">
        <f t="shared" si="221"/>
        <v>56.20192307692308</v>
      </c>
      <c r="Q3555" t="s">
        <v>8317</v>
      </c>
      <c r="R3555" t="s">
        <v>8318</v>
      </c>
      <c r="S3555" s="12">
        <f t="shared" si="222"/>
        <v>42196.028703703705</v>
      </c>
      <c r="T3555" s="12">
        <f t="shared" si="223"/>
        <v>42228</v>
      </c>
    </row>
    <row r="3556" spans="1:20" ht="45" hidden="1" x14ac:dyDescent="0.25">
      <c r="A3556">
        <v>3554</v>
      </c>
      <c r="B3556" s="3" t="s">
        <v>3553</v>
      </c>
      <c r="C3556" s="3" t="s">
        <v>7664</v>
      </c>
      <c r="D3556">
        <v>5000</v>
      </c>
      <c r="E3556">
        <v>5671.11</v>
      </c>
      <c r="F3556" t="s">
        <v>8219</v>
      </c>
      <c r="G3556" t="s">
        <v>8224</v>
      </c>
      <c r="H3556" t="s">
        <v>8246</v>
      </c>
      <c r="I3556">
        <v>1423674000</v>
      </c>
      <c r="J3556">
        <v>1421025159</v>
      </c>
      <c r="K3556" t="b">
        <v>0</v>
      </c>
      <c r="L3556">
        <v>53</v>
      </c>
      <c r="M3556" t="b">
        <v>1</v>
      </c>
      <c r="N3556" t="s">
        <v>8271</v>
      </c>
      <c r="O3556" s="5">
        <f t="shared" si="220"/>
        <v>113.42219999999999</v>
      </c>
      <c r="P3556" s="7">
        <f t="shared" si="221"/>
        <v>107.00207547169811</v>
      </c>
      <c r="Q3556" t="s">
        <v>8317</v>
      </c>
      <c r="R3556" t="s">
        <v>8318</v>
      </c>
      <c r="S3556" s="12">
        <f t="shared" si="222"/>
        <v>42016.050451388888</v>
      </c>
      <c r="T3556" s="12">
        <f t="shared" si="223"/>
        <v>42046.708333333328</v>
      </c>
    </row>
    <row r="3557" spans="1:20" ht="60" hidden="1" x14ac:dyDescent="0.25">
      <c r="A3557">
        <v>3555</v>
      </c>
      <c r="B3557" s="3" t="s">
        <v>3554</v>
      </c>
      <c r="C3557" s="3" t="s">
        <v>7665</v>
      </c>
      <c r="D3557">
        <v>2400</v>
      </c>
      <c r="E3557">
        <v>2400</v>
      </c>
      <c r="F3557" t="s">
        <v>8219</v>
      </c>
      <c r="G3557" t="s">
        <v>8237</v>
      </c>
      <c r="H3557" t="s">
        <v>8249</v>
      </c>
      <c r="I3557">
        <v>1479382594</v>
      </c>
      <c r="J3557">
        <v>1476786994</v>
      </c>
      <c r="K3557" t="b">
        <v>0</v>
      </c>
      <c r="L3557">
        <v>14</v>
      </c>
      <c r="M3557" t="b">
        <v>1</v>
      </c>
      <c r="N3557" t="s">
        <v>8271</v>
      </c>
      <c r="O3557" s="5">
        <f t="shared" si="220"/>
        <v>100</v>
      </c>
      <c r="P3557" s="7">
        <f t="shared" si="221"/>
        <v>171.42857142857142</v>
      </c>
      <c r="Q3557" t="s">
        <v>8317</v>
      </c>
      <c r="R3557" t="s">
        <v>8318</v>
      </c>
      <c r="S3557" s="12">
        <f t="shared" si="222"/>
        <v>42661.442060185189</v>
      </c>
      <c r="T3557" s="12">
        <f t="shared" si="223"/>
        <v>42691.483726851846</v>
      </c>
    </row>
    <row r="3558" spans="1:20" ht="60" hidden="1" x14ac:dyDescent="0.25">
      <c r="A3558">
        <v>3556</v>
      </c>
      <c r="B3558" s="3" t="s">
        <v>3555</v>
      </c>
      <c r="C3558" s="3" t="s">
        <v>7666</v>
      </c>
      <c r="D3558">
        <v>2200</v>
      </c>
      <c r="E3558">
        <v>2210</v>
      </c>
      <c r="F3558" t="s">
        <v>8219</v>
      </c>
      <c r="G3558" t="s">
        <v>8225</v>
      </c>
      <c r="H3558" t="s">
        <v>8247</v>
      </c>
      <c r="I3558">
        <v>1408289724</v>
      </c>
      <c r="J3558">
        <v>1403105724</v>
      </c>
      <c r="K3558" t="b">
        <v>0</v>
      </c>
      <c r="L3558">
        <v>20</v>
      </c>
      <c r="M3558" t="b">
        <v>1</v>
      </c>
      <c r="N3558" t="s">
        <v>8271</v>
      </c>
      <c r="O3558" s="5">
        <f t="shared" si="220"/>
        <v>100.45454545454547</v>
      </c>
      <c r="P3558" s="7">
        <f t="shared" si="221"/>
        <v>110.5</v>
      </c>
      <c r="Q3558" t="s">
        <v>8317</v>
      </c>
      <c r="R3558" t="s">
        <v>8318</v>
      </c>
      <c r="S3558" s="12">
        <f t="shared" si="222"/>
        <v>41808.649583333332</v>
      </c>
      <c r="T3558" s="12">
        <f t="shared" si="223"/>
        <v>41868.649583333332</v>
      </c>
    </row>
    <row r="3559" spans="1:20" ht="60" hidden="1" x14ac:dyDescent="0.25">
      <c r="A3559">
        <v>3557</v>
      </c>
      <c r="B3559" s="3" t="s">
        <v>3556</v>
      </c>
      <c r="C3559" s="3" t="s">
        <v>7667</v>
      </c>
      <c r="D3559">
        <v>100000</v>
      </c>
      <c r="E3559">
        <v>100036</v>
      </c>
      <c r="F3559" t="s">
        <v>8219</v>
      </c>
      <c r="G3559" t="s">
        <v>8224</v>
      </c>
      <c r="H3559" t="s">
        <v>8246</v>
      </c>
      <c r="I3559">
        <v>1399271911</v>
      </c>
      <c r="J3559">
        <v>1396334311</v>
      </c>
      <c r="K3559" t="b">
        <v>0</v>
      </c>
      <c r="L3559">
        <v>558</v>
      </c>
      <c r="M3559" t="b">
        <v>1</v>
      </c>
      <c r="N3559" t="s">
        <v>8271</v>
      </c>
      <c r="O3559" s="5">
        <f t="shared" si="220"/>
        <v>100.03599999999999</v>
      </c>
      <c r="P3559" s="7">
        <f t="shared" si="221"/>
        <v>179.27598566308242</v>
      </c>
      <c r="Q3559" t="s">
        <v>8317</v>
      </c>
      <c r="R3559" t="s">
        <v>8318</v>
      </c>
      <c r="S3559" s="12">
        <f t="shared" si="222"/>
        <v>41730.276747685188</v>
      </c>
      <c r="T3559" s="12">
        <f t="shared" si="223"/>
        <v>41764.276747685188</v>
      </c>
    </row>
    <row r="3560" spans="1:20" ht="45" hidden="1" x14ac:dyDescent="0.25">
      <c r="A3560">
        <v>3558</v>
      </c>
      <c r="B3560" s="3" t="s">
        <v>3557</v>
      </c>
      <c r="C3560" s="3" t="s">
        <v>7668</v>
      </c>
      <c r="D3560">
        <v>350</v>
      </c>
      <c r="E3560">
        <v>504</v>
      </c>
      <c r="F3560" t="s">
        <v>8219</v>
      </c>
      <c r="G3560" t="s">
        <v>8225</v>
      </c>
      <c r="H3560" t="s">
        <v>8247</v>
      </c>
      <c r="I3560">
        <v>1435352400</v>
      </c>
      <c r="J3560">
        <v>1431718575</v>
      </c>
      <c r="K3560" t="b">
        <v>0</v>
      </c>
      <c r="L3560">
        <v>22</v>
      </c>
      <c r="M3560" t="b">
        <v>1</v>
      </c>
      <c r="N3560" t="s">
        <v>8271</v>
      </c>
      <c r="O3560" s="5">
        <f t="shared" si="220"/>
        <v>144</v>
      </c>
      <c r="P3560" s="7">
        <f t="shared" si="221"/>
        <v>22.90909090909091</v>
      </c>
      <c r="Q3560" t="s">
        <v>8317</v>
      </c>
      <c r="R3560" t="s">
        <v>8318</v>
      </c>
      <c r="S3560" s="12">
        <f t="shared" si="222"/>
        <v>42139.816840277781</v>
      </c>
      <c r="T3560" s="12">
        <f t="shared" si="223"/>
        <v>42181.875</v>
      </c>
    </row>
    <row r="3561" spans="1:20" ht="60" hidden="1" x14ac:dyDescent="0.25">
      <c r="A3561">
        <v>3559</v>
      </c>
      <c r="B3561" s="3" t="s">
        <v>3558</v>
      </c>
      <c r="C3561" s="3" t="s">
        <v>7669</v>
      </c>
      <c r="D3561">
        <v>1000</v>
      </c>
      <c r="E3561">
        <v>1035</v>
      </c>
      <c r="F3561" t="s">
        <v>8219</v>
      </c>
      <c r="G3561" t="s">
        <v>8226</v>
      </c>
      <c r="H3561" t="s">
        <v>8248</v>
      </c>
      <c r="I3561">
        <v>1438333080</v>
      </c>
      <c r="J3561">
        <v>1436408308</v>
      </c>
      <c r="K3561" t="b">
        <v>0</v>
      </c>
      <c r="L3561">
        <v>24</v>
      </c>
      <c r="M3561" t="b">
        <v>1</v>
      </c>
      <c r="N3561" t="s">
        <v>8271</v>
      </c>
      <c r="O3561" s="5">
        <f t="shared" si="220"/>
        <v>103.49999999999999</v>
      </c>
      <c r="P3561" s="7">
        <f t="shared" si="221"/>
        <v>43.125</v>
      </c>
      <c r="Q3561" t="s">
        <v>8317</v>
      </c>
      <c r="R3561" t="s">
        <v>8318</v>
      </c>
      <c r="S3561" s="12">
        <f t="shared" si="222"/>
        <v>42194.096157407403</v>
      </c>
      <c r="T3561" s="12">
        <f t="shared" si="223"/>
        <v>42216.373611111107</v>
      </c>
    </row>
    <row r="3562" spans="1:20" ht="60" hidden="1" x14ac:dyDescent="0.25">
      <c r="A3562">
        <v>3560</v>
      </c>
      <c r="B3562" s="3" t="s">
        <v>3559</v>
      </c>
      <c r="C3562" s="3" t="s">
        <v>7670</v>
      </c>
      <c r="D3562">
        <v>3200</v>
      </c>
      <c r="E3562">
        <v>3470</v>
      </c>
      <c r="F3562" t="s">
        <v>8219</v>
      </c>
      <c r="G3562" t="s">
        <v>8229</v>
      </c>
      <c r="H3562" t="s">
        <v>8251</v>
      </c>
      <c r="I3562">
        <v>1432694700</v>
      </c>
      <c r="J3562">
        <v>1429651266</v>
      </c>
      <c r="K3562" t="b">
        <v>0</v>
      </c>
      <c r="L3562">
        <v>74</v>
      </c>
      <c r="M3562" t="b">
        <v>1</v>
      </c>
      <c r="N3562" t="s">
        <v>8271</v>
      </c>
      <c r="O3562" s="5">
        <f t="shared" si="220"/>
        <v>108.43750000000001</v>
      </c>
      <c r="P3562" s="7">
        <f t="shared" si="221"/>
        <v>46.891891891891895</v>
      </c>
      <c r="Q3562" t="s">
        <v>8317</v>
      </c>
      <c r="R3562" t="s">
        <v>8318</v>
      </c>
      <c r="S3562" s="12">
        <f t="shared" si="222"/>
        <v>42115.889652777783</v>
      </c>
      <c r="T3562" s="12">
        <f t="shared" si="223"/>
        <v>42151.114583333328</v>
      </c>
    </row>
    <row r="3563" spans="1:20" ht="120" hidden="1" x14ac:dyDescent="0.25">
      <c r="A3563">
        <v>3561</v>
      </c>
      <c r="B3563" s="3" t="s">
        <v>3560</v>
      </c>
      <c r="C3563" s="3" t="s">
        <v>7671</v>
      </c>
      <c r="D3563">
        <v>2500</v>
      </c>
      <c r="E3563">
        <v>2560</v>
      </c>
      <c r="F3563" t="s">
        <v>8219</v>
      </c>
      <c r="G3563" t="s">
        <v>8224</v>
      </c>
      <c r="H3563" t="s">
        <v>8246</v>
      </c>
      <c r="I3563">
        <v>1438799760</v>
      </c>
      <c r="J3563">
        <v>1437236378</v>
      </c>
      <c r="K3563" t="b">
        <v>0</v>
      </c>
      <c r="L3563">
        <v>54</v>
      </c>
      <c r="M3563" t="b">
        <v>1</v>
      </c>
      <c r="N3563" t="s">
        <v>8271</v>
      </c>
      <c r="O3563" s="5">
        <f t="shared" si="220"/>
        <v>102.4</v>
      </c>
      <c r="P3563" s="7">
        <f t="shared" si="221"/>
        <v>47.407407407407405</v>
      </c>
      <c r="Q3563" t="s">
        <v>8317</v>
      </c>
      <c r="R3563" t="s">
        <v>8318</v>
      </c>
      <c r="S3563" s="12">
        <f t="shared" si="222"/>
        <v>42203.680300925931</v>
      </c>
      <c r="T3563" s="12">
        <f t="shared" si="223"/>
        <v>42221.774999999994</v>
      </c>
    </row>
    <row r="3564" spans="1:20" ht="60" hidden="1" x14ac:dyDescent="0.25">
      <c r="A3564">
        <v>3562</v>
      </c>
      <c r="B3564" s="3" t="s">
        <v>3561</v>
      </c>
      <c r="C3564" s="3" t="s">
        <v>7672</v>
      </c>
      <c r="D3564">
        <v>315</v>
      </c>
      <c r="E3564">
        <v>469</v>
      </c>
      <c r="F3564" t="s">
        <v>8219</v>
      </c>
      <c r="G3564" t="s">
        <v>8225</v>
      </c>
      <c r="H3564" t="s">
        <v>8247</v>
      </c>
      <c r="I3564">
        <v>1457906400</v>
      </c>
      <c r="J3564">
        <v>1457115427</v>
      </c>
      <c r="K3564" t="b">
        <v>0</v>
      </c>
      <c r="L3564">
        <v>31</v>
      </c>
      <c r="M3564" t="b">
        <v>1</v>
      </c>
      <c r="N3564" t="s">
        <v>8271</v>
      </c>
      <c r="O3564" s="5">
        <f t="shared" si="220"/>
        <v>148.88888888888889</v>
      </c>
      <c r="P3564" s="7">
        <f t="shared" si="221"/>
        <v>15.129032258064516</v>
      </c>
      <c r="Q3564" t="s">
        <v>8317</v>
      </c>
      <c r="R3564" t="s">
        <v>8318</v>
      </c>
      <c r="S3564" s="12">
        <f t="shared" si="222"/>
        <v>42433.761886574073</v>
      </c>
      <c r="T3564" s="12">
        <f t="shared" si="223"/>
        <v>42442.916666666672</v>
      </c>
    </row>
    <row r="3565" spans="1:20" ht="60" hidden="1" x14ac:dyDescent="0.25">
      <c r="A3565">
        <v>3563</v>
      </c>
      <c r="B3565" s="3" t="s">
        <v>3562</v>
      </c>
      <c r="C3565" s="3" t="s">
        <v>7673</v>
      </c>
      <c r="D3565">
        <v>500</v>
      </c>
      <c r="E3565">
        <v>527.45000000000005</v>
      </c>
      <c r="F3565" t="s">
        <v>8219</v>
      </c>
      <c r="G3565" t="s">
        <v>8225</v>
      </c>
      <c r="H3565" t="s">
        <v>8247</v>
      </c>
      <c r="I3565">
        <v>1470078000</v>
      </c>
      <c r="J3565">
        <v>1467648456</v>
      </c>
      <c r="K3565" t="b">
        <v>0</v>
      </c>
      <c r="L3565">
        <v>25</v>
      </c>
      <c r="M3565" t="b">
        <v>1</v>
      </c>
      <c r="N3565" t="s">
        <v>8271</v>
      </c>
      <c r="O3565" s="5">
        <f t="shared" si="220"/>
        <v>105.49000000000002</v>
      </c>
      <c r="P3565" s="7">
        <f t="shared" si="221"/>
        <v>21.098000000000003</v>
      </c>
      <c r="Q3565" t="s">
        <v>8317</v>
      </c>
      <c r="R3565" t="s">
        <v>8318</v>
      </c>
      <c r="S3565" s="12">
        <f t="shared" si="222"/>
        <v>42555.671944444446</v>
      </c>
      <c r="T3565" s="12">
        <f t="shared" si="223"/>
        <v>42583.791666666672</v>
      </c>
    </row>
    <row r="3566" spans="1:20" ht="45" hidden="1" x14ac:dyDescent="0.25">
      <c r="A3566">
        <v>3564</v>
      </c>
      <c r="B3566" s="3" t="s">
        <v>3563</v>
      </c>
      <c r="C3566" s="3" t="s">
        <v>7674</v>
      </c>
      <c r="D3566">
        <v>1000</v>
      </c>
      <c r="E3566">
        <v>1005</v>
      </c>
      <c r="F3566" t="s">
        <v>8219</v>
      </c>
      <c r="G3566" t="s">
        <v>8225</v>
      </c>
      <c r="H3566" t="s">
        <v>8247</v>
      </c>
      <c r="I3566">
        <v>1444060800</v>
      </c>
      <c r="J3566">
        <v>1440082649</v>
      </c>
      <c r="K3566" t="b">
        <v>0</v>
      </c>
      <c r="L3566">
        <v>17</v>
      </c>
      <c r="M3566" t="b">
        <v>1</v>
      </c>
      <c r="N3566" t="s">
        <v>8271</v>
      </c>
      <c r="O3566" s="5">
        <f t="shared" si="220"/>
        <v>100.49999999999999</v>
      </c>
      <c r="P3566" s="7">
        <f t="shared" si="221"/>
        <v>59.117647058823529</v>
      </c>
      <c r="Q3566" t="s">
        <v>8317</v>
      </c>
      <c r="R3566" t="s">
        <v>8318</v>
      </c>
      <c r="S3566" s="12">
        <f t="shared" si="222"/>
        <v>42236.623252314821</v>
      </c>
      <c r="T3566" s="12">
        <f t="shared" si="223"/>
        <v>42282.666666666672</v>
      </c>
    </row>
    <row r="3567" spans="1:20" ht="60" hidden="1" x14ac:dyDescent="0.25">
      <c r="A3567">
        <v>3565</v>
      </c>
      <c r="B3567" s="3" t="s">
        <v>3564</v>
      </c>
      <c r="C3567" s="3" t="s">
        <v>7675</v>
      </c>
      <c r="D3567">
        <v>900</v>
      </c>
      <c r="E3567">
        <v>1175</v>
      </c>
      <c r="F3567" t="s">
        <v>8219</v>
      </c>
      <c r="G3567" t="s">
        <v>8224</v>
      </c>
      <c r="H3567" t="s">
        <v>8246</v>
      </c>
      <c r="I3567">
        <v>1420048208</v>
      </c>
      <c r="J3567">
        <v>1417456208</v>
      </c>
      <c r="K3567" t="b">
        <v>0</v>
      </c>
      <c r="L3567">
        <v>12</v>
      </c>
      <c r="M3567" t="b">
        <v>1</v>
      </c>
      <c r="N3567" t="s">
        <v>8271</v>
      </c>
      <c r="O3567" s="5">
        <f t="shared" si="220"/>
        <v>130.55555555555557</v>
      </c>
      <c r="P3567" s="7">
        <f t="shared" si="221"/>
        <v>97.916666666666671</v>
      </c>
      <c r="Q3567" t="s">
        <v>8317</v>
      </c>
      <c r="R3567" t="s">
        <v>8318</v>
      </c>
      <c r="S3567" s="12">
        <f t="shared" si="222"/>
        <v>41974.743148148147</v>
      </c>
      <c r="T3567" s="12">
        <f t="shared" si="223"/>
        <v>42004.743148148147</v>
      </c>
    </row>
    <row r="3568" spans="1:20" ht="60" hidden="1" x14ac:dyDescent="0.25">
      <c r="A3568">
        <v>3566</v>
      </c>
      <c r="B3568" s="3" t="s">
        <v>3565</v>
      </c>
      <c r="C3568" s="3" t="s">
        <v>7676</v>
      </c>
      <c r="D3568">
        <v>2000</v>
      </c>
      <c r="E3568">
        <v>2095</v>
      </c>
      <c r="F3568" t="s">
        <v>8219</v>
      </c>
      <c r="G3568" t="s">
        <v>8225</v>
      </c>
      <c r="H3568" t="s">
        <v>8247</v>
      </c>
      <c r="I3568">
        <v>1422015083</v>
      </c>
      <c r="J3568">
        <v>1419423083</v>
      </c>
      <c r="K3568" t="b">
        <v>0</v>
      </c>
      <c r="L3568">
        <v>38</v>
      </c>
      <c r="M3568" t="b">
        <v>1</v>
      </c>
      <c r="N3568" t="s">
        <v>8271</v>
      </c>
      <c r="O3568" s="5">
        <f t="shared" si="220"/>
        <v>104.75000000000001</v>
      </c>
      <c r="P3568" s="7">
        <f t="shared" si="221"/>
        <v>55.131578947368418</v>
      </c>
      <c r="Q3568" t="s">
        <v>8317</v>
      </c>
      <c r="R3568" t="s">
        <v>8318</v>
      </c>
      <c r="S3568" s="12">
        <f t="shared" si="222"/>
        <v>41997.507905092592</v>
      </c>
      <c r="T3568" s="12">
        <f t="shared" si="223"/>
        <v>42027.507905092592</v>
      </c>
    </row>
    <row r="3569" spans="1:20" ht="60" hidden="1" x14ac:dyDescent="0.25">
      <c r="A3569">
        <v>3567</v>
      </c>
      <c r="B3569" s="3" t="s">
        <v>3566</v>
      </c>
      <c r="C3569" s="3" t="s">
        <v>7677</v>
      </c>
      <c r="D3569">
        <v>1000</v>
      </c>
      <c r="E3569">
        <v>1088</v>
      </c>
      <c r="F3569" t="s">
        <v>8219</v>
      </c>
      <c r="G3569" t="s">
        <v>8225</v>
      </c>
      <c r="H3569" t="s">
        <v>8247</v>
      </c>
      <c r="I3569">
        <v>1433964444</v>
      </c>
      <c r="J3569">
        <v>1431372444</v>
      </c>
      <c r="K3569" t="b">
        <v>0</v>
      </c>
      <c r="L3569">
        <v>41</v>
      </c>
      <c r="M3569" t="b">
        <v>1</v>
      </c>
      <c r="N3569" t="s">
        <v>8271</v>
      </c>
      <c r="O3569" s="5">
        <f t="shared" si="220"/>
        <v>108.80000000000001</v>
      </c>
      <c r="P3569" s="7">
        <f t="shared" si="221"/>
        <v>26.536585365853657</v>
      </c>
      <c r="Q3569" t="s">
        <v>8317</v>
      </c>
      <c r="R3569" t="s">
        <v>8318</v>
      </c>
      <c r="S3569" s="12">
        <f t="shared" si="222"/>
        <v>42135.810694444444</v>
      </c>
      <c r="T3569" s="12">
        <f t="shared" si="223"/>
        <v>42165.810694444444</v>
      </c>
    </row>
    <row r="3570" spans="1:20" ht="45" hidden="1" x14ac:dyDescent="0.25">
      <c r="A3570">
        <v>3568</v>
      </c>
      <c r="B3570" s="3" t="s">
        <v>3567</v>
      </c>
      <c r="C3570" s="3" t="s">
        <v>7678</v>
      </c>
      <c r="D3570">
        <v>1000</v>
      </c>
      <c r="E3570">
        <v>1110</v>
      </c>
      <c r="F3570" t="s">
        <v>8219</v>
      </c>
      <c r="G3570" t="s">
        <v>8224</v>
      </c>
      <c r="H3570" t="s">
        <v>8246</v>
      </c>
      <c r="I3570">
        <v>1410975994</v>
      </c>
      <c r="J3570">
        <v>1408383994</v>
      </c>
      <c r="K3570" t="b">
        <v>0</v>
      </c>
      <c r="L3570">
        <v>19</v>
      </c>
      <c r="M3570" t="b">
        <v>1</v>
      </c>
      <c r="N3570" t="s">
        <v>8271</v>
      </c>
      <c r="O3570" s="5">
        <f t="shared" si="220"/>
        <v>111.00000000000001</v>
      </c>
      <c r="P3570" s="7">
        <f t="shared" si="221"/>
        <v>58.421052631578945</v>
      </c>
      <c r="Q3570" t="s">
        <v>8317</v>
      </c>
      <c r="R3570" t="s">
        <v>8318</v>
      </c>
      <c r="S3570" s="12">
        <f t="shared" si="222"/>
        <v>41869.740671296298</v>
      </c>
      <c r="T3570" s="12">
        <f t="shared" si="223"/>
        <v>41899.740671296298</v>
      </c>
    </row>
    <row r="3571" spans="1:20" ht="45" hidden="1" x14ac:dyDescent="0.25">
      <c r="A3571">
        <v>3569</v>
      </c>
      <c r="B3571" s="3" t="s">
        <v>3568</v>
      </c>
      <c r="C3571" s="3" t="s">
        <v>7679</v>
      </c>
      <c r="D3571">
        <v>5000</v>
      </c>
      <c r="E3571">
        <v>5024</v>
      </c>
      <c r="F3571" t="s">
        <v>8219</v>
      </c>
      <c r="G3571" t="s">
        <v>8224</v>
      </c>
      <c r="H3571" t="s">
        <v>8246</v>
      </c>
      <c r="I3571">
        <v>1420734696</v>
      </c>
      <c r="J3571">
        <v>1418142696</v>
      </c>
      <c r="K3571" t="b">
        <v>0</v>
      </c>
      <c r="L3571">
        <v>41</v>
      </c>
      <c r="M3571" t="b">
        <v>1</v>
      </c>
      <c r="N3571" t="s">
        <v>8271</v>
      </c>
      <c r="O3571" s="5">
        <f t="shared" si="220"/>
        <v>100.47999999999999</v>
      </c>
      <c r="P3571" s="7">
        <f t="shared" si="221"/>
        <v>122.53658536585365</v>
      </c>
      <c r="Q3571" t="s">
        <v>8317</v>
      </c>
      <c r="R3571" t="s">
        <v>8318</v>
      </c>
      <c r="S3571" s="12">
        <f t="shared" si="222"/>
        <v>41982.688611111109</v>
      </c>
      <c r="T3571" s="12">
        <f t="shared" si="223"/>
        <v>42012.688611111109</v>
      </c>
    </row>
    <row r="3572" spans="1:20" ht="45" hidden="1" x14ac:dyDescent="0.25">
      <c r="A3572">
        <v>3570</v>
      </c>
      <c r="B3572" s="3" t="s">
        <v>3569</v>
      </c>
      <c r="C3572" s="3" t="s">
        <v>7680</v>
      </c>
      <c r="D3572">
        <v>2000</v>
      </c>
      <c r="E3572">
        <v>2287</v>
      </c>
      <c r="F3572" t="s">
        <v>8219</v>
      </c>
      <c r="G3572" t="s">
        <v>8224</v>
      </c>
      <c r="H3572" t="s">
        <v>8246</v>
      </c>
      <c r="I3572">
        <v>1420009200</v>
      </c>
      <c r="J3572">
        <v>1417593483</v>
      </c>
      <c r="K3572" t="b">
        <v>0</v>
      </c>
      <c r="L3572">
        <v>26</v>
      </c>
      <c r="M3572" t="b">
        <v>1</v>
      </c>
      <c r="N3572" t="s">
        <v>8271</v>
      </c>
      <c r="O3572" s="5">
        <f t="shared" si="220"/>
        <v>114.35</v>
      </c>
      <c r="P3572" s="7">
        <f t="shared" si="221"/>
        <v>87.961538461538467</v>
      </c>
      <c r="Q3572" t="s">
        <v>8317</v>
      </c>
      <c r="R3572" t="s">
        <v>8318</v>
      </c>
      <c r="S3572" s="12">
        <f t="shared" si="222"/>
        <v>41976.331979166673</v>
      </c>
      <c r="T3572" s="12">
        <f t="shared" si="223"/>
        <v>42004.291666666672</v>
      </c>
    </row>
    <row r="3573" spans="1:20" ht="45" hidden="1" x14ac:dyDescent="0.25">
      <c r="A3573">
        <v>3571</v>
      </c>
      <c r="B3573" s="3" t="s">
        <v>3570</v>
      </c>
      <c r="C3573" s="3" t="s">
        <v>7681</v>
      </c>
      <c r="D3573">
        <v>1500</v>
      </c>
      <c r="E3573">
        <v>1831</v>
      </c>
      <c r="F3573" t="s">
        <v>8219</v>
      </c>
      <c r="G3573" t="s">
        <v>8225</v>
      </c>
      <c r="H3573" t="s">
        <v>8247</v>
      </c>
      <c r="I3573">
        <v>1414701413</v>
      </c>
      <c r="J3573">
        <v>1412109413</v>
      </c>
      <c r="K3573" t="b">
        <v>0</v>
      </c>
      <c r="L3573">
        <v>25</v>
      </c>
      <c r="M3573" t="b">
        <v>1</v>
      </c>
      <c r="N3573" t="s">
        <v>8271</v>
      </c>
      <c r="O3573" s="5">
        <f t="shared" si="220"/>
        <v>122.06666666666666</v>
      </c>
      <c r="P3573" s="7">
        <f t="shared" si="221"/>
        <v>73.239999999999995</v>
      </c>
      <c r="Q3573" t="s">
        <v>8317</v>
      </c>
      <c r="R3573" t="s">
        <v>8318</v>
      </c>
      <c r="S3573" s="12">
        <f t="shared" si="222"/>
        <v>41912.858946759261</v>
      </c>
      <c r="T3573" s="12">
        <f t="shared" si="223"/>
        <v>41942.858946759261</v>
      </c>
    </row>
    <row r="3574" spans="1:20" ht="30" hidden="1" x14ac:dyDescent="0.25">
      <c r="A3574">
        <v>3572</v>
      </c>
      <c r="B3574" s="3" t="s">
        <v>3571</v>
      </c>
      <c r="C3574" s="3" t="s">
        <v>7682</v>
      </c>
      <c r="D3574">
        <v>500</v>
      </c>
      <c r="E3574">
        <v>500</v>
      </c>
      <c r="F3574" t="s">
        <v>8219</v>
      </c>
      <c r="G3574" t="s">
        <v>8225</v>
      </c>
      <c r="H3574" t="s">
        <v>8247</v>
      </c>
      <c r="I3574">
        <v>1434894082</v>
      </c>
      <c r="J3574">
        <v>1432302082</v>
      </c>
      <c r="K3574" t="b">
        <v>0</v>
      </c>
      <c r="L3574">
        <v>9</v>
      </c>
      <c r="M3574" t="b">
        <v>1</v>
      </c>
      <c r="N3574" t="s">
        <v>8271</v>
      </c>
      <c r="O3574" s="5">
        <f t="shared" si="220"/>
        <v>100</v>
      </c>
      <c r="P3574" s="7">
        <f t="shared" si="221"/>
        <v>55.555555555555557</v>
      </c>
      <c r="Q3574" t="s">
        <v>8317</v>
      </c>
      <c r="R3574" t="s">
        <v>8318</v>
      </c>
      <c r="S3574" s="12">
        <f t="shared" si="222"/>
        <v>42146.570393518516</v>
      </c>
      <c r="T3574" s="12">
        <f t="shared" si="223"/>
        <v>42176.570393518516</v>
      </c>
    </row>
    <row r="3575" spans="1:20" ht="45" hidden="1" x14ac:dyDescent="0.25">
      <c r="A3575">
        <v>3573</v>
      </c>
      <c r="B3575" s="3" t="s">
        <v>3572</v>
      </c>
      <c r="C3575" s="3" t="s">
        <v>7683</v>
      </c>
      <c r="D3575">
        <v>3000</v>
      </c>
      <c r="E3575">
        <v>3084</v>
      </c>
      <c r="F3575" t="s">
        <v>8219</v>
      </c>
      <c r="G3575" t="s">
        <v>8225</v>
      </c>
      <c r="H3575" t="s">
        <v>8247</v>
      </c>
      <c r="I3575">
        <v>1415440846</v>
      </c>
      <c r="J3575">
        <v>1412845246</v>
      </c>
      <c r="K3575" t="b">
        <v>0</v>
      </c>
      <c r="L3575">
        <v>78</v>
      </c>
      <c r="M3575" t="b">
        <v>1</v>
      </c>
      <c r="N3575" t="s">
        <v>8271</v>
      </c>
      <c r="O3575" s="5">
        <f t="shared" si="220"/>
        <v>102.8</v>
      </c>
      <c r="P3575" s="7">
        <f t="shared" si="221"/>
        <v>39.53846153846154</v>
      </c>
      <c r="Q3575" t="s">
        <v>8317</v>
      </c>
      <c r="R3575" t="s">
        <v>8318</v>
      </c>
      <c r="S3575" s="12">
        <f t="shared" si="222"/>
        <v>41921.375532407408</v>
      </c>
      <c r="T3575" s="12">
        <f t="shared" si="223"/>
        <v>41951.417199074072</v>
      </c>
    </row>
    <row r="3576" spans="1:20" ht="60" hidden="1" x14ac:dyDescent="0.25">
      <c r="A3576">
        <v>3574</v>
      </c>
      <c r="B3576" s="3" t="s">
        <v>3573</v>
      </c>
      <c r="C3576" s="3" t="s">
        <v>7684</v>
      </c>
      <c r="D3576">
        <v>5800</v>
      </c>
      <c r="E3576">
        <v>6155</v>
      </c>
      <c r="F3576" t="s">
        <v>8219</v>
      </c>
      <c r="G3576" t="s">
        <v>8224</v>
      </c>
      <c r="H3576" t="s">
        <v>8246</v>
      </c>
      <c r="I3576">
        <v>1415921848</v>
      </c>
      <c r="J3576">
        <v>1413326248</v>
      </c>
      <c r="K3576" t="b">
        <v>0</v>
      </c>
      <c r="L3576">
        <v>45</v>
      </c>
      <c r="M3576" t="b">
        <v>1</v>
      </c>
      <c r="N3576" t="s">
        <v>8271</v>
      </c>
      <c r="O3576" s="5">
        <f t="shared" si="220"/>
        <v>106.12068965517241</v>
      </c>
      <c r="P3576" s="7">
        <f t="shared" si="221"/>
        <v>136.77777777777777</v>
      </c>
      <c r="Q3576" t="s">
        <v>8317</v>
      </c>
      <c r="R3576" t="s">
        <v>8318</v>
      </c>
      <c r="S3576" s="12">
        <f t="shared" si="222"/>
        <v>41926.942685185182</v>
      </c>
      <c r="T3576" s="12">
        <f t="shared" si="223"/>
        <v>41956.984351851846</v>
      </c>
    </row>
    <row r="3577" spans="1:20" ht="60" hidden="1" x14ac:dyDescent="0.25">
      <c r="A3577">
        <v>3575</v>
      </c>
      <c r="B3577" s="3" t="s">
        <v>3574</v>
      </c>
      <c r="C3577" s="3" t="s">
        <v>7685</v>
      </c>
      <c r="D3577">
        <v>10000</v>
      </c>
      <c r="E3577">
        <v>10133</v>
      </c>
      <c r="F3577" t="s">
        <v>8219</v>
      </c>
      <c r="G3577" t="s">
        <v>8224</v>
      </c>
      <c r="H3577" t="s">
        <v>8246</v>
      </c>
      <c r="I3577">
        <v>1470887940</v>
      </c>
      <c r="J3577">
        <v>1468176527</v>
      </c>
      <c r="K3577" t="b">
        <v>0</v>
      </c>
      <c r="L3577">
        <v>102</v>
      </c>
      <c r="M3577" t="b">
        <v>1</v>
      </c>
      <c r="N3577" t="s">
        <v>8271</v>
      </c>
      <c r="O3577" s="5">
        <f t="shared" si="220"/>
        <v>101.33000000000001</v>
      </c>
      <c r="P3577" s="7">
        <f t="shared" si="221"/>
        <v>99.343137254901961</v>
      </c>
      <c r="Q3577" t="s">
        <v>8317</v>
      </c>
      <c r="R3577" t="s">
        <v>8318</v>
      </c>
      <c r="S3577" s="12">
        <f t="shared" si="222"/>
        <v>42561.783877314811</v>
      </c>
      <c r="T3577" s="12">
        <f t="shared" si="223"/>
        <v>42593.165972222225</v>
      </c>
    </row>
    <row r="3578" spans="1:20" ht="45" hidden="1" x14ac:dyDescent="0.25">
      <c r="A3578">
        <v>3576</v>
      </c>
      <c r="B3578" s="3" t="s">
        <v>3575</v>
      </c>
      <c r="C3578" s="3" t="s">
        <v>7686</v>
      </c>
      <c r="D3578">
        <v>100</v>
      </c>
      <c r="E3578">
        <v>100</v>
      </c>
      <c r="F3578" t="s">
        <v>8219</v>
      </c>
      <c r="G3578" t="s">
        <v>8224</v>
      </c>
      <c r="H3578" t="s">
        <v>8246</v>
      </c>
      <c r="I3578">
        <v>1480947054</v>
      </c>
      <c r="J3578">
        <v>1475759454</v>
      </c>
      <c r="K3578" t="b">
        <v>0</v>
      </c>
      <c r="L3578">
        <v>5</v>
      </c>
      <c r="M3578" t="b">
        <v>1</v>
      </c>
      <c r="N3578" t="s">
        <v>8271</v>
      </c>
      <c r="O3578" s="5">
        <f t="shared" si="220"/>
        <v>100</v>
      </c>
      <c r="P3578" s="7">
        <f t="shared" si="221"/>
        <v>20</v>
      </c>
      <c r="Q3578" t="s">
        <v>8317</v>
      </c>
      <c r="R3578" t="s">
        <v>8318</v>
      </c>
      <c r="S3578" s="12">
        <f t="shared" si="222"/>
        <v>42649.54923611111</v>
      </c>
      <c r="T3578" s="12">
        <f t="shared" si="223"/>
        <v>42709.590902777782</v>
      </c>
    </row>
    <row r="3579" spans="1:20" ht="45" hidden="1" x14ac:dyDescent="0.25">
      <c r="A3579">
        <v>3577</v>
      </c>
      <c r="B3579" s="3" t="s">
        <v>3576</v>
      </c>
      <c r="C3579" s="3" t="s">
        <v>7687</v>
      </c>
      <c r="D3579">
        <v>600</v>
      </c>
      <c r="E3579">
        <v>780</v>
      </c>
      <c r="F3579" t="s">
        <v>8219</v>
      </c>
      <c r="G3579" t="s">
        <v>8224</v>
      </c>
      <c r="H3579" t="s">
        <v>8246</v>
      </c>
      <c r="I3579">
        <v>1430029680</v>
      </c>
      <c r="J3579">
        <v>1427741583</v>
      </c>
      <c r="K3579" t="b">
        <v>0</v>
      </c>
      <c r="L3579">
        <v>27</v>
      </c>
      <c r="M3579" t="b">
        <v>1</v>
      </c>
      <c r="N3579" t="s">
        <v>8271</v>
      </c>
      <c r="O3579" s="5">
        <f t="shared" si="220"/>
        <v>130</v>
      </c>
      <c r="P3579" s="7">
        <f t="shared" si="221"/>
        <v>28.888888888888889</v>
      </c>
      <c r="Q3579" t="s">
        <v>8317</v>
      </c>
      <c r="R3579" t="s">
        <v>8318</v>
      </c>
      <c r="S3579" s="12">
        <f t="shared" si="222"/>
        <v>42093.786840277782</v>
      </c>
      <c r="T3579" s="12">
        <f t="shared" si="223"/>
        <v>42120.26944444445</v>
      </c>
    </row>
    <row r="3580" spans="1:20" ht="45" hidden="1" x14ac:dyDescent="0.25">
      <c r="A3580">
        <v>3578</v>
      </c>
      <c r="B3580" s="3" t="s">
        <v>3577</v>
      </c>
      <c r="C3580" s="3" t="s">
        <v>7688</v>
      </c>
      <c r="D3580">
        <v>1500</v>
      </c>
      <c r="E3580">
        <v>1500.2</v>
      </c>
      <c r="F3580" t="s">
        <v>8219</v>
      </c>
      <c r="G3580" t="s">
        <v>8225</v>
      </c>
      <c r="H3580" t="s">
        <v>8247</v>
      </c>
      <c r="I3580">
        <v>1462037777</v>
      </c>
      <c r="J3580">
        <v>1459445777</v>
      </c>
      <c r="K3580" t="b">
        <v>0</v>
      </c>
      <c r="L3580">
        <v>37</v>
      </c>
      <c r="M3580" t="b">
        <v>1</v>
      </c>
      <c r="N3580" t="s">
        <v>8271</v>
      </c>
      <c r="O3580" s="5">
        <f t="shared" si="220"/>
        <v>100.01333333333334</v>
      </c>
      <c r="P3580" s="7">
        <f t="shared" si="221"/>
        <v>40.545945945945945</v>
      </c>
      <c r="Q3580" t="s">
        <v>8317</v>
      </c>
      <c r="R3580" t="s">
        <v>8318</v>
      </c>
      <c r="S3580" s="12">
        <f t="shared" si="222"/>
        <v>42460.733530092592</v>
      </c>
      <c r="T3580" s="12">
        <f t="shared" si="223"/>
        <v>42490.733530092592</v>
      </c>
    </row>
    <row r="3581" spans="1:20" ht="60" hidden="1" x14ac:dyDescent="0.25">
      <c r="A3581">
        <v>3579</v>
      </c>
      <c r="B3581" s="3" t="s">
        <v>3578</v>
      </c>
      <c r="C3581" s="3" t="s">
        <v>7689</v>
      </c>
      <c r="D3581">
        <v>500</v>
      </c>
      <c r="E3581">
        <v>500</v>
      </c>
      <c r="F3581" t="s">
        <v>8219</v>
      </c>
      <c r="G3581" t="s">
        <v>8225</v>
      </c>
      <c r="H3581" t="s">
        <v>8247</v>
      </c>
      <c r="I3581">
        <v>1459444656</v>
      </c>
      <c r="J3581">
        <v>1456856256</v>
      </c>
      <c r="K3581" t="b">
        <v>0</v>
      </c>
      <c r="L3581">
        <v>14</v>
      </c>
      <c r="M3581" t="b">
        <v>1</v>
      </c>
      <c r="N3581" t="s">
        <v>8271</v>
      </c>
      <c r="O3581" s="5">
        <f t="shared" si="220"/>
        <v>100</v>
      </c>
      <c r="P3581" s="7">
        <f t="shared" si="221"/>
        <v>35.714285714285715</v>
      </c>
      <c r="Q3581" t="s">
        <v>8317</v>
      </c>
      <c r="R3581" t="s">
        <v>8318</v>
      </c>
      <c r="S3581" s="12">
        <f t="shared" si="222"/>
        <v>42430.762222222227</v>
      </c>
      <c r="T3581" s="12">
        <f t="shared" si="223"/>
        <v>42460.720555555556</v>
      </c>
    </row>
    <row r="3582" spans="1:20" ht="45" hidden="1" x14ac:dyDescent="0.25">
      <c r="A3582">
        <v>3580</v>
      </c>
      <c r="B3582" s="3" t="s">
        <v>3579</v>
      </c>
      <c r="C3582" s="3" t="s">
        <v>7690</v>
      </c>
      <c r="D3582">
        <v>900</v>
      </c>
      <c r="E3582">
        <v>1025</v>
      </c>
      <c r="F3582" t="s">
        <v>8219</v>
      </c>
      <c r="G3582" t="s">
        <v>8224</v>
      </c>
      <c r="H3582" t="s">
        <v>8246</v>
      </c>
      <c r="I3582">
        <v>1425185940</v>
      </c>
      <c r="J3582">
        <v>1421900022</v>
      </c>
      <c r="K3582" t="b">
        <v>0</v>
      </c>
      <c r="L3582">
        <v>27</v>
      </c>
      <c r="M3582" t="b">
        <v>1</v>
      </c>
      <c r="N3582" t="s">
        <v>8271</v>
      </c>
      <c r="O3582" s="5">
        <f t="shared" si="220"/>
        <v>113.88888888888889</v>
      </c>
      <c r="P3582" s="7">
        <f t="shared" si="221"/>
        <v>37.962962962962962</v>
      </c>
      <c r="Q3582" t="s">
        <v>8317</v>
      </c>
      <c r="R3582" t="s">
        <v>8318</v>
      </c>
      <c r="S3582" s="12">
        <f t="shared" si="222"/>
        <v>42026.176180555558</v>
      </c>
      <c r="T3582" s="12">
        <f t="shared" si="223"/>
        <v>42064.207638888889</v>
      </c>
    </row>
    <row r="3583" spans="1:20" ht="60" hidden="1" x14ac:dyDescent="0.25">
      <c r="A3583">
        <v>3581</v>
      </c>
      <c r="B3583" s="3" t="s">
        <v>3580</v>
      </c>
      <c r="C3583" s="3" t="s">
        <v>7691</v>
      </c>
      <c r="D3583">
        <v>1500</v>
      </c>
      <c r="E3583">
        <v>1500</v>
      </c>
      <c r="F3583" t="s">
        <v>8219</v>
      </c>
      <c r="G3583" t="s">
        <v>8225</v>
      </c>
      <c r="H3583" t="s">
        <v>8247</v>
      </c>
      <c r="I3583">
        <v>1406719110</v>
      </c>
      <c r="J3583">
        <v>1405509510</v>
      </c>
      <c r="K3583" t="b">
        <v>0</v>
      </c>
      <c r="L3583">
        <v>45</v>
      </c>
      <c r="M3583" t="b">
        <v>1</v>
      </c>
      <c r="N3583" t="s">
        <v>8271</v>
      </c>
      <c r="O3583" s="5">
        <f t="shared" si="220"/>
        <v>100</v>
      </c>
      <c r="P3583" s="7">
        <f t="shared" si="221"/>
        <v>33.333333333333336</v>
      </c>
      <c r="Q3583" t="s">
        <v>8317</v>
      </c>
      <c r="R3583" t="s">
        <v>8318</v>
      </c>
      <c r="S3583" s="12">
        <f t="shared" si="222"/>
        <v>41836.471180555556</v>
      </c>
      <c r="T3583" s="12">
        <f t="shared" si="223"/>
        <v>41850.471180555556</v>
      </c>
    </row>
    <row r="3584" spans="1:20" ht="45" hidden="1" x14ac:dyDescent="0.25">
      <c r="A3584">
        <v>3582</v>
      </c>
      <c r="B3584" s="3" t="s">
        <v>3581</v>
      </c>
      <c r="C3584" s="3" t="s">
        <v>7692</v>
      </c>
      <c r="D3584">
        <v>1000</v>
      </c>
      <c r="E3584">
        <v>2870</v>
      </c>
      <c r="F3584" t="s">
        <v>8219</v>
      </c>
      <c r="G3584" t="s">
        <v>8224</v>
      </c>
      <c r="H3584" t="s">
        <v>8246</v>
      </c>
      <c r="I3584">
        <v>1459822682</v>
      </c>
      <c r="J3584">
        <v>1458613082</v>
      </c>
      <c r="K3584" t="b">
        <v>0</v>
      </c>
      <c r="L3584">
        <v>49</v>
      </c>
      <c r="M3584" t="b">
        <v>1</v>
      </c>
      <c r="N3584" t="s">
        <v>8271</v>
      </c>
      <c r="O3584" s="5">
        <f t="shared" si="220"/>
        <v>287</v>
      </c>
      <c r="P3584" s="7">
        <f t="shared" si="221"/>
        <v>58.571428571428569</v>
      </c>
      <c r="Q3584" t="s">
        <v>8317</v>
      </c>
      <c r="R3584" t="s">
        <v>8318</v>
      </c>
      <c r="S3584" s="12">
        <f t="shared" si="222"/>
        <v>42451.095856481479</v>
      </c>
      <c r="T3584" s="12">
        <f t="shared" si="223"/>
        <v>42465.095856481479</v>
      </c>
    </row>
    <row r="3585" spans="1:20" ht="60" hidden="1" x14ac:dyDescent="0.25">
      <c r="A3585">
        <v>3583</v>
      </c>
      <c r="B3585" s="3" t="s">
        <v>3582</v>
      </c>
      <c r="C3585" s="3" t="s">
        <v>7693</v>
      </c>
      <c r="D3585">
        <v>3000</v>
      </c>
      <c r="E3585">
        <v>3255</v>
      </c>
      <c r="F3585" t="s">
        <v>8219</v>
      </c>
      <c r="G3585" t="s">
        <v>8224</v>
      </c>
      <c r="H3585" t="s">
        <v>8246</v>
      </c>
      <c r="I3585">
        <v>1460970805</v>
      </c>
      <c r="J3585">
        <v>1455790405</v>
      </c>
      <c r="K3585" t="b">
        <v>0</v>
      </c>
      <c r="L3585">
        <v>24</v>
      </c>
      <c r="M3585" t="b">
        <v>1</v>
      </c>
      <c r="N3585" t="s">
        <v>8271</v>
      </c>
      <c r="O3585" s="5">
        <f t="shared" si="220"/>
        <v>108.5</v>
      </c>
      <c r="P3585" s="7">
        <f t="shared" si="221"/>
        <v>135.625</v>
      </c>
      <c r="Q3585" t="s">
        <v>8317</v>
      </c>
      <c r="R3585" t="s">
        <v>8318</v>
      </c>
      <c r="S3585" s="12">
        <f t="shared" si="222"/>
        <v>42418.425983796296</v>
      </c>
      <c r="T3585" s="12">
        <f t="shared" si="223"/>
        <v>42478.384317129632</v>
      </c>
    </row>
    <row r="3586" spans="1:20" ht="90" hidden="1" x14ac:dyDescent="0.25">
      <c r="A3586">
        <v>3584</v>
      </c>
      <c r="B3586" s="3" t="s">
        <v>3583</v>
      </c>
      <c r="C3586" s="3" t="s">
        <v>7694</v>
      </c>
      <c r="D3586">
        <v>3000</v>
      </c>
      <c r="E3586">
        <v>3465</v>
      </c>
      <c r="F3586" t="s">
        <v>8219</v>
      </c>
      <c r="G3586" t="s">
        <v>8225</v>
      </c>
      <c r="H3586" t="s">
        <v>8247</v>
      </c>
      <c r="I3586">
        <v>1436772944</v>
      </c>
      <c r="J3586">
        <v>1434180944</v>
      </c>
      <c r="K3586" t="b">
        <v>0</v>
      </c>
      <c r="L3586">
        <v>112</v>
      </c>
      <c r="M3586" t="b">
        <v>1</v>
      </c>
      <c r="N3586" t="s">
        <v>8271</v>
      </c>
      <c r="O3586" s="5">
        <f t="shared" si="220"/>
        <v>115.5</v>
      </c>
      <c r="P3586" s="7">
        <f t="shared" si="221"/>
        <v>30.9375</v>
      </c>
      <c r="Q3586" t="s">
        <v>8317</v>
      </c>
      <c r="R3586" t="s">
        <v>8318</v>
      </c>
      <c r="S3586" s="12">
        <f t="shared" si="222"/>
        <v>42168.316481481481</v>
      </c>
      <c r="T3586" s="12">
        <f t="shared" si="223"/>
        <v>42198.316481481481</v>
      </c>
    </row>
    <row r="3587" spans="1:20" ht="45" hidden="1" x14ac:dyDescent="0.25">
      <c r="A3587">
        <v>3585</v>
      </c>
      <c r="B3587" s="3" t="s">
        <v>3584</v>
      </c>
      <c r="C3587" s="3" t="s">
        <v>7695</v>
      </c>
      <c r="D3587">
        <v>3400</v>
      </c>
      <c r="E3587">
        <v>4050</v>
      </c>
      <c r="F3587" t="s">
        <v>8219</v>
      </c>
      <c r="G3587" t="s">
        <v>8224</v>
      </c>
      <c r="H3587" t="s">
        <v>8246</v>
      </c>
      <c r="I3587">
        <v>1419181890</v>
      </c>
      <c r="J3587">
        <v>1416589890</v>
      </c>
      <c r="K3587" t="b">
        <v>0</v>
      </c>
      <c r="L3587">
        <v>23</v>
      </c>
      <c r="M3587" t="b">
        <v>1</v>
      </c>
      <c r="N3587" t="s">
        <v>8271</v>
      </c>
      <c r="O3587" s="5">
        <f t="shared" ref="O3587:O3650" si="224">(E3587/D3587)*100</f>
        <v>119.11764705882352</v>
      </c>
      <c r="P3587" s="7">
        <f t="shared" ref="P3587:P3650" si="225">IF(E3587&gt;0,E3587/L3587,"N/A")</f>
        <v>176.08695652173913</v>
      </c>
      <c r="Q3587" t="s">
        <v>8317</v>
      </c>
      <c r="R3587" t="s">
        <v>8318</v>
      </c>
      <c r="S3587" s="12">
        <f t="shared" ref="S3587:S3650" si="226">(((J3587/60)/60)/24)+DATE(1970,1,1)</f>
        <v>41964.716319444444</v>
      </c>
      <c r="T3587" s="12">
        <f t="shared" ref="T3587:T3650" si="227">(((I3587/60)/60/24)+DATE(1970,1,1))</f>
        <v>41994.716319444444</v>
      </c>
    </row>
    <row r="3588" spans="1:20" ht="30" hidden="1" x14ac:dyDescent="0.25">
      <c r="A3588">
        <v>3586</v>
      </c>
      <c r="B3588" s="3" t="s">
        <v>3585</v>
      </c>
      <c r="C3588" s="3" t="s">
        <v>7696</v>
      </c>
      <c r="D3588">
        <v>7500</v>
      </c>
      <c r="E3588">
        <v>8207</v>
      </c>
      <c r="F3588" t="s">
        <v>8219</v>
      </c>
      <c r="G3588" t="s">
        <v>8224</v>
      </c>
      <c r="H3588" t="s">
        <v>8246</v>
      </c>
      <c r="I3588">
        <v>1474649070</v>
      </c>
      <c r="J3588">
        <v>1469465070</v>
      </c>
      <c r="K3588" t="b">
        <v>0</v>
      </c>
      <c r="L3588">
        <v>54</v>
      </c>
      <c r="M3588" t="b">
        <v>1</v>
      </c>
      <c r="N3588" t="s">
        <v>8271</v>
      </c>
      <c r="O3588" s="5">
        <f t="shared" si="224"/>
        <v>109.42666666666668</v>
      </c>
      <c r="P3588" s="7">
        <f t="shared" si="225"/>
        <v>151.9814814814815</v>
      </c>
      <c r="Q3588" t="s">
        <v>8317</v>
      </c>
      <c r="R3588" t="s">
        <v>8318</v>
      </c>
      <c r="S3588" s="12">
        <f t="shared" si="226"/>
        <v>42576.697569444441</v>
      </c>
      <c r="T3588" s="12">
        <f t="shared" si="227"/>
        <v>42636.697569444441</v>
      </c>
    </row>
    <row r="3589" spans="1:20" ht="45" hidden="1" x14ac:dyDescent="0.25">
      <c r="A3589">
        <v>3587</v>
      </c>
      <c r="B3589" s="3" t="s">
        <v>3586</v>
      </c>
      <c r="C3589" s="3" t="s">
        <v>7697</v>
      </c>
      <c r="D3589">
        <v>500</v>
      </c>
      <c r="E3589">
        <v>633</v>
      </c>
      <c r="F3589" t="s">
        <v>8219</v>
      </c>
      <c r="G3589" t="s">
        <v>8225</v>
      </c>
      <c r="H3589" t="s">
        <v>8247</v>
      </c>
      <c r="I3589">
        <v>1467054000</v>
      </c>
      <c r="J3589">
        <v>1463144254</v>
      </c>
      <c r="K3589" t="b">
        <v>0</v>
      </c>
      <c r="L3589">
        <v>28</v>
      </c>
      <c r="M3589" t="b">
        <v>1</v>
      </c>
      <c r="N3589" t="s">
        <v>8271</v>
      </c>
      <c r="O3589" s="5">
        <f t="shared" si="224"/>
        <v>126.6</v>
      </c>
      <c r="P3589" s="7">
        <f t="shared" si="225"/>
        <v>22.607142857142858</v>
      </c>
      <c r="Q3589" t="s">
        <v>8317</v>
      </c>
      <c r="R3589" t="s">
        <v>8318</v>
      </c>
      <c r="S3589" s="12">
        <f t="shared" si="226"/>
        <v>42503.539976851855</v>
      </c>
      <c r="T3589" s="12">
        <f t="shared" si="227"/>
        <v>42548.791666666672</v>
      </c>
    </row>
    <row r="3590" spans="1:20" ht="45" hidden="1" x14ac:dyDescent="0.25">
      <c r="A3590">
        <v>3588</v>
      </c>
      <c r="B3590" s="3" t="s">
        <v>3587</v>
      </c>
      <c r="C3590" s="3" t="s">
        <v>7698</v>
      </c>
      <c r="D3590">
        <v>200</v>
      </c>
      <c r="E3590">
        <v>201</v>
      </c>
      <c r="F3590" t="s">
        <v>8219</v>
      </c>
      <c r="G3590" t="s">
        <v>8225</v>
      </c>
      <c r="H3590" t="s">
        <v>8247</v>
      </c>
      <c r="I3590">
        <v>1430348400</v>
      </c>
      <c r="J3590">
        <v>1428436410</v>
      </c>
      <c r="K3590" t="b">
        <v>0</v>
      </c>
      <c r="L3590">
        <v>11</v>
      </c>
      <c r="M3590" t="b">
        <v>1</v>
      </c>
      <c r="N3590" t="s">
        <v>8271</v>
      </c>
      <c r="O3590" s="5">
        <f t="shared" si="224"/>
        <v>100.49999999999999</v>
      </c>
      <c r="P3590" s="7">
        <f t="shared" si="225"/>
        <v>18.272727272727273</v>
      </c>
      <c r="Q3590" t="s">
        <v>8317</v>
      </c>
      <c r="R3590" t="s">
        <v>8318</v>
      </c>
      <c r="S3590" s="12">
        <f t="shared" si="226"/>
        <v>42101.828819444447</v>
      </c>
      <c r="T3590" s="12">
        <f t="shared" si="227"/>
        <v>42123.958333333328</v>
      </c>
    </row>
    <row r="3591" spans="1:20" ht="45" hidden="1" x14ac:dyDescent="0.25">
      <c r="A3591">
        <v>3589</v>
      </c>
      <c r="B3591" s="3" t="s">
        <v>3588</v>
      </c>
      <c r="C3591" s="3" t="s">
        <v>7699</v>
      </c>
      <c r="D3591">
        <v>4000</v>
      </c>
      <c r="E3591">
        <v>5100</v>
      </c>
      <c r="F3591" t="s">
        <v>8219</v>
      </c>
      <c r="G3591" t="s">
        <v>8224</v>
      </c>
      <c r="H3591" t="s">
        <v>8246</v>
      </c>
      <c r="I3591">
        <v>1432654347</v>
      </c>
      <c r="J3591">
        <v>1430494347</v>
      </c>
      <c r="K3591" t="b">
        <v>0</v>
      </c>
      <c r="L3591">
        <v>62</v>
      </c>
      <c r="M3591" t="b">
        <v>1</v>
      </c>
      <c r="N3591" t="s">
        <v>8271</v>
      </c>
      <c r="O3591" s="5">
        <f t="shared" si="224"/>
        <v>127.49999999999999</v>
      </c>
      <c r="P3591" s="7">
        <f t="shared" si="225"/>
        <v>82.258064516129039</v>
      </c>
      <c r="Q3591" t="s">
        <v>8317</v>
      </c>
      <c r="R3591" t="s">
        <v>8318</v>
      </c>
      <c r="S3591" s="12">
        <f t="shared" si="226"/>
        <v>42125.647534722222</v>
      </c>
      <c r="T3591" s="12">
        <f t="shared" si="227"/>
        <v>42150.647534722222</v>
      </c>
    </row>
    <row r="3592" spans="1:20" ht="60" hidden="1" x14ac:dyDescent="0.25">
      <c r="A3592">
        <v>3590</v>
      </c>
      <c r="B3592" s="3" t="s">
        <v>3589</v>
      </c>
      <c r="C3592" s="3" t="s">
        <v>7700</v>
      </c>
      <c r="D3592">
        <v>5000</v>
      </c>
      <c r="E3592">
        <v>5003</v>
      </c>
      <c r="F3592" t="s">
        <v>8219</v>
      </c>
      <c r="G3592" t="s">
        <v>8225</v>
      </c>
      <c r="H3592" t="s">
        <v>8247</v>
      </c>
      <c r="I3592">
        <v>1413792034</v>
      </c>
      <c r="J3592">
        <v>1411200034</v>
      </c>
      <c r="K3592" t="b">
        <v>0</v>
      </c>
      <c r="L3592">
        <v>73</v>
      </c>
      <c r="M3592" t="b">
        <v>1</v>
      </c>
      <c r="N3592" t="s">
        <v>8271</v>
      </c>
      <c r="O3592" s="5">
        <f t="shared" si="224"/>
        <v>100.05999999999999</v>
      </c>
      <c r="P3592" s="7">
        <f t="shared" si="225"/>
        <v>68.534246575342465</v>
      </c>
      <c r="Q3592" t="s">
        <v>8317</v>
      </c>
      <c r="R3592" t="s">
        <v>8318</v>
      </c>
      <c r="S3592" s="12">
        <f t="shared" si="226"/>
        <v>41902.333726851852</v>
      </c>
      <c r="T3592" s="12">
        <f t="shared" si="227"/>
        <v>41932.333726851852</v>
      </c>
    </row>
    <row r="3593" spans="1:20" ht="60" hidden="1" x14ac:dyDescent="0.25">
      <c r="A3593">
        <v>3591</v>
      </c>
      <c r="B3593" s="3" t="s">
        <v>3590</v>
      </c>
      <c r="C3593" s="3" t="s">
        <v>7701</v>
      </c>
      <c r="D3593">
        <v>700</v>
      </c>
      <c r="E3593">
        <v>1225</v>
      </c>
      <c r="F3593" t="s">
        <v>8219</v>
      </c>
      <c r="G3593" t="s">
        <v>8224</v>
      </c>
      <c r="H3593" t="s">
        <v>8246</v>
      </c>
      <c r="I3593">
        <v>1422075540</v>
      </c>
      <c r="J3593">
        <v>1419979544</v>
      </c>
      <c r="K3593" t="b">
        <v>0</v>
      </c>
      <c r="L3593">
        <v>18</v>
      </c>
      <c r="M3593" t="b">
        <v>1</v>
      </c>
      <c r="N3593" t="s">
        <v>8271</v>
      </c>
      <c r="O3593" s="5">
        <f t="shared" si="224"/>
        <v>175</v>
      </c>
      <c r="P3593" s="7">
        <f t="shared" si="225"/>
        <v>68.055555555555557</v>
      </c>
      <c r="Q3593" t="s">
        <v>8317</v>
      </c>
      <c r="R3593" t="s">
        <v>8318</v>
      </c>
      <c r="S3593" s="12">
        <f t="shared" si="226"/>
        <v>42003.948425925926</v>
      </c>
      <c r="T3593" s="12">
        <f t="shared" si="227"/>
        <v>42028.207638888889</v>
      </c>
    </row>
    <row r="3594" spans="1:20" ht="45" hidden="1" x14ac:dyDescent="0.25">
      <c r="A3594">
        <v>3592</v>
      </c>
      <c r="B3594" s="3" t="s">
        <v>3591</v>
      </c>
      <c r="C3594" s="3" t="s">
        <v>7702</v>
      </c>
      <c r="D3594">
        <v>2000</v>
      </c>
      <c r="E3594">
        <v>2545</v>
      </c>
      <c r="F3594" t="s">
        <v>8219</v>
      </c>
      <c r="G3594" t="s">
        <v>8224</v>
      </c>
      <c r="H3594" t="s">
        <v>8246</v>
      </c>
      <c r="I3594">
        <v>1423630740</v>
      </c>
      <c r="J3594">
        <v>1418673307</v>
      </c>
      <c r="K3594" t="b">
        <v>0</v>
      </c>
      <c r="L3594">
        <v>35</v>
      </c>
      <c r="M3594" t="b">
        <v>1</v>
      </c>
      <c r="N3594" t="s">
        <v>8271</v>
      </c>
      <c r="O3594" s="5">
        <f t="shared" si="224"/>
        <v>127.25</v>
      </c>
      <c r="P3594" s="7">
        <f t="shared" si="225"/>
        <v>72.714285714285708</v>
      </c>
      <c r="Q3594" t="s">
        <v>8317</v>
      </c>
      <c r="R3594" t="s">
        <v>8318</v>
      </c>
      <c r="S3594" s="12">
        <f t="shared" si="226"/>
        <v>41988.829942129625</v>
      </c>
      <c r="T3594" s="12">
        <f t="shared" si="227"/>
        <v>42046.207638888889</v>
      </c>
    </row>
    <row r="3595" spans="1:20" ht="45" hidden="1" x14ac:dyDescent="0.25">
      <c r="A3595">
        <v>3593</v>
      </c>
      <c r="B3595" s="3" t="s">
        <v>3592</v>
      </c>
      <c r="C3595" s="3" t="s">
        <v>7703</v>
      </c>
      <c r="D3595">
        <v>3000</v>
      </c>
      <c r="E3595">
        <v>3319</v>
      </c>
      <c r="F3595" t="s">
        <v>8219</v>
      </c>
      <c r="G3595" t="s">
        <v>8224</v>
      </c>
      <c r="H3595" t="s">
        <v>8246</v>
      </c>
      <c r="I3595">
        <v>1420489560</v>
      </c>
      <c r="J3595">
        <v>1417469639</v>
      </c>
      <c r="K3595" t="b">
        <v>0</v>
      </c>
      <c r="L3595">
        <v>43</v>
      </c>
      <c r="M3595" t="b">
        <v>1</v>
      </c>
      <c r="N3595" t="s">
        <v>8271</v>
      </c>
      <c r="O3595" s="5">
        <f t="shared" si="224"/>
        <v>110.63333333333334</v>
      </c>
      <c r="P3595" s="7">
        <f t="shared" si="225"/>
        <v>77.186046511627907</v>
      </c>
      <c r="Q3595" t="s">
        <v>8317</v>
      </c>
      <c r="R3595" t="s">
        <v>8318</v>
      </c>
      <c r="S3595" s="12">
        <f t="shared" si="226"/>
        <v>41974.898599537039</v>
      </c>
      <c r="T3595" s="12">
        <f t="shared" si="227"/>
        <v>42009.851388888885</v>
      </c>
    </row>
    <row r="3596" spans="1:20" ht="60" hidden="1" x14ac:dyDescent="0.25">
      <c r="A3596">
        <v>3594</v>
      </c>
      <c r="B3596" s="3" t="s">
        <v>3593</v>
      </c>
      <c r="C3596" s="3" t="s">
        <v>7704</v>
      </c>
      <c r="D3596">
        <v>1600</v>
      </c>
      <c r="E3596">
        <v>2015</v>
      </c>
      <c r="F3596" t="s">
        <v>8219</v>
      </c>
      <c r="G3596" t="s">
        <v>8224</v>
      </c>
      <c r="H3596" t="s">
        <v>8246</v>
      </c>
      <c r="I3596">
        <v>1472952982</v>
      </c>
      <c r="J3596">
        <v>1470792982</v>
      </c>
      <c r="K3596" t="b">
        <v>0</v>
      </c>
      <c r="L3596">
        <v>36</v>
      </c>
      <c r="M3596" t="b">
        <v>1</v>
      </c>
      <c r="N3596" t="s">
        <v>8271</v>
      </c>
      <c r="O3596" s="5">
        <f t="shared" si="224"/>
        <v>125.93749999999999</v>
      </c>
      <c r="P3596" s="7">
        <f t="shared" si="225"/>
        <v>55.972222222222221</v>
      </c>
      <c r="Q3596" t="s">
        <v>8317</v>
      </c>
      <c r="R3596" t="s">
        <v>8318</v>
      </c>
      <c r="S3596" s="12">
        <f t="shared" si="226"/>
        <v>42592.066921296297</v>
      </c>
      <c r="T3596" s="12">
        <f t="shared" si="227"/>
        <v>42617.066921296297</v>
      </c>
    </row>
    <row r="3597" spans="1:20" ht="30" hidden="1" x14ac:dyDescent="0.25">
      <c r="A3597">
        <v>3595</v>
      </c>
      <c r="B3597" s="3" t="s">
        <v>3594</v>
      </c>
      <c r="C3597" s="3" t="s">
        <v>7705</v>
      </c>
      <c r="D3597">
        <v>2600</v>
      </c>
      <c r="E3597">
        <v>3081</v>
      </c>
      <c r="F3597" t="s">
        <v>8219</v>
      </c>
      <c r="G3597" t="s">
        <v>8224</v>
      </c>
      <c r="H3597" t="s">
        <v>8246</v>
      </c>
      <c r="I3597">
        <v>1426229940</v>
      </c>
      <c r="J3597">
        <v>1423959123</v>
      </c>
      <c r="K3597" t="b">
        <v>0</v>
      </c>
      <c r="L3597">
        <v>62</v>
      </c>
      <c r="M3597" t="b">
        <v>1</v>
      </c>
      <c r="N3597" t="s">
        <v>8271</v>
      </c>
      <c r="O3597" s="5">
        <f t="shared" si="224"/>
        <v>118.5</v>
      </c>
      <c r="P3597" s="7">
        <f t="shared" si="225"/>
        <v>49.693548387096776</v>
      </c>
      <c r="Q3597" t="s">
        <v>8317</v>
      </c>
      <c r="R3597" t="s">
        <v>8318</v>
      </c>
      <c r="S3597" s="12">
        <f t="shared" si="226"/>
        <v>42050.008368055554</v>
      </c>
      <c r="T3597" s="12">
        <f t="shared" si="227"/>
        <v>42076.290972222225</v>
      </c>
    </row>
    <row r="3598" spans="1:20" ht="45" hidden="1" x14ac:dyDescent="0.25">
      <c r="A3598">
        <v>3596</v>
      </c>
      <c r="B3598" s="3" t="s">
        <v>3595</v>
      </c>
      <c r="C3598" s="3" t="s">
        <v>7706</v>
      </c>
      <c r="D3598">
        <v>1100</v>
      </c>
      <c r="E3598">
        <v>1185</v>
      </c>
      <c r="F3598" t="s">
        <v>8219</v>
      </c>
      <c r="G3598" t="s">
        <v>8229</v>
      </c>
      <c r="H3598" t="s">
        <v>8251</v>
      </c>
      <c r="I3598">
        <v>1409072982</v>
      </c>
      <c r="J3598">
        <v>1407258582</v>
      </c>
      <c r="K3598" t="b">
        <v>0</v>
      </c>
      <c r="L3598">
        <v>15</v>
      </c>
      <c r="M3598" t="b">
        <v>1</v>
      </c>
      <c r="N3598" t="s">
        <v>8271</v>
      </c>
      <c r="O3598" s="5">
        <f t="shared" si="224"/>
        <v>107.72727272727273</v>
      </c>
      <c r="P3598" s="7">
        <f t="shared" si="225"/>
        <v>79</v>
      </c>
      <c r="Q3598" t="s">
        <v>8317</v>
      </c>
      <c r="R3598" t="s">
        <v>8318</v>
      </c>
      <c r="S3598" s="12">
        <f t="shared" si="226"/>
        <v>41856.715069444443</v>
      </c>
      <c r="T3598" s="12">
        <f t="shared" si="227"/>
        <v>41877.715069444443</v>
      </c>
    </row>
    <row r="3599" spans="1:20" ht="30" hidden="1" x14ac:dyDescent="0.25">
      <c r="A3599">
        <v>3597</v>
      </c>
      <c r="B3599" s="3" t="s">
        <v>3596</v>
      </c>
      <c r="C3599" s="3" t="s">
        <v>7707</v>
      </c>
      <c r="D3599">
        <v>2500</v>
      </c>
      <c r="E3599">
        <v>2565</v>
      </c>
      <c r="F3599" t="s">
        <v>8219</v>
      </c>
      <c r="G3599" t="s">
        <v>8224</v>
      </c>
      <c r="H3599" t="s">
        <v>8246</v>
      </c>
      <c r="I3599">
        <v>1456984740</v>
      </c>
      <c r="J3599">
        <v>1455717790</v>
      </c>
      <c r="K3599" t="b">
        <v>0</v>
      </c>
      <c r="L3599">
        <v>33</v>
      </c>
      <c r="M3599" t="b">
        <v>1</v>
      </c>
      <c r="N3599" t="s">
        <v>8271</v>
      </c>
      <c r="O3599" s="5">
        <f t="shared" si="224"/>
        <v>102.60000000000001</v>
      </c>
      <c r="P3599" s="7">
        <f t="shared" si="225"/>
        <v>77.727272727272734</v>
      </c>
      <c r="Q3599" t="s">
        <v>8317</v>
      </c>
      <c r="R3599" t="s">
        <v>8318</v>
      </c>
      <c r="S3599" s="12">
        <f t="shared" si="226"/>
        <v>42417.585532407407</v>
      </c>
      <c r="T3599" s="12">
        <f t="shared" si="227"/>
        <v>42432.249305555553</v>
      </c>
    </row>
    <row r="3600" spans="1:20" ht="45" hidden="1" x14ac:dyDescent="0.25">
      <c r="A3600">
        <v>3598</v>
      </c>
      <c r="B3600" s="3" t="s">
        <v>3597</v>
      </c>
      <c r="C3600" s="3" t="s">
        <v>7708</v>
      </c>
      <c r="D3600">
        <v>1000</v>
      </c>
      <c r="E3600">
        <v>1101</v>
      </c>
      <c r="F3600" t="s">
        <v>8219</v>
      </c>
      <c r="G3600" t="s">
        <v>8224</v>
      </c>
      <c r="H3600" t="s">
        <v>8246</v>
      </c>
      <c r="I3600">
        <v>1409720340</v>
      </c>
      <c r="J3600">
        <v>1408129822</v>
      </c>
      <c r="K3600" t="b">
        <v>0</v>
      </c>
      <c r="L3600">
        <v>27</v>
      </c>
      <c r="M3600" t="b">
        <v>1</v>
      </c>
      <c r="N3600" t="s">
        <v>8271</v>
      </c>
      <c r="O3600" s="5">
        <f t="shared" si="224"/>
        <v>110.1</v>
      </c>
      <c r="P3600" s="7">
        <f t="shared" si="225"/>
        <v>40.777777777777779</v>
      </c>
      <c r="Q3600" t="s">
        <v>8317</v>
      </c>
      <c r="R3600" t="s">
        <v>8318</v>
      </c>
      <c r="S3600" s="12">
        <f t="shared" si="226"/>
        <v>41866.79886574074</v>
      </c>
      <c r="T3600" s="12">
        <f t="shared" si="227"/>
        <v>41885.207638888889</v>
      </c>
    </row>
    <row r="3601" spans="1:20" ht="45" hidden="1" x14ac:dyDescent="0.25">
      <c r="A3601">
        <v>3599</v>
      </c>
      <c r="B3601" s="3" t="s">
        <v>3598</v>
      </c>
      <c r="C3601" s="3" t="s">
        <v>7709</v>
      </c>
      <c r="D3601">
        <v>500</v>
      </c>
      <c r="E3601">
        <v>1010</v>
      </c>
      <c r="F3601" t="s">
        <v>8219</v>
      </c>
      <c r="G3601" t="s">
        <v>8224</v>
      </c>
      <c r="H3601" t="s">
        <v>8246</v>
      </c>
      <c r="I3601">
        <v>1440892800</v>
      </c>
      <c r="J3601">
        <v>1438715077</v>
      </c>
      <c r="K3601" t="b">
        <v>0</v>
      </c>
      <c r="L3601">
        <v>17</v>
      </c>
      <c r="M3601" t="b">
        <v>1</v>
      </c>
      <c r="N3601" t="s">
        <v>8271</v>
      </c>
      <c r="O3601" s="5">
        <f t="shared" si="224"/>
        <v>202</v>
      </c>
      <c r="P3601" s="7">
        <f t="shared" si="225"/>
        <v>59.411764705882355</v>
      </c>
      <c r="Q3601" t="s">
        <v>8317</v>
      </c>
      <c r="R3601" t="s">
        <v>8318</v>
      </c>
      <c r="S3601" s="12">
        <f t="shared" si="226"/>
        <v>42220.79487268519</v>
      </c>
      <c r="T3601" s="12">
        <f t="shared" si="227"/>
        <v>42246</v>
      </c>
    </row>
    <row r="3602" spans="1:20" ht="30" hidden="1" x14ac:dyDescent="0.25">
      <c r="A3602">
        <v>3600</v>
      </c>
      <c r="B3602" s="3" t="s">
        <v>3599</v>
      </c>
      <c r="C3602" s="3" t="s">
        <v>7710</v>
      </c>
      <c r="D3602">
        <v>10</v>
      </c>
      <c r="E3602">
        <v>13</v>
      </c>
      <c r="F3602" t="s">
        <v>8219</v>
      </c>
      <c r="G3602" t="s">
        <v>8224</v>
      </c>
      <c r="H3602" t="s">
        <v>8246</v>
      </c>
      <c r="I3602">
        <v>1476390164</v>
      </c>
      <c r="J3602">
        <v>1473970964</v>
      </c>
      <c r="K3602" t="b">
        <v>0</v>
      </c>
      <c r="L3602">
        <v>4</v>
      </c>
      <c r="M3602" t="b">
        <v>1</v>
      </c>
      <c r="N3602" t="s">
        <v>8271</v>
      </c>
      <c r="O3602" s="5">
        <f t="shared" si="224"/>
        <v>130</v>
      </c>
      <c r="P3602" s="7">
        <f t="shared" si="225"/>
        <v>3.25</v>
      </c>
      <c r="Q3602" t="s">
        <v>8317</v>
      </c>
      <c r="R3602" t="s">
        <v>8318</v>
      </c>
      <c r="S3602" s="12">
        <f t="shared" si="226"/>
        <v>42628.849120370374</v>
      </c>
      <c r="T3602" s="12">
        <f t="shared" si="227"/>
        <v>42656.849120370374</v>
      </c>
    </row>
    <row r="3603" spans="1:20" ht="45" hidden="1" x14ac:dyDescent="0.25">
      <c r="A3603">
        <v>3601</v>
      </c>
      <c r="B3603" s="3" t="s">
        <v>3600</v>
      </c>
      <c r="C3603" s="3" t="s">
        <v>7711</v>
      </c>
      <c r="D3603">
        <v>2000</v>
      </c>
      <c r="E3603">
        <v>2087</v>
      </c>
      <c r="F3603" t="s">
        <v>8219</v>
      </c>
      <c r="G3603" t="s">
        <v>8225</v>
      </c>
      <c r="H3603" t="s">
        <v>8247</v>
      </c>
      <c r="I3603">
        <v>1421452682</v>
      </c>
      <c r="J3603">
        <v>1418860682</v>
      </c>
      <c r="K3603" t="b">
        <v>0</v>
      </c>
      <c r="L3603">
        <v>53</v>
      </c>
      <c r="M3603" t="b">
        <v>1</v>
      </c>
      <c r="N3603" t="s">
        <v>8271</v>
      </c>
      <c r="O3603" s="5">
        <f t="shared" si="224"/>
        <v>104.35000000000001</v>
      </c>
      <c r="P3603" s="7">
        <f t="shared" si="225"/>
        <v>39.377358490566039</v>
      </c>
      <c r="Q3603" t="s">
        <v>8317</v>
      </c>
      <c r="R3603" t="s">
        <v>8318</v>
      </c>
      <c r="S3603" s="12">
        <f t="shared" si="226"/>
        <v>41990.99863425926</v>
      </c>
      <c r="T3603" s="12">
        <f t="shared" si="227"/>
        <v>42020.99863425926</v>
      </c>
    </row>
    <row r="3604" spans="1:20" ht="60" hidden="1" x14ac:dyDescent="0.25">
      <c r="A3604">
        <v>3602</v>
      </c>
      <c r="B3604" s="3" t="s">
        <v>3601</v>
      </c>
      <c r="C3604" s="3" t="s">
        <v>7712</v>
      </c>
      <c r="D3604">
        <v>4000</v>
      </c>
      <c r="E3604">
        <v>4002</v>
      </c>
      <c r="F3604" t="s">
        <v>8219</v>
      </c>
      <c r="G3604" t="s">
        <v>8224</v>
      </c>
      <c r="H3604" t="s">
        <v>8246</v>
      </c>
      <c r="I3604">
        <v>1463520479</v>
      </c>
      <c r="J3604">
        <v>1458336479</v>
      </c>
      <c r="K3604" t="b">
        <v>0</v>
      </c>
      <c r="L3604">
        <v>49</v>
      </c>
      <c r="M3604" t="b">
        <v>1</v>
      </c>
      <c r="N3604" t="s">
        <v>8271</v>
      </c>
      <c r="O3604" s="5">
        <f t="shared" si="224"/>
        <v>100.05</v>
      </c>
      <c r="P3604" s="7">
        <f t="shared" si="225"/>
        <v>81.673469387755105</v>
      </c>
      <c r="Q3604" t="s">
        <v>8317</v>
      </c>
      <c r="R3604" t="s">
        <v>8318</v>
      </c>
      <c r="S3604" s="12">
        <f t="shared" si="226"/>
        <v>42447.894432870366</v>
      </c>
      <c r="T3604" s="12">
        <f t="shared" si="227"/>
        <v>42507.894432870366</v>
      </c>
    </row>
    <row r="3605" spans="1:20" ht="60" hidden="1" x14ac:dyDescent="0.25">
      <c r="A3605">
        <v>3603</v>
      </c>
      <c r="B3605" s="3" t="s">
        <v>3602</v>
      </c>
      <c r="C3605" s="3" t="s">
        <v>7713</v>
      </c>
      <c r="D3605">
        <v>1500</v>
      </c>
      <c r="E3605">
        <v>2560</v>
      </c>
      <c r="F3605" t="s">
        <v>8219</v>
      </c>
      <c r="G3605" t="s">
        <v>8224</v>
      </c>
      <c r="H3605" t="s">
        <v>8246</v>
      </c>
      <c r="I3605">
        <v>1446759880</v>
      </c>
      <c r="J3605">
        <v>1444164280</v>
      </c>
      <c r="K3605" t="b">
        <v>0</v>
      </c>
      <c r="L3605">
        <v>57</v>
      </c>
      <c r="M3605" t="b">
        <v>1</v>
      </c>
      <c r="N3605" t="s">
        <v>8271</v>
      </c>
      <c r="O3605" s="5">
        <f t="shared" si="224"/>
        <v>170.66666666666669</v>
      </c>
      <c r="P3605" s="7">
        <f t="shared" si="225"/>
        <v>44.912280701754383</v>
      </c>
      <c r="Q3605" t="s">
        <v>8317</v>
      </c>
      <c r="R3605" t="s">
        <v>8318</v>
      </c>
      <c r="S3605" s="12">
        <f t="shared" si="226"/>
        <v>42283.864351851851</v>
      </c>
      <c r="T3605" s="12">
        <f t="shared" si="227"/>
        <v>42313.906018518523</v>
      </c>
    </row>
    <row r="3606" spans="1:20" ht="60" hidden="1" x14ac:dyDescent="0.25">
      <c r="A3606">
        <v>3604</v>
      </c>
      <c r="B3606" s="3" t="s">
        <v>3603</v>
      </c>
      <c r="C3606" s="3" t="s">
        <v>7714</v>
      </c>
      <c r="D3606">
        <v>3000</v>
      </c>
      <c r="E3606">
        <v>3385</v>
      </c>
      <c r="F3606" t="s">
        <v>8219</v>
      </c>
      <c r="G3606" t="s">
        <v>8224</v>
      </c>
      <c r="H3606" t="s">
        <v>8246</v>
      </c>
      <c r="I3606">
        <v>1461913140</v>
      </c>
      <c r="J3606">
        <v>1461370956</v>
      </c>
      <c r="K3606" t="b">
        <v>0</v>
      </c>
      <c r="L3606">
        <v>69</v>
      </c>
      <c r="M3606" t="b">
        <v>1</v>
      </c>
      <c r="N3606" t="s">
        <v>8271</v>
      </c>
      <c r="O3606" s="5">
        <f t="shared" si="224"/>
        <v>112.83333333333334</v>
      </c>
      <c r="P3606" s="7">
        <f t="shared" si="225"/>
        <v>49.05797101449275</v>
      </c>
      <c r="Q3606" t="s">
        <v>8317</v>
      </c>
      <c r="R3606" t="s">
        <v>8318</v>
      </c>
      <c r="S3606" s="12">
        <f t="shared" si="226"/>
        <v>42483.015694444446</v>
      </c>
      <c r="T3606" s="12">
        <f t="shared" si="227"/>
        <v>42489.290972222225</v>
      </c>
    </row>
    <row r="3607" spans="1:20" ht="60" hidden="1" x14ac:dyDescent="0.25">
      <c r="A3607">
        <v>3605</v>
      </c>
      <c r="B3607" s="3" t="s">
        <v>3604</v>
      </c>
      <c r="C3607" s="3" t="s">
        <v>7715</v>
      </c>
      <c r="D3607">
        <v>250</v>
      </c>
      <c r="E3607">
        <v>460</v>
      </c>
      <c r="F3607" t="s">
        <v>8219</v>
      </c>
      <c r="G3607" t="s">
        <v>8225</v>
      </c>
      <c r="H3607" t="s">
        <v>8247</v>
      </c>
      <c r="I3607">
        <v>1455390126</v>
      </c>
      <c r="J3607">
        <v>1452798126</v>
      </c>
      <c r="K3607" t="b">
        <v>0</v>
      </c>
      <c r="L3607">
        <v>15</v>
      </c>
      <c r="M3607" t="b">
        <v>1</v>
      </c>
      <c r="N3607" t="s">
        <v>8271</v>
      </c>
      <c r="O3607" s="5">
        <f t="shared" si="224"/>
        <v>184</v>
      </c>
      <c r="P3607" s="7">
        <f t="shared" si="225"/>
        <v>30.666666666666668</v>
      </c>
      <c r="Q3607" t="s">
        <v>8317</v>
      </c>
      <c r="R3607" t="s">
        <v>8318</v>
      </c>
      <c r="S3607" s="12">
        <f t="shared" si="226"/>
        <v>42383.793124999997</v>
      </c>
      <c r="T3607" s="12">
        <f t="shared" si="227"/>
        <v>42413.793124999997</v>
      </c>
    </row>
    <row r="3608" spans="1:20" ht="60" hidden="1" x14ac:dyDescent="0.25">
      <c r="A3608">
        <v>3606</v>
      </c>
      <c r="B3608" s="3" t="s">
        <v>3605</v>
      </c>
      <c r="C3608" s="3" t="s">
        <v>7716</v>
      </c>
      <c r="D3608">
        <v>3000</v>
      </c>
      <c r="E3608">
        <v>3908</v>
      </c>
      <c r="F3608" t="s">
        <v>8219</v>
      </c>
      <c r="G3608" t="s">
        <v>8225</v>
      </c>
      <c r="H3608" t="s">
        <v>8247</v>
      </c>
      <c r="I3608">
        <v>1471185057</v>
      </c>
      <c r="J3608">
        <v>1468593057</v>
      </c>
      <c r="K3608" t="b">
        <v>0</v>
      </c>
      <c r="L3608">
        <v>64</v>
      </c>
      <c r="M3608" t="b">
        <v>1</v>
      </c>
      <c r="N3608" t="s">
        <v>8271</v>
      </c>
      <c r="O3608" s="5">
        <f t="shared" si="224"/>
        <v>130.26666666666665</v>
      </c>
      <c r="P3608" s="7">
        <f t="shared" si="225"/>
        <v>61.0625</v>
      </c>
      <c r="Q3608" t="s">
        <v>8317</v>
      </c>
      <c r="R3608" t="s">
        <v>8318</v>
      </c>
      <c r="S3608" s="12">
        <f t="shared" si="226"/>
        <v>42566.604826388888</v>
      </c>
      <c r="T3608" s="12">
        <f t="shared" si="227"/>
        <v>42596.604826388888</v>
      </c>
    </row>
    <row r="3609" spans="1:20" ht="30" hidden="1" x14ac:dyDescent="0.25">
      <c r="A3609">
        <v>3607</v>
      </c>
      <c r="B3609" s="3" t="s">
        <v>3606</v>
      </c>
      <c r="C3609" s="3" t="s">
        <v>7717</v>
      </c>
      <c r="D3609">
        <v>550</v>
      </c>
      <c r="E3609">
        <v>580</v>
      </c>
      <c r="F3609" t="s">
        <v>8219</v>
      </c>
      <c r="G3609" t="s">
        <v>8225</v>
      </c>
      <c r="H3609" t="s">
        <v>8247</v>
      </c>
      <c r="I3609">
        <v>1450137600</v>
      </c>
      <c r="J3609">
        <v>1448924882</v>
      </c>
      <c r="K3609" t="b">
        <v>0</v>
      </c>
      <c r="L3609">
        <v>20</v>
      </c>
      <c r="M3609" t="b">
        <v>1</v>
      </c>
      <c r="N3609" t="s">
        <v>8271</v>
      </c>
      <c r="O3609" s="5">
        <f t="shared" si="224"/>
        <v>105.45454545454544</v>
      </c>
      <c r="P3609" s="7">
        <f t="shared" si="225"/>
        <v>29</v>
      </c>
      <c r="Q3609" t="s">
        <v>8317</v>
      </c>
      <c r="R3609" t="s">
        <v>8318</v>
      </c>
      <c r="S3609" s="12">
        <f t="shared" si="226"/>
        <v>42338.963912037041</v>
      </c>
      <c r="T3609" s="12">
        <f t="shared" si="227"/>
        <v>42353</v>
      </c>
    </row>
    <row r="3610" spans="1:20" ht="60" hidden="1" x14ac:dyDescent="0.25">
      <c r="A3610">
        <v>3608</v>
      </c>
      <c r="B3610" s="3" t="s">
        <v>3607</v>
      </c>
      <c r="C3610" s="3" t="s">
        <v>7718</v>
      </c>
      <c r="D3610">
        <v>800</v>
      </c>
      <c r="E3610">
        <v>800</v>
      </c>
      <c r="F3610" t="s">
        <v>8219</v>
      </c>
      <c r="G3610" t="s">
        <v>8225</v>
      </c>
      <c r="H3610" t="s">
        <v>8247</v>
      </c>
      <c r="I3610">
        <v>1466172000</v>
      </c>
      <c r="J3610">
        <v>1463418090</v>
      </c>
      <c r="K3610" t="b">
        <v>0</v>
      </c>
      <c r="L3610">
        <v>27</v>
      </c>
      <c r="M3610" t="b">
        <v>1</v>
      </c>
      <c r="N3610" t="s">
        <v>8271</v>
      </c>
      <c r="O3610" s="5">
        <f t="shared" si="224"/>
        <v>100</v>
      </c>
      <c r="P3610" s="7">
        <f t="shared" si="225"/>
        <v>29.62962962962963</v>
      </c>
      <c r="Q3610" t="s">
        <v>8317</v>
      </c>
      <c r="R3610" t="s">
        <v>8318</v>
      </c>
      <c r="S3610" s="12">
        <f t="shared" si="226"/>
        <v>42506.709375000006</v>
      </c>
      <c r="T3610" s="12">
        <f t="shared" si="227"/>
        <v>42538.583333333328</v>
      </c>
    </row>
    <row r="3611" spans="1:20" ht="60" hidden="1" x14ac:dyDescent="0.25">
      <c r="A3611">
        <v>3609</v>
      </c>
      <c r="B3611" s="3" t="s">
        <v>3608</v>
      </c>
      <c r="C3611" s="3" t="s">
        <v>7719</v>
      </c>
      <c r="D3611">
        <v>1960</v>
      </c>
      <c r="E3611">
        <v>3005</v>
      </c>
      <c r="F3611" t="s">
        <v>8219</v>
      </c>
      <c r="G3611" t="s">
        <v>8225</v>
      </c>
      <c r="H3611" t="s">
        <v>8247</v>
      </c>
      <c r="I3611">
        <v>1459378085</v>
      </c>
      <c r="J3611">
        <v>1456789685</v>
      </c>
      <c r="K3611" t="b">
        <v>0</v>
      </c>
      <c r="L3611">
        <v>21</v>
      </c>
      <c r="M3611" t="b">
        <v>1</v>
      </c>
      <c r="N3611" t="s">
        <v>8271</v>
      </c>
      <c r="O3611" s="5">
        <f t="shared" si="224"/>
        <v>153.31632653061226</v>
      </c>
      <c r="P3611" s="7">
        <f t="shared" si="225"/>
        <v>143.0952380952381</v>
      </c>
      <c r="Q3611" t="s">
        <v>8317</v>
      </c>
      <c r="R3611" t="s">
        <v>8318</v>
      </c>
      <c r="S3611" s="12">
        <f t="shared" si="226"/>
        <v>42429.991724537031</v>
      </c>
      <c r="T3611" s="12">
        <f t="shared" si="227"/>
        <v>42459.950057870374</v>
      </c>
    </row>
    <row r="3612" spans="1:20" ht="45" hidden="1" x14ac:dyDescent="0.25">
      <c r="A3612">
        <v>3610</v>
      </c>
      <c r="B3612" s="3" t="s">
        <v>3609</v>
      </c>
      <c r="C3612" s="3" t="s">
        <v>7720</v>
      </c>
      <c r="D3612">
        <v>1000</v>
      </c>
      <c r="E3612">
        <v>1623</v>
      </c>
      <c r="F3612" t="s">
        <v>8219</v>
      </c>
      <c r="G3612" t="s">
        <v>8225</v>
      </c>
      <c r="H3612" t="s">
        <v>8247</v>
      </c>
      <c r="I3612">
        <v>1439806936</v>
      </c>
      <c r="J3612">
        <v>1437214936</v>
      </c>
      <c r="K3612" t="b">
        <v>0</v>
      </c>
      <c r="L3612">
        <v>31</v>
      </c>
      <c r="M3612" t="b">
        <v>1</v>
      </c>
      <c r="N3612" t="s">
        <v>8271</v>
      </c>
      <c r="O3612" s="5">
        <f t="shared" si="224"/>
        <v>162.30000000000001</v>
      </c>
      <c r="P3612" s="7">
        <f t="shared" si="225"/>
        <v>52.354838709677416</v>
      </c>
      <c r="Q3612" t="s">
        <v>8317</v>
      </c>
      <c r="R3612" t="s">
        <v>8318</v>
      </c>
      <c r="S3612" s="12">
        <f t="shared" si="226"/>
        <v>42203.432129629626</v>
      </c>
      <c r="T3612" s="12">
        <f t="shared" si="227"/>
        <v>42233.432129629626</v>
      </c>
    </row>
    <row r="3613" spans="1:20" ht="60" hidden="1" x14ac:dyDescent="0.25">
      <c r="A3613">
        <v>3611</v>
      </c>
      <c r="B3613" s="3" t="s">
        <v>3610</v>
      </c>
      <c r="C3613" s="3" t="s">
        <v>7721</v>
      </c>
      <c r="D3613">
        <v>2500</v>
      </c>
      <c r="E3613">
        <v>3400</v>
      </c>
      <c r="F3613" t="s">
        <v>8219</v>
      </c>
      <c r="G3613" t="s">
        <v>8225</v>
      </c>
      <c r="H3613" t="s">
        <v>8247</v>
      </c>
      <c r="I3613">
        <v>1428483201</v>
      </c>
      <c r="J3613">
        <v>1425891201</v>
      </c>
      <c r="K3613" t="b">
        <v>0</v>
      </c>
      <c r="L3613">
        <v>51</v>
      </c>
      <c r="M3613" t="b">
        <v>1</v>
      </c>
      <c r="N3613" t="s">
        <v>8271</v>
      </c>
      <c r="O3613" s="5">
        <f t="shared" si="224"/>
        <v>136</v>
      </c>
      <c r="P3613" s="7">
        <f t="shared" si="225"/>
        <v>66.666666666666671</v>
      </c>
      <c r="Q3613" t="s">
        <v>8317</v>
      </c>
      <c r="R3613" t="s">
        <v>8318</v>
      </c>
      <c r="S3613" s="12">
        <f t="shared" si="226"/>
        <v>42072.370381944449</v>
      </c>
      <c r="T3613" s="12">
        <f t="shared" si="227"/>
        <v>42102.370381944449</v>
      </c>
    </row>
    <row r="3614" spans="1:20" ht="45" hidden="1" x14ac:dyDescent="0.25">
      <c r="A3614">
        <v>3612</v>
      </c>
      <c r="B3614" s="3" t="s">
        <v>3611</v>
      </c>
      <c r="C3614" s="3" t="s">
        <v>7722</v>
      </c>
      <c r="D3614">
        <v>5000</v>
      </c>
      <c r="E3614">
        <v>7220</v>
      </c>
      <c r="F3614" t="s">
        <v>8219</v>
      </c>
      <c r="G3614" t="s">
        <v>8229</v>
      </c>
      <c r="H3614" t="s">
        <v>8251</v>
      </c>
      <c r="I3614">
        <v>1402334811</v>
      </c>
      <c r="J3614">
        <v>1401470811</v>
      </c>
      <c r="K3614" t="b">
        <v>0</v>
      </c>
      <c r="L3614">
        <v>57</v>
      </c>
      <c r="M3614" t="b">
        <v>1</v>
      </c>
      <c r="N3614" t="s">
        <v>8271</v>
      </c>
      <c r="O3614" s="5">
        <f t="shared" si="224"/>
        <v>144.4</v>
      </c>
      <c r="P3614" s="7">
        <f t="shared" si="225"/>
        <v>126.66666666666667</v>
      </c>
      <c r="Q3614" t="s">
        <v>8317</v>
      </c>
      <c r="R3614" t="s">
        <v>8318</v>
      </c>
      <c r="S3614" s="12">
        <f t="shared" si="226"/>
        <v>41789.726979166669</v>
      </c>
      <c r="T3614" s="12">
        <f t="shared" si="227"/>
        <v>41799.726979166669</v>
      </c>
    </row>
    <row r="3615" spans="1:20" ht="45" hidden="1" x14ac:dyDescent="0.25">
      <c r="A3615">
        <v>3613</v>
      </c>
      <c r="B3615" s="3" t="s">
        <v>3612</v>
      </c>
      <c r="C3615" s="3" t="s">
        <v>7723</v>
      </c>
      <c r="D3615">
        <v>1250</v>
      </c>
      <c r="E3615">
        <v>1250</v>
      </c>
      <c r="F3615" t="s">
        <v>8219</v>
      </c>
      <c r="G3615" t="s">
        <v>8224</v>
      </c>
      <c r="H3615" t="s">
        <v>8246</v>
      </c>
      <c r="I3615">
        <v>1403964574</v>
      </c>
      <c r="J3615">
        <v>1401372574</v>
      </c>
      <c r="K3615" t="b">
        <v>0</v>
      </c>
      <c r="L3615">
        <v>20</v>
      </c>
      <c r="M3615" t="b">
        <v>1</v>
      </c>
      <c r="N3615" t="s">
        <v>8271</v>
      </c>
      <c r="O3615" s="5">
        <f t="shared" si="224"/>
        <v>100</v>
      </c>
      <c r="P3615" s="7">
        <f t="shared" si="225"/>
        <v>62.5</v>
      </c>
      <c r="Q3615" t="s">
        <v>8317</v>
      </c>
      <c r="R3615" t="s">
        <v>8318</v>
      </c>
      <c r="S3615" s="12">
        <f t="shared" si="226"/>
        <v>41788.58997685185</v>
      </c>
      <c r="T3615" s="12">
        <f t="shared" si="227"/>
        <v>41818.58997685185</v>
      </c>
    </row>
    <row r="3616" spans="1:20" ht="45" hidden="1" x14ac:dyDescent="0.25">
      <c r="A3616">
        <v>3614</v>
      </c>
      <c r="B3616" s="3" t="s">
        <v>3439</v>
      </c>
      <c r="C3616" s="3" t="s">
        <v>7724</v>
      </c>
      <c r="D3616">
        <v>2500</v>
      </c>
      <c r="E3616">
        <v>2520</v>
      </c>
      <c r="F3616" t="s">
        <v>8219</v>
      </c>
      <c r="G3616" t="s">
        <v>8224</v>
      </c>
      <c r="H3616" t="s">
        <v>8246</v>
      </c>
      <c r="I3616">
        <v>1434675616</v>
      </c>
      <c r="J3616">
        <v>1432083616</v>
      </c>
      <c r="K3616" t="b">
        <v>0</v>
      </c>
      <c r="L3616">
        <v>71</v>
      </c>
      <c r="M3616" t="b">
        <v>1</v>
      </c>
      <c r="N3616" t="s">
        <v>8271</v>
      </c>
      <c r="O3616" s="5">
        <f t="shared" si="224"/>
        <v>100.8</v>
      </c>
      <c r="P3616" s="7">
        <f t="shared" si="225"/>
        <v>35.492957746478872</v>
      </c>
      <c r="Q3616" t="s">
        <v>8317</v>
      </c>
      <c r="R3616" t="s">
        <v>8318</v>
      </c>
      <c r="S3616" s="12">
        <f t="shared" si="226"/>
        <v>42144.041851851856</v>
      </c>
      <c r="T3616" s="12">
        <f t="shared" si="227"/>
        <v>42174.041851851856</v>
      </c>
    </row>
    <row r="3617" spans="1:20" ht="60" hidden="1" x14ac:dyDescent="0.25">
      <c r="A3617">
        <v>3615</v>
      </c>
      <c r="B3617" s="3" t="s">
        <v>3613</v>
      </c>
      <c r="C3617" s="3" t="s">
        <v>7725</v>
      </c>
      <c r="D3617">
        <v>2500</v>
      </c>
      <c r="E3617">
        <v>2670</v>
      </c>
      <c r="F3617" t="s">
        <v>8219</v>
      </c>
      <c r="G3617" t="s">
        <v>8225</v>
      </c>
      <c r="H3617" t="s">
        <v>8247</v>
      </c>
      <c r="I3617">
        <v>1449756896</v>
      </c>
      <c r="J3617">
        <v>1447164896</v>
      </c>
      <c r="K3617" t="b">
        <v>0</v>
      </c>
      <c r="L3617">
        <v>72</v>
      </c>
      <c r="M3617" t="b">
        <v>1</v>
      </c>
      <c r="N3617" t="s">
        <v>8271</v>
      </c>
      <c r="O3617" s="5">
        <f t="shared" si="224"/>
        <v>106.80000000000001</v>
      </c>
      <c r="P3617" s="7">
        <f t="shared" si="225"/>
        <v>37.083333333333336</v>
      </c>
      <c r="Q3617" t="s">
        <v>8317</v>
      </c>
      <c r="R3617" t="s">
        <v>8318</v>
      </c>
      <c r="S3617" s="12">
        <f t="shared" si="226"/>
        <v>42318.593703703707</v>
      </c>
      <c r="T3617" s="12">
        <f t="shared" si="227"/>
        <v>42348.593703703707</v>
      </c>
    </row>
    <row r="3618" spans="1:20" ht="60" hidden="1" x14ac:dyDescent="0.25">
      <c r="A3618">
        <v>3616</v>
      </c>
      <c r="B3618" s="3" t="s">
        <v>3614</v>
      </c>
      <c r="C3618" s="3" t="s">
        <v>7726</v>
      </c>
      <c r="D3618">
        <v>2500</v>
      </c>
      <c r="E3618">
        <v>3120</v>
      </c>
      <c r="F3618" t="s">
        <v>8219</v>
      </c>
      <c r="G3618" t="s">
        <v>8225</v>
      </c>
      <c r="H3618" t="s">
        <v>8247</v>
      </c>
      <c r="I3618">
        <v>1426801664</v>
      </c>
      <c r="J3618">
        <v>1424213264</v>
      </c>
      <c r="K3618" t="b">
        <v>0</v>
      </c>
      <c r="L3618">
        <v>45</v>
      </c>
      <c r="M3618" t="b">
        <v>1</v>
      </c>
      <c r="N3618" t="s">
        <v>8271</v>
      </c>
      <c r="O3618" s="5">
        <f t="shared" si="224"/>
        <v>124.8</v>
      </c>
      <c r="P3618" s="7">
        <f t="shared" si="225"/>
        <v>69.333333333333329</v>
      </c>
      <c r="Q3618" t="s">
        <v>8317</v>
      </c>
      <c r="R3618" t="s">
        <v>8318</v>
      </c>
      <c r="S3618" s="12">
        <f t="shared" si="226"/>
        <v>42052.949814814812</v>
      </c>
      <c r="T3618" s="12">
        <f t="shared" si="227"/>
        <v>42082.908148148148</v>
      </c>
    </row>
    <row r="3619" spans="1:20" ht="60" hidden="1" x14ac:dyDescent="0.25">
      <c r="A3619">
        <v>3617</v>
      </c>
      <c r="B3619" s="3" t="s">
        <v>3615</v>
      </c>
      <c r="C3619" s="3" t="s">
        <v>7727</v>
      </c>
      <c r="D3619">
        <v>740</v>
      </c>
      <c r="E3619">
        <v>880</v>
      </c>
      <c r="F3619" t="s">
        <v>8219</v>
      </c>
      <c r="G3619" t="s">
        <v>8225</v>
      </c>
      <c r="H3619" t="s">
        <v>8247</v>
      </c>
      <c r="I3619">
        <v>1488240000</v>
      </c>
      <c r="J3619">
        <v>1486996729</v>
      </c>
      <c r="K3619" t="b">
        <v>0</v>
      </c>
      <c r="L3619">
        <v>51</v>
      </c>
      <c r="M3619" t="b">
        <v>1</v>
      </c>
      <c r="N3619" t="s">
        <v>8271</v>
      </c>
      <c r="O3619" s="5">
        <f t="shared" si="224"/>
        <v>118.91891891891892</v>
      </c>
      <c r="P3619" s="7">
        <f t="shared" si="225"/>
        <v>17.254901960784313</v>
      </c>
      <c r="Q3619" t="s">
        <v>8317</v>
      </c>
      <c r="R3619" t="s">
        <v>8318</v>
      </c>
      <c r="S3619" s="12">
        <f t="shared" si="226"/>
        <v>42779.610289351855</v>
      </c>
      <c r="T3619" s="12">
        <f t="shared" si="227"/>
        <v>42794</v>
      </c>
    </row>
    <row r="3620" spans="1:20" ht="60" hidden="1" x14ac:dyDescent="0.25">
      <c r="A3620">
        <v>3618</v>
      </c>
      <c r="B3620" s="3" t="s">
        <v>3616</v>
      </c>
      <c r="C3620" s="3" t="s">
        <v>7728</v>
      </c>
      <c r="D3620">
        <v>2000</v>
      </c>
      <c r="E3620">
        <v>2020</v>
      </c>
      <c r="F3620" t="s">
        <v>8219</v>
      </c>
      <c r="G3620" t="s">
        <v>8225</v>
      </c>
      <c r="H3620" t="s">
        <v>8247</v>
      </c>
      <c r="I3620">
        <v>1433343850</v>
      </c>
      <c r="J3620">
        <v>1430751850</v>
      </c>
      <c r="K3620" t="b">
        <v>0</v>
      </c>
      <c r="L3620">
        <v>56</v>
      </c>
      <c r="M3620" t="b">
        <v>1</v>
      </c>
      <c r="N3620" t="s">
        <v>8271</v>
      </c>
      <c r="O3620" s="5">
        <f t="shared" si="224"/>
        <v>101</v>
      </c>
      <c r="P3620" s="7">
        <f t="shared" si="225"/>
        <v>36.071428571428569</v>
      </c>
      <c r="Q3620" t="s">
        <v>8317</v>
      </c>
      <c r="R3620" t="s">
        <v>8318</v>
      </c>
      <c r="S3620" s="12">
        <f t="shared" si="226"/>
        <v>42128.627893518518</v>
      </c>
      <c r="T3620" s="12">
        <f t="shared" si="227"/>
        <v>42158.627893518518</v>
      </c>
    </row>
    <row r="3621" spans="1:20" ht="60" hidden="1" x14ac:dyDescent="0.25">
      <c r="A3621">
        <v>3619</v>
      </c>
      <c r="B3621" s="3" t="s">
        <v>3617</v>
      </c>
      <c r="C3621" s="3" t="s">
        <v>7729</v>
      </c>
      <c r="D3621">
        <v>1000</v>
      </c>
      <c r="E3621">
        <v>1130</v>
      </c>
      <c r="F3621" t="s">
        <v>8219</v>
      </c>
      <c r="G3621" t="s">
        <v>8224</v>
      </c>
      <c r="H3621" t="s">
        <v>8246</v>
      </c>
      <c r="I3621">
        <v>1479592800</v>
      </c>
      <c r="J3621">
        <v>1476760226</v>
      </c>
      <c r="K3621" t="b">
        <v>0</v>
      </c>
      <c r="L3621">
        <v>17</v>
      </c>
      <c r="M3621" t="b">
        <v>1</v>
      </c>
      <c r="N3621" t="s">
        <v>8271</v>
      </c>
      <c r="O3621" s="5">
        <f t="shared" si="224"/>
        <v>112.99999999999999</v>
      </c>
      <c r="P3621" s="7">
        <f t="shared" si="225"/>
        <v>66.470588235294116</v>
      </c>
      <c r="Q3621" t="s">
        <v>8317</v>
      </c>
      <c r="R3621" t="s">
        <v>8318</v>
      </c>
      <c r="S3621" s="12">
        <f t="shared" si="226"/>
        <v>42661.132245370376</v>
      </c>
      <c r="T3621" s="12">
        <f t="shared" si="227"/>
        <v>42693.916666666672</v>
      </c>
    </row>
    <row r="3622" spans="1:20" ht="60" hidden="1" x14ac:dyDescent="0.25">
      <c r="A3622">
        <v>3620</v>
      </c>
      <c r="B3622" s="3" t="s">
        <v>3618</v>
      </c>
      <c r="C3622" s="3" t="s">
        <v>7730</v>
      </c>
      <c r="D3622">
        <v>10500</v>
      </c>
      <c r="E3622">
        <v>11045</v>
      </c>
      <c r="F3622" t="s">
        <v>8219</v>
      </c>
      <c r="G3622" t="s">
        <v>8224</v>
      </c>
      <c r="H3622" t="s">
        <v>8246</v>
      </c>
      <c r="I3622">
        <v>1425528000</v>
      </c>
      <c r="J3622">
        <v>1422916261</v>
      </c>
      <c r="K3622" t="b">
        <v>0</v>
      </c>
      <c r="L3622">
        <v>197</v>
      </c>
      <c r="M3622" t="b">
        <v>1</v>
      </c>
      <c r="N3622" t="s">
        <v>8271</v>
      </c>
      <c r="O3622" s="5">
        <f t="shared" si="224"/>
        <v>105.19047619047619</v>
      </c>
      <c r="P3622" s="7">
        <f t="shared" si="225"/>
        <v>56.065989847715734</v>
      </c>
      <c r="Q3622" t="s">
        <v>8317</v>
      </c>
      <c r="R3622" t="s">
        <v>8318</v>
      </c>
      <c r="S3622" s="12">
        <f t="shared" si="226"/>
        <v>42037.938206018516</v>
      </c>
      <c r="T3622" s="12">
        <f t="shared" si="227"/>
        <v>42068.166666666672</v>
      </c>
    </row>
    <row r="3623" spans="1:20" ht="60" hidden="1" x14ac:dyDescent="0.25">
      <c r="A3623">
        <v>3621</v>
      </c>
      <c r="B3623" s="3" t="s">
        <v>3619</v>
      </c>
      <c r="C3623" s="3" t="s">
        <v>7731</v>
      </c>
      <c r="D3623">
        <v>3000</v>
      </c>
      <c r="E3623">
        <v>3292</v>
      </c>
      <c r="F3623" t="s">
        <v>8219</v>
      </c>
      <c r="G3623" t="s">
        <v>8224</v>
      </c>
      <c r="H3623" t="s">
        <v>8246</v>
      </c>
      <c r="I3623">
        <v>1475269200</v>
      </c>
      <c r="J3623">
        <v>1473200844</v>
      </c>
      <c r="K3623" t="b">
        <v>0</v>
      </c>
      <c r="L3623">
        <v>70</v>
      </c>
      <c r="M3623" t="b">
        <v>1</v>
      </c>
      <c r="N3623" t="s">
        <v>8271</v>
      </c>
      <c r="O3623" s="5">
        <f t="shared" si="224"/>
        <v>109.73333333333332</v>
      </c>
      <c r="P3623" s="7">
        <f t="shared" si="225"/>
        <v>47.028571428571432</v>
      </c>
      <c r="Q3623" t="s">
        <v>8317</v>
      </c>
      <c r="R3623" t="s">
        <v>8318</v>
      </c>
      <c r="S3623" s="12">
        <f t="shared" si="226"/>
        <v>42619.935694444444</v>
      </c>
      <c r="T3623" s="12">
        <f t="shared" si="227"/>
        <v>42643.875</v>
      </c>
    </row>
    <row r="3624" spans="1:20" ht="30" hidden="1" x14ac:dyDescent="0.25">
      <c r="A3624">
        <v>3622</v>
      </c>
      <c r="B3624" s="3" t="s">
        <v>3620</v>
      </c>
      <c r="C3624" s="3" t="s">
        <v>7732</v>
      </c>
      <c r="D3624">
        <v>1000</v>
      </c>
      <c r="E3624">
        <v>1000.99</v>
      </c>
      <c r="F3624" t="s">
        <v>8219</v>
      </c>
      <c r="G3624" t="s">
        <v>8224</v>
      </c>
      <c r="H3624" t="s">
        <v>8246</v>
      </c>
      <c r="I3624">
        <v>1411874580</v>
      </c>
      <c r="J3624">
        <v>1409030371</v>
      </c>
      <c r="K3624" t="b">
        <v>0</v>
      </c>
      <c r="L3624">
        <v>21</v>
      </c>
      <c r="M3624" t="b">
        <v>1</v>
      </c>
      <c r="N3624" t="s">
        <v>8271</v>
      </c>
      <c r="O3624" s="5">
        <f t="shared" si="224"/>
        <v>100.099</v>
      </c>
      <c r="P3624" s="7">
        <f t="shared" si="225"/>
        <v>47.666190476190479</v>
      </c>
      <c r="Q3624" t="s">
        <v>8317</v>
      </c>
      <c r="R3624" t="s">
        <v>8318</v>
      </c>
      <c r="S3624" s="12">
        <f t="shared" si="226"/>
        <v>41877.221886574072</v>
      </c>
      <c r="T3624" s="12">
        <f t="shared" si="227"/>
        <v>41910.140972222223</v>
      </c>
    </row>
    <row r="3625" spans="1:20" ht="45" hidden="1" x14ac:dyDescent="0.25">
      <c r="A3625">
        <v>3623</v>
      </c>
      <c r="B3625" s="3" t="s">
        <v>3621</v>
      </c>
      <c r="C3625" s="3" t="s">
        <v>7733</v>
      </c>
      <c r="D3625">
        <v>2500</v>
      </c>
      <c r="E3625">
        <v>3000</v>
      </c>
      <c r="F3625" t="s">
        <v>8219</v>
      </c>
      <c r="G3625" t="s">
        <v>8224</v>
      </c>
      <c r="H3625" t="s">
        <v>8246</v>
      </c>
      <c r="I3625">
        <v>1406358000</v>
      </c>
      <c r="J3625">
        <v>1404841270</v>
      </c>
      <c r="K3625" t="b">
        <v>0</v>
      </c>
      <c r="L3625">
        <v>34</v>
      </c>
      <c r="M3625" t="b">
        <v>1</v>
      </c>
      <c r="N3625" t="s">
        <v>8271</v>
      </c>
      <c r="O3625" s="5">
        <f t="shared" si="224"/>
        <v>120</v>
      </c>
      <c r="P3625" s="7">
        <f t="shared" si="225"/>
        <v>88.235294117647058</v>
      </c>
      <c r="Q3625" t="s">
        <v>8317</v>
      </c>
      <c r="R3625" t="s">
        <v>8318</v>
      </c>
      <c r="S3625" s="12">
        <f t="shared" si="226"/>
        <v>41828.736921296295</v>
      </c>
      <c r="T3625" s="12">
        <f t="shared" si="227"/>
        <v>41846.291666666664</v>
      </c>
    </row>
    <row r="3626" spans="1:20" ht="75" hidden="1" x14ac:dyDescent="0.25">
      <c r="A3626">
        <v>3624</v>
      </c>
      <c r="B3626" s="3" t="s">
        <v>3622</v>
      </c>
      <c r="C3626" s="3" t="s">
        <v>7734</v>
      </c>
      <c r="D3626">
        <v>3000</v>
      </c>
      <c r="E3626">
        <v>3148</v>
      </c>
      <c r="F3626" t="s">
        <v>8219</v>
      </c>
      <c r="G3626" t="s">
        <v>8224</v>
      </c>
      <c r="H3626" t="s">
        <v>8246</v>
      </c>
      <c r="I3626">
        <v>1471977290</v>
      </c>
      <c r="J3626">
        <v>1466793290</v>
      </c>
      <c r="K3626" t="b">
        <v>0</v>
      </c>
      <c r="L3626">
        <v>39</v>
      </c>
      <c r="M3626" t="b">
        <v>1</v>
      </c>
      <c r="N3626" t="s">
        <v>8271</v>
      </c>
      <c r="O3626" s="5">
        <f t="shared" si="224"/>
        <v>104.93333333333332</v>
      </c>
      <c r="P3626" s="7">
        <f t="shared" si="225"/>
        <v>80.717948717948715</v>
      </c>
      <c r="Q3626" t="s">
        <v>8317</v>
      </c>
      <c r="R3626" t="s">
        <v>8318</v>
      </c>
      <c r="S3626" s="12">
        <f t="shared" si="226"/>
        <v>42545.774189814809</v>
      </c>
      <c r="T3626" s="12">
        <f t="shared" si="227"/>
        <v>42605.774189814809</v>
      </c>
    </row>
    <row r="3627" spans="1:20" ht="60" hidden="1" x14ac:dyDescent="0.25">
      <c r="A3627">
        <v>3625</v>
      </c>
      <c r="B3627" s="3" t="s">
        <v>3623</v>
      </c>
      <c r="C3627" s="3" t="s">
        <v>7735</v>
      </c>
      <c r="D3627">
        <v>3000</v>
      </c>
      <c r="E3627">
        <v>3080</v>
      </c>
      <c r="F3627" t="s">
        <v>8219</v>
      </c>
      <c r="G3627" t="s">
        <v>8225</v>
      </c>
      <c r="H3627" t="s">
        <v>8247</v>
      </c>
      <c r="I3627">
        <v>1435851577</v>
      </c>
      <c r="J3627">
        <v>1433259577</v>
      </c>
      <c r="K3627" t="b">
        <v>0</v>
      </c>
      <c r="L3627">
        <v>78</v>
      </c>
      <c r="M3627" t="b">
        <v>1</v>
      </c>
      <c r="N3627" t="s">
        <v>8271</v>
      </c>
      <c r="O3627" s="5">
        <f t="shared" si="224"/>
        <v>102.66666666666666</v>
      </c>
      <c r="P3627" s="7">
        <f t="shared" si="225"/>
        <v>39.487179487179489</v>
      </c>
      <c r="Q3627" t="s">
        <v>8317</v>
      </c>
      <c r="R3627" t="s">
        <v>8318</v>
      </c>
      <c r="S3627" s="12">
        <f t="shared" si="226"/>
        <v>42157.652511574073</v>
      </c>
      <c r="T3627" s="12">
        <f t="shared" si="227"/>
        <v>42187.652511574073</v>
      </c>
    </row>
    <row r="3628" spans="1:20" ht="60" hidden="1" x14ac:dyDescent="0.25">
      <c r="A3628">
        <v>3626</v>
      </c>
      <c r="B3628" s="3" t="s">
        <v>3624</v>
      </c>
      <c r="C3628" s="3" t="s">
        <v>7736</v>
      </c>
      <c r="D3628">
        <v>4000</v>
      </c>
      <c r="E3628">
        <v>4073</v>
      </c>
      <c r="F3628" t="s">
        <v>8219</v>
      </c>
      <c r="G3628" t="s">
        <v>8225</v>
      </c>
      <c r="H3628" t="s">
        <v>8247</v>
      </c>
      <c r="I3628">
        <v>1408204857</v>
      </c>
      <c r="J3628">
        <v>1406390457</v>
      </c>
      <c r="K3628" t="b">
        <v>0</v>
      </c>
      <c r="L3628">
        <v>48</v>
      </c>
      <c r="M3628" t="b">
        <v>1</v>
      </c>
      <c r="N3628" t="s">
        <v>8271</v>
      </c>
      <c r="O3628" s="5">
        <f t="shared" si="224"/>
        <v>101.82500000000002</v>
      </c>
      <c r="P3628" s="7">
        <f t="shared" si="225"/>
        <v>84.854166666666671</v>
      </c>
      <c r="Q3628" t="s">
        <v>8317</v>
      </c>
      <c r="R3628" t="s">
        <v>8318</v>
      </c>
      <c r="S3628" s="12">
        <f t="shared" si="226"/>
        <v>41846.667326388888</v>
      </c>
      <c r="T3628" s="12">
        <f t="shared" si="227"/>
        <v>41867.667326388888</v>
      </c>
    </row>
    <row r="3629" spans="1:20" ht="60" hidden="1" x14ac:dyDescent="0.25">
      <c r="A3629">
        <v>3627</v>
      </c>
      <c r="B3629" s="3" t="s">
        <v>3625</v>
      </c>
      <c r="C3629" s="3" t="s">
        <v>7737</v>
      </c>
      <c r="D3629">
        <v>2000</v>
      </c>
      <c r="E3629">
        <v>2000</v>
      </c>
      <c r="F3629" t="s">
        <v>8219</v>
      </c>
      <c r="G3629" t="s">
        <v>8224</v>
      </c>
      <c r="H3629" t="s">
        <v>8246</v>
      </c>
      <c r="I3629">
        <v>1463803140</v>
      </c>
      <c r="J3629">
        <v>1459446487</v>
      </c>
      <c r="K3629" t="b">
        <v>0</v>
      </c>
      <c r="L3629">
        <v>29</v>
      </c>
      <c r="M3629" t="b">
        <v>1</v>
      </c>
      <c r="N3629" t="s">
        <v>8271</v>
      </c>
      <c r="O3629" s="5">
        <f t="shared" si="224"/>
        <v>100</v>
      </c>
      <c r="P3629" s="7">
        <f t="shared" si="225"/>
        <v>68.965517241379317</v>
      </c>
      <c r="Q3629" t="s">
        <v>8317</v>
      </c>
      <c r="R3629" t="s">
        <v>8318</v>
      </c>
      <c r="S3629" s="12">
        <f t="shared" si="226"/>
        <v>42460.741747685184</v>
      </c>
      <c r="T3629" s="12">
        <f t="shared" si="227"/>
        <v>42511.165972222225</v>
      </c>
    </row>
    <row r="3630" spans="1:20" ht="60" x14ac:dyDescent="0.25">
      <c r="A3630">
        <v>3628</v>
      </c>
      <c r="B3630" s="3" t="s">
        <v>3626</v>
      </c>
      <c r="C3630" s="3" t="s">
        <v>7738</v>
      </c>
      <c r="D3630">
        <v>100000</v>
      </c>
      <c r="E3630">
        <v>0</v>
      </c>
      <c r="F3630" t="s">
        <v>8221</v>
      </c>
      <c r="G3630" t="s">
        <v>8224</v>
      </c>
      <c r="H3630" t="s">
        <v>8246</v>
      </c>
      <c r="I3630">
        <v>1450040396</v>
      </c>
      <c r="J3630">
        <v>1444852796</v>
      </c>
      <c r="K3630" t="b">
        <v>0</v>
      </c>
      <c r="L3630">
        <v>0</v>
      </c>
      <c r="M3630" t="b">
        <v>0</v>
      </c>
      <c r="N3630" t="s">
        <v>8305</v>
      </c>
      <c r="O3630" s="5">
        <f t="shared" si="224"/>
        <v>0</v>
      </c>
      <c r="P3630" s="7" t="str">
        <f t="shared" si="225"/>
        <v>N/A</v>
      </c>
      <c r="Q3630" t="s">
        <v>8317</v>
      </c>
      <c r="R3630" t="s">
        <v>8359</v>
      </c>
      <c r="S3630" s="12">
        <f t="shared" si="226"/>
        <v>42291.833287037036</v>
      </c>
      <c r="T3630" s="12">
        <f t="shared" si="227"/>
        <v>42351.874953703707</v>
      </c>
    </row>
    <row r="3631" spans="1:20" ht="60" x14ac:dyDescent="0.25">
      <c r="A3631">
        <v>3629</v>
      </c>
      <c r="B3631" s="3" t="s">
        <v>3627</v>
      </c>
      <c r="C3631" s="3" t="s">
        <v>7739</v>
      </c>
      <c r="D3631">
        <v>1000000</v>
      </c>
      <c r="E3631">
        <v>2</v>
      </c>
      <c r="F3631" t="s">
        <v>8221</v>
      </c>
      <c r="G3631" t="s">
        <v>8224</v>
      </c>
      <c r="H3631" t="s">
        <v>8246</v>
      </c>
      <c r="I3631">
        <v>1462467600</v>
      </c>
      <c r="J3631">
        <v>1457403364</v>
      </c>
      <c r="K3631" t="b">
        <v>0</v>
      </c>
      <c r="L3631">
        <v>2</v>
      </c>
      <c r="M3631" t="b">
        <v>0</v>
      </c>
      <c r="N3631" t="s">
        <v>8305</v>
      </c>
      <c r="O3631" s="5">
        <f t="shared" si="224"/>
        <v>1.9999999999999998E-4</v>
      </c>
      <c r="P3631" s="7">
        <f t="shared" si="225"/>
        <v>1</v>
      </c>
      <c r="Q3631" t="s">
        <v>8317</v>
      </c>
      <c r="R3631" t="s">
        <v>8359</v>
      </c>
      <c r="S3631" s="12">
        <f t="shared" si="226"/>
        <v>42437.094490740739</v>
      </c>
      <c r="T3631" s="12">
        <f t="shared" si="227"/>
        <v>42495.708333333328</v>
      </c>
    </row>
    <row r="3632" spans="1:20" ht="60" x14ac:dyDescent="0.25">
      <c r="A3632">
        <v>3630</v>
      </c>
      <c r="B3632" s="3" t="s">
        <v>3628</v>
      </c>
      <c r="C3632" s="3" t="s">
        <v>7740</v>
      </c>
      <c r="D3632">
        <v>3000</v>
      </c>
      <c r="E3632">
        <v>1</v>
      </c>
      <c r="F3632" t="s">
        <v>8221</v>
      </c>
      <c r="G3632" t="s">
        <v>8225</v>
      </c>
      <c r="H3632" t="s">
        <v>8247</v>
      </c>
      <c r="I3632">
        <v>1417295990</v>
      </c>
      <c r="J3632">
        <v>1414700390</v>
      </c>
      <c r="K3632" t="b">
        <v>0</v>
      </c>
      <c r="L3632">
        <v>1</v>
      </c>
      <c r="M3632" t="b">
        <v>0</v>
      </c>
      <c r="N3632" t="s">
        <v>8305</v>
      </c>
      <c r="O3632" s="5">
        <f t="shared" si="224"/>
        <v>3.3333333333333333E-2</v>
      </c>
      <c r="P3632" s="7">
        <f t="shared" si="225"/>
        <v>1</v>
      </c>
      <c r="Q3632" t="s">
        <v>8317</v>
      </c>
      <c r="R3632" t="s">
        <v>8359</v>
      </c>
      <c r="S3632" s="12">
        <f t="shared" si="226"/>
        <v>41942.84710648148</v>
      </c>
      <c r="T3632" s="12">
        <f t="shared" si="227"/>
        <v>41972.888773148152</v>
      </c>
    </row>
    <row r="3633" spans="1:20" ht="60" x14ac:dyDescent="0.25">
      <c r="A3633">
        <v>3631</v>
      </c>
      <c r="B3633" s="3" t="s">
        <v>3629</v>
      </c>
      <c r="C3633" s="3" t="s">
        <v>7741</v>
      </c>
      <c r="D3633">
        <v>17100</v>
      </c>
      <c r="E3633">
        <v>8725</v>
      </c>
      <c r="F3633" t="s">
        <v>8221</v>
      </c>
      <c r="G3633" t="s">
        <v>8224</v>
      </c>
      <c r="H3633" t="s">
        <v>8246</v>
      </c>
      <c r="I3633">
        <v>1411444740</v>
      </c>
      <c r="J3633">
        <v>1409335497</v>
      </c>
      <c r="K3633" t="b">
        <v>0</v>
      </c>
      <c r="L3633">
        <v>59</v>
      </c>
      <c r="M3633" t="b">
        <v>0</v>
      </c>
      <c r="N3633" t="s">
        <v>8305</v>
      </c>
      <c r="O3633" s="5">
        <f t="shared" si="224"/>
        <v>51.023391812865491</v>
      </c>
      <c r="P3633" s="7">
        <f t="shared" si="225"/>
        <v>147.88135593220338</v>
      </c>
      <c r="Q3633" t="s">
        <v>8317</v>
      </c>
      <c r="R3633" t="s">
        <v>8359</v>
      </c>
      <c r="S3633" s="12">
        <f t="shared" si="226"/>
        <v>41880.753437499996</v>
      </c>
      <c r="T3633" s="12">
        <f t="shared" si="227"/>
        <v>41905.165972222225</v>
      </c>
    </row>
    <row r="3634" spans="1:20" ht="60" x14ac:dyDescent="0.25">
      <c r="A3634">
        <v>3632</v>
      </c>
      <c r="B3634" s="3" t="s">
        <v>3630</v>
      </c>
      <c r="C3634" s="3" t="s">
        <v>7742</v>
      </c>
      <c r="D3634">
        <v>500</v>
      </c>
      <c r="E3634">
        <v>100</v>
      </c>
      <c r="F3634" t="s">
        <v>8221</v>
      </c>
      <c r="G3634" t="s">
        <v>8225</v>
      </c>
      <c r="H3634" t="s">
        <v>8247</v>
      </c>
      <c r="I3634">
        <v>1416781749</v>
      </c>
      <c r="J3634">
        <v>1415053749</v>
      </c>
      <c r="K3634" t="b">
        <v>0</v>
      </c>
      <c r="L3634">
        <v>1</v>
      </c>
      <c r="M3634" t="b">
        <v>0</v>
      </c>
      <c r="N3634" t="s">
        <v>8305</v>
      </c>
      <c r="O3634" s="5">
        <f t="shared" si="224"/>
        <v>20</v>
      </c>
      <c r="P3634" s="7">
        <f t="shared" si="225"/>
        <v>100</v>
      </c>
      <c r="Q3634" t="s">
        <v>8317</v>
      </c>
      <c r="R3634" t="s">
        <v>8359</v>
      </c>
      <c r="S3634" s="12">
        <f t="shared" si="226"/>
        <v>41946.936909722222</v>
      </c>
      <c r="T3634" s="12">
        <f t="shared" si="227"/>
        <v>41966.936909722222</v>
      </c>
    </row>
    <row r="3635" spans="1:20" ht="45" x14ac:dyDescent="0.25">
      <c r="A3635">
        <v>3633</v>
      </c>
      <c r="B3635" s="3" t="s">
        <v>3631</v>
      </c>
      <c r="C3635" s="3" t="s">
        <v>7743</v>
      </c>
      <c r="D3635">
        <v>5000</v>
      </c>
      <c r="E3635">
        <v>1762</v>
      </c>
      <c r="F3635" t="s">
        <v>8221</v>
      </c>
      <c r="G3635" t="s">
        <v>8224</v>
      </c>
      <c r="H3635" t="s">
        <v>8246</v>
      </c>
      <c r="I3635">
        <v>1479517200</v>
      </c>
      <c r="J3635">
        <v>1475765867</v>
      </c>
      <c r="K3635" t="b">
        <v>0</v>
      </c>
      <c r="L3635">
        <v>31</v>
      </c>
      <c r="M3635" t="b">
        <v>0</v>
      </c>
      <c r="N3635" t="s">
        <v>8305</v>
      </c>
      <c r="O3635" s="5">
        <f t="shared" si="224"/>
        <v>35.24</v>
      </c>
      <c r="P3635" s="7">
        <f t="shared" si="225"/>
        <v>56.838709677419352</v>
      </c>
      <c r="Q3635" t="s">
        <v>8317</v>
      </c>
      <c r="R3635" t="s">
        <v>8359</v>
      </c>
      <c r="S3635" s="12">
        <f t="shared" si="226"/>
        <v>42649.623460648145</v>
      </c>
      <c r="T3635" s="12">
        <f t="shared" si="227"/>
        <v>42693.041666666672</v>
      </c>
    </row>
    <row r="3636" spans="1:20" ht="60" x14ac:dyDescent="0.25">
      <c r="A3636">
        <v>3634</v>
      </c>
      <c r="B3636" s="3" t="s">
        <v>3632</v>
      </c>
      <c r="C3636" s="3" t="s">
        <v>7744</v>
      </c>
      <c r="D3636">
        <v>75000</v>
      </c>
      <c r="E3636">
        <v>3185</v>
      </c>
      <c r="F3636" t="s">
        <v>8221</v>
      </c>
      <c r="G3636" t="s">
        <v>8229</v>
      </c>
      <c r="H3636" t="s">
        <v>8251</v>
      </c>
      <c r="I3636">
        <v>1484366340</v>
      </c>
      <c r="J3636">
        <v>1480219174</v>
      </c>
      <c r="K3636" t="b">
        <v>0</v>
      </c>
      <c r="L3636">
        <v>18</v>
      </c>
      <c r="M3636" t="b">
        <v>0</v>
      </c>
      <c r="N3636" t="s">
        <v>8305</v>
      </c>
      <c r="O3636" s="5">
        <f t="shared" si="224"/>
        <v>4.246666666666667</v>
      </c>
      <c r="P3636" s="7">
        <f t="shared" si="225"/>
        <v>176.94444444444446</v>
      </c>
      <c r="Q3636" t="s">
        <v>8317</v>
      </c>
      <c r="R3636" t="s">
        <v>8359</v>
      </c>
      <c r="S3636" s="12">
        <f t="shared" si="226"/>
        <v>42701.166365740741</v>
      </c>
      <c r="T3636" s="12">
        <f t="shared" si="227"/>
        <v>42749.165972222225</v>
      </c>
    </row>
    <row r="3637" spans="1:20" ht="30" x14ac:dyDescent="0.25">
      <c r="A3637">
        <v>3635</v>
      </c>
      <c r="B3637" s="3" t="s">
        <v>3633</v>
      </c>
      <c r="C3637" s="3" t="s">
        <v>7745</v>
      </c>
      <c r="D3637">
        <v>3500</v>
      </c>
      <c r="E3637">
        <v>1276</v>
      </c>
      <c r="F3637" t="s">
        <v>8221</v>
      </c>
      <c r="G3637" t="s">
        <v>8224</v>
      </c>
      <c r="H3637" t="s">
        <v>8246</v>
      </c>
      <c r="I3637">
        <v>1461186676</v>
      </c>
      <c r="J3637">
        <v>1458594676</v>
      </c>
      <c r="K3637" t="b">
        <v>0</v>
      </c>
      <c r="L3637">
        <v>10</v>
      </c>
      <c r="M3637" t="b">
        <v>0</v>
      </c>
      <c r="N3637" t="s">
        <v>8305</v>
      </c>
      <c r="O3637" s="5">
        <f t="shared" si="224"/>
        <v>36.457142857142856</v>
      </c>
      <c r="P3637" s="7">
        <f t="shared" si="225"/>
        <v>127.6</v>
      </c>
      <c r="Q3637" t="s">
        <v>8317</v>
      </c>
      <c r="R3637" t="s">
        <v>8359</v>
      </c>
      <c r="S3637" s="12">
        <f t="shared" si="226"/>
        <v>42450.88282407407</v>
      </c>
      <c r="T3637" s="12">
        <f t="shared" si="227"/>
        <v>42480.88282407407</v>
      </c>
    </row>
    <row r="3638" spans="1:20" ht="45" x14ac:dyDescent="0.25">
      <c r="A3638">
        <v>3636</v>
      </c>
      <c r="B3638" s="3" t="s">
        <v>3634</v>
      </c>
      <c r="C3638" s="3" t="s">
        <v>7746</v>
      </c>
      <c r="D3638">
        <v>150000</v>
      </c>
      <c r="E3638">
        <v>0</v>
      </c>
      <c r="F3638" t="s">
        <v>8221</v>
      </c>
      <c r="G3638" t="s">
        <v>8224</v>
      </c>
      <c r="H3638" t="s">
        <v>8246</v>
      </c>
      <c r="I3638">
        <v>1442248829</v>
      </c>
      <c r="J3638">
        <v>1439224829</v>
      </c>
      <c r="K3638" t="b">
        <v>0</v>
      </c>
      <c r="L3638">
        <v>0</v>
      </c>
      <c r="M3638" t="b">
        <v>0</v>
      </c>
      <c r="N3638" t="s">
        <v>8305</v>
      </c>
      <c r="O3638" s="5">
        <f t="shared" si="224"/>
        <v>0</v>
      </c>
      <c r="P3638" s="7" t="str">
        <f t="shared" si="225"/>
        <v>N/A</v>
      </c>
      <c r="Q3638" t="s">
        <v>8317</v>
      </c>
      <c r="R3638" t="s">
        <v>8359</v>
      </c>
      <c r="S3638" s="12">
        <f t="shared" si="226"/>
        <v>42226.694780092599</v>
      </c>
      <c r="T3638" s="12">
        <f t="shared" si="227"/>
        <v>42261.694780092599</v>
      </c>
    </row>
    <row r="3639" spans="1:20" ht="60" x14ac:dyDescent="0.25">
      <c r="A3639">
        <v>3637</v>
      </c>
      <c r="B3639" s="3" t="s">
        <v>3635</v>
      </c>
      <c r="C3639" s="3" t="s">
        <v>7747</v>
      </c>
      <c r="D3639">
        <v>3000</v>
      </c>
      <c r="E3639">
        <v>926</v>
      </c>
      <c r="F3639" t="s">
        <v>8221</v>
      </c>
      <c r="G3639" t="s">
        <v>8224</v>
      </c>
      <c r="H3639" t="s">
        <v>8246</v>
      </c>
      <c r="I3639">
        <v>1420130935</v>
      </c>
      <c r="J3639">
        <v>1417538935</v>
      </c>
      <c r="K3639" t="b">
        <v>0</v>
      </c>
      <c r="L3639">
        <v>14</v>
      </c>
      <c r="M3639" t="b">
        <v>0</v>
      </c>
      <c r="N3639" t="s">
        <v>8305</v>
      </c>
      <c r="O3639" s="5">
        <f t="shared" si="224"/>
        <v>30.866666666666664</v>
      </c>
      <c r="P3639" s="7">
        <f t="shared" si="225"/>
        <v>66.142857142857139</v>
      </c>
      <c r="Q3639" t="s">
        <v>8317</v>
      </c>
      <c r="R3639" t="s">
        <v>8359</v>
      </c>
      <c r="S3639" s="12">
        <f t="shared" si="226"/>
        <v>41975.700636574074</v>
      </c>
      <c r="T3639" s="12">
        <f t="shared" si="227"/>
        <v>42005.700636574074</v>
      </c>
    </row>
    <row r="3640" spans="1:20" ht="30" x14ac:dyDescent="0.25">
      <c r="A3640">
        <v>3638</v>
      </c>
      <c r="B3640" s="3" t="s">
        <v>3636</v>
      </c>
      <c r="C3640" s="3" t="s">
        <v>7748</v>
      </c>
      <c r="D3640">
        <v>3300</v>
      </c>
      <c r="E3640">
        <v>216</v>
      </c>
      <c r="F3640" t="s">
        <v>8221</v>
      </c>
      <c r="G3640" t="s">
        <v>8229</v>
      </c>
      <c r="H3640" t="s">
        <v>8251</v>
      </c>
      <c r="I3640">
        <v>1429456132</v>
      </c>
      <c r="J3640">
        <v>1424275732</v>
      </c>
      <c r="K3640" t="b">
        <v>0</v>
      </c>
      <c r="L3640">
        <v>2</v>
      </c>
      <c r="M3640" t="b">
        <v>0</v>
      </c>
      <c r="N3640" t="s">
        <v>8305</v>
      </c>
      <c r="O3640" s="5">
        <f t="shared" si="224"/>
        <v>6.5454545454545459</v>
      </c>
      <c r="P3640" s="7">
        <f t="shared" si="225"/>
        <v>108</v>
      </c>
      <c r="Q3640" t="s">
        <v>8317</v>
      </c>
      <c r="R3640" t="s">
        <v>8359</v>
      </c>
      <c r="S3640" s="12">
        <f t="shared" si="226"/>
        <v>42053.672824074078</v>
      </c>
      <c r="T3640" s="12">
        <f t="shared" si="227"/>
        <v>42113.631157407406</v>
      </c>
    </row>
    <row r="3641" spans="1:20" ht="60" x14ac:dyDescent="0.25">
      <c r="A3641">
        <v>3639</v>
      </c>
      <c r="B3641" s="3" t="s">
        <v>3637</v>
      </c>
      <c r="C3641" s="3" t="s">
        <v>7749</v>
      </c>
      <c r="D3641">
        <v>25000</v>
      </c>
      <c r="E3641">
        <v>1</v>
      </c>
      <c r="F3641" t="s">
        <v>8221</v>
      </c>
      <c r="G3641" t="s">
        <v>8224</v>
      </c>
      <c r="H3641" t="s">
        <v>8246</v>
      </c>
      <c r="I3641">
        <v>1475853060</v>
      </c>
      <c r="J3641">
        <v>1470672906</v>
      </c>
      <c r="K3641" t="b">
        <v>0</v>
      </c>
      <c r="L3641">
        <v>1</v>
      </c>
      <c r="M3641" t="b">
        <v>0</v>
      </c>
      <c r="N3641" t="s">
        <v>8305</v>
      </c>
      <c r="O3641" s="5">
        <f t="shared" si="224"/>
        <v>4.0000000000000001E-3</v>
      </c>
      <c r="P3641" s="7">
        <f t="shared" si="225"/>
        <v>1</v>
      </c>
      <c r="Q3641" t="s">
        <v>8317</v>
      </c>
      <c r="R3641" t="s">
        <v>8359</v>
      </c>
      <c r="S3641" s="12">
        <f t="shared" si="226"/>
        <v>42590.677152777775</v>
      </c>
      <c r="T3641" s="12">
        <f t="shared" si="227"/>
        <v>42650.632638888885</v>
      </c>
    </row>
    <row r="3642" spans="1:20" ht="75" x14ac:dyDescent="0.25">
      <c r="A3642">
        <v>3640</v>
      </c>
      <c r="B3642" s="3" t="s">
        <v>3638</v>
      </c>
      <c r="C3642" s="3" t="s">
        <v>7750</v>
      </c>
      <c r="D3642">
        <v>1000</v>
      </c>
      <c r="E3642">
        <v>55</v>
      </c>
      <c r="F3642" t="s">
        <v>8221</v>
      </c>
      <c r="G3642" t="s">
        <v>8224</v>
      </c>
      <c r="H3642" t="s">
        <v>8246</v>
      </c>
      <c r="I3642">
        <v>1431283530</v>
      </c>
      <c r="J3642">
        <v>1428691530</v>
      </c>
      <c r="K3642" t="b">
        <v>0</v>
      </c>
      <c r="L3642">
        <v>3</v>
      </c>
      <c r="M3642" t="b">
        <v>0</v>
      </c>
      <c r="N3642" t="s">
        <v>8305</v>
      </c>
      <c r="O3642" s="5">
        <f t="shared" si="224"/>
        <v>5.5</v>
      </c>
      <c r="P3642" s="7">
        <f t="shared" si="225"/>
        <v>18.333333333333332</v>
      </c>
      <c r="Q3642" t="s">
        <v>8317</v>
      </c>
      <c r="R3642" t="s">
        <v>8359</v>
      </c>
      <c r="S3642" s="12">
        <f t="shared" si="226"/>
        <v>42104.781597222223</v>
      </c>
      <c r="T3642" s="12">
        <f t="shared" si="227"/>
        <v>42134.781597222223</v>
      </c>
    </row>
    <row r="3643" spans="1:20" ht="60" x14ac:dyDescent="0.25">
      <c r="A3643">
        <v>3641</v>
      </c>
      <c r="B3643" s="3" t="s">
        <v>3639</v>
      </c>
      <c r="C3643" s="3" t="s">
        <v>7751</v>
      </c>
      <c r="D3643">
        <v>3000</v>
      </c>
      <c r="E3643">
        <v>0</v>
      </c>
      <c r="F3643" t="s">
        <v>8221</v>
      </c>
      <c r="G3643" t="s">
        <v>8224</v>
      </c>
      <c r="H3643" t="s">
        <v>8246</v>
      </c>
      <c r="I3643">
        <v>1412485200</v>
      </c>
      <c r="J3643">
        <v>1410966179</v>
      </c>
      <c r="K3643" t="b">
        <v>0</v>
      </c>
      <c r="L3643">
        <v>0</v>
      </c>
      <c r="M3643" t="b">
        <v>0</v>
      </c>
      <c r="N3643" t="s">
        <v>8305</v>
      </c>
      <c r="O3643" s="5">
        <f t="shared" si="224"/>
        <v>0</v>
      </c>
      <c r="P3643" s="7" t="str">
        <f t="shared" si="225"/>
        <v>N/A</v>
      </c>
      <c r="Q3643" t="s">
        <v>8317</v>
      </c>
      <c r="R3643" t="s">
        <v>8359</v>
      </c>
      <c r="S3643" s="12">
        <f t="shared" si="226"/>
        <v>41899.627071759263</v>
      </c>
      <c r="T3643" s="12">
        <f t="shared" si="227"/>
        <v>41917.208333333336</v>
      </c>
    </row>
    <row r="3644" spans="1:20" ht="60" x14ac:dyDescent="0.25">
      <c r="A3644">
        <v>3642</v>
      </c>
      <c r="B3644" s="3" t="s">
        <v>3640</v>
      </c>
      <c r="C3644" s="3" t="s">
        <v>7752</v>
      </c>
      <c r="D3644">
        <v>700</v>
      </c>
      <c r="E3644">
        <v>15</v>
      </c>
      <c r="F3644" t="s">
        <v>8221</v>
      </c>
      <c r="G3644" t="s">
        <v>8236</v>
      </c>
      <c r="H3644" t="s">
        <v>8249</v>
      </c>
      <c r="I3644">
        <v>1448902800</v>
      </c>
      <c r="J3644">
        <v>1445369727</v>
      </c>
      <c r="K3644" t="b">
        <v>0</v>
      </c>
      <c r="L3644">
        <v>2</v>
      </c>
      <c r="M3644" t="b">
        <v>0</v>
      </c>
      <c r="N3644" t="s">
        <v>8305</v>
      </c>
      <c r="O3644" s="5">
        <f t="shared" si="224"/>
        <v>2.1428571428571428</v>
      </c>
      <c r="P3644" s="7">
        <f t="shared" si="225"/>
        <v>7.5</v>
      </c>
      <c r="Q3644" t="s">
        <v>8317</v>
      </c>
      <c r="R3644" t="s">
        <v>8359</v>
      </c>
      <c r="S3644" s="12">
        <f t="shared" si="226"/>
        <v>42297.816284722227</v>
      </c>
      <c r="T3644" s="12">
        <f t="shared" si="227"/>
        <v>42338.708333333328</v>
      </c>
    </row>
    <row r="3645" spans="1:20" ht="45" x14ac:dyDescent="0.25">
      <c r="A3645">
        <v>3643</v>
      </c>
      <c r="B3645" s="3" t="s">
        <v>3641</v>
      </c>
      <c r="C3645" s="3" t="s">
        <v>7753</v>
      </c>
      <c r="D3645">
        <v>25000</v>
      </c>
      <c r="E3645">
        <v>0</v>
      </c>
      <c r="F3645" t="s">
        <v>8221</v>
      </c>
      <c r="G3645" t="s">
        <v>8224</v>
      </c>
      <c r="H3645" t="s">
        <v>8246</v>
      </c>
      <c r="I3645">
        <v>1447734439</v>
      </c>
      <c r="J3645">
        <v>1444274839</v>
      </c>
      <c r="K3645" t="b">
        <v>0</v>
      </c>
      <c r="L3645">
        <v>0</v>
      </c>
      <c r="M3645" t="b">
        <v>0</v>
      </c>
      <c r="N3645" t="s">
        <v>8305</v>
      </c>
      <c r="O3645" s="5">
        <f t="shared" si="224"/>
        <v>0</v>
      </c>
      <c r="P3645" s="7" t="str">
        <f t="shared" si="225"/>
        <v>N/A</v>
      </c>
      <c r="Q3645" t="s">
        <v>8317</v>
      </c>
      <c r="R3645" t="s">
        <v>8359</v>
      </c>
      <c r="S3645" s="12">
        <f t="shared" si="226"/>
        <v>42285.143969907411</v>
      </c>
      <c r="T3645" s="12">
        <f t="shared" si="227"/>
        <v>42325.185636574075</v>
      </c>
    </row>
    <row r="3646" spans="1:20" ht="45" x14ac:dyDescent="0.25">
      <c r="A3646">
        <v>3644</v>
      </c>
      <c r="B3646" s="3" t="s">
        <v>3642</v>
      </c>
      <c r="C3646" s="3" t="s">
        <v>7754</v>
      </c>
      <c r="D3646">
        <v>5000</v>
      </c>
      <c r="E3646">
        <v>821</v>
      </c>
      <c r="F3646" t="s">
        <v>8221</v>
      </c>
      <c r="G3646" t="s">
        <v>8224</v>
      </c>
      <c r="H3646" t="s">
        <v>8246</v>
      </c>
      <c r="I3646">
        <v>1457413140</v>
      </c>
      <c r="J3646">
        <v>1454996887</v>
      </c>
      <c r="K3646" t="b">
        <v>0</v>
      </c>
      <c r="L3646">
        <v>12</v>
      </c>
      <c r="M3646" t="b">
        <v>0</v>
      </c>
      <c r="N3646" t="s">
        <v>8305</v>
      </c>
      <c r="O3646" s="5">
        <f t="shared" si="224"/>
        <v>16.420000000000002</v>
      </c>
      <c r="P3646" s="7">
        <f t="shared" si="225"/>
        <v>68.416666666666671</v>
      </c>
      <c r="Q3646" t="s">
        <v>8317</v>
      </c>
      <c r="R3646" t="s">
        <v>8359</v>
      </c>
      <c r="S3646" s="12">
        <f t="shared" si="226"/>
        <v>42409.241747685184</v>
      </c>
      <c r="T3646" s="12">
        <f t="shared" si="227"/>
        <v>42437.207638888889</v>
      </c>
    </row>
    <row r="3647" spans="1:20" ht="60" x14ac:dyDescent="0.25">
      <c r="A3647">
        <v>3645</v>
      </c>
      <c r="B3647" s="3" t="s">
        <v>3643</v>
      </c>
      <c r="C3647" s="3" t="s">
        <v>7755</v>
      </c>
      <c r="D3647">
        <v>1000</v>
      </c>
      <c r="E3647">
        <v>1</v>
      </c>
      <c r="F3647" t="s">
        <v>8221</v>
      </c>
      <c r="G3647" t="s">
        <v>8229</v>
      </c>
      <c r="H3647" t="s">
        <v>8251</v>
      </c>
      <c r="I3647">
        <v>1479773838</v>
      </c>
      <c r="J3647">
        <v>1477178238</v>
      </c>
      <c r="K3647" t="b">
        <v>0</v>
      </c>
      <c r="L3647">
        <v>1</v>
      </c>
      <c r="M3647" t="b">
        <v>0</v>
      </c>
      <c r="N3647" t="s">
        <v>8305</v>
      </c>
      <c r="O3647" s="5">
        <f t="shared" si="224"/>
        <v>0.1</v>
      </c>
      <c r="P3647" s="7">
        <f t="shared" si="225"/>
        <v>1</v>
      </c>
      <c r="Q3647" t="s">
        <v>8317</v>
      </c>
      <c r="R3647" t="s">
        <v>8359</v>
      </c>
      <c r="S3647" s="12">
        <f t="shared" si="226"/>
        <v>42665.970347222217</v>
      </c>
      <c r="T3647" s="12">
        <f t="shared" si="227"/>
        <v>42696.012013888889</v>
      </c>
    </row>
    <row r="3648" spans="1:20" ht="45" x14ac:dyDescent="0.25">
      <c r="A3648">
        <v>3646</v>
      </c>
      <c r="B3648" s="3" t="s">
        <v>3644</v>
      </c>
      <c r="C3648" s="3" t="s">
        <v>7756</v>
      </c>
      <c r="D3648">
        <v>10000</v>
      </c>
      <c r="E3648">
        <v>481</v>
      </c>
      <c r="F3648" t="s">
        <v>8221</v>
      </c>
      <c r="G3648" t="s">
        <v>8224</v>
      </c>
      <c r="H3648" t="s">
        <v>8246</v>
      </c>
      <c r="I3648">
        <v>1434497400</v>
      </c>
      <c r="J3648">
        <v>1431770802</v>
      </c>
      <c r="K3648" t="b">
        <v>0</v>
      </c>
      <c r="L3648">
        <v>8</v>
      </c>
      <c r="M3648" t="b">
        <v>0</v>
      </c>
      <c r="N3648" t="s">
        <v>8305</v>
      </c>
      <c r="O3648" s="5">
        <f t="shared" si="224"/>
        <v>4.8099999999999996</v>
      </c>
      <c r="P3648" s="7">
        <f t="shared" si="225"/>
        <v>60.125</v>
      </c>
      <c r="Q3648" t="s">
        <v>8317</v>
      </c>
      <c r="R3648" t="s">
        <v>8359</v>
      </c>
      <c r="S3648" s="12">
        <f t="shared" si="226"/>
        <v>42140.421319444446</v>
      </c>
      <c r="T3648" s="12">
        <f t="shared" si="227"/>
        <v>42171.979166666672</v>
      </c>
    </row>
    <row r="3649" spans="1:20" ht="60" x14ac:dyDescent="0.25">
      <c r="A3649">
        <v>3647</v>
      </c>
      <c r="B3649" s="3" t="s">
        <v>3645</v>
      </c>
      <c r="C3649" s="3" t="s">
        <v>7757</v>
      </c>
      <c r="D3649">
        <v>500</v>
      </c>
      <c r="E3649">
        <v>30</v>
      </c>
      <c r="F3649" t="s">
        <v>8221</v>
      </c>
      <c r="G3649" t="s">
        <v>8225</v>
      </c>
      <c r="H3649" t="s">
        <v>8247</v>
      </c>
      <c r="I3649">
        <v>1475258327</v>
      </c>
      <c r="J3649">
        <v>1471370327</v>
      </c>
      <c r="K3649" t="b">
        <v>0</v>
      </c>
      <c r="L3649">
        <v>2</v>
      </c>
      <c r="M3649" t="b">
        <v>0</v>
      </c>
      <c r="N3649" t="s">
        <v>8305</v>
      </c>
      <c r="O3649" s="5">
        <f t="shared" si="224"/>
        <v>6</v>
      </c>
      <c r="P3649" s="7">
        <f t="shared" si="225"/>
        <v>15</v>
      </c>
      <c r="Q3649" t="s">
        <v>8317</v>
      </c>
      <c r="R3649" t="s">
        <v>8359</v>
      </c>
      <c r="S3649" s="12">
        <f t="shared" si="226"/>
        <v>42598.749155092592</v>
      </c>
      <c r="T3649" s="12">
        <f t="shared" si="227"/>
        <v>42643.749155092592</v>
      </c>
    </row>
    <row r="3650" spans="1:20" ht="30" hidden="1" x14ac:dyDescent="0.25">
      <c r="A3650">
        <v>3648</v>
      </c>
      <c r="B3650" s="3" t="s">
        <v>3646</v>
      </c>
      <c r="C3650" s="3" t="s">
        <v>7758</v>
      </c>
      <c r="D3650">
        <v>40000</v>
      </c>
      <c r="E3650">
        <v>40153</v>
      </c>
      <c r="F3650" t="s">
        <v>8219</v>
      </c>
      <c r="G3650" t="s">
        <v>8224</v>
      </c>
      <c r="H3650" t="s">
        <v>8246</v>
      </c>
      <c r="I3650">
        <v>1412492445</v>
      </c>
      <c r="J3650">
        <v>1409900445</v>
      </c>
      <c r="K3650" t="b">
        <v>0</v>
      </c>
      <c r="L3650">
        <v>73</v>
      </c>
      <c r="M3650" t="b">
        <v>1</v>
      </c>
      <c r="N3650" t="s">
        <v>8271</v>
      </c>
      <c r="O3650" s="5">
        <f t="shared" si="224"/>
        <v>100.38249999999999</v>
      </c>
      <c r="P3650" s="7">
        <f t="shared" si="225"/>
        <v>550.04109589041093</v>
      </c>
      <c r="Q3650" t="s">
        <v>8317</v>
      </c>
      <c r="R3650" t="s">
        <v>8318</v>
      </c>
      <c r="S3650" s="12">
        <f t="shared" si="226"/>
        <v>41887.292187500003</v>
      </c>
      <c r="T3650" s="12">
        <f t="shared" si="227"/>
        <v>41917.292187500003</v>
      </c>
    </row>
    <row r="3651" spans="1:20" ht="45" hidden="1" x14ac:dyDescent="0.25">
      <c r="A3651">
        <v>3649</v>
      </c>
      <c r="B3651" s="3" t="s">
        <v>3647</v>
      </c>
      <c r="C3651" s="3" t="s">
        <v>7759</v>
      </c>
      <c r="D3651">
        <v>750</v>
      </c>
      <c r="E3651">
        <v>780</v>
      </c>
      <c r="F3651" t="s">
        <v>8219</v>
      </c>
      <c r="G3651" t="s">
        <v>8229</v>
      </c>
      <c r="H3651" t="s">
        <v>8251</v>
      </c>
      <c r="I3651">
        <v>1402938394</v>
      </c>
      <c r="J3651">
        <v>1400691994</v>
      </c>
      <c r="K3651" t="b">
        <v>0</v>
      </c>
      <c r="L3651">
        <v>8</v>
      </c>
      <c r="M3651" t="b">
        <v>1</v>
      </c>
      <c r="N3651" t="s">
        <v>8271</v>
      </c>
      <c r="O3651" s="5">
        <f t="shared" ref="O3651:O3714" si="228">(E3651/D3651)*100</f>
        <v>104</v>
      </c>
      <c r="P3651" s="7">
        <f t="shared" ref="P3651:P3714" si="229">IF(E3651&gt;0,E3651/L3651,"N/A")</f>
        <v>97.5</v>
      </c>
      <c r="Q3651" t="s">
        <v>8317</v>
      </c>
      <c r="R3651" t="s">
        <v>8318</v>
      </c>
      <c r="S3651" s="12">
        <f t="shared" ref="S3651:S3714" si="230">(((J3651/60)/60)/24)+DATE(1970,1,1)</f>
        <v>41780.712893518517</v>
      </c>
      <c r="T3651" s="12">
        <f t="shared" ref="T3651:T3714" si="231">(((I3651/60)/60/24)+DATE(1970,1,1))</f>
        <v>41806.712893518517</v>
      </c>
    </row>
    <row r="3652" spans="1:20" ht="60" hidden="1" x14ac:dyDescent="0.25">
      <c r="A3652">
        <v>3650</v>
      </c>
      <c r="B3652" s="3" t="s">
        <v>3648</v>
      </c>
      <c r="C3652" s="3" t="s">
        <v>7760</v>
      </c>
      <c r="D3652">
        <v>500</v>
      </c>
      <c r="E3652">
        <v>500</v>
      </c>
      <c r="F3652" t="s">
        <v>8219</v>
      </c>
      <c r="G3652" t="s">
        <v>8225</v>
      </c>
      <c r="H3652" t="s">
        <v>8247</v>
      </c>
      <c r="I3652">
        <v>1454412584</v>
      </c>
      <c r="J3652">
        <v>1452598184</v>
      </c>
      <c r="K3652" t="b">
        <v>0</v>
      </c>
      <c r="L3652">
        <v>17</v>
      </c>
      <c r="M3652" t="b">
        <v>1</v>
      </c>
      <c r="N3652" t="s">
        <v>8271</v>
      </c>
      <c r="O3652" s="5">
        <f t="shared" si="228"/>
        <v>100</v>
      </c>
      <c r="P3652" s="7">
        <f t="shared" si="229"/>
        <v>29.411764705882351</v>
      </c>
      <c r="Q3652" t="s">
        <v>8317</v>
      </c>
      <c r="R3652" t="s">
        <v>8318</v>
      </c>
      <c r="S3652" s="12">
        <f t="shared" si="230"/>
        <v>42381.478981481487</v>
      </c>
      <c r="T3652" s="12">
        <f t="shared" si="231"/>
        <v>42402.478981481487</v>
      </c>
    </row>
    <row r="3653" spans="1:20" ht="45" hidden="1" x14ac:dyDescent="0.25">
      <c r="A3653">
        <v>3651</v>
      </c>
      <c r="B3653" s="3" t="s">
        <v>3649</v>
      </c>
      <c r="C3653" s="3" t="s">
        <v>7761</v>
      </c>
      <c r="D3653">
        <v>500</v>
      </c>
      <c r="E3653">
        <v>520</v>
      </c>
      <c r="F3653" t="s">
        <v>8219</v>
      </c>
      <c r="G3653" t="s">
        <v>8224</v>
      </c>
      <c r="H3653" t="s">
        <v>8246</v>
      </c>
      <c r="I3653">
        <v>1407686340</v>
      </c>
      <c r="J3653">
        <v>1404833442</v>
      </c>
      <c r="K3653" t="b">
        <v>0</v>
      </c>
      <c r="L3653">
        <v>9</v>
      </c>
      <c r="M3653" t="b">
        <v>1</v>
      </c>
      <c r="N3653" t="s">
        <v>8271</v>
      </c>
      <c r="O3653" s="5">
        <f t="shared" si="228"/>
        <v>104</v>
      </c>
      <c r="P3653" s="7">
        <f t="shared" si="229"/>
        <v>57.777777777777779</v>
      </c>
      <c r="Q3653" t="s">
        <v>8317</v>
      </c>
      <c r="R3653" t="s">
        <v>8318</v>
      </c>
      <c r="S3653" s="12">
        <f t="shared" si="230"/>
        <v>41828.646319444444</v>
      </c>
      <c r="T3653" s="12">
        <f t="shared" si="231"/>
        <v>41861.665972222225</v>
      </c>
    </row>
    <row r="3654" spans="1:20" ht="60" hidden="1" x14ac:dyDescent="0.25">
      <c r="A3654">
        <v>3652</v>
      </c>
      <c r="B3654" s="3" t="s">
        <v>2867</v>
      </c>
      <c r="C3654" s="3" t="s">
        <v>7762</v>
      </c>
      <c r="D3654">
        <v>300</v>
      </c>
      <c r="E3654">
        <v>752</v>
      </c>
      <c r="F3654" t="s">
        <v>8219</v>
      </c>
      <c r="G3654" t="s">
        <v>8229</v>
      </c>
      <c r="H3654" t="s">
        <v>8251</v>
      </c>
      <c r="I3654">
        <v>1472097540</v>
      </c>
      <c r="J3654">
        <v>1471188502</v>
      </c>
      <c r="K3654" t="b">
        <v>0</v>
      </c>
      <c r="L3654">
        <v>17</v>
      </c>
      <c r="M3654" t="b">
        <v>1</v>
      </c>
      <c r="N3654" t="s">
        <v>8271</v>
      </c>
      <c r="O3654" s="5">
        <f t="shared" si="228"/>
        <v>250.66666666666669</v>
      </c>
      <c r="P3654" s="7">
        <f t="shared" si="229"/>
        <v>44.235294117647058</v>
      </c>
      <c r="Q3654" t="s">
        <v>8317</v>
      </c>
      <c r="R3654" t="s">
        <v>8318</v>
      </c>
      <c r="S3654" s="12">
        <f t="shared" si="230"/>
        <v>42596.644699074073</v>
      </c>
      <c r="T3654" s="12">
        <f t="shared" si="231"/>
        <v>42607.165972222225</v>
      </c>
    </row>
    <row r="3655" spans="1:20" ht="60" hidden="1" x14ac:dyDescent="0.25">
      <c r="A3655">
        <v>3653</v>
      </c>
      <c r="B3655" s="3" t="s">
        <v>3650</v>
      </c>
      <c r="C3655" s="3" t="s">
        <v>7763</v>
      </c>
      <c r="D3655">
        <v>2000</v>
      </c>
      <c r="E3655">
        <v>2010</v>
      </c>
      <c r="F3655" t="s">
        <v>8219</v>
      </c>
      <c r="G3655" t="s">
        <v>8225</v>
      </c>
      <c r="H3655" t="s">
        <v>8247</v>
      </c>
      <c r="I3655">
        <v>1438764207</v>
      </c>
      <c r="J3655">
        <v>1436172207</v>
      </c>
      <c r="K3655" t="b">
        <v>0</v>
      </c>
      <c r="L3655">
        <v>33</v>
      </c>
      <c r="M3655" t="b">
        <v>1</v>
      </c>
      <c r="N3655" t="s">
        <v>8271</v>
      </c>
      <c r="O3655" s="5">
        <f t="shared" si="228"/>
        <v>100.49999999999999</v>
      </c>
      <c r="P3655" s="7">
        <f t="shared" si="229"/>
        <v>60.909090909090907</v>
      </c>
      <c r="Q3655" t="s">
        <v>8317</v>
      </c>
      <c r="R3655" t="s">
        <v>8318</v>
      </c>
      <c r="S3655" s="12">
        <f t="shared" si="230"/>
        <v>42191.363506944443</v>
      </c>
      <c r="T3655" s="12">
        <f t="shared" si="231"/>
        <v>42221.363506944443</v>
      </c>
    </row>
    <row r="3656" spans="1:20" ht="60" hidden="1" x14ac:dyDescent="0.25">
      <c r="A3656">
        <v>3654</v>
      </c>
      <c r="B3656" s="3" t="s">
        <v>3651</v>
      </c>
      <c r="C3656" s="3" t="s">
        <v>7764</v>
      </c>
      <c r="D3656">
        <v>1500</v>
      </c>
      <c r="E3656">
        <v>2616</v>
      </c>
      <c r="F3656" t="s">
        <v>8219</v>
      </c>
      <c r="G3656" t="s">
        <v>8225</v>
      </c>
      <c r="H3656" t="s">
        <v>8247</v>
      </c>
      <c r="I3656">
        <v>1459702800</v>
      </c>
      <c r="J3656">
        <v>1457690386</v>
      </c>
      <c r="K3656" t="b">
        <v>0</v>
      </c>
      <c r="L3656">
        <v>38</v>
      </c>
      <c r="M3656" t="b">
        <v>1</v>
      </c>
      <c r="N3656" t="s">
        <v>8271</v>
      </c>
      <c r="O3656" s="5">
        <f t="shared" si="228"/>
        <v>174.4</v>
      </c>
      <c r="P3656" s="7">
        <f t="shared" si="229"/>
        <v>68.84210526315789</v>
      </c>
      <c r="Q3656" t="s">
        <v>8317</v>
      </c>
      <c r="R3656" t="s">
        <v>8318</v>
      </c>
      <c r="S3656" s="12">
        <f t="shared" si="230"/>
        <v>42440.416504629626</v>
      </c>
      <c r="T3656" s="12">
        <f t="shared" si="231"/>
        <v>42463.708333333328</v>
      </c>
    </row>
    <row r="3657" spans="1:20" ht="60" hidden="1" x14ac:dyDescent="0.25">
      <c r="A3657">
        <v>3655</v>
      </c>
      <c r="B3657" s="3" t="s">
        <v>3652</v>
      </c>
      <c r="C3657" s="3" t="s">
        <v>7765</v>
      </c>
      <c r="D3657">
        <v>5000</v>
      </c>
      <c r="E3657">
        <v>5813</v>
      </c>
      <c r="F3657" t="s">
        <v>8219</v>
      </c>
      <c r="G3657" t="s">
        <v>8224</v>
      </c>
      <c r="H3657" t="s">
        <v>8246</v>
      </c>
      <c r="I3657">
        <v>1437202740</v>
      </c>
      <c r="J3657">
        <v>1434654998</v>
      </c>
      <c r="K3657" t="b">
        <v>0</v>
      </c>
      <c r="L3657">
        <v>79</v>
      </c>
      <c r="M3657" t="b">
        <v>1</v>
      </c>
      <c r="N3657" t="s">
        <v>8271</v>
      </c>
      <c r="O3657" s="5">
        <f t="shared" si="228"/>
        <v>116.26</v>
      </c>
      <c r="P3657" s="7">
        <f t="shared" si="229"/>
        <v>73.582278481012665</v>
      </c>
      <c r="Q3657" t="s">
        <v>8317</v>
      </c>
      <c r="R3657" t="s">
        <v>8318</v>
      </c>
      <c r="S3657" s="12">
        <f t="shared" si="230"/>
        <v>42173.803217592591</v>
      </c>
      <c r="T3657" s="12">
        <f t="shared" si="231"/>
        <v>42203.290972222225</v>
      </c>
    </row>
    <row r="3658" spans="1:20" ht="60" hidden="1" x14ac:dyDescent="0.25">
      <c r="A3658">
        <v>3656</v>
      </c>
      <c r="B3658" s="3" t="s">
        <v>3653</v>
      </c>
      <c r="C3658" s="3" t="s">
        <v>7766</v>
      </c>
      <c r="D3658">
        <v>5000</v>
      </c>
      <c r="E3658">
        <v>5291</v>
      </c>
      <c r="F3658" t="s">
        <v>8219</v>
      </c>
      <c r="G3658" t="s">
        <v>8240</v>
      </c>
      <c r="H3658" t="s">
        <v>8257</v>
      </c>
      <c r="I3658">
        <v>1485989940</v>
      </c>
      <c r="J3658">
        <v>1483393836</v>
      </c>
      <c r="K3658" t="b">
        <v>0</v>
      </c>
      <c r="L3658">
        <v>46</v>
      </c>
      <c r="M3658" t="b">
        <v>1</v>
      </c>
      <c r="N3658" t="s">
        <v>8271</v>
      </c>
      <c r="O3658" s="5">
        <f t="shared" si="228"/>
        <v>105.82000000000001</v>
      </c>
      <c r="P3658" s="7">
        <f t="shared" si="229"/>
        <v>115.02173913043478</v>
      </c>
      <c r="Q3658" t="s">
        <v>8317</v>
      </c>
      <c r="R3658" t="s">
        <v>8318</v>
      </c>
      <c r="S3658" s="12">
        <f t="shared" si="230"/>
        <v>42737.910138888896</v>
      </c>
      <c r="T3658" s="12">
        <f t="shared" si="231"/>
        <v>42767.957638888889</v>
      </c>
    </row>
    <row r="3659" spans="1:20" ht="60" hidden="1" x14ac:dyDescent="0.25">
      <c r="A3659">
        <v>3657</v>
      </c>
      <c r="B3659" s="3" t="s">
        <v>3654</v>
      </c>
      <c r="C3659" s="3" t="s">
        <v>7767</v>
      </c>
      <c r="D3659">
        <v>2000</v>
      </c>
      <c r="E3659">
        <v>2215</v>
      </c>
      <c r="F3659" t="s">
        <v>8219</v>
      </c>
      <c r="G3659" t="s">
        <v>8232</v>
      </c>
      <c r="H3659" t="s">
        <v>8253</v>
      </c>
      <c r="I3659">
        <v>1464817320</v>
      </c>
      <c r="J3659">
        <v>1462806419</v>
      </c>
      <c r="K3659" t="b">
        <v>0</v>
      </c>
      <c r="L3659">
        <v>20</v>
      </c>
      <c r="M3659" t="b">
        <v>1</v>
      </c>
      <c r="N3659" t="s">
        <v>8271</v>
      </c>
      <c r="O3659" s="5">
        <f t="shared" si="228"/>
        <v>110.75</v>
      </c>
      <c r="P3659" s="7">
        <f t="shared" si="229"/>
        <v>110.75</v>
      </c>
      <c r="Q3659" t="s">
        <v>8317</v>
      </c>
      <c r="R3659" t="s">
        <v>8318</v>
      </c>
      <c r="S3659" s="12">
        <f t="shared" si="230"/>
        <v>42499.629849537043</v>
      </c>
      <c r="T3659" s="12">
        <f t="shared" si="231"/>
        <v>42522.904166666667</v>
      </c>
    </row>
    <row r="3660" spans="1:20" ht="30" hidden="1" x14ac:dyDescent="0.25">
      <c r="A3660">
        <v>3658</v>
      </c>
      <c r="B3660" s="3" t="s">
        <v>3655</v>
      </c>
      <c r="C3660" s="3" t="s">
        <v>7768</v>
      </c>
      <c r="D3660">
        <v>1500</v>
      </c>
      <c r="E3660">
        <v>1510</v>
      </c>
      <c r="F3660" t="s">
        <v>8219</v>
      </c>
      <c r="G3660" t="s">
        <v>8224</v>
      </c>
      <c r="H3660" t="s">
        <v>8246</v>
      </c>
      <c r="I3660">
        <v>1404273540</v>
      </c>
      <c r="J3660">
        <v>1400272580</v>
      </c>
      <c r="K3660" t="b">
        <v>0</v>
      </c>
      <c r="L3660">
        <v>20</v>
      </c>
      <c r="M3660" t="b">
        <v>1</v>
      </c>
      <c r="N3660" t="s">
        <v>8271</v>
      </c>
      <c r="O3660" s="5">
        <f t="shared" si="228"/>
        <v>100.66666666666666</v>
      </c>
      <c r="P3660" s="7">
        <f t="shared" si="229"/>
        <v>75.5</v>
      </c>
      <c r="Q3660" t="s">
        <v>8317</v>
      </c>
      <c r="R3660" t="s">
        <v>8318</v>
      </c>
      <c r="S3660" s="12">
        <f t="shared" si="230"/>
        <v>41775.858564814815</v>
      </c>
      <c r="T3660" s="12">
        <f t="shared" si="231"/>
        <v>41822.165972222225</v>
      </c>
    </row>
    <row r="3661" spans="1:20" ht="45" hidden="1" x14ac:dyDescent="0.25">
      <c r="A3661">
        <v>3659</v>
      </c>
      <c r="B3661" s="3" t="s">
        <v>3656</v>
      </c>
      <c r="C3661" s="3" t="s">
        <v>7769</v>
      </c>
      <c r="D3661">
        <v>3000</v>
      </c>
      <c r="E3661">
        <v>3061</v>
      </c>
      <c r="F3661" t="s">
        <v>8219</v>
      </c>
      <c r="G3661" t="s">
        <v>8224</v>
      </c>
      <c r="H3661" t="s">
        <v>8246</v>
      </c>
      <c r="I3661">
        <v>1426775940</v>
      </c>
      <c r="J3661">
        <v>1424414350</v>
      </c>
      <c r="K3661" t="b">
        <v>0</v>
      </c>
      <c r="L3661">
        <v>13</v>
      </c>
      <c r="M3661" t="b">
        <v>1</v>
      </c>
      <c r="N3661" t="s">
        <v>8271</v>
      </c>
      <c r="O3661" s="5">
        <f t="shared" si="228"/>
        <v>102.03333333333333</v>
      </c>
      <c r="P3661" s="7">
        <f t="shared" si="229"/>
        <v>235.46153846153845</v>
      </c>
      <c r="Q3661" t="s">
        <v>8317</v>
      </c>
      <c r="R3661" t="s">
        <v>8318</v>
      </c>
      <c r="S3661" s="12">
        <f t="shared" si="230"/>
        <v>42055.277199074073</v>
      </c>
      <c r="T3661" s="12">
        <f t="shared" si="231"/>
        <v>42082.610416666663</v>
      </c>
    </row>
    <row r="3662" spans="1:20" ht="60" hidden="1" x14ac:dyDescent="0.25">
      <c r="A3662">
        <v>3660</v>
      </c>
      <c r="B3662" s="3" t="s">
        <v>3657</v>
      </c>
      <c r="C3662" s="3" t="s">
        <v>7770</v>
      </c>
      <c r="D3662">
        <v>250</v>
      </c>
      <c r="E3662">
        <v>250</v>
      </c>
      <c r="F3662" t="s">
        <v>8219</v>
      </c>
      <c r="G3662" t="s">
        <v>8225</v>
      </c>
      <c r="H3662" t="s">
        <v>8247</v>
      </c>
      <c r="I3662">
        <v>1419368925</v>
      </c>
      <c r="J3662">
        <v>1417208925</v>
      </c>
      <c r="K3662" t="b">
        <v>0</v>
      </c>
      <c r="L3662">
        <v>22</v>
      </c>
      <c r="M3662" t="b">
        <v>1</v>
      </c>
      <c r="N3662" t="s">
        <v>8271</v>
      </c>
      <c r="O3662" s="5">
        <f t="shared" si="228"/>
        <v>100</v>
      </c>
      <c r="P3662" s="7">
        <f t="shared" si="229"/>
        <v>11.363636363636363</v>
      </c>
      <c r="Q3662" t="s">
        <v>8317</v>
      </c>
      <c r="R3662" t="s">
        <v>8318</v>
      </c>
      <c r="S3662" s="12">
        <f t="shared" si="230"/>
        <v>41971.881076388891</v>
      </c>
      <c r="T3662" s="12">
        <f t="shared" si="231"/>
        <v>41996.881076388891</v>
      </c>
    </row>
    <row r="3663" spans="1:20" ht="60" hidden="1" x14ac:dyDescent="0.25">
      <c r="A3663">
        <v>3661</v>
      </c>
      <c r="B3663" s="3" t="s">
        <v>3658</v>
      </c>
      <c r="C3663" s="3" t="s">
        <v>7771</v>
      </c>
      <c r="D3663">
        <v>3000</v>
      </c>
      <c r="E3663">
        <v>3330</v>
      </c>
      <c r="F3663" t="s">
        <v>8219</v>
      </c>
      <c r="G3663" t="s">
        <v>8224</v>
      </c>
      <c r="H3663" t="s">
        <v>8246</v>
      </c>
      <c r="I3663">
        <v>1460260800</v>
      </c>
      <c r="J3663">
        <v>1458336672</v>
      </c>
      <c r="K3663" t="b">
        <v>0</v>
      </c>
      <c r="L3663">
        <v>36</v>
      </c>
      <c r="M3663" t="b">
        <v>1</v>
      </c>
      <c r="N3663" t="s">
        <v>8271</v>
      </c>
      <c r="O3663" s="5">
        <f t="shared" si="228"/>
        <v>111.00000000000001</v>
      </c>
      <c r="P3663" s="7">
        <f t="shared" si="229"/>
        <v>92.5</v>
      </c>
      <c r="Q3663" t="s">
        <v>8317</v>
      </c>
      <c r="R3663" t="s">
        <v>8318</v>
      </c>
      <c r="S3663" s="12">
        <f t="shared" si="230"/>
        <v>42447.896666666667</v>
      </c>
      <c r="T3663" s="12">
        <f t="shared" si="231"/>
        <v>42470.166666666672</v>
      </c>
    </row>
    <row r="3664" spans="1:20" ht="60" hidden="1" x14ac:dyDescent="0.25">
      <c r="A3664">
        <v>3662</v>
      </c>
      <c r="B3664" s="3" t="s">
        <v>3659</v>
      </c>
      <c r="C3664" s="3" t="s">
        <v>7772</v>
      </c>
      <c r="D3664">
        <v>8000</v>
      </c>
      <c r="E3664">
        <v>8114</v>
      </c>
      <c r="F3664" t="s">
        <v>8219</v>
      </c>
      <c r="G3664" t="s">
        <v>8229</v>
      </c>
      <c r="H3664" t="s">
        <v>8251</v>
      </c>
      <c r="I3664">
        <v>1427775414</v>
      </c>
      <c r="J3664">
        <v>1425187014</v>
      </c>
      <c r="K3664" t="b">
        <v>0</v>
      </c>
      <c r="L3664">
        <v>40</v>
      </c>
      <c r="M3664" t="b">
        <v>1</v>
      </c>
      <c r="N3664" t="s">
        <v>8271</v>
      </c>
      <c r="O3664" s="5">
        <f t="shared" si="228"/>
        <v>101.42500000000001</v>
      </c>
      <c r="P3664" s="7">
        <f t="shared" si="229"/>
        <v>202.85</v>
      </c>
      <c r="Q3664" t="s">
        <v>8317</v>
      </c>
      <c r="R3664" t="s">
        <v>8318</v>
      </c>
      <c r="S3664" s="12">
        <f t="shared" si="230"/>
        <v>42064.220069444447</v>
      </c>
      <c r="T3664" s="12">
        <f t="shared" si="231"/>
        <v>42094.178402777776</v>
      </c>
    </row>
    <row r="3665" spans="1:20" ht="60" hidden="1" x14ac:dyDescent="0.25">
      <c r="A3665">
        <v>3663</v>
      </c>
      <c r="B3665" s="3" t="s">
        <v>3660</v>
      </c>
      <c r="C3665" s="3" t="s">
        <v>7773</v>
      </c>
      <c r="D3665">
        <v>225</v>
      </c>
      <c r="E3665">
        <v>234</v>
      </c>
      <c r="F3665" t="s">
        <v>8219</v>
      </c>
      <c r="G3665" t="s">
        <v>8225</v>
      </c>
      <c r="H3665" t="s">
        <v>8247</v>
      </c>
      <c r="I3665">
        <v>1482321030</v>
      </c>
      <c r="J3665">
        <v>1477133430</v>
      </c>
      <c r="K3665" t="b">
        <v>0</v>
      </c>
      <c r="L3665">
        <v>9</v>
      </c>
      <c r="M3665" t="b">
        <v>1</v>
      </c>
      <c r="N3665" t="s">
        <v>8271</v>
      </c>
      <c r="O3665" s="5">
        <f t="shared" si="228"/>
        <v>104</v>
      </c>
      <c r="P3665" s="7">
        <f t="shared" si="229"/>
        <v>26</v>
      </c>
      <c r="Q3665" t="s">
        <v>8317</v>
      </c>
      <c r="R3665" t="s">
        <v>8318</v>
      </c>
      <c r="S3665" s="12">
        <f t="shared" si="230"/>
        <v>42665.451736111107</v>
      </c>
      <c r="T3665" s="12">
        <f t="shared" si="231"/>
        <v>42725.493402777778</v>
      </c>
    </row>
    <row r="3666" spans="1:20" ht="60" hidden="1" x14ac:dyDescent="0.25">
      <c r="A3666">
        <v>3664</v>
      </c>
      <c r="B3666" s="3" t="s">
        <v>3661</v>
      </c>
      <c r="C3666" s="3" t="s">
        <v>7774</v>
      </c>
      <c r="D3666">
        <v>800</v>
      </c>
      <c r="E3666">
        <v>875</v>
      </c>
      <c r="F3666" t="s">
        <v>8219</v>
      </c>
      <c r="G3666" t="s">
        <v>8224</v>
      </c>
      <c r="H3666" t="s">
        <v>8246</v>
      </c>
      <c r="I3666">
        <v>1466056689</v>
      </c>
      <c r="J3666">
        <v>1464847089</v>
      </c>
      <c r="K3666" t="b">
        <v>0</v>
      </c>
      <c r="L3666">
        <v>19</v>
      </c>
      <c r="M3666" t="b">
        <v>1</v>
      </c>
      <c r="N3666" t="s">
        <v>8271</v>
      </c>
      <c r="O3666" s="5">
        <f t="shared" si="228"/>
        <v>109.375</v>
      </c>
      <c r="P3666" s="7">
        <f t="shared" si="229"/>
        <v>46.05263157894737</v>
      </c>
      <c r="Q3666" t="s">
        <v>8317</v>
      </c>
      <c r="R3666" t="s">
        <v>8318</v>
      </c>
      <c r="S3666" s="12">
        <f t="shared" si="230"/>
        <v>42523.248715277776</v>
      </c>
      <c r="T3666" s="12">
        <f t="shared" si="231"/>
        <v>42537.248715277776</v>
      </c>
    </row>
    <row r="3667" spans="1:20" ht="60" hidden="1" x14ac:dyDescent="0.25">
      <c r="A3667">
        <v>3665</v>
      </c>
      <c r="B3667" s="3" t="s">
        <v>3662</v>
      </c>
      <c r="C3667" s="3" t="s">
        <v>7775</v>
      </c>
      <c r="D3667">
        <v>620</v>
      </c>
      <c r="E3667">
        <v>714</v>
      </c>
      <c r="F3667" t="s">
        <v>8219</v>
      </c>
      <c r="G3667" t="s">
        <v>8230</v>
      </c>
      <c r="H3667" t="s">
        <v>8249</v>
      </c>
      <c r="I3667">
        <v>1446062040</v>
      </c>
      <c r="J3667">
        <v>1445109822</v>
      </c>
      <c r="K3667" t="b">
        <v>0</v>
      </c>
      <c r="L3667">
        <v>14</v>
      </c>
      <c r="M3667" t="b">
        <v>1</v>
      </c>
      <c r="N3667" t="s">
        <v>8271</v>
      </c>
      <c r="O3667" s="5">
        <f t="shared" si="228"/>
        <v>115.16129032258064</v>
      </c>
      <c r="P3667" s="7">
        <f t="shared" si="229"/>
        <v>51</v>
      </c>
      <c r="Q3667" t="s">
        <v>8317</v>
      </c>
      <c r="R3667" t="s">
        <v>8318</v>
      </c>
      <c r="S3667" s="12">
        <f t="shared" si="230"/>
        <v>42294.808124999996</v>
      </c>
      <c r="T3667" s="12">
        <f t="shared" si="231"/>
        <v>42305.829166666663</v>
      </c>
    </row>
    <row r="3668" spans="1:20" ht="30" hidden="1" x14ac:dyDescent="0.25">
      <c r="A3668">
        <v>3666</v>
      </c>
      <c r="B3668" s="3" t="s">
        <v>3663</v>
      </c>
      <c r="C3668" s="3" t="s">
        <v>7776</v>
      </c>
      <c r="D3668">
        <v>1200</v>
      </c>
      <c r="E3668">
        <v>1200</v>
      </c>
      <c r="F3668" t="s">
        <v>8219</v>
      </c>
      <c r="G3668" t="s">
        <v>8224</v>
      </c>
      <c r="H3668" t="s">
        <v>8246</v>
      </c>
      <c r="I3668">
        <v>1406185200</v>
      </c>
      <c r="J3668">
        <v>1404337382</v>
      </c>
      <c r="K3668" t="b">
        <v>0</v>
      </c>
      <c r="L3668">
        <v>38</v>
      </c>
      <c r="M3668" t="b">
        <v>1</v>
      </c>
      <c r="N3668" t="s">
        <v>8271</v>
      </c>
      <c r="O3668" s="5">
        <f t="shared" si="228"/>
        <v>100</v>
      </c>
      <c r="P3668" s="7">
        <f t="shared" si="229"/>
        <v>31.578947368421051</v>
      </c>
      <c r="Q3668" t="s">
        <v>8317</v>
      </c>
      <c r="R3668" t="s">
        <v>8318</v>
      </c>
      <c r="S3668" s="12">
        <f t="shared" si="230"/>
        <v>41822.90488425926</v>
      </c>
      <c r="T3668" s="12">
        <f t="shared" si="231"/>
        <v>41844.291666666664</v>
      </c>
    </row>
    <row r="3669" spans="1:20" ht="60" hidden="1" x14ac:dyDescent="0.25">
      <c r="A3669">
        <v>3667</v>
      </c>
      <c r="B3669" s="3" t="s">
        <v>3664</v>
      </c>
      <c r="C3669" s="3" t="s">
        <v>7777</v>
      </c>
      <c r="D3669">
        <v>3000</v>
      </c>
      <c r="E3669">
        <v>3095.11</v>
      </c>
      <c r="F3669" t="s">
        <v>8219</v>
      </c>
      <c r="G3669" t="s">
        <v>8225</v>
      </c>
      <c r="H3669" t="s">
        <v>8247</v>
      </c>
      <c r="I3669">
        <v>1437261419</v>
      </c>
      <c r="J3669">
        <v>1434669419</v>
      </c>
      <c r="K3669" t="b">
        <v>0</v>
      </c>
      <c r="L3669">
        <v>58</v>
      </c>
      <c r="M3669" t="b">
        <v>1</v>
      </c>
      <c r="N3669" t="s">
        <v>8271</v>
      </c>
      <c r="O3669" s="5">
        <f t="shared" si="228"/>
        <v>103.17033333333335</v>
      </c>
      <c r="P3669" s="7">
        <f t="shared" si="229"/>
        <v>53.363965517241382</v>
      </c>
      <c r="Q3669" t="s">
        <v>8317</v>
      </c>
      <c r="R3669" t="s">
        <v>8318</v>
      </c>
      <c r="S3669" s="12">
        <f t="shared" si="230"/>
        <v>42173.970127314817</v>
      </c>
      <c r="T3669" s="12">
        <f t="shared" si="231"/>
        <v>42203.970127314817</v>
      </c>
    </row>
    <row r="3670" spans="1:20" ht="60" hidden="1" x14ac:dyDescent="0.25">
      <c r="A3670">
        <v>3668</v>
      </c>
      <c r="B3670" s="3" t="s">
        <v>3665</v>
      </c>
      <c r="C3670" s="3" t="s">
        <v>7778</v>
      </c>
      <c r="D3670">
        <v>1000</v>
      </c>
      <c r="E3670">
        <v>1035</v>
      </c>
      <c r="F3670" t="s">
        <v>8219</v>
      </c>
      <c r="G3670" t="s">
        <v>8224</v>
      </c>
      <c r="H3670" t="s">
        <v>8246</v>
      </c>
      <c r="I3670">
        <v>1437676380</v>
      </c>
      <c r="J3670">
        <v>1435670452</v>
      </c>
      <c r="K3670" t="b">
        <v>0</v>
      </c>
      <c r="L3670">
        <v>28</v>
      </c>
      <c r="M3670" t="b">
        <v>1</v>
      </c>
      <c r="N3670" t="s">
        <v>8271</v>
      </c>
      <c r="O3670" s="5">
        <f t="shared" si="228"/>
        <v>103.49999999999999</v>
      </c>
      <c r="P3670" s="7">
        <f t="shared" si="229"/>
        <v>36.964285714285715</v>
      </c>
      <c r="Q3670" t="s">
        <v>8317</v>
      </c>
      <c r="R3670" t="s">
        <v>8318</v>
      </c>
      <c r="S3670" s="12">
        <f t="shared" si="230"/>
        <v>42185.556157407409</v>
      </c>
      <c r="T3670" s="12">
        <f t="shared" si="231"/>
        <v>42208.772916666669</v>
      </c>
    </row>
    <row r="3671" spans="1:20" ht="60" hidden="1" x14ac:dyDescent="0.25">
      <c r="A3671">
        <v>3669</v>
      </c>
      <c r="B3671" s="3" t="s">
        <v>3666</v>
      </c>
      <c r="C3671" s="3" t="s">
        <v>7779</v>
      </c>
      <c r="D3671">
        <v>1000</v>
      </c>
      <c r="E3671">
        <v>1382</v>
      </c>
      <c r="F3671" t="s">
        <v>8219</v>
      </c>
      <c r="G3671" t="s">
        <v>8225</v>
      </c>
      <c r="H3671" t="s">
        <v>8247</v>
      </c>
      <c r="I3671">
        <v>1434039137</v>
      </c>
      <c r="J3671">
        <v>1431447137</v>
      </c>
      <c r="K3671" t="b">
        <v>0</v>
      </c>
      <c r="L3671">
        <v>17</v>
      </c>
      <c r="M3671" t="b">
        <v>1</v>
      </c>
      <c r="N3671" t="s">
        <v>8271</v>
      </c>
      <c r="O3671" s="5">
        <f t="shared" si="228"/>
        <v>138.19999999999999</v>
      </c>
      <c r="P3671" s="7">
        <f t="shared" si="229"/>
        <v>81.294117647058826</v>
      </c>
      <c r="Q3671" t="s">
        <v>8317</v>
      </c>
      <c r="R3671" t="s">
        <v>8318</v>
      </c>
      <c r="S3671" s="12">
        <f t="shared" si="230"/>
        <v>42136.675196759257</v>
      </c>
      <c r="T3671" s="12">
        <f t="shared" si="231"/>
        <v>42166.675196759257</v>
      </c>
    </row>
    <row r="3672" spans="1:20" ht="60" hidden="1" x14ac:dyDescent="0.25">
      <c r="A3672">
        <v>3670</v>
      </c>
      <c r="B3672" s="3" t="s">
        <v>3667</v>
      </c>
      <c r="C3672" s="3" t="s">
        <v>7780</v>
      </c>
      <c r="D3672">
        <v>220</v>
      </c>
      <c r="E3672">
        <v>241</v>
      </c>
      <c r="F3672" t="s">
        <v>8219</v>
      </c>
      <c r="G3672" t="s">
        <v>8225</v>
      </c>
      <c r="H3672" t="s">
        <v>8247</v>
      </c>
      <c r="I3672">
        <v>1433113200</v>
      </c>
      <c r="J3672">
        <v>1431951611</v>
      </c>
      <c r="K3672" t="b">
        <v>0</v>
      </c>
      <c r="L3672">
        <v>12</v>
      </c>
      <c r="M3672" t="b">
        <v>1</v>
      </c>
      <c r="N3672" t="s">
        <v>8271</v>
      </c>
      <c r="O3672" s="5">
        <f t="shared" si="228"/>
        <v>109.54545454545455</v>
      </c>
      <c r="P3672" s="7">
        <f t="shared" si="229"/>
        <v>20.083333333333332</v>
      </c>
      <c r="Q3672" t="s">
        <v>8317</v>
      </c>
      <c r="R3672" t="s">
        <v>8318</v>
      </c>
      <c r="S3672" s="12">
        <f t="shared" si="230"/>
        <v>42142.514016203699</v>
      </c>
      <c r="T3672" s="12">
        <f t="shared" si="231"/>
        <v>42155.958333333328</v>
      </c>
    </row>
    <row r="3673" spans="1:20" ht="60" hidden="1" x14ac:dyDescent="0.25">
      <c r="A3673">
        <v>3671</v>
      </c>
      <c r="B3673" s="3" t="s">
        <v>3668</v>
      </c>
      <c r="C3673" s="3" t="s">
        <v>7781</v>
      </c>
      <c r="D3673">
        <v>3500</v>
      </c>
      <c r="E3673">
        <v>3530</v>
      </c>
      <c r="F3673" t="s">
        <v>8219</v>
      </c>
      <c r="G3673" t="s">
        <v>8224</v>
      </c>
      <c r="H3673" t="s">
        <v>8246</v>
      </c>
      <c r="I3673">
        <v>1405915140</v>
      </c>
      <c r="J3673">
        <v>1404140667</v>
      </c>
      <c r="K3673" t="b">
        <v>0</v>
      </c>
      <c r="L3673">
        <v>40</v>
      </c>
      <c r="M3673" t="b">
        <v>1</v>
      </c>
      <c r="N3673" t="s">
        <v>8271</v>
      </c>
      <c r="O3673" s="5">
        <f t="shared" si="228"/>
        <v>100.85714285714286</v>
      </c>
      <c r="P3673" s="7">
        <f t="shared" si="229"/>
        <v>88.25</v>
      </c>
      <c r="Q3673" t="s">
        <v>8317</v>
      </c>
      <c r="R3673" t="s">
        <v>8318</v>
      </c>
      <c r="S3673" s="12">
        <f t="shared" si="230"/>
        <v>41820.62809027778</v>
      </c>
      <c r="T3673" s="12">
        <f t="shared" si="231"/>
        <v>41841.165972222225</v>
      </c>
    </row>
    <row r="3674" spans="1:20" ht="60" hidden="1" x14ac:dyDescent="0.25">
      <c r="A3674">
        <v>3672</v>
      </c>
      <c r="B3674" s="3" t="s">
        <v>3669</v>
      </c>
      <c r="C3674" s="3" t="s">
        <v>7782</v>
      </c>
      <c r="D3674">
        <v>3000</v>
      </c>
      <c r="E3674">
        <v>3046</v>
      </c>
      <c r="F3674" t="s">
        <v>8219</v>
      </c>
      <c r="G3674" t="s">
        <v>8225</v>
      </c>
      <c r="H3674" t="s">
        <v>8247</v>
      </c>
      <c r="I3674">
        <v>1411771384</v>
      </c>
      <c r="J3674">
        <v>1409179384</v>
      </c>
      <c r="K3674" t="b">
        <v>0</v>
      </c>
      <c r="L3674">
        <v>57</v>
      </c>
      <c r="M3674" t="b">
        <v>1</v>
      </c>
      <c r="N3674" t="s">
        <v>8271</v>
      </c>
      <c r="O3674" s="5">
        <f t="shared" si="228"/>
        <v>101.53333333333335</v>
      </c>
      <c r="P3674" s="7">
        <f t="shared" si="229"/>
        <v>53.438596491228068</v>
      </c>
      <c r="Q3674" t="s">
        <v>8317</v>
      </c>
      <c r="R3674" t="s">
        <v>8318</v>
      </c>
      <c r="S3674" s="12">
        <f t="shared" si="230"/>
        <v>41878.946574074071</v>
      </c>
      <c r="T3674" s="12">
        <f t="shared" si="231"/>
        <v>41908.946574074071</v>
      </c>
    </row>
    <row r="3675" spans="1:20" ht="45" hidden="1" x14ac:dyDescent="0.25">
      <c r="A3675">
        <v>3673</v>
      </c>
      <c r="B3675" s="3" t="s">
        <v>3670</v>
      </c>
      <c r="C3675" s="3" t="s">
        <v>7783</v>
      </c>
      <c r="D3675">
        <v>4000</v>
      </c>
      <c r="E3675">
        <v>4545</v>
      </c>
      <c r="F3675" t="s">
        <v>8219</v>
      </c>
      <c r="G3675" t="s">
        <v>8225</v>
      </c>
      <c r="H3675" t="s">
        <v>8247</v>
      </c>
      <c r="I3675">
        <v>1415191920</v>
      </c>
      <c r="J3675">
        <v>1412233497</v>
      </c>
      <c r="K3675" t="b">
        <v>0</v>
      </c>
      <c r="L3675">
        <v>114</v>
      </c>
      <c r="M3675" t="b">
        <v>1</v>
      </c>
      <c r="N3675" t="s">
        <v>8271</v>
      </c>
      <c r="O3675" s="5">
        <f t="shared" si="228"/>
        <v>113.625</v>
      </c>
      <c r="P3675" s="7">
        <f t="shared" si="229"/>
        <v>39.868421052631582</v>
      </c>
      <c r="Q3675" t="s">
        <v>8317</v>
      </c>
      <c r="R3675" t="s">
        <v>8318</v>
      </c>
      <c r="S3675" s="12">
        <f t="shared" si="230"/>
        <v>41914.295104166667</v>
      </c>
      <c r="T3675" s="12">
        <f t="shared" si="231"/>
        <v>41948.536111111112</v>
      </c>
    </row>
    <row r="3676" spans="1:20" ht="60" hidden="1" x14ac:dyDescent="0.25">
      <c r="A3676">
        <v>3674</v>
      </c>
      <c r="B3676" s="3" t="s">
        <v>3671</v>
      </c>
      <c r="C3676" s="3" t="s">
        <v>7784</v>
      </c>
      <c r="D3676">
        <v>4500</v>
      </c>
      <c r="E3676">
        <v>4500</v>
      </c>
      <c r="F3676" t="s">
        <v>8219</v>
      </c>
      <c r="G3676" t="s">
        <v>8236</v>
      </c>
      <c r="H3676" t="s">
        <v>8249</v>
      </c>
      <c r="I3676">
        <v>1472936229</v>
      </c>
      <c r="J3676">
        <v>1467752229</v>
      </c>
      <c r="K3676" t="b">
        <v>0</v>
      </c>
      <c r="L3676">
        <v>31</v>
      </c>
      <c r="M3676" t="b">
        <v>1</v>
      </c>
      <c r="N3676" t="s">
        <v>8271</v>
      </c>
      <c r="O3676" s="5">
        <f t="shared" si="228"/>
        <v>100</v>
      </c>
      <c r="P3676" s="7">
        <f t="shared" si="229"/>
        <v>145.16129032258064</v>
      </c>
      <c r="Q3676" t="s">
        <v>8317</v>
      </c>
      <c r="R3676" t="s">
        <v>8318</v>
      </c>
      <c r="S3676" s="12">
        <f t="shared" si="230"/>
        <v>42556.873020833329</v>
      </c>
      <c r="T3676" s="12">
        <f t="shared" si="231"/>
        <v>42616.873020833329</v>
      </c>
    </row>
    <row r="3677" spans="1:20" ht="60" hidden="1" x14ac:dyDescent="0.25">
      <c r="A3677">
        <v>3675</v>
      </c>
      <c r="B3677" s="3" t="s">
        <v>3672</v>
      </c>
      <c r="C3677" s="3" t="s">
        <v>7785</v>
      </c>
      <c r="D3677">
        <v>50</v>
      </c>
      <c r="E3677">
        <v>70</v>
      </c>
      <c r="F3677" t="s">
        <v>8219</v>
      </c>
      <c r="G3677" t="s">
        <v>8225</v>
      </c>
      <c r="H3677" t="s">
        <v>8247</v>
      </c>
      <c r="I3677">
        <v>1463353200</v>
      </c>
      <c r="J3677">
        <v>1462285182</v>
      </c>
      <c r="K3677" t="b">
        <v>0</v>
      </c>
      <c r="L3677">
        <v>3</v>
      </c>
      <c r="M3677" t="b">
        <v>1</v>
      </c>
      <c r="N3677" t="s">
        <v>8271</v>
      </c>
      <c r="O3677" s="5">
        <f t="shared" si="228"/>
        <v>140</v>
      </c>
      <c r="P3677" s="7">
        <f t="shared" si="229"/>
        <v>23.333333333333332</v>
      </c>
      <c r="Q3677" t="s">
        <v>8317</v>
      </c>
      <c r="R3677" t="s">
        <v>8318</v>
      </c>
      <c r="S3677" s="12">
        <f t="shared" si="230"/>
        <v>42493.597013888888</v>
      </c>
      <c r="T3677" s="12">
        <f t="shared" si="231"/>
        <v>42505.958333333328</v>
      </c>
    </row>
    <row r="3678" spans="1:20" ht="60" hidden="1" x14ac:dyDescent="0.25">
      <c r="A3678">
        <v>3676</v>
      </c>
      <c r="B3678" s="3" t="s">
        <v>3673</v>
      </c>
      <c r="C3678" s="3" t="s">
        <v>7786</v>
      </c>
      <c r="D3678">
        <v>800</v>
      </c>
      <c r="E3678">
        <v>1030</v>
      </c>
      <c r="F3678" t="s">
        <v>8219</v>
      </c>
      <c r="G3678" t="s">
        <v>8224</v>
      </c>
      <c r="H3678" t="s">
        <v>8246</v>
      </c>
      <c r="I3678">
        <v>1410550484</v>
      </c>
      <c r="J3678">
        <v>1408995284</v>
      </c>
      <c r="K3678" t="b">
        <v>0</v>
      </c>
      <c r="L3678">
        <v>16</v>
      </c>
      <c r="M3678" t="b">
        <v>1</v>
      </c>
      <c r="N3678" t="s">
        <v>8271</v>
      </c>
      <c r="O3678" s="5">
        <f t="shared" si="228"/>
        <v>128.75</v>
      </c>
      <c r="P3678" s="7">
        <f t="shared" si="229"/>
        <v>64.375</v>
      </c>
      <c r="Q3678" t="s">
        <v>8317</v>
      </c>
      <c r="R3678" t="s">
        <v>8318</v>
      </c>
      <c r="S3678" s="12">
        <f t="shared" si="230"/>
        <v>41876.815787037034</v>
      </c>
      <c r="T3678" s="12">
        <f t="shared" si="231"/>
        <v>41894.815787037034</v>
      </c>
    </row>
    <row r="3679" spans="1:20" ht="45" hidden="1" x14ac:dyDescent="0.25">
      <c r="A3679">
        <v>3677</v>
      </c>
      <c r="B3679" s="3" t="s">
        <v>3674</v>
      </c>
      <c r="C3679" s="3" t="s">
        <v>7787</v>
      </c>
      <c r="D3679">
        <v>12000</v>
      </c>
      <c r="E3679">
        <v>12348.5</v>
      </c>
      <c r="F3679" t="s">
        <v>8219</v>
      </c>
      <c r="G3679" t="s">
        <v>8224</v>
      </c>
      <c r="H3679" t="s">
        <v>8246</v>
      </c>
      <c r="I3679">
        <v>1404359940</v>
      </c>
      <c r="J3679">
        <v>1402580818</v>
      </c>
      <c r="K3679" t="b">
        <v>0</v>
      </c>
      <c r="L3679">
        <v>199</v>
      </c>
      <c r="M3679" t="b">
        <v>1</v>
      </c>
      <c r="N3679" t="s">
        <v>8271</v>
      </c>
      <c r="O3679" s="5">
        <f t="shared" si="228"/>
        <v>102.90416666666667</v>
      </c>
      <c r="P3679" s="7">
        <f t="shared" si="229"/>
        <v>62.052763819095475</v>
      </c>
      <c r="Q3679" t="s">
        <v>8317</v>
      </c>
      <c r="R3679" t="s">
        <v>8318</v>
      </c>
      <c r="S3679" s="12">
        <f t="shared" si="230"/>
        <v>41802.574282407404</v>
      </c>
      <c r="T3679" s="12">
        <f t="shared" si="231"/>
        <v>41823.165972222225</v>
      </c>
    </row>
    <row r="3680" spans="1:20" ht="45" hidden="1" x14ac:dyDescent="0.25">
      <c r="A3680">
        <v>3678</v>
      </c>
      <c r="B3680" s="3" t="s">
        <v>3675</v>
      </c>
      <c r="C3680" s="3" t="s">
        <v>7788</v>
      </c>
      <c r="D3680">
        <v>2000</v>
      </c>
      <c r="E3680">
        <v>2050</v>
      </c>
      <c r="F3680" t="s">
        <v>8219</v>
      </c>
      <c r="G3680" t="s">
        <v>8225</v>
      </c>
      <c r="H3680" t="s">
        <v>8247</v>
      </c>
      <c r="I3680">
        <v>1433076298</v>
      </c>
      <c r="J3680">
        <v>1430052298</v>
      </c>
      <c r="K3680" t="b">
        <v>0</v>
      </c>
      <c r="L3680">
        <v>31</v>
      </c>
      <c r="M3680" t="b">
        <v>1</v>
      </c>
      <c r="N3680" t="s">
        <v>8271</v>
      </c>
      <c r="O3680" s="5">
        <f t="shared" si="228"/>
        <v>102.49999999999999</v>
      </c>
      <c r="P3680" s="7">
        <f t="shared" si="229"/>
        <v>66.129032258064512</v>
      </c>
      <c r="Q3680" t="s">
        <v>8317</v>
      </c>
      <c r="R3680" t="s">
        <v>8318</v>
      </c>
      <c r="S3680" s="12">
        <f t="shared" si="230"/>
        <v>42120.531226851846</v>
      </c>
      <c r="T3680" s="12">
        <f t="shared" si="231"/>
        <v>42155.531226851846</v>
      </c>
    </row>
    <row r="3681" spans="1:20" ht="60" hidden="1" x14ac:dyDescent="0.25">
      <c r="A3681">
        <v>3679</v>
      </c>
      <c r="B3681" s="3" t="s">
        <v>3676</v>
      </c>
      <c r="C3681" s="3" t="s">
        <v>7789</v>
      </c>
      <c r="D3681">
        <v>2000</v>
      </c>
      <c r="E3681">
        <v>2202</v>
      </c>
      <c r="F3681" t="s">
        <v>8219</v>
      </c>
      <c r="G3681" t="s">
        <v>8224</v>
      </c>
      <c r="H3681" t="s">
        <v>8246</v>
      </c>
      <c r="I3681">
        <v>1404190740</v>
      </c>
      <c r="J3681">
        <v>1401214581</v>
      </c>
      <c r="K3681" t="b">
        <v>0</v>
      </c>
      <c r="L3681">
        <v>30</v>
      </c>
      <c r="M3681" t="b">
        <v>1</v>
      </c>
      <c r="N3681" t="s">
        <v>8271</v>
      </c>
      <c r="O3681" s="5">
        <f t="shared" si="228"/>
        <v>110.1</v>
      </c>
      <c r="P3681" s="7">
        <f t="shared" si="229"/>
        <v>73.400000000000006</v>
      </c>
      <c r="Q3681" t="s">
        <v>8317</v>
      </c>
      <c r="R3681" t="s">
        <v>8318</v>
      </c>
      <c r="S3681" s="12">
        <f t="shared" si="230"/>
        <v>41786.761354166665</v>
      </c>
      <c r="T3681" s="12">
        <f t="shared" si="231"/>
        <v>41821.207638888889</v>
      </c>
    </row>
    <row r="3682" spans="1:20" ht="45" hidden="1" x14ac:dyDescent="0.25">
      <c r="A3682">
        <v>3680</v>
      </c>
      <c r="B3682" s="3" t="s">
        <v>3677</v>
      </c>
      <c r="C3682" s="3" t="s">
        <v>7790</v>
      </c>
      <c r="D3682">
        <v>3000</v>
      </c>
      <c r="E3682">
        <v>3383</v>
      </c>
      <c r="F3682" t="s">
        <v>8219</v>
      </c>
      <c r="G3682" t="s">
        <v>8224</v>
      </c>
      <c r="H3682" t="s">
        <v>8246</v>
      </c>
      <c r="I3682">
        <v>1475664834</v>
      </c>
      <c r="J3682">
        <v>1473850434</v>
      </c>
      <c r="K3682" t="b">
        <v>0</v>
      </c>
      <c r="L3682">
        <v>34</v>
      </c>
      <c r="M3682" t="b">
        <v>1</v>
      </c>
      <c r="N3682" t="s">
        <v>8271</v>
      </c>
      <c r="O3682" s="5">
        <f t="shared" si="228"/>
        <v>112.76666666666667</v>
      </c>
      <c r="P3682" s="7">
        <f t="shared" si="229"/>
        <v>99.5</v>
      </c>
      <c r="Q3682" t="s">
        <v>8317</v>
      </c>
      <c r="R3682" t="s">
        <v>8318</v>
      </c>
      <c r="S3682" s="12">
        <f t="shared" si="230"/>
        <v>42627.454097222217</v>
      </c>
      <c r="T3682" s="12">
        <f t="shared" si="231"/>
        <v>42648.454097222217</v>
      </c>
    </row>
    <row r="3683" spans="1:20" ht="60" hidden="1" x14ac:dyDescent="0.25">
      <c r="A3683">
        <v>3681</v>
      </c>
      <c r="B3683" s="3" t="s">
        <v>3678</v>
      </c>
      <c r="C3683" s="3" t="s">
        <v>7791</v>
      </c>
      <c r="D3683">
        <v>1000</v>
      </c>
      <c r="E3683">
        <v>1119</v>
      </c>
      <c r="F3683" t="s">
        <v>8219</v>
      </c>
      <c r="G3683" t="s">
        <v>8224</v>
      </c>
      <c r="H3683" t="s">
        <v>8246</v>
      </c>
      <c r="I3683">
        <v>1452872290</v>
      </c>
      <c r="J3683">
        <v>1452008290</v>
      </c>
      <c r="K3683" t="b">
        <v>0</v>
      </c>
      <c r="L3683">
        <v>18</v>
      </c>
      <c r="M3683" t="b">
        <v>1</v>
      </c>
      <c r="N3683" t="s">
        <v>8271</v>
      </c>
      <c r="O3683" s="5">
        <f t="shared" si="228"/>
        <v>111.9</v>
      </c>
      <c r="P3683" s="7">
        <f t="shared" si="229"/>
        <v>62.166666666666664</v>
      </c>
      <c r="Q3683" t="s">
        <v>8317</v>
      </c>
      <c r="R3683" t="s">
        <v>8318</v>
      </c>
      <c r="S3683" s="12">
        <f t="shared" si="230"/>
        <v>42374.651504629626</v>
      </c>
      <c r="T3683" s="12">
        <f t="shared" si="231"/>
        <v>42384.651504629626</v>
      </c>
    </row>
    <row r="3684" spans="1:20" ht="45" hidden="1" x14ac:dyDescent="0.25">
      <c r="A3684">
        <v>3682</v>
      </c>
      <c r="B3684" s="3" t="s">
        <v>3679</v>
      </c>
      <c r="C3684" s="3" t="s">
        <v>7792</v>
      </c>
      <c r="D3684">
        <v>3000</v>
      </c>
      <c r="E3684">
        <v>4176</v>
      </c>
      <c r="F3684" t="s">
        <v>8219</v>
      </c>
      <c r="G3684" t="s">
        <v>8224</v>
      </c>
      <c r="H3684" t="s">
        <v>8246</v>
      </c>
      <c r="I3684">
        <v>1402901940</v>
      </c>
      <c r="J3684">
        <v>1399998418</v>
      </c>
      <c r="K3684" t="b">
        <v>0</v>
      </c>
      <c r="L3684">
        <v>67</v>
      </c>
      <c r="M3684" t="b">
        <v>1</v>
      </c>
      <c r="N3684" t="s">
        <v>8271</v>
      </c>
      <c r="O3684" s="5">
        <f t="shared" si="228"/>
        <v>139.19999999999999</v>
      </c>
      <c r="P3684" s="7">
        <f t="shared" si="229"/>
        <v>62.328358208955223</v>
      </c>
      <c r="Q3684" t="s">
        <v>8317</v>
      </c>
      <c r="R3684" t="s">
        <v>8318</v>
      </c>
      <c r="S3684" s="12">
        <f t="shared" si="230"/>
        <v>41772.685393518521</v>
      </c>
      <c r="T3684" s="12">
        <f t="shared" si="231"/>
        <v>41806.290972222225</v>
      </c>
    </row>
    <row r="3685" spans="1:20" ht="45" hidden="1" x14ac:dyDescent="0.25">
      <c r="A3685">
        <v>3683</v>
      </c>
      <c r="B3685" s="3" t="s">
        <v>3680</v>
      </c>
      <c r="C3685" s="3" t="s">
        <v>7793</v>
      </c>
      <c r="D3685">
        <v>3500</v>
      </c>
      <c r="E3685">
        <v>3880</v>
      </c>
      <c r="F3685" t="s">
        <v>8219</v>
      </c>
      <c r="G3685" t="s">
        <v>8224</v>
      </c>
      <c r="H3685" t="s">
        <v>8246</v>
      </c>
      <c r="I3685">
        <v>1476931696</v>
      </c>
      <c r="J3685">
        <v>1474339696</v>
      </c>
      <c r="K3685" t="b">
        <v>0</v>
      </c>
      <c r="L3685">
        <v>66</v>
      </c>
      <c r="M3685" t="b">
        <v>1</v>
      </c>
      <c r="N3685" t="s">
        <v>8271</v>
      </c>
      <c r="O3685" s="5">
        <f t="shared" si="228"/>
        <v>110.85714285714286</v>
      </c>
      <c r="P3685" s="7">
        <f t="shared" si="229"/>
        <v>58.787878787878789</v>
      </c>
      <c r="Q3685" t="s">
        <v>8317</v>
      </c>
      <c r="R3685" t="s">
        <v>8318</v>
      </c>
      <c r="S3685" s="12">
        <f t="shared" si="230"/>
        <v>42633.116851851853</v>
      </c>
      <c r="T3685" s="12">
        <f t="shared" si="231"/>
        <v>42663.116851851853</v>
      </c>
    </row>
    <row r="3686" spans="1:20" ht="60" hidden="1" x14ac:dyDescent="0.25">
      <c r="A3686">
        <v>3684</v>
      </c>
      <c r="B3686" s="3" t="s">
        <v>3681</v>
      </c>
      <c r="C3686" s="3" t="s">
        <v>7794</v>
      </c>
      <c r="D3686">
        <v>750</v>
      </c>
      <c r="E3686">
        <v>1043</v>
      </c>
      <c r="F3686" t="s">
        <v>8219</v>
      </c>
      <c r="G3686" t="s">
        <v>8224</v>
      </c>
      <c r="H3686" t="s">
        <v>8246</v>
      </c>
      <c r="I3686">
        <v>1441167586</v>
      </c>
      <c r="J3686">
        <v>1438575586</v>
      </c>
      <c r="K3686" t="b">
        <v>0</v>
      </c>
      <c r="L3686">
        <v>23</v>
      </c>
      <c r="M3686" t="b">
        <v>1</v>
      </c>
      <c r="N3686" t="s">
        <v>8271</v>
      </c>
      <c r="O3686" s="5">
        <f t="shared" si="228"/>
        <v>139.06666666666666</v>
      </c>
      <c r="P3686" s="7">
        <f t="shared" si="229"/>
        <v>45.347826086956523</v>
      </c>
      <c r="Q3686" t="s">
        <v>8317</v>
      </c>
      <c r="R3686" t="s">
        <v>8318</v>
      </c>
      <c r="S3686" s="12">
        <f t="shared" si="230"/>
        <v>42219.180393518516</v>
      </c>
      <c r="T3686" s="12">
        <f t="shared" si="231"/>
        <v>42249.180393518516</v>
      </c>
    </row>
    <row r="3687" spans="1:20" ht="45" hidden="1" x14ac:dyDescent="0.25">
      <c r="A3687">
        <v>3685</v>
      </c>
      <c r="B3687" s="3" t="s">
        <v>3682</v>
      </c>
      <c r="C3687" s="3" t="s">
        <v>7795</v>
      </c>
      <c r="D3687">
        <v>5000</v>
      </c>
      <c r="E3687">
        <v>5285</v>
      </c>
      <c r="F3687" t="s">
        <v>8219</v>
      </c>
      <c r="G3687" t="s">
        <v>8224</v>
      </c>
      <c r="H3687" t="s">
        <v>8246</v>
      </c>
      <c r="I3687">
        <v>1400533200</v>
      </c>
      <c r="J3687">
        <v>1398348859</v>
      </c>
      <c r="K3687" t="b">
        <v>0</v>
      </c>
      <c r="L3687">
        <v>126</v>
      </c>
      <c r="M3687" t="b">
        <v>1</v>
      </c>
      <c r="N3687" t="s">
        <v>8271</v>
      </c>
      <c r="O3687" s="5">
        <f t="shared" si="228"/>
        <v>105.69999999999999</v>
      </c>
      <c r="P3687" s="7">
        <f t="shared" si="229"/>
        <v>41.944444444444443</v>
      </c>
      <c r="Q3687" t="s">
        <v>8317</v>
      </c>
      <c r="R3687" t="s">
        <v>8318</v>
      </c>
      <c r="S3687" s="12">
        <f t="shared" si="230"/>
        <v>41753.593275462961</v>
      </c>
      <c r="T3687" s="12">
        <f t="shared" si="231"/>
        <v>41778.875</v>
      </c>
    </row>
    <row r="3688" spans="1:20" ht="45" hidden="1" x14ac:dyDescent="0.25">
      <c r="A3688">
        <v>3686</v>
      </c>
      <c r="B3688" s="3" t="s">
        <v>3683</v>
      </c>
      <c r="C3688" s="3" t="s">
        <v>7796</v>
      </c>
      <c r="D3688">
        <v>350</v>
      </c>
      <c r="E3688">
        <v>355</v>
      </c>
      <c r="F3688" t="s">
        <v>8219</v>
      </c>
      <c r="G3688" t="s">
        <v>8224</v>
      </c>
      <c r="H3688" t="s">
        <v>8246</v>
      </c>
      <c r="I3688">
        <v>1440820740</v>
      </c>
      <c r="J3688">
        <v>1439567660</v>
      </c>
      <c r="K3688" t="b">
        <v>0</v>
      </c>
      <c r="L3688">
        <v>6</v>
      </c>
      <c r="M3688" t="b">
        <v>1</v>
      </c>
      <c r="N3688" t="s">
        <v>8271</v>
      </c>
      <c r="O3688" s="5">
        <f t="shared" si="228"/>
        <v>101.42857142857142</v>
      </c>
      <c r="P3688" s="7">
        <f t="shared" si="229"/>
        <v>59.166666666666664</v>
      </c>
      <c r="Q3688" t="s">
        <v>8317</v>
      </c>
      <c r="R3688" t="s">
        <v>8318</v>
      </c>
      <c r="S3688" s="12">
        <f t="shared" si="230"/>
        <v>42230.662731481483</v>
      </c>
      <c r="T3688" s="12">
        <f t="shared" si="231"/>
        <v>42245.165972222225</v>
      </c>
    </row>
    <row r="3689" spans="1:20" ht="60" hidden="1" x14ac:dyDescent="0.25">
      <c r="A3689">
        <v>3687</v>
      </c>
      <c r="B3689" s="3" t="s">
        <v>3684</v>
      </c>
      <c r="C3689" s="3" t="s">
        <v>7797</v>
      </c>
      <c r="D3689">
        <v>5000</v>
      </c>
      <c r="E3689">
        <v>5012.25</v>
      </c>
      <c r="F3689" t="s">
        <v>8219</v>
      </c>
      <c r="G3689" t="s">
        <v>8224</v>
      </c>
      <c r="H3689" t="s">
        <v>8246</v>
      </c>
      <c r="I3689">
        <v>1403846055</v>
      </c>
      <c r="J3689">
        <v>1401254055</v>
      </c>
      <c r="K3689" t="b">
        <v>0</v>
      </c>
      <c r="L3689">
        <v>25</v>
      </c>
      <c r="M3689" t="b">
        <v>1</v>
      </c>
      <c r="N3689" t="s">
        <v>8271</v>
      </c>
      <c r="O3689" s="5">
        <f t="shared" si="228"/>
        <v>100.245</v>
      </c>
      <c r="P3689" s="7">
        <f t="shared" si="229"/>
        <v>200.49</v>
      </c>
      <c r="Q3689" t="s">
        <v>8317</v>
      </c>
      <c r="R3689" t="s">
        <v>8318</v>
      </c>
      <c r="S3689" s="12">
        <f t="shared" si="230"/>
        <v>41787.218229166669</v>
      </c>
      <c r="T3689" s="12">
        <f t="shared" si="231"/>
        <v>41817.218229166669</v>
      </c>
    </row>
    <row r="3690" spans="1:20" ht="60" hidden="1" x14ac:dyDescent="0.25">
      <c r="A3690">
        <v>3688</v>
      </c>
      <c r="B3690" s="3" t="s">
        <v>3685</v>
      </c>
      <c r="C3690" s="3" t="s">
        <v>7798</v>
      </c>
      <c r="D3690">
        <v>3000</v>
      </c>
      <c r="E3690">
        <v>3275</v>
      </c>
      <c r="F3690" t="s">
        <v>8219</v>
      </c>
      <c r="G3690" t="s">
        <v>8225</v>
      </c>
      <c r="H3690" t="s">
        <v>8247</v>
      </c>
      <c r="I3690">
        <v>1407524004</v>
      </c>
      <c r="J3690">
        <v>1404932004</v>
      </c>
      <c r="K3690" t="b">
        <v>0</v>
      </c>
      <c r="L3690">
        <v>39</v>
      </c>
      <c r="M3690" t="b">
        <v>1</v>
      </c>
      <c r="N3690" t="s">
        <v>8271</v>
      </c>
      <c r="O3690" s="5">
        <f t="shared" si="228"/>
        <v>109.16666666666666</v>
      </c>
      <c r="P3690" s="7">
        <f t="shared" si="229"/>
        <v>83.974358974358978</v>
      </c>
      <c r="Q3690" t="s">
        <v>8317</v>
      </c>
      <c r="R3690" t="s">
        <v>8318</v>
      </c>
      <c r="S3690" s="12">
        <f t="shared" si="230"/>
        <v>41829.787083333329</v>
      </c>
      <c r="T3690" s="12">
        <f t="shared" si="231"/>
        <v>41859.787083333329</v>
      </c>
    </row>
    <row r="3691" spans="1:20" ht="60" hidden="1" x14ac:dyDescent="0.25">
      <c r="A3691">
        <v>3689</v>
      </c>
      <c r="B3691" s="3" t="s">
        <v>3686</v>
      </c>
      <c r="C3691" s="3" t="s">
        <v>7799</v>
      </c>
      <c r="D3691">
        <v>3000</v>
      </c>
      <c r="E3691">
        <v>3550</v>
      </c>
      <c r="F3691" t="s">
        <v>8219</v>
      </c>
      <c r="G3691" t="s">
        <v>8224</v>
      </c>
      <c r="H3691" t="s">
        <v>8246</v>
      </c>
      <c r="I3691">
        <v>1434925500</v>
      </c>
      <c r="J3691">
        <v>1432410639</v>
      </c>
      <c r="K3691" t="b">
        <v>0</v>
      </c>
      <c r="L3691">
        <v>62</v>
      </c>
      <c r="M3691" t="b">
        <v>1</v>
      </c>
      <c r="N3691" t="s">
        <v>8271</v>
      </c>
      <c r="O3691" s="5">
        <f t="shared" si="228"/>
        <v>118.33333333333333</v>
      </c>
      <c r="P3691" s="7">
        <f t="shared" si="229"/>
        <v>57.258064516129032</v>
      </c>
      <c r="Q3691" t="s">
        <v>8317</v>
      </c>
      <c r="R3691" t="s">
        <v>8318</v>
      </c>
      <c r="S3691" s="12">
        <f t="shared" si="230"/>
        <v>42147.826840277776</v>
      </c>
      <c r="T3691" s="12">
        <f t="shared" si="231"/>
        <v>42176.934027777781</v>
      </c>
    </row>
    <row r="3692" spans="1:20" ht="60" hidden="1" x14ac:dyDescent="0.25">
      <c r="A3692">
        <v>3690</v>
      </c>
      <c r="B3692" s="3" t="s">
        <v>3687</v>
      </c>
      <c r="C3692" s="3" t="s">
        <v>7800</v>
      </c>
      <c r="D3692">
        <v>1500</v>
      </c>
      <c r="E3692">
        <v>1800</v>
      </c>
      <c r="F3692" t="s">
        <v>8219</v>
      </c>
      <c r="G3692" t="s">
        <v>8224</v>
      </c>
      <c r="H3692" t="s">
        <v>8246</v>
      </c>
      <c r="I3692">
        <v>1417101683</v>
      </c>
      <c r="J3692">
        <v>1414506083</v>
      </c>
      <c r="K3692" t="b">
        <v>0</v>
      </c>
      <c r="L3692">
        <v>31</v>
      </c>
      <c r="M3692" t="b">
        <v>1</v>
      </c>
      <c r="N3692" t="s">
        <v>8271</v>
      </c>
      <c r="O3692" s="5">
        <f t="shared" si="228"/>
        <v>120</v>
      </c>
      <c r="P3692" s="7">
        <f t="shared" si="229"/>
        <v>58.064516129032256</v>
      </c>
      <c r="Q3692" t="s">
        <v>8317</v>
      </c>
      <c r="R3692" t="s">
        <v>8318</v>
      </c>
      <c r="S3692" s="12">
        <f t="shared" si="230"/>
        <v>41940.598182870373</v>
      </c>
      <c r="T3692" s="12">
        <f t="shared" si="231"/>
        <v>41970.639849537038</v>
      </c>
    </row>
    <row r="3693" spans="1:20" ht="30" hidden="1" x14ac:dyDescent="0.25">
      <c r="A3693">
        <v>3691</v>
      </c>
      <c r="B3693" s="3" t="s">
        <v>3688</v>
      </c>
      <c r="C3693" s="3" t="s">
        <v>7801</v>
      </c>
      <c r="D3693">
        <v>40000</v>
      </c>
      <c r="E3693">
        <v>51184</v>
      </c>
      <c r="F3693" t="s">
        <v>8219</v>
      </c>
      <c r="G3693" t="s">
        <v>8224</v>
      </c>
      <c r="H3693" t="s">
        <v>8246</v>
      </c>
      <c r="I3693">
        <v>1425272340</v>
      </c>
      <c r="J3693">
        <v>1421426929</v>
      </c>
      <c r="K3693" t="b">
        <v>0</v>
      </c>
      <c r="L3693">
        <v>274</v>
      </c>
      <c r="M3693" t="b">
        <v>1</v>
      </c>
      <c r="N3693" t="s">
        <v>8271</v>
      </c>
      <c r="O3693" s="5">
        <f t="shared" si="228"/>
        <v>127.96000000000001</v>
      </c>
      <c r="P3693" s="7">
        <f t="shared" si="229"/>
        <v>186.80291970802921</v>
      </c>
      <c r="Q3693" t="s">
        <v>8317</v>
      </c>
      <c r="R3693" t="s">
        <v>8318</v>
      </c>
      <c r="S3693" s="12">
        <f t="shared" si="230"/>
        <v>42020.700567129628</v>
      </c>
      <c r="T3693" s="12">
        <f t="shared" si="231"/>
        <v>42065.207638888889</v>
      </c>
    </row>
    <row r="3694" spans="1:20" ht="30" hidden="1" x14ac:dyDescent="0.25">
      <c r="A3694">
        <v>3692</v>
      </c>
      <c r="B3694" s="3" t="s">
        <v>3689</v>
      </c>
      <c r="C3694" s="3" t="s">
        <v>7802</v>
      </c>
      <c r="D3694">
        <v>1000</v>
      </c>
      <c r="E3694">
        <v>1260</v>
      </c>
      <c r="F3694" t="s">
        <v>8219</v>
      </c>
      <c r="G3694" t="s">
        <v>8224</v>
      </c>
      <c r="H3694" t="s">
        <v>8246</v>
      </c>
      <c r="I3694">
        <v>1411084800</v>
      </c>
      <c r="J3694">
        <v>1410304179</v>
      </c>
      <c r="K3694" t="b">
        <v>0</v>
      </c>
      <c r="L3694">
        <v>17</v>
      </c>
      <c r="M3694" t="b">
        <v>1</v>
      </c>
      <c r="N3694" t="s">
        <v>8271</v>
      </c>
      <c r="O3694" s="5">
        <f t="shared" si="228"/>
        <v>126</v>
      </c>
      <c r="P3694" s="7">
        <f t="shared" si="229"/>
        <v>74.117647058823536</v>
      </c>
      <c r="Q3694" t="s">
        <v>8317</v>
      </c>
      <c r="R3694" t="s">
        <v>8318</v>
      </c>
      <c r="S3694" s="12">
        <f t="shared" si="230"/>
        <v>41891.96503472222</v>
      </c>
      <c r="T3694" s="12">
        <f t="shared" si="231"/>
        <v>41901</v>
      </c>
    </row>
    <row r="3695" spans="1:20" ht="60" hidden="1" x14ac:dyDescent="0.25">
      <c r="A3695">
        <v>3693</v>
      </c>
      <c r="B3695" s="3" t="s">
        <v>3690</v>
      </c>
      <c r="C3695" s="3" t="s">
        <v>7803</v>
      </c>
      <c r="D3695">
        <v>333</v>
      </c>
      <c r="E3695">
        <v>430</v>
      </c>
      <c r="F3695" t="s">
        <v>8219</v>
      </c>
      <c r="G3695" t="s">
        <v>8225</v>
      </c>
      <c r="H3695" t="s">
        <v>8247</v>
      </c>
      <c r="I3695">
        <v>1448922600</v>
      </c>
      <c r="J3695">
        <v>1446352529</v>
      </c>
      <c r="K3695" t="b">
        <v>0</v>
      </c>
      <c r="L3695">
        <v>14</v>
      </c>
      <c r="M3695" t="b">
        <v>1</v>
      </c>
      <c r="N3695" t="s">
        <v>8271</v>
      </c>
      <c r="O3695" s="5">
        <f t="shared" si="228"/>
        <v>129.12912912912913</v>
      </c>
      <c r="P3695" s="7">
        <f t="shared" si="229"/>
        <v>30.714285714285715</v>
      </c>
      <c r="Q3695" t="s">
        <v>8317</v>
      </c>
      <c r="R3695" t="s">
        <v>8318</v>
      </c>
      <c r="S3695" s="12">
        <f t="shared" si="230"/>
        <v>42309.191307870366</v>
      </c>
      <c r="T3695" s="12">
        <f t="shared" si="231"/>
        <v>42338.9375</v>
      </c>
    </row>
    <row r="3696" spans="1:20" ht="60" hidden="1" x14ac:dyDescent="0.25">
      <c r="A3696">
        <v>3694</v>
      </c>
      <c r="B3696" s="3" t="s">
        <v>3691</v>
      </c>
      <c r="C3696" s="3" t="s">
        <v>7804</v>
      </c>
      <c r="D3696">
        <v>3500</v>
      </c>
      <c r="E3696">
        <v>3760</v>
      </c>
      <c r="F3696" t="s">
        <v>8219</v>
      </c>
      <c r="G3696" t="s">
        <v>8224</v>
      </c>
      <c r="H3696" t="s">
        <v>8246</v>
      </c>
      <c r="I3696">
        <v>1465178400</v>
      </c>
      <c r="J3696">
        <v>1461985967</v>
      </c>
      <c r="K3696" t="b">
        <v>0</v>
      </c>
      <c r="L3696">
        <v>60</v>
      </c>
      <c r="M3696" t="b">
        <v>1</v>
      </c>
      <c r="N3696" t="s">
        <v>8271</v>
      </c>
      <c r="O3696" s="5">
        <f t="shared" si="228"/>
        <v>107.42857142857143</v>
      </c>
      <c r="P3696" s="7">
        <f t="shared" si="229"/>
        <v>62.666666666666664</v>
      </c>
      <c r="Q3696" t="s">
        <v>8317</v>
      </c>
      <c r="R3696" t="s">
        <v>8318</v>
      </c>
      <c r="S3696" s="12">
        <f t="shared" si="230"/>
        <v>42490.133877314816</v>
      </c>
      <c r="T3696" s="12">
        <f t="shared" si="231"/>
        <v>42527.083333333328</v>
      </c>
    </row>
    <row r="3697" spans="1:20" ht="60" hidden="1" x14ac:dyDescent="0.25">
      <c r="A3697">
        <v>3695</v>
      </c>
      <c r="B3697" s="3" t="s">
        <v>3692</v>
      </c>
      <c r="C3697" s="3" t="s">
        <v>7805</v>
      </c>
      <c r="D3697">
        <v>4000</v>
      </c>
      <c r="E3697">
        <v>4005</v>
      </c>
      <c r="F3697" t="s">
        <v>8219</v>
      </c>
      <c r="G3697" t="s">
        <v>8224</v>
      </c>
      <c r="H3697" t="s">
        <v>8246</v>
      </c>
      <c r="I3697">
        <v>1421009610</v>
      </c>
      <c r="J3697">
        <v>1419281610</v>
      </c>
      <c r="K3697" t="b">
        <v>0</v>
      </c>
      <c r="L3697">
        <v>33</v>
      </c>
      <c r="M3697" t="b">
        <v>1</v>
      </c>
      <c r="N3697" t="s">
        <v>8271</v>
      </c>
      <c r="O3697" s="5">
        <f t="shared" si="228"/>
        <v>100.125</v>
      </c>
      <c r="P3697" s="7">
        <f t="shared" si="229"/>
        <v>121.36363636363636</v>
      </c>
      <c r="Q3697" t="s">
        <v>8317</v>
      </c>
      <c r="R3697" t="s">
        <v>8318</v>
      </c>
      <c r="S3697" s="12">
        <f t="shared" si="230"/>
        <v>41995.870486111111</v>
      </c>
      <c r="T3697" s="12">
        <f t="shared" si="231"/>
        <v>42015.870486111111</v>
      </c>
    </row>
    <row r="3698" spans="1:20" ht="45" hidden="1" x14ac:dyDescent="0.25">
      <c r="A3698">
        <v>3696</v>
      </c>
      <c r="B3698" s="3" t="s">
        <v>3693</v>
      </c>
      <c r="C3698" s="3" t="s">
        <v>7806</v>
      </c>
      <c r="D3698">
        <v>2000</v>
      </c>
      <c r="E3698">
        <v>3100</v>
      </c>
      <c r="F3698" t="s">
        <v>8219</v>
      </c>
      <c r="G3698" t="s">
        <v>8225</v>
      </c>
      <c r="H3698" t="s">
        <v>8247</v>
      </c>
      <c r="I3698">
        <v>1423838916</v>
      </c>
      <c r="J3698">
        <v>1418654916</v>
      </c>
      <c r="K3698" t="b">
        <v>0</v>
      </c>
      <c r="L3698">
        <v>78</v>
      </c>
      <c r="M3698" t="b">
        <v>1</v>
      </c>
      <c r="N3698" t="s">
        <v>8271</v>
      </c>
      <c r="O3698" s="5">
        <f t="shared" si="228"/>
        <v>155</v>
      </c>
      <c r="P3698" s="7">
        <f t="shared" si="229"/>
        <v>39.743589743589745</v>
      </c>
      <c r="Q3698" t="s">
        <v>8317</v>
      </c>
      <c r="R3698" t="s">
        <v>8318</v>
      </c>
      <c r="S3698" s="12">
        <f t="shared" si="230"/>
        <v>41988.617083333331</v>
      </c>
      <c r="T3698" s="12">
        <f t="shared" si="231"/>
        <v>42048.617083333331</v>
      </c>
    </row>
    <row r="3699" spans="1:20" ht="60" hidden="1" x14ac:dyDescent="0.25">
      <c r="A3699">
        <v>3697</v>
      </c>
      <c r="B3699" s="3" t="s">
        <v>3694</v>
      </c>
      <c r="C3699" s="3" t="s">
        <v>7807</v>
      </c>
      <c r="D3699">
        <v>2000</v>
      </c>
      <c r="E3699">
        <v>2160</v>
      </c>
      <c r="F3699" t="s">
        <v>8219</v>
      </c>
      <c r="G3699" t="s">
        <v>8225</v>
      </c>
      <c r="H3699" t="s">
        <v>8247</v>
      </c>
      <c r="I3699">
        <v>1462878648</v>
      </c>
      <c r="J3699">
        <v>1461064248</v>
      </c>
      <c r="K3699" t="b">
        <v>0</v>
      </c>
      <c r="L3699">
        <v>30</v>
      </c>
      <c r="M3699" t="b">
        <v>1</v>
      </c>
      <c r="N3699" t="s">
        <v>8271</v>
      </c>
      <c r="O3699" s="5">
        <f t="shared" si="228"/>
        <v>108</v>
      </c>
      <c r="P3699" s="7">
        <f t="shared" si="229"/>
        <v>72</v>
      </c>
      <c r="Q3699" t="s">
        <v>8317</v>
      </c>
      <c r="R3699" t="s">
        <v>8318</v>
      </c>
      <c r="S3699" s="12">
        <f t="shared" si="230"/>
        <v>42479.465833333335</v>
      </c>
      <c r="T3699" s="12">
        <f t="shared" si="231"/>
        <v>42500.465833333335</v>
      </c>
    </row>
    <row r="3700" spans="1:20" ht="45" hidden="1" x14ac:dyDescent="0.25">
      <c r="A3700">
        <v>3698</v>
      </c>
      <c r="B3700" s="3" t="s">
        <v>3695</v>
      </c>
      <c r="C3700" s="3" t="s">
        <v>7808</v>
      </c>
      <c r="D3700">
        <v>5000</v>
      </c>
      <c r="E3700">
        <v>5526</v>
      </c>
      <c r="F3700" t="s">
        <v>8219</v>
      </c>
      <c r="G3700" t="s">
        <v>8224</v>
      </c>
      <c r="H3700" t="s">
        <v>8246</v>
      </c>
      <c r="I3700">
        <v>1456946487</v>
      </c>
      <c r="J3700">
        <v>1454354487</v>
      </c>
      <c r="K3700" t="b">
        <v>0</v>
      </c>
      <c r="L3700">
        <v>136</v>
      </c>
      <c r="M3700" t="b">
        <v>1</v>
      </c>
      <c r="N3700" t="s">
        <v>8271</v>
      </c>
      <c r="O3700" s="5">
        <f t="shared" si="228"/>
        <v>110.52</v>
      </c>
      <c r="P3700" s="7">
        <f t="shared" si="229"/>
        <v>40.632352941176471</v>
      </c>
      <c r="Q3700" t="s">
        <v>8317</v>
      </c>
      <c r="R3700" t="s">
        <v>8318</v>
      </c>
      <c r="S3700" s="12">
        <f t="shared" si="230"/>
        <v>42401.806562500002</v>
      </c>
      <c r="T3700" s="12">
        <f t="shared" si="231"/>
        <v>42431.806562500002</v>
      </c>
    </row>
    <row r="3701" spans="1:20" ht="60" hidden="1" x14ac:dyDescent="0.25">
      <c r="A3701">
        <v>3699</v>
      </c>
      <c r="B3701" s="3" t="s">
        <v>3696</v>
      </c>
      <c r="C3701" s="3" t="s">
        <v>7809</v>
      </c>
      <c r="D3701">
        <v>2500</v>
      </c>
      <c r="E3701">
        <v>2520</v>
      </c>
      <c r="F3701" t="s">
        <v>8219</v>
      </c>
      <c r="G3701" t="s">
        <v>8224</v>
      </c>
      <c r="H3701" t="s">
        <v>8246</v>
      </c>
      <c r="I3701">
        <v>1413383216</v>
      </c>
      <c r="J3701">
        <v>1410791216</v>
      </c>
      <c r="K3701" t="b">
        <v>0</v>
      </c>
      <c r="L3701">
        <v>40</v>
      </c>
      <c r="M3701" t="b">
        <v>1</v>
      </c>
      <c r="N3701" t="s">
        <v>8271</v>
      </c>
      <c r="O3701" s="5">
        <f t="shared" si="228"/>
        <v>100.8</v>
      </c>
      <c r="P3701" s="7">
        <f t="shared" si="229"/>
        <v>63</v>
      </c>
      <c r="Q3701" t="s">
        <v>8317</v>
      </c>
      <c r="R3701" t="s">
        <v>8318</v>
      </c>
      <c r="S3701" s="12">
        <f t="shared" si="230"/>
        <v>41897.602037037039</v>
      </c>
      <c r="T3701" s="12">
        <f t="shared" si="231"/>
        <v>41927.602037037039</v>
      </c>
    </row>
    <row r="3702" spans="1:20" ht="30" hidden="1" x14ac:dyDescent="0.25">
      <c r="A3702">
        <v>3700</v>
      </c>
      <c r="B3702" s="3" t="s">
        <v>3697</v>
      </c>
      <c r="C3702" s="3" t="s">
        <v>7810</v>
      </c>
      <c r="D3702">
        <v>500</v>
      </c>
      <c r="E3702">
        <v>606</v>
      </c>
      <c r="F3702" t="s">
        <v>8219</v>
      </c>
      <c r="G3702" t="s">
        <v>8224</v>
      </c>
      <c r="H3702" t="s">
        <v>8246</v>
      </c>
      <c r="I3702">
        <v>1412092800</v>
      </c>
      <c r="J3702">
        <v>1409493800</v>
      </c>
      <c r="K3702" t="b">
        <v>0</v>
      </c>
      <c r="L3702">
        <v>18</v>
      </c>
      <c r="M3702" t="b">
        <v>1</v>
      </c>
      <c r="N3702" t="s">
        <v>8271</v>
      </c>
      <c r="O3702" s="5">
        <f t="shared" si="228"/>
        <v>121.2</v>
      </c>
      <c r="P3702" s="7">
        <f t="shared" si="229"/>
        <v>33.666666666666664</v>
      </c>
      <c r="Q3702" t="s">
        <v>8317</v>
      </c>
      <c r="R3702" t="s">
        <v>8318</v>
      </c>
      <c r="S3702" s="12">
        <f t="shared" si="230"/>
        <v>41882.585648148146</v>
      </c>
      <c r="T3702" s="12">
        <f t="shared" si="231"/>
        <v>41912.666666666664</v>
      </c>
    </row>
    <row r="3703" spans="1:20" ht="60" hidden="1" x14ac:dyDescent="0.25">
      <c r="A3703">
        <v>3701</v>
      </c>
      <c r="B3703" s="3" t="s">
        <v>3698</v>
      </c>
      <c r="C3703" s="3" t="s">
        <v>7811</v>
      </c>
      <c r="D3703">
        <v>1500</v>
      </c>
      <c r="E3703">
        <v>1505</v>
      </c>
      <c r="F3703" t="s">
        <v>8219</v>
      </c>
      <c r="G3703" t="s">
        <v>8225</v>
      </c>
      <c r="H3703" t="s">
        <v>8247</v>
      </c>
      <c r="I3703">
        <v>1433422793</v>
      </c>
      <c r="J3703">
        <v>1430830793</v>
      </c>
      <c r="K3703" t="b">
        <v>0</v>
      </c>
      <c r="L3703">
        <v>39</v>
      </c>
      <c r="M3703" t="b">
        <v>1</v>
      </c>
      <c r="N3703" t="s">
        <v>8271</v>
      </c>
      <c r="O3703" s="5">
        <f t="shared" si="228"/>
        <v>100.33333333333334</v>
      </c>
      <c r="P3703" s="7">
        <f t="shared" si="229"/>
        <v>38.589743589743591</v>
      </c>
      <c r="Q3703" t="s">
        <v>8317</v>
      </c>
      <c r="R3703" t="s">
        <v>8318</v>
      </c>
      <c r="S3703" s="12">
        <f t="shared" si="230"/>
        <v>42129.541585648149</v>
      </c>
      <c r="T3703" s="12">
        <f t="shared" si="231"/>
        <v>42159.541585648149</v>
      </c>
    </row>
    <row r="3704" spans="1:20" ht="60" hidden="1" x14ac:dyDescent="0.25">
      <c r="A3704">
        <v>3702</v>
      </c>
      <c r="B3704" s="3" t="s">
        <v>3699</v>
      </c>
      <c r="C3704" s="3" t="s">
        <v>7812</v>
      </c>
      <c r="D3704">
        <v>3000</v>
      </c>
      <c r="E3704">
        <v>3275</v>
      </c>
      <c r="F3704" t="s">
        <v>8219</v>
      </c>
      <c r="G3704" t="s">
        <v>8225</v>
      </c>
      <c r="H3704" t="s">
        <v>8247</v>
      </c>
      <c r="I3704">
        <v>1468191540</v>
      </c>
      <c r="J3704">
        <v>1464958484</v>
      </c>
      <c r="K3704" t="b">
        <v>0</v>
      </c>
      <c r="L3704">
        <v>21</v>
      </c>
      <c r="M3704" t="b">
        <v>1</v>
      </c>
      <c r="N3704" t="s">
        <v>8271</v>
      </c>
      <c r="O3704" s="5">
        <f t="shared" si="228"/>
        <v>109.16666666666666</v>
      </c>
      <c r="P3704" s="7">
        <f t="shared" si="229"/>
        <v>155.95238095238096</v>
      </c>
      <c r="Q3704" t="s">
        <v>8317</v>
      </c>
      <c r="R3704" t="s">
        <v>8318</v>
      </c>
      <c r="S3704" s="12">
        <f t="shared" si="230"/>
        <v>42524.53800925926</v>
      </c>
      <c r="T3704" s="12">
        <f t="shared" si="231"/>
        <v>42561.957638888889</v>
      </c>
    </row>
    <row r="3705" spans="1:20" ht="60" hidden="1" x14ac:dyDescent="0.25">
      <c r="A3705">
        <v>3703</v>
      </c>
      <c r="B3705" s="3" t="s">
        <v>3700</v>
      </c>
      <c r="C3705" s="3" t="s">
        <v>7813</v>
      </c>
      <c r="D3705">
        <v>1050</v>
      </c>
      <c r="E3705">
        <v>1296</v>
      </c>
      <c r="F3705" t="s">
        <v>8219</v>
      </c>
      <c r="G3705" t="s">
        <v>8224</v>
      </c>
      <c r="H3705" t="s">
        <v>8246</v>
      </c>
      <c r="I3705">
        <v>1471071540</v>
      </c>
      <c r="J3705">
        <v>1467720388</v>
      </c>
      <c r="K3705" t="b">
        <v>0</v>
      </c>
      <c r="L3705">
        <v>30</v>
      </c>
      <c r="M3705" t="b">
        <v>1</v>
      </c>
      <c r="N3705" t="s">
        <v>8271</v>
      </c>
      <c r="O3705" s="5">
        <f t="shared" si="228"/>
        <v>123.42857142857142</v>
      </c>
      <c r="P3705" s="7">
        <f t="shared" si="229"/>
        <v>43.2</v>
      </c>
      <c r="Q3705" t="s">
        <v>8317</v>
      </c>
      <c r="R3705" t="s">
        <v>8318</v>
      </c>
      <c r="S3705" s="12">
        <f t="shared" si="230"/>
        <v>42556.504490740743</v>
      </c>
      <c r="T3705" s="12">
        <f t="shared" si="231"/>
        <v>42595.290972222225</v>
      </c>
    </row>
    <row r="3706" spans="1:20" ht="60" hidden="1" x14ac:dyDescent="0.25">
      <c r="A3706">
        <v>3704</v>
      </c>
      <c r="B3706" s="3" t="s">
        <v>3701</v>
      </c>
      <c r="C3706" s="3" t="s">
        <v>7814</v>
      </c>
      <c r="D3706">
        <v>300</v>
      </c>
      <c r="E3706">
        <v>409.01</v>
      </c>
      <c r="F3706" t="s">
        <v>8219</v>
      </c>
      <c r="G3706" t="s">
        <v>8225</v>
      </c>
      <c r="H3706" t="s">
        <v>8247</v>
      </c>
      <c r="I3706">
        <v>1464712394</v>
      </c>
      <c r="J3706">
        <v>1459528394</v>
      </c>
      <c r="K3706" t="b">
        <v>0</v>
      </c>
      <c r="L3706">
        <v>27</v>
      </c>
      <c r="M3706" t="b">
        <v>1</v>
      </c>
      <c r="N3706" t="s">
        <v>8271</v>
      </c>
      <c r="O3706" s="5">
        <f t="shared" si="228"/>
        <v>136.33666666666667</v>
      </c>
      <c r="P3706" s="7">
        <f t="shared" si="229"/>
        <v>15.148518518518518</v>
      </c>
      <c r="Q3706" t="s">
        <v>8317</v>
      </c>
      <c r="R3706" t="s">
        <v>8318</v>
      </c>
      <c r="S3706" s="12">
        <f t="shared" si="230"/>
        <v>42461.689745370371</v>
      </c>
      <c r="T3706" s="12">
        <f t="shared" si="231"/>
        <v>42521.689745370371</v>
      </c>
    </row>
    <row r="3707" spans="1:20" ht="60" hidden="1" x14ac:dyDescent="0.25">
      <c r="A3707">
        <v>3705</v>
      </c>
      <c r="B3707" s="3" t="s">
        <v>3702</v>
      </c>
      <c r="C3707" s="3" t="s">
        <v>7815</v>
      </c>
      <c r="D3707">
        <v>2827</v>
      </c>
      <c r="E3707">
        <v>2925</v>
      </c>
      <c r="F3707" t="s">
        <v>8219</v>
      </c>
      <c r="G3707" t="s">
        <v>8224</v>
      </c>
      <c r="H3707" t="s">
        <v>8246</v>
      </c>
      <c r="I3707">
        <v>1403546400</v>
      </c>
      <c r="J3707">
        <v>1401714114</v>
      </c>
      <c r="K3707" t="b">
        <v>0</v>
      </c>
      <c r="L3707">
        <v>35</v>
      </c>
      <c r="M3707" t="b">
        <v>1</v>
      </c>
      <c r="N3707" t="s">
        <v>8271</v>
      </c>
      <c r="O3707" s="5">
        <f t="shared" si="228"/>
        <v>103.46657233816768</v>
      </c>
      <c r="P3707" s="7">
        <f t="shared" si="229"/>
        <v>83.571428571428569</v>
      </c>
      <c r="Q3707" t="s">
        <v>8317</v>
      </c>
      <c r="R3707" t="s">
        <v>8318</v>
      </c>
      <c r="S3707" s="12">
        <f t="shared" si="230"/>
        <v>41792.542986111112</v>
      </c>
      <c r="T3707" s="12">
        <f t="shared" si="231"/>
        <v>41813.75</v>
      </c>
    </row>
    <row r="3708" spans="1:20" ht="45" hidden="1" x14ac:dyDescent="0.25">
      <c r="A3708">
        <v>3706</v>
      </c>
      <c r="B3708" s="3" t="s">
        <v>3703</v>
      </c>
      <c r="C3708" s="3" t="s">
        <v>7816</v>
      </c>
      <c r="D3708">
        <v>1500</v>
      </c>
      <c r="E3708">
        <v>1820</v>
      </c>
      <c r="F3708" t="s">
        <v>8219</v>
      </c>
      <c r="G3708" t="s">
        <v>8224</v>
      </c>
      <c r="H3708" t="s">
        <v>8246</v>
      </c>
      <c r="I3708">
        <v>1410558949</v>
      </c>
      <c r="J3708">
        <v>1409262949</v>
      </c>
      <c r="K3708" t="b">
        <v>0</v>
      </c>
      <c r="L3708">
        <v>13</v>
      </c>
      <c r="M3708" t="b">
        <v>1</v>
      </c>
      <c r="N3708" t="s">
        <v>8271</v>
      </c>
      <c r="O3708" s="5">
        <f t="shared" si="228"/>
        <v>121.33333333333334</v>
      </c>
      <c r="P3708" s="7">
        <f t="shared" si="229"/>
        <v>140</v>
      </c>
      <c r="Q3708" t="s">
        <v>8317</v>
      </c>
      <c r="R3708" t="s">
        <v>8318</v>
      </c>
      <c r="S3708" s="12">
        <f t="shared" si="230"/>
        <v>41879.913761574076</v>
      </c>
      <c r="T3708" s="12">
        <f t="shared" si="231"/>
        <v>41894.913761574076</v>
      </c>
    </row>
    <row r="3709" spans="1:20" ht="45" hidden="1" x14ac:dyDescent="0.25">
      <c r="A3709">
        <v>3707</v>
      </c>
      <c r="B3709" s="3" t="s">
        <v>3704</v>
      </c>
      <c r="C3709" s="3" t="s">
        <v>7817</v>
      </c>
      <c r="D3709">
        <v>1000</v>
      </c>
      <c r="E3709">
        <v>1860</v>
      </c>
      <c r="F3709" t="s">
        <v>8219</v>
      </c>
      <c r="G3709" t="s">
        <v>8224</v>
      </c>
      <c r="H3709" t="s">
        <v>8246</v>
      </c>
      <c r="I3709">
        <v>1469165160</v>
      </c>
      <c r="J3709">
        <v>1467335378</v>
      </c>
      <c r="K3709" t="b">
        <v>0</v>
      </c>
      <c r="L3709">
        <v>23</v>
      </c>
      <c r="M3709" t="b">
        <v>1</v>
      </c>
      <c r="N3709" t="s">
        <v>8271</v>
      </c>
      <c r="O3709" s="5">
        <f t="shared" si="228"/>
        <v>186</v>
      </c>
      <c r="P3709" s="7">
        <f t="shared" si="229"/>
        <v>80.869565217391298</v>
      </c>
      <c r="Q3709" t="s">
        <v>8317</v>
      </c>
      <c r="R3709" t="s">
        <v>8318</v>
      </c>
      <c r="S3709" s="12">
        <f t="shared" si="230"/>
        <v>42552.048356481479</v>
      </c>
      <c r="T3709" s="12">
        <f t="shared" si="231"/>
        <v>42573.226388888885</v>
      </c>
    </row>
    <row r="3710" spans="1:20" ht="60" hidden="1" x14ac:dyDescent="0.25">
      <c r="A3710">
        <v>3708</v>
      </c>
      <c r="B3710" s="3" t="s">
        <v>3705</v>
      </c>
      <c r="C3710" s="3" t="s">
        <v>7818</v>
      </c>
      <c r="D3710">
        <v>700</v>
      </c>
      <c r="E3710">
        <v>2100</v>
      </c>
      <c r="F3710" t="s">
        <v>8219</v>
      </c>
      <c r="G3710" t="s">
        <v>8224</v>
      </c>
      <c r="H3710" t="s">
        <v>8246</v>
      </c>
      <c r="I3710">
        <v>1404444286</v>
      </c>
      <c r="J3710">
        <v>1403234686</v>
      </c>
      <c r="K3710" t="b">
        <v>0</v>
      </c>
      <c r="L3710">
        <v>39</v>
      </c>
      <c r="M3710" t="b">
        <v>1</v>
      </c>
      <c r="N3710" t="s">
        <v>8271</v>
      </c>
      <c r="O3710" s="5">
        <f t="shared" si="228"/>
        <v>300</v>
      </c>
      <c r="P3710" s="7">
        <f t="shared" si="229"/>
        <v>53.846153846153847</v>
      </c>
      <c r="Q3710" t="s">
        <v>8317</v>
      </c>
      <c r="R3710" t="s">
        <v>8318</v>
      </c>
      <c r="S3710" s="12">
        <f t="shared" si="230"/>
        <v>41810.142199074071</v>
      </c>
      <c r="T3710" s="12">
        <f t="shared" si="231"/>
        <v>41824.142199074071</v>
      </c>
    </row>
    <row r="3711" spans="1:20" ht="45" hidden="1" x14ac:dyDescent="0.25">
      <c r="A3711">
        <v>3709</v>
      </c>
      <c r="B3711" s="3" t="s">
        <v>3706</v>
      </c>
      <c r="C3711" s="3" t="s">
        <v>7819</v>
      </c>
      <c r="D3711">
        <v>1000</v>
      </c>
      <c r="E3711">
        <v>1082.5</v>
      </c>
      <c r="F3711" t="s">
        <v>8219</v>
      </c>
      <c r="G3711" t="s">
        <v>8225</v>
      </c>
      <c r="H3711" t="s">
        <v>8247</v>
      </c>
      <c r="I3711">
        <v>1403715546</v>
      </c>
      <c r="J3711">
        <v>1401123546</v>
      </c>
      <c r="K3711" t="b">
        <v>0</v>
      </c>
      <c r="L3711">
        <v>35</v>
      </c>
      <c r="M3711" t="b">
        <v>1</v>
      </c>
      <c r="N3711" t="s">
        <v>8271</v>
      </c>
      <c r="O3711" s="5">
        <f t="shared" si="228"/>
        <v>108.25</v>
      </c>
      <c r="P3711" s="7">
        <f t="shared" si="229"/>
        <v>30.928571428571427</v>
      </c>
      <c r="Q3711" t="s">
        <v>8317</v>
      </c>
      <c r="R3711" t="s">
        <v>8318</v>
      </c>
      <c r="S3711" s="12">
        <f t="shared" si="230"/>
        <v>41785.707708333335</v>
      </c>
      <c r="T3711" s="12">
        <f t="shared" si="231"/>
        <v>41815.707708333335</v>
      </c>
    </row>
    <row r="3712" spans="1:20" ht="30" hidden="1" x14ac:dyDescent="0.25">
      <c r="A3712">
        <v>3710</v>
      </c>
      <c r="B3712" s="3" t="s">
        <v>3707</v>
      </c>
      <c r="C3712" s="3" t="s">
        <v>7820</v>
      </c>
      <c r="D3712">
        <v>1300</v>
      </c>
      <c r="E3712">
        <v>1835</v>
      </c>
      <c r="F3712" t="s">
        <v>8219</v>
      </c>
      <c r="G3712" t="s">
        <v>8224</v>
      </c>
      <c r="H3712" t="s">
        <v>8246</v>
      </c>
      <c r="I3712">
        <v>1428068988</v>
      </c>
      <c r="J3712">
        <v>1425908988</v>
      </c>
      <c r="K3712" t="b">
        <v>0</v>
      </c>
      <c r="L3712">
        <v>27</v>
      </c>
      <c r="M3712" t="b">
        <v>1</v>
      </c>
      <c r="N3712" t="s">
        <v>8271</v>
      </c>
      <c r="O3712" s="5">
        <f t="shared" si="228"/>
        <v>141.15384615384616</v>
      </c>
      <c r="P3712" s="7">
        <f t="shared" si="229"/>
        <v>67.962962962962962</v>
      </c>
      <c r="Q3712" t="s">
        <v>8317</v>
      </c>
      <c r="R3712" t="s">
        <v>8318</v>
      </c>
      <c r="S3712" s="12">
        <f t="shared" si="230"/>
        <v>42072.576249999998</v>
      </c>
      <c r="T3712" s="12">
        <f t="shared" si="231"/>
        <v>42097.576249999998</v>
      </c>
    </row>
    <row r="3713" spans="1:20" ht="30" hidden="1" x14ac:dyDescent="0.25">
      <c r="A3713">
        <v>3711</v>
      </c>
      <c r="B3713" s="3" t="s">
        <v>3708</v>
      </c>
      <c r="C3713" s="3" t="s">
        <v>7821</v>
      </c>
      <c r="D3713">
        <v>500</v>
      </c>
      <c r="E3713">
        <v>570</v>
      </c>
      <c r="F3713" t="s">
        <v>8219</v>
      </c>
      <c r="G3713" t="s">
        <v>8224</v>
      </c>
      <c r="H3713" t="s">
        <v>8246</v>
      </c>
      <c r="I3713">
        <v>1402848000</v>
      </c>
      <c r="J3713">
        <v>1400606573</v>
      </c>
      <c r="K3713" t="b">
        <v>0</v>
      </c>
      <c r="L3713">
        <v>21</v>
      </c>
      <c r="M3713" t="b">
        <v>1</v>
      </c>
      <c r="N3713" t="s">
        <v>8271</v>
      </c>
      <c r="O3713" s="5">
        <f t="shared" si="228"/>
        <v>113.99999999999999</v>
      </c>
      <c r="P3713" s="7">
        <f t="shared" si="229"/>
        <v>27.142857142857142</v>
      </c>
      <c r="Q3713" t="s">
        <v>8317</v>
      </c>
      <c r="R3713" t="s">
        <v>8318</v>
      </c>
      <c r="S3713" s="12">
        <f t="shared" si="230"/>
        <v>41779.724224537036</v>
      </c>
      <c r="T3713" s="12">
        <f t="shared" si="231"/>
        <v>41805.666666666664</v>
      </c>
    </row>
    <row r="3714" spans="1:20" ht="60" hidden="1" x14ac:dyDescent="0.25">
      <c r="A3714">
        <v>3712</v>
      </c>
      <c r="B3714" s="3" t="s">
        <v>3709</v>
      </c>
      <c r="C3714" s="3" t="s">
        <v>7822</v>
      </c>
      <c r="D3714">
        <v>7500</v>
      </c>
      <c r="E3714">
        <v>11530</v>
      </c>
      <c r="F3714" t="s">
        <v>8219</v>
      </c>
      <c r="G3714" t="s">
        <v>8224</v>
      </c>
      <c r="H3714" t="s">
        <v>8246</v>
      </c>
      <c r="I3714">
        <v>1433055540</v>
      </c>
      <c r="J3714">
        <v>1431230867</v>
      </c>
      <c r="K3714" t="b">
        <v>0</v>
      </c>
      <c r="L3714">
        <v>104</v>
      </c>
      <c r="M3714" t="b">
        <v>1</v>
      </c>
      <c r="N3714" t="s">
        <v>8271</v>
      </c>
      <c r="O3714" s="5">
        <f t="shared" si="228"/>
        <v>153.73333333333335</v>
      </c>
      <c r="P3714" s="7">
        <f t="shared" si="229"/>
        <v>110.86538461538461</v>
      </c>
      <c r="Q3714" t="s">
        <v>8317</v>
      </c>
      <c r="R3714" t="s">
        <v>8318</v>
      </c>
      <c r="S3714" s="12">
        <f t="shared" si="230"/>
        <v>42134.172071759262</v>
      </c>
      <c r="T3714" s="12">
        <f t="shared" si="231"/>
        <v>42155.290972222225</v>
      </c>
    </row>
    <row r="3715" spans="1:20" ht="45" hidden="1" x14ac:dyDescent="0.25">
      <c r="A3715">
        <v>3713</v>
      </c>
      <c r="B3715" s="3" t="s">
        <v>3710</v>
      </c>
      <c r="C3715" s="3" t="s">
        <v>7823</v>
      </c>
      <c r="D3715">
        <v>2000</v>
      </c>
      <c r="E3715">
        <v>2030</v>
      </c>
      <c r="F3715" t="s">
        <v>8219</v>
      </c>
      <c r="G3715" t="s">
        <v>8224</v>
      </c>
      <c r="H3715" t="s">
        <v>8246</v>
      </c>
      <c r="I3715">
        <v>1465062166</v>
      </c>
      <c r="J3715">
        <v>1463334166</v>
      </c>
      <c r="K3715" t="b">
        <v>0</v>
      </c>
      <c r="L3715">
        <v>19</v>
      </c>
      <c r="M3715" t="b">
        <v>1</v>
      </c>
      <c r="N3715" t="s">
        <v>8271</v>
      </c>
      <c r="O3715" s="5">
        <f t="shared" ref="O3715:O3778" si="232">(E3715/D3715)*100</f>
        <v>101.49999999999999</v>
      </c>
      <c r="P3715" s="7">
        <f t="shared" ref="P3715:P3778" si="233">IF(E3715&gt;0,E3715/L3715,"N/A")</f>
        <v>106.84210526315789</v>
      </c>
      <c r="Q3715" t="s">
        <v>8317</v>
      </c>
      <c r="R3715" t="s">
        <v>8318</v>
      </c>
      <c r="S3715" s="12">
        <f t="shared" ref="S3715:S3778" si="234">(((J3715/60)/60)/24)+DATE(1970,1,1)</f>
        <v>42505.738032407404</v>
      </c>
      <c r="T3715" s="12">
        <f t="shared" ref="T3715:T3778" si="235">(((I3715/60)/60/24)+DATE(1970,1,1))</f>
        <v>42525.738032407404</v>
      </c>
    </row>
    <row r="3716" spans="1:20" ht="60" hidden="1" x14ac:dyDescent="0.25">
      <c r="A3716">
        <v>3714</v>
      </c>
      <c r="B3716" s="3" t="s">
        <v>3711</v>
      </c>
      <c r="C3716" s="3" t="s">
        <v>7824</v>
      </c>
      <c r="D3716">
        <v>10000</v>
      </c>
      <c r="E3716">
        <v>10235</v>
      </c>
      <c r="F3716" t="s">
        <v>8219</v>
      </c>
      <c r="G3716" t="s">
        <v>8224</v>
      </c>
      <c r="H3716" t="s">
        <v>8246</v>
      </c>
      <c r="I3716">
        <v>1432612740</v>
      </c>
      <c r="J3716">
        <v>1429881667</v>
      </c>
      <c r="K3716" t="b">
        <v>0</v>
      </c>
      <c r="L3716">
        <v>97</v>
      </c>
      <c r="M3716" t="b">
        <v>1</v>
      </c>
      <c r="N3716" t="s">
        <v>8271</v>
      </c>
      <c r="O3716" s="5">
        <f t="shared" si="232"/>
        <v>102.35000000000001</v>
      </c>
      <c r="P3716" s="7">
        <f t="shared" si="233"/>
        <v>105.51546391752578</v>
      </c>
      <c r="Q3716" t="s">
        <v>8317</v>
      </c>
      <c r="R3716" t="s">
        <v>8318</v>
      </c>
      <c r="S3716" s="12">
        <f t="shared" si="234"/>
        <v>42118.556331018524</v>
      </c>
      <c r="T3716" s="12">
        <f t="shared" si="235"/>
        <v>42150.165972222225</v>
      </c>
    </row>
    <row r="3717" spans="1:20" ht="60" hidden="1" x14ac:dyDescent="0.25">
      <c r="A3717">
        <v>3715</v>
      </c>
      <c r="B3717" s="3" t="s">
        <v>3712</v>
      </c>
      <c r="C3717" s="3" t="s">
        <v>7825</v>
      </c>
      <c r="D3717">
        <v>3500</v>
      </c>
      <c r="E3717">
        <v>3590</v>
      </c>
      <c r="F3717" t="s">
        <v>8219</v>
      </c>
      <c r="G3717" t="s">
        <v>8225</v>
      </c>
      <c r="H3717" t="s">
        <v>8247</v>
      </c>
      <c r="I3717">
        <v>1427806320</v>
      </c>
      <c r="J3717">
        <v>1422834819</v>
      </c>
      <c r="K3717" t="b">
        <v>0</v>
      </c>
      <c r="L3717">
        <v>27</v>
      </c>
      <c r="M3717" t="b">
        <v>1</v>
      </c>
      <c r="N3717" t="s">
        <v>8271</v>
      </c>
      <c r="O3717" s="5">
        <f t="shared" si="232"/>
        <v>102.57142857142858</v>
      </c>
      <c r="P3717" s="7">
        <f t="shared" si="233"/>
        <v>132.96296296296296</v>
      </c>
      <c r="Q3717" t="s">
        <v>8317</v>
      </c>
      <c r="R3717" t="s">
        <v>8318</v>
      </c>
      <c r="S3717" s="12">
        <f t="shared" si="234"/>
        <v>42036.995590277773</v>
      </c>
      <c r="T3717" s="12">
        <f t="shared" si="235"/>
        <v>42094.536111111112</v>
      </c>
    </row>
    <row r="3718" spans="1:20" ht="45" hidden="1" x14ac:dyDescent="0.25">
      <c r="A3718">
        <v>3716</v>
      </c>
      <c r="B3718" s="3" t="s">
        <v>3713</v>
      </c>
      <c r="C3718" s="3" t="s">
        <v>7826</v>
      </c>
      <c r="D3718">
        <v>800</v>
      </c>
      <c r="E3718">
        <v>1246</v>
      </c>
      <c r="F3718" t="s">
        <v>8219</v>
      </c>
      <c r="G3718" t="s">
        <v>8224</v>
      </c>
      <c r="H3718" t="s">
        <v>8246</v>
      </c>
      <c r="I3718">
        <v>1453411109</v>
      </c>
      <c r="J3718">
        <v>1450819109</v>
      </c>
      <c r="K3718" t="b">
        <v>0</v>
      </c>
      <c r="L3718">
        <v>24</v>
      </c>
      <c r="M3718" t="b">
        <v>1</v>
      </c>
      <c r="N3718" t="s">
        <v>8271</v>
      </c>
      <c r="O3718" s="5">
        <f t="shared" si="232"/>
        <v>155.75</v>
      </c>
      <c r="P3718" s="7">
        <f t="shared" si="233"/>
        <v>51.916666666666664</v>
      </c>
      <c r="Q3718" t="s">
        <v>8317</v>
      </c>
      <c r="R3718" t="s">
        <v>8318</v>
      </c>
      <c r="S3718" s="12">
        <f t="shared" si="234"/>
        <v>42360.887835648144</v>
      </c>
      <c r="T3718" s="12">
        <f t="shared" si="235"/>
        <v>42390.887835648144</v>
      </c>
    </row>
    <row r="3719" spans="1:20" ht="45" hidden="1" x14ac:dyDescent="0.25">
      <c r="A3719">
        <v>3717</v>
      </c>
      <c r="B3719" s="3" t="s">
        <v>3714</v>
      </c>
      <c r="C3719" s="3" t="s">
        <v>7827</v>
      </c>
      <c r="D3719">
        <v>4000</v>
      </c>
      <c r="E3719">
        <v>4030</v>
      </c>
      <c r="F3719" t="s">
        <v>8219</v>
      </c>
      <c r="G3719" t="s">
        <v>8225</v>
      </c>
      <c r="H3719" t="s">
        <v>8247</v>
      </c>
      <c r="I3719">
        <v>1431204449</v>
      </c>
      <c r="J3719">
        <v>1428526049</v>
      </c>
      <c r="K3719" t="b">
        <v>0</v>
      </c>
      <c r="L3719">
        <v>13</v>
      </c>
      <c r="M3719" t="b">
        <v>1</v>
      </c>
      <c r="N3719" t="s">
        <v>8271</v>
      </c>
      <c r="O3719" s="5">
        <f t="shared" si="232"/>
        <v>100.75</v>
      </c>
      <c r="P3719" s="7">
        <f t="shared" si="233"/>
        <v>310</v>
      </c>
      <c r="Q3719" t="s">
        <v>8317</v>
      </c>
      <c r="R3719" t="s">
        <v>8318</v>
      </c>
      <c r="S3719" s="12">
        <f t="shared" si="234"/>
        <v>42102.866307870368</v>
      </c>
      <c r="T3719" s="12">
        <f t="shared" si="235"/>
        <v>42133.866307870368</v>
      </c>
    </row>
    <row r="3720" spans="1:20" ht="45" hidden="1" x14ac:dyDescent="0.25">
      <c r="A3720">
        <v>3718</v>
      </c>
      <c r="B3720" s="3" t="s">
        <v>3715</v>
      </c>
      <c r="C3720" s="3" t="s">
        <v>7828</v>
      </c>
      <c r="D3720">
        <v>500</v>
      </c>
      <c r="E3720">
        <v>1197</v>
      </c>
      <c r="F3720" t="s">
        <v>8219</v>
      </c>
      <c r="G3720" t="s">
        <v>8225</v>
      </c>
      <c r="H3720" t="s">
        <v>8247</v>
      </c>
      <c r="I3720">
        <v>1425057075</v>
      </c>
      <c r="J3720">
        <v>1422465075</v>
      </c>
      <c r="K3720" t="b">
        <v>0</v>
      </c>
      <c r="L3720">
        <v>46</v>
      </c>
      <c r="M3720" t="b">
        <v>1</v>
      </c>
      <c r="N3720" t="s">
        <v>8271</v>
      </c>
      <c r="O3720" s="5">
        <f t="shared" si="232"/>
        <v>239.4</v>
      </c>
      <c r="P3720" s="7">
        <f t="shared" si="233"/>
        <v>26.021739130434781</v>
      </c>
      <c r="Q3720" t="s">
        <v>8317</v>
      </c>
      <c r="R3720" t="s">
        <v>8318</v>
      </c>
      <c r="S3720" s="12">
        <f t="shared" si="234"/>
        <v>42032.716145833328</v>
      </c>
      <c r="T3720" s="12">
        <f t="shared" si="235"/>
        <v>42062.716145833328</v>
      </c>
    </row>
    <row r="3721" spans="1:20" ht="30" hidden="1" x14ac:dyDescent="0.25">
      <c r="A3721">
        <v>3719</v>
      </c>
      <c r="B3721" s="3" t="s">
        <v>3716</v>
      </c>
      <c r="C3721" s="3" t="s">
        <v>7829</v>
      </c>
      <c r="D3721">
        <v>200</v>
      </c>
      <c r="E3721">
        <v>420</v>
      </c>
      <c r="F3721" t="s">
        <v>8219</v>
      </c>
      <c r="G3721" t="s">
        <v>8225</v>
      </c>
      <c r="H3721" t="s">
        <v>8247</v>
      </c>
      <c r="I3721">
        <v>1434994266</v>
      </c>
      <c r="J3721">
        <v>1432402266</v>
      </c>
      <c r="K3721" t="b">
        <v>0</v>
      </c>
      <c r="L3721">
        <v>4</v>
      </c>
      <c r="M3721" t="b">
        <v>1</v>
      </c>
      <c r="N3721" t="s">
        <v>8271</v>
      </c>
      <c r="O3721" s="5">
        <f t="shared" si="232"/>
        <v>210</v>
      </c>
      <c r="P3721" s="7">
        <f t="shared" si="233"/>
        <v>105</v>
      </c>
      <c r="Q3721" t="s">
        <v>8317</v>
      </c>
      <c r="R3721" t="s">
        <v>8318</v>
      </c>
      <c r="S3721" s="12">
        <f t="shared" si="234"/>
        <v>42147.729930555557</v>
      </c>
      <c r="T3721" s="12">
        <f t="shared" si="235"/>
        <v>42177.729930555557</v>
      </c>
    </row>
    <row r="3722" spans="1:20" ht="30" hidden="1" x14ac:dyDescent="0.25">
      <c r="A3722">
        <v>3720</v>
      </c>
      <c r="B3722" s="3" t="s">
        <v>3717</v>
      </c>
      <c r="C3722" s="3" t="s">
        <v>7830</v>
      </c>
      <c r="D3722">
        <v>3300</v>
      </c>
      <c r="E3722">
        <v>3449</v>
      </c>
      <c r="F3722" t="s">
        <v>8219</v>
      </c>
      <c r="G3722" t="s">
        <v>8224</v>
      </c>
      <c r="H3722" t="s">
        <v>8246</v>
      </c>
      <c r="I3722">
        <v>1435881006</v>
      </c>
      <c r="J3722">
        <v>1433980206</v>
      </c>
      <c r="K3722" t="b">
        <v>0</v>
      </c>
      <c r="L3722">
        <v>40</v>
      </c>
      <c r="M3722" t="b">
        <v>1</v>
      </c>
      <c r="N3722" t="s">
        <v>8271</v>
      </c>
      <c r="O3722" s="5">
        <f t="shared" si="232"/>
        <v>104.51515151515152</v>
      </c>
      <c r="P3722" s="7">
        <f t="shared" si="233"/>
        <v>86.224999999999994</v>
      </c>
      <c r="Q3722" t="s">
        <v>8317</v>
      </c>
      <c r="R3722" t="s">
        <v>8318</v>
      </c>
      <c r="S3722" s="12">
        <f t="shared" si="234"/>
        <v>42165.993125000001</v>
      </c>
      <c r="T3722" s="12">
        <f t="shared" si="235"/>
        <v>42187.993125000001</v>
      </c>
    </row>
    <row r="3723" spans="1:20" ht="60" hidden="1" x14ac:dyDescent="0.25">
      <c r="A3723">
        <v>3721</v>
      </c>
      <c r="B3723" s="3" t="s">
        <v>3718</v>
      </c>
      <c r="C3723" s="3" t="s">
        <v>7831</v>
      </c>
      <c r="D3723">
        <v>5000</v>
      </c>
      <c r="E3723">
        <v>5040</v>
      </c>
      <c r="F3723" t="s">
        <v>8219</v>
      </c>
      <c r="G3723" t="s">
        <v>8224</v>
      </c>
      <c r="H3723" t="s">
        <v>8246</v>
      </c>
      <c r="I3723">
        <v>1415230084</v>
      </c>
      <c r="J3723">
        <v>1413412084</v>
      </c>
      <c r="K3723" t="b">
        <v>0</v>
      </c>
      <c r="L3723">
        <v>44</v>
      </c>
      <c r="M3723" t="b">
        <v>1</v>
      </c>
      <c r="N3723" t="s">
        <v>8271</v>
      </c>
      <c r="O3723" s="5">
        <f t="shared" si="232"/>
        <v>100.8</v>
      </c>
      <c r="P3723" s="7">
        <f t="shared" si="233"/>
        <v>114.54545454545455</v>
      </c>
      <c r="Q3723" t="s">
        <v>8317</v>
      </c>
      <c r="R3723" t="s">
        <v>8318</v>
      </c>
      <c r="S3723" s="12">
        <f t="shared" si="234"/>
        <v>41927.936157407406</v>
      </c>
      <c r="T3723" s="12">
        <f t="shared" si="235"/>
        <v>41948.977824074071</v>
      </c>
    </row>
    <row r="3724" spans="1:20" ht="60" hidden="1" x14ac:dyDescent="0.25">
      <c r="A3724">
        <v>3722</v>
      </c>
      <c r="B3724" s="3" t="s">
        <v>3719</v>
      </c>
      <c r="C3724" s="3" t="s">
        <v>7832</v>
      </c>
      <c r="D3724">
        <v>1500</v>
      </c>
      <c r="E3724">
        <v>1668</v>
      </c>
      <c r="F3724" t="s">
        <v>8219</v>
      </c>
      <c r="G3724" t="s">
        <v>8229</v>
      </c>
      <c r="H3724" t="s">
        <v>8251</v>
      </c>
      <c r="I3724">
        <v>1455231540</v>
      </c>
      <c r="J3724">
        <v>1452614847</v>
      </c>
      <c r="K3724" t="b">
        <v>0</v>
      </c>
      <c r="L3724">
        <v>35</v>
      </c>
      <c r="M3724" t="b">
        <v>1</v>
      </c>
      <c r="N3724" t="s">
        <v>8271</v>
      </c>
      <c r="O3724" s="5">
        <f t="shared" si="232"/>
        <v>111.20000000000002</v>
      </c>
      <c r="P3724" s="7">
        <f t="shared" si="233"/>
        <v>47.657142857142858</v>
      </c>
      <c r="Q3724" t="s">
        <v>8317</v>
      </c>
      <c r="R3724" t="s">
        <v>8318</v>
      </c>
      <c r="S3724" s="12">
        <f t="shared" si="234"/>
        <v>42381.671840277777</v>
      </c>
      <c r="T3724" s="12">
        <f t="shared" si="235"/>
        <v>42411.957638888889</v>
      </c>
    </row>
    <row r="3725" spans="1:20" ht="30" hidden="1" x14ac:dyDescent="0.25">
      <c r="A3725">
        <v>3723</v>
      </c>
      <c r="B3725" s="3" t="s">
        <v>3720</v>
      </c>
      <c r="C3725" s="3" t="s">
        <v>7833</v>
      </c>
      <c r="D3725">
        <v>4500</v>
      </c>
      <c r="E3725">
        <v>4592</v>
      </c>
      <c r="F3725" t="s">
        <v>8219</v>
      </c>
      <c r="G3725" t="s">
        <v>8225</v>
      </c>
      <c r="H3725" t="s">
        <v>8247</v>
      </c>
      <c r="I3725">
        <v>1417374262</v>
      </c>
      <c r="J3725">
        <v>1414778662</v>
      </c>
      <c r="K3725" t="b">
        <v>0</v>
      </c>
      <c r="L3725">
        <v>63</v>
      </c>
      <c r="M3725" t="b">
        <v>1</v>
      </c>
      <c r="N3725" t="s">
        <v>8271</v>
      </c>
      <c r="O3725" s="5">
        <f t="shared" si="232"/>
        <v>102.04444444444445</v>
      </c>
      <c r="P3725" s="7">
        <f t="shared" si="233"/>
        <v>72.888888888888886</v>
      </c>
      <c r="Q3725" t="s">
        <v>8317</v>
      </c>
      <c r="R3725" t="s">
        <v>8318</v>
      </c>
      <c r="S3725" s="12">
        <f t="shared" si="234"/>
        <v>41943.753032407411</v>
      </c>
      <c r="T3725" s="12">
        <f t="shared" si="235"/>
        <v>41973.794699074075</v>
      </c>
    </row>
    <row r="3726" spans="1:20" ht="60" hidden="1" x14ac:dyDescent="0.25">
      <c r="A3726">
        <v>3724</v>
      </c>
      <c r="B3726" s="3" t="s">
        <v>3721</v>
      </c>
      <c r="C3726" s="3" t="s">
        <v>7834</v>
      </c>
      <c r="D3726">
        <v>4300</v>
      </c>
      <c r="E3726">
        <v>4409.55</v>
      </c>
      <c r="F3726" t="s">
        <v>8219</v>
      </c>
      <c r="G3726" t="s">
        <v>8225</v>
      </c>
      <c r="H3726" t="s">
        <v>8247</v>
      </c>
      <c r="I3726">
        <v>1462402800</v>
      </c>
      <c r="J3726">
        <v>1459856860</v>
      </c>
      <c r="K3726" t="b">
        <v>0</v>
      </c>
      <c r="L3726">
        <v>89</v>
      </c>
      <c r="M3726" t="b">
        <v>1</v>
      </c>
      <c r="N3726" t="s">
        <v>8271</v>
      </c>
      <c r="O3726" s="5">
        <f t="shared" si="232"/>
        <v>102.54767441860466</v>
      </c>
      <c r="P3726" s="7">
        <f t="shared" si="233"/>
        <v>49.545505617977533</v>
      </c>
      <c r="Q3726" t="s">
        <v>8317</v>
      </c>
      <c r="R3726" t="s">
        <v>8318</v>
      </c>
      <c r="S3726" s="12">
        <f t="shared" si="234"/>
        <v>42465.491435185191</v>
      </c>
      <c r="T3726" s="12">
        <f t="shared" si="235"/>
        <v>42494.958333333328</v>
      </c>
    </row>
    <row r="3727" spans="1:20" ht="60" hidden="1" x14ac:dyDescent="0.25">
      <c r="A3727">
        <v>3725</v>
      </c>
      <c r="B3727" s="3" t="s">
        <v>3722</v>
      </c>
      <c r="C3727" s="3" t="s">
        <v>7835</v>
      </c>
      <c r="D3727">
        <v>300</v>
      </c>
      <c r="E3727">
        <v>381</v>
      </c>
      <c r="F3727" t="s">
        <v>8219</v>
      </c>
      <c r="G3727" t="s">
        <v>8225</v>
      </c>
      <c r="H3727" t="s">
        <v>8247</v>
      </c>
      <c r="I3727">
        <v>1455831000</v>
      </c>
      <c r="J3727">
        <v>1454366467</v>
      </c>
      <c r="K3727" t="b">
        <v>0</v>
      </c>
      <c r="L3727">
        <v>15</v>
      </c>
      <c r="M3727" t="b">
        <v>1</v>
      </c>
      <c r="N3727" t="s">
        <v>8271</v>
      </c>
      <c r="O3727" s="5">
        <f t="shared" si="232"/>
        <v>127</v>
      </c>
      <c r="P3727" s="7">
        <f t="shared" si="233"/>
        <v>25.4</v>
      </c>
      <c r="Q3727" t="s">
        <v>8317</v>
      </c>
      <c r="R3727" t="s">
        <v>8318</v>
      </c>
      <c r="S3727" s="12">
        <f t="shared" si="234"/>
        <v>42401.945219907408</v>
      </c>
      <c r="T3727" s="12">
        <f t="shared" si="235"/>
        <v>42418.895833333328</v>
      </c>
    </row>
    <row r="3728" spans="1:20" ht="45" hidden="1" x14ac:dyDescent="0.25">
      <c r="A3728">
        <v>3726</v>
      </c>
      <c r="B3728" s="3" t="s">
        <v>3723</v>
      </c>
      <c r="C3728" s="3" t="s">
        <v>7836</v>
      </c>
      <c r="D3728">
        <v>850</v>
      </c>
      <c r="E3728">
        <v>2879</v>
      </c>
      <c r="F3728" t="s">
        <v>8219</v>
      </c>
      <c r="G3728" t="s">
        <v>8224</v>
      </c>
      <c r="H3728" t="s">
        <v>8246</v>
      </c>
      <c r="I3728">
        <v>1461963600</v>
      </c>
      <c r="J3728">
        <v>1459567371</v>
      </c>
      <c r="K3728" t="b">
        <v>0</v>
      </c>
      <c r="L3728">
        <v>46</v>
      </c>
      <c r="M3728" t="b">
        <v>1</v>
      </c>
      <c r="N3728" t="s">
        <v>8271</v>
      </c>
      <c r="O3728" s="5">
        <f t="shared" si="232"/>
        <v>338.70588235294122</v>
      </c>
      <c r="P3728" s="7">
        <f t="shared" si="233"/>
        <v>62.586956521739133</v>
      </c>
      <c r="Q3728" t="s">
        <v>8317</v>
      </c>
      <c r="R3728" t="s">
        <v>8318</v>
      </c>
      <c r="S3728" s="12">
        <f t="shared" si="234"/>
        <v>42462.140868055561</v>
      </c>
      <c r="T3728" s="12">
        <f t="shared" si="235"/>
        <v>42489.875</v>
      </c>
    </row>
    <row r="3729" spans="1:20" ht="45" hidden="1" x14ac:dyDescent="0.25">
      <c r="A3729">
        <v>3727</v>
      </c>
      <c r="B3729" s="3" t="s">
        <v>3724</v>
      </c>
      <c r="C3729" s="3" t="s">
        <v>7837</v>
      </c>
      <c r="D3729">
        <v>2000</v>
      </c>
      <c r="E3729">
        <v>2015</v>
      </c>
      <c r="F3729" t="s">
        <v>8219</v>
      </c>
      <c r="G3729" t="s">
        <v>8224</v>
      </c>
      <c r="H3729" t="s">
        <v>8246</v>
      </c>
      <c r="I3729">
        <v>1476939300</v>
      </c>
      <c r="J3729">
        <v>1474273294</v>
      </c>
      <c r="K3729" t="b">
        <v>0</v>
      </c>
      <c r="L3729">
        <v>33</v>
      </c>
      <c r="M3729" t="b">
        <v>1</v>
      </c>
      <c r="N3729" t="s">
        <v>8271</v>
      </c>
      <c r="O3729" s="5">
        <f t="shared" si="232"/>
        <v>100.75</v>
      </c>
      <c r="P3729" s="7">
        <f t="shared" si="233"/>
        <v>61.060606060606062</v>
      </c>
      <c r="Q3729" t="s">
        <v>8317</v>
      </c>
      <c r="R3729" t="s">
        <v>8318</v>
      </c>
      <c r="S3729" s="12">
        <f t="shared" si="234"/>
        <v>42632.348310185189</v>
      </c>
      <c r="T3729" s="12">
        <f t="shared" si="235"/>
        <v>42663.204861111109</v>
      </c>
    </row>
    <row r="3730" spans="1:20" ht="45" x14ac:dyDescent="0.25">
      <c r="A3730">
        <v>3728</v>
      </c>
      <c r="B3730" s="3" t="s">
        <v>3725</v>
      </c>
      <c r="C3730" s="3" t="s">
        <v>7838</v>
      </c>
      <c r="D3730">
        <v>20000</v>
      </c>
      <c r="E3730">
        <v>1862</v>
      </c>
      <c r="F3730" t="s">
        <v>8221</v>
      </c>
      <c r="G3730" t="s">
        <v>8224</v>
      </c>
      <c r="H3730" t="s">
        <v>8246</v>
      </c>
      <c r="I3730">
        <v>1439957176</v>
      </c>
      <c r="J3730">
        <v>1437365176</v>
      </c>
      <c r="K3730" t="b">
        <v>0</v>
      </c>
      <c r="L3730">
        <v>31</v>
      </c>
      <c r="M3730" t="b">
        <v>0</v>
      </c>
      <c r="N3730" t="s">
        <v>8271</v>
      </c>
      <c r="O3730" s="5">
        <f t="shared" si="232"/>
        <v>9.31</v>
      </c>
      <c r="P3730" s="7">
        <f t="shared" si="233"/>
        <v>60.064516129032256</v>
      </c>
      <c r="Q3730" t="s">
        <v>8317</v>
      </c>
      <c r="R3730" t="s">
        <v>8318</v>
      </c>
      <c r="S3730" s="12">
        <f t="shared" si="234"/>
        <v>42205.171018518522</v>
      </c>
      <c r="T3730" s="12">
        <f t="shared" si="235"/>
        <v>42235.171018518522</v>
      </c>
    </row>
    <row r="3731" spans="1:20" ht="60" x14ac:dyDescent="0.25">
      <c r="A3731">
        <v>3729</v>
      </c>
      <c r="B3731" s="3" t="s">
        <v>3726</v>
      </c>
      <c r="C3731" s="3" t="s">
        <v>7839</v>
      </c>
      <c r="D3731">
        <v>5000</v>
      </c>
      <c r="E3731">
        <v>362</v>
      </c>
      <c r="F3731" t="s">
        <v>8221</v>
      </c>
      <c r="G3731" t="s">
        <v>8224</v>
      </c>
      <c r="H3731" t="s">
        <v>8246</v>
      </c>
      <c r="I3731">
        <v>1427082912</v>
      </c>
      <c r="J3731">
        <v>1423198512</v>
      </c>
      <c r="K3731" t="b">
        <v>0</v>
      </c>
      <c r="L3731">
        <v>5</v>
      </c>
      <c r="M3731" t="b">
        <v>0</v>
      </c>
      <c r="N3731" t="s">
        <v>8271</v>
      </c>
      <c r="O3731" s="5">
        <f t="shared" si="232"/>
        <v>7.24</v>
      </c>
      <c r="P3731" s="7">
        <f t="shared" si="233"/>
        <v>72.400000000000006</v>
      </c>
      <c r="Q3731" t="s">
        <v>8317</v>
      </c>
      <c r="R3731" t="s">
        <v>8318</v>
      </c>
      <c r="S3731" s="12">
        <f t="shared" si="234"/>
        <v>42041.205000000002</v>
      </c>
      <c r="T3731" s="12">
        <f t="shared" si="235"/>
        <v>42086.16333333333</v>
      </c>
    </row>
    <row r="3732" spans="1:20" ht="45" x14ac:dyDescent="0.25">
      <c r="A3732">
        <v>3730</v>
      </c>
      <c r="B3732" s="3" t="s">
        <v>3727</v>
      </c>
      <c r="C3732" s="3" t="s">
        <v>7840</v>
      </c>
      <c r="D3732">
        <v>1000</v>
      </c>
      <c r="E3732">
        <v>100</v>
      </c>
      <c r="F3732" t="s">
        <v>8221</v>
      </c>
      <c r="G3732" t="s">
        <v>8224</v>
      </c>
      <c r="H3732" t="s">
        <v>8246</v>
      </c>
      <c r="I3732">
        <v>1439828159</v>
      </c>
      <c r="J3732">
        <v>1437236159</v>
      </c>
      <c r="K3732" t="b">
        <v>0</v>
      </c>
      <c r="L3732">
        <v>1</v>
      </c>
      <c r="M3732" t="b">
        <v>0</v>
      </c>
      <c r="N3732" t="s">
        <v>8271</v>
      </c>
      <c r="O3732" s="5">
        <f t="shared" si="232"/>
        <v>10</v>
      </c>
      <c r="P3732" s="7">
        <f t="shared" si="233"/>
        <v>100</v>
      </c>
      <c r="Q3732" t="s">
        <v>8317</v>
      </c>
      <c r="R3732" t="s">
        <v>8318</v>
      </c>
      <c r="S3732" s="12">
        <f t="shared" si="234"/>
        <v>42203.677766203706</v>
      </c>
      <c r="T3732" s="12">
        <f t="shared" si="235"/>
        <v>42233.677766203706</v>
      </c>
    </row>
    <row r="3733" spans="1:20" ht="60" x14ac:dyDescent="0.25">
      <c r="A3733">
        <v>3731</v>
      </c>
      <c r="B3733" s="3" t="s">
        <v>3728</v>
      </c>
      <c r="C3733" s="3" t="s">
        <v>7841</v>
      </c>
      <c r="D3733">
        <v>5500</v>
      </c>
      <c r="E3733">
        <v>620</v>
      </c>
      <c r="F3733" t="s">
        <v>8221</v>
      </c>
      <c r="G3733" t="s">
        <v>8224</v>
      </c>
      <c r="H3733" t="s">
        <v>8246</v>
      </c>
      <c r="I3733">
        <v>1420860180</v>
      </c>
      <c r="J3733">
        <v>1418234646</v>
      </c>
      <c r="K3733" t="b">
        <v>0</v>
      </c>
      <c r="L3733">
        <v>12</v>
      </c>
      <c r="M3733" t="b">
        <v>0</v>
      </c>
      <c r="N3733" t="s">
        <v>8271</v>
      </c>
      <c r="O3733" s="5">
        <f t="shared" si="232"/>
        <v>11.272727272727273</v>
      </c>
      <c r="P3733" s="7">
        <f t="shared" si="233"/>
        <v>51.666666666666664</v>
      </c>
      <c r="Q3733" t="s">
        <v>8317</v>
      </c>
      <c r="R3733" t="s">
        <v>8318</v>
      </c>
      <c r="S3733" s="12">
        <f t="shared" si="234"/>
        <v>41983.752847222218</v>
      </c>
      <c r="T3733" s="12">
        <f t="shared" si="235"/>
        <v>42014.140972222223</v>
      </c>
    </row>
    <row r="3734" spans="1:20" ht="45" x14ac:dyDescent="0.25">
      <c r="A3734">
        <v>3732</v>
      </c>
      <c r="B3734" s="3" t="s">
        <v>3729</v>
      </c>
      <c r="C3734" s="3" t="s">
        <v>7842</v>
      </c>
      <c r="D3734">
        <v>850</v>
      </c>
      <c r="E3734">
        <v>131</v>
      </c>
      <c r="F3734" t="s">
        <v>8221</v>
      </c>
      <c r="G3734" t="s">
        <v>8233</v>
      </c>
      <c r="H3734" t="s">
        <v>8249</v>
      </c>
      <c r="I3734">
        <v>1422100800</v>
      </c>
      <c r="J3734">
        <v>1416932133</v>
      </c>
      <c r="K3734" t="b">
        <v>0</v>
      </c>
      <c r="L3734">
        <v>4</v>
      </c>
      <c r="M3734" t="b">
        <v>0</v>
      </c>
      <c r="N3734" t="s">
        <v>8271</v>
      </c>
      <c r="O3734" s="5">
        <f t="shared" si="232"/>
        <v>15.411764705882353</v>
      </c>
      <c r="P3734" s="7">
        <f t="shared" si="233"/>
        <v>32.75</v>
      </c>
      <c r="Q3734" t="s">
        <v>8317</v>
      </c>
      <c r="R3734" t="s">
        <v>8318</v>
      </c>
      <c r="S3734" s="12">
        <f t="shared" si="234"/>
        <v>41968.677465277782</v>
      </c>
      <c r="T3734" s="12">
        <f t="shared" si="235"/>
        <v>42028.5</v>
      </c>
    </row>
    <row r="3735" spans="1:20" ht="45" x14ac:dyDescent="0.25">
      <c r="A3735">
        <v>3733</v>
      </c>
      <c r="B3735" s="3" t="s">
        <v>3730</v>
      </c>
      <c r="C3735" s="3" t="s">
        <v>7843</v>
      </c>
      <c r="D3735">
        <v>1500</v>
      </c>
      <c r="E3735">
        <v>0</v>
      </c>
      <c r="F3735" t="s">
        <v>8221</v>
      </c>
      <c r="G3735" t="s">
        <v>8224</v>
      </c>
      <c r="H3735" t="s">
        <v>8246</v>
      </c>
      <c r="I3735">
        <v>1429396200</v>
      </c>
      <c r="J3735">
        <v>1428539708</v>
      </c>
      <c r="K3735" t="b">
        <v>0</v>
      </c>
      <c r="L3735">
        <v>0</v>
      </c>
      <c r="M3735" t="b">
        <v>0</v>
      </c>
      <c r="N3735" t="s">
        <v>8271</v>
      </c>
      <c r="O3735" s="5">
        <f t="shared" si="232"/>
        <v>0</v>
      </c>
      <c r="P3735" s="7" t="str">
        <f t="shared" si="233"/>
        <v>N/A</v>
      </c>
      <c r="Q3735" t="s">
        <v>8317</v>
      </c>
      <c r="R3735" t="s">
        <v>8318</v>
      </c>
      <c r="S3735" s="12">
        <f t="shared" si="234"/>
        <v>42103.024398148147</v>
      </c>
      <c r="T3735" s="12">
        <f t="shared" si="235"/>
        <v>42112.9375</v>
      </c>
    </row>
    <row r="3736" spans="1:20" ht="60" x14ac:dyDescent="0.25">
      <c r="A3736">
        <v>3734</v>
      </c>
      <c r="B3736" s="3" t="s">
        <v>3731</v>
      </c>
      <c r="C3736" s="3" t="s">
        <v>7844</v>
      </c>
      <c r="D3736">
        <v>1500</v>
      </c>
      <c r="E3736">
        <v>427</v>
      </c>
      <c r="F3736" t="s">
        <v>8221</v>
      </c>
      <c r="G3736" t="s">
        <v>8224</v>
      </c>
      <c r="H3736" t="s">
        <v>8246</v>
      </c>
      <c r="I3736">
        <v>1432589896</v>
      </c>
      <c r="J3736">
        <v>1427405896</v>
      </c>
      <c r="K3736" t="b">
        <v>0</v>
      </c>
      <c r="L3736">
        <v>7</v>
      </c>
      <c r="M3736" t="b">
        <v>0</v>
      </c>
      <c r="N3736" t="s">
        <v>8271</v>
      </c>
      <c r="O3736" s="5">
        <f t="shared" si="232"/>
        <v>28.466666666666669</v>
      </c>
      <c r="P3736" s="7">
        <f t="shared" si="233"/>
        <v>61</v>
      </c>
      <c r="Q3736" t="s">
        <v>8317</v>
      </c>
      <c r="R3736" t="s">
        <v>8318</v>
      </c>
      <c r="S3736" s="12">
        <f t="shared" si="234"/>
        <v>42089.901574074072</v>
      </c>
      <c r="T3736" s="12">
        <f t="shared" si="235"/>
        <v>42149.901574074072</v>
      </c>
    </row>
    <row r="3737" spans="1:20" ht="30" x14ac:dyDescent="0.25">
      <c r="A3737">
        <v>3735</v>
      </c>
      <c r="B3737" s="3" t="s">
        <v>3732</v>
      </c>
      <c r="C3737" s="3" t="s">
        <v>7845</v>
      </c>
      <c r="D3737">
        <v>150</v>
      </c>
      <c r="E3737">
        <v>20</v>
      </c>
      <c r="F3737" t="s">
        <v>8221</v>
      </c>
      <c r="G3737" t="s">
        <v>8225</v>
      </c>
      <c r="H3737" t="s">
        <v>8247</v>
      </c>
      <c r="I3737">
        <v>1432831089</v>
      </c>
      <c r="J3737">
        <v>1430239089</v>
      </c>
      <c r="K3737" t="b">
        <v>0</v>
      </c>
      <c r="L3737">
        <v>2</v>
      </c>
      <c r="M3737" t="b">
        <v>0</v>
      </c>
      <c r="N3737" t="s">
        <v>8271</v>
      </c>
      <c r="O3737" s="5">
        <f t="shared" si="232"/>
        <v>13.333333333333334</v>
      </c>
      <c r="P3737" s="7">
        <f t="shared" si="233"/>
        <v>10</v>
      </c>
      <c r="Q3737" t="s">
        <v>8317</v>
      </c>
      <c r="R3737" t="s">
        <v>8318</v>
      </c>
      <c r="S3737" s="12">
        <f t="shared" si="234"/>
        <v>42122.693159722221</v>
      </c>
      <c r="T3737" s="12">
        <f t="shared" si="235"/>
        <v>42152.693159722221</v>
      </c>
    </row>
    <row r="3738" spans="1:20" ht="45" x14ac:dyDescent="0.25">
      <c r="A3738">
        <v>3736</v>
      </c>
      <c r="B3738" s="3" t="s">
        <v>3733</v>
      </c>
      <c r="C3738" s="3" t="s">
        <v>7846</v>
      </c>
      <c r="D3738">
        <v>1500</v>
      </c>
      <c r="E3738">
        <v>10</v>
      </c>
      <c r="F3738" t="s">
        <v>8221</v>
      </c>
      <c r="G3738" t="s">
        <v>8225</v>
      </c>
      <c r="H3738" t="s">
        <v>8247</v>
      </c>
      <c r="I3738">
        <v>1427133600</v>
      </c>
      <c r="J3738">
        <v>1423847093</v>
      </c>
      <c r="K3738" t="b">
        <v>0</v>
      </c>
      <c r="L3738">
        <v>1</v>
      </c>
      <c r="M3738" t="b">
        <v>0</v>
      </c>
      <c r="N3738" t="s">
        <v>8271</v>
      </c>
      <c r="O3738" s="5">
        <f t="shared" si="232"/>
        <v>0.66666666666666674</v>
      </c>
      <c r="P3738" s="7">
        <f t="shared" si="233"/>
        <v>10</v>
      </c>
      <c r="Q3738" t="s">
        <v>8317</v>
      </c>
      <c r="R3738" t="s">
        <v>8318</v>
      </c>
      <c r="S3738" s="12">
        <f t="shared" si="234"/>
        <v>42048.711724537032</v>
      </c>
      <c r="T3738" s="12">
        <f t="shared" si="235"/>
        <v>42086.75</v>
      </c>
    </row>
    <row r="3739" spans="1:20" ht="45" x14ac:dyDescent="0.25">
      <c r="A3739">
        <v>3737</v>
      </c>
      <c r="B3739" s="3" t="s">
        <v>3734</v>
      </c>
      <c r="C3739" s="3" t="s">
        <v>7847</v>
      </c>
      <c r="D3739">
        <v>700</v>
      </c>
      <c r="E3739">
        <v>150</v>
      </c>
      <c r="F3739" t="s">
        <v>8221</v>
      </c>
      <c r="G3739" t="s">
        <v>8224</v>
      </c>
      <c r="H3739" t="s">
        <v>8246</v>
      </c>
      <c r="I3739">
        <v>1447311540</v>
      </c>
      <c r="J3739">
        <v>1445358903</v>
      </c>
      <c r="K3739" t="b">
        <v>0</v>
      </c>
      <c r="L3739">
        <v>4</v>
      </c>
      <c r="M3739" t="b">
        <v>0</v>
      </c>
      <c r="N3739" t="s">
        <v>8271</v>
      </c>
      <c r="O3739" s="5">
        <f t="shared" si="232"/>
        <v>21.428571428571427</v>
      </c>
      <c r="P3739" s="7">
        <f t="shared" si="233"/>
        <v>37.5</v>
      </c>
      <c r="Q3739" t="s">
        <v>8317</v>
      </c>
      <c r="R3739" t="s">
        <v>8318</v>
      </c>
      <c r="S3739" s="12">
        <f t="shared" si="234"/>
        <v>42297.691006944442</v>
      </c>
      <c r="T3739" s="12">
        <f t="shared" si="235"/>
        <v>42320.290972222225</v>
      </c>
    </row>
    <row r="3740" spans="1:20" ht="45" x14ac:dyDescent="0.25">
      <c r="A3740">
        <v>3738</v>
      </c>
      <c r="B3740" s="3" t="s">
        <v>3735</v>
      </c>
      <c r="C3740" s="3" t="s">
        <v>7848</v>
      </c>
      <c r="D3740">
        <v>1500</v>
      </c>
      <c r="E3740">
        <v>270</v>
      </c>
      <c r="F3740" t="s">
        <v>8221</v>
      </c>
      <c r="G3740" t="s">
        <v>8225</v>
      </c>
      <c r="H3740" t="s">
        <v>8247</v>
      </c>
      <c r="I3740">
        <v>1405461600</v>
      </c>
      <c r="J3740">
        <v>1403562705</v>
      </c>
      <c r="K3740" t="b">
        <v>0</v>
      </c>
      <c r="L3740">
        <v>6</v>
      </c>
      <c r="M3740" t="b">
        <v>0</v>
      </c>
      <c r="N3740" t="s">
        <v>8271</v>
      </c>
      <c r="O3740" s="5">
        <f t="shared" si="232"/>
        <v>18</v>
      </c>
      <c r="P3740" s="7">
        <f t="shared" si="233"/>
        <v>45</v>
      </c>
      <c r="Q3740" t="s">
        <v>8317</v>
      </c>
      <c r="R3740" t="s">
        <v>8318</v>
      </c>
      <c r="S3740" s="12">
        <f t="shared" si="234"/>
        <v>41813.938715277778</v>
      </c>
      <c r="T3740" s="12">
        <f t="shared" si="235"/>
        <v>41835.916666666664</v>
      </c>
    </row>
    <row r="3741" spans="1:20" ht="60" x14ac:dyDescent="0.25">
      <c r="A3741">
        <v>3739</v>
      </c>
      <c r="B3741" s="3" t="s">
        <v>3736</v>
      </c>
      <c r="C3741" s="3" t="s">
        <v>7849</v>
      </c>
      <c r="D3741">
        <v>4000</v>
      </c>
      <c r="E3741">
        <v>805</v>
      </c>
      <c r="F3741" t="s">
        <v>8221</v>
      </c>
      <c r="G3741" t="s">
        <v>8225</v>
      </c>
      <c r="H3741" t="s">
        <v>8247</v>
      </c>
      <c r="I3741">
        <v>1468752468</v>
      </c>
      <c r="J3741">
        <v>1467024468</v>
      </c>
      <c r="K3741" t="b">
        <v>0</v>
      </c>
      <c r="L3741">
        <v>8</v>
      </c>
      <c r="M3741" t="b">
        <v>0</v>
      </c>
      <c r="N3741" t="s">
        <v>8271</v>
      </c>
      <c r="O3741" s="5">
        <f t="shared" si="232"/>
        <v>20.125</v>
      </c>
      <c r="P3741" s="7">
        <f t="shared" si="233"/>
        <v>100.625</v>
      </c>
      <c r="Q3741" t="s">
        <v>8317</v>
      </c>
      <c r="R3741" t="s">
        <v>8318</v>
      </c>
      <c r="S3741" s="12">
        <f t="shared" si="234"/>
        <v>42548.449861111112</v>
      </c>
      <c r="T3741" s="12">
        <f t="shared" si="235"/>
        <v>42568.449861111112</v>
      </c>
    </row>
    <row r="3742" spans="1:20" ht="60" x14ac:dyDescent="0.25">
      <c r="A3742">
        <v>3740</v>
      </c>
      <c r="B3742" s="3" t="s">
        <v>3737</v>
      </c>
      <c r="C3742" s="3" t="s">
        <v>7850</v>
      </c>
      <c r="D3742">
        <v>2000</v>
      </c>
      <c r="E3742">
        <v>358</v>
      </c>
      <c r="F3742" t="s">
        <v>8221</v>
      </c>
      <c r="G3742" t="s">
        <v>8224</v>
      </c>
      <c r="H3742" t="s">
        <v>8246</v>
      </c>
      <c r="I3742">
        <v>1407808438</v>
      </c>
      <c r="J3742">
        <v>1405217355</v>
      </c>
      <c r="K3742" t="b">
        <v>0</v>
      </c>
      <c r="L3742">
        <v>14</v>
      </c>
      <c r="M3742" t="b">
        <v>0</v>
      </c>
      <c r="N3742" t="s">
        <v>8271</v>
      </c>
      <c r="O3742" s="5">
        <f t="shared" si="232"/>
        <v>17.899999999999999</v>
      </c>
      <c r="P3742" s="7">
        <f t="shared" si="233"/>
        <v>25.571428571428573</v>
      </c>
      <c r="Q3742" t="s">
        <v>8317</v>
      </c>
      <c r="R3742" t="s">
        <v>8318</v>
      </c>
      <c r="S3742" s="12">
        <f t="shared" si="234"/>
        <v>41833.089756944442</v>
      </c>
      <c r="T3742" s="12">
        <f t="shared" si="235"/>
        <v>41863.079143518517</v>
      </c>
    </row>
    <row r="3743" spans="1:20" ht="45" x14ac:dyDescent="0.25">
      <c r="A3743">
        <v>3741</v>
      </c>
      <c r="B3743" s="3" t="s">
        <v>3738</v>
      </c>
      <c r="C3743" s="3" t="s">
        <v>7851</v>
      </c>
      <c r="D3743">
        <v>20000</v>
      </c>
      <c r="E3743">
        <v>0</v>
      </c>
      <c r="F3743" t="s">
        <v>8221</v>
      </c>
      <c r="G3743" t="s">
        <v>8224</v>
      </c>
      <c r="H3743" t="s">
        <v>8246</v>
      </c>
      <c r="I3743">
        <v>1450389950</v>
      </c>
      <c r="J3743">
        <v>1447797950</v>
      </c>
      <c r="K3743" t="b">
        <v>0</v>
      </c>
      <c r="L3743">
        <v>0</v>
      </c>
      <c r="M3743" t="b">
        <v>0</v>
      </c>
      <c r="N3743" t="s">
        <v>8271</v>
      </c>
      <c r="O3743" s="5">
        <f t="shared" si="232"/>
        <v>0</v>
      </c>
      <c r="P3743" s="7" t="str">
        <f t="shared" si="233"/>
        <v>N/A</v>
      </c>
      <c r="Q3743" t="s">
        <v>8317</v>
      </c>
      <c r="R3743" t="s">
        <v>8318</v>
      </c>
      <c r="S3743" s="12">
        <f t="shared" si="234"/>
        <v>42325.920717592591</v>
      </c>
      <c r="T3743" s="12">
        <f t="shared" si="235"/>
        <v>42355.920717592591</v>
      </c>
    </row>
    <row r="3744" spans="1:20" ht="60" x14ac:dyDescent="0.25">
      <c r="A3744">
        <v>3742</v>
      </c>
      <c r="B3744" s="3" t="s">
        <v>3739</v>
      </c>
      <c r="C3744" s="3" t="s">
        <v>7852</v>
      </c>
      <c r="D3744">
        <v>5000</v>
      </c>
      <c r="E3744">
        <v>100</v>
      </c>
      <c r="F3744" t="s">
        <v>8221</v>
      </c>
      <c r="G3744" t="s">
        <v>8224</v>
      </c>
      <c r="H3744" t="s">
        <v>8246</v>
      </c>
      <c r="I3744">
        <v>1409980144</v>
      </c>
      <c r="J3744">
        <v>1407388144</v>
      </c>
      <c r="K3744" t="b">
        <v>0</v>
      </c>
      <c r="L3744">
        <v>4</v>
      </c>
      <c r="M3744" t="b">
        <v>0</v>
      </c>
      <c r="N3744" t="s">
        <v>8271</v>
      </c>
      <c r="O3744" s="5">
        <f t="shared" si="232"/>
        <v>2</v>
      </c>
      <c r="P3744" s="7">
        <f t="shared" si="233"/>
        <v>25</v>
      </c>
      <c r="Q3744" t="s">
        <v>8317</v>
      </c>
      <c r="R3744" t="s">
        <v>8318</v>
      </c>
      <c r="S3744" s="12">
        <f t="shared" si="234"/>
        <v>41858.214629629627</v>
      </c>
      <c r="T3744" s="12">
        <f t="shared" si="235"/>
        <v>41888.214629629627</v>
      </c>
    </row>
    <row r="3745" spans="1:20" ht="45" x14ac:dyDescent="0.25">
      <c r="A3745">
        <v>3743</v>
      </c>
      <c r="B3745" s="3" t="s">
        <v>3740</v>
      </c>
      <c r="C3745" s="3" t="s">
        <v>7853</v>
      </c>
      <c r="D3745">
        <v>2200</v>
      </c>
      <c r="E3745">
        <v>0</v>
      </c>
      <c r="F3745" t="s">
        <v>8221</v>
      </c>
      <c r="G3745" t="s">
        <v>8224</v>
      </c>
      <c r="H3745" t="s">
        <v>8246</v>
      </c>
      <c r="I3745">
        <v>1404406964</v>
      </c>
      <c r="J3745">
        <v>1401814964</v>
      </c>
      <c r="K3745" t="b">
        <v>0</v>
      </c>
      <c r="L3745">
        <v>0</v>
      </c>
      <c r="M3745" t="b">
        <v>0</v>
      </c>
      <c r="N3745" t="s">
        <v>8271</v>
      </c>
      <c r="O3745" s="5">
        <f t="shared" si="232"/>
        <v>0</v>
      </c>
      <c r="P3745" s="7" t="str">
        <f t="shared" si="233"/>
        <v>N/A</v>
      </c>
      <c r="Q3745" t="s">
        <v>8317</v>
      </c>
      <c r="R3745" t="s">
        <v>8318</v>
      </c>
      <c r="S3745" s="12">
        <f t="shared" si="234"/>
        <v>41793.710231481484</v>
      </c>
      <c r="T3745" s="12">
        <f t="shared" si="235"/>
        <v>41823.710231481484</v>
      </c>
    </row>
    <row r="3746" spans="1:20" ht="60" x14ac:dyDescent="0.25">
      <c r="A3746">
        <v>3744</v>
      </c>
      <c r="B3746" s="3" t="s">
        <v>3741</v>
      </c>
      <c r="C3746" s="3" t="s">
        <v>7854</v>
      </c>
      <c r="D3746">
        <v>1200</v>
      </c>
      <c r="E3746">
        <v>0</v>
      </c>
      <c r="F3746" t="s">
        <v>8221</v>
      </c>
      <c r="G3746" t="s">
        <v>8224</v>
      </c>
      <c r="H3746" t="s">
        <v>8246</v>
      </c>
      <c r="I3746">
        <v>1404532740</v>
      </c>
      <c r="J3746">
        <v>1401823952</v>
      </c>
      <c r="K3746" t="b">
        <v>0</v>
      </c>
      <c r="L3746">
        <v>0</v>
      </c>
      <c r="M3746" t="b">
        <v>0</v>
      </c>
      <c r="N3746" t="s">
        <v>8271</v>
      </c>
      <c r="O3746" s="5">
        <f t="shared" si="232"/>
        <v>0</v>
      </c>
      <c r="P3746" s="7" t="str">
        <f t="shared" si="233"/>
        <v>N/A</v>
      </c>
      <c r="Q3746" t="s">
        <v>8317</v>
      </c>
      <c r="R3746" t="s">
        <v>8318</v>
      </c>
      <c r="S3746" s="12">
        <f t="shared" si="234"/>
        <v>41793.814259259263</v>
      </c>
      <c r="T3746" s="12">
        <f t="shared" si="235"/>
        <v>41825.165972222225</v>
      </c>
    </row>
    <row r="3747" spans="1:20" ht="45" x14ac:dyDescent="0.25">
      <c r="A3747">
        <v>3745</v>
      </c>
      <c r="B3747" s="3" t="s">
        <v>3742</v>
      </c>
      <c r="C3747" s="3" t="s">
        <v>7855</v>
      </c>
      <c r="D3747">
        <v>100</v>
      </c>
      <c r="E3747">
        <v>10</v>
      </c>
      <c r="F3747" t="s">
        <v>8221</v>
      </c>
      <c r="G3747" t="s">
        <v>8224</v>
      </c>
      <c r="H3747" t="s">
        <v>8246</v>
      </c>
      <c r="I3747">
        <v>1407689102</v>
      </c>
      <c r="J3747">
        <v>1405097102</v>
      </c>
      <c r="K3747" t="b">
        <v>0</v>
      </c>
      <c r="L3747">
        <v>1</v>
      </c>
      <c r="M3747" t="b">
        <v>0</v>
      </c>
      <c r="N3747" t="s">
        <v>8271</v>
      </c>
      <c r="O3747" s="5">
        <f t="shared" si="232"/>
        <v>10</v>
      </c>
      <c r="P3747" s="7">
        <f t="shared" si="233"/>
        <v>10</v>
      </c>
      <c r="Q3747" t="s">
        <v>8317</v>
      </c>
      <c r="R3747" t="s">
        <v>8318</v>
      </c>
      <c r="S3747" s="12">
        <f t="shared" si="234"/>
        <v>41831.697939814818</v>
      </c>
      <c r="T3747" s="12">
        <f t="shared" si="235"/>
        <v>41861.697939814818</v>
      </c>
    </row>
    <row r="3748" spans="1:20" ht="30" x14ac:dyDescent="0.25">
      <c r="A3748">
        <v>3746</v>
      </c>
      <c r="B3748" s="3" t="s">
        <v>3743</v>
      </c>
      <c r="C3748" s="3" t="s">
        <v>7856</v>
      </c>
      <c r="D3748">
        <v>8500</v>
      </c>
      <c r="E3748">
        <v>202</v>
      </c>
      <c r="F3748" t="s">
        <v>8221</v>
      </c>
      <c r="G3748" t="s">
        <v>8224</v>
      </c>
      <c r="H3748" t="s">
        <v>8246</v>
      </c>
      <c r="I3748">
        <v>1475918439</v>
      </c>
      <c r="J3748">
        <v>1473326439</v>
      </c>
      <c r="K3748" t="b">
        <v>0</v>
      </c>
      <c r="L3748">
        <v>1</v>
      </c>
      <c r="M3748" t="b">
        <v>0</v>
      </c>
      <c r="N3748" t="s">
        <v>8271</v>
      </c>
      <c r="O3748" s="5">
        <f t="shared" si="232"/>
        <v>2.3764705882352941</v>
      </c>
      <c r="P3748" s="7">
        <f t="shared" si="233"/>
        <v>202</v>
      </c>
      <c r="Q3748" t="s">
        <v>8317</v>
      </c>
      <c r="R3748" t="s">
        <v>8318</v>
      </c>
      <c r="S3748" s="12">
        <f t="shared" si="234"/>
        <v>42621.389340277776</v>
      </c>
      <c r="T3748" s="12">
        <f t="shared" si="235"/>
        <v>42651.389340277776</v>
      </c>
    </row>
    <row r="3749" spans="1:20" ht="30" x14ac:dyDescent="0.25">
      <c r="A3749">
        <v>3747</v>
      </c>
      <c r="B3749" s="3" t="s">
        <v>3744</v>
      </c>
      <c r="C3749" s="3" t="s">
        <v>7857</v>
      </c>
      <c r="D3749">
        <v>2500</v>
      </c>
      <c r="E3749">
        <v>25</v>
      </c>
      <c r="F3749" t="s">
        <v>8221</v>
      </c>
      <c r="G3749" t="s">
        <v>8225</v>
      </c>
      <c r="H3749" t="s">
        <v>8247</v>
      </c>
      <c r="I3749">
        <v>1436137140</v>
      </c>
      <c r="J3749">
        <v>1433833896</v>
      </c>
      <c r="K3749" t="b">
        <v>0</v>
      </c>
      <c r="L3749">
        <v>1</v>
      </c>
      <c r="M3749" t="b">
        <v>0</v>
      </c>
      <c r="N3749" t="s">
        <v>8271</v>
      </c>
      <c r="O3749" s="5">
        <f t="shared" si="232"/>
        <v>1</v>
      </c>
      <c r="P3749" s="7">
        <f t="shared" si="233"/>
        <v>25</v>
      </c>
      <c r="Q3749" t="s">
        <v>8317</v>
      </c>
      <c r="R3749" t="s">
        <v>8318</v>
      </c>
      <c r="S3749" s="12">
        <f t="shared" si="234"/>
        <v>42164.299722222218</v>
      </c>
      <c r="T3749" s="12">
        <f t="shared" si="235"/>
        <v>42190.957638888889</v>
      </c>
    </row>
    <row r="3750" spans="1:20" ht="60" hidden="1" x14ac:dyDescent="0.25">
      <c r="A3750">
        <v>3748</v>
      </c>
      <c r="B3750" s="3" t="s">
        <v>3745</v>
      </c>
      <c r="C3750" s="3" t="s">
        <v>7858</v>
      </c>
      <c r="D3750">
        <v>5000</v>
      </c>
      <c r="E3750">
        <v>5176</v>
      </c>
      <c r="F3750" t="s">
        <v>8219</v>
      </c>
      <c r="G3750" t="s">
        <v>8224</v>
      </c>
      <c r="H3750" t="s">
        <v>8246</v>
      </c>
      <c r="I3750">
        <v>1455602340</v>
      </c>
      <c r="J3750">
        <v>1453827436</v>
      </c>
      <c r="K3750" t="b">
        <v>0</v>
      </c>
      <c r="L3750">
        <v>52</v>
      </c>
      <c r="M3750" t="b">
        <v>1</v>
      </c>
      <c r="N3750" t="s">
        <v>8305</v>
      </c>
      <c r="O3750" s="5">
        <f t="shared" si="232"/>
        <v>103.52</v>
      </c>
      <c r="P3750" s="7">
        <f t="shared" si="233"/>
        <v>99.538461538461533</v>
      </c>
      <c r="Q3750" t="s">
        <v>8317</v>
      </c>
      <c r="R3750" t="s">
        <v>8359</v>
      </c>
      <c r="S3750" s="12">
        <f t="shared" si="234"/>
        <v>42395.706435185188</v>
      </c>
      <c r="T3750" s="12">
        <f t="shared" si="235"/>
        <v>42416.249305555553</v>
      </c>
    </row>
    <row r="3751" spans="1:20" ht="45" hidden="1" x14ac:dyDescent="0.25">
      <c r="A3751">
        <v>3749</v>
      </c>
      <c r="B3751" s="3" t="s">
        <v>3746</v>
      </c>
      <c r="C3751" s="3" t="s">
        <v>7859</v>
      </c>
      <c r="D3751">
        <v>500</v>
      </c>
      <c r="E3751">
        <v>525</v>
      </c>
      <c r="F3751" t="s">
        <v>8219</v>
      </c>
      <c r="G3751" t="s">
        <v>8224</v>
      </c>
      <c r="H3751" t="s">
        <v>8246</v>
      </c>
      <c r="I3751">
        <v>1461902340</v>
      </c>
      <c r="J3751">
        <v>1459220588</v>
      </c>
      <c r="K3751" t="b">
        <v>0</v>
      </c>
      <c r="L3751">
        <v>7</v>
      </c>
      <c r="M3751" t="b">
        <v>1</v>
      </c>
      <c r="N3751" t="s">
        <v>8305</v>
      </c>
      <c r="O3751" s="5">
        <f t="shared" si="232"/>
        <v>105</v>
      </c>
      <c r="P3751" s="7">
        <f t="shared" si="233"/>
        <v>75</v>
      </c>
      <c r="Q3751" t="s">
        <v>8317</v>
      </c>
      <c r="R3751" t="s">
        <v>8359</v>
      </c>
      <c r="S3751" s="12">
        <f t="shared" si="234"/>
        <v>42458.127175925925</v>
      </c>
      <c r="T3751" s="12">
        <f t="shared" si="235"/>
        <v>42489.165972222225</v>
      </c>
    </row>
    <row r="3752" spans="1:20" ht="105" hidden="1" x14ac:dyDescent="0.25">
      <c r="A3752">
        <v>3750</v>
      </c>
      <c r="B3752" s="3" t="s">
        <v>3747</v>
      </c>
      <c r="C3752" s="3" t="s">
        <v>7860</v>
      </c>
      <c r="D3752">
        <v>6000</v>
      </c>
      <c r="E3752">
        <v>6027</v>
      </c>
      <c r="F3752" t="s">
        <v>8219</v>
      </c>
      <c r="G3752" t="s">
        <v>8224</v>
      </c>
      <c r="H3752" t="s">
        <v>8246</v>
      </c>
      <c r="I3752">
        <v>1423555140</v>
      </c>
      <c r="J3752">
        <v>1421105608</v>
      </c>
      <c r="K3752" t="b">
        <v>0</v>
      </c>
      <c r="L3752">
        <v>28</v>
      </c>
      <c r="M3752" t="b">
        <v>1</v>
      </c>
      <c r="N3752" t="s">
        <v>8305</v>
      </c>
      <c r="O3752" s="5">
        <f t="shared" si="232"/>
        <v>100.44999999999999</v>
      </c>
      <c r="P3752" s="7">
        <f t="shared" si="233"/>
        <v>215.25</v>
      </c>
      <c r="Q3752" t="s">
        <v>8317</v>
      </c>
      <c r="R3752" t="s">
        <v>8359</v>
      </c>
      <c r="S3752" s="12">
        <f t="shared" si="234"/>
        <v>42016.981574074074</v>
      </c>
      <c r="T3752" s="12">
        <f t="shared" si="235"/>
        <v>42045.332638888889</v>
      </c>
    </row>
    <row r="3753" spans="1:20" ht="45" hidden="1" x14ac:dyDescent="0.25">
      <c r="A3753">
        <v>3751</v>
      </c>
      <c r="B3753" s="3" t="s">
        <v>3748</v>
      </c>
      <c r="C3753" s="3" t="s">
        <v>7861</v>
      </c>
      <c r="D3753">
        <v>1000</v>
      </c>
      <c r="E3753">
        <v>1326</v>
      </c>
      <c r="F3753" t="s">
        <v>8219</v>
      </c>
      <c r="G3753" t="s">
        <v>8224</v>
      </c>
      <c r="H3753" t="s">
        <v>8246</v>
      </c>
      <c r="I3753">
        <v>1459641073</v>
      </c>
      <c r="J3753">
        <v>1454460673</v>
      </c>
      <c r="K3753" t="b">
        <v>0</v>
      </c>
      <c r="L3753">
        <v>11</v>
      </c>
      <c r="M3753" t="b">
        <v>1</v>
      </c>
      <c r="N3753" t="s">
        <v>8305</v>
      </c>
      <c r="O3753" s="5">
        <f t="shared" si="232"/>
        <v>132.6</v>
      </c>
      <c r="P3753" s="7">
        <f t="shared" si="233"/>
        <v>120.54545454545455</v>
      </c>
      <c r="Q3753" t="s">
        <v>8317</v>
      </c>
      <c r="R3753" t="s">
        <v>8359</v>
      </c>
      <c r="S3753" s="12">
        <f t="shared" si="234"/>
        <v>42403.035567129627</v>
      </c>
      <c r="T3753" s="12">
        <f t="shared" si="235"/>
        <v>42462.993900462956</v>
      </c>
    </row>
    <row r="3754" spans="1:20" ht="60" hidden="1" x14ac:dyDescent="0.25">
      <c r="A3754">
        <v>3752</v>
      </c>
      <c r="B3754" s="3" t="s">
        <v>3749</v>
      </c>
      <c r="C3754" s="3" t="s">
        <v>7862</v>
      </c>
      <c r="D3754">
        <v>500</v>
      </c>
      <c r="E3754">
        <v>565</v>
      </c>
      <c r="F3754" t="s">
        <v>8219</v>
      </c>
      <c r="G3754" t="s">
        <v>8225</v>
      </c>
      <c r="H3754" t="s">
        <v>8247</v>
      </c>
      <c r="I3754">
        <v>1476651600</v>
      </c>
      <c r="J3754">
        <v>1473189335</v>
      </c>
      <c r="K3754" t="b">
        <v>0</v>
      </c>
      <c r="L3754">
        <v>15</v>
      </c>
      <c r="M3754" t="b">
        <v>1</v>
      </c>
      <c r="N3754" t="s">
        <v>8305</v>
      </c>
      <c r="O3754" s="5">
        <f t="shared" si="232"/>
        <v>112.99999999999999</v>
      </c>
      <c r="P3754" s="7">
        <f t="shared" si="233"/>
        <v>37.666666666666664</v>
      </c>
      <c r="Q3754" t="s">
        <v>8317</v>
      </c>
      <c r="R3754" t="s">
        <v>8359</v>
      </c>
      <c r="S3754" s="12">
        <f t="shared" si="234"/>
        <v>42619.802488425921</v>
      </c>
      <c r="T3754" s="12">
        <f t="shared" si="235"/>
        <v>42659.875</v>
      </c>
    </row>
    <row r="3755" spans="1:20" ht="60" hidden="1" x14ac:dyDescent="0.25">
      <c r="A3755">
        <v>3753</v>
      </c>
      <c r="B3755" s="3" t="s">
        <v>3750</v>
      </c>
      <c r="C3755" s="3" t="s">
        <v>7863</v>
      </c>
      <c r="D3755">
        <v>5000</v>
      </c>
      <c r="E3755">
        <v>5167</v>
      </c>
      <c r="F3755" t="s">
        <v>8219</v>
      </c>
      <c r="G3755" t="s">
        <v>8224</v>
      </c>
      <c r="H3755" t="s">
        <v>8246</v>
      </c>
      <c r="I3755">
        <v>1433289600</v>
      </c>
      <c r="J3755">
        <v>1430768800</v>
      </c>
      <c r="K3755" t="b">
        <v>0</v>
      </c>
      <c r="L3755">
        <v>30</v>
      </c>
      <c r="M3755" t="b">
        <v>1</v>
      </c>
      <c r="N3755" t="s">
        <v>8305</v>
      </c>
      <c r="O3755" s="5">
        <f t="shared" si="232"/>
        <v>103.34</v>
      </c>
      <c r="P3755" s="7">
        <f t="shared" si="233"/>
        <v>172.23333333333332</v>
      </c>
      <c r="Q3755" t="s">
        <v>8317</v>
      </c>
      <c r="R3755" t="s">
        <v>8359</v>
      </c>
      <c r="S3755" s="12">
        <f t="shared" si="234"/>
        <v>42128.824074074073</v>
      </c>
      <c r="T3755" s="12">
        <f t="shared" si="235"/>
        <v>42158</v>
      </c>
    </row>
    <row r="3756" spans="1:20" ht="45" hidden="1" x14ac:dyDescent="0.25">
      <c r="A3756">
        <v>3754</v>
      </c>
      <c r="B3756" s="3" t="s">
        <v>3751</v>
      </c>
      <c r="C3756" s="3" t="s">
        <v>7864</v>
      </c>
      <c r="D3756">
        <v>2500</v>
      </c>
      <c r="E3756">
        <v>3000</v>
      </c>
      <c r="F3756" t="s">
        <v>8219</v>
      </c>
      <c r="G3756" t="s">
        <v>8224</v>
      </c>
      <c r="H3756" t="s">
        <v>8246</v>
      </c>
      <c r="I3756">
        <v>1406350740</v>
      </c>
      <c r="J3756">
        <v>1403125737</v>
      </c>
      <c r="K3756" t="b">
        <v>0</v>
      </c>
      <c r="L3756">
        <v>27</v>
      </c>
      <c r="M3756" t="b">
        <v>1</v>
      </c>
      <c r="N3756" t="s">
        <v>8305</v>
      </c>
      <c r="O3756" s="5">
        <f t="shared" si="232"/>
        <v>120</v>
      </c>
      <c r="P3756" s="7">
        <f t="shared" si="233"/>
        <v>111.11111111111111</v>
      </c>
      <c r="Q3756" t="s">
        <v>8317</v>
      </c>
      <c r="R3756" t="s">
        <v>8359</v>
      </c>
      <c r="S3756" s="12">
        <f t="shared" si="234"/>
        <v>41808.881215277775</v>
      </c>
      <c r="T3756" s="12">
        <f t="shared" si="235"/>
        <v>41846.207638888889</v>
      </c>
    </row>
    <row r="3757" spans="1:20" ht="60" hidden="1" x14ac:dyDescent="0.25">
      <c r="A3757">
        <v>3755</v>
      </c>
      <c r="B3757" s="3" t="s">
        <v>3752</v>
      </c>
      <c r="C3757" s="3" t="s">
        <v>7865</v>
      </c>
      <c r="D3757">
        <v>550</v>
      </c>
      <c r="E3757">
        <v>713</v>
      </c>
      <c r="F3757" t="s">
        <v>8219</v>
      </c>
      <c r="G3757" t="s">
        <v>8225</v>
      </c>
      <c r="H3757" t="s">
        <v>8247</v>
      </c>
      <c r="I3757">
        <v>1460753307</v>
      </c>
      <c r="J3757">
        <v>1458161307</v>
      </c>
      <c r="K3757" t="b">
        <v>0</v>
      </c>
      <c r="L3757">
        <v>28</v>
      </c>
      <c r="M3757" t="b">
        <v>1</v>
      </c>
      <c r="N3757" t="s">
        <v>8305</v>
      </c>
      <c r="O3757" s="5">
        <f t="shared" si="232"/>
        <v>129.63636363636363</v>
      </c>
      <c r="P3757" s="7">
        <f t="shared" si="233"/>
        <v>25.464285714285715</v>
      </c>
      <c r="Q3757" t="s">
        <v>8317</v>
      </c>
      <c r="R3757" t="s">
        <v>8359</v>
      </c>
      <c r="S3757" s="12">
        <f t="shared" si="234"/>
        <v>42445.866979166662</v>
      </c>
      <c r="T3757" s="12">
        <f t="shared" si="235"/>
        <v>42475.866979166662</v>
      </c>
    </row>
    <row r="3758" spans="1:20" ht="60" hidden="1" x14ac:dyDescent="0.25">
      <c r="A3758">
        <v>3756</v>
      </c>
      <c r="B3758" s="3" t="s">
        <v>3753</v>
      </c>
      <c r="C3758" s="3" t="s">
        <v>7866</v>
      </c>
      <c r="D3758">
        <v>4500</v>
      </c>
      <c r="E3758">
        <v>4550</v>
      </c>
      <c r="F3758" t="s">
        <v>8219</v>
      </c>
      <c r="G3758" t="s">
        <v>8224</v>
      </c>
      <c r="H3758" t="s">
        <v>8246</v>
      </c>
      <c r="I3758">
        <v>1402515198</v>
      </c>
      <c r="J3758">
        <v>1399923198</v>
      </c>
      <c r="K3758" t="b">
        <v>0</v>
      </c>
      <c r="L3758">
        <v>17</v>
      </c>
      <c r="M3758" t="b">
        <v>1</v>
      </c>
      <c r="N3758" t="s">
        <v>8305</v>
      </c>
      <c r="O3758" s="5">
        <f t="shared" si="232"/>
        <v>101.11111111111111</v>
      </c>
      <c r="P3758" s="7">
        <f t="shared" si="233"/>
        <v>267.64705882352939</v>
      </c>
      <c r="Q3758" t="s">
        <v>8317</v>
      </c>
      <c r="R3758" t="s">
        <v>8359</v>
      </c>
      <c r="S3758" s="12">
        <f t="shared" si="234"/>
        <v>41771.814791666664</v>
      </c>
      <c r="T3758" s="12">
        <f t="shared" si="235"/>
        <v>41801.814791666664</v>
      </c>
    </row>
    <row r="3759" spans="1:20" ht="45" hidden="1" x14ac:dyDescent="0.25">
      <c r="A3759">
        <v>3757</v>
      </c>
      <c r="B3759" s="3" t="s">
        <v>3754</v>
      </c>
      <c r="C3759" s="3" t="s">
        <v>7867</v>
      </c>
      <c r="D3759">
        <v>3500</v>
      </c>
      <c r="E3759">
        <v>3798</v>
      </c>
      <c r="F3759" t="s">
        <v>8219</v>
      </c>
      <c r="G3759" t="s">
        <v>8224</v>
      </c>
      <c r="H3759" t="s">
        <v>8246</v>
      </c>
      <c r="I3759">
        <v>1417465515</v>
      </c>
      <c r="J3759">
        <v>1415737515</v>
      </c>
      <c r="K3759" t="b">
        <v>0</v>
      </c>
      <c r="L3759">
        <v>50</v>
      </c>
      <c r="M3759" t="b">
        <v>1</v>
      </c>
      <c r="N3759" t="s">
        <v>8305</v>
      </c>
      <c r="O3759" s="5">
        <f t="shared" si="232"/>
        <v>108.51428571428572</v>
      </c>
      <c r="P3759" s="7">
        <f t="shared" si="233"/>
        <v>75.959999999999994</v>
      </c>
      <c r="Q3759" t="s">
        <v>8317</v>
      </c>
      <c r="R3759" t="s">
        <v>8359</v>
      </c>
      <c r="S3759" s="12">
        <f t="shared" si="234"/>
        <v>41954.850868055553</v>
      </c>
      <c r="T3759" s="12">
        <f t="shared" si="235"/>
        <v>41974.850868055553</v>
      </c>
    </row>
    <row r="3760" spans="1:20" ht="30" hidden="1" x14ac:dyDescent="0.25">
      <c r="A3760">
        <v>3758</v>
      </c>
      <c r="B3760" s="3" t="s">
        <v>3755</v>
      </c>
      <c r="C3760" s="3" t="s">
        <v>7868</v>
      </c>
      <c r="D3760">
        <v>1500</v>
      </c>
      <c r="E3760">
        <v>1535</v>
      </c>
      <c r="F3760" t="s">
        <v>8219</v>
      </c>
      <c r="G3760" t="s">
        <v>8224</v>
      </c>
      <c r="H3760" t="s">
        <v>8246</v>
      </c>
      <c r="I3760">
        <v>1400475600</v>
      </c>
      <c r="J3760">
        <v>1397819938</v>
      </c>
      <c r="K3760" t="b">
        <v>0</v>
      </c>
      <c r="L3760">
        <v>26</v>
      </c>
      <c r="M3760" t="b">
        <v>1</v>
      </c>
      <c r="N3760" t="s">
        <v>8305</v>
      </c>
      <c r="O3760" s="5">
        <f t="shared" si="232"/>
        <v>102.33333333333334</v>
      </c>
      <c r="P3760" s="7">
        <f t="shared" si="233"/>
        <v>59.03846153846154</v>
      </c>
      <c r="Q3760" t="s">
        <v>8317</v>
      </c>
      <c r="R3760" t="s">
        <v>8359</v>
      </c>
      <c r="S3760" s="12">
        <f t="shared" si="234"/>
        <v>41747.471504629626</v>
      </c>
      <c r="T3760" s="12">
        <f t="shared" si="235"/>
        <v>41778.208333333336</v>
      </c>
    </row>
    <row r="3761" spans="1:20" ht="30" hidden="1" x14ac:dyDescent="0.25">
      <c r="A3761">
        <v>3759</v>
      </c>
      <c r="B3761" s="3" t="s">
        <v>3756</v>
      </c>
      <c r="C3761" s="3" t="s">
        <v>7869</v>
      </c>
      <c r="D3761">
        <v>4000</v>
      </c>
      <c r="E3761">
        <v>4409.7700000000004</v>
      </c>
      <c r="F3761" t="s">
        <v>8219</v>
      </c>
      <c r="G3761" t="s">
        <v>8224</v>
      </c>
      <c r="H3761" t="s">
        <v>8246</v>
      </c>
      <c r="I3761">
        <v>1440556553</v>
      </c>
      <c r="J3761">
        <v>1435372553</v>
      </c>
      <c r="K3761" t="b">
        <v>0</v>
      </c>
      <c r="L3761">
        <v>88</v>
      </c>
      <c r="M3761" t="b">
        <v>1</v>
      </c>
      <c r="N3761" t="s">
        <v>8305</v>
      </c>
      <c r="O3761" s="5">
        <f t="shared" si="232"/>
        <v>110.24425000000002</v>
      </c>
      <c r="P3761" s="7">
        <f t="shared" si="233"/>
        <v>50.111022727272733</v>
      </c>
      <c r="Q3761" t="s">
        <v>8317</v>
      </c>
      <c r="R3761" t="s">
        <v>8359</v>
      </c>
      <c r="S3761" s="12">
        <f t="shared" si="234"/>
        <v>42182.108252314814</v>
      </c>
      <c r="T3761" s="12">
        <f t="shared" si="235"/>
        <v>42242.108252314814</v>
      </c>
    </row>
    <row r="3762" spans="1:20" ht="60" hidden="1" x14ac:dyDescent="0.25">
      <c r="A3762">
        <v>3760</v>
      </c>
      <c r="B3762" s="3" t="s">
        <v>3757</v>
      </c>
      <c r="C3762" s="3" t="s">
        <v>7870</v>
      </c>
      <c r="D3762">
        <v>5000</v>
      </c>
      <c r="E3762">
        <v>5050.7700000000004</v>
      </c>
      <c r="F3762" t="s">
        <v>8219</v>
      </c>
      <c r="G3762" t="s">
        <v>8224</v>
      </c>
      <c r="H3762" t="s">
        <v>8246</v>
      </c>
      <c r="I3762">
        <v>1399293386</v>
      </c>
      <c r="J3762">
        <v>1397133386</v>
      </c>
      <c r="K3762" t="b">
        <v>0</v>
      </c>
      <c r="L3762">
        <v>91</v>
      </c>
      <c r="M3762" t="b">
        <v>1</v>
      </c>
      <c r="N3762" t="s">
        <v>8305</v>
      </c>
      <c r="O3762" s="5">
        <f t="shared" si="232"/>
        <v>101.0154</v>
      </c>
      <c r="P3762" s="7">
        <f t="shared" si="233"/>
        <v>55.502967032967035</v>
      </c>
      <c r="Q3762" t="s">
        <v>8317</v>
      </c>
      <c r="R3762" t="s">
        <v>8359</v>
      </c>
      <c r="S3762" s="12">
        <f t="shared" si="234"/>
        <v>41739.525300925925</v>
      </c>
      <c r="T3762" s="12">
        <f t="shared" si="235"/>
        <v>41764.525300925925</v>
      </c>
    </row>
    <row r="3763" spans="1:20" ht="60" hidden="1" x14ac:dyDescent="0.25">
      <c r="A3763">
        <v>3761</v>
      </c>
      <c r="B3763" s="3" t="s">
        <v>3758</v>
      </c>
      <c r="C3763" s="3" t="s">
        <v>7871</v>
      </c>
      <c r="D3763">
        <v>500</v>
      </c>
      <c r="E3763">
        <v>500</v>
      </c>
      <c r="F3763" t="s">
        <v>8219</v>
      </c>
      <c r="G3763" t="s">
        <v>8225</v>
      </c>
      <c r="H3763" t="s">
        <v>8247</v>
      </c>
      <c r="I3763">
        <v>1439247600</v>
      </c>
      <c r="J3763">
        <v>1434625937</v>
      </c>
      <c r="K3763" t="b">
        <v>0</v>
      </c>
      <c r="L3763">
        <v>3</v>
      </c>
      <c r="M3763" t="b">
        <v>1</v>
      </c>
      <c r="N3763" t="s">
        <v>8305</v>
      </c>
      <c r="O3763" s="5">
        <f t="shared" si="232"/>
        <v>100</v>
      </c>
      <c r="P3763" s="7">
        <f t="shared" si="233"/>
        <v>166.66666666666666</v>
      </c>
      <c r="Q3763" t="s">
        <v>8317</v>
      </c>
      <c r="R3763" t="s">
        <v>8359</v>
      </c>
      <c r="S3763" s="12">
        <f t="shared" si="234"/>
        <v>42173.466863425929</v>
      </c>
      <c r="T3763" s="12">
        <f t="shared" si="235"/>
        <v>42226.958333333328</v>
      </c>
    </row>
    <row r="3764" spans="1:20" ht="45" hidden="1" x14ac:dyDescent="0.25">
      <c r="A3764">
        <v>3762</v>
      </c>
      <c r="B3764" s="3" t="s">
        <v>3759</v>
      </c>
      <c r="C3764" s="3" t="s">
        <v>7872</v>
      </c>
      <c r="D3764">
        <v>1250</v>
      </c>
      <c r="E3764">
        <v>1328</v>
      </c>
      <c r="F3764" t="s">
        <v>8219</v>
      </c>
      <c r="G3764" t="s">
        <v>8225</v>
      </c>
      <c r="H3764" t="s">
        <v>8247</v>
      </c>
      <c r="I3764">
        <v>1438543889</v>
      </c>
      <c r="J3764">
        <v>1436383889</v>
      </c>
      <c r="K3764" t="b">
        <v>0</v>
      </c>
      <c r="L3764">
        <v>28</v>
      </c>
      <c r="M3764" t="b">
        <v>1</v>
      </c>
      <c r="N3764" t="s">
        <v>8305</v>
      </c>
      <c r="O3764" s="5">
        <f t="shared" si="232"/>
        <v>106.24</v>
      </c>
      <c r="P3764" s="7">
        <f t="shared" si="233"/>
        <v>47.428571428571431</v>
      </c>
      <c r="Q3764" t="s">
        <v>8317</v>
      </c>
      <c r="R3764" t="s">
        <v>8359</v>
      </c>
      <c r="S3764" s="12">
        <f t="shared" si="234"/>
        <v>42193.813530092593</v>
      </c>
      <c r="T3764" s="12">
        <f t="shared" si="235"/>
        <v>42218.813530092593</v>
      </c>
    </row>
    <row r="3765" spans="1:20" ht="30" hidden="1" x14ac:dyDescent="0.25">
      <c r="A3765">
        <v>3763</v>
      </c>
      <c r="B3765" s="3" t="s">
        <v>3760</v>
      </c>
      <c r="C3765" s="3" t="s">
        <v>7873</v>
      </c>
      <c r="D3765">
        <v>5000</v>
      </c>
      <c r="E3765">
        <v>5000</v>
      </c>
      <c r="F3765" t="s">
        <v>8219</v>
      </c>
      <c r="G3765" t="s">
        <v>8224</v>
      </c>
      <c r="H3765" t="s">
        <v>8246</v>
      </c>
      <c r="I3765">
        <v>1427907626</v>
      </c>
      <c r="J3765">
        <v>1425319226</v>
      </c>
      <c r="K3765" t="b">
        <v>0</v>
      </c>
      <c r="L3765">
        <v>77</v>
      </c>
      <c r="M3765" t="b">
        <v>1</v>
      </c>
      <c r="N3765" t="s">
        <v>8305</v>
      </c>
      <c r="O3765" s="5">
        <f t="shared" si="232"/>
        <v>100</v>
      </c>
      <c r="P3765" s="7">
        <f t="shared" si="233"/>
        <v>64.935064935064929</v>
      </c>
      <c r="Q3765" t="s">
        <v>8317</v>
      </c>
      <c r="R3765" t="s">
        <v>8359</v>
      </c>
      <c r="S3765" s="12">
        <f t="shared" si="234"/>
        <v>42065.750300925924</v>
      </c>
      <c r="T3765" s="12">
        <f t="shared" si="235"/>
        <v>42095.708634259259</v>
      </c>
    </row>
    <row r="3766" spans="1:20" ht="45" hidden="1" x14ac:dyDescent="0.25">
      <c r="A3766">
        <v>3764</v>
      </c>
      <c r="B3766" s="3" t="s">
        <v>3761</v>
      </c>
      <c r="C3766" s="3" t="s">
        <v>7874</v>
      </c>
      <c r="D3766">
        <v>1500</v>
      </c>
      <c r="E3766">
        <v>1500</v>
      </c>
      <c r="F3766" t="s">
        <v>8219</v>
      </c>
      <c r="G3766" t="s">
        <v>8224</v>
      </c>
      <c r="H3766" t="s">
        <v>8246</v>
      </c>
      <c r="I3766">
        <v>1464482160</v>
      </c>
      <c r="J3766">
        <v>1462824832</v>
      </c>
      <c r="K3766" t="b">
        <v>0</v>
      </c>
      <c r="L3766">
        <v>27</v>
      </c>
      <c r="M3766" t="b">
        <v>1</v>
      </c>
      <c r="N3766" t="s">
        <v>8305</v>
      </c>
      <c r="O3766" s="5">
        <f t="shared" si="232"/>
        <v>100</v>
      </c>
      <c r="P3766" s="7">
        <f t="shared" si="233"/>
        <v>55.555555555555557</v>
      </c>
      <c r="Q3766" t="s">
        <v>8317</v>
      </c>
      <c r="R3766" t="s">
        <v>8359</v>
      </c>
      <c r="S3766" s="12">
        <f t="shared" si="234"/>
        <v>42499.842962962968</v>
      </c>
      <c r="T3766" s="12">
        <f t="shared" si="235"/>
        <v>42519.024999999994</v>
      </c>
    </row>
    <row r="3767" spans="1:20" ht="60" hidden="1" x14ac:dyDescent="0.25">
      <c r="A3767">
        <v>3765</v>
      </c>
      <c r="B3767" s="3" t="s">
        <v>3762</v>
      </c>
      <c r="C3767" s="3" t="s">
        <v>7875</v>
      </c>
      <c r="D3767">
        <v>7000</v>
      </c>
      <c r="E3767">
        <v>7942</v>
      </c>
      <c r="F3767" t="s">
        <v>8219</v>
      </c>
      <c r="G3767" t="s">
        <v>8224</v>
      </c>
      <c r="H3767" t="s">
        <v>8246</v>
      </c>
      <c r="I3767">
        <v>1406745482</v>
      </c>
      <c r="J3767">
        <v>1404153482</v>
      </c>
      <c r="K3767" t="b">
        <v>0</v>
      </c>
      <c r="L3767">
        <v>107</v>
      </c>
      <c r="M3767" t="b">
        <v>1</v>
      </c>
      <c r="N3767" t="s">
        <v>8305</v>
      </c>
      <c r="O3767" s="5">
        <f t="shared" si="232"/>
        <v>113.45714285714286</v>
      </c>
      <c r="P3767" s="7">
        <f t="shared" si="233"/>
        <v>74.224299065420567</v>
      </c>
      <c r="Q3767" t="s">
        <v>8317</v>
      </c>
      <c r="R3767" t="s">
        <v>8359</v>
      </c>
      <c r="S3767" s="12">
        <f t="shared" si="234"/>
        <v>41820.776412037041</v>
      </c>
      <c r="T3767" s="12">
        <f t="shared" si="235"/>
        <v>41850.776412037041</v>
      </c>
    </row>
    <row r="3768" spans="1:20" ht="45" hidden="1" x14ac:dyDescent="0.25">
      <c r="A3768">
        <v>3766</v>
      </c>
      <c r="B3768" s="3" t="s">
        <v>3763</v>
      </c>
      <c r="C3768" s="3" t="s">
        <v>7876</v>
      </c>
      <c r="D3768">
        <v>10000</v>
      </c>
      <c r="E3768">
        <v>10265.01</v>
      </c>
      <c r="F3768" t="s">
        <v>8219</v>
      </c>
      <c r="G3768" t="s">
        <v>8224</v>
      </c>
      <c r="H3768" t="s">
        <v>8246</v>
      </c>
      <c r="I3768">
        <v>1404360045</v>
      </c>
      <c r="J3768">
        <v>1401336045</v>
      </c>
      <c r="K3768" t="b">
        <v>0</v>
      </c>
      <c r="L3768">
        <v>96</v>
      </c>
      <c r="M3768" t="b">
        <v>1</v>
      </c>
      <c r="N3768" t="s">
        <v>8305</v>
      </c>
      <c r="O3768" s="5">
        <f t="shared" si="232"/>
        <v>102.65010000000001</v>
      </c>
      <c r="P3768" s="7">
        <f t="shared" si="233"/>
        <v>106.9271875</v>
      </c>
      <c r="Q3768" t="s">
        <v>8317</v>
      </c>
      <c r="R3768" t="s">
        <v>8359</v>
      </c>
      <c r="S3768" s="12">
        <f t="shared" si="234"/>
        <v>41788.167187500003</v>
      </c>
      <c r="T3768" s="12">
        <f t="shared" si="235"/>
        <v>41823.167187500003</v>
      </c>
    </row>
    <row r="3769" spans="1:20" ht="60" hidden="1" x14ac:dyDescent="0.25">
      <c r="A3769">
        <v>3767</v>
      </c>
      <c r="B3769" s="3" t="s">
        <v>3764</v>
      </c>
      <c r="C3769" s="3" t="s">
        <v>7877</v>
      </c>
      <c r="D3769">
        <v>2000</v>
      </c>
      <c r="E3769">
        <v>2335</v>
      </c>
      <c r="F3769" t="s">
        <v>8219</v>
      </c>
      <c r="G3769" t="s">
        <v>8224</v>
      </c>
      <c r="H3769" t="s">
        <v>8246</v>
      </c>
      <c r="I3769">
        <v>1425185940</v>
      </c>
      <c r="J3769">
        <v>1423960097</v>
      </c>
      <c r="K3769" t="b">
        <v>0</v>
      </c>
      <c r="L3769">
        <v>56</v>
      </c>
      <c r="M3769" t="b">
        <v>1</v>
      </c>
      <c r="N3769" t="s">
        <v>8305</v>
      </c>
      <c r="O3769" s="5">
        <f t="shared" si="232"/>
        <v>116.75</v>
      </c>
      <c r="P3769" s="7">
        <f t="shared" si="233"/>
        <v>41.696428571428569</v>
      </c>
      <c r="Q3769" t="s">
        <v>8317</v>
      </c>
      <c r="R3769" t="s">
        <v>8359</v>
      </c>
      <c r="S3769" s="12">
        <f t="shared" si="234"/>
        <v>42050.019641203704</v>
      </c>
      <c r="T3769" s="12">
        <f t="shared" si="235"/>
        <v>42064.207638888889</v>
      </c>
    </row>
    <row r="3770" spans="1:20" ht="60" hidden="1" x14ac:dyDescent="0.25">
      <c r="A3770">
        <v>3768</v>
      </c>
      <c r="B3770" s="3" t="s">
        <v>3765</v>
      </c>
      <c r="C3770" s="3" t="s">
        <v>7878</v>
      </c>
      <c r="D3770">
        <v>4000</v>
      </c>
      <c r="E3770">
        <v>4306.1099999999997</v>
      </c>
      <c r="F3770" t="s">
        <v>8219</v>
      </c>
      <c r="G3770" t="s">
        <v>8224</v>
      </c>
      <c r="H3770" t="s">
        <v>8246</v>
      </c>
      <c r="I3770">
        <v>1402594090</v>
      </c>
      <c r="J3770">
        <v>1400002090</v>
      </c>
      <c r="K3770" t="b">
        <v>0</v>
      </c>
      <c r="L3770">
        <v>58</v>
      </c>
      <c r="M3770" t="b">
        <v>1</v>
      </c>
      <c r="N3770" t="s">
        <v>8305</v>
      </c>
      <c r="O3770" s="5">
        <f t="shared" si="232"/>
        <v>107.65274999999998</v>
      </c>
      <c r="P3770" s="7">
        <f t="shared" si="233"/>
        <v>74.243275862068955</v>
      </c>
      <c r="Q3770" t="s">
        <v>8317</v>
      </c>
      <c r="R3770" t="s">
        <v>8359</v>
      </c>
      <c r="S3770" s="12">
        <f t="shared" si="234"/>
        <v>41772.727893518517</v>
      </c>
      <c r="T3770" s="12">
        <f t="shared" si="235"/>
        <v>41802.727893518517</v>
      </c>
    </row>
    <row r="3771" spans="1:20" ht="45" hidden="1" x14ac:dyDescent="0.25">
      <c r="A3771">
        <v>3769</v>
      </c>
      <c r="B3771" s="3" t="s">
        <v>3766</v>
      </c>
      <c r="C3771" s="3" t="s">
        <v>7879</v>
      </c>
      <c r="D3771">
        <v>1100</v>
      </c>
      <c r="E3771">
        <v>1100</v>
      </c>
      <c r="F3771" t="s">
        <v>8219</v>
      </c>
      <c r="G3771" t="s">
        <v>8224</v>
      </c>
      <c r="H3771" t="s">
        <v>8246</v>
      </c>
      <c r="I3771">
        <v>1460730079</v>
      </c>
      <c r="J3771">
        <v>1458138079</v>
      </c>
      <c r="K3771" t="b">
        <v>0</v>
      </c>
      <c r="L3771">
        <v>15</v>
      </c>
      <c r="M3771" t="b">
        <v>1</v>
      </c>
      <c r="N3771" t="s">
        <v>8305</v>
      </c>
      <c r="O3771" s="5">
        <f t="shared" si="232"/>
        <v>100</v>
      </c>
      <c r="P3771" s="7">
        <f t="shared" si="233"/>
        <v>73.333333333333329</v>
      </c>
      <c r="Q3771" t="s">
        <v>8317</v>
      </c>
      <c r="R3771" t="s">
        <v>8359</v>
      </c>
      <c r="S3771" s="12">
        <f t="shared" si="234"/>
        <v>42445.598136574074</v>
      </c>
      <c r="T3771" s="12">
        <f t="shared" si="235"/>
        <v>42475.598136574074</v>
      </c>
    </row>
    <row r="3772" spans="1:20" ht="60" hidden="1" x14ac:dyDescent="0.25">
      <c r="A3772">
        <v>3770</v>
      </c>
      <c r="B3772" s="3" t="s">
        <v>3767</v>
      </c>
      <c r="C3772" s="3" t="s">
        <v>7880</v>
      </c>
      <c r="D3772">
        <v>2000</v>
      </c>
      <c r="E3772">
        <v>2000</v>
      </c>
      <c r="F3772" t="s">
        <v>8219</v>
      </c>
      <c r="G3772" t="s">
        <v>8225</v>
      </c>
      <c r="H3772" t="s">
        <v>8247</v>
      </c>
      <c r="I3772">
        <v>1434234010</v>
      </c>
      <c r="J3772">
        <v>1431642010</v>
      </c>
      <c r="K3772" t="b">
        <v>0</v>
      </c>
      <c r="L3772">
        <v>20</v>
      </c>
      <c r="M3772" t="b">
        <v>1</v>
      </c>
      <c r="N3772" t="s">
        <v>8305</v>
      </c>
      <c r="O3772" s="5">
        <f t="shared" si="232"/>
        <v>100</v>
      </c>
      <c r="P3772" s="7">
        <f t="shared" si="233"/>
        <v>100</v>
      </c>
      <c r="Q3772" t="s">
        <v>8317</v>
      </c>
      <c r="R3772" t="s">
        <v>8359</v>
      </c>
      <c r="S3772" s="12">
        <f t="shared" si="234"/>
        <v>42138.930671296301</v>
      </c>
      <c r="T3772" s="12">
        <f t="shared" si="235"/>
        <v>42168.930671296301</v>
      </c>
    </row>
    <row r="3773" spans="1:20" ht="30" hidden="1" x14ac:dyDescent="0.25">
      <c r="A3773">
        <v>3771</v>
      </c>
      <c r="B3773" s="3" t="s">
        <v>3768</v>
      </c>
      <c r="C3773" s="3" t="s">
        <v>7881</v>
      </c>
      <c r="D3773">
        <v>1000</v>
      </c>
      <c r="E3773">
        <v>1460</v>
      </c>
      <c r="F3773" t="s">
        <v>8219</v>
      </c>
      <c r="G3773" t="s">
        <v>8224</v>
      </c>
      <c r="H3773" t="s">
        <v>8246</v>
      </c>
      <c r="I3773">
        <v>1463529600</v>
      </c>
      <c r="J3773">
        <v>1462307652</v>
      </c>
      <c r="K3773" t="b">
        <v>0</v>
      </c>
      <c r="L3773">
        <v>38</v>
      </c>
      <c r="M3773" t="b">
        <v>1</v>
      </c>
      <c r="N3773" t="s">
        <v>8305</v>
      </c>
      <c r="O3773" s="5">
        <f t="shared" si="232"/>
        <v>146</v>
      </c>
      <c r="P3773" s="7">
        <f t="shared" si="233"/>
        <v>38.421052631578945</v>
      </c>
      <c r="Q3773" t="s">
        <v>8317</v>
      </c>
      <c r="R3773" t="s">
        <v>8359</v>
      </c>
      <c r="S3773" s="12">
        <f t="shared" si="234"/>
        <v>42493.857083333336</v>
      </c>
      <c r="T3773" s="12">
        <f t="shared" si="235"/>
        <v>42508</v>
      </c>
    </row>
    <row r="3774" spans="1:20" ht="45" hidden="1" x14ac:dyDescent="0.25">
      <c r="A3774">
        <v>3772</v>
      </c>
      <c r="B3774" s="3" t="s">
        <v>3769</v>
      </c>
      <c r="C3774" s="3" t="s">
        <v>7882</v>
      </c>
      <c r="D3774">
        <v>5000</v>
      </c>
      <c r="E3774">
        <v>5510</v>
      </c>
      <c r="F3774" t="s">
        <v>8219</v>
      </c>
      <c r="G3774" t="s">
        <v>8224</v>
      </c>
      <c r="H3774" t="s">
        <v>8246</v>
      </c>
      <c r="I3774">
        <v>1480399200</v>
      </c>
      <c r="J3774">
        <v>1478616506</v>
      </c>
      <c r="K3774" t="b">
        <v>0</v>
      </c>
      <c r="L3774">
        <v>33</v>
      </c>
      <c r="M3774" t="b">
        <v>1</v>
      </c>
      <c r="N3774" t="s">
        <v>8305</v>
      </c>
      <c r="O3774" s="5">
        <f t="shared" si="232"/>
        <v>110.2</v>
      </c>
      <c r="P3774" s="7">
        <f t="shared" si="233"/>
        <v>166.96969696969697</v>
      </c>
      <c r="Q3774" t="s">
        <v>8317</v>
      </c>
      <c r="R3774" t="s">
        <v>8359</v>
      </c>
      <c r="S3774" s="12">
        <f t="shared" si="234"/>
        <v>42682.616967592592</v>
      </c>
      <c r="T3774" s="12">
        <f t="shared" si="235"/>
        <v>42703.25</v>
      </c>
    </row>
    <row r="3775" spans="1:20" ht="30" hidden="1" x14ac:dyDescent="0.25">
      <c r="A3775">
        <v>3773</v>
      </c>
      <c r="B3775" s="3" t="s">
        <v>3770</v>
      </c>
      <c r="C3775" s="3" t="s">
        <v>7883</v>
      </c>
      <c r="D3775">
        <v>5000</v>
      </c>
      <c r="E3775">
        <v>5410</v>
      </c>
      <c r="F3775" t="s">
        <v>8219</v>
      </c>
      <c r="G3775" t="s">
        <v>8224</v>
      </c>
      <c r="H3775" t="s">
        <v>8246</v>
      </c>
      <c r="I3775">
        <v>1479175680</v>
      </c>
      <c r="J3775">
        <v>1476317247</v>
      </c>
      <c r="K3775" t="b">
        <v>0</v>
      </c>
      <c r="L3775">
        <v>57</v>
      </c>
      <c r="M3775" t="b">
        <v>1</v>
      </c>
      <c r="N3775" t="s">
        <v>8305</v>
      </c>
      <c r="O3775" s="5">
        <f t="shared" si="232"/>
        <v>108.2</v>
      </c>
      <c r="P3775" s="7">
        <f t="shared" si="233"/>
        <v>94.912280701754383</v>
      </c>
      <c r="Q3775" t="s">
        <v>8317</v>
      </c>
      <c r="R3775" t="s">
        <v>8359</v>
      </c>
      <c r="S3775" s="12">
        <f t="shared" si="234"/>
        <v>42656.005173611105</v>
      </c>
      <c r="T3775" s="12">
        <f t="shared" si="235"/>
        <v>42689.088888888888</v>
      </c>
    </row>
    <row r="3776" spans="1:20" ht="60" hidden="1" x14ac:dyDescent="0.25">
      <c r="A3776">
        <v>3774</v>
      </c>
      <c r="B3776" s="3" t="s">
        <v>3771</v>
      </c>
      <c r="C3776" s="3" t="s">
        <v>7884</v>
      </c>
      <c r="D3776">
        <v>2500</v>
      </c>
      <c r="E3776">
        <v>2500</v>
      </c>
      <c r="F3776" t="s">
        <v>8219</v>
      </c>
      <c r="G3776" t="s">
        <v>8229</v>
      </c>
      <c r="H3776" t="s">
        <v>8251</v>
      </c>
      <c r="I3776">
        <v>1428606055</v>
      </c>
      <c r="J3776">
        <v>1427223655</v>
      </c>
      <c r="K3776" t="b">
        <v>0</v>
      </c>
      <c r="L3776">
        <v>25</v>
      </c>
      <c r="M3776" t="b">
        <v>1</v>
      </c>
      <c r="N3776" t="s">
        <v>8305</v>
      </c>
      <c r="O3776" s="5">
        <f t="shared" si="232"/>
        <v>100</v>
      </c>
      <c r="P3776" s="7">
        <f t="shared" si="233"/>
        <v>100</v>
      </c>
      <c r="Q3776" t="s">
        <v>8317</v>
      </c>
      <c r="R3776" t="s">
        <v>8359</v>
      </c>
      <c r="S3776" s="12">
        <f t="shared" si="234"/>
        <v>42087.792303240742</v>
      </c>
      <c r="T3776" s="12">
        <f t="shared" si="235"/>
        <v>42103.792303240742</v>
      </c>
    </row>
    <row r="3777" spans="1:20" ht="45" hidden="1" x14ac:dyDescent="0.25">
      <c r="A3777">
        <v>3775</v>
      </c>
      <c r="B3777" s="3" t="s">
        <v>3772</v>
      </c>
      <c r="C3777" s="3" t="s">
        <v>7885</v>
      </c>
      <c r="D3777">
        <v>2000</v>
      </c>
      <c r="E3777">
        <v>2005</v>
      </c>
      <c r="F3777" t="s">
        <v>8219</v>
      </c>
      <c r="G3777" t="s">
        <v>8224</v>
      </c>
      <c r="H3777" t="s">
        <v>8246</v>
      </c>
      <c r="I3777">
        <v>1428552000</v>
      </c>
      <c r="J3777">
        <v>1426199843</v>
      </c>
      <c r="K3777" t="b">
        <v>0</v>
      </c>
      <c r="L3777">
        <v>14</v>
      </c>
      <c r="M3777" t="b">
        <v>1</v>
      </c>
      <c r="N3777" t="s">
        <v>8305</v>
      </c>
      <c r="O3777" s="5">
        <f t="shared" si="232"/>
        <v>100.25</v>
      </c>
      <c r="P3777" s="7">
        <f t="shared" si="233"/>
        <v>143.21428571428572</v>
      </c>
      <c r="Q3777" t="s">
        <v>8317</v>
      </c>
      <c r="R3777" t="s">
        <v>8359</v>
      </c>
      <c r="S3777" s="12">
        <f t="shared" si="234"/>
        <v>42075.942627314813</v>
      </c>
      <c r="T3777" s="12">
        <f t="shared" si="235"/>
        <v>42103.166666666672</v>
      </c>
    </row>
    <row r="3778" spans="1:20" ht="60" hidden="1" x14ac:dyDescent="0.25">
      <c r="A3778">
        <v>3776</v>
      </c>
      <c r="B3778" s="3" t="s">
        <v>3773</v>
      </c>
      <c r="C3778" s="3" t="s">
        <v>7886</v>
      </c>
      <c r="D3778">
        <v>8000</v>
      </c>
      <c r="E3778">
        <v>8537</v>
      </c>
      <c r="F3778" t="s">
        <v>8219</v>
      </c>
      <c r="G3778" t="s">
        <v>8224</v>
      </c>
      <c r="H3778" t="s">
        <v>8246</v>
      </c>
      <c r="I3778">
        <v>1406854800</v>
      </c>
      <c r="J3778">
        <v>1403599778</v>
      </c>
      <c r="K3778" t="b">
        <v>0</v>
      </c>
      <c r="L3778">
        <v>94</v>
      </c>
      <c r="M3778" t="b">
        <v>1</v>
      </c>
      <c r="N3778" t="s">
        <v>8305</v>
      </c>
      <c r="O3778" s="5">
        <f t="shared" si="232"/>
        <v>106.71250000000001</v>
      </c>
      <c r="P3778" s="7">
        <f t="shared" si="233"/>
        <v>90.819148936170208</v>
      </c>
      <c r="Q3778" t="s">
        <v>8317</v>
      </c>
      <c r="R3778" t="s">
        <v>8359</v>
      </c>
      <c r="S3778" s="12">
        <f t="shared" si="234"/>
        <v>41814.367800925924</v>
      </c>
      <c r="T3778" s="12">
        <f t="shared" si="235"/>
        <v>41852.041666666664</v>
      </c>
    </row>
    <row r="3779" spans="1:20" ht="45" hidden="1" x14ac:dyDescent="0.25">
      <c r="A3779">
        <v>3777</v>
      </c>
      <c r="B3779" s="3" t="s">
        <v>3774</v>
      </c>
      <c r="C3779" s="3" t="s">
        <v>7887</v>
      </c>
      <c r="D3779">
        <v>2000</v>
      </c>
      <c r="E3779">
        <v>2864</v>
      </c>
      <c r="F3779" t="s">
        <v>8219</v>
      </c>
      <c r="G3779" t="s">
        <v>8224</v>
      </c>
      <c r="H3779" t="s">
        <v>8246</v>
      </c>
      <c r="I3779">
        <v>1411790400</v>
      </c>
      <c r="J3779">
        <v>1409884821</v>
      </c>
      <c r="K3779" t="b">
        <v>0</v>
      </c>
      <c r="L3779">
        <v>59</v>
      </c>
      <c r="M3779" t="b">
        <v>1</v>
      </c>
      <c r="N3779" t="s">
        <v>8305</v>
      </c>
      <c r="O3779" s="5">
        <f t="shared" ref="O3779:O3842" si="236">(E3779/D3779)*100</f>
        <v>143.19999999999999</v>
      </c>
      <c r="P3779" s="7">
        <f t="shared" ref="P3779:P3842" si="237">IF(E3779&gt;0,E3779/L3779,"N/A")</f>
        <v>48.542372881355931</v>
      </c>
      <c r="Q3779" t="s">
        <v>8317</v>
      </c>
      <c r="R3779" t="s">
        <v>8359</v>
      </c>
      <c r="S3779" s="12">
        <f t="shared" ref="S3779:S3842" si="238">(((J3779/60)/60)/24)+DATE(1970,1,1)</f>
        <v>41887.111354166671</v>
      </c>
      <c r="T3779" s="12">
        <f t="shared" ref="T3779:T3842" si="239">(((I3779/60)/60/24)+DATE(1970,1,1))</f>
        <v>41909.166666666664</v>
      </c>
    </row>
    <row r="3780" spans="1:20" ht="30" hidden="1" x14ac:dyDescent="0.25">
      <c r="A3780">
        <v>3778</v>
      </c>
      <c r="B3780" s="3" t="s">
        <v>3775</v>
      </c>
      <c r="C3780" s="3" t="s">
        <v>7888</v>
      </c>
      <c r="D3780">
        <v>2400</v>
      </c>
      <c r="E3780">
        <v>2521</v>
      </c>
      <c r="F3780" t="s">
        <v>8219</v>
      </c>
      <c r="G3780" t="s">
        <v>8224</v>
      </c>
      <c r="H3780" t="s">
        <v>8246</v>
      </c>
      <c r="I3780">
        <v>1423942780</v>
      </c>
      <c r="J3780">
        <v>1418758780</v>
      </c>
      <c r="K3780" t="b">
        <v>0</v>
      </c>
      <c r="L3780">
        <v>36</v>
      </c>
      <c r="M3780" t="b">
        <v>1</v>
      </c>
      <c r="N3780" t="s">
        <v>8305</v>
      </c>
      <c r="O3780" s="5">
        <f t="shared" si="236"/>
        <v>105.04166666666667</v>
      </c>
      <c r="P3780" s="7">
        <f t="shared" si="237"/>
        <v>70.027777777777771</v>
      </c>
      <c r="Q3780" t="s">
        <v>8317</v>
      </c>
      <c r="R3780" t="s">
        <v>8359</v>
      </c>
      <c r="S3780" s="12">
        <f t="shared" si="238"/>
        <v>41989.819212962961</v>
      </c>
      <c r="T3780" s="12">
        <f t="shared" si="239"/>
        <v>42049.819212962961</v>
      </c>
    </row>
    <row r="3781" spans="1:20" ht="30" hidden="1" x14ac:dyDescent="0.25">
      <c r="A3781">
        <v>3779</v>
      </c>
      <c r="B3781" s="3" t="s">
        <v>3776</v>
      </c>
      <c r="C3781" s="3" t="s">
        <v>7889</v>
      </c>
      <c r="D3781">
        <v>15000</v>
      </c>
      <c r="E3781">
        <v>15597</v>
      </c>
      <c r="F3781" t="s">
        <v>8219</v>
      </c>
      <c r="G3781" t="s">
        <v>8224</v>
      </c>
      <c r="H3781" t="s">
        <v>8246</v>
      </c>
      <c r="I3781">
        <v>1459010340</v>
      </c>
      <c r="J3781">
        <v>1456421940</v>
      </c>
      <c r="K3781" t="b">
        <v>0</v>
      </c>
      <c r="L3781">
        <v>115</v>
      </c>
      <c r="M3781" t="b">
        <v>1</v>
      </c>
      <c r="N3781" t="s">
        <v>8305</v>
      </c>
      <c r="O3781" s="5">
        <f t="shared" si="236"/>
        <v>103.98</v>
      </c>
      <c r="P3781" s="7">
        <f t="shared" si="237"/>
        <v>135.62608695652173</v>
      </c>
      <c r="Q3781" t="s">
        <v>8317</v>
      </c>
      <c r="R3781" t="s">
        <v>8359</v>
      </c>
      <c r="S3781" s="12">
        <f t="shared" si="238"/>
        <v>42425.735416666663</v>
      </c>
      <c r="T3781" s="12">
        <f t="shared" si="239"/>
        <v>42455.693750000006</v>
      </c>
    </row>
    <row r="3782" spans="1:20" ht="45" hidden="1" x14ac:dyDescent="0.25">
      <c r="A3782">
        <v>3780</v>
      </c>
      <c r="B3782" s="3" t="s">
        <v>3777</v>
      </c>
      <c r="C3782" s="3" t="s">
        <v>7890</v>
      </c>
      <c r="D3782">
        <v>2500</v>
      </c>
      <c r="E3782">
        <v>3000</v>
      </c>
      <c r="F3782" t="s">
        <v>8219</v>
      </c>
      <c r="G3782" t="s">
        <v>8224</v>
      </c>
      <c r="H3782" t="s">
        <v>8246</v>
      </c>
      <c r="I3782">
        <v>1436817960</v>
      </c>
      <c r="J3782">
        <v>1433999785</v>
      </c>
      <c r="K3782" t="b">
        <v>0</v>
      </c>
      <c r="L3782">
        <v>30</v>
      </c>
      <c r="M3782" t="b">
        <v>1</v>
      </c>
      <c r="N3782" t="s">
        <v>8305</v>
      </c>
      <c r="O3782" s="5">
        <f t="shared" si="236"/>
        <v>120</v>
      </c>
      <c r="P3782" s="7">
        <f t="shared" si="237"/>
        <v>100</v>
      </c>
      <c r="Q3782" t="s">
        <v>8317</v>
      </c>
      <c r="R3782" t="s">
        <v>8359</v>
      </c>
      <c r="S3782" s="12">
        <f t="shared" si="238"/>
        <v>42166.219733796301</v>
      </c>
      <c r="T3782" s="12">
        <f t="shared" si="239"/>
        <v>42198.837499999994</v>
      </c>
    </row>
    <row r="3783" spans="1:20" ht="60" hidden="1" x14ac:dyDescent="0.25">
      <c r="A3783">
        <v>3781</v>
      </c>
      <c r="B3783" s="3" t="s">
        <v>3778</v>
      </c>
      <c r="C3783" s="3" t="s">
        <v>7891</v>
      </c>
      <c r="D3783">
        <v>4500</v>
      </c>
      <c r="E3783">
        <v>4935</v>
      </c>
      <c r="F3783" t="s">
        <v>8219</v>
      </c>
      <c r="G3783" t="s">
        <v>8224</v>
      </c>
      <c r="H3783" t="s">
        <v>8246</v>
      </c>
      <c r="I3783">
        <v>1410210685</v>
      </c>
      <c r="J3783">
        <v>1408050685</v>
      </c>
      <c r="K3783" t="b">
        <v>0</v>
      </c>
      <c r="L3783">
        <v>52</v>
      </c>
      <c r="M3783" t="b">
        <v>1</v>
      </c>
      <c r="N3783" t="s">
        <v>8305</v>
      </c>
      <c r="O3783" s="5">
        <f t="shared" si="236"/>
        <v>109.66666666666667</v>
      </c>
      <c r="P3783" s="7">
        <f t="shared" si="237"/>
        <v>94.90384615384616</v>
      </c>
      <c r="Q3783" t="s">
        <v>8317</v>
      </c>
      <c r="R3783" t="s">
        <v>8359</v>
      </c>
      <c r="S3783" s="12">
        <f t="shared" si="238"/>
        <v>41865.882928240739</v>
      </c>
      <c r="T3783" s="12">
        <f t="shared" si="239"/>
        <v>41890.882928240739</v>
      </c>
    </row>
    <row r="3784" spans="1:20" ht="60" hidden="1" x14ac:dyDescent="0.25">
      <c r="A3784">
        <v>3782</v>
      </c>
      <c r="B3784" s="3" t="s">
        <v>3779</v>
      </c>
      <c r="C3784" s="3" t="s">
        <v>7892</v>
      </c>
      <c r="D3784">
        <v>2000</v>
      </c>
      <c r="E3784">
        <v>2035</v>
      </c>
      <c r="F3784" t="s">
        <v>8219</v>
      </c>
      <c r="G3784" t="s">
        <v>8225</v>
      </c>
      <c r="H3784" t="s">
        <v>8247</v>
      </c>
      <c r="I3784">
        <v>1469401200</v>
      </c>
      <c r="J3784">
        <v>1466887297</v>
      </c>
      <c r="K3784" t="b">
        <v>0</v>
      </c>
      <c r="L3784">
        <v>27</v>
      </c>
      <c r="M3784" t="b">
        <v>1</v>
      </c>
      <c r="N3784" t="s">
        <v>8305</v>
      </c>
      <c r="O3784" s="5">
        <f t="shared" si="236"/>
        <v>101.75</v>
      </c>
      <c r="P3784" s="7">
        <f t="shared" si="237"/>
        <v>75.370370370370367</v>
      </c>
      <c r="Q3784" t="s">
        <v>8317</v>
      </c>
      <c r="R3784" t="s">
        <v>8359</v>
      </c>
      <c r="S3784" s="12">
        <f t="shared" si="238"/>
        <v>42546.862233796302</v>
      </c>
      <c r="T3784" s="12">
        <f t="shared" si="239"/>
        <v>42575.958333333328</v>
      </c>
    </row>
    <row r="3785" spans="1:20" ht="45" hidden="1" x14ac:dyDescent="0.25">
      <c r="A3785">
        <v>3783</v>
      </c>
      <c r="B3785" s="3" t="s">
        <v>3780</v>
      </c>
      <c r="C3785" s="3" t="s">
        <v>7893</v>
      </c>
      <c r="D3785">
        <v>1200</v>
      </c>
      <c r="E3785">
        <v>1547</v>
      </c>
      <c r="F3785" t="s">
        <v>8219</v>
      </c>
      <c r="G3785" t="s">
        <v>8224</v>
      </c>
      <c r="H3785" t="s">
        <v>8246</v>
      </c>
      <c r="I3785">
        <v>1458057600</v>
      </c>
      <c r="J3785">
        <v>1455938520</v>
      </c>
      <c r="K3785" t="b">
        <v>0</v>
      </c>
      <c r="L3785">
        <v>24</v>
      </c>
      <c r="M3785" t="b">
        <v>1</v>
      </c>
      <c r="N3785" t="s">
        <v>8305</v>
      </c>
      <c r="O3785" s="5">
        <f t="shared" si="236"/>
        <v>128.91666666666666</v>
      </c>
      <c r="P3785" s="7">
        <f t="shared" si="237"/>
        <v>64.458333333333329</v>
      </c>
      <c r="Q3785" t="s">
        <v>8317</v>
      </c>
      <c r="R3785" t="s">
        <v>8359</v>
      </c>
      <c r="S3785" s="12">
        <f t="shared" si="238"/>
        <v>42420.140277777777</v>
      </c>
      <c r="T3785" s="12">
        <f t="shared" si="239"/>
        <v>42444.666666666672</v>
      </c>
    </row>
    <row r="3786" spans="1:20" ht="60" hidden="1" x14ac:dyDescent="0.25">
      <c r="A3786">
        <v>3784</v>
      </c>
      <c r="B3786" s="3" t="s">
        <v>3781</v>
      </c>
      <c r="C3786" s="3" t="s">
        <v>7894</v>
      </c>
      <c r="D3786">
        <v>1000</v>
      </c>
      <c r="E3786">
        <v>1150</v>
      </c>
      <c r="F3786" t="s">
        <v>8219</v>
      </c>
      <c r="G3786" t="s">
        <v>8229</v>
      </c>
      <c r="H3786" t="s">
        <v>8251</v>
      </c>
      <c r="I3786">
        <v>1468193532</v>
      </c>
      <c r="J3786">
        <v>1465601532</v>
      </c>
      <c r="K3786" t="b">
        <v>0</v>
      </c>
      <c r="L3786">
        <v>10</v>
      </c>
      <c r="M3786" t="b">
        <v>1</v>
      </c>
      <c r="N3786" t="s">
        <v>8305</v>
      </c>
      <c r="O3786" s="5">
        <f t="shared" si="236"/>
        <v>114.99999999999999</v>
      </c>
      <c r="P3786" s="7">
        <f t="shared" si="237"/>
        <v>115</v>
      </c>
      <c r="Q3786" t="s">
        <v>8317</v>
      </c>
      <c r="R3786" t="s">
        <v>8359</v>
      </c>
      <c r="S3786" s="12">
        <f t="shared" si="238"/>
        <v>42531.980694444443</v>
      </c>
      <c r="T3786" s="12">
        <f t="shared" si="239"/>
        <v>42561.980694444443</v>
      </c>
    </row>
    <row r="3787" spans="1:20" ht="60" hidden="1" x14ac:dyDescent="0.25">
      <c r="A3787">
        <v>3785</v>
      </c>
      <c r="B3787" s="3" t="s">
        <v>3782</v>
      </c>
      <c r="C3787" s="3" t="s">
        <v>7895</v>
      </c>
      <c r="D3787">
        <v>2000</v>
      </c>
      <c r="E3787">
        <v>3015</v>
      </c>
      <c r="F3787" t="s">
        <v>8219</v>
      </c>
      <c r="G3787" t="s">
        <v>8225</v>
      </c>
      <c r="H3787" t="s">
        <v>8247</v>
      </c>
      <c r="I3787">
        <v>1470132180</v>
      </c>
      <c r="J3787">
        <v>1467040769</v>
      </c>
      <c r="K3787" t="b">
        <v>0</v>
      </c>
      <c r="L3787">
        <v>30</v>
      </c>
      <c r="M3787" t="b">
        <v>1</v>
      </c>
      <c r="N3787" t="s">
        <v>8305</v>
      </c>
      <c r="O3787" s="5">
        <f t="shared" si="236"/>
        <v>150.75</v>
      </c>
      <c r="P3787" s="7">
        <f t="shared" si="237"/>
        <v>100.5</v>
      </c>
      <c r="Q3787" t="s">
        <v>8317</v>
      </c>
      <c r="R3787" t="s">
        <v>8359</v>
      </c>
      <c r="S3787" s="12">
        <f t="shared" si="238"/>
        <v>42548.63853009259</v>
      </c>
      <c r="T3787" s="12">
        <f t="shared" si="239"/>
        <v>42584.418749999997</v>
      </c>
    </row>
    <row r="3788" spans="1:20" ht="45" hidden="1" x14ac:dyDescent="0.25">
      <c r="A3788">
        <v>3786</v>
      </c>
      <c r="B3788" s="3" t="s">
        <v>3783</v>
      </c>
      <c r="C3788" s="3" t="s">
        <v>7896</v>
      </c>
      <c r="D3788">
        <v>6000</v>
      </c>
      <c r="E3788">
        <v>6658</v>
      </c>
      <c r="F3788" t="s">
        <v>8219</v>
      </c>
      <c r="G3788" t="s">
        <v>8224</v>
      </c>
      <c r="H3788" t="s">
        <v>8246</v>
      </c>
      <c r="I3788">
        <v>1464310475</v>
      </c>
      <c r="J3788">
        <v>1461718475</v>
      </c>
      <c r="K3788" t="b">
        <v>0</v>
      </c>
      <c r="L3788">
        <v>71</v>
      </c>
      <c r="M3788" t="b">
        <v>1</v>
      </c>
      <c r="N3788" t="s">
        <v>8305</v>
      </c>
      <c r="O3788" s="5">
        <f t="shared" si="236"/>
        <v>110.96666666666665</v>
      </c>
      <c r="P3788" s="7">
        <f t="shared" si="237"/>
        <v>93.774647887323937</v>
      </c>
      <c r="Q3788" t="s">
        <v>8317</v>
      </c>
      <c r="R3788" t="s">
        <v>8359</v>
      </c>
      <c r="S3788" s="12">
        <f t="shared" si="238"/>
        <v>42487.037905092591</v>
      </c>
      <c r="T3788" s="12">
        <f t="shared" si="239"/>
        <v>42517.037905092591</v>
      </c>
    </row>
    <row r="3789" spans="1:20" ht="45" hidden="1" x14ac:dyDescent="0.25">
      <c r="A3789">
        <v>3787</v>
      </c>
      <c r="B3789" s="3" t="s">
        <v>3784</v>
      </c>
      <c r="C3789" s="3" t="s">
        <v>7897</v>
      </c>
      <c r="D3789">
        <v>350</v>
      </c>
      <c r="E3789">
        <v>351</v>
      </c>
      <c r="F3789" t="s">
        <v>8219</v>
      </c>
      <c r="G3789" t="s">
        <v>8224</v>
      </c>
      <c r="H3789" t="s">
        <v>8246</v>
      </c>
      <c r="I3789">
        <v>1436587140</v>
      </c>
      <c r="J3789">
        <v>1434113406</v>
      </c>
      <c r="K3789" t="b">
        <v>0</v>
      </c>
      <c r="L3789">
        <v>10</v>
      </c>
      <c r="M3789" t="b">
        <v>1</v>
      </c>
      <c r="N3789" t="s">
        <v>8305</v>
      </c>
      <c r="O3789" s="5">
        <f t="shared" si="236"/>
        <v>100.28571428571429</v>
      </c>
      <c r="P3789" s="7">
        <f t="shared" si="237"/>
        <v>35.1</v>
      </c>
      <c r="Q3789" t="s">
        <v>8317</v>
      </c>
      <c r="R3789" t="s">
        <v>8359</v>
      </c>
      <c r="S3789" s="12">
        <f t="shared" si="238"/>
        <v>42167.534791666665</v>
      </c>
      <c r="T3789" s="12">
        <f t="shared" si="239"/>
        <v>42196.165972222225</v>
      </c>
    </row>
    <row r="3790" spans="1:20" ht="75" x14ac:dyDescent="0.25">
      <c r="A3790">
        <v>3788</v>
      </c>
      <c r="B3790" s="3" t="s">
        <v>3785</v>
      </c>
      <c r="C3790" s="3" t="s">
        <v>7898</v>
      </c>
      <c r="D3790">
        <v>75000</v>
      </c>
      <c r="E3790">
        <v>500</v>
      </c>
      <c r="F3790" t="s">
        <v>8221</v>
      </c>
      <c r="G3790" t="s">
        <v>8224</v>
      </c>
      <c r="H3790" t="s">
        <v>8246</v>
      </c>
      <c r="I3790">
        <v>1450887480</v>
      </c>
      <c r="J3790">
        <v>1448469719</v>
      </c>
      <c r="K3790" t="b">
        <v>0</v>
      </c>
      <c r="L3790">
        <v>1</v>
      </c>
      <c r="M3790" t="b">
        <v>0</v>
      </c>
      <c r="N3790" t="s">
        <v>8305</v>
      </c>
      <c r="O3790" s="5">
        <f t="shared" si="236"/>
        <v>0.66666666666666674</v>
      </c>
      <c r="P3790" s="7">
        <f t="shared" si="237"/>
        <v>500</v>
      </c>
      <c r="Q3790" t="s">
        <v>8317</v>
      </c>
      <c r="R3790" t="s">
        <v>8359</v>
      </c>
      <c r="S3790" s="12">
        <f t="shared" si="238"/>
        <v>42333.695821759262</v>
      </c>
      <c r="T3790" s="12">
        <f t="shared" si="239"/>
        <v>42361.679166666669</v>
      </c>
    </row>
    <row r="3791" spans="1:20" ht="45" x14ac:dyDescent="0.25">
      <c r="A3791">
        <v>3789</v>
      </c>
      <c r="B3791" s="3" t="s">
        <v>3786</v>
      </c>
      <c r="C3791" s="3" t="s">
        <v>7899</v>
      </c>
      <c r="D3791">
        <v>3550</v>
      </c>
      <c r="E3791">
        <v>116</v>
      </c>
      <c r="F3791" t="s">
        <v>8221</v>
      </c>
      <c r="G3791" t="s">
        <v>8225</v>
      </c>
      <c r="H3791" t="s">
        <v>8247</v>
      </c>
      <c r="I3791">
        <v>1434395418</v>
      </c>
      <c r="J3791">
        <v>1431630618</v>
      </c>
      <c r="K3791" t="b">
        <v>0</v>
      </c>
      <c r="L3791">
        <v>4</v>
      </c>
      <c r="M3791" t="b">
        <v>0</v>
      </c>
      <c r="N3791" t="s">
        <v>8305</v>
      </c>
      <c r="O3791" s="5">
        <f t="shared" si="236"/>
        <v>3.267605633802817</v>
      </c>
      <c r="P3791" s="7">
        <f t="shared" si="237"/>
        <v>29</v>
      </c>
      <c r="Q3791" t="s">
        <v>8317</v>
      </c>
      <c r="R3791" t="s">
        <v>8359</v>
      </c>
      <c r="S3791" s="12">
        <f t="shared" si="238"/>
        <v>42138.798819444448</v>
      </c>
      <c r="T3791" s="12">
        <f t="shared" si="239"/>
        <v>42170.798819444448</v>
      </c>
    </row>
    <row r="3792" spans="1:20" ht="60" x14ac:dyDescent="0.25">
      <c r="A3792">
        <v>3790</v>
      </c>
      <c r="B3792" s="3" t="s">
        <v>3787</v>
      </c>
      <c r="C3792" s="3" t="s">
        <v>7900</v>
      </c>
      <c r="D3792">
        <v>15000</v>
      </c>
      <c r="E3792">
        <v>0</v>
      </c>
      <c r="F3792" t="s">
        <v>8221</v>
      </c>
      <c r="G3792" t="s">
        <v>8224</v>
      </c>
      <c r="H3792" t="s">
        <v>8246</v>
      </c>
      <c r="I3792">
        <v>1479834023</v>
      </c>
      <c r="J3792">
        <v>1477238423</v>
      </c>
      <c r="K3792" t="b">
        <v>0</v>
      </c>
      <c r="L3792">
        <v>0</v>
      </c>
      <c r="M3792" t="b">
        <v>0</v>
      </c>
      <c r="N3792" t="s">
        <v>8305</v>
      </c>
      <c r="O3792" s="5">
        <f t="shared" si="236"/>
        <v>0</v>
      </c>
      <c r="P3792" s="7" t="str">
        <f t="shared" si="237"/>
        <v>N/A</v>
      </c>
      <c r="Q3792" t="s">
        <v>8317</v>
      </c>
      <c r="R3792" t="s">
        <v>8359</v>
      </c>
      <c r="S3792" s="12">
        <f t="shared" si="238"/>
        <v>42666.666932870372</v>
      </c>
      <c r="T3792" s="12">
        <f t="shared" si="239"/>
        <v>42696.708599537036</v>
      </c>
    </row>
    <row r="3793" spans="1:20" ht="30" x14ac:dyDescent="0.25">
      <c r="A3793">
        <v>3791</v>
      </c>
      <c r="B3793" s="3" t="s">
        <v>3788</v>
      </c>
      <c r="C3793" s="3" t="s">
        <v>7901</v>
      </c>
      <c r="D3793">
        <v>1500</v>
      </c>
      <c r="E3793">
        <v>0</v>
      </c>
      <c r="F3793" t="s">
        <v>8221</v>
      </c>
      <c r="G3793" t="s">
        <v>8224</v>
      </c>
      <c r="H3793" t="s">
        <v>8246</v>
      </c>
      <c r="I3793">
        <v>1404664592</v>
      </c>
      <c r="J3793">
        <v>1399480592</v>
      </c>
      <c r="K3793" t="b">
        <v>0</v>
      </c>
      <c r="L3793">
        <v>0</v>
      </c>
      <c r="M3793" t="b">
        <v>0</v>
      </c>
      <c r="N3793" t="s">
        <v>8305</v>
      </c>
      <c r="O3793" s="5">
        <f t="shared" si="236"/>
        <v>0</v>
      </c>
      <c r="P3793" s="7" t="str">
        <f t="shared" si="237"/>
        <v>N/A</v>
      </c>
      <c r="Q3793" t="s">
        <v>8317</v>
      </c>
      <c r="R3793" t="s">
        <v>8359</v>
      </c>
      <c r="S3793" s="12">
        <f t="shared" si="238"/>
        <v>41766.692037037035</v>
      </c>
      <c r="T3793" s="12">
        <f t="shared" si="239"/>
        <v>41826.692037037035</v>
      </c>
    </row>
    <row r="3794" spans="1:20" ht="30" x14ac:dyDescent="0.25">
      <c r="A3794">
        <v>3792</v>
      </c>
      <c r="B3794" s="3" t="s">
        <v>3789</v>
      </c>
      <c r="C3794" s="3" t="s">
        <v>7902</v>
      </c>
      <c r="D3794">
        <v>12500</v>
      </c>
      <c r="E3794">
        <v>35</v>
      </c>
      <c r="F3794" t="s">
        <v>8221</v>
      </c>
      <c r="G3794" t="s">
        <v>8224</v>
      </c>
      <c r="H3794" t="s">
        <v>8246</v>
      </c>
      <c r="I3794">
        <v>1436957022</v>
      </c>
      <c r="J3794">
        <v>1434365022</v>
      </c>
      <c r="K3794" t="b">
        <v>0</v>
      </c>
      <c r="L3794">
        <v>2</v>
      </c>
      <c r="M3794" t="b">
        <v>0</v>
      </c>
      <c r="N3794" t="s">
        <v>8305</v>
      </c>
      <c r="O3794" s="5">
        <f t="shared" si="236"/>
        <v>0.27999999999999997</v>
      </c>
      <c r="P3794" s="7">
        <f t="shared" si="237"/>
        <v>17.5</v>
      </c>
      <c r="Q3794" t="s">
        <v>8317</v>
      </c>
      <c r="R3794" t="s">
        <v>8359</v>
      </c>
      <c r="S3794" s="12">
        <f t="shared" si="238"/>
        <v>42170.447013888886</v>
      </c>
      <c r="T3794" s="12">
        <f t="shared" si="239"/>
        <v>42200.447013888886</v>
      </c>
    </row>
    <row r="3795" spans="1:20" ht="60" x14ac:dyDescent="0.25">
      <c r="A3795">
        <v>3793</v>
      </c>
      <c r="B3795" s="3" t="s">
        <v>3790</v>
      </c>
      <c r="C3795" s="3" t="s">
        <v>7903</v>
      </c>
      <c r="D3795">
        <v>7000</v>
      </c>
      <c r="E3795">
        <v>4176</v>
      </c>
      <c r="F3795" t="s">
        <v>8221</v>
      </c>
      <c r="G3795" t="s">
        <v>8224</v>
      </c>
      <c r="H3795" t="s">
        <v>8246</v>
      </c>
      <c r="I3795">
        <v>1418769129</v>
      </c>
      <c r="J3795">
        <v>1416954729</v>
      </c>
      <c r="K3795" t="b">
        <v>0</v>
      </c>
      <c r="L3795">
        <v>24</v>
      </c>
      <c r="M3795" t="b">
        <v>0</v>
      </c>
      <c r="N3795" t="s">
        <v>8305</v>
      </c>
      <c r="O3795" s="5">
        <f t="shared" si="236"/>
        <v>59.657142857142851</v>
      </c>
      <c r="P3795" s="7">
        <f t="shared" si="237"/>
        <v>174</v>
      </c>
      <c r="Q3795" t="s">
        <v>8317</v>
      </c>
      <c r="R3795" t="s">
        <v>8359</v>
      </c>
      <c r="S3795" s="12">
        <f t="shared" si="238"/>
        <v>41968.938993055555</v>
      </c>
      <c r="T3795" s="12">
        <f t="shared" si="239"/>
        <v>41989.938993055555</v>
      </c>
    </row>
    <row r="3796" spans="1:20" ht="60" x14ac:dyDescent="0.25">
      <c r="A3796">
        <v>3794</v>
      </c>
      <c r="B3796" s="3" t="s">
        <v>3791</v>
      </c>
      <c r="C3796" s="3" t="s">
        <v>7904</v>
      </c>
      <c r="D3796">
        <v>5000</v>
      </c>
      <c r="E3796">
        <v>50</v>
      </c>
      <c r="F3796" t="s">
        <v>8221</v>
      </c>
      <c r="G3796" t="s">
        <v>8225</v>
      </c>
      <c r="H3796" t="s">
        <v>8247</v>
      </c>
      <c r="I3796">
        <v>1433685354</v>
      </c>
      <c r="J3796">
        <v>1431093354</v>
      </c>
      <c r="K3796" t="b">
        <v>0</v>
      </c>
      <c r="L3796">
        <v>1</v>
      </c>
      <c r="M3796" t="b">
        <v>0</v>
      </c>
      <c r="N3796" t="s">
        <v>8305</v>
      </c>
      <c r="O3796" s="5">
        <f t="shared" si="236"/>
        <v>1</v>
      </c>
      <c r="P3796" s="7">
        <f t="shared" si="237"/>
        <v>50</v>
      </c>
      <c r="Q3796" t="s">
        <v>8317</v>
      </c>
      <c r="R3796" t="s">
        <v>8359</v>
      </c>
      <c r="S3796" s="12">
        <f t="shared" si="238"/>
        <v>42132.58048611111</v>
      </c>
      <c r="T3796" s="12">
        <f t="shared" si="239"/>
        <v>42162.58048611111</v>
      </c>
    </row>
    <row r="3797" spans="1:20" ht="45" x14ac:dyDescent="0.25">
      <c r="A3797">
        <v>3795</v>
      </c>
      <c r="B3797" s="3" t="s">
        <v>3792</v>
      </c>
      <c r="C3797" s="3" t="s">
        <v>7905</v>
      </c>
      <c r="D3797">
        <v>600</v>
      </c>
      <c r="E3797">
        <v>10</v>
      </c>
      <c r="F3797" t="s">
        <v>8221</v>
      </c>
      <c r="G3797" t="s">
        <v>8225</v>
      </c>
      <c r="H3797" t="s">
        <v>8247</v>
      </c>
      <c r="I3797">
        <v>1440801000</v>
      </c>
      <c r="J3797">
        <v>1437042490</v>
      </c>
      <c r="K3797" t="b">
        <v>0</v>
      </c>
      <c r="L3797">
        <v>2</v>
      </c>
      <c r="M3797" t="b">
        <v>0</v>
      </c>
      <c r="N3797" t="s">
        <v>8305</v>
      </c>
      <c r="O3797" s="5">
        <f t="shared" si="236"/>
        <v>1.6666666666666667</v>
      </c>
      <c r="P3797" s="7">
        <f t="shared" si="237"/>
        <v>5</v>
      </c>
      <c r="Q3797" t="s">
        <v>8317</v>
      </c>
      <c r="R3797" t="s">
        <v>8359</v>
      </c>
      <c r="S3797" s="12">
        <f t="shared" si="238"/>
        <v>42201.436226851853</v>
      </c>
      <c r="T3797" s="12">
        <f t="shared" si="239"/>
        <v>42244.9375</v>
      </c>
    </row>
    <row r="3798" spans="1:20" ht="60" x14ac:dyDescent="0.25">
      <c r="A3798">
        <v>3796</v>
      </c>
      <c r="B3798" s="3" t="s">
        <v>3793</v>
      </c>
      <c r="C3798" s="3" t="s">
        <v>7906</v>
      </c>
      <c r="D3798">
        <v>22500</v>
      </c>
      <c r="E3798">
        <v>1</v>
      </c>
      <c r="F3798" t="s">
        <v>8221</v>
      </c>
      <c r="G3798" t="s">
        <v>8224</v>
      </c>
      <c r="H3798" t="s">
        <v>8246</v>
      </c>
      <c r="I3798">
        <v>1484354556</v>
      </c>
      <c r="J3798">
        <v>1479170556</v>
      </c>
      <c r="K3798" t="b">
        <v>0</v>
      </c>
      <c r="L3798">
        <v>1</v>
      </c>
      <c r="M3798" t="b">
        <v>0</v>
      </c>
      <c r="N3798" t="s">
        <v>8305</v>
      </c>
      <c r="O3798" s="5">
        <f t="shared" si="236"/>
        <v>4.4444444444444444E-3</v>
      </c>
      <c r="P3798" s="7">
        <f t="shared" si="237"/>
        <v>1</v>
      </c>
      <c r="Q3798" t="s">
        <v>8317</v>
      </c>
      <c r="R3798" t="s">
        <v>8359</v>
      </c>
      <c r="S3798" s="12">
        <f t="shared" si="238"/>
        <v>42689.029583333337</v>
      </c>
      <c r="T3798" s="12">
        <f t="shared" si="239"/>
        <v>42749.029583333337</v>
      </c>
    </row>
    <row r="3799" spans="1:20" ht="60" x14ac:dyDescent="0.25">
      <c r="A3799">
        <v>3797</v>
      </c>
      <c r="B3799" s="3" t="s">
        <v>3794</v>
      </c>
      <c r="C3799" s="3" t="s">
        <v>7907</v>
      </c>
      <c r="D3799">
        <v>6000</v>
      </c>
      <c r="E3799">
        <v>5380</v>
      </c>
      <c r="F3799" t="s">
        <v>8221</v>
      </c>
      <c r="G3799" t="s">
        <v>8224</v>
      </c>
      <c r="H3799" t="s">
        <v>8246</v>
      </c>
      <c r="I3799">
        <v>1429564165</v>
      </c>
      <c r="J3799">
        <v>1426972165</v>
      </c>
      <c r="K3799" t="b">
        <v>0</v>
      </c>
      <c r="L3799">
        <v>37</v>
      </c>
      <c r="M3799" t="b">
        <v>0</v>
      </c>
      <c r="N3799" t="s">
        <v>8305</v>
      </c>
      <c r="O3799" s="5">
        <f t="shared" si="236"/>
        <v>89.666666666666657</v>
      </c>
      <c r="P3799" s="7">
        <f t="shared" si="237"/>
        <v>145.40540540540542</v>
      </c>
      <c r="Q3799" t="s">
        <v>8317</v>
      </c>
      <c r="R3799" t="s">
        <v>8359</v>
      </c>
      <c r="S3799" s="12">
        <f t="shared" si="238"/>
        <v>42084.881539351853</v>
      </c>
      <c r="T3799" s="12">
        <f t="shared" si="239"/>
        <v>42114.881539351853</v>
      </c>
    </row>
    <row r="3800" spans="1:20" ht="60" x14ac:dyDescent="0.25">
      <c r="A3800">
        <v>3798</v>
      </c>
      <c r="B3800" s="3" t="s">
        <v>3795</v>
      </c>
      <c r="C3800" s="3" t="s">
        <v>7908</v>
      </c>
      <c r="D3800">
        <v>70000</v>
      </c>
      <c r="E3800">
        <v>1025</v>
      </c>
      <c r="F3800" t="s">
        <v>8221</v>
      </c>
      <c r="G3800" t="s">
        <v>8224</v>
      </c>
      <c r="H3800" t="s">
        <v>8246</v>
      </c>
      <c r="I3800">
        <v>1407691248</v>
      </c>
      <c r="J3800">
        <v>1405099248</v>
      </c>
      <c r="K3800" t="b">
        <v>0</v>
      </c>
      <c r="L3800">
        <v>5</v>
      </c>
      <c r="M3800" t="b">
        <v>0</v>
      </c>
      <c r="N3800" t="s">
        <v>8305</v>
      </c>
      <c r="O3800" s="5">
        <f t="shared" si="236"/>
        <v>1.4642857142857144</v>
      </c>
      <c r="P3800" s="7">
        <f t="shared" si="237"/>
        <v>205</v>
      </c>
      <c r="Q3800" t="s">
        <v>8317</v>
      </c>
      <c r="R3800" t="s">
        <v>8359</v>
      </c>
      <c r="S3800" s="12">
        <f t="shared" si="238"/>
        <v>41831.722777777781</v>
      </c>
      <c r="T3800" s="12">
        <f t="shared" si="239"/>
        <v>41861.722777777781</v>
      </c>
    </row>
    <row r="3801" spans="1:20" ht="45" x14ac:dyDescent="0.25">
      <c r="A3801">
        <v>3799</v>
      </c>
      <c r="B3801" s="3" t="s">
        <v>3796</v>
      </c>
      <c r="C3801" s="3" t="s">
        <v>7909</v>
      </c>
      <c r="D3801">
        <v>10000</v>
      </c>
      <c r="E3801">
        <v>402</v>
      </c>
      <c r="F3801" t="s">
        <v>8221</v>
      </c>
      <c r="G3801" t="s">
        <v>8224</v>
      </c>
      <c r="H3801" t="s">
        <v>8246</v>
      </c>
      <c r="I3801">
        <v>1457734843</v>
      </c>
      <c r="J3801">
        <v>1455142843</v>
      </c>
      <c r="K3801" t="b">
        <v>0</v>
      </c>
      <c r="L3801">
        <v>4</v>
      </c>
      <c r="M3801" t="b">
        <v>0</v>
      </c>
      <c r="N3801" t="s">
        <v>8305</v>
      </c>
      <c r="O3801" s="5">
        <f t="shared" si="236"/>
        <v>4.0199999999999996</v>
      </c>
      <c r="P3801" s="7">
        <f t="shared" si="237"/>
        <v>100.5</v>
      </c>
      <c r="Q3801" t="s">
        <v>8317</v>
      </c>
      <c r="R3801" t="s">
        <v>8359</v>
      </c>
      <c r="S3801" s="12">
        <f t="shared" si="238"/>
        <v>42410.93105324074</v>
      </c>
      <c r="T3801" s="12">
        <f t="shared" si="239"/>
        <v>42440.93105324074</v>
      </c>
    </row>
    <row r="3802" spans="1:20" ht="60" x14ac:dyDescent="0.25">
      <c r="A3802">
        <v>3800</v>
      </c>
      <c r="B3802" s="3" t="s">
        <v>3797</v>
      </c>
      <c r="C3802" s="3" t="s">
        <v>7910</v>
      </c>
      <c r="D3802">
        <v>22000</v>
      </c>
      <c r="E3802">
        <v>881</v>
      </c>
      <c r="F3802" t="s">
        <v>8221</v>
      </c>
      <c r="G3802" t="s">
        <v>8224</v>
      </c>
      <c r="H3802" t="s">
        <v>8246</v>
      </c>
      <c r="I3802">
        <v>1420952340</v>
      </c>
      <c r="J3802">
        <v>1418146883</v>
      </c>
      <c r="K3802" t="b">
        <v>0</v>
      </c>
      <c r="L3802">
        <v>16</v>
      </c>
      <c r="M3802" t="b">
        <v>0</v>
      </c>
      <c r="N3802" t="s">
        <v>8305</v>
      </c>
      <c r="O3802" s="5">
        <f t="shared" si="236"/>
        <v>4.004545454545454</v>
      </c>
      <c r="P3802" s="7">
        <f t="shared" si="237"/>
        <v>55.0625</v>
      </c>
      <c r="Q3802" t="s">
        <v>8317</v>
      </c>
      <c r="R3802" t="s">
        <v>8359</v>
      </c>
      <c r="S3802" s="12">
        <f t="shared" si="238"/>
        <v>41982.737071759257</v>
      </c>
      <c r="T3802" s="12">
        <f t="shared" si="239"/>
        <v>42015.207638888889</v>
      </c>
    </row>
    <row r="3803" spans="1:20" ht="45" x14ac:dyDescent="0.25">
      <c r="A3803">
        <v>3801</v>
      </c>
      <c r="B3803" s="3" t="s">
        <v>3798</v>
      </c>
      <c r="C3803" s="3" t="s">
        <v>7911</v>
      </c>
      <c r="D3803">
        <v>5000</v>
      </c>
      <c r="E3803">
        <v>426</v>
      </c>
      <c r="F3803" t="s">
        <v>8221</v>
      </c>
      <c r="G3803" t="s">
        <v>8224</v>
      </c>
      <c r="H3803" t="s">
        <v>8246</v>
      </c>
      <c r="I3803">
        <v>1420215216</v>
      </c>
      <c r="J3803">
        <v>1417536816</v>
      </c>
      <c r="K3803" t="b">
        <v>0</v>
      </c>
      <c r="L3803">
        <v>9</v>
      </c>
      <c r="M3803" t="b">
        <v>0</v>
      </c>
      <c r="N3803" t="s">
        <v>8305</v>
      </c>
      <c r="O3803" s="5">
        <f t="shared" si="236"/>
        <v>8.52</v>
      </c>
      <c r="P3803" s="7">
        <f t="shared" si="237"/>
        <v>47.333333333333336</v>
      </c>
      <c r="Q3803" t="s">
        <v>8317</v>
      </c>
      <c r="R3803" t="s">
        <v>8359</v>
      </c>
      <c r="S3803" s="12">
        <f t="shared" si="238"/>
        <v>41975.676111111112</v>
      </c>
      <c r="T3803" s="12">
        <f t="shared" si="239"/>
        <v>42006.676111111112</v>
      </c>
    </row>
    <row r="3804" spans="1:20" ht="45" x14ac:dyDescent="0.25">
      <c r="A3804">
        <v>3802</v>
      </c>
      <c r="B3804" s="3" t="s">
        <v>3799</v>
      </c>
      <c r="C3804" s="3" t="s">
        <v>7912</v>
      </c>
      <c r="D3804">
        <v>3000</v>
      </c>
      <c r="E3804">
        <v>0</v>
      </c>
      <c r="F3804" t="s">
        <v>8221</v>
      </c>
      <c r="G3804" t="s">
        <v>8224</v>
      </c>
      <c r="H3804" t="s">
        <v>8246</v>
      </c>
      <c r="I3804">
        <v>1445482906</v>
      </c>
      <c r="J3804">
        <v>1442890906</v>
      </c>
      <c r="K3804" t="b">
        <v>0</v>
      </c>
      <c r="L3804">
        <v>0</v>
      </c>
      <c r="M3804" t="b">
        <v>0</v>
      </c>
      <c r="N3804" t="s">
        <v>8305</v>
      </c>
      <c r="O3804" s="5">
        <f t="shared" si="236"/>
        <v>0</v>
      </c>
      <c r="P3804" s="7" t="str">
        <f t="shared" si="237"/>
        <v>N/A</v>
      </c>
      <c r="Q3804" t="s">
        <v>8317</v>
      </c>
      <c r="R3804" t="s">
        <v>8359</v>
      </c>
      <c r="S3804" s="12">
        <f t="shared" si="238"/>
        <v>42269.126226851848</v>
      </c>
      <c r="T3804" s="12">
        <f t="shared" si="239"/>
        <v>42299.126226851848</v>
      </c>
    </row>
    <row r="3805" spans="1:20" ht="30" x14ac:dyDescent="0.25">
      <c r="A3805">
        <v>3803</v>
      </c>
      <c r="B3805" s="3" t="s">
        <v>3800</v>
      </c>
      <c r="C3805" s="3" t="s">
        <v>7913</v>
      </c>
      <c r="D3805">
        <v>12000</v>
      </c>
      <c r="E3805">
        <v>2358</v>
      </c>
      <c r="F3805" t="s">
        <v>8221</v>
      </c>
      <c r="G3805" t="s">
        <v>8224</v>
      </c>
      <c r="H3805" t="s">
        <v>8246</v>
      </c>
      <c r="I3805">
        <v>1457133568</v>
      </c>
      <c r="J3805">
        <v>1454541568</v>
      </c>
      <c r="K3805" t="b">
        <v>0</v>
      </c>
      <c r="L3805">
        <v>40</v>
      </c>
      <c r="M3805" t="b">
        <v>0</v>
      </c>
      <c r="N3805" t="s">
        <v>8305</v>
      </c>
      <c r="O3805" s="5">
        <f t="shared" si="236"/>
        <v>19.650000000000002</v>
      </c>
      <c r="P3805" s="7">
        <f t="shared" si="237"/>
        <v>58.95</v>
      </c>
      <c r="Q3805" t="s">
        <v>8317</v>
      </c>
      <c r="R3805" t="s">
        <v>8359</v>
      </c>
      <c r="S3805" s="12">
        <f t="shared" si="238"/>
        <v>42403.971851851849</v>
      </c>
      <c r="T3805" s="12">
        <f t="shared" si="239"/>
        <v>42433.971851851849</v>
      </c>
    </row>
    <row r="3806" spans="1:20" ht="60" x14ac:dyDescent="0.25">
      <c r="A3806">
        <v>3804</v>
      </c>
      <c r="B3806" s="3" t="s">
        <v>3801</v>
      </c>
      <c r="C3806" s="3" t="s">
        <v>7914</v>
      </c>
      <c r="D3806">
        <v>8000</v>
      </c>
      <c r="E3806">
        <v>0</v>
      </c>
      <c r="F3806" t="s">
        <v>8221</v>
      </c>
      <c r="G3806" t="s">
        <v>8224</v>
      </c>
      <c r="H3806" t="s">
        <v>8246</v>
      </c>
      <c r="I3806">
        <v>1469948400</v>
      </c>
      <c r="J3806">
        <v>1465172024</v>
      </c>
      <c r="K3806" t="b">
        <v>0</v>
      </c>
      <c r="L3806">
        <v>0</v>
      </c>
      <c r="M3806" t="b">
        <v>0</v>
      </c>
      <c r="N3806" t="s">
        <v>8305</v>
      </c>
      <c r="O3806" s="5">
        <f t="shared" si="236"/>
        <v>0</v>
      </c>
      <c r="P3806" s="7" t="str">
        <f t="shared" si="237"/>
        <v>N/A</v>
      </c>
      <c r="Q3806" t="s">
        <v>8317</v>
      </c>
      <c r="R3806" t="s">
        <v>8359</v>
      </c>
      <c r="S3806" s="12">
        <f t="shared" si="238"/>
        <v>42527.00953703704</v>
      </c>
      <c r="T3806" s="12">
        <f t="shared" si="239"/>
        <v>42582.291666666672</v>
      </c>
    </row>
    <row r="3807" spans="1:20" ht="45" x14ac:dyDescent="0.25">
      <c r="A3807">
        <v>3805</v>
      </c>
      <c r="B3807" s="3" t="s">
        <v>3802</v>
      </c>
      <c r="C3807" s="3" t="s">
        <v>7915</v>
      </c>
      <c r="D3807">
        <v>150000</v>
      </c>
      <c r="E3807">
        <v>3</v>
      </c>
      <c r="F3807" t="s">
        <v>8221</v>
      </c>
      <c r="G3807" t="s">
        <v>8224</v>
      </c>
      <c r="H3807" t="s">
        <v>8246</v>
      </c>
      <c r="I3807">
        <v>1411852640</v>
      </c>
      <c r="J3807">
        <v>1406668640</v>
      </c>
      <c r="K3807" t="b">
        <v>0</v>
      </c>
      <c r="L3807">
        <v>2</v>
      </c>
      <c r="M3807" t="b">
        <v>0</v>
      </c>
      <c r="N3807" t="s">
        <v>8305</v>
      </c>
      <c r="O3807" s="5">
        <f t="shared" si="236"/>
        <v>2E-3</v>
      </c>
      <c r="P3807" s="7">
        <f t="shared" si="237"/>
        <v>1.5</v>
      </c>
      <c r="Q3807" t="s">
        <v>8317</v>
      </c>
      <c r="R3807" t="s">
        <v>8359</v>
      </c>
      <c r="S3807" s="12">
        <f t="shared" si="238"/>
        <v>41849.887037037035</v>
      </c>
      <c r="T3807" s="12">
        <f t="shared" si="239"/>
        <v>41909.887037037035</v>
      </c>
    </row>
    <row r="3808" spans="1:20" ht="60" x14ac:dyDescent="0.25">
      <c r="A3808">
        <v>3806</v>
      </c>
      <c r="B3808" s="3" t="s">
        <v>3803</v>
      </c>
      <c r="C3808" s="3" t="s">
        <v>7916</v>
      </c>
      <c r="D3808">
        <v>7500</v>
      </c>
      <c r="E3808">
        <v>5</v>
      </c>
      <c r="F3808" t="s">
        <v>8221</v>
      </c>
      <c r="G3808" t="s">
        <v>8226</v>
      </c>
      <c r="H3808" t="s">
        <v>8248</v>
      </c>
      <c r="I3808">
        <v>1404022381</v>
      </c>
      <c r="J3808">
        <v>1402294381</v>
      </c>
      <c r="K3808" t="b">
        <v>0</v>
      </c>
      <c r="L3808">
        <v>1</v>
      </c>
      <c r="M3808" t="b">
        <v>0</v>
      </c>
      <c r="N3808" t="s">
        <v>8305</v>
      </c>
      <c r="O3808" s="5">
        <f t="shared" si="236"/>
        <v>6.6666666666666666E-2</v>
      </c>
      <c r="P3808" s="7">
        <f t="shared" si="237"/>
        <v>5</v>
      </c>
      <c r="Q3808" t="s">
        <v>8317</v>
      </c>
      <c r="R3808" t="s">
        <v>8359</v>
      </c>
      <c r="S3808" s="12">
        <f t="shared" si="238"/>
        <v>41799.259039351848</v>
      </c>
      <c r="T3808" s="12">
        <f t="shared" si="239"/>
        <v>41819.259039351848</v>
      </c>
    </row>
    <row r="3809" spans="1:20" ht="60" x14ac:dyDescent="0.25">
      <c r="A3809">
        <v>3807</v>
      </c>
      <c r="B3809" s="3" t="s">
        <v>3804</v>
      </c>
      <c r="C3809" s="3" t="s">
        <v>7917</v>
      </c>
      <c r="D3809">
        <v>1500</v>
      </c>
      <c r="E3809">
        <v>455</v>
      </c>
      <c r="F3809" t="s">
        <v>8221</v>
      </c>
      <c r="G3809" t="s">
        <v>8224</v>
      </c>
      <c r="H3809" t="s">
        <v>8246</v>
      </c>
      <c r="I3809">
        <v>1428097739</v>
      </c>
      <c r="J3809">
        <v>1427492939</v>
      </c>
      <c r="K3809" t="b">
        <v>0</v>
      </c>
      <c r="L3809">
        <v>9</v>
      </c>
      <c r="M3809" t="b">
        <v>0</v>
      </c>
      <c r="N3809" t="s">
        <v>8305</v>
      </c>
      <c r="O3809" s="5">
        <f t="shared" si="236"/>
        <v>30.333333333333336</v>
      </c>
      <c r="P3809" s="7">
        <f t="shared" si="237"/>
        <v>50.555555555555557</v>
      </c>
      <c r="Q3809" t="s">
        <v>8317</v>
      </c>
      <c r="R3809" t="s">
        <v>8359</v>
      </c>
      <c r="S3809" s="12">
        <f t="shared" si="238"/>
        <v>42090.909016203703</v>
      </c>
      <c r="T3809" s="12">
        <f t="shared" si="239"/>
        <v>42097.909016203703</v>
      </c>
    </row>
    <row r="3810" spans="1:20" ht="45" hidden="1" x14ac:dyDescent="0.25">
      <c r="A3810">
        <v>3808</v>
      </c>
      <c r="B3810" s="3" t="s">
        <v>3805</v>
      </c>
      <c r="C3810" s="3" t="s">
        <v>7918</v>
      </c>
      <c r="D3810">
        <v>1000</v>
      </c>
      <c r="E3810">
        <v>1000</v>
      </c>
      <c r="F3810" t="s">
        <v>8219</v>
      </c>
      <c r="G3810" t="s">
        <v>8225</v>
      </c>
      <c r="H3810" t="s">
        <v>8247</v>
      </c>
      <c r="I3810">
        <v>1429955619</v>
      </c>
      <c r="J3810">
        <v>1424775219</v>
      </c>
      <c r="K3810" t="b">
        <v>0</v>
      </c>
      <c r="L3810">
        <v>24</v>
      </c>
      <c r="M3810" t="b">
        <v>1</v>
      </c>
      <c r="N3810" t="s">
        <v>8271</v>
      </c>
      <c r="O3810" s="5">
        <f t="shared" si="236"/>
        <v>100</v>
      </c>
      <c r="P3810" s="7">
        <f t="shared" si="237"/>
        <v>41.666666666666664</v>
      </c>
      <c r="Q3810" t="s">
        <v>8317</v>
      </c>
      <c r="R3810" t="s">
        <v>8318</v>
      </c>
      <c r="S3810" s="12">
        <f t="shared" si="238"/>
        <v>42059.453923611116</v>
      </c>
      <c r="T3810" s="12">
        <f t="shared" si="239"/>
        <v>42119.412256944444</v>
      </c>
    </row>
    <row r="3811" spans="1:20" ht="60" hidden="1" x14ac:dyDescent="0.25">
      <c r="A3811">
        <v>3809</v>
      </c>
      <c r="B3811" s="3" t="s">
        <v>3806</v>
      </c>
      <c r="C3811" s="3" t="s">
        <v>7919</v>
      </c>
      <c r="D3811">
        <v>2000</v>
      </c>
      <c r="E3811">
        <v>2025</v>
      </c>
      <c r="F3811" t="s">
        <v>8219</v>
      </c>
      <c r="G3811" t="s">
        <v>8225</v>
      </c>
      <c r="H3811" t="s">
        <v>8247</v>
      </c>
      <c r="I3811">
        <v>1406761200</v>
      </c>
      <c r="J3811">
        <v>1402403907</v>
      </c>
      <c r="K3811" t="b">
        <v>0</v>
      </c>
      <c r="L3811">
        <v>38</v>
      </c>
      <c r="M3811" t="b">
        <v>1</v>
      </c>
      <c r="N3811" t="s">
        <v>8271</v>
      </c>
      <c r="O3811" s="5">
        <f t="shared" si="236"/>
        <v>101.25</v>
      </c>
      <c r="P3811" s="7">
        <f t="shared" si="237"/>
        <v>53.289473684210527</v>
      </c>
      <c r="Q3811" t="s">
        <v>8317</v>
      </c>
      <c r="R3811" t="s">
        <v>8318</v>
      </c>
      <c r="S3811" s="12">
        <f t="shared" si="238"/>
        <v>41800.526701388888</v>
      </c>
      <c r="T3811" s="12">
        <f t="shared" si="239"/>
        <v>41850.958333333336</v>
      </c>
    </row>
    <row r="3812" spans="1:20" ht="60" hidden="1" x14ac:dyDescent="0.25">
      <c r="A3812">
        <v>3810</v>
      </c>
      <c r="B3812" s="3" t="s">
        <v>3807</v>
      </c>
      <c r="C3812" s="3" t="s">
        <v>7920</v>
      </c>
      <c r="D3812">
        <v>1500</v>
      </c>
      <c r="E3812">
        <v>1826</v>
      </c>
      <c r="F3812" t="s">
        <v>8219</v>
      </c>
      <c r="G3812" t="s">
        <v>8224</v>
      </c>
      <c r="H3812" t="s">
        <v>8246</v>
      </c>
      <c r="I3812">
        <v>1426965758</v>
      </c>
      <c r="J3812">
        <v>1424377358</v>
      </c>
      <c r="K3812" t="b">
        <v>0</v>
      </c>
      <c r="L3812">
        <v>26</v>
      </c>
      <c r="M3812" t="b">
        <v>1</v>
      </c>
      <c r="N3812" t="s">
        <v>8271</v>
      </c>
      <c r="O3812" s="5">
        <f t="shared" si="236"/>
        <v>121.73333333333333</v>
      </c>
      <c r="P3812" s="7">
        <f t="shared" si="237"/>
        <v>70.230769230769226</v>
      </c>
      <c r="Q3812" t="s">
        <v>8317</v>
      </c>
      <c r="R3812" t="s">
        <v>8318</v>
      </c>
      <c r="S3812" s="12">
        <f t="shared" si="238"/>
        <v>42054.849050925928</v>
      </c>
      <c r="T3812" s="12">
        <f t="shared" si="239"/>
        <v>42084.807384259257</v>
      </c>
    </row>
    <row r="3813" spans="1:20" ht="60" hidden="1" x14ac:dyDescent="0.25">
      <c r="A3813">
        <v>3811</v>
      </c>
      <c r="B3813" s="3" t="s">
        <v>3808</v>
      </c>
      <c r="C3813" s="3" t="s">
        <v>7921</v>
      </c>
      <c r="D3813">
        <v>250</v>
      </c>
      <c r="E3813">
        <v>825</v>
      </c>
      <c r="F3813" t="s">
        <v>8219</v>
      </c>
      <c r="G3813" t="s">
        <v>8225</v>
      </c>
      <c r="H3813" t="s">
        <v>8247</v>
      </c>
      <c r="I3813">
        <v>1464692400</v>
      </c>
      <c r="J3813">
        <v>1461769373</v>
      </c>
      <c r="K3813" t="b">
        <v>0</v>
      </c>
      <c r="L3813">
        <v>19</v>
      </c>
      <c r="M3813" t="b">
        <v>1</v>
      </c>
      <c r="N3813" t="s">
        <v>8271</v>
      </c>
      <c r="O3813" s="5">
        <f t="shared" si="236"/>
        <v>330</v>
      </c>
      <c r="P3813" s="7">
        <f t="shared" si="237"/>
        <v>43.421052631578945</v>
      </c>
      <c r="Q3813" t="s">
        <v>8317</v>
      </c>
      <c r="R3813" t="s">
        <v>8318</v>
      </c>
      <c r="S3813" s="12">
        <f t="shared" si="238"/>
        <v>42487.62700231481</v>
      </c>
      <c r="T3813" s="12">
        <f t="shared" si="239"/>
        <v>42521.458333333328</v>
      </c>
    </row>
    <row r="3814" spans="1:20" ht="60" hidden="1" x14ac:dyDescent="0.25">
      <c r="A3814">
        <v>3812</v>
      </c>
      <c r="B3814" s="3" t="s">
        <v>3809</v>
      </c>
      <c r="C3814" s="3" t="s">
        <v>7922</v>
      </c>
      <c r="D3814">
        <v>2000</v>
      </c>
      <c r="E3814">
        <v>2191</v>
      </c>
      <c r="F3814" t="s">
        <v>8219</v>
      </c>
      <c r="G3814" t="s">
        <v>8229</v>
      </c>
      <c r="H3814" t="s">
        <v>8251</v>
      </c>
      <c r="I3814">
        <v>1433131140</v>
      </c>
      <c r="J3814">
        <v>1429120908</v>
      </c>
      <c r="K3814" t="b">
        <v>0</v>
      </c>
      <c r="L3814">
        <v>11</v>
      </c>
      <c r="M3814" t="b">
        <v>1</v>
      </c>
      <c r="N3814" t="s">
        <v>8271</v>
      </c>
      <c r="O3814" s="5">
        <f t="shared" si="236"/>
        <v>109.55</v>
      </c>
      <c r="P3814" s="7">
        <f t="shared" si="237"/>
        <v>199.18181818181819</v>
      </c>
      <c r="Q3814" t="s">
        <v>8317</v>
      </c>
      <c r="R3814" t="s">
        <v>8318</v>
      </c>
      <c r="S3814" s="12">
        <f t="shared" si="238"/>
        <v>42109.751250000001</v>
      </c>
      <c r="T3814" s="12">
        <f t="shared" si="239"/>
        <v>42156.165972222225</v>
      </c>
    </row>
    <row r="3815" spans="1:20" ht="60" hidden="1" x14ac:dyDescent="0.25">
      <c r="A3815">
        <v>3813</v>
      </c>
      <c r="B3815" s="3" t="s">
        <v>3810</v>
      </c>
      <c r="C3815" s="3" t="s">
        <v>7923</v>
      </c>
      <c r="D3815">
        <v>2100</v>
      </c>
      <c r="E3815">
        <v>2119.9899999999998</v>
      </c>
      <c r="F3815" t="s">
        <v>8219</v>
      </c>
      <c r="G3815" t="s">
        <v>8224</v>
      </c>
      <c r="H3815" t="s">
        <v>8246</v>
      </c>
      <c r="I3815">
        <v>1465940580</v>
      </c>
      <c r="J3815">
        <v>1462603021</v>
      </c>
      <c r="K3815" t="b">
        <v>0</v>
      </c>
      <c r="L3815">
        <v>27</v>
      </c>
      <c r="M3815" t="b">
        <v>1</v>
      </c>
      <c r="N3815" t="s">
        <v>8271</v>
      </c>
      <c r="O3815" s="5">
        <f t="shared" si="236"/>
        <v>100.95190476190474</v>
      </c>
      <c r="P3815" s="7">
        <f t="shared" si="237"/>
        <v>78.518148148148143</v>
      </c>
      <c r="Q3815" t="s">
        <v>8317</v>
      </c>
      <c r="R3815" t="s">
        <v>8318</v>
      </c>
      <c r="S3815" s="12">
        <f t="shared" si="238"/>
        <v>42497.275706018518</v>
      </c>
      <c r="T3815" s="12">
        <f t="shared" si="239"/>
        <v>42535.904861111107</v>
      </c>
    </row>
    <row r="3816" spans="1:20" ht="60" hidden="1" x14ac:dyDescent="0.25">
      <c r="A3816">
        <v>3814</v>
      </c>
      <c r="B3816" s="3" t="s">
        <v>3811</v>
      </c>
      <c r="C3816" s="3" t="s">
        <v>7924</v>
      </c>
      <c r="D3816">
        <v>1500</v>
      </c>
      <c r="E3816">
        <v>2102</v>
      </c>
      <c r="F3816" t="s">
        <v>8219</v>
      </c>
      <c r="G3816" t="s">
        <v>8224</v>
      </c>
      <c r="H3816" t="s">
        <v>8246</v>
      </c>
      <c r="I3816">
        <v>1427860740</v>
      </c>
      <c r="J3816">
        <v>1424727712</v>
      </c>
      <c r="K3816" t="b">
        <v>0</v>
      </c>
      <c r="L3816">
        <v>34</v>
      </c>
      <c r="M3816" t="b">
        <v>1</v>
      </c>
      <c r="N3816" t="s">
        <v>8271</v>
      </c>
      <c r="O3816" s="5">
        <f t="shared" si="236"/>
        <v>140.13333333333333</v>
      </c>
      <c r="P3816" s="7">
        <f t="shared" si="237"/>
        <v>61.823529411764703</v>
      </c>
      <c r="Q3816" t="s">
        <v>8317</v>
      </c>
      <c r="R3816" t="s">
        <v>8318</v>
      </c>
      <c r="S3816" s="12">
        <f t="shared" si="238"/>
        <v>42058.904074074075</v>
      </c>
      <c r="T3816" s="12">
        <f t="shared" si="239"/>
        <v>42095.165972222225</v>
      </c>
    </row>
    <row r="3817" spans="1:20" ht="30" hidden="1" x14ac:dyDescent="0.25">
      <c r="A3817">
        <v>3815</v>
      </c>
      <c r="B3817" s="3" t="s">
        <v>3812</v>
      </c>
      <c r="C3817" s="3" t="s">
        <v>7925</v>
      </c>
      <c r="D3817">
        <v>1000</v>
      </c>
      <c r="E3817">
        <v>1000.01</v>
      </c>
      <c r="F3817" t="s">
        <v>8219</v>
      </c>
      <c r="G3817" t="s">
        <v>8225</v>
      </c>
      <c r="H3817" t="s">
        <v>8247</v>
      </c>
      <c r="I3817">
        <v>1440111600</v>
      </c>
      <c r="J3817">
        <v>1437545657</v>
      </c>
      <c r="K3817" t="b">
        <v>0</v>
      </c>
      <c r="L3817">
        <v>20</v>
      </c>
      <c r="M3817" t="b">
        <v>1</v>
      </c>
      <c r="N3817" t="s">
        <v>8271</v>
      </c>
      <c r="O3817" s="5">
        <f t="shared" si="236"/>
        <v>100.001</v>
      </c>
      <c r="P3817" s="7">
        <f t="shared" si="237"/>
        <v>50.000500000000002</v>
      </c>
      <c r="Q3817" t="s">
        <v>8317</v>
      </c>
      <c r="R3817" t="s">
        <v>8318</v>
      </c>
      <c r="S3817" s="12">
        <f t="shared" si="238"/>
        <v>42207.259918981479</v>
      </c>
      <c r="T3817" s="12">
        <f t="shared" si="239"/>
        <v>42236.958333333328</v>
      </c>
    </row>
    <row r="3818" spans="1:20" ht="60" hidden="1" x14ac:dyDescent="0.25">
      <c r="A3818">
        <v>3816</v>
      </c>
      <c r="B3818" s="3" t="s">
        <v>3813</v>
      </c>
      <c r="C3818" s="3" t="s">
        <v>7926</v>
      </c>
      <c r="D3818">
        <v>1500</v>
      </c>
      <c r="E3818">
        <v>1788.57</v>
      </c>
      <c r="F3818" t="s">
        <v>8219</v>
      </c>
      <c r="G3818" t="s">
        <v>8224</v>
      </c>
      <c r="H3818" t="s">
        <v>8246</v>
      </c>
      <c r="I3818">
        <v>1405614823</v>
      </c>
      <c r="J3818">
        <v>1403022823</v>
      </c>
      <c r="K3818" t="b">
        <v>0</v>
      </c>
      <c r="L3818">
        <v>37</v>
      </c>
      <c r="M3818" t="b">
        <v>1</v>
      </c>
      <c r="N3818" t="s">
        <v>8271</v>
      </c>
      <c r="O3818" s="5">
        <f t="shared" si="236"/>
        <v>119.238</v>
      </c>
      <c r="P3818" s="7">
        <f t="shared" si="237"/>
        <v>48.339729729729726</v>
      </c>
      <c r="Q3818" t="s">
        <v>8317</v>
      </c>
      <c r="R3818" t="s">
        <v>8318</v>
      </c>
      <c r="S3818" s="12">
        <f t="shared" si="238"/>
        <v>41807.690081018518</v>
      </c>
      <c r="T3818" s="12">
        <f t="shared" si="239"/>
        <v>41837.690081018518</v>
      </c>
    </row>
    <row r="3819" spans="1:20" ht="60" hidden="1" x14ac:dyDescent="0.25">
      <c r="A3819">
        <v>3817</v>
      </c>
      <c r="B3819" s="3" t="s">
        <v>3814</v>
      </c>
      <c r="C3819" s="3" t="s">
        <v>7927</v>
      </c>
      <c r="D3819">
        <v>2000</v>
      </c>
      <c r="E3819">
        <v>2145</v>
      </c>
      <c r="F3819" t="s">
        <v>8219</v>
      </c>
      <c r="G3819" t="s">
        <v>8224</v>
      </c>
      <c r="H3819" t="s">
        <v>8246</v>
      </c>
      <c r="I3819">
        <v>1445659140</v>
      </c>
      <c r="J3819">
        <v>1444236216</v>
      </c>
      <c r="K3819" t="b">
        <v>0</v>
      </c>
      <c r="L3819">
        <v>20</v>
      </c>
      <c r="M3819" t="b">
        <v>1</v>
      </c>
      <c r="N3819" t="s">
        <v>8271</v>
      </c>
      <c r="O3819" s="5">
        <f t="shared" si="236"/>
        <v>107.25</v>
      </c>
      <c r="P3819" s="7">
        <f t="shared" si="237"/>
        <v>107.25</v>
      </c>
      <c r="Q3819" t="s">
        <v>8317</v>
      </c>
      <c r="R3819" t="s">
        <v>8318</v>
      </c>
      <c r="S3819" s="12">
        <f t="shared" si="238"/>
        <v>42284.69694444444</v>
      </c>
      <c r="T3819" s="12">
        <f t="shared" si="239"/>
        <v>42301.165972222225</v>
      </c>
    </row>
    <row r="3820" spans="1:20" ht="45" hidden="1" x14ac:dyDescent="0.25">
      <c r="A3820">
        <v>3818</v>
      </c>
      <c r="B3820" s="3" t="s">
        <v>3815</v>
      </c>
      <c r="C3820" s="3" t="s">
        <v>7928</v>
      </c>
      <c r="D3820">
        <v>250</v>
      </c>
      <c r="E3820">
        <v>570</v>
      </c>
      <c r="F3820" t="s">
        <v>8219</v>
      </c>
      <c r="G3820" t="s">
        <v>8224</v>
      </c>
      <c r="H3820" t="s">
        <v>8246</v>
      </c>
      <c r="I3820">
        <v>1426187582</v>
      </c>
      <c r="J3820">
        <v>1423599182</v>
      </c>
      <c r="K3820" t="b">
        <v>0</v>
      </c>
      <c r="L3820">
        <v>10</v>
      </c>
      <c r="M3820" t="b">
        <v>1</v>
      </c>
      <c r="N3820" t="s">
        <v>8271</v>
      </c>
      <c r="O3820" s="5">
        <f t="shared" si="236"/>
        <v>227.99999999999997</v>
      </c>
      <c r="P3820" s="7">
        <f t="shared" si="237"/>
        <v>57</v>
      </c>
      <c r="Q3820" t="s">
        <v>8317</v>
      </c>
      <c r="R3820" t="s">
        <v>8318</v>
      </c>
      <c r="S3820" s="12">
        <f t="shared" si="238"/>
        <v>42045.84238425926</v>
      </c>
      <c r="T3820" s="12">
        <f t="shared" si="239"/>
        <v>42075.800717592589</v>
      </c>
    </row>
    <row r="3821" spans="1:20" ht="45" hidden="1" x14ac:dyDescent="0.25">
      <c r="A3821">
        <v>3819</v>
      </c>
      <c r="B3821" s="3" t="s">
        <v>3816</v>
      </c>
      <c r="C3821" s="3" t="s">
        <v>7817</v>
      </c>
      <c r="D3821">
        <v>1000</v>
      </c>
      <c r="E3821">
        <v>1064</v>
      </c>
      <c r="F3821" t="s">
        <v>8219</v>
      </c>
      <c r="G3821" t="s">
        <v>8224</v>
      </c>
      <c r="H3821" t="s">
        <v>8246</v>
      </c>
      <c r="I3821">
        <v>1437166920</v>
      </c>
      <c r="J3821">
        <v>1435554104</v>
      </c>
      <c r="K3821" t="b">
        <v>0</v>
      </c>
      <c r="L3821">
        <v>26</v>
      </c>
      <c r="M3821" t="b">
        <v>1</v>
      </c>
      <c r="N3821" t="s">
        <v>8271</v>
      </c>
      <c r="O3821" s="5">
        <f t="shared" si="236"/>
        <v>106.4</v>
      </c>
      <c r="P3821" s="7">
        <f t="shared" si="237"/>
        <v>40.92307692307692</v>
      </c>
      <c r="Q3821" t="s">
        <v>8317</v>
      </c>
      <c r="R3821" t="s">
        <v>8318</v>
      </c>
      <c r="S3821" s="12">
        <f t="shared" si="238"/>
        <v>42184.209537037037</v>
      </c>
      <c r="T3821" s="12">
        <f t="shared" si="239"/>
        <v>42202.876388888893</v>
      </c>
    </row>
    <row r="3822" spans="1:20" ht="45" hidden="1" x14ac:dyDescent="0.25">
      <c r="A3822">
        <v>3820</v>
      </c>
      <c r="B3822" s="3" t="s">
        <v>3817</v>
      </c>
      <c r="C3822" s="3" t="s">
        <v>7929</v>
      </c>
      <c r="D3822">
        <v>300</v>
      </c>
      <c r="E3822">
        <v>430</v>
      </c>
      <c r="F3822" t="s">
        <v>8219</v>
      </c>
      <c r="G3822" t="s">
        <v>8225</v>
      </c>
      <c r="H3822" t="s">
        <v>8247</v>
      </c>
      <c r="I3822">
        <v>1436110717</v>
      </c>
      <c r="J3822">
        <v>1433518717</v>
      </c>
      <c r="K3822" t="b">
        <v>0</v>
      </c>
      <c r="L3822">
        <v>20</v>
      </c>
      <c r="M3822" t="b">
        <v>1</v>
      </c>
      <c r="N3822" t="s">
        <v>8271</v>
      </c>
      <c r="O3822" s="5">
        <f t="shared" si="236"/>
        <v>143.33333333333334</v>
      </c>
      <c r="P3822" s="7">
        <f t="shared" si="237"/>
        <v>21.5</v>
      </c>
      <c r="Q3822" t="s">
        <v>8317</v>
      </c>
      <c r="R3822" t="s">
        <v>8318</v>
      </c>
      <c r="S3822" s="12">
        <f t="shared" si="238"/>
        <v>42160.651817129634</v>
      </c>
      <c r="T3822" s="12">
        <f t="shared" si="239"/>
        <v>42190.651817129634</v>
      </c>
    </row>
    <row r="3823" spans="1:20" ht="60" hidden="1" x14ac:dyDescent="0.25">
      <c r="A3823">
        <v>3821</v>
      </c>
      <c r="B3823" s="3" t="s">
        <v>3818</v>
      </c>
      <c r="C3823" s="3" t="s">
        <v>7930</v>
      </c>
      <c r="D3823">
        <v>3500</v>
      </c>
      <c r="E3823">
        <v>3659</v>
      </c>
      <c r="F3823" t="s">
        <v>8219</v>
      </c>
      <c r="G3823" t="s">
        <v>8224</v>
      </c>
      <c r="H3823" t="s">
        <v>8246</v>
      </c>
      <c r="I3823">
        <v>1451881207</v>
      </c>
      <c r="J3823">
        <v>1449116407</v>
      </c>
      <c r="K3823" t="b">
        <v>0</v>
      </c>
      <c r="L3823">
        <v>46</v>
      </c>
      <c r="M3823" t="b">
        <v>1</v>
      </c>
      <c r="N3823" t="s">
        <v>8271</v>
      </c>
      <c r="O3823" s="5">
        <f t="shared" si="236"/>
        <v>104.54285714285714</v>
      </c>
      <c r="P3823" s="7">
        <f t="shared" si="237"/>
        <v>79.543478260869563</v>
      </c>
      <c r="Q3823" t="s">
        <v>8317</v>
      </c>
      <c r="R3823" t="s">
        <v>8318</v>
      </c>
      <c r="S3823" s="12">
        <f t="shared" si="238"/>
        <v>42341.180636574078</v>
      </c>
      <c r="T3823" s="12">
        <f t="shared" si="239"/>
        <v>42373.180636574078</v>
      </c>
    </row>
    <row r="3824" spans="1:20" ht="60" hidden="1" x14ac:dyDescent="0.25">
      <c r="A3824">
        <v>3822</v>
      </c>
      <c r="B3824" s="3" t="s">
        <v>3819</v>
      </c>
      <c r="C3824" s="3" t="s">
        <v>7931</v>
      </c>
      <c r="D3824">
        <v>5000</v>
      </c>
      <c r="E3824">
        <v>5501</v>
      </c>
      <c r="F3824" t="s">
        <v>8219</v>
      </c>
      <c r="G3824" t="s">
        <v>8236</v>
      </c>
      <c r="H3824" t="s">
        <v>8249</v>
      </c>
      <c r="I3824">
        <v>1453244340</v>
      </c>
      <c r="J3824">
        <v>1448136417</v>
      </c>
      <c r="K3824" t="b">
        <v>0</v>
      </c>
      <c r="L3824">
        <v>76</v>
      </c>
      <c r="M3824" t="b">
        <v>1</v>
      </c>
      <c r="N3824" t="s">
        <v>8271</v>
      </c>
      <c r="O3824" s="5">
        <f t="shared" si="236"/>
        <v>110.02000000000001</v>
      </c>
      <c r="P3824" s="7">
        <f t="shared" si="237"/>
        <v>72.381578947368425</v>
      </c>
      <c r="Q3824" t="s">
        <v>8317</v>
      </c>
      <c r="R3824" t="s">
        <v>8318</v>
      </c>
      <c r="S3824" s="12">
        <f t="shared" si="238"/>
        <v>42329.838159722218</v>
      </c>
      <c r="T3824" s="12">
        <f t="shared" si="239"/>
        <v>42388.957638888889</v>
      </c>
    </row>
    <row r="3825" spans="1:20" ht="60" hidden="1" x14ac:dyDescent="0.25">
      <c r="A3825">
        <v>3823</v>
      </c>
      <c r="B3825" s="3" t="s">
        <v>3820</v>
      </c>
      <c r="C3825" s="3" t="s">
        <v>7932</v>
      </c>
      <c r="D3825">
        <v>2500</v>
      </c>
      <c r="E3825">
        <v>2650</v>
      </c>
      <c r="F3825" t="s">
        <v>8219</v>
      </c>
      <c r="G3825" t="s">
        <v>8224</v>
      </c>
      <c r="H3825" t="s">
        <v>8246</v>
      </c>
      <c r="I3825">
        <v>1437364740</v>
      </c>
      <c r="J3825">
        <v>1434405044</v>
      </c>
      <c r="K3825" t="b">
        <v>0</v>
      </c>
      <c r="L3825">
        <v>41</v>
      </c>
      <c r="M3825" t="b">
        <v>1</v>
      </c>
      <c r="N3825" t="s">
        <v>8271</v>
      </c>
      <c r="O3825" s="5">
        <f t="shared" si="236"/>
        <v>106</v>
      </c>
      <c r="P3825" s="7">
        <f t="shared" si="237"/>
        <v>64.634146341463421</v>
      </c>
      <c r="Q3825" t="s">
        <v>8317</v>
      </c>
      <c r="R3825" t="s">
        <v>8318</v>
      </c>
      <c r="S3825" s="12">
        <f t="shared" si="238"/>
        <v>42170.910231481481</v>
      </c>
      <c r="T3825" s="12">
        <f t="shared" si="239"/>
        <v>42205.165972222225</v>
      </c>
    </row>
    <row r="3826" spans="1:20" ht="60" hidden="1" x14ac:dyDescent="0.25">
      <c r="A3826">
        <v>3824</v>
      </c>
      <c r="B3826" s="3" t="s">
        <v>3821</v>
      </c>
      <c r="C3826" s="3" t="s">
        <v>7933</v>
      </c>
      <c r="D3826">
        <v>250</v>
      </c>
      <c r="E3826">
        <v>270</v>
      </c>
      <c r="F3826" t="s">
        <v>8219</v>
      </c>
      <c r="G3826" t="s">
        <v>8225</v>
      </c>
      <c r="H3826" t="s">
        <v>8247</v>
      </c>
      <c r="I3826">
        <v>1470058860</v>
      </c>
      <c r="J3826">
        <v>1469026903</v>
      </c>
      <c r="K3826" t="b">
        <v>0</v>
      </c>
      <c r="L3826">
        <v>7</v>
      </c>
      <c r="M3826" t="b">
        <v>1</v>
      </c>
      <c r="N3826" t="s">
        <v>8271</v>
      </c>
      <c r="O3826" s="5">
        <f t="shared" si="236"/>
        <v>108</v>
      </c>
      <c r="P3826" s="7">
        <f t="shared" si="237"/>
        <v>38.571428571428569</v>
      </c>
      <c r="Q3826" t="s">
        <v>8317</v>
      </c>
      <c r="R3826" t="s">
        <v>8318</v>
      </c>
      <c r="S3826" s="12">
        <f t="shared" si="238"/>
        <v>42571.626192129625</v>
      </c>
      <c r="T3826" s="12">
        <f t="shared" si="239"/>
        <v>42583.570138888885</v>
      </c>
    </row>
    <row r="3827" spans="1:20" ht="60" hidden="1" x14ac:dyDescent="0.25">
      <c r="A3827">
        <v>3825</v>
      </c>
      <c r="B3827" s="3" t="s">
        <v>3822</v>
      </c>
      <c r="C3827" s="3" t="s">
        <v>7934</v>
      </c>
      <c r="D3827">
        <v>5000</v>
      </c>
      <c r="E3827">
        <v>5271</v>
      </c>
      <c r="F3827" t="s">
        <v>8219</v>
      </c>
      <c r="G3827" t="s">
        <v>8224</v>
      </c>
      <c r="H3827" t="s">
        <v>8246</v>
      </c>
      <c r="I3827">
        <v>1434505214</v>
      </c>
      <c r="J3827">
        <v>1432690814</v>
      </c>
      <c r="K3827" t="b">
        <v>0</v>
      </c>
      <c r="L3827">
        <v>49</v>
      </c>
      <c r="M3827" t="b">
        <v>1</v>
      </c>
      <c r="N3827" t="s">
        <v>8271</v>
      </c>
      <c r="O3827" s="5">
        <f t="shared" si="236"/>
        <v>105.42</v>
      </c>
      <c r="P3827" s="7">
        <f t="shared" si="237"/>
        <v>107.57142857142857</v>
      </c>
      <c r="Q3827" t="s">
        <v>8317</v>
      </c>
      <c r="R3827" t="s">
        <v>8318</v>
      </c>
      <c r="S3827" s="12">
        <f t="shared" si="238"/>
        <v>42151.069606481484</v>
      </c>
      <c r="T3827" s="12">
        <f t="shared" si="239"/>
        <v>42172.069606481484</v>
      </c>
    </row>
    <row r="3828" spans="1:20" ht="45" hidden="1" x14ac:dyDescent="0.25">
      <c r="A3828">
        <v>3826</v>
      </c>
      <c r="B3828" s="3" t="s">
        <v>3823</v>
      </c>
      <c r="C3828" s="3" t="s">
        <v>7935</v>
      </c>
      <c r="D3828">
        <v>600</v>
      </c>
      <c r="E3828">
        <v>715</v>
      </c>
      <c r="F3828" t="s">
        <v>8219</v>
      </c>
      <c r="G3828" t="s">
        <v>8225</v>
      </c>
      <c r="H3828" t="s">
        <v>8247</v>
      </c>
      <c r="I3828">
        <v>1430993394</v>
      </c>
      <c r="J3828">
        <v>1428401394</v>
      </c>
      <c r="K3828" t="b">
        <v>0</v>
      </c>
      <c r="L3828">
        <v>26</v>
      </c>
      <c r="M3828" t="b">
        <v>1</v>
      </c>
      <c r="N3828" t="s">
        <v>8271</v>
      </c>
      <c r="O3828" s="5">
        <f t="shared" si="236"/>
        <v>119.16666666666667</v>
      </c>
      <c r="P3828" s="7">
        <f t="shared" si="237"/>
        <v>27.5</v>
      </c>
      <c r="Q3828" t="s">
        <v>8317</v>
      </c>
      <c r="R3828" t="s">
        <v>8318</v>
      </c>
      <c r="S3828" s="12">
        <f t="shared" si="238"/>
        <v>42101.423541666663</v>
      </c>
      <c r="T3828" s="12">
        <f t="shared" si="239"/>
        <v>42131.423541666663</v>
      </c>
    </row>
    <row r="3829" spans="1:20" ht="60" hidden="1" x14ac:dyDescent="0.25">
      <c r="A3829">
        <v>3827</v>
      </c>
      <c r="B3829" s="3" t="s">
        <v>3824</v>
      </c>
      <c r="C3829" s="3" t="s">
        <v>7936</v>
      </c>
      <c r="D3829">
        <v>3000</v>
      </c>
      <c r="E3829">
        <v>4580</v>
      </c>
      <c r="F3829" t="s">
        <v>8219</v>
      </c>
      <c r="G3829" t="s">
        <v>8225</v>
      </c>
      <c r="H3829" t="s">
        <v>8247</v>
      </c>
      <c r="I3829">
        <v>1427414400</v>
      </c>
      <c r="J3829">
        <v>1422656201</v>
      </c>
      <c r="K3829" t="b">
        <v>0</v>
      </c>
      <c r="L3829">
        <v>65</v>
      </c>
      <c r="M3829" t="b">
        <v>1</v>
      </c>
      <c r="N3829" t="s">
        <v>8271</v>
      </c>
      <c r="O3829" s="5">
        <f t="shared" si="236"/>
        <v>152.66666666666666</v>
      </c>
      <c r="P3829" s="7">
        <f t="shared" si="237"/>
        <v>70.461538461538467</v>
      </c>
      <c r="Q3829" t="s">
        <v>8317</v>
      </c>
      <c r="R3829" t="s">
        <v>8318</v>
      </c>
      <c r="S3829" s="12">
        <f t="shared" si="238"/>
        <v>42034.928252314814</v>
      </c>
      <c r="T3829" s="12">
        <f t="shared" si="239"/>
        <v>42090</v>
      </c>
    </row>
    <row r="3830" spans="1:20" ht="60" hidden="1" x14ac:dyDescent="0.25">
      <c r="A3830">
        <v>3828</v>
      </c>
      <c r="B3830" s="3" t="s">
        <v>3825</v>
      </c>
      <c r="C3830" s="3" t="s">
        <v>7937</v>
      </c>
      <c r="D3830">
        <v>5000</v>
      </c>
      <c r="E3830">
        <v>5000</v>
      </c>
      <c r="F3830" t="s">
        <v>8219</v>
      </c>
      <c r="G3830" t="s">
        <v>8224</v>
      </c>
      <c r="H3830" t="s">
        <v>8246</v>
      </c>
      <c r="I3830">
        <v>1420033187</v>
      </c>
      <c r="J3830">
        <v>1414845587</v>
      </c>
      <c r="K3830" t="b">
        <v>0</v>
      </c>
      <c r="L3830">
        <v>28</v>
      </c>
      <c r="M3830" t="b">
        <v>1</v>
      </c>
      <c r="N3830" t="s">
        <v>8271</v>
      </c>
      <c r="O3830" s="5">
        <f t="shared" si="236"/>
        <v>100</v>
      </c>
      <c r="P3830" s="7">
        <f t="shared" si="237"/>
        <v>178.57142857142858</v>
      </c>
      <c r="Q3830" t="s">
        <v>8317</v>
      </c>
      <c r="R3830" t="s">
        <v>8318</v>
      </c>
      <c r="S3830" s="12">
        <f t="shared" si="238"/>
        <v>41944.527627314819</v>
      </c>
      <c r="T3830" s="12">
        <f t="shared" si="239"/>
        <v>42004.569293981483</v>
      </c>
    </row>
    <row r="3831" spans="1:20" ht="60" hidden="1" x14ac:dyDescent="0.25">
      <c r="A3831">
        <v>3829</v>
      </c>
      <c r="B3831" s="3" t="s">
        <v>3826</v>
      </c>
      <c r="C3831" s="3" t="s">
        <v>7938</v>
      </c>
      <c r="D3831">
        <v>500</v>
      </c>
      <c r="E3831">
        <v>501</v>
      </c>
      <c r="F3831" t="s">
        <v>8219</v>
      </c>
      <c r="G3831" t="s">
        <v>8224</v>
      </c>
      <c r="H3831" t="s">
        <v>8246</v>
      </c>
      <c r="I3831">
        <v>1472676371</v>
      </c>
      <c r="J3831">
        <v>1470948371</v>
      </c>
      <c r="K3831" t="b">
        <v>0</v>
      </c>
      <c r="L3831">
        <v>8</v>
      </c>
      <c r="M3831" t="b">
        <v>1</v>
      </c>
      <c r="N3831" t="s">
        <v>8271</v>
      </c>
      <c r="O3831" s="5">
        <f t="shared" si="236"/>
        <v>100.2</v>
      </c>
      <c r="P3831" s="7">
        <f t="shared" si="237"/>
        <v>62.625</v>
      </c>
      <c r="Q3831" t="s">
        <v>8317</v>
      </c>
      <c r="R3831" t="s">
        <v>8318</v>
      </c>
      <c r="S3831" s="12">
        <f t="shared" si="238"/>
        <v>42593.865405092598</v>
      </c>
      <c r="T3831" s="12">
        <f t="shared" si="239"/>
        <v>42613.865405092598</v>
      </c>
    </row>
    <row r="3832" spans="1:20" ht="45" hidden="1" x14ac:dyDescent="0.25">
      <c r="A3832">
        <v>3830</v>
      </c>
      <c r="B3832" s="3" t="s">
        <v>3827</v>
      </c>
      <c r="C3832" s="3" t="s">
        <v>7939</v>
      </c>
      <c r="D3832">
        <v>100</v>
      </c>
      <c r="E3832">
        <v>225</v>
      </c>
      <c r="F3832" t="s">
        <v>8219</v>
      </c>
      <c r="G3832" t="s">
        <v>8224</v>
      </c>
      <c r="H3832" t="s">
        <v>8246</v>
      </c>
      <c r="I3832">
        <v>1464371211</v>
      </c>
      <c r="J3832">
        <v>1463161611</v>
      </c>
      <c r="K3832" t="b">
        <v>0</v>
      </c>
      <c r="L3832">
        <v>3</v>
      </c>
      <c r="M3832" t="b">
        <v>1</v>
      </c>
      <c r="N3832" t="s">
        <v>8271</v>
      </c>
      <c r="O3832" s="5">
        <f t="shared" si="236"/>
        <v>225</v>
      </c>
      <c r="P3832" s="7">
        <f t="shared" si="237"/>
        <v>75</v>
      </c>
      <c r="Q3832" t="s">
        <v>8317</v>
      </c>
      <c r="R3832" t="s">
        <v>8318</v>
      </c>
      <c r="S3832" s="12">
        <f t="shared" si="238"/>
        <v>42503.740868055553</v>
      </c>
      <c r="T3832" s="12">
        <f t="shared" si="239"/>
        <v>42517.740868055553</v>
      </c>
    </row>
    <row r="3833" spans="1:20" ht="60" hidden="1" x14ac:dyDescent="0.25">
      <c r="A3833">
        <v>3831</v>
      </c>
      <c r="B3833" s="3" t="s">
        <v>3828</v>
      </c>
      <c r="C3833" s="3" t="s">
        <v>7940</v>
      </c>
      <c r="D3833">
        <v>500</v>
      </c>
      <c r="E3833">
        <v>530.11</v>
      </c>
      <c r="F3833" t="s">
        <v>8219</v>
      </c>
      <c r="G3833" t="s">
        <v>8224</v>
      </c>
      <c r="H3833" t="s">
        <v>8246</v>
      </c>
      <c r="I3833">
        <v>1415222545</v>
      </c>
      <c r="J3833">
        <v>1413404545</v>
      </c>
      <c r="K3833" t="b">
        <v>0</v>
      </c>
      <c r="L3833">
        <v>9</v>
      </c>
      <c r="M3833" t="b">
        <v>1</v>
      </c>
      <c r="N3833" t="s">
        <v>8271</v>
      </c>
      <c r="O3833" s="5">
        <f t="shared" si="236"/>
        <v>106.02199999999999</v>
      </c>
      <c r="P3833" s="7">
        <f t="shared" si="237"/>
        <v>58.901111111111113</v>
      </c>
      <c r="Q3833" t="s">
        <v>8317</v>
      </c>
      <c r="R3833" t="s">
        <v>8318</v>
      </c>
      <c r="S3833" s="12">
        <f t="shared" si="238"/>
        <v>41927.848900462966</v>
      </c>
      <c r="T3833" s="12">
        <f t="shared" si="239"/>
        <v>41948.890567129631</v>
      </c>
    </row>
    <row r="3834" spans="1:20" ht="60" hidden="1" x14ac:dyDescent="0.25">
      <c r="A3834">
        <v>3832</v>
      </c>
      <c r="B3834" s="3" t="s">
        <v>3829</v>
      </c>
      <c r="C3834" s="3" t="s">
        <v>7941</v>
      </c>
      <c r="D3834">
        <v>1200</v>
      </c>
      <c r="E3834">
        <v>1256</v>
      </c>
      <c r="F3834" t="s">
        <v>8219</v>
      </c>
      <c r="G3834" t="s">
        <v>8224</v>
      </c>
      <c r="H3834" t="s">
        <v>8246</v>
      </c>
      <c r="I3834">
        <v>1455936335</v>
      </c>
      <c r="J3834">
        <v>1452048335</v>
      </c>
      <c r="K3834" t="b">
        <v>0</v>
      </c>
      <c r="L3834">
        <v>9</v>
      </c>
      <c r="M3834" t="b">
        <v>1</v>
      </c>
      <c r="N3834" t="s">
        <v>8271</v>
      </c>
      <c r="O3834" s="5">
        <f t="shared" si="236"/>
        <v>104.66666666666666</v>
      </c>
      <c r="P3834" s="7">
        <f t="shared" si="237"/>
        <v>139.55555555555554</v>
      </c>
      <c r="Q3834" t="s">
        <v>8317</v>
      </c>
      <c r="R3834" t="s">
        <v>8318</v>
      </c>
      <c r="S3834" s="12">
        <f t="shared" si="238"/>
        <v>42375.114988425921</v>
      </c>
      <c r="T3834" s="12">
        <f t="shared" si="239"/>
        <v>42420.114988425921</v>
      </c>
    </row>
    <row r="3835" spans="1:20" ht="60" hidden="1" x14ac:dyDescent="0.25">
      <c r="A3835">
        <v>3833</v>
      </c>
      <c r="B3835" s="3" t="s">
        <v>3830</v>
      </c>
      <c r="C3835" s="3" t="s">
        <v>7942</v>
      </c>
      <c r="D3835">
        <v>1200</v>
      </c>
      <c r="E3835">
        <v>1400</v>
      </c>
      <c r="F3835" t="s">
        <v>8219</v>
      </c>
      <c r="G3835" t="s">
        <v>8229</v>
      </c>
      <c r="H3835" t="s">
        <v>8251</v>
      </c>
      <c r="I3835">
        <v>1417460940</v>
      </c>
      <c r="J3835">
        <v>1416516972</v>
      </c>
      <c r="K3835" t="b">
        <v>0</v>
      </c>
      <c r="L3835">
        <v>20</v>
      </c>
      <c r="M3835" t="b">
        <v>1</v>
      </c>
      <c r="N3835" t="s">
        <v>8271</v>
      </c>
      <c r="O3835" s="5">
        <f t="shared" si="236"/>
        <v>116.66666666666667</v>
      </c>
      <c r="P3835" s="7">
        <f t="shared" si="237"/>
        <v>70</v>
      </c>
      <c r="Q3835" t="s">
        <v>8317</v>
      </c>
      <c r="R3835" t="s">
        <v>8318</v>
      </c>
      <c r="S3835" s="12">
        <f t="shared" si="238"/>
        <v>41963.872361111105</v>
      </c>
      <c r="T3835" s="12">
        <f t="shared" si="239"/>
        <v>41974.797916666663</v>
      </c>
    </row>
    <row r="3836" spans="1:20" ht="60" hidden="1" x14ac:dyDescent="0.25">
      <c r="A3836">
        <v>3834</v>
      </c>
      <c r="B3836" s="3" t="s">
        <v>3831</v>
      </c>
      <c r="C3836" s="3" t="s">
        <v>7943</v>
      </c>
      <c r="D3836">
        <v>3000</v>
      </c>
      <c r="E3836">
        <v>3271</v>
      </c>
      <c r="F3836" t="s">
        <v>8219</v>
      </c>
      <c r="G3836" t="s">
        <v>8225</v>
      </c>
      <c r="H3836" t="s">
        <v>8247</v>
      </c>
      <c r="I3836">
        <v>1434624067</v>
      </c>
      <c r="J3836">
        <v>1432032067</v>
      </c>
      <c r="K3836" t="b">
        <v>0</v>
      </c>
      <c r="L3836">
        <v>57</v>
      </c>
      <c r="M3836" t="b">
        <v>1</v>
      </c>
      <c r="N3836" t="s">
        <v>8271</v>
      </c>
      <c r="O3836" s="5">
        <f t="shared" si="236"/>
        <v>109.03333333333333</v>
      </c>
      <c r="P3836" s="7">
        <f t="shared" si="237"/>
        <v>57.385964912280699</v>
      </c>
      <c r="Q3836" t="s">
        <v>8317</v>
      </c>
      <c r="R3836" t="s">
        <v>8318</v>
      </c>
      <c r="S3836" s="12">
        <f t="shared" si="238"/>
        <v>42143.445219907408</v>
      </c>
      <c r="T3836" s="12">
        <f t="shared" si="239"/>
        <v>42173.445219907408</v>
      </c>
    </row>
    <row r="3837" spans="1:20" ht="60" hidden="1" x14ac:dyDescent="0.25">
      <c r="A3837">
        <v>3835</v>
      </c>
      <c r="B3837" s="3" t="s">
        <v>3832</v>
      </c>
      <c r="C3837" s="3" t="s">
        <v>7944</v>
      </c>
      <c r="D3837">
        <v>200</v>
      </c>
      <c r="E3837">
        <v>320</v>
      </c>
      <c r="F3837" t="s">
        <v>8219</v>
      </c>
      <c r="G3837" t="s">
        <v>8225</v>
      </c>
      <c r="H3837" t="s">
        <v>8247</v>
      </c>
      <c r="I3837">
        <v>1461278208</v>
      </c>
      <c r="J3837">
        <v>1459463808</v>
      </c>
      <c r="K3837" t="b">
        <v>0</v>
      </c>
      <c r="L3837">
        <v>8</v>
      </c>
      <c r="M3837" t="b">
        <v>1</v>
      </c>
      <c r="N3837" t="s">
        <v>8271</v>
      </c>
      <c r="O3837" s="5">
        <f t="shared" si="236"/>
        <v>160</v>
      </c>
      <c r="P3837" s="7">
        <f t="shared" si="237"/>
        <v>40</v>
      </c>
      <c r="Q3837" t="s">
        <v>8317</v>
      </c>
      <c r="R3837" t="s">
        <v>8318</v>
      </c>
      <c r="S3837" s="12">
        <f t="shared" si="238"/>
        <v>42460.94222222222</v>
      </c>
      <c r="T3837" s="12">
        <f t="shared" si="239"/>
        <v>42481.94222222222</v>
      </c>
    </row>
    <row r="3838" spans="1:20" ht="45" hidden="1" x14ac:dyDescent="0.25">
      <c r="A3838">
        <v>3836</v>
      </c>
      <c r="B3838" s="3" t="s">
        <v>3833</v>
      </c>
      <c r="C3838" s="3" t="s">
        <v>7945</v>
      </c>
      <c r="D3838">
        <v>800</v>
      </c>
      <c r="E3838">
        <v>900</v>
      </c>
      <c r="F3838" t="s">
        <v>8219</v>
      </c>
      <c r="G3838" t="s">
        <v>8224</v>
      </c>
      <c r="H3838" t="s">
        <v>8246</v>
      </c>
      <c r="I3838">
        <v>1470197340</v>
      </c>
      <c r="J3838">
        <v>1467497652</v>
      </c>
      <c r="K3838" t="b">
        <v>0</v>
      </c>
      <c r="L3838">
        <v>14</v>
      </c>
      <c r="M3838" t="b">
        <v>1</v>
      </c>
      <c r="N3838" t="s">
        <v>8271</v>
      </c>
      <c r="O3838" s="5">
        <f t="shared" si="236"/>
        <v>112.5</v>
      </c>
      <c r="P3838" s="7">
        <f t="shared" si="237"/>
        <v>64.285714285714292</v>
      </c>
      <c r="Q3838" t="s">
        <v>8317</v>
      </c>
      <c r="R3838" t="s">
        <v>8318</v>
      </c>
      <c r="S3838" s="12">
        <f t="shared" si="238"/>
        <v>42553.926527777774</v>
      </c>
      <c r="T3838" s="12">
        <f t="shared" si="239"/>
        <v>42585.172916666663</v>
      </c>
    </row>
    <row r="3839" spans="1:20" ht="30" hidden="1" x14ac:dyDescent="0.25">
      <c r="A3839">
        <v>3837</v>
      </c>
      <c r="B3839" s="3" t="s">
        <v>3834</v>
      </c>
      <c r="C3839" s="3" t="s">
        <v>7946</v>
      </c>
      <c r="D3839">
        <v>2000</v>
      </c>
      <c r="E3839">
        <v>2042</v>
      </c>
      <c r="F3839" t="s">
        <v>8219</v>
      </c>
      <c r="G3839" t="s">
        <v>8225</v>
      </c>
      <c r="H3839" t="s">
        <v>8247</v>
      </c>
      <c r="I3839">
        <v>1435947758</v>
      </c>
      <c r="J3839">
        <v>1432837358</v>
      </c>
      <c r="K3839" t="b">
        <v>0</v>
      </c>
      <c r="L3839">
        <v>17</v>
      </c>
      <c r="M3839" t="b">
        <v>1</v>
      </c>
      <c r="N3839" t="s">
        <v>8271</v>
      </c>
      <c r="O3839" s="5">
        <f t="shared" si="236"/>
        <v>102.1</v>
      </c>
      <c r="P3839" s="7">
        <f t="shared" si="237"/>
        <v>120.11764705882354</v>
      </c>
      <c r="Q3839" t="s">
        <v>8317</v>
      </c>
      <c r="R3839" t="s">
        <v>8318</v>
      </c>
      <c r="S3839" s="12">
        <f t="shared" si="238"/>
        <v>42152.765717592592</v>
      </c>
      <c r="T3839" s="12">
        <f t="shared" si="239"/>
        <v>42188.765717592592</v>
      </c>
    </row>
    <row r="3840" spans="1:20" ht="60" hidden="1" x14ac:dyDescent="0.25">
      <c r="A3840">
        <v>3838</v>
      </c>
      <c r="B3840" s="3" t="s">
        <v>3835</v>
      </c>
      <c r="C3840" s="3" t="s">
        <v>7947</v>
      </c>
      <c r="D3840">
        <v>100000</v>
      </c>
      <c r="E3840">
        <v>100824</v>
      </c>
      <c r="F3840" t="s">
        <v>8219</v>
      </c>
      <c r="G3840" t="s">
        <v>8235</v>
      </c>
      <c r="H3840" t="s">
        <v>8255</v>
      </c>
      <c r="I3840">
        <v>1432314209</v>
      </c>
      <c r="J3840">
        <v>1429722209</v>
      </c>
      <c r="K3840" t="b">
        <v>0</v>
      </c>
      <c r="L3840">
        <v>100</v>
      </c>
      <c r="M3840" t="b">
        <v>1</v>
      </c>
      <c r="N3840" t="s">
        <v>8271</v>
      </c>
      <c r="O3840" s="5">
        <f t="shared" si="236"/>
        <v>100.824</v>
      </c>
      <c r="P3840" s="7">
        <f t="shared" si="237"/>
        <v>1008.24</v>
      </c>
      <c r="Q3840" t="s">
        <v>8317</v>
      </c>
      <c r="R3840" t="s">
        <v>8318</v>
      </c>
      <c r="S3840" s="12">
        <f t="shared" si="238"/>
        <v>42116.710752314815</v>
      </c>
      <c r="T3840" s="12">
        <f t="shared" si="239"/>
        <v>42146.710752314815</v>
      </c>
    </row>
    <row r="3841" spans="1:20" ht="60" hidden="1" x14ac:dyDescent="0.25">
      <c r="A3841">
        <v>3839</v>
      </c>
      <c r="B3841" s="3" t="s">
        <v>3836</v>
      </c>
      <c r="C3841" s="3" t="s">
        <v>7948</v>
      </c>
      <c r="D3841">
        <v>2000</v>
      </c>
      <c r="E3841">
        <v>2025</v>
      </c>
      <c r="F3841" t="s">
        <v>8219</v>
      </c>
      <c r="G3841" t="s">
        <v>8224</v>
      </c>
      <c r="H3841" t="s">
        <v>8246</v>
      </c>
      <c r="I3841">
        <v>1438226724</v>
      </c>
      <c r="J3841">
        <v>1433042724</v>
      </c>
      <c r="K3841" t="b">
        <v>0</v>
      </c>
      <c r="L3841">
        <v>32</v>
      </c>
      <c r="M3841" t="b">
        <v>1</v>
      </c>
      <c r="N3841" t="s">
        <v>8271</v>
      </c>
      <c r="O3841" s="5">
        <f t="shared" si="236"/>
        <v>101.25</v>
      </c>
      <c r="P3841" s="7">
        <f t="shared" si="237"/>
        <v>63.28125</v>
      </c>
      <c r="Q3841" t="s">
        <v>8317</v>
      </c>
      <c r="R3841" t="s">
        <v>8318</v>
      </c>
      <c r="S3841" s="12">
        <f t="shared" si="238"/>
        <v>42155.142638888887</v>
      </c>
      <c r="T3841" s="12">
        <f t="shared" si="239"/>
        <v>42215.142638888887</v>
      </c>
    </row>
    <row r="3842" spans="1:20" ht="45" hidden="1" x14ac:dyDescent="0.25">
      <c r="A3842">
        <v>3840</v>
      </c>
      <c r="B3842" s="3" t="s">
        <v>3837</v>
      </c>
      <c r="C3842" s="3" t="s">
        <v>7949</v>
      </c>
      <c r="D3842">
        <v>1</v>
      </c>
      <c r="E3842">
        <v>65</v>
      </c>
      <c r="F3842" t="s">
        <v>8219</v>
      </c>
      <c r="G3842" t="s">
        <v>8225</v>
      </c>
      <c r="H3842" t="s">
        <v>8247</v>
      </c>
      <c r="I3842">
        <v>1459180229</v>
      </c>
      <c r="J3842">
        <v>1457023829</v>
      </c>
      <c r="K3842" t="b">
        <v>0</v>
      </c>
      <c r="L3842">
        <v>3</v>
      </c>
      <c r="M3842" t="b">
        <v>1</v>
      </c>
      <c r="N3842" t="s">
        <v>8271</v>
      </c>
      <c r="O3842" s="5">
        <f t="shared" si="236"/>
        <v>6500</v>
      </c>
      <c r="P3842" s="7">
        <f t="shared" si="237"/>
        <v>21.666666666666668</v>
      </c>
      <c r="Q3842" t="s">
        <v>8317</v>
      </c>
      <c r="R3842" t="s">
        <v>8318</v>
      </c>
      <c r="S3842" s="12">
        <f t="shared" si="238"/>
        <v>42432.701724537037</v>
      </c>
      <c r="T3842" s="12">
        <f t="shared" si="239"/>
        <v>42457.660057870366</v>
      </c>
    </row>
    <row r="3843" spans="1:20" ht="60" x14ac:dyDescent="0.25">
      <c r="A3843">
        <v>3841</v>
      </c>
      <c r="B3843" s="3" t="s">
        <v>3838</v>
      </c>
      <c r="C3843" s="3" t="s">
        <v>7950</v>
      </c>
      <c r="D3843">
        <v>10000</v>
      </c>
      <c r="E3843">
        <v>872</v>
      </c>
      <c r="F3843" t="s">
        <v>8221</v>
      </c>
      <c r="G3843" t="s">
        <v>8224</v>
      </c>
      <c r="H3843" t="s">
        <v>8246</v>
      </c>
      <c r="I3843">
        <v>1405882287</v>
      </c>
      <c r="J3843">
        <v>1400698287</v>
      </c>
      <c r="K3843" t="b">
        <v>1</v>
      </c>
      <c r="L3843">
        <v>34</v>
      </c>
      <c r="M3843" t="b">
        <v>0</v>
      </c>
      <c r="N3843" t="s">
        <v>8271</v>
      </c>
      <c r="O3843" s="5">
        <f t="shared" ref="O3843:O3906" si="240">(E3843/D3843)*100</f>
        <v>8.7200000000000006</v>
      </c>
      <c r="P3843" s="7">
        <f t="shared" ref="P3843:P3906" si="241">IF(E3843&gt;0,E3843/L3843,"N/A")</f>
        <v>25.647058823529413</v>
      </c>
      <c r="Q3843" t="s">
        <v>8317</v>
      </c>
      <c r="R3843" t="s">
        <v>8318</v>
      </c>
      <c r="S3843" s="12">
        <f t="shared" ref="S3843:S3906" si="242">(((J3843/60)/60)/24)+DATE(1970,1,1)</f>
        <v>41780.785729166666</v>
      </c>
      <c r="T3843" s="12">
        <f t="shared" ref="T3843:T3906" si="243">(((I3843/60)/60/24)+DATE(1970,1,1))</f>
        <v>41840.785729166666</v>
      </c>
    </row>
    <row r="3844" spans="1:20" ht="60" x14ac:dyDescent="0.25">
      <c r="A3844">
        <v>3842</v>
      </c>
      <c r="B3844" s="3" t="s">
        <v>3839</v>
      </c>
      <c r="C3844" s="3" t="s">
        <v>7951</v>
      </c>
      <c r="D3844">
        <v>5000</v>
      </c>
      <c r="E3844">
        <v>1097</v>
      </c>
      <c r="F3844" t="s">
        <v>8221</v>
      </c>
      <c r="G3844" t="s">
        <v>8225</v>
      </c>
      <c r="H3844" t="s">
        <v>8247</v>
      </c>
      <c r="I3844">
        <v>1399809052</v>
      </c>
      <c r="J3844">
        <v>1397217052</v>
      </c>
      <c r="K3844" t="b">
        <v>1</v>
      </c>
      <c r="L3844">
        <v>23</v>
      </c>
      <c r="M3844" t="b">
        <v>0</v>
      </c>
      <c r="N3844" t="s">
        <v>8271</v>
      </c>
      <c r="O3844" s="5">
        <f t="shared" si="240"/>
        <v>21.94</v>
      </c>
      <c r="P3844" s="7">
        <f t="shared" si="241"/>
        <v>47.695652173913047</v>
      </c>
      <c r="Q3844" t="s">
        <v>8317</v>
      </c>
      <c r="R3844" t="s">
        <v>8318</v>
      </c>
      <c r="S3844" s="12">
        <f t="shared" si="242"/>
        <v>41740.493657407409</v>
      </c>
      <c r="T3844" s="12">
        <f t="shared" si="243"/>
        <v>41770.493657407409</v>
      </c>
    </row>
    <row r="3845" spans="1:20" ht="60" x14ac:dyDescent="0.25">
      <c r="A3845">
        <v>3843</v>
      </c>
      <c r="B3845" s="3" t="s">
        <v>3840</v>
      </c>
      <c r="C3845" s="3" t="s">
        <v>7952</v>
      </c>
      <c r="D3845">
        <v>5000</v>
      </c>
      <c r="E3845">
        <v>1065</v>
      </c>
      <c r="F3845" t="s">
        <v>8221</v>
      </c>
      <c r="G3845" t="s">
        <v>8224</v>
      </c>
      <c r="H3845" t="s">
        <v>8246</v>
      </c>
      <c r="I3845">
        <v>1401587064</v>
      </c>
      <c r="J3845">
        <v>1399427064</v>
      </c>
      <c r="K3845" t="b">
        <v>1</v>
      </c>
      <c r="L3845">
        <v>19</v>
      </c>
      <c r="M3845" t="b">
        <v>0</v>
      </c>
      <c r="N3845" t="s">
        <v>8271</v>
      </c>
      <c r="O3845" s="5">
        <f t="shared" si="240"/>
        <v>21.3</v>
      </c>
      <c r="P3845" s="7">
        <f t="shared" si="241"/>
        <v>56.05263157894737</v>
      </c>
      <c r="Q3845" t="s">
        <v>8317</v>
      </c>
      <c r="R3845" t="s">
        <v>8318</v>
      </c>
      <c r="S3845" s="12">
        <f t="shared" si="242"/>
        <v>41766.072500000002</v>
      </c>
      <c r="T3845" s="12">
        <f t="shared" si="243"/>
        <v>41791.072500000002</v>
      </c>
    </row>
    <row r="3846" spans="1:20" ht="60" x14ac:dyDescent="0.25">
      <c r="A3846">
        <v>3844</v>
      </c>
      <c r="B3846" s="3" t="s">
        <v>3841</v>
      </c>
      <c r="C3846" s="3" t="s">
        <v>7953</v>
      </c>
      <c r="D3846">
        <v>9800</v>
      </c>
      <c r="E3846">
        <v>4066</v>
      </c>
      <c r="F3846" t="s">
        <v>8221</v>
      </c>
      <c r="G3846" t="s">
        <v>8224</v>
      </c>
      <c r="H3846" t="s">
        <v>8246</v>
      </c>
      <c r="I3846">
        <v>1401778740</v>
      </c>
      <c r="J3846">
        <v>1399474134</v>
      </c>
      <c r="K3846" t="b">
        <v>1</v>
      </c>
      <c r="L3846">
        <v>50</v>
      </c>
      <c r="M3846" t="b">
        <v>0</v>
      </c>
      <c r="N3846" t="s">
        <v>8271</v>
      </c>
      <c r="O3846" s="5">
        <f t="shared" si="240"/>
        <v>41.489795918367342</v>
      </c>
      <c r="P3846" s="7">
        <f t="shared" si="241"/>
        <v>81.319999999999993</v>
      </c>
      <c r="Q3846" t="s">
        <v>8317</v>
      </c>
      <c r="R3846" t="s">
        <v>8318</v>
      </c>
      <c r="S3846" s="12">
        <f t="shared" si="242"/>
        <v>41766.617291666669</v>
      </c>
      <c r="T3846" s="12">
        <f t="shared" si="243"/>
        <v>41793.290972222225</v>
      </c>
    </row>
    <row r="3847" spans="1:20" ht="60" x14ac:dyDescent="0.25">
      <c r="A3847">
        <v>3845</v>
      </c>
      <c r="B3847" s="3" t="s">
        <v>3842</v>
      </c>
      <c r="C3847" s="3" t="s">
        <v>7954</v>
      </c>
      <c r="D3847">
        <v>40000</v>
      </c>
      <c r="E3847">
        <v>842</v>
      </c>
      <c r="F3847" t="s">
        <v>8221</v>
      </c>
      <c r="G3847" t="s">
        <v>8224</v>
      </c>
      <c r="H3847" t="s">
        <v>8246</v>
      </c>
      <c r="I3847">
        <v>1443711774</v>
      </c>
      <c r="J3847">
        <v>1441119774</v>
      </c>
      <c r="K3847" t="b">
        <v>1</v>
      </c>
      <c r="L3847">
        <v>12</v>
      </c>
      <c r="M3847" t="b">
        <v>0</v>
      </c>
      <c r="N3847" t="s">
        <v>8271</v>
      </c>
      <c r="O3847" s="5">
        <f t="shared" si="240"/>
        <v>2.105</v>
      </c>
      <c r="P3847" s="7">
        <f t="shared" si="241"/>
        <v>70.166666666666671</v>
      </c>
      <c r="Q3847" t="s">
        <v>8317</v>
      </c>
      <c r="R3847" t="s">
        <v>8318</v>
      </c>
      <c r="S3847" s="12">
        <f t="shared" si="242"/>
        <v>42248.627013888887</v>
      </c>
      <c r="T3847" s="12">
        <f t="shared" si="243"/>
        <v>42278.627013888887</v>
      </c>
    </row>
    <row r="3848" spans="1:20" ht="45" x14ac:dyDescent="0.25">
      <c r="A3848">
        <v>3846</v>
      </c>
      <c r="B3848" s="3" t="s">
        <v>3843</v>
      </c>
      <c r="C3848" s="3" t="s">
        <v>7955</v>
      </c>
      <c r="D3848">
        <v>7000</v>
      </c>
      <c r="E3848">
        <v>189</v>
      </c>
      <c r="F3848" t="s">
        <v>8221</v>
      </c>
      <c r="G3848" t="s">
        <v>8224</v>
      </c>
      <c r="H3848" t="s">
        <v>8246</v>
      </c>
      <c r="I3848">
        <v>1412405940</v>
      </c>
      <c r="J3848">
        <v>1409721542</v>
      </c>
      <c r="K3848" t="b">
        <v>1</v>
      </c>
      <c r="L3848">
        <v>8</v>
      </c>
      <c r="M3848" t="b">
        <v>0</v>
      </c>
      <c r="N3848" t="s">
        <v>8271</v>
      </c>
      <c r="O3848" s="5">
        <f t="shared" si="240"/>
        <v>2.7</v>
      </c>
      <c r="P3848" s="7">
        <f t="shared" si="241"/>
        <v>23.625</v>
      </c>
      <c r="Q3848" t="s">
        <v>8317</v>
      </c>
      <c r="R3848" t="s">
        <v>8318</v>
      </c>
      <c r="S3848" s="12">
        <f t="shared" si="242"/>
        <v>41885.221550925926</v>
      </c>
      <c r="T3848" s="12">
        <f t="shared" si="243"/>
        <v>41916.290972222225</v>
      </c>
    </row>
    <row r="3849" spans="1:20" ht="45" x14ac:dyDescent="0.25">
      <c r="A3849">
        <v>3847</v>
      </c>
      <c r="B3849" s="3" t="s">
        <v>3844</v>
      </c>
      <c r="C3849" s="3" t="s">
        <v>7956</v>
      </c>
      <c r="D3849">
        <v>10500</v>
      </c>
      <c r="E3849">
        <v>1697</v>
      </c>
      <c r="F3849" t="s">
        <v>8221</v>
      </c>
      <c r="G3849" t="s">
        <v>8224</v>
      </c>
      <c r="H3849" t="s">
        <v>8246</v>
      </c>
      <c r="I3849">
        <v>1437283391</v>
      </c>
      <c r="J3849">
        <v>1433395391</v>
      </c>
      <c r="K3849" t="b">
        <v>1</v>
      </c>
      <c r="L3849">
        <v>9</v>
      </c>
      <c r="M3849" t="b">
        <v>0</v>
      </c>
      <c r="N3849" t="s">
        <v>8271</v>
      </c>
      <c r="O3849" s="5">
        <f t="shared" si="240"/>
        <v>16.161904761904761</v>
      </c>
      <c r="P3849" s="7">
        <f t="shared" si="241"/>
        <v>188.55555555555554</v>
      </c>
      <c r="Q3849" t="s">
        <v>8317</v>
      </c>
      <c r="R3849" t="s">
        <v>8318</v>
      </c>
      <c r="S3849" s="12">
        <f t="shared" si="242"/>
        <v>42159.224432870367</v>
      </c>
      <c r="T3849" s="12">
        <f t="shared" si="243"/>
        <v>42204.224432870367</v>
      </c>
    </row>
    <row r="3850" spans="1:20" ht="60" x14ac:dyDescent="0.25">
      <c r="A3850">
        <v>3848</v>
      </c>
      <c r="B3850" s="3" t="s">
        <v>3845</v>
      </c>
      <c r="C3850" s="3" t="s">
        <v>7957</v>
      </c>
      <c r="D3850">
        <v>13000</v>
      </c>
      <c r="E3850">
        <v>2129</v>
      </c>
      <c r="F3850" t="s">
        <v>8221</v>
      </c>
      <c r="G3850" t="s">
        <v>8224</v>
      </c>
      <c r="H3850" t="s">
        <v>8246</v>
      </c>
      <c r="I3850">
        <v>1445196989</v>
      </c>
      <c r="J3850">
        <v>1442604989</v>
      </c>
      <c r="K3850" t="b">
        <v>1</v>
      </c>
      <c r="L3850">
        <v>43</v>
      </c>
      <c r="M3850" t="b">
        <v>0</v>
      </c>
      <c r="N3850" t="s">
        <v>8271</v>
      </c>
      <c r="O3850" s="5">
        <f t="shared" si="240"/>
        <v>16.376923076923077</v>
      </c>
      <c r="P3850" s="7">
        <f t="shared" si="241"/>
        <v>49.511627906976742</v>
      </c>
      <c r="Q3850" t="s">
        <v>8317</v>
      </c>
      <c r="R3850" t="s">
        <v>8318</v>
      </c>
      <c r="S3850" s="12">
        <f t="shared" si="242"/>
        <v>42265.817002314812</v>
      </c>
      <c r="T3850" s="12">
        <f t="shared" si="243"/>
        <v>42295.817002314812</v>
      </c>
    </row>
    <row r="3851" spans="1:20" ht="75" x14ac:dyDescent="0.25">
      <c r="A3851">
        <v>3849</v>
      </c>
      <c r="B3851" s="3" t="s">
        <v>3846</v>
      </c>
      <c r="C3851" s="3" t="s">
        <v>7958</v>
      </c>
      <c r="D3851">
        <v>30000</v>
      </c>
      <c r="E3851">
        <v>2113</v>
      </c>
      <c r="F3851" t="s">
        <v>8221</v>
      </c>
      <c r="G3851" t="s">
        <v>8236</v>
      </c>
      <c r="H3851" t="s">
        <v>8249</v>
      </c>
      <c r="I3851">
        <v>1434047084</v>
      </c>
      <c r="J3851">
        <v>1431455084</v>
      </c>
      <c r="K3851" t="b">
        <v>1</v>
      </c>
      <c r="L3851">
        <v>28</v>
      </c>
      <c r="M3851" t="b">
        <v>0</v>
      </c>
      <c r="N3851" t="s">
        <v>8271</v>
      </c>
      <c r="O3851" s="5">
        <f t="shared" si="240"/>
        <v>7.043333333333333</v>
      </c>
      <c r="P3851" s="7">
        <f t="shared" si="241"/>
        <v>75.464285714285708</v>
      </c>
      <c r="Q3851" t="s">
        <v>8317</v>
      </c>
      <c r="R3851" t="s">
        <v>8318</v>
      </c>
      <c r="S3851" s="12">
        <f t="shared" si="242"/>
        <v>42136.767175925925</v>
      </c>
      <c r="T3851" s="12">
        <f t="shared" si="243"/>
        <v>42166.767175925925</v>
      </c>
    </row>
    <row r="3852" spans="1:20" ht="30" x14ac:dyDescent="0.25">
      <c r="A3852">
        <v>3850</v>
      </c>
      <c r="B3852" s="3" t="s">
        <v>3847</v>
      </c>
      <c r="C3852" s="3" t="s">
        <v>7959</v>
      </c>
      <c r="D3852">
        <v>1000</v>
      </c>
      <c r="E3852">
        <v>38</v>
      </c>
      <c r="F3852" t="s">
        <v>8221</v>
      </c>
      <c r="G3852" t="s">
        <v>8224</v>
      </c>
      <c r="H3852" t="s">
        <v>8246</v>
      </c>
      <c r="I3852">
        <v>1420081143</v>
      </c>
      <c r="J3852">
        <v>1417489143</v>
      </c>
      <c r="K3852" t="b">
        <v>1</v>
      </c>
      <c r="L3852">
        <v>4</v>
      </c>
      <c r="M3852" t="b">
        <v>0</v>
      </c>
      <c r="N3852" t="s">
        <v>8271</v>
      </c>
      <c r="O3852" s="5">
        <f t="shared" si="240"/>
        <v>3.8</v>
      </c>
      <c r="P3852" s="7">
        <f t="shared" si="241"/>
        <v>9.5</v>
      </c>
      <c r="Q3852" t="s">
        <v>8317</v>
      </c>
      <c r="R3852" t="s">
        <v>8318</v>
      </c>
      <c r="S3852" s="12">
        <f t="shared" si="242"/>
        <v>41975.124340277776</v>
      </c>
      <c r="T3852" s="12">
        <f t="shared" si="243"/>
        <v>42005.124340277776</v>
      </c>
    </row>
    <row r="3853" spans="1:20" ht="45" x14ac:dyDescent="0.25">
      <c r="A3853">
        <v>3851</v>
      </c>
      <c r="B3853" s="3" t="s">
        <v>3848</v>
      </c>
      <c r="C3853" s="3" t="s">
        <v>7960</v>
      </c>
      <c r="D3853">
        <v>2500</v>
      </c>
      <c r="E3853">
        <v>852</v>
      </c>
      <c r="F3853" t="s">
        <v>8221</v>
      </c>
      <c r="G3853" t="s">
        <v>8225</v>
      </c>
      <c r="H3853" t="s">
        <v>8247</v>
      </c>
      <c r="I3853">
        <v>1437129179</v>
      </c>
      <c r="J3853">
        <v>1434537179</v>
      </c>
      <c r="K3853" t="b">
        <v>1</v>
      </c>
      <c r="L3853">
        <v>24</v>
      </c>
      <c r="M3853" t="b">
        <v>0</v>
      </c>
      <c r="N3853" t="s">
        <v>8271</v>
      </c>
      <c r="O3853" s="5">
        <f t="shared" si="240"/>
        <v>34.08</v>
      </c>
      <c r="P3853" s="7">
        <f t="shared" si="241"/>
        <v>35.5</v>
      </c>
      <c r="Q3853" t="s">
        <v>8317</v>
      </c>
      <c r="R3853" t="s">
        <v>8318</v>
      </c>
      <c r="S3853" s="12">
        <f t="shared" si="242"/>
        <v>42172.439571759256</v>
      </c>
      <c r="T3853" s="12">
        <f t="shared" si="243"/>
        <v>42202.439571759256</v>
      </c>
    </row>
    <row r="3854" spans="1:20" ht="45" x14ac:dyDescent="0.25">
      <c r="A3854">
        <v>3852</v>
      </c>
      <c r="B3854" s="3" t="s">
        <v>3849</v>
      </c>
      <c r="C3854" s="3" t="s">
        <v>7961</v>
      </c>
      <c r="D3854">
        <v>10000</v>
      </c>
      <c r="E3854">
        <v>20</v>
      </c>
      <c r="F3854" t="s">
        <v>8221</v>
      </c>
      <c r="G3854" t="s">
        <v>8224</v>
      </c>
      <c r="H3854" t="s">
        <v>8246</v>
      </c>
      <c r="I3854">
        <v>1427427276</v>
      </c>
      <c r="J3854">
        <v>1425270876</v>
      </c>
      <c r="K3854" t="b">
        <v>0</v>
      </c>
      <c r="L3854">
        <v>2</v>
      </c>
      <c r="M3854" t="b">
        <v>0</v>
      </c>
      <c r="N3854" t="s">
        <v>8271</v>
      </c>
      <c r="O3854" s="5">
        <f t="shared" si="240"/>
        <v>0.2</v>
      </c>
      <c r="P3854" s="7">
        <f t="shared" si="241"/>
        <v>10</v>
      </c>
      <c r="Q3854" t="s">
        <v>8317</v>
      </c>
      <c r="R3854" t="s">
        <v>8318</v>
      </c>
      <c r="S3854" s="12">
        <f t="shared" si="242"/>
        <v>42065.190694444449</v>
      </c>
      <c r="T3854" s="12">
        <f t="shared" si="243"/>
        <v>42090.149027777778</v>
      </c>
    </row>
    <row r="3855" spans="1:20" ht="45" x14ac:dyDescent="0.25">
      <c r="A3855">
        <v>3853</v>
      </c>
      <c r="B3855" s="3" t="s">
        <v>3850</v>
      </c>
      <c r="C3855" s="3" t="s">
        <v>7962</v>
      </c>
      <c r="D3855">
        <v>100000</v>
      </c>
      <c r="E3855">
        <v>26</v>
      </c>
      <c r="F3855" t="s">
        <v>8221</v>
      </c>
      <c r="G3855" t="s">
        <v>8224</v>
      </c>
      <c r="H3855" t="s">
        <v>8246</v>
      </c>
      <c r="I3855">
        <v>1409602178</v>
      </c>
      <c r="J3855">
        <v>1406578178</v>
      </c>
      <c r="K3855" t="b">
        <v>0</v>
      </c>
      <c r="L3855">
        <v>2</v>
      </c>
      <c r="M3855" t="b">
        <v>0</v>
      </c>
      <c r="N3855" t="s">
        <v>8271</v>
      </c>
      <c r="O3855" s="5">
        <f t="shared" si="240"/>
        <v>2.5999999999999999E-2</v>
      </c>
      <c r="P3855" s="7">
        <f t="shared" si="241"/>
        <v>13</v>
      </c>
      <c r="Q3855" t="s">
        <v>8317</v>
      </c>
      <c r="R3855" t="s">
        <v>8318</v>
      </c>
      <c r="S3855" s="12">
        <f t="shared" si="242"/>
        <v>41848.84002314815</v>
      </c>
      <c r="T3855" s="12">
        <f t="shared" si="243"/>
        <v>41883.84002314815</v>
      </c>
    </row>
    <row r="3856" spans="1:20" ht="30" x14ac:dyDescent="0.25">
      <c r="A3856">
        <v>3854</v>
      </c>
      <c r="B3856" s="3" t="s">
        <v>3851</v>
      </c>
      <c r="C3856" s="3" t="s">
        <v>7963</v>
      </c>
      <c r="D3856">
        <v>11000</v>
      </c>
      <c r="E3856">
        <v>1788</v>
      </c>
      <c r="F3856" t="s">
        <v>8221</v>
      </c>
      <c r="G3856" t="s">
        <v>8224</v>
      </c>
      <c r="H3856" t="s">
        <v>8246</v>
      </c>
      <c r="I3856">
        <v>1431206058</v>
      </c>
      <c r="J3856">
        <v>1428614058</v>
      </c>
      <c r="K3856" t="b">
        <v>0</v>
      </c>
      <c r="L3856">
        <v>20</v>
      </c>
      <c r="M3856" t="b">
        <v>0</v>
      </c>
      <c r="N3856" t="s">
        <v>8271</v>
      </c>
      <c r="O3856" s="5">
        <f t="shared" si="240"/>
        <v>16.254545454545454</v>
      </c>
      <c r="P3856" s="7">
        <f t="shared" si="241"/>
        <v>89.4</v>
      </c>
      <c r="Q3856" t="s">
        <v>8317</v>
      </c>
      <c r="R3856" t="s">
        <v>8318</v>
      </c>
      <c r="S3856" s="12">
        <f t="shared" si="242"/>
        <v>42103.884930555556</v>
      </c>
      <c r="T3856" s="12">
        <f t="shared" si="243"/>
        <v>42133.884930555556</v>
      </c>
    </row>
    <row r="3857" spans="1:20" ht="75" x14ac:dyDescent="0.25">
      <c r="A3857">
        <v>3855</v>
      </c>
      <c r="B3857" s="3" t="s">
        <v>3852</v>
      </c>
      <c r="C3857" s="3" t="s">
        <v>7964</v>
      </c>
      <c r="D3857">
        <v>1000</v>
      </c>
      <c r="E3857">
        <v>25</v>
      </c>
      <c r="F3857" t="s">
        <v>8221</v>
      </c>
      <c r="G3857" t="s">
        <v>8224</v>
      </c>
      <c r="H3857" t="s">
        <v>8246</v>
      </c>
      <c r="I3857">
        <v>1427408271</v>
      </c>
      <c r="J3857">
        <v>1424819871</v>
      </c>
      <c r="K3857" t="b">
        <v>0</v>
      </c>
      <c r="L3857">
        <v>1</v>
      </c>
      <c r="M3857" t="b">
        <v>0</v>
      </c>
      <c r="N3857" t="s">
        <v>8271</v>
      </c>
      <c r="O3857" s="5">
        <f t="shared" si="240"/>
        <v>2.5</v>
      </c>
      <c r="P3857" s="7">
        <f t="shared" si="241"/>
        <v>25</v>
      </c>
      <c r="Q3857" t="s">
        <v>8317</v>
      </c>
      <c r="R3857" t="s">
        <v>8318</v>
      </c>
      <c r="S3857" s="12">
        <f t="shared" si="242"/>
        <v>42059.970729166671</v>
      </c>
      <c r="T3857" s="12">
        <f t="shared" si="243"/>
        <v>42089.929062499999</v>
      </c>
    </row>
    <row r="3858" spans="1:20" ht="60" x14ac:dyDescent="0.25">
      <c r="A3858">
        <v>3856</v>
      </c>
      <c r="B3858" s="3" t="s">
        <v>3853</v>
      </c>
      <c r="C3858" s="3" t="s">
        <v>7965</v>
      </c>
      <c r="D3858">
        <v>5000</v>
      </c>
      <c r="E3858">
        <v>1</v>
      </c>
      <c r="F3858" t="s">
        <v>8221</v>
      </c>
      <c r="G3858" t="s">
        <v>8224</v>
      </c>
      <c r="H3858" t="s">
        <v>8246</v>
      </c>
      <c r="I3858">
        <v>1425833403</v>
      </c>
      <c r="J3858">
        <v>1423245003</v>
      </c>
      <c r="K3858" t="b">
        <v>0</v>
      </c>
      <c r="L3858">
        <v>1</v>
      </c>
      <c r="M3858" t="b">
        <v>0</v>
      </c>
      <c r="N3858" t="s">
        <v>8271</v>
      </c>
      <c r="O3858" s="5">
        <f t="shared" si="240"/>
        <v>0.02</v>
      </c>
      <c r="P3858" s="7">
        <f t="shared" si="241"/>
        <v>1</v>
      </c>
      <c r="Q3858" t="s">
        <v>8317</v>
      </c>
      <c r="R3858" t="s">
        <v>8318</v>
      </c>
      <c r="S3858" s="12">
        <f t="shared" si="242"/>
        <v>42041.743090277778</v>
      </c>
      <c r="T3858" s="12">
        <f t="shared" si="243"/>
        <v>42071.701423611114</v>
      </c>
    </row>
    <row r="3859" spans="1:20" ht="60" x14ac:dyDescent="0.25">
      <c r="A3859">
        <v>3857</v>
      </c>
      <c r="B3859" s="3" t="s">
        <v>3854</v>
      </c>
      <c r="C3859" s="3" t="s">
        <v>7966</v>
      </c>
      <c r="D3859">
        <v>5000</v>
      </c>
      <c r="E3859">
        <v>260</v>
      </c>
      <c r="F3859" t="s">
        <v>8221</v>
      </c>
      <c r="G3859" t="s">
        <v>8224</v>
      </c>
      <c r="H3859" t="s">
        <v>8246</v>
      </c>
      <c r="I3859">
        <v>1406913120</v>
      </c>
      <c r="J3859">
        <v>1404927690</v>
      </c>
      <c r="K3859" t="b">
        <v>0</v>
      </c>
      <c r="L3859">
        <v>4</v>
      </c>
      <c r="M3859" t="b">
        <v>0</v>
      </c>
      <c r="N3859" t="s">
        <v>8271</v>
      </c>
      <c r="O3859" s="5">
        <f t="shared" si="240"/>
        <v>5.2</v>
      </c>
      <c r="P3859" s="7">
        <f t="shared" si="241"/>
        <v>65</v>
      </c>
      <c r="Q3859" t="s">
        <v>8317</v>
      </c>
      <c r="R3859" t="s">
        <v>8318</v>
      </c>
      <c r="S3859" s="12">
        <f t="shared" si="242"/>
        <v>41829.73715277778</v>
      </c>
      <c r="T3859" s="12">
        <f t="shared" si="243"/>
        <v>41852.716666666667</v>
      </c>
    </row>
    <row r="3860" spans="1:20" ht="60" x14ac:dyDescent="0.25">
      <c r="A3860">
        <v>3858</v>
      </c>
      <c r="B3860" s="3" t="s">
        <v>3855</v>
      </c>
      <c r="C3860" s="3" t="s">
        <v>7967</v>
      </c>
      <c r="D3860">
        <v>500</v>
      </c>
      <c r="E3860">
        <v>10</v>
      </c>
      <c r="F3860" t="s">
        <v>8221</v>
      </c>
      <c r="G3860" t="s">
        <v>8225</v>
      </c>
      <c r="H3860" t="s">
        <v>8247</v>
      </c>
      <c r="I3860">
        <v>1432328400</v>
      </c>
      <c r="J3860">
        <v>1430734844</v>
      </c>
      <c r="K3860" t="b">
        <v>0</v>
      </c>
      <c r="L3860">
        <v>1</v>
      </c>
      <c r="M3860" t="b">
        <v>0</v>
      </c>
      <c r="N3860" t="s">
        <v>8271</v>
      </c>
      <c r="O3860" s="5">
        <f t="shared" si="240"/>
        <v>2</v>
      </c>
      <c r="P3860" s="7">
        <f t="shared" si="241"/>
        <v>10</v>
      </c>
      <c r="Q3860" t="s">
        <v>8317</v>
      </c>
      <c r="R3860" t="s">
        <v>8318</v>
      </c>
      <c r="S3860" s="12">
        <f t="shared" si="242"/>
        <v>42128.431064814817</v>
      </c>
      <c r="T3860" s="12">
        <f t="shared" si="243"/>
        <v>42146.875</v>
      </c>
    </row>
    <row r="3861" spans="1:20" ht="45" x14ac:dyDescent="0.25">
      <c r="A3861">
        <v>3859</v>
      </c>
      <c r="B3861" s="3" t="s">
        <v>3856</v>
      </c>
      <c r="C3861" s="3" t="s">
        <v>7968</v>
      </c>
      <c r="D3861">
        <v>2500</v>
      </c>
      <c r="E3861">
        <v>1</v>
      </c>
      <c r="F3861" t="s">
        <v>8221</v>
      </c>
      <c r="G3861" t="s">
        <v>8224</v>
      </c>
      <c r="H3861" t="s">
        <v>8246</v>
      </c>
      <c r="I3861">
        <v>1403730000</v>
      </c>
      <c r="J3861">
        <v>1401485207</v>
      </c>
      <c r="K3861" t="b">
        <v>0</v>
      </c>
      <c r="L3861">
        <v>1</v>
      </c>
      <c r="M3861" t="b">
        <v>0</v>
      </c>
      <c r="N3861" t="s">
        <v>8271</v>
      </c>
      <c r="O3861" s="5">
        <f t="shared" si="240"/>
        <v>0.04</v>
      </c>
      <c r="P3861" s="7">
        <f t="shared" si="241"/>
        <v>1</v>
      </c>
      <c r="Q3861" t="s">
        <v>8317</v>
      </c>
      <c r="R3861" t="s">
        <v>8318</v>
      </c>
      <c r="S3861" s="12">
        <f t="shared" si="242"/>
        <v>41789.893599537041</v>
      </c>
      <c r="T3861" s="12">
        <f t="shared" si="243"/>
        <v>41815.875</v>
      </c>
    </row>
    <row r="3862" spans="1:20" ht="60" x14ac:dyDescent="0.25">
      <c r="A3862">
        <v>3860</v>
      </c>
      <c r="B3862" s="3" t="s">
        <v>3857</v>
      </c>
      <c r="C3862" s="3" t="s">
        <v>7969</v>
      </c>
      <c r="D3862">
        <v>6000</v>
      </c>
      <c r="E3862">
        <v>1060</v>
      </c>
      <c r="F3862" t="s">
        <v>8221</v>
      </c>
      <c r="G3862" t="s">
        <v>8224</v>
      </c>
      <c r="H3862" t="s">
        <v>8246</v>
      </c>
      <c r="I3862">
        <v>1407858710</v>
      </c>
      <c r="J3862">
        <v>1405266710</v>
      </c>
      <c r="K3862" t="b">
        <v>0</v>
      </c>
      <c r="L3862">
        <v>13</v>
      </c>
      <c r="M3862" t="b">
        <v>0</v>
      </c>
      <c r="N3862" t="s">
        <v>8271</v>
      </c>
      <c r="O3862" s="5">
        <f t="shared" si="240"/>
        <v>17.666666666666668</v>
      </c>
      <c r="P3862" s="7">
        <f t="shared" si="241"/>
        <v>81.538461538461533</v>
      </c>
      <c r="Q3862" t="s">
        <v>8317</v>
      </c>
      <c r="R3862" t="s">
        <v>8318</v>
      </c>
      <c r="S3862" s="12">
        <f t="shared" si="242"/>
        <v>41833.660995370366</v>
      </c>
      <c r="T3862" s="12">
        <f t="shared" si="243"/>
        <v>41863.660995370366</v>
      </c>
    </row>
    <row r="3863" spans="1:20" x14ac:dyDescent="0.25">
      <c r="A3863">
        <v>3861</v>
      </c>
      <c r="B3863" s="3" t="s">
        <v>3858</v>
      </c>
      <c r="C3863" s="3" t="s">
        <v>7970</v>
      </c>
      <c r="D3863">
        <v>2000</v>
      </c>
      <c r="E3863">
        <v>100</v>
      </c>
      <c r="F3863" t="s">
        <v>8221</v>
      </c>
      <c r="G3863" t="s">
        <v>8224</v>
      </c>
      <c r="H3863" t="s">
        <v>8246</v>
      </c>
      <c r="I3863">
        <v>1415828820</v>
      </c>
      <c r="J3863">
        <v>1412258977</v>
      </c>
      <c r="K3863" t="b">
        <v>0</v>
      </c>
      <c r="L3863">
        <v>1</v>
      </c>
      <c r="M3863" t="b">
        <v>0</v>
      </c>
      <c r="N3863" t="s">
        <v>8271</v>
      </c>
      <c r="O3863" s="5">
        <f t="shared" si="240"/>
        <v>5</v>
      </c>
      <c r="P3863" s="7">
        <f t="shared" si="241"/>
        <v>100</v>
      </c>
      <c r="Q3863" t="s">
        <v>8317</v>
      </c>
      <c r="R3863" t="s">
        <v>8318</v>
      </c>
      <c r="S3863" s="12">
        <f t="shared" si="242"/>
        <v>41914.590011574073</v>
      </c>
      <c r="T3863" s="12">
        <f t="shared" si="243"/>
        <v>41955.907638888893</v>
      </c>
    </row>
    <row r="3864" spans="1:20" ht="30" x14ac:dyDescent="0.25">
      <c r="A3864">
        <v>3862</v>
      </c>
      <c r="B3864" s="3" t="s">
        <v>3859</v>
      </c>
      <c r="C3864" s="3" t="s">
        <v>7971</v>
      </c>
      <c r="D3864">
        <v>7500</v>
      </c>
      <c r="E3864">
        <v>1</v>
      </c>
      <c r="F3864" t="s">
        <v>8221</v>
      </c>
      <c r="G3864" t="s">
        <v>8224</v>
      </c>
      <c r="H3864" t="s">
        <v>8246</v>
      </c>
      <c r="I3864">
        <v>1473699540</v>
      </c>
      <c r="J3864">
        <v>1472451356</v>
      </c>
      <c r="K3864" t="b">
        <v>0</v>
      </c>
      <c r="L3864">
        <v>1</v>
      </c>
      <c r="M3864" t="b">
        <v>0</v>
      </c>
      <c r="N3864" t="s">
        <v>8271</v>
      </c>
      <c r="O3864" s="5">
        <f t="shared" si="240"/>
        <v>1.3333333333333334E-2</v>
      </c>
      <c r="P3864" s="7">
        <f t="shared" si="241"/>
        <v>1</v>
      </c>
      <c r="Q3864" t="s">
        <v>8317</v>
      </c>
      <c r="R3864" t="s">
        <v>8318</v>
      </c>
      <c r="S3864" s="12">
        <f t="shared" si="242"/>
        <v>42611.261064814811</v>
      </c>
      <c r="T3864" s="12">
        <f t="shared" si="243"/>
        <v>42625.707638888889</v>
      </c>
    </row>
    <row r="3865" spans="1:20" ht="60" x14ac:dyDescent="0.25">
      <c r="A3865">
        <v>3863</v>
      </c>
      <c r="B3865" s="3" t="s">
        <v>3860</v>
      </c>
      <c r="C3865" s="3" t="s">
        <v>7972</v>
      </c>
      <c r="D3865">
        <v>6000</v>
      </c>
      <c r="E3865">
        <v>0</v>
      </c>
      <c r="F3865" t="s">
        <v>8221</v>
      </c>
      <c r="G3865" t="s">
        <v>8224</v>
      </c>
      <c r="H3865" t="s">
        <v>8246</v>
      </c>
      <c r="I3865">
        <v>1446739905</v>
      </c>
      <c r="J3865">
        <v>1441552305</v>
      </c>
      <c r="K3865" t="b">
        <v>0</v>
      </c>
      <c r="L3865">
        <v>0</v>
      </c>
      <c r="M3865" t="b">
        <v>0</v>
      </c>
      <c r="N3865" t="s">
        <v>8271</v>
      </c>
      <c r="O3865" s="5">
        <f t="shared" si="240"/>
        <v>0</v>
      </c>
      <c r="P3865" s="7" t="str">
        <f t="shared" si="241"/>
        <v>N/A</v>
      </c>
      <c r="Q3865" t="s">
        <v>8317</v>
      </c>
      <c r="R3865" t="s">
        <v>8318</v>
      </c>
      <c r="S3865" s="12">
        <f t="shared" si="242"/>
        <v>42253.633159722223</v>
      </c>
      <c r="T3865" s="12">
        <f t="shared" si="243"/>
        <v>42313.674826388888</v>
      </c>
    </row>
    <row r="3866" spans="1:20" ht="60" x14ac:dyDescent="0.25">
      <c r="A3866">
        <v>3864</v>
      </c>
      <c r="B3866" s="3" t="s">
        <v>3861</v>
      </c>
      <c r="C3866" s="3" t="s">
        <v>7973</v>
      </c>
      <c r="D3866">
        <v>5000</v>
      </c>
      <c r="E3866">
        <v>60</v>
      </c>
      <c r="F3866" t="s">
        <v>8221</v>
      </c>
      <c r="G3866" t="s">
        <v>8224</v>
      </c>
      <c r="H3866" t="s">
        <v>8246</v>
      </c>
      <c r="I3866">
        <v>1447799054</v>
      </c>
      <c r="J3866">
        <v>1445203454</v>
      </c>
      <c r="K3866" t="b">
        <v>0</v>
      </c>
      <c r="L3866">
        <v>3</v>
      </c>
      <c r="M3866" t="b">
        <v>0</v>
      </c>
      <c r="N3866" t="s">
        <v>8271</v>
      </c>
      <c r="O3866" s="5">
        <f t="shared" si="240"/>
        <v>1.2</v>
      </c>
      <c r="P3866" s="7">
        <f t="shared" si="241"/>
        <v>20</v>
      </c>
      <c r="Q3866" t="s">
        <v>8317</v>
      </c>
      <c r="R3866" t="s">
        <v>8318</v>
      </c>
      <c r="S3866" s="12">
        <f t="shared" si="242"/>
        <v>42295.891828703709</v>
      </c>
      <c r="T3866" s="12">
        <f t="shared" si="243"/>
        <v>42325.933495370366</v>
      </c>
    </row>
    <row r="3867" spans="1:20" ht="45" x14ac:dyDescent="0.25">
      <c r="A3867">
        <v>3865</v>
      </c>
      <c r="B3867" s="3" t="s">
        <v>3862</v>
      </c>
      <c r="C3867" s="3" t="s">
        <v>7974</v>
      </c>
      <c r="D3867">
        <v>2413</v>
      </c>
      <c r="E3867">
        <v>650</v>
      </c>
      <c r="F3867" t="s">
        <v>8221</v>
      </c>
      <c r="G3867" t="s">
        <v>8229</v>
      </c>
      <c r="H3867" t="s">
        <v>8251</v>
      </c>
      <c r="I3867">
        <v>1409376600</v>
      </c>
      <c r="J3867">
        <v>1405957098</v>
      </c>
      <c r="K3867" t="b">
        <v>0</v>
      </c>
      <c r="L3867">
        <v>14</v>
      </c>
      <c r="M3867" t="b">
        <v>0</v>
      </c>
      <c r="N3867" t="s">
        <v>8271</v>
      </c>
      <c r="O3867" s="5">
        <f t="shared" si="240"/>
        <v>26.937422295897225</v>
      </c>
      <c r="P3867" s="7">
        <f t="shared" si="241"/>
        <v>46.428571428571431</v>
      </c>
      <c r="Q3867" t="s">
        <v>8317</v>
      </c>
      <c r="R3867" t="s">
        <v>8318</v>
      </c>
      <c r="S3867" s="12">
        <f t="shared" si="242"/>
        <v>41841.651597222226</v>
      </c>
      <c r="T3867" s="12">
        <f t="shared" si="243"/>
        <v>41881.229166666664</v>
      </c>
    </row>
    <row r="3868" spans="1:20" ht="30" x14ac:dyDescent="0.25">
      <c r="A3868">
        <v>3866</v>
      </c>
      <c r="B3868" s="3" t="s">
        <v>3863</v>
      </c>
      <c r="C3868" s="3" t="s">
        <v>7975</v>
      </c>
      <c r="D3868">
        <v>2000</v>
      </c>
      <c r="E3868">
        <v>11</v>
      </c>
      <c r="F3868" t="s">
        <v>8221</v>
      </c>
      <c r="G3868" t="s">
        <v>8224</v>
      </c>
      <c r="H3868" t="s">
        <v>8246</v>
      </c>
      <c r="I3868">
        <v>1458703740</v>
      </c>
      <c r="J3868">
        <v>1454453021</v>
      </c>
      <c r="K3868" t="b">
        <v>0</v>
      </c>
      <c r="L3868">
        <v>2</v>
      </c>
      <c r="M3868" t="b">
        <v>0</v>
      </c>
      <c r="N3868" t="s">
        <v>8271</v>
      </c>
      <c r="O3868" s="5">
        <f t="shared" si="240"/>
        <v>0.54999999999999993</v>
      </c>
      <c r="P3868" s="7">
        <f t="shared" si="241"/>
        <v>5.5</v>
      </c>
      <c r="Q3868" t="s">
        <v>8317</v>
      </c>
      <c r="R3868" t="s">
        <v>8318</v>
      </c>
      <c r="S3868" s="12">
        <f t="shared" si="242"/>
        <v>42402.947002314817</v>
      </c>
      <c r="T3868" s="12">
        <f t="shared" si="243"/>
        <v>42452.145138888889</v>
      </c>
    </row>
    <row r="3869" spans="1:20" ht="45" x14ac:dyDescent="0.25">
      <c r="A3869">
        <v>3867</v>
      </c>
      <c r="B3869" s="3" t="s">
        <v>3864</v>
      </c>
      <c r="C3869" s="3" t="s">
        <v>7976</v>
      </c>
      <c r="D3869">
        <v>2000</v>
      </c>
      <c r="E3869">
        <v>251</v>
      </c>
      <c r="F3869" t="s">
        <v>8221</v>
      </c>
      <c r="G3869" t="s">
        <v>8224</v>
      </c>
      <c r="H3869" t="s">
        <v>8246</v>
      </c>
      <c r="I3869">
        <v>1466278339</v>
      </c>
      <c r="J3869">
        <v>1463686339</v>
      </c>
      <c r="K3869" t="b">
        <v>0</v>
      </c>
      <c r="L3869">
        <v>5</v>
      </c>
      <c r="M3869" t="b">
        <v>0</v>
      </c>
      <c r="N3869" t="s">
        <v>8271</v>
      </c>
      <c r="O3869" s="5">
        <f t="shared" si="240"/>
        <v>12.55</v>
      </c>
      <c r="P3869" s="7">
        <f t="shared" si="241"/>
        <v>50.2</v>
      </c>
      <c r="Q3869" t="s">
        <v>8317</v>
      </c>
      <c r="R3869" t="s">
        <v>8318</v>
      </c>
      <c r="S3869" s="12">
        <f t="shared" si="242"/>
        <v>42509.814108796301</v>
      </c>
      <c r="T3869" s="12">
        <f t="shared" si="243"/>
        <v>42539.814108796301</v>
      </c>
    </row>
    <row r="3870" spans="1:20" ht="30" hidden="1" x14ac:dyDescent="0.25">
      <c r="A3870">
        <v>3868</v>
      </c>
      <c r="B3870" s="3" t="s">
        <v>3865</v>
      </c>
      <c r="C3870" s="3" t="s">
        <v>7977</v>
      </c>
      <c r="D3870">
        <v>5000</v>
      </c>
      <c r="E3870">
        <v>10</v>
      </c>
      <c r="F3870" t="s">
        <v>8220</v>
      </c>
      <c r="G3870" t="s">
        <v>8225</v>
      </c>
      <c r="H3870" t="s">
        <v>8247</v>
      </c>
      <c r="I3870">
        <v>1410191405</v>
      </c>
      <c r="J3870">
        <v>1408031405</v>
      </c>
      <c r="K3870" t="b">
        <v>0</v>
      </c>
      <c r="L3870">
        <v>1</v>
      </c>
      <c r="M3870" t="b">
        <v>0</v>
      </c>
      <c r="N3870" t="s">
        <v>8305</v>
      </c>
      <c r="O3870" s="5">
        <f t="shared" si="240"/>
        <v>0.2</v>
      </c>
      <c r="P3870" s="7">
        <f t="shared" si="241"/>
        <v>10</v>
      </c>
      <c r="Q3870" t="s">
        <v>8317</v>
      </c>
      <c r="R3870" t="s">
        <v>8359</v>
      </c>
      <c r="S3870" s="12">
        <f t="shared" si="242"/>
        <v>41865.659780092588</v>
      </c>
      <c r="T3870" s="12">
        <f t="shared" si="243"/>
        <v>41890.659780092588</v>
      </c>
    </row>
    <row r="3871" spans="1:20" ht="30" hidden="1" x14ac:dyDescent="0.25">
      <c r="A3871">
        <v>3869</v>
      </c>
      <c r="B3871" s="3" t="s">
        <v>3866</v>
      </c>
      <c r="C3871" s="3" t="s">
        <v>7978</v>
      </c>
      <c r="D3871">
        <v>13111</v>
      </c>
      <c r="E3871">
        <v>452</v>
      </c>
      <c r="F3871" t="s">
        <v>8220</v>
      </c>
      <c r="G3871" t="s">
        <v>8224</v>
      </c>
      <c r="H3871" t="s">
        <v>8246</v>
      </c>
      <c r="I3871">
        <v>1426302660</v>
      </c>
      <c r="J3871">
        <v>1423761792</v>
      </c>
      <c r="K3871" t="b">
        <v>0</v>
      </c>
      <c r="L3871">
        <v>15</v>
      </c>
      <c r="M3871" t="b">
        <v>0</v>
      </c>
      <c r="N3871" t="s">
        <v>8305</v>
      </c>
      <c r="O3871" s="5">
        <f t="shared" si="240"/>
        <v>3.4474868431088401</v>
      </c>
      <c r="P3871" s="7">
        <f t="shared" si="241"/>
        <v>30.133333333333333</v>
      </c>
      <c r="Q3871" t="s">
        <v>8317</v>
      </c>
      <c r="R3871" t="s">
        <v>8359</v>
      </c>
      <c r="S3871" s="12">
        <f t="shared" si="242"/>
        <v>42047.724444444444</v>
      </c>
      <c r="T3871" s="12">
        <f t="shared" si="243"/>
        <v>42077.132638888885</v>
      </c>
    </row>
    <row r="3872" spans="1:20" ht="60" hidden="1" x14ac:dyDescent="0.25">
      <c r="A3872">
        <v>3870</v>
      </c>
      <c r="B3872" s="3" t="s">
        <v>3867</v>
      </c>
      <c r="C3872" s="3" t="s">
        <v>7979</v>
      </c>
      <c r="D3872">
        <v>10000</v>
      </c>
      <c r="E3872">
        <v>1500</v>
      </c>
      <c r="F3872" t="s">
        <v>8220</v>
      </c>
      <c r="G3872" t="s">
        <v>8224</v>
      </c>
      <c r="H3872" t="s">
        <v>8246</v>
      </c>
      <c r="I3872">
        <v>1404360478</v>
      </c>
      <c r="J3872">
        <v>1401768478</v>
      </c>
      <c r="K3872" t="b">
        <v>0</v>
      </c>
      <c r="L3872">
        <v>10</v>
      </c>
      <c r="M3872" t="b">
        <v>0</v>
      </c>
      <c r="N3872" t="s">
        <v>8305</v>
      </c>
      <c r="O3872" s="5">
        <f t="shared" si="240"/>
        <v>15</v>
      </c>
      <c r="P3872" s="7">
        <f t="shared" si="241"/>
        <v>150</v>
      </c>
      <c r="Q3872" t="s">
        <v>8317</v>
      </c>
      <c r="R3872" t="s">
        <v>8359</v>
      </c>
      <c r="S3872" s="12">
        <f t="shared" si="242"/>
        <v>41793.17219907407</v>
      </c>
      <c r="T3872" s="12">
        <f t="shared" si="243"/>
        <v>41823.17219907407</v>
      </c>
    </row>
    <row r="3873" spans="1:20" ht="45" hidden="1" x14ac:dyDescent="0.25">
      <c r="A3873">
        <v>3871</v>
      </c>
      <c r="B3873" s="3" t="s">
        <v>3868</v>
      </c>
      <c r="C3873" s="3" t="s">
        <v>7980</v>
      </c>
      <c r="D3873">
        <v>1500</v>
      </c>
      <c r="E3873">
        <v>40</v>
      </c>
      <c r="F3873" t="s">
        <v>8220</v>
      </c>
      <c r="G3873" t="s">
        <v>8224</v>
      </c>
      <c r="H3873" t="s">
        <v>8246</v>
      </c>
      <c r="I3873">
        <v>1490809450</v>
      </c>
      <c r="J3873">
        <v>1485629050</v>
      </c>
      <c r="K3873" t="b">
        <v>0</v>
      </c>
      <c r="L3873">
        <v>3</v>
      </c>
      <c r="M3873" t="b">
        <v>0</v>
      </c>
      <c r="N3873" t="s">
        <v>8305</v>
      </c>
      <c r="O3873" s="5">
        <f t="shared" si="240"/>
        <v>2.666666666666667</v>
      </c>
      <c r="P3873" s="7">
        <f t="shared" si="241"/>
        <v>13.333333333333334</v>
      </c>
      <c r="Q3873" t="s">
        <v>8317</v>
      </c>
      <c r="R3873" t="s">
        <v>8359</v>
      </c>
      <c r="S3873" s="12">
        <f t="shared" si="242"/>
        <v>42763.780671296292</v>
      </c>
      <c r="T3873" s="12">
        <f t="shared" si="243"/>
        <v>42823.739004629635</v>
      </c>
    </row>
    <row r="3874" spans="1:20" ht="60" hidden="1" x14ac:dyDescent="0.25">
      <c r="A3874">
        <v>3872</v>
      </c>
      <c r="B3874" s="3" t="s">
        <v>3869</v>
      </c>
      <c r="C3874" s="3" t="s">
        <v>7981</v>
      </c>
      <c r="D3874">
        <v>15000</v>
      </c>
      <c r="E3874">
        <v>0</v>
      </c>
      <c r="F3874" t="s">
        <v>8220</v>
      </c>
      <c r="G3874" t="s">
        <v>8224</v>
      </c>
      <c r="H3874" t="s">
        <v>8246</v>
      </c>
      <c r="I3874">
        <v>1439522996</v>
      </c>
      <c r="J3874">
        <v>1435202996</v>
      </c>
      <c r="K3874" t="b">
        <v>0</v>
      </c>
      <c r="L3874">
        <v>0</v>
      </c>
      <c r="M3874" t="b">
        <v>0</v>
      </c>
      <c r="N3874" t="s">
        <v>8305</v>
      </c>
      <c r="O3874" s="5">
        <f t="shared" si="240"/>
        <v>0</v>
      </c>
      <c r="P3874" s="7" t="str">
        <f t="shared" si="241"/>
        <v>N/A</v>
      </c>
      <c r="Q3874" t="s">
        <v>8317</v>
      </c>
      <c r="R3874" t="s">
        <v>8359</v>
      </c>
      <c r="S3874" s="12">
        <f t="shared" si="242"/>
        <v>42180.145787037036</v>
      </c>
      <c r="T3874" s="12">
        <f t="shared" si="243"/>
        <v>42230.145787037036</v>
      </c>
    </row>
    <row r="3875" spans="1:20" ht="60" hidden="1" x14ac:dyDescent="0.25">
      <c r="A3875">
        <v>3873</v>
      </c>
      <c r="B3875" s="3" t="s">
        <v>3870</v>
      </c>
      <c r="C3875" s="3" t="s">
        <v>7982</v>
      </c>
      <c r="D3875">
        <v>5500</v>
      </c>
      <c r="E3875">
        <v>0</v>
      </c>
      <c r="F3875" t="s">
        <v>8220</v>
      </c>
      <c r="G3875" t="s">
        <v>8224</v>
      </c>
      <c r="H3875" t="s">
        <v>8246</v>
      </c>
      <c r="I3875">
        <v>1444322535</v>
      </c>
      <c r="J3875">
        <v>1441730535</v>
      </c>
      <c r="K3875" t="b">
        <v>0</v>
      </c>
      <c r="L3875">
        <v>0</v>
      </c>
      <c r="M3875" t="b">
        <v>0</v>
      </c>
      <c r="N3875" t="s">
        <v>8305</v>
      </c>
      <c r="O3875" s="5">
        <f t="shared" si="240"/>
        <v>0</v>
      </c>
      <c r="P3875" s="7" t="str">
        <f t="shared" si="241"/>
        <v>N/A</v>
      </c>
      <c r="Q3875" t="s">
        <v>8317</v>
      </c>
      <c r="R3875" t="s">
        <v>8359</v>
      </c>
      <c r="S3875" s="12">
        <f t="shared" si="242"/>
        <v>42255.696006944447</v>
      </c>
      <c r="T3875" s="12">
        <f t="shared" si="243"/>
        <v>42285.696006944447</v>
      </c>
    </row>
    <row r="3876" spans="1:20" ht="60" hidden="1" x14ac:dyDescent="0.25">
      <c r="A3876">
        <v>3874</v>
      </c>
      <c r="B3876" s="3" t="s">
        <v>3871</v>
      </c>
      <c r="C3876" s="3" t="s">
        <v>7983</v>
      </c>
      <c r="D3876">
        <v>620</v>
      </c>
      <c r="E3876">
        <v>0</v>
      </c>
      <c r="F3876" t="s">
        <v>8220</v>
      </c>
      <c r="G3876" t="s">
        <v>8228</v>
      </c>
      <c r="H3876" t="s">
        <v>8250</v>
      </c>
      <c r="I3876">
        <v>1422061200</v>
      </c>
      <c r="J3876">
        <v>1420244622</v>
      </c>
      <c r="K3876" t="b">
        <v>0</v>
      </c>
      <c r="L3876">
        <v>0</v>
      </c>
      <c r="M3876" t="b">
        <v>0</v>
      </c>
      <c r="N3876" t="s">
        <v>8305</v>
      </c>
      <c r="O3876" s="5">
        <f t="shared" si="240"/>
        <v>0</v>
      </c>
      <c r="P3876" s="7" t="str">
        <f t="shared" si="241"/>
        <v>N/A</v>
      </c>
      <c r="Q3876" t="s">
        <v>8317</v>
      </c>
      <c r="R3876" t="s">
        <v>8359</v>
      </c>
      <c r="S3876" s="12">
        <f t="shared" si="242"/>
        <v>42007.016458333332</v>
      </c>
      <c r="T3876" s="12">
        <f t="shared" si="243"/>
        <v>42028.041666666672</v>
      </c>
    </row>
    <row r="3877" spans="1:20" ht="45" hidden="1" x14ac:dyDescent="0.25">
      <c r="A3877">
        <v>3875</v>
      </c>
      <c r="B3877" s="3" t="s">
        <v>3872</v>
      </c>
      <c r="C3877" s="3" t="s">
        <v>7984</v>
      </c>
      <c r="D3877">
        <v>30000</v>
      </c>
      <c r="E3877">
        <v>0</v>
      </c>
      <c r="F3877" t="s">
        <v>8220</v>
      </c>
      <c r="G3877" t="s">
        <v>8232</v>
      </c>
      <c r="H3877" t="s">
        <v>8253</v>
      </c>
      <c r="I3877">
        <v>1472896800</v>
      </c>
      <c r="J3877">
        <v>1472804365</v>
      </c>
      <c r="K3877" t="b">
        <v>0</v>
      </c>
      <c r="L3877">
        <v>0</v>
      </c>
      <c r="M3877" t="b">
        <v>0</v>
      </c>
      <c r="N3877" t="s">
        <v>8305</v>
      </c>
      <c r="O3877" s="5">
        <f t="shared" si="240"/>
        <v>0</v>
      </c>
      <c r="P3877" s="7" t="str">
        <f t="shared" si="241"/>
        <v>N/A</v>
      </c>
      <c r="Q3877" t="s">
        <v>8317</v>
      </c>
      <c r="R3877" t="s">
        <v>8359</v>
      </c>
      <c r="S3877" s="12">
        <f t="shared" si="242"/>
        <v>42615.346817129626</v>
      </c>
      <c r="T3877" s="12">
        <f t="shared" si="243"/>
        <v>42616.416666666672</v>
      </c>
    </row>
    <row r="3878" spans="1:20" ht="60" hidden="1" x14ac:dyDescent="0.25">
      <c r="A3878">
        <v>3876</v>
      </c>
      <c r="B3878" s="3" t="s">
        <v>3873</v>
      </c>
      <c r="C3878" s="3" t="s">
        <v>7985</v>
      </c>
      <c r="D3878">
        <v>3900</v>
      </c>
      <c r="E3878">
        <v>2059</v>
      </c>
      <c r="F3878" t="s">
        <v>8220</v>
      </c>
      <c r="G3878" t="s">
        <v>8225</v>
      </c>
      <c r="H3878" t="s">
        <v>8247</v>
      </c>
      <c r="I3878">
        <v>1454425128</v>
      </c>
      <c r="J3878">
        <v>1451833128</v>
      </c>
      <c r="K3878" t="b">
        <v>0</v>
      </c>
      <c r="L3878">
        <v>46</v>
      </c>
      <c r="M3878" t="b">
        <v>0</v>
      </c>
      <c r="N3878" t="s">
        <v>8305</v>
      </c>
      <c r="O3878" s="5">
        <f t="shared" si="240"/>
        <v>52.794871794871788</v>
      </c>
      <c r="P3878" s="7">
        <f t="shared" si="241"/>
        <v>44.760869565217391</v>
      </c>
      <c r="Q3878" t="s">
        <v>8317</v>
      </c>
      <c r="R3878" t="s">
        <v>8359</v>
      </c>
      <c r="S3878" s="12">
        <f t="shared" si="242"/>
        <v>42372.624166666668</v>
      </c>
      <c r="T3878" s="12">
        <f t="shared" si="243"/>
        <v>42402.624166666668</v>
      </c>
    </row>
    <row r="3879" spans="1:20" ht="60" hidden="1" x14ac:dyDescent="0.25">
      <c r="A3879">
        <v>3877</v>
      </c>
      <c r="B3879" s="3" t="s">
        <v>3874</v>
      </c>
      <c r="C3879" s="3" t="s">
        <v>7986</v>
      </c>
      <c r="D3879">
        <v>25000</v>
      </c>
      <c r="E3879">
        <v>1241</v>
      </c>
      <c r="F3879" t="s">
        <v>8220</v>
      </c>
      <c r="G3879" t="s">
        <v>8224</v>
      </c>
      <c r="H3879" t="s">
        <v>8246</v>
      </c>
      <c r="I3879">
        <v>1481213752</v>
      </c>
      <c r="J3879">
        <v>1478621752</v>
      </c>
      <c r="K3879" t="b">
        <v>0</v>
      </c>
      <c r="L3879">
        <v>14</v>
      </c>
      <c r="M3879" t="b">
        <v>0</v>
      </c>
      <c r="N3879" t="s">
        <v>8305</v>
      </c>
      <c r="O3879" s="5">
        <f t="shared" si="240"/>
        <v>4.9639999999999995</v>
      </c>
      <c r="P3879" s="7">
        <f t="shared" si="241"/>
        <v>88.642857142857139</v>
      </c>
      <c r="Q3879" t="s">
        <v>8317</v>
      </c>
      <c r="R3879" t="s">
        <v>8359</v>
      </c>
      <c r="S3879" s="12">
        <f t="shared" si="242"/>
        <v>42682.67768518519</v>
      </c>
      <c r="T3879" s="12">
        <f t="shared" si="243"/>
        <v>42712.67768518519</v>
      </c>
    </row>
    <row r="3880" spans="1:20" ht="45" hidden="1" x14ac:dyDescent="0.25">
      <c r="A3880">
        <v>3878</v>
      </c>
      <c r="B3880" s="3" t="s">
        <v>3875</v>
      </c>
      <c r="C3880" s="3" t="s">
        <v>7987</v>
      </c>
      <c r="D3880">
        <v>18000</v>
      </c>
      <c r="E3880">
        <v>10</v>
      </c>
      <c r="F3880" t="s">
        <v>8220</v>
      </c>
      <c r="G3880" t="s">
        <v>8224</v>
      </c>
      <c r="H3880" t="s">
        <v>8246</v>
      </c>
      <c r="I3880">
        <v>1435636740</v>
      </c>
      <c r="J3880">
        <v>1433014746</v>
      </c>
      <c r="K3880" t="b">
        <v>0</v>
      </c>
      <c r="L3880">
        <v>1</v>
      </c>
      <c r="M3880" t="b">
        <v>0</v>
      </c>
      <c r="N3880" t="s">
        <v>8305</v>
      </c>
      <c r="O3880" s="5">
        <f t="shared" si="240"/>
        <v>5.5555555555555552E-2</v>
      </c>
      <c r="P3880" s="7">
        <f t="shared" si="241"/>
        <v>10</v>
      </c>
      <c r="Q3880" t="s">
        <v>8317</v>
      </c>
      <c r="R3880" t="s">
        <v>8359</v>
      </c>
      <c r="S3880" s="12">
        <f t="shared" si="242"/>
        <v>42154.818819444445</v>
      </c>
      <c r="T3880" s="12">
        <f t="shared" si="243"/>
        <v>42185.165972222225</v>
      </c>
    </row>
    <row r="3881" spans="1:20" ht="45" hidden="1" x14ac:dyDescent="0.25">
      <c r="A3881">
        <v>3879</v>
      </c>
      <c r="B3881" s="3" t="s">
        <v>3876</v>
      </c>
      <c r="C3881" s="3" t="s">
        <v>7988</v>
      </c>
      <c r="D3881">
        <v>15000</v>
      </c>
      <c r="E3881">
        <v>0</v>
      </c>
      <c r="F3881" t="s">
        <v>8220</v>
      </c>
      <c r="G3881" t="s">
        <v>8225</v>
      </c>
      <c r="H3881" t="s">
        <v>8247</v>
      </c>
      <c r="I3881">
        <v>1422218396</v>
      </c>
      <c r="J3881">
        <v>1419626396</v>
      </c>
      <c r="K3881" t="b">
        <v>0</v>
      </c>
      <c r="L3881">
        <v>0</v>
      </c>
      <c r="M3881" t="b">
        <v>0</v>
      </c>
      <c r="N3881" t="s">
        <v>8305</v>
      </c>
      <c r="O3881" s="5">
        <f t="shared" si="240"/>
        <v>0</v>
      </c>
      <c r="P3881" s="7" t="str">
        <f t="shared" si="241"/>
        <v>N/A</v>
      </c>
      <c r="Q3881" t="s">
        <v>8317</v>
      </c>
      <c r="R3881" t="s">
        <v>8359</v>
      </c>
      <c r="S3881" s="12">
        <f t="shared" si="242"/>
        <v>41999.861064814817</v>
      </c>
      <c r="T3881" s="12">
        <f t="shared" si="243"/>
        <v>42029.861064814817</v>
      </c>
    </row>
    <row r="3882" spans="1:20" ht="60" hidden="1" x14ac:dyDescent="0.25">
      <c r="A3882">
        <v>3880</v>
      </c>
      <c r="B3882" s="3" t="s">
        <v>3877</v>
      </c>
      <c r="C3882" s="3" t="s">
        <v>7989</v>
      </c>
      <c r="D3882">
        <v>7500</v>
      </c>
      <c r="E3882">
        <v>980</v>
      </c>
      <c r="F3882" t="s">
        <v>8220</v>
      </c>
      <c r="G3882" t="s">
        <v>8225</v>
      </c>
      <c r="H3882" t="s">
        <v>8247</v>
      </c>
      <c r="I3882">
        <v>1406761200</v>
      </c>
      <c r="J3882">
        <v>1403724820</v>
      </c>
      <c r="K3882" t="b">
        <v>0</v>
      </c>
      <c r="L3882">
        <v>17</v>
      </c>
      <c r="M3882" t="b">
        <v>0</v>
      </c>
      <c r="N3882" t="s">
        <v>8305</v>
      </c>
      <c r="O3882" s="5">
        <f t="shared" si="240"/>
        <v>13.066666666666665</v>
      </c>
      <c r="P3882" s="7">
        <f t="shared" si="241"/>
        <v>57.647058823529413</v>
      </c>
      <c r="Q3882" t="s">
        <v>8317</v>
      </c>
      <c r="R3882" t="s">
        <v>8359</v>
      </c>
      <c r="S3882" s="12">
        <f t="shared" si="242"/>
        <v>41815.815046296295</v>
      </c>
      <c r="T3882" s="12">
        <f t="shared" si="243"/>
        <v>41850.958333333336</v>
      </c>
    </row>
    <row r="3883" spans="1:20" ht="30" hidden="1" x14ac:dyDescent="0.25">
      <c r="A3883">
        <v>3881</v>
      </c>
      <c r="B3883" s="3" t="s">
        <v>3878</v>
      </c>
      <c r="C3883" s="3" t="s">
        <v>7990</v>
      </c>
      <c r="D3883">
        <v>500</v>
      </c>
      <c r="E3883">
        <v>25</v>
      </c>
      <c r="F3883" t="s">
        <v>8220</v>
      </c>
      <c r="G3883" t="s">
        <v>8224</v>
      </c>
      <c r="H3883" t="s">
        <v>8246</v>
      </c>
      <c r="I3883">
        <v>1487550399</v>
      </c>
      <c r="J3883">
        <v>1484958399</v>
      </c>
      <c r="K3883" t="b">
        <v>0</v>
      </c>
      <c r="L3883">
        <v>1</v>
      </c>
      <c r="M3883" t="b">
        <v>0</v>
      </c>
      <c r="N3883" t="s">
        <v>8305</v>
      </c>
      <c r="O3883" s="5">
        <f t="shared" si="240"/>
        <v>5</v>
      </c>
      <c r="P3883" s="7">
        <f t="shared" si="241"/>
        <v>25</v>
      </c>
      <c r="Q3883" t="s">
        <v>8317</v>
      </c>
      <c r="R3883" t="s">
        <v>8359</v>
      </c>
      <c r="S3883" s="12">
        <f t="shared" si="242"/>
        <v>42756.018506944441</v>
      </c>
      <c r="T3883" s="12">
        <f t="shared" si="243"/>
        <v>42786.018506944441</v>
      </c>
    </row>
    <row r="3884" spans="1:20" ht="60" hidden="1" x14ac:dyDescent="0.25">
      <c r="A3884">
        <v>3882</v>
      </c>
      <c r="B3884" s="3" t="s">
        <v>3879</v>
      </c>
      <c r="C3884" s="3" t="s">
        <v>7991</v>
      </c>
      <c r="D3884">
        <v>30000</v>
      </c>
      <c r="E3884">
        <v>0</v>
      </c>
      <c r="F3884" t="s">
        <v>8220</v>
      </c>
      <c r="G3884" t="s">
        <v>8226</v>
      </c>
      <c r="H3884" t="s">
        <v>8248</v>
      </c>
      <c r="I3884">
        <v>1454281380</v>
      </c>
      <c r="J3884">
        <v>1451950570</v>
      </c>
      <c r="K3884" t="b">
        <v>0</v>
      </c>
      <c r="L3884">
        <v>0</v>
      </c>
      <c r="M3884" t="b">
        <v>0</v>
      </c>
      <c r="N3884" t="s">
        <v>8305</v>
      </c>
      <c r="O3884" s="5">
        <f t="shared" si="240"/>
        <v>0</v>
      </c>
      <c r="P3884" s="7" t="str">
        <f t="shared" si="241"/>
        <v>N/A</v>
      </c>
      <c r="Q3884" t="s">
        <v>8317</v>
      </c>
      <c r="R3884" t="s">
        <v>8359</v>
      </c>
      <c r="S3884" s="12">
        <f t="shared" si="242"/>
        <v>42373.983449074076</v>
      </c>
      <c r="T3884" s="12">
        <f t="shared" si="243"/>
        <v>42400.960416666669</v>
      </c>
    </row>
    <row r="3885" spans="1:20" ht="60" hidden="1" x14ac:dyDescent="0.25">
      <c r="A3885">
        <v>3883</v>
      </c>
      <c r="B3885" s="3" t="s">
        <v>3880</v>
      </c>
      <c r="C3885" s="3" t="s">
        <v>7992</v>
      </c>
      <c r="D3885">
        <v>15000</v>
      </c>
      <c r="E3885">
        <v>0</v>
      </c>
      <c r="F3885" t="s">
        <v>8220</v>
      </c>
      <c r="G3885" t="s">
        <v>8225</v>
      </c>
      <c r="H3885" t="s">
        <v>8247</v>
      </c>
      <c r="I3885">
        <v>1409668069</v>
      </c>
      <c r="J3885">
        <v>1407076069</v>
      </c>
      <c r="K3885" t="b">
        <v>0</v>
      </c>
      <c r="L3885">
        <v>0</v>
      </c>
      <c r="M3885" t="b">
        <v>0</v>
      </c>
      <c r="N3885" t="s">
        <v>8305</v>
      </c>
      <c r="O3885" s="5">
        <f t="shared" si="240"/>
        <v>0</v>
      </c>
      <c r="P3885" s="7" t="str">
        <f t="shared" si="241"/>
        <v>N/A</v>
      </c>
      <c r="Q3885" t="s">
        <v>8317</v>
      </c>
      <c r="R3885" t="s">
        <v>8359</v>
      </c>
      <c r="S3885" s="12">
        <f t="shared" si="242"/>
        <v>41854.602650462963</v>
      </c>
      <c r="T3885" s="12">
        <f t="shared" si="243"/>
        <v>41884.602650462963</v>
      </c>
    </row>
    <row r="3886" spans="1:20" ht="45" hidden="1" x14ac:dyDescent="0.25">
      <c r="A3886">
        <v>3884</v>
      </c>
      <c r="B3886" s="3" t="s">
        <v>3881</v>
      </c>
      <c r="C3886" s="3" t="s">
        <v>7993</v>
      </c>
      <c r="D3886">
        <v>10000</v>
      </c>
      <c r="E3886">
        <v>0</v>
      </c>
      <c r="F3886" t="s">
        <v>8220</v>
      </c>
      <c r="G3886" t="s">
        <v>8224</v>
      </c>
      <c r="H3886" t="s">
        <v>8246</v>
      </c>
      <c r="I3886">
        <v>1427479192</v>
      </c>
      <c r="J3886">
        <v>1425322792</v>
      </c>
      <c r="K3886" t="b">
        <v>0</v>
      </c>
      <c r="L3886">
        <v>0</v>
      </c>
      <c r="M3886" t="b">
        <v>0</v>
      </c>
      <c r="N3886" t="s">
        <v>8305</v>
      </c>
      <c r="O3886" s="5">
        <f t="shared" si="240"/>
        <v>0</v>
      </c>
      <c r="P3886" s="7" t="str">
        <f t="shared" si="241"/>
        <v>N/A</v>
      </c>
      <c r="Q3886" t="s">
        <v>8317</v>
      </c>
      <c r="R3886" t="s">
        <v>8359</v>
      </c>
      <c r="S3886" s="12">
        <f t="shared" si="242"/>
        <v>42065.791574074072</v>
      </c>
      <c r="T3886" s="12">
        <f t="shared" si="243"/>
        <v>42090.749907407408</v>
      </c>
    </row>
    <row r="3887" spans="1:20" ht="45" hidden="1" x14ac:dyDescent="0.25">
      <c r="A3887">
        <v>3885</v>
      </c>
      <c r="B3887" s="3" t="s">
        <v>3882</v>
      </c>
      <c r="C3887" s="3" t="s">
        <v>7994</v>
      </c>
      <c r="D3887">
        <v>375000</v>
      </c>
      <c r="E3887">
        <v>0</v>
      </c>
      <c r="F3887" t="s">
        <v>8220</v>
      </c>
      <c r="G3887" t="s">
        <v>8224</v>
      </c>
      <c r="H3887" t="s">
        <v>8246</v>
      </c>
      <c r="I3887">
        <v>1462834191</v>
      </c>
      <c r="J3887">
        <v>1460242191</v>
      </c>
      <c r="K3887" t="b">
        <v>0</v>
      </c>
      <c r="L3887">
        <v>0</v>
      </c>
      <c r="M3887" t="b">
        <v>0</v>
      </c>
      <c r="N3887" t="s">
        <v>8305</v>
      </c>
      <c r="O3887" s="5">
        <f t="shared" si="240"/>
        <v>0</v>
      </c>
      <c r="P3887" s="7" t="str">
        <f t="shared" si="241"/>
        <v>N/A</v>
      </c>
      <c r="Q3887" t="s">
        <v>8317</v>
      </c>
      <c r="R3887" t="s">
        <v>8359</v>
      </c>
      <c r="S3887" s="12">
        <f t="shared" si="242"/>
        <v>42469.951284722221</v>
      </c>
      <c r="T3887" s="12">
        <f t="shared" si="243"/>
        <v>42499.951284722221</v>
      </c>
    </row>
    <row r="3888" spans="1:20" hidden="1" x14ac:dyDescent="0.25">
      <c r="A3888">
        <v>3886</v>
      </c>
      <c r="B3888" s="3" t="s">
        <v>3883</v>
      </c>
      <c r="C3888" s="3">
        <v>1</v>
      </c>
      <c r="D3888">
        <v>10000</v>
      </c>
      <c r="E3888">
        <v>0</v>
      </c>
      <c r="F3888" t="s">
        <v>8220</v>
      </c>
      <c r="G3888" t="s">
        <v>8226</v>
      </c>
      <c r="H3888" t="s">
        <v>8248</v>
      </c>
      <c r="I3888">
        <v>1418275702</v>
      </c>
      <c r="J3888">
        <v>1415683702</v>
      </c>
      <c r="K3888" t="b">
        <v>0</v>
      </c>
      <c r="L3888">
        <v>0</v>
      </c>
      <c r="M3888" t="b">
        <v>0</v>
      </c>
      <c r="N3888" t="s">
        <v>8305</v>
      </c>
      <c r="O3888" s="5">
        <f t="shared" si="240"/>
        <v>0</v>
      </c>
      <c r="P3888" s="7" t="str">
        <f t="shared" si="241"/>
        <v>N/A</v>
      </c>
      <c r="Q3888" t="s">
        <v>8317</v>
      </c>
      <c r="R3888" t="s">
        <v>8359</v>
      </c>
      <c r="S3888" s="12">
        <f t="shared" si="242"/>
        <v>41954.228032407409</v>
      </c>
      <c r="T3888" s="12">
        <f t="shared" si="243"/>
        <v>41984.228032407409</v>
      </c>
    </row>
    <row r="3889" spans="1:20" ht="60" hidden="1" x14ac:dyDescent="0.25">
      <c r="A3889">
        <v>3887</v>
      </c>
      <c r="B3889" s="3" t="s">
        <v>3884</v>
      </c>
      <c r="C3889" s="3" t="s">
        <v>7995</v>
      </c>
      <c r="D3889">
        <v>2000</v>
      </c>
      <c r="E3889">
        <v>35</v>
      </c>
      <c r="F3889" t="s">
        <v>8220</v>
      </c>
      <c r="G3889" t="s">
        <v>8224</v>
      </c>
      <c r="H3889" t="s">
        <v>8246</v>
      </c>
      <c r="I3889">
        <v>1430517600</v>
      </c>
      <c r="J3889">
        <v>1426538129</v>
      </c>
      <c r="K3889" t="b">
        <v>0</v>
      </c>
      <c r="L3889">
        <v>2</v>
      </c>
      <c r="M3889" t="b">
        <v>0</v>
      </c>
      <c r="N3889" t="s">
        <v>8305</v>
      </c>
      <c r="O3889" s="5">
        <f t="shared" si="240"/>
        <v>1.7500000000000002</v>
      </c>
      <c r="P3889" s="7">
        <f t="shared" si="241"/>
        <v>17.5</v>
      </c>
      <c r="Q3889" t="s">
        <v>8317</v>
      </c>
      <c r="R3889" t="s">
        <v>8359</v>
      </c>
      <c r="S3889" s="12">
        <f t="shared" si="242"/>
        <v>42079.857974537037</v>
      </c>
      <c r="T3889" s="12">
        <f t="shared" si="243"/>
        <v>42125.916666666672</v>
      </c>
    </row>
    <row r="3890" spans="1:20" ht="60" x14ac:dyDescent="0.25">
      <c r="A3890">
        <v>3888</v>
      </c>
      <c r="B3890" s="3" t="s">
        <v>3885</v>
      </c>
      <c r="C3890" s="3" t="s">
        <v>7996</v>
      </c>
      <c r="D3890">
        <v>2000</v>
      </c>
      <c r="E3890">
        <v>542</v>
      </c>
      <c r="F3890" t="s">
        <v>8221</v>
      </c>
      <c r="G3890" t="s">
        <v>8225</v>
      </c>
      <c r="H3890" t="s">
        <v>8247</v>
      </c>
      <c r="I3890">
        <v>1488114358</v>
      </c>
      <c r="J3890">
        <v>1485522358</v>
      </c>
      <c r="K3890" t="b">
        <v>0</v>
      </c>
      <c r="L3890">
        <v>14</v>
      </c>
      <c r="M3890" t="b">
        <v>0</v>
      </c>
      <c r="N3890" t="s">
        <v>8271</v>
      </c>
      <c r="O3890" s="5">
        <f t="shared" si="240"/>
        <v>27.1</v>
      </c>
      <c r="P3890" s="7">
        <f t="shared" si="241"/>
        <v>38.714285714285715</v>
      </c>
      <c r="Q3890" t="s">
        <v>8317</v>
      </c>
      <c r="R3890" t="s">
        <v>8318</v>
      </c>
      <c r="S3890" s="12">
        <f t="shared" si="242"/>
        <v>42762.545810185184</v>
      </c>
      <c r="T3890" s="12">
        <f t="shared" si="243"/>
        <v>42792.545810185184</v>
      </c>
    </row>
    <row r="3891" spans="1:20" ht="45" x14ac:dyDescent="0.25">
      <c r="A3891">
        <v>3889</v>
      </c>
      <c r="B3891" s="3" t="s">
        <v>3886</v>
      </c>
      <c r="C3891" s="3" t="s">
        <v>7997</v>
      </c>
      <c r="D3891">
        <v>8000</v>
      </c>
      <c r="E3891">
        <v>118</v>
      </c>
      <c r="F3891" t="s">
        <v>8221</v>
      </c>
      <c r="G3891" t="s">
        <v>8224</v>
      </c>
      <c r="H3891" t="s">
        <v>8246</v>
      </c>
      <c r="I3891">
        <v>1420413960</v>
      </c>
      <c r="J3891">
        <v>1417651630</v>
      </c>
      <c r="K3891" t="b">
        <v>0</v>
      </c>
      <c r="L3891">
        <v>9</v>
      </c>
      <c r="M3891" t="b">
        <v>0</v>
      </c>
      <c r="N3891" t="s">
        <v>8271</v>
      </c>
      <c r="O3891" s="5">
        <f t="shared" si="240"/>
        <v>1.4749999999999999</v>
      </c>
      <c r="P3891" s="7">
        <f t="shared" si="241"/>
        <v>13.111111111111111</v>
      </c>
      <c r="Q3891" t="s">
        <v>8317</v>
      </c>
      <c r="R3891" t="s">
        <v>8318</v>
      </c>
      <c r="S3891" s="12">
        <f t="shared" si="242"/>
        <v>41977.004976851851</v>
      </c>
      <c r="T3891" s="12">
        <f t="shared" si="243"/>
        <v>42008.976388888885</v>
      </c>
    </row>
    <row r="3892" spans="1:20" ht="60" x14ac:dyDescent="0.25">
      <c r="A3892">
        <v>3890</v>
      </c>
      <c r="B3892" s="3" t="s">
        <v>3887</v>
      </c>
      <c r="C3892" s="3" t="s">
        <v>7998</v>
      </c>
      <c r="D3892">
        <v>15000</v>
      </c>
      <c r="E3892">
        <v>2524</v>
      </c>
      <c r="F3892" t="s">
        <v>8221</v>
      </c>
      <c r="G3892" t="s">
        <v>8224</v>
      </c>
      <c r="H3892" t="s">
        <v>8246</v>
      </c>
      <c r="I3892">
        <v>1439662344</v>
      </c>
      <c r="J3892">
        <v>1434478344</v>
      </c>
      <c r="K3892" t="b">
        <v>0</v>
      </c>
      <c r="L3892">
        <v>8</v>
      </c>
      <c r="M3892" t="b">
        <v>0</v>
      </c>
      <c r="N3892" t="s">
        <v>8271</v>
      </c>
      <c r="O3892" s="5">
        <f t="shared" si="240"/>
        <v>16.826666666666668</v>
      </c>
      <c r="P3892" s="7">
        <f t="shared" si="241"/>
        <v>315.5</v>
      </c>
      <c r="Q3892" t="s">
        <v>8317</v>
      </c>
      <c r="R3892" t="s">
        <v>8318</v>
      </c>
      <c r="S3892" s="12">
        <f t="shared" si="242"/>
        <v>42171.758611111116</v>
      </c>
      <c r="T3892" s="12">
        <f t="shared" si="243"/>
        <v>42231.758611111116</v>
      </c>
    </row>
    <row r="3893" spans="1:20" ht="30" x14ac:dyDescent="0.25">
      <c r="A3893">
        <v>3891</v>
      </c>
      <c r="B3893" s="3" t="s">
        <v>3888</v>
      </c>
      <c r="C3893" s="3" t="s">
        <v>7999</v>
      </c>
      <c r="D3893">
        <v>800</v>
      </c>
      <c r="E3893">
        <v>260</v>
      </c>
      <c r="F3893" t="s">
        <v>8221</v>
      </c>
      <c r="G3893" t="s">
        <v>8224</v>
      </c>
      <c r="H3893" t="s">
        <v>8246</v>
      </c>
      <c r="I3893">
        <v>1427086740</v>
      </c>
      <c r="J3893">
        <v>1424488244</v>
      </c>
      <c r="K3893" t="b">
        <v>0</v>
      </c>
      <c r="L3893">
        <v>7</v>
      </c>
      <c r="M3893" t="b">
        <v>0</v>
      </c>
      <c r="N3893" t="s">
        <v>8271</v>
      </c>
      <c r="O3893" s="5">
        <f t="shared" si="240"/>
        <v>32.5</v>
      </c>
      <c r="P3893" s="7">
        <f t="shared" si="241"/>
        <v>37.142857142857146</v>
      </c>
      <c r="Q3893" t="s">
        <v>8317</v>
      </c>
      <c r="R3893" t="s">
        <v>8318</v>
      </c>
      <c r="S3893" s="12">
        <f t="shared" si="242"/>
        <v>42056.1324537037</v>
      </c>
      <c r="T3893" s="12">
        <f t="shared" si="243"/>
        <v>42086.207638888889</v>
      </c>
    </row>
    <row r="3894" spans="1:20" ht="60" x14ac:dyDescent="0.25">
      <c r="A3894">
        <v>3892</v>
      </c>
      <c r="B3894" s="3" t="s">
        <v>3889</v>
      </c>
      <c r="C3894" s="3" t="s">
        <v>8000</v>
      </c>
      <c r="D3894">
        <v>1000</v>
      </c>
      <c r="E3894">
        <v>0</v>
      </c>
      <c r="F3894" t="s">
        <v>8221</v>
      </c>
      <c r="G3894" t="s">
        <v>8224</v>
      </c>
      <c r="H3894" t="s">
        <v>8246</v>
      </c>
      <c r="I3894">
        <v>1408863600</v>
      </c>
      <c r="J3894">
        <v>1408203557</v>
      </c>
      <c r="K3894" t="b">
        <v>0</v>
      </c>
      <c r="L3894">
        <v>0</v>
      </c>
      <c r="M3894" t="b">
        <v>0</v>
      </c>
      <c r="N3894" t="s">
        <v>8271</v>
      </c>
      <c r="O3894" s="5">
        <f t="shared" si="240"/>
        <v>0</v>
      </c>
      <c r="P3894" s="7" t="str">
        <f t="shared" si="241"/>
        <v>N/A</v>
      </c>
      <c r="Q3894" t="s">
        <v>8317</v>
      </c>
      <c r="R3894" t="s">
        <v>8318</v>
      </c>
      <c r="S3894" s="12">
        <f t="shared" si="242"/>
        <v>41867.652280092596</v>
      </c>
      <c r="T3894" s="12">
        <f t="shared" si="243"/>
        <v>41875.291666666664</v>
      </c>
    </row>
    <row r="3895" spans="1:20" ht="60" x14ac:dyDescent="0.25">
      <c r="A3895">
        <v>3893</v>
      </c>
      <c r="B3895" s="3" t="s">
        <v>3890</v>
      </c>
      <c r="C3895" s="3" t="s">
        <v>8001</v>
      </c>
      <c r="D3895">
        <v>50000</v>
      </c>
      <c r="E3895">
        <v>10775</v>
      </c>
      <c r="F3895" t="s">
        <v>8221</v>
      </c>
      <c r="G3895" t="s">
        <v>8224</v>
      </c>
      <c r="H3895" t="s">
        <v>8246</v>
      </c>
      <c r="I3895">
        <v>1404194400</v>
      </c>
      <c r="J3895">
        <v>1400600840</v>
      </c>
      <c r="K3895" t="b">
        <v>0</v>
      </c>
      <c r="L3895">
        <v>84</v>
      </c>
      <c r="M3895" t="b">
        <v>0</v>
      </c>
      <c r="N3895" t="s">
        <v>8271</v>
      </c>
      <c r="O3895" s="5">
        <f t="shared" si="240"/>
        <v>21.55</v>
      </c>
      <c r="P3895" s="7">
        <f t="shared" si="241"/>
        <v>128.27380952380952</v>
      </c>
      <c r="Q3895" t="s">
        <v>8317</v>
      </c>
      <c r="R3895" t="s">
        <v>8318</v>
      </c>
      <c r="S3895" s="12">
        <f t="shared" si="242"/>
        <v>41779.657870370371</v>
      </c>
      <c r="T3895" s="12">
        <f t="shared" si="243"/>
        <v>41821.25</v>
      </c>
    </row>
    <row r="3896" spans="1:20" ht="60" x14ac:dyDescent="0.25">
      <c r="A3896">
        <v>3894</v>
      </c>
      <c r="B3896" s="3" t="s">
        <v>3891</v>
      </c>
      <c r="C3896" s="3" t="s">
        <v>8002</v>
      </c>
      <c r="D3896">
        <v>15000</v>
      </c>
      <c r="E3896">
        <v>520</v>
      </c>
      <c r="F3896" t="s">
        <v>8221</v>
      </c>
      <c r="G3896" t="s">
        <v>8224</v>
      </c>
      <c r="H3896" t="s">
        <v>8246</v>
      </c>
      <c r="I3896">
        <v>1481000340</v>
      </c>
      <c r="J3896">
        <v>1478386812</v>
      </c>
      <c r="K3896" t="b">
        <v>0</v>
      </c>
      <c r="L3896">
        <v>11</v>
      </c>
      <c r="M3896" t="b">
        <v>0</v>
      </c>
      <c r="N3896" t="s">
        <v>8271</v>
      </c>
      <c r="O3896" s="5">
        <f t="shared" si="240"/>
        <v>3.4666666666666663</v>
      </c>
      <c r="P3896" s="7">
        <f t="shared" si="241"/>
        <v>47.272727272727273</v>
      </c>
      <c r="Q3896" t="s">
        <v>8317</v>
      </c>
      <c r="R3896" t="s">
        <v>8318</v>
      </c>
      <c r="S3896" s="12">
        <f t="shared" si="242"/>
        <v>42679.958472222221</v>
      </c>
      <c r="T3896" s="12">
        <f t="shared" si="243"/>
        <v>42710.207638888889</v>
      </c>
    </row>
    <row r="3897" spans="1:20" ht="60" x14ac:dyDescent="0.25">
      <c r="A3897">
        <v>3895</v>
      </c>
      <c r="B3897" s="3" t="s">
        <v>3892</v>
      </c>
      <c r="C3897" s="3" t="s">
        <v>8003</v>
      </c>
      <c r="D3897">
        <v>1000</v>
      </c>
      <c r="E3897">
        <v>50</v>
      </c>
      <c r="F3897" t="s">
        <v>8221</v>
      </c>
      <c r="G3897" t="s">
        <v>8224</v>
      </c>
      <c r="H3897" t="s">
        <v>8246</v>
      </c>
      <c r="I3897">
        <v>1425103218</v>
      </c>
      <c r="J3897">
        <v>1422424818</v>
      </c>
      <c r="K3897" t="b">
        <v>0</v>
      </c>
      <c r="L3897">
        <v>1</v>
      </c>
      <c r="M3897" t="b">
        <v>0</v>
      </c>
      <c r="N3897" t="s">
        <v>8271</v>
      </c>
      <c r="O3897" s="5">
        <f t="shared" si="240"/>
        <v>5</v>
      </c>
      <c r="P3897" s="7">
        <f t="shared" si="241"/>
        <v>50</v>
      </c>
      <c r="Q3897" t="s">
        <v>8317</v>
      </c>
      <c r="R3897" t="s">
        <v>8318</v>
      </c>
      <c r="S3897" s="12">
        <f t="shared" si="242"/>
        <v>42032.250208333338</v>
      </c>
      <c r="T3897" s="12">
        <f t="shared" si="243"/>
        <v>42063.250208333338</v>
      </c>
    </row>
    <row r="3898" spans="1:20" ht="60" x14ac:dyDescent="0.25">
      <c r="A3898">
        <v>3896</v>
      </c>
      <c r="B3898" s="3" t="s">
        <v>3893</v>
      </c>
      <c r="C3898" s="3" t="s">
        <v>8004</v>
      </c>
      <c r="D3898">
        <v>1600</v>
      </c>
      <c r="E3898">
        <v>170</v>
      </c>
      <c r="F3898" t="s">
        <v>8221</v>
      </c>
      <c r="G3898" t="s">
        <v>8224</v>
      </c>
      <c r="H3898" t="s">
        <v>8246</v>
      </c>
      <c r="I3898">
        <v>1402979778</v>
      </c>
      <c r="J3898">
        <v>1401770178</v>
      </c>
      <c r="K3898" t="b">
        <v>0</v>
      </c>
      <c r="L3898">
        <v>4</v>
      </c>
      <c r="M3898" t="b">
        <v>0</v>
      </c>
      <c r="N3898" t="s">
        <v>8271</v>
      </c>
      <c r="O3898" s="5">
        <f t="shared" si="240"/>
        <v>10.625</v>
      </c>
      <c r="P3898" s="7">
        <f t="shared" si="241"/>
        <v>42.5</v>
      </c>
      <c r="Q3898" t="s">
        <v>8317</v>
      </c>
      <c r="R3898" t="s">
        <v>8318</v>
      </c>
      <c r="S3898" s="12">
        <f t="shared" si="242"/>
        <v>41793.191875000004</v>
      </c>
      <c r="T3898" s="12">
        <f t="shared" si="243"/>
        <v>41807.191875000004</v>
      </c>
    </row>
    <row r="3899" spans="1:20" ht="60" x14ac:dyDescent="0.25">
      <c r="A3899">
        <v>3897</v>
      </c>
      <c r="B3899" s="3" t="s">
        <v>3894</v>
      </c>
      <c r="C3899" s="3" t="s">
        <v>8005</v>
      </c>
      <c r="D3899">
        <v>2500</v>
      </c>
      <c r="E3899">
        <v>440</v>
      </c>
      <c r="F3899" t="s">
        <v>8221</v>
      </c>
      <c r="G3899" t="s">
        <v>8228</v>
      </c>
      <c r="H3899" t="s">
        <v>8250</v>
      </c>
      <c r="I3899">
        <v>1420750683</v>
      </c>
      <c r="J3899">
        <v>1418158683</v>
      </c>
      <c r="K3899" t="b">
        <v>0</v>
      </c>
      <c r="L3899">
        <v>10</v>
      </c>
      <c r="M3899" t="b">
        <v>0</v>
      </c>
      <c r="N3899" t="s">
        <v>8271</v>
      </c>
      <c r="O3899" s="5">
        <f t="shared" si="240"/>
        <v>17.599999999999998</v>
      </c>
      <c r="P3899" s="7">
        <f t="shared" si="241"/>
        <v>44</v>
      </c>
      <c r="Q3899" t="s">
        <v>8317</v>
      </c>
      <c r="R3899" t="s">
        <v>8318</v>
      </c>
      <c r="S3899" s="12">
        <f t="shared" si="242"/>
        <v>41982.87364583333</v>
      </c>
      <c r="T3899" s="12">
        <f t="shared" si="243"/>
        <v>42012.87364583333</v>
      </c>
    </row>
    <row r="3900" spans="1:20" ht="60" x14ac:dyDescent="0.25">
      <c r="A3900">
        <v>3898</v>
      </c>
      <c r="B3900" s="3" t="s">
        <v>3895</v>
      </c>
      <c r="C3900" s="3" t="s">
        <v>8006</v>
      </c>
      <c r="D3900">
        <v>2500</v>
      </c>
      <c r="E3900">
        <v>814</v>
      </c>
      <c r="F3900" t="s">
        <v>8221</v>
      </c>
      <c r="G3900" t="s">
        <v>8225</v>
      </c>
      <c r="H3900" t="s">
        <v>8247</v>
      </c>
      <c r="I3900">
        <v>1439827200</v>
      </c>
      <c r="J3900">
        <v>1436355270</v>
      </c>
      <c r="K3900" t="b">
        <v>0</v>
      </c>
      <c r="L3900">
        <v>16</v>
      </c>
      <c r="M3900" t="b">
        <v>0</v>
      </c>
      <c r="N3900" t="s">
        <v>8271</v>
      </c>
      <c r="O3900" s="5">
        <f t="shared" si="240"/>
        <v>32.56</v>
      </c>
      <c r="P3900" s="7">
        <f t="shared" si="241"/>
        <v>50.875</v>
      </c>
      <c r="Q3900" t="s">
        <v>8317</v>
      </c>
      <c r="R3900" t="s">
        <v>8318</v>
      </c>
      <c r="S3900" s="12">
        <f t="shared" si="242"/>
        <v>42193.482291666667</v>
      </c>
      <c r="T3900" s="12">
        <f t="shared" si="243"/>
        <v>42233.666666666672</v>
      </c>
    </row>
    <row r="3901" spans="1:20" ht="45" x14ac:dyDescent="0.25">
      <c r="A3901">
        <v>3899</v>
      </c>
      <c r="B3901" s="3" t="s">
        <v>3896</v>
      </c>
      <c r="C3901" s="3" t="s">
        <v>8007</v>
      </c>
      <c r="D3901">
        <v>10000</v>
      </c>
      <c r="E3901">
        <v>125</v>
      </c>
      <c r="F3901" t="s">
        <v>8221</v>
      </c>
      <c r="G3901" t="s">
        <v>8224</v>
      </c>
      <c r="H3901" t="s">
        <v>8246</v>
      </c>
      <c r="I3901">
        <v>1407868561</v>
      </c>
      <c r="J3901">
        <v>1406140561</v>
      </c>
      <c r="K3901" t="b">
        <v>0</v>
      </c>
      <c r="L3901">
        <v>2</v>
      </c>
      <c r="M3901" t="b">
        <v>0</v>
      </c>
      <c r="N3901" t="s">
        <v>8271</v>
      </c>
      <c r="O3901" s="5">
        <f t="shared" si="240"/>
        <v>1.25</v>
      </c>
      <c r="P3901" s="7">
        <f t="shared" si="241"/>
        <v>62.5</v>
      </c>
      <c r="Q3901" t="s">
        <v>8317</v>
      </c>
      <c r="R3901" t="s">
        <v>8318</v>
      </c>
      <c r="S3901" s="12">
        <f t="shared" si="242"/>
        <v>41843.775011574071</v>
      </c>
      <c r="T3901" s="12">
        <f t="shared" si="243"/>
        <v>41863.775011574071</v>
      </c>
    </row>
    <row r="3902" spans="1:20" ht="45" x14ac:dyDescent="0.25">
      <c r="A3902">
        <v>3900</v>
      </c>
      <c r="B3902" s="3" t="s">
        <v>3897</v>
      </c>
      <c r="C3902" s="3" t="s">
        <v>8008</v>
      </c>
      <c r="D3902">
        <v>2500</v>
      </c>
      <c r="E3902">
        <v>135</v>
      </c>
      <c r="F3902" t="s">
        <v>8221</v>
      </c>
      <c r="G3902" t="s">
        <v>8224</v>
      </c>
      <c r="H3902" t="s">
        <v>8246</v>
      </c>
      <c r="I3902">
        <v>1433988791</v>
      </c>
      <c r="J3902">
        <v>1431396791</v>
      </c>
      <c r="K3902" t="b">
        <v>0</v>
      </c>
      <c r="L3902">
        <v>5</v>
      </c>
      <c r="M3902" t="b">
        <v>0</v>
      </c>
      <c r="N3902" t="s">
        <v>8271</v>
      </c>
      <c r="O3902" s="5">
        <f t="shared" si="240"/>
        <v>5.4</v>
      </c>
      <c r="P3902" s="7">
        <f t="shared" si="241"/>
        <v>27</v>
      </c>
      <c r="Q3902" t="s">
        <v>8317</v>
      </c>
      <c r="R3902" t="s">
        <v>8318</v>
      </c>
      <c r="S3902" s="12">
        <f t="shared" si="242"/>
        <v>42136.092488425929</v>
      </c>
      <c r="T3902" s="12">
        <f t="shared" si="243"/>
        <v>42166.092488425929</v>
      </c>
    </row>
    <row r="3903" spans="1:20" ht="60" x14ac:dyDescent="0.25">
      <c r="A3903">
        <v>3901</v>
      </c>
      <c r="B3903" s="3" t="s">
        <v>3898</v>
      </c>
      <c r="C3903" s="3" t="s">
        <v>8009</v>
      </c>
      <c r="D3903">
        <v>3000</v>
      </c>
      <c r="E3903">
        <v>25</v>
      </c>
      <c r="F3903" t="s">
        <v>8221</v>
      </c>
      <c r="G3903" t="s">
        <v>8224</v>
      </c>
      <c r="H3903" t="s">
        <v>8246</v>
      </c>
      <c r="I3903">
        <v>1450554599</v>
      </c>
      <c r="J3903">
        <v>1447098599</v>
      </c>
      <c r="K3903" t="b">
        <v>0</v>
      </c>
      <c r="L3903">
        <v>1</v>
      </c>
      <c r="M3903" t="b">
        <v>0</v>
      </c>
      <c r="N3903" t="s">
        <v>8271</v>
      </c>
      <c r="O3903" s="5">
        <f t="shared" si="240"/>
        <v>0.83333333333333337</v>
      </c>
      <c r="P3903" s="7">
        <f t="shared" si="241"/>
        <v>25</v>
      </c>
      <c r="Q3903" t="s">
        <v>8317</v>
      </c>
      <c r="R3903" t="s">
        <v>8318</v>
      </c>
      <c r="S3903" s="12">
        <f t="shared" si="242"/>
        <v>42317.826377314821</v>
      </c>
      <c r="T3903" s="12">
        <f t="shared" si="243"/>
        <v>42357.826377314821</v>
      </c>
    </row>
    <row r="3904" spans="1:20" ht="60" x14ac:dyDescent="0.25">
      <c r="A3904">
        <v>3902</v>
      </c>
      <c r="B3904" s="3" t="s">
        <v>3899</v>
      </c>
      <c r="C3904" s="3" t="s">
        <v>8010</v>
      </c>
      <c r="D3904">
        <v>3000</v>
      </c>
      <c r="E3904">
        <v>1465</v>
      </c>
      <c r="F3904" t="s">
        <v>8221</v>
      </c>
      <c r="G3904" t="s">
        <v>8225</v>
      </c>
      <c r="H3904" t="s">
        <v>8247</v>
      </c>
      <c r="I3904">
        <v>1479125642</v>
      </c>
      <c r="J3904">
        <v>1476962042</v>
      </c>
      <c r="K3904" t="b">
        <v>0</v>
      </c>
      <c r="L3904">
        <v>31</v>
      </c>
      <c r="M3904" t="b">
        <v>0</v>
      </c>
      <c r="N3904" t="s">
        <v>8271</v>
      </c>
      <c r="O3904" s="5">
        <f t="shared" si="240"/>
        <v>48.833333333333336</v>
      </c>
      <c r="P3904" s="7">
        <f t="shared" si="241"/>
        <v>47.258064516129032</v>
      </c>
      <c r="Q3904" t="s">
        <v>8317</v>
      </c>
      <c r="R3904" t="s">
        <v>8318</v>
      </c>
      <c r="S3904" s="12">
        <f t="shared" si="242"/>
        <v>42663.468078703707</v>
      </c>
      <c r="T3904" s="12">
        <f t="shared" si="243"/>
        <v>42688.509745370371</v>
      </c>
    </row>
    <row r="3905" spans="1:20" ht="60" x14ac:dyDescent="0.25">
      <c r="A3905">
        <v>3903</v>
      </c>
      <c r="B3905" s="3" t="s">
        <v>3900</v>
      </c>
      <c r="C3905" s="3" t="s">
        <v>8011</v>
      </c>
      <c r="D3905">
        <v>1500</v>
      </c>
      <c r="E3905">
        <v>0</v>
      </c>
      <c r="F3905" t="s">
        <v>8221</v>
      </c>
      <c r="G3905" t="s">
        <v>8224</v>
      </c>
      <c r="H3905" t="s">
        <v>8246</v>
      </c>
      <c r="I3905">
        <v>1439581080</v>
      </c>
      <c r="J3905">
        <v>1435709765</v>
      </c>
      <c r="K3905" t="b">
        <v>0</v>
      </c>
      <c r="L3905">
        <v>0</v>
      </c>
      <c r="M3905" t="b">
        <v>0</v>
      </c>
      <c r="N3905" t="s">
        <v>8271</v>
      </c>
      <c r="O3905" s="5">
        <f t="shared" si="240"/>
        <v>0</v>
      </c>
      <c r="P3905" s="7" t="str">
        <f t="shared" si="241"/>
        <v>N/A</v>
      </c>
      <c r="Q3905" t="s">
        <v>8317</v>
      </c>
      <c r="R3905" t="s">
        <v>8318</v>
      </c>
      <c r="S3905" s="12">
        <f t="shared" si="242"/>
        <v>42186.01116898148</v>
      </c>
      <c r="T3905" s="12">
        <f t="shared" si="243"/>
        <v>42230.818055555559</v>
      </c>
    </row>
    <row r="3906" spans="1:20" ht="30" x14ac:dyDescent="0.25">
      <c r="A3906">
        <v>3904</v>
      </c>
      <c r="B3906" s="3" t="s">
        <v>3901</v>
      </c>
      <c r="C3906" s="3" t="s">
        <v>8012</v>
      </c>
      <c r="D3906">
        <v>10000</v>
      </c>
      <c r="E3906">
        <v>3</v>
      </c>
      <c r="F3906" t="s">
        <v>8221</v>
      </c>
      <c r="G3906" t="s">
        <v>8224</v>
      </c>
      <c r="H3906" t="s">
        <v>8246</v>
      </c>
      <c r="I3906">
        <v>1429074240</v>
      </c>
      <c r="J3906">
        <v>1427866200</v>
      </c>
      <c r="K3906" t="b">
        <v>0</v>
      </c>
      <c r="L3906">
        <v>2</v>
      </c>
      <c r="M3906" t="b">
        <v>0</v>
      </c>
      <c r="N3906" t="s">
        <v>8271</v>
      </c>
      <c r="O3906" s="5">
        <f t="shared" si="240"/>
        <v>0.03</v>
      </c>
      <c r="P3906" s="7">
        <f t="shared" si="241"/>
        <v>1.5</v>
      </c>
      <c r="Q3906" t="s">
        <v>8317</v>
      </c>
      <c r="R3906" t="s">
        <v>8318</v>
      </c>
      <c r="S3906" s="12">
        <f t="shared" si="242"/>
        <v>42095.229166666672</v>
      </c>
      <c r="T3906" s="12">
        <f t="shared" si="243"/>
        <v>42109.211111111115</v>
      </c>
    </row>
    <row r="3907" spans="1:20" ht="60" x14ac:dyDescent="0.25">
      <c r="A3907">
        <v>3905</v>
      </c>
      <c r="B3907" s="3" t="s">
        <v>3902</v>
      </c>
      <c r="C3907" s="3" t="s">
        <v>8013</v>
      </c>
      <c r="D3907">
        <v>1500</v>
      </c>
      <c r="E3907">
        <v>173</v>
      </c>
      <c r="F3907" t="s">
        <v>8221</v>
      </c>
      <c r="G3907" t="s">
        <v>8225</v>
      </c>
      <c r="H3907" t="s">
        <v>8247</v>
      </c>
      <c r="I3907">
        <v>1434063600</v>
      </c>
      <c r="J3907">
        <v>1430405903</v>
      </c>
      <c r="K3907" t="b">
        <v>0</v>
      </c>
      <c r="L3907">
        <v>7</v>
      </c>
      <c r="M3907" t="b">
        <v>0</v>
      </c>
      <c r="N3907" t="s">
        <v>8271</v>
      </c>
      <c r="O3907" s="5">
        <f t="shared" ref="O3907:O3970" si="244">(E3907/D3907)*100</f>
        <v>11.533333333333333</v>
      </c>
      <c r="P3907" s="7">
        <f t="shared" ref="P3907:P3970" si="245">IF(E3907&gt;0,E3907/L3907,"N/A")</f>
        <v>24.714285714285715</v>
      </c>
      <c r="Q3907" t="s">
        <v>8317</v>
      </c>
      <c r="R3907" t="s">
        <v>8318</v>
      </c>
      <c r="S3907" s="12">
        <f t="shared" ref="S3907:S3970" si="246">(((J3907/60)/60)/24)+DATE(1970,1,1)</f>
        <v>42124.623877314814</v>
      </c>
      <c r="T3907" s="12">
        <f t="shared" ref="T3907:T3970" si="247">(((I3907/60)/60/24)+DATE(1970,1,1))</f>
        <v>42166.958333333328</v>
      </c>
    </row>
    <row r="3908" spans="1:20" ht="45" x14ac:dyDescent="0.25">
      <c r="A3908">
        <v>3906</v>
      </c>
      <c r="B3908" s="3" t="s">
        <v>3903</v>
      </c>
      <c r="C3908" s="3" t="s">
        <v>8014</v>
      </c>
      <c r="D3908">
        <v>1500</v>
      </c>
      <c r="E3908">
        <v>1010</v>
      </c>
      <c r="F3908" t="s">
        <v>8221</v>
      </c>
      <c r="G3908" t="s">
        <v>8225</v>
      </c>
      <c r="H3908" t="s">
        <v>8247</v>
      </c>
      <c r="I3908">
        <v>1435325100</v>
      </c>
      <c r="J3908">
        <v>1432072893</v>
      </c>
      <c r="K3908" t="b">
        <v>0</v>
      </c>
      <c r="L3908">
        <v>16</v>
      </c>
      <c r="M3908" t="b">
        <v>0</v>
      </c>
      <c r="N3908" t="s">
        <v>8271</v>
      </c>
      <c r="O3908" s="5">
        <f t="shared" si="244"/>
        <v>67.333333333333329</v>
      </c>
      <c r="P3908" s="7">
        <f t="shared" si="245"/>
        <v>63.125</v>
      </c>
      <c r="Q3908" t="s">
        <v>8317</v>
      </c>
      <c r="R3908" t="s">
        <v>8318</v>
      </c>
      <c r="S3908" s="12">
        <f t="shared" si="246"/>
        <v>42143.917743055557</v>
      </c>
      <c r="T3908" s="12">
        <f t="shared" si="247"/>
        <v>42181.559027777781</v>
      </c>
    </row>
    <row r="3909" spans="1:20" ht="45" x14ac:dyDescent="0.25">
      <c r="A3909">
        <v>3907</v>
      </c>
      <c r="B3909" s="3" t="s">
        <v>3904</v>
      </c>
      <c r="C3909" s="3" t="s">
        <v>8015</v>
      </c>
      <c r="D3909">
        <v>1000</v>
      </c>
      <c r="E3909">
        <v>153</v>
      </c>
      <c r="F3909" t="s">
        <v>8221</v>
      </c>
      <c r="G3909" t="s">
        <v>8224</v>
      </c>
      <c r="H3909" t="s">
        <v>8246</v>
      </c>
      <c r="I3909">
        <v>1414354080</v>
      </c>
      <c r="J3909">
        <v>1411587606</v>
      </c>
      <c r="K3909" t="b">
        <v>0</v>
      </c>
      <c r="L3909">
        <v>4</v>
      </c>
      <c r="M3909" t="b">
        <v>0</v>
      </c>
      <c r="N3909" t="s">
        <v>8271</v>
      </c>
      <c r="O3909" s="5">
        <f t="shared" si="244"/>
        <v>15.299999999999999</v>
      </c>
      <c r="P3909" s="7">
        <f t="shared" si="245"/>
        <v>38.25</v>
      </c>
      <c r="Q3909" t="s">
        <v>8317</v>
      </c>
      <c r="R3909" t="s">
        <v>8318</v>
      </c>
      <c r="S3909" s="12">
        <f t="shared" si="246"/>
        <v>41906.819513888891</v>
      </c>
      <c r="T3909" s="12">
        <f t="shared" si="247"/>
        <v>41938.838888888888</v>
      </c>
    </row>
    <row r="3910" spans="1:20" ht="60" x14ac:dyDescent="0.25">
      <c r="A3910">
        <v>3908</v>
      </c>
      <c r="B3910" s="3" t="s">
        <v>3905</v>
      </c>
      <c r="C3910" s="3" t="s">
        <v>8016</v>
      </c>
      <c r="D3910">
        <v>750</v>
      </c>
      <c r="E3910">
        <v>65</v>
      </c>
      <c r="F3910" t="s">
        <v>8221</v>
      </c>
      <c r="G3910" t="s">
        <v>8224</v>
      </c>
      <c r="H3910" t="s">
        <v>8246</v>
      </c>
      <c r="I3910">
        <v>1406603696</v>
      </c>
      <c r="J3910">
        <v>1405307696</v>
      </c>
      <c r="K3910" t="b">
        <v>0</v>
      </c>
      <c r="L3910">
        <v>4</v>
      </c>
      <c r="M3910" t="b">
        <v>0</v>
      </c>
      <c r="N3910" t="s">
        <v>8271</v>
      </c>
      <c r="O3910" s="5">
        <f t="shared" si="244"/>
        <v>8.6666666666666679</v>
      </c>
      <c r="P3910" s="7">
        <f t="shared" si="245"/>
        <v>16.25</v>
      </c>
      <c r="Q3910" t="s">
        <v>8317</v>
      </c>
      <c r="R3910" t="s">
        <v>8318</v>
      </c>
      <c r="S3910" s="12">
        <f t="shared" si="246"/>
        <v>41834.135370370372</v>
      </c>
      <c r="T3910" s="12">
        <f t="shared" si="247"/>
        <v>41849.135370370372</v>
      </c>
    </row>
    <row r="3911" spans="1:20" ht="45" x14ac:dyDescent="0.25">
      <c r="A3911">
        <v>3909</v>
      </c>
      <c r="B3911" s="3" t="s">
        <v>3906</v>
      </c>
      <c r="C3911" s="3" t="s">
        <v>8017</v>
      </c>
      <c r="D3911">
        <v>60000</v>
      </c>
      <c r="E3911">
        <v>135</v>
      </c>
      <c r="F3911" t="s">
        <v>8221</v>
      </c>
      <c r="G3911" t="s">
        <v>8224</v>
      </c>
      <c r="H3911" t="s">
        <v>8246</v>
      </c>
      <c r="I3911">
        <v>1410424642</v>
      </c>
      <c r="J3911">
        <v>1407832642</v>
      </c>
      <c r="K3911" t="b">
        <v>0</v>
      </c>
      <c r="L3911">
        <v>4</v>
      </c>
      <c r="M3911" t="b">
        <v>0</v>
      </c>
      <c r="N3911" t="s">
        <v>8271</v>
      </c>
      <c r="O3911" s="5">
        <f t="shared" si="244"/>
        <v>0.22499999999999998</v>
      </c>
      <c r="P3911" s="7">
        <f t="shared" si="245"/>
        <v>33.75</v>
      </c>
      <c r="Q3911" t="s">
        <v>8317</v>
      </c>
      <c r="R3911" t="s">
        <v>8318</v>
      </c>
      <c r="S3911" s="12">
        <f t="shared" si="246"/>
        <v>41863.359282407408</v>
      </c>
      <c r="T3911" s="12">
        <f t="shared" si="247"/>
        <v>41893.359282407408</v>
      </c>
    </row>
    <row r="3912" spans="1:20" ht="45" x14ac:dyDescent="0.25">
      <c r="A3912">
        <v>3910</v>
      </c>
      <c r="B3912" s="3" t="s">
        <v>3907</v>
      </c>
      <c r="C3912" s="3" t="s">
        <v>8018</v>
      </c>
      <c r="D3912">
        <v>6000</v>
      </c>
      <c r="E3912">
        <v>185</v>
      </c>
      <c r="F3912" t="s">
        <v>8221</v>
      </c>
      <c r="G3912" t="s">
        <v>8224</v>
      </c>
      <c r="H3912" t="s">
        <v>8246</v>
      </c>
      <c r="I3912">
        <v>1441649397</v>
      </c>
      <c r="J3912">
        <v>1439057397</v>
      </c>
      <c r="K3912" t="b">
        <v>0</v>
      </c>
      <c r="L3912">
        <v>3</v>
      </c>
      <c r="M3912" t="b">
        <v>0</v>
      </c>
      <c r="N3912" t="s">
        <v>8271</v>
      </c>
      <c r="O3912" s="5">
        <f t="shared" si="244"/>
        <v>3.0833333333333335</v>
      </c>
      <c r="P3912" s="7">
        <f t="shared" si="245"/>
        <v>61.666666666666664</v>
      </c>
      <c r="Q3912" t="s">
        <v>8317</v>
      </c>
      <c r="R3912" t="s">
        <v>8318</v>
      </c>
      <c r="S3912" s="12">
        <f t="shared" si="246"/>
        <v>42224.756909722222</v>
      </c>
      <c r="T3912" s="12">
        <f t="shared" si="247"/>
        <v>42254.756909722222</v>
      </c>
    </row>
    <row r="3913" spans="1:20" ht="45" x14ac:dyDescent="0.25">
      <c r="A3913">
        <v>3911</v>
      </c>
      <c r="B3913" s="3" t="s">
        <v>3908</v>
      </c>
      <c r="C3913" s="3" t="s">
        <v>8019</v>
      </c>
      <c r="D3913">
        <v>8000</v>
      </c>
      <c r="E3913">
        <v>2993</v>
      </c>
      <c r="F3913" t="s">
        <v>8221</v>
      </c>
      <c r="G3913" t="s">
        <v>8224</v>
      </c>
      <c r="H3913" t="s">
        <v>8246</v>
      </c>
      <c r="I3913">
        <v>1417033777</v>
      </c>
      <c r="J3913">
        <v>1414438177</v>
      </c>
      <c r="K3913" t="b">
        <v>0</v>
      </c>
      <c r="L3913">
        <v>36</v>
      </c>
      <c r="M3913" t="b">
        <v>0</v>
      </c>
      <c r="N3913" t="s">
        <v>8271</v>
      </c>
      <c r="O3913" s="5">
        <f t="shared" si="244"/>
        <v>37.412500000000001</v>
      </c>
      <c r="P3913" s="7">
        <f t="shared" si="245"/>
        <v>83.138888888888886</v>
      </c>
      <c r="Q3913" t="s">
        <v>8317</v>
      </c>
      <c r="R3913" t="s">
        <v>8318</v>
      </c>
      <c r="S3913" s="12">
        <f t="shared" si="246"/>
        <v>41939.8122337963</v>
      </c>
      <c r="T3913" s="12">
        <f t="shared" si="247"/>
        <v>41969.853900462964</v>
      </c>
    </row>
    <row r="3914" spans="1:20" ht="45" x14ac:dyDescent="0.25">
      <c r="A3914">
        <v>3912</v>
      </c>
      <c r="B3914" s="3" t="s">
        <v>3909</v>
      </c>
      <c r="C3914" s="3" t="s">
        <v>8020</v>
      </c>
      <c r="D3914">
        <v>15000</v>
      </c>
      <c r="E3914">
        <v>1</v>
      </c>
      <c r="F3914" t="s">
        <v>8221</v>
      </c>
      <c r="G3914" t="s">
        <v>8224</v>
      </c>
      <c r="H3914" t="s">
        <v>8246</v>
      </c>
      <c r="I3914">
        <v>1429936500</v>
      </c>
      <c r="J3914">
        <v>1424759330</v>
      </c>
      <c r="K3914" t="b">
        <v>0</v>
      </c>
      <c r="L3914">
        <v>1</v>
      </c>
      <c r="M3914" t="b">
        <v>0</v>
      </c>
      <c r="N3914" t="s">
        <v>8271</v>
      </c>
      <c r="O3914" s="5">
        <f t="shared" si="244"/>
        <v>6.6666666666666671E-3</v>
      </c>
      <c r="P3914" s="7">
        <f t="shared" si="245"/>
        <v>1</v>
      </c>
      <c r="Q3914" t="s">
        <v>8317</v>
      </c>
      <c r="R3914" t="s">
        <v>8318</v>
      </c>
      <c r="S3914" s="12">
        <f t="shared" si="246"/>
        <v>42059.270023148143</v>
      </c>
      <c r="T3914" s="12">
        <f t="shared" si="247"/>
        <v>42119.190972222219</v>
      </c>
    </row>
    <row r="3915" spans="1:20" ht="45" x14ac:dyDescent="0.25">
      <c r="A3915">
        <v>3913</v>
      </c>
      <c r="B3915" s="3" t="s">
        <v>3910</v>
      </c>
      <c r="C3915" s="3" t="s">
        <v>8021</v>
      </c>
      <c r="D3915">
        <v>10000</v>
      </c>
      <c r="E3915">
        <v>1000</v>
      </c>
      <c r="F3915" t="s">
        <v>8221</v>
      </c>
      <c r="G3915" t="s">
        <v>8224</v>
      </c>
      <c r="H3915" t="s">
        <v>8246</v>
      </c>
      <c r="I3915">
        <v>1448863449</v>
      </c>
      <c r="J3915">
        <v>1446267849</v>
      </c>
      <c r="K3915" t="b">
        <v>0</v>
      </c>
      <c r="L3915">
        <v>7</v>
      </c>
      <c r="M3915" t="b">
        <v>0</v>
      </c>
      <c r="N3915" t="s">
        <v>8271</v>
      </c>
      <c r="O3915" s="5">
        <f t="shared" si="244"/>
        <v>10</v>
      </c>
      <c r="P3915" s="7">
        <f t="shared" si="245"/>
        <v>142.85714285714286</v>
      </c>
      <c r="Q3915" t="s">
        <v>8317</v>
      </c>
      <c r="R3915" t="s">
        <v>8318</v>
      </c>
      <c r="S3915" s="12">
        <f t="shared" si="246"/>
        <v>42308.211215277777</v>
      </c>
      <c r="T3915" s="12">
        <f t="shared" si="247"/>
        <v>42338.252881944441</v>
      </c>
    </row>
    <row r="3916" spans="1:20" ht="60" x14ac:dyDescent="0.25">
      <c r="A3916">
        <v>3914</v>
      </c>
      <c r="B3916" s="3" t="s">
        <v>3911</v>
      </c>
      <c r="C3916" s="3" t="s">
        <v>8022</v>
      </c>
      <c r="D3916">
        <v>2500</v>
      </c>
      <c r="E3916">
        <v>909</v>
      </c>
      <c r="F3916" t="s">
        <v>8221</v>
      </c>
      <c r="G3916" t="s">
        <v>8225</v>
      </c>
      <c r="H3916" t="s">
        <v>8247</v>
      </c>
      <c r="I3916">
        <v>1431298740</v>
      </c>
      <c r="J3916">
        <v>1429558756</v>
      </c>
      <c r="K3916" t="b">
        <v>0</v>
      </c>
      <c r="L3916">
        <v>27</v>
      </c>
      <c r="M3916" t="b">
        <v>0</v>
      </c>
      <c r="N3916" t="s">
        <v>8271</v>
      </c>
      <c r="O3916" s="5">
        <f t="shared" si="244"/>
        <v>36.36</v>
      </c>
      <c r="P3916" s="7">
        <f t="shared" si="245"/>
        <v>33.666666666666664</v>
      </c>
      <c r="Q3916" t="s">
        <v>8317</v>
      </c>
      <c r="R3916" t="s">
        <v>8318</v>
      </c>
      <c r="S3916" s="12">
        <f t="shared" si="246"/>
        <v>42114.818935185183</v>
      </c>
      <c r="T3916" s="12">
        <f t="shared" si="247"/>
        <v>42134.957638888889</v>
      </c>
    </row>
    <row r="3917" spans="1:20" ht="60" x14ac:dyDescent="0.25">
      <c r="A3917">
        <v>3915</v>
      </c>
      <c r="B3917" s="3" t="s">
        <v>3912</v>
      </c>
      <c r="C3917" s="3" t="s">
        <v>8023</v>
      </c>
      <c r="D3917">
        <v>1500</v>
      </c>
      <c r="E3917">
        <v>5</v>
      </c>
      <c r="F3917" t="s">
        <v>8221</v>
      </c>
      <c r="G3917" t="s">
        <v>8225</v>
      </c>
      <c r="H3917" t="s">
        <v>8247</v>
      </c>
      <c r="I3917">
        <v>1464824309</v>
      </c>
      <c r="J3917">
        <v>1462232309</v>
      </c>
      <c r="K3917" t="b">
        <v>0</v>
      </c>
      <c r="L3917">
        <v>1</v>
      </c>
      <c r="M3917" t="b">
        <v>0</v>
      </c>
      <c r="N3917" t="s">
        <v>8271</v>
      </c>
      <c r="O3917" s="5">
        <f t="shared" si="244"/>
        <v>0.33333333333333337</v>
      </c>
      <c r="P3917" s="7">
        <f t="shared" si="245"/>
        <v>5</v>
      </c>
      <c r="Q3917" t="s">
        <v>8317</v>
      </c>
      <c r="R3917" t="s">
        <v>8318</v>
      </c>
      <c r="S3917" s="12">
        <f t="shared" si="246"/>
        <v>42492.98505787037</v>
      </c>
      <c r="T3917" s="12">
        <f t="shared" si="247"/>
        <v>42522.98505787037</v>
      </c>
    </row>
    <row r="3918" spans="1:20" ht="60" x14ac:dyDescent="0.25">
      <c r="A3918">
        <v>3916</v>
      </c>
      <c r="B3918" s="3" t="s">
        <v>3913</v>
      </c>
      <c r="C3918" s="3" t="s">
        <v>8024</v>
      </c>
      <c r="D3918">
        <v>2000</v>
      </c>
      <c r="E3918">
        <v>0</v>
      </c>
      <c r="F3918" t="s">
        <v>8221</v>
      </c>
      <c r="G3918" t="s">
        <v>8232</v>
      </c>
      <c r="H3918" t="s">
        <v>8253</v>
      </c>
      <c r="I3918">
        <v>1464952752</v>
      </c>
      <c r="J3918">
        <v>1462360752</v>
      </c>
      <c r="K3918" t="b">
        <v>0</v>
      </c>
      <c r="L3918">
        <v>0</v>
      </c>
      <c r="M3918" t="b">
        <v>0</v>
      </c>
      <c r="N3918" t="s">
        <v>8271</v>
      </c>
      <c r="O3918" s="5">
        <f t="shared" si="244"/>
        <v>0</v>
      </c>
      <c r="P3918" s="7" t="str">
        <f t="shared" si="245"/>
        <v>N/A</v>
      </c>
      <c r="Q3918" t="s">
        <v>8317</v>
      </c>
      <c r="R3918" t="s">
        <v>8318</v>
      </c>
      <c r="S3918" s="12">
        <f t="shared" si="246"/>
        <v>42494.471666666665</v>
      </c>
      <c r="T3918" s="12">
        <f t="shared" si="247"/>
        <v>42524.471666666665</v>
      </c>
    </row>
    <row r="3919" spans="1:20" ht="45" x14ac:dyDescent="0.25">
      <c r="A3919">
        <v>3917</v>
      </c>
      <c r="B3919" s="3" t="s">
        <v>3914</v>
      </c>
      <c r="C3919" s="3" t="s">
        <v>8025</v>
      </c>
      <c r="D3919">
        <v>3500</v>
      </c>
      <c r="E3919">
        <v>10</v>
      </c>
      <c r="F3919" t="s">
        <v>8221</v>
      </c>
      <c r="G3919" t="s">
        <v>8225</v>
      </c>
      <c r="H3919" t="s">
        <v>8247</v>
      </c>
      <c r="I3919">
        <v>1410439161</v>
      </c>
      <c r="J3919">
        <v>1407847161</v>
      </c>
      <c r="K3919" t="b">
        <v>0</v>
      </c>
      <c r="L3919">
        <v>1</v>
      </c>
      <c r="M3919" t="b">
        <v>0</v>
      </c>
      <c r="N3919" t="s">
        <v>8271</v>
      </c>
      <c r="O3919" s="5">
        <f t="shared" si="244"/>
        <v>0.2857142857142857</v>
      </c>
      <c r="P3919" s="7">
        <f t="shared" si="245"/>
        <v>10</v>
      </c>
      <c r="Q3919" t="s">
        <v>8317</v>
      </c>
      <c r="R3919" t="s">
        <v>8318</v>
      </c>
      <c r="S3919" s="12">
        <f t="shared" si="246"/>
        <v>41863.527326388888</v>
      </c>
      <c r="T3919" s="12">
        <f t="shared" si="247"/>
        <v>41893.527326388888</v>
      </c>
    </row>
    <row r="3920" spans="1:20" ht="60" x14ac:dyDescent="0.25">
      <c r="A3920">
        <v>3918</v>
      </c>
      <c r="B3920" s="3" t="s">
        <v>3915</v>
      </c>
      <c r="C3920" s="3" t="s">
        <v>8026</v>
      </c>
      <c r="D3920">
        <v>60000</v>
      </c>
      <c r="E3920">
        <v>120</v>
      </c>
      <c r="F3920" t="s">
        <v>8221</v>
      </c>
      <c r="G3920" t="s">
        <v>8225</v>
      </c>
      <c r="H3920" t="s">
        <v>8247</v>
      </c>
      <c r="I3920">
        <v>1407168000</v>
      </c>
      <c r="J3920">
        <v>1406131023</v>
      </c>
      <c r="K3920" t="b">
        <v>0</v>
      </c>
      <c r="L3920">
        <v>3</v>
      </c>
      <c r="M3920" t="b">
        <v>0</v>
      </c>
      <c r="N3920" t="s">
        <v>8271</v>
      </c>
      <c r="O3920" s="5">
        <f t="shared" si="244"/>
        <v>0.2</v>
      </c>
      <c r="P3920" s="7">
        <f t="shared" si="245"/>
        <v>40</v>
      </c>
      <c r="Q3920" t="s">
        <v>8317</v>
      </c>
      <c r="R3920" t="s">
        <v>8318</v>
      </c>
      <c r="S3920" s="12">
        <f t="shared" si="246"/>
        <v>41843.664618055554</v>
      </c>
      <c r="T3920" s="12">
        <f t="shared" si="247"/>
        <v>41855.666666666664</v>
      </c>
    </row>
    <row r="3921" spans="1:20" ht="45" x14ac:dyDescent="0.25">
      <c r="A3921">
        <v>3919</v>
      </c>
      <c r="B3921" s="3" t="s">
        <v>3916</v>
      </c>
      <c r="C3921" s="3" t="s">
        <v>8027</v>
      </c>
      <c r="D3921">
        <v>5000</v>
      </c>
      <c r="E3921">
        <v>90</v>
      </c>
      <c r="F3921" t="s">
        <v>8221</v>
      </c>
      <c r="G3921" t="s">
        <v>8225</v>
      </c>
      <c r="H3921" t="s">
        <v>8247</v>
      </c>
      <c r="I3921">
        <v>1453075200</v>
      </c>
      <c r="J3921">
        <v>1450628773</v>
      </c>
      <c r="K3921" t="b">
        <v>0</v>
      </c>
      <c r="L3921">
        <v>3</v>
      </c>
      <c r="M3921" t="b">
        <v>0</v>
      </c>
      <c r="N3921" t="s">
        <v>8271</v>
      </c>
      <c r="O3921" s="5">
        <f t="shared" si="244"/>
        <v>1.7999999999999998</v>
      </c>
      <c r="P3921" s="7">
        <f t="shared" si="245"/>
        <v>30</v>
      </c>
      <c r="Q3921" t="s">
        <v>8317</v>
      </c>
      <c r="R3921" t="s">
        <v>8318</v>
      </c>
      <c r="S3921" s="12">
        <f t="shared" si="246"/>
        <v>42358.684872685189</v>
      </c>
      <c r="T3921" s="12">
        <f t="shared" si="247"/>
        <v>42387</v>
      </c>
    </row>
    <row r="3922" spans="1:20" ht="60" x14ac:dyDescent="0.25">
      <c r="A3922">
        <v>3920</v>
      </c>
      <c r="B3922" s="3" t="s">
        <v>3917</v>
      </c>
      <c r="C3922" s="3" t="s">
        <v>8028</v>
      </c>
      <c r="D3922">
        <v>2500</v>
      </c>
      <c r="E3922">
        <v>135</v>
      </c>
      <c r="F3922" t="s">
        <v>8221</v>
      </c>
      <c r="G3922" t="s">
        <v>8225</v>
      </c>
      <c r="H3922" t="s">
        <v>8247</v>
      </c>
      <c r="I3922">
        <v>1479032260</v>
      </c>
      <c r="J3922">
        <v>1476436660</v>
      </c>
      <c r="K3922" t="b">
        <v>0</v>
      </c>
      <c r="L3922">
        <v>3</v>
      </c>
      <c r="M3922" t="b">
        <v>0</v>
      </c>
      <c r="N3922" t="s">
        <v>8271</v>
      </c>
      <c r="O3922" s="5">
        <f t="shared" si="244"/>
        <v>5.4</v>
      </c>
      <c r="P3922" s="7">
        <f t="shared" si="245"/>
        <v>45</v>
      </c>
      <c r="Q3922" t="s">
        <v>8317</v>
      </c>
      <c r="R3922" t="s">
        <v>8318</v>
      </c>
      <c r="S3922" s="12">
        <f t="shared" si="246"/>
        <v>42657.38726851852</v>
      </c>
      <c r="T3922" s="12">
        <f t="shared" si="247"/>
        <v>42687.428935185191</v>
      </c>
    </row>
    <row r="3923" spans="1:20" ht="60" x14ac:dyDescent="0.25">
      <c r="A3923">
        <v>3921</v>
      </c>
      <c r="B3923" s="3" t="s">
        <v>3918</v>
      </c>
      <c r="C3923" s="3" t="s">
        <v>8029</v>
      </c>
      <c r="D3923">
        <v>3000</v>
      </c>
      <c r="E3923">
        <v>0</v>
      </c>
      <c r="F3923" t="s">
        <v>8221</v>
      </c>
      <c r="G3923" t="s">
        <v>8225</v>
      </c>
      <c r="H3923" t="s">
        <v>8247</v>
      </c>
      <c r="I3923">
        <v>1414346400</v>
      </c>
      <c r="J3923">
        <v>1413291655</v>
      </c>
      <c r="K3923" t="b">
        <v>0</v>
      </c>
      <c r="L3923">
        <v>0</v>
      </c>
      <c r="M3923" t="b">
        <v>0</v>
      </c>
      <c r="N3923" t="s">
        <v>8271</v>
      </c>
      <c r="O3923" s="5">
        <f t="shared" si="244"/>
        <v>0</v>
      </c>
      <c r="P3923" s="7" t="str">
        <f t="shared" si="245"/>
        <v>N/A</v>
      </c>
      <c r="Q3923" t="s">
        <v>8317</v>
      </c>
      <c r="R3923" t="s">
        <v>8318</v>
      </c>
      <c r="S3923" s="12">
        <f t="shared" si="246"/>
        <v>41926.542303240742</v>
      </c>
      <c r="T3923" s="12">
        <f t="shared" si="247"/>
        <v>41938.75</v>
      </c>
    </row>
    <row r="3924" spans="1:20" ht="60" x14ac:dyDescent="0.25">
      <c r="A3924">
        <v>3922</v>
      </c>
      <c r="B3924" s="3" t="s">
        <v>3919</v>
      </c>
      <c r="C3924" s="3" t="s">
        <v>8030</v>
      </c>
      <c r="D3924">
        <v>750</v>
      </c>
      <c r="E3924">
        <v>61</v>
      </c>
      <c r="F3924" t="s">
        <v>8221</v>
      </c>
      <c r="G3924" t="s">
        <v>8224</v>
      </c>
      <c r="H3924" t="s">
        <v>8246</v>
      </c>
      <c r="I3924">
        <v>1425337200</v>
      </c>
      <c r="J3924">
        <v>1421432810</v>
      </c>
      <c r="K3924" t="b">
        <v>0</v>
      </c>
      <c r="L3924">
        <v>6</v>
      </c>
      <c r="M3924" t="b">
        <v>0</v>
      </c>
      <c r="N3924" t="s">
        <v>8271</v>
      </c>
      <c r="O3924" s="5">
        <f t="shared" si="244"/>
        <v>8.1333333333333329</v>
      </c>
      <c r="P3924" s="7">
        <f t="shared" si="245"/>
        <v>10.166666666666666</v>
      </c>
      <c r="Q3924" t="s">
        <v>8317</v>
      </c>
      <c r="R3924" t="s">
        <v>8318</v>
      </c>
      <c r="S3924" s="12">
        <f t="shared" si="246"/>
        <v>42020.768634259264</v>
      </c>
      <c r="T3924" s="12">
        <f t="shared" si="247"/>
        <v>42065.958333333328</v>
      </c>
    </row>
    <row r="3925" spans="1:20" ht="60" x14ac:dyDescent="0.25">
      <c r="A3925">
        <v>3923</v>
      </c>
      <c r="B3925" s="3" t="s">
        <v>3920</v>
      </c>
      <c r="C3925" s="3" t="s">
        <v>8031</v>
      </c>
      <c r="D3925">
        <v>11500</v>
      </c>
      <c r="E3925">
        <v>1384</v>
      </c>
      <c r="F3925" t="s">
        <v>8221</v>
      </c>
      <c r="G3925" t="s">
        <v>8225</v>
      </c>
      <c r="H3925" t="s">
        <v>8247</v>
      </c>
      <c r="I3925">
        <v>1428622271</v>
      </c>
      <c r="J3925">
        <v>1426203071</v>
      </c>
      <c r="K3925" t="b">
        <v>0</v>
      </c>
      <c r="L3925">
        <v>17</v>
      </c>
      <c r="M3925" t="b">
        <v>0</v>
      </c>
      <c r="N3925" t="s">
        <v>8271</v>
      </c>
      <c r="O3925" s="5">
        <f t="shared" si="244"/>
        <v>12.034782608695652</v>
      </c>
      <c r="P3925" s="7">
        <f t="shared" si="245"/>
        <v>81.411764705882348</v>
      </c>
      <c r="Q3925" t="s">
        <v>8317</v>
      </c>
      <c r="R3925" t="s">
        <v>8318</v>
      </c>
      <c r="S3925" s="12">
        <f t="shared" si="246"/>
        <v>42075.979988425926</v>
      </c>
      <c r="T3925" s="12">
        <f t="shared" si="247"/>
        <v>42103.979988425926</v>
      </c>
    </row>
    <row r="3926" spans="1:20" ht="45" x14ac:dyDescent="0.25">
      <c r="A3926">
        <v>3924</v>
      </c>
      <c r="B3926" s="3" t="s">
        <v>3921</v>
      </c>
      <c r="C3926" s="3" t="s">
        <v>8032</v>
      </c>
      <c r="D3926">
        <v>15000</v>
      </c>
      <c r="E3926">
        <v>2290</v>
      </c>
      <c r="F3926" t="s">
        <v>8221</v>
      </c>
      <c r="G3926" t="s">
        <v>8224</v>
      </c>
      <c r="H3926" t="s">
        <v>8246</v>
      </c>
      <c r="I3926">
        <v>1403823722</v>
      </c>
      <c r="J3926">
        <v>1401231722</v>
      </c>
      <c r="K3926" t="b">
        <v>0</v>
      </c>
      <c r="L3926">
        <v>40</v>
      </c>
      <c r="M3926" t="b">
        <v>0</v>
      </c>
      <c r="N3926" t="s">
        <v>8271</v>
      </c>
      <c r="O3926" s="5">
        <f t="shared" si="244"/>
        <v>15.266666666666667</v>
      </c>
      <c r="P3926" s="7">
        <f t="shared" si="245"/>
        <v>57.25</v>
      </c>
      <c r="Q3926" t="s">
        <v>8317</v>
      </c>
      <c r="R3926" t="s">
        <v>8318</v>
      </c>
      <c r="S3926" s="12">
        <f t="shared" si="246"/>
        <v>41786.959745370368</v>
      </c>
      <c r="T3926" s="12">
        <f t="shared" si="247"/>
        <v>41816.959745370368</v>
      </c>
    </row>
    <row r="3927" spans="1:20" ht="45" x14ac:dyDescent="0.25">
      <c r="A3927">
        <v>3925</v>
      </c>
      <c r="B3927" s="3" t="s">
        <v>3922</v>
      </c>
      <c r="C3927" s="3" t="s">
        <v>8033</v>
      </c>
      <c r="D3927">
        <v>150</v>
      </c>
      <c r="E3927">
        <v>15</v>
      </c>
      <c r="F3927" t="s">
        <v>8221</v>
      </c>
      <c r="G3927" t="s">
        <v>8224</v>
      </c>
      <c r="H3927" t="s">
        <v>8246</v>
      </c>
      <c r="I3927">
        <v>1406753639</v>
      </c>
      <c r="J3927">
        <v>1404161639</v>
      </c>
      <c r="K3927" t="b">
        <v>0</v>
      </c>
      <c r="L3927">
        <v>3</v>
      </c>
      <c r="M3927" t="b">
        <v>0</v>
      </c>
      <c r="N3927" t="s">
        <v>8271</v>
      </c>
      <c r="O3927" s="5">
        <f t="shared" si="244"/>
        <v>10</v>
      </c>
      <c r="P3927" s="7">
        <f t="shared" si="245"/>
        <v>5</v>
      </c>
      <c r="Q3927" t="s">
        <v>8317</v>
      </c>
      <c r="R3927" t="s">
        <v>8318</v>
      </c>
      <c r="S3927" s="12">
        <f t="shared" si="246"/>
        <v>41820.870821759258</v>
      </c>
      <c r="T3927" s="12">
        <f t="shared" si="247"/>
        <v>41850.870821759258</v>
      </c>
    </row>
    <row r="3928" spans="1:20" ht="45" x14ac:dyDescent="0.25">
      <c r="A3928">
        <v>3926</v>
      </c>
      <c r="B3928" s="3" t="s">
        <v>3923</v>
      </c>
      <c r="C3928" s="3" t="s">
        <v>8034</v>
      </c>
      <c r="D3928">
        <v>5000</v>
      </c>
      <c r="E3928">
        <v>15</v>
      </c>
      <c r="F3928" t="s">
        <v>8221</v>
      </c>
      <c r="G3928" t="s">
        <v>8226</v>
      </c>
      <c r="H3928" t="s">
        <v>8248</v>
      </c>
      <c r="I3928">
        <v>1419645748</v>
      </c>
      <c r="J3928">
        <v>1417053748</v>
      </c>
      <c r="K3928" t="b">
        <v>0</v>
      </c>
      <c r="L3928">
        <v>1</v>
      </c>
      <c r="M3928" t="b">
        <v>0</v>
      </c>
      <c r="N3928" t="s">
        <v>8271</v>
      </c>
      <c r="O3928" s="5">
        <f t="shared" si="244"/>
        <v>0.3</v>
      </c>
      <c r="P3928" s="7">
        <f t="shared" si="245"/>
        <v>15</v>
      </c>
      <c r="Q3928" t="s">
        <v>8317</v>
      </c>
      <c r="R3928" t="s">
        <v>8318</v>
      </c>
      <c r="S3928" s="12">
        <f t="shared" si="246"/>
        <v>41970.085046296299</v>
      </c>
      <c r="T3928" s="12">
        <f t="shared" si="247"/>
        <v>42000.085046296299</v>
      </c>
    </row>
    <row r="3929" spans="1:20" ht="60" x14ac:dyDescent="0.25">
      <c r="A3929">
        <v>3927</v>
      </c>
      <c r="B3929" s="3" t="s">
        <v>3924</v>
      </c>
      <c r="C3929" s="3" t="s">
        <v>8035</v>
      </c>
      <c r="D3929">
        <v>2500</v>
      </c>
      <c r="E3929">
        <v>25</v>
      </c>
      <c r="F3929" t="s">
        <v>8221</v>
      </c>
      <c r="G3929" t="s">
        <v>8225</v>
      </c>
      <c r="H3929" t="s">
        <v>8247</v>
      </c>
      <c r="I3929">
        <v>1407565504</v>
      </c>
      <c r="J3929">
        <v>1404973504</v>
      </c>
      <c r="K3929" t="b">
        <v>0</v>
      </c>
      <c r="L3929">
        <v>2</v>
      </c>
      <c r="M3929" t="b">
        <v>0</v>
      </c>
      <c r="N3929" t="s">
        <v>8271</v>
      </c>
      <c r="O3929" s="5">
        <f t="shared" si="244"/>
        <v>1</v>
      </c>
      <c r="P3929" s="7">
        <f t="shared" si="245"/>
        <v>12.5</v>
      </c>
      <c r="Q3929" t="s">
        <v>8317</v>
      </c>
      <c r="R3929" t="s">
        <v>8318</v>
      </c>
      <c r="S3929" s="12">
        <f t="shared" si="246"/>
        <v>41830.267407407409</v>
      </c>
      <c r="T3929" s="12">
        <f t="shared" si="247"/>
        <v>41860.267407407409</v>
      </c>
    </row>
    <row r="3930" spans="1:20" ht="60" x14ac:dyDescent="0.25">
      <c r="A3930">
        <v>3928</v>
      </c>
      <c r="B3930" s="3" t="s">
        <v>3925</v>
      </c>
      <c r="C3930" s="3" t="s">
        <v>8036</v>
      </c>
      <c r="D3930">
        <v>5000</v>
      </c>
      <c r="E3930">
        <v>651</v>
      </c>
      <c r="F3930" t="s">
        <v>8221</v>
      </c>
      <c r="G3930" t="s">
        <v>8224</v>
      </c>
      <c r="H3930" t="s">
        <v>8246</v>
      </c>
      <c r="I3930">
        <v>1444971540</v>
      </c>
      <c r="J3930">
        <v>1442593427</v>
      </c>
      <c r="K3930" t="b">
        <v>0</v>
      </c>
      <c r="L3930">
        <v>7</v>
      </c>
      <c r="M3930" t="b">
        <v>0</v>
      </c>
      <c r="N3930" t="s">
        <v>8271</v>
      </c>
      <c r="O3930" s="5">
        <f t="shared" si="244"/>
        <v>13.020000000000001</v>
      </c>
      <c r="P3930" s="7">
        <f t="shared" si="245"/>
        <v>93</v>
      </c>
      <c r="Q3930" t="s">
        <v>8317</v>
      </c>
      <c r="R3930" t="s">
        <v>8318</v>
      </c>
      <c r="S3930" s="12">
        <f t="shared" si="246"/>
        <v>42265.683182870373</v>
      </c>
      <c r="T3930" s="12">
        <f t="shared" si="247"/>
        <v>42293.207638888889</v>
      </c>
    </row>
    <row r="3931" spans="1:20" ht="60" x14ac:dyDescent="0.25">
      <c r="A3931">
        <v>3929</v>
      </c>
      <c r="B3931" s="3" t="s">
        <v>3926</v>
      </c>
      <c r="C3931" s="3" t="s">
        <v>8037</v>
      </c>
      <c r="D3931">
        <v>20000</v>
      </c>
      <c r="E3931">
        <v>453</v>
      </c>
      <c r="F3931" t="s">
        <v>8221</v>
      </c>
      <c r="G3931" t="s">
        <v>8224</v>
      </c>
      <c r="H3931" t="s">
        <v>8246</v>
      </c>
      <c r="I3931">
        <v>1474228265</v>
      </c>
      <c r="J3931">
        <v>1471636265</v>
      </c>
      <c r="K3931" t="b">
        <v>0</v>
      </c>
      <c r="L3931">
        <v>14</v>
      </c>
      <c r="M3931" t="b">
        <v>0</v>
      </c>
      <c r="N3931" t="s">
        <v>8271</v>
      </c>
      <c r="O3931" s="5">
        <f t="shared" si="244"/>
        <v>2.2650000000000001</v>
      </c>
      <c r="P3931" s="7">
        <f t="shared" si="245"/>
        <v>32.357142857142854</v>
      </c>
      <c r="Q3931" t="s">
        <v>8317</v>
      </c>
      <c r="R3931" t="s">
        <v>8318</v>
      </c>
      <c r="S3931" s="12">
        <f t="shared" si="246"/>
        <v>42601.827141203699</v>
      </c>
      <c r="T3931" s="12">
        <f t="shared" si="247"/>
        <v>42631.827141203699</v>
      </c>
    </row>
    <row r="3932" spans="1:20" ht="60" x14ac:dyDescent="0.25">
      <c r="A3932">
        <v>3930</v>
      </c>
      <c r="B3932" s="3" t="s">
        <v>3927</v>
      </c>
      <c r="C3932" s="3" t="s">
        <v>8038</v>
      </c>
      <c r="D3932">
        <v>10000</v>
      </c>
      <c r="E3932">
        <v>0</v>
      </c>
      <c r="F3932" t="s">
        <v>8221</v>
      </c>
      <c r="G3932" t="s">
        <v>8226</v>
      </c>
      <c r="H3932" t="s">
        <v>8248</v>
      </c>
      <c r="I3932">
        <v>1459490400</v>
      </c>
      <c r="J3932">
        <v>1457078868</v>
      </c>
      <c r="K3932" t="b">
        <v>0</v>
      </c>
      <c r="L3932">
        <v>0</v>
      </c>
      <c r="M3932" t="b">
        <v>0</v>
      </c>
      <c r="N3932" t="s">
        <v>8271</v>
      </c>
      <c r="O3932" s="5">
        <f t="shared" si="244"/>
        <v>0</v>
      </c>
      <c r="P3932" s="7" t="str">
        <f t="shared" si="245"/>
        <v>N/A</v>
      </c>
      <c r="Q3932" t="s">
        <v>8317</v>
      </c>
      <c r="R3932" t="s">
        <v>8318</v>
      </c>
      <c r="S3932" s="12">
        <f t="shared" si="246"/>
        <v>42433.338749999995</v>
      </c>
      <c r="T3932" s="12">
        <f t="shared" si="247"/>
        <v>42461.25</v>
      </c>
    </row>
    <row r="3933" spans="1:20" ht="60" x14ac:dyDescent="0.25">
      <c r="A3933">
        <v>3931</v>
      </c>
      <c r="B3933" s="3" t="s">
        <v>3928</v>
      </c>
      <c r="C3933" s="3" t="s">
        <v>8039</v>
      </c>
      <c r="D3933">
        <v>8000</v>
      </c>
      <c r="E3933">
        <v>0</v>
      </c>
      <c r="F3933" t="s">
        <v>8221</v>
      </c>
      <c r="G3933" t="s">
        <v>8224</v>
      </c>
      <c r="H3933" t="s">
        <v>8246</v>
      </c>
      <c r="I3933">
        <v>1441510707</v>
      </c>
      <c r="J3933">
        <v>1439350707</v>
      </c>
      <c r="K3933" t="b">
        <v>0</v>
      </c>
      <c r="L3933">
        <v>0</v>
      </c>
      <c r="M3933" t="b">
        <v>0</v>
      </c>
      <c r="N3933" t="s">
        <v>8271</v>
      </c>
      <c r="O3933" s="5">
        <f t="shared" si="244"/>
        <v>0</v>
      </c>
      <c r="P3933" s="7" t="str">
        <f t="shared" si="245"/>
        <v>N/A</v>
      </c>
      <c r="Q3933" t="s">
        <v>8317</v>
      </c>
      <c r="R3933" t="s">
        <v>8318</v>
      </c>
      <c r="S3933" s="12">
        <f t="shared" si="246"/>
        <v>42228.151701388888</v>
      </c>
      <c r="T3933" s="12">
        <f t="shared" si="247"/>
        <v>42253.151701388888</v>
      </c>
    </row>
    <row r="3934" spans="1:20" ht="60" x14ac:dyDescent="0.25">
      <c r="A3934">
        <v>3932</v>
      </c>
      <c r="B3934" s="3" t="s">
        <v>3929</v>
      </c>
      <c r="C3934" s="3" t="s">
        <v>8040</v>
      </c>
      <c r="D3934">
        <v>12000</v>
      </c>
      <c r="E3934">
        <v>1</v>
      </c>
      <c r="F3934" t="s">
        <v>8221</v>
      </c>
      <c r="G3934" t="s">
        <v>8224</v>
      </c>
      <c r="H3934" t="s">
        <v>8246</v>
      </c>
      <c r="I3934">
        <v>1458097364</v>
      </c>
      <c r="J3934">
        <v>1455508964</v>
      </c>
      <c r="K3934" t="b">
        <v>0</v>
      </c>
      <c r="L3934">
        <v>1</v>
      </c>
      <c r="M3934" t="b">
        <v>0</v>
      </c>
      <c r="N3934" t="s">
        <v>8271</v>
      </c>
      <c r="O3934" s="5">
        <f t="shared" si="244"/>
        <v>8.3333333333333332E-3</v>
      </c>
      <c r="P3934" s="7">
        <f t="shared" si="245"/>
        <v>1</v>
      </c>
      <c r="Q3934" t="s">
        <v>8317</v>
      </c>
      <c r="R3934" t="s">
        <v>8318</v>
      </c>
      <c r="S3934" s="12">
        <f t="shared" si="246"/>
        <v>42415.168564814812</v>
      </c>
      <c r="T3934" s="12">
        <f t="shared" si="247"/>
        <v>42445.126898148148</v>
      </c>
    </row>
    <row r="3935" spans="1:20" ht="60" x14ac:dyDescent="0.25">
      <c r="A3935">
        <v>3933</v>
      </c>
      <c r="B3935" s="3" t="s">
        <v>3930</v>
      </c>
      <c r="C3935" s="3" t="s">
        <v>8041</v>
      </c>
      <c r="D3935">
        <v>7000</v>
      </c>
      <c r="E3935">
        <v>1102</v>
      </c>
      <c r="F3935" t="s">
        <v>8221</v>
      </c>
      <c r="G3935" t="s">
        <v>8224</v>
      </c>
      <c r="H3935" t="s">
        <v>8246</v>
      </c>
      <c r="I3935">
        <v>1468716180</v>
      </c>
      <c r="J3935">
        <v>1466205262</v>
      </c>
      <c r="K3935" t="b">
        <v>0</v>
      </c>
      <c r="L3935">
        <v>12</v>
      </c>
      <c r="M3935" t="b">
        <v>0</v>
      </c>
      <c r="N3935" t="s">
        <v>8271</v>
      </c>
      <c r="O3935" s="5">
        <f t="shared" si="244"/>
        <v>15.742857142857142</v>
      </c>
      <c r="P3935" s="7">
        <f t="shared" si="245"/>
        <v>91.833333333333329</v>
      </c>
      <c r="Q3935" t="s">
        <v>8317</v>
      </c>
      <c r="R3935" t="s">
        <v>8318</v>
      </c>
      <c r="S3935" s="12">
        <f t="shared" si="246"/>
        <v>42538.968310185184</v>
      </c>
      <c r="T3935" s="12">
        <f t="shared" si="247"/>
        <v>42568.029861111107</v>
      </c>
    </row>
    <row r="3936" spans="1:20" ht="45" x14ac:dyDescent="0.25">
      <c r="A3936">
        <v>3934</v>
      </c>
      <c r="B3936" s="3" t="s">
        <v>3931</v>
      </c>
      <c r="C3936" s="3" t="s">
        <v>8042</v>
      </c>
      <c r="D3936">
        <v>5000</v>
      </c>
      <c r="E3936">
        <v>550</v>
      </c>
      <c r="F3936" t="s">
        <v>8221</v>
      </c>
      <c r="G3936" t="s">
        <v>8224</v>
      </c>
      <c r="H3936" t="s">
        <v>8246</v>
      </c>
      <c r="I3936">
        <v>1443704400</v>
      </c>
      <c r="J3936">
        <v>1439827639</v>
      </c>
      <c r="K3936" t="b">
        <v>0</v>
      </c>
      <c r="L3936">
        <v>12</v>
      </c>
      <c r="M3936" t="b">
        <v>0</v>
      </c>
      <c r="N3936" t="s">
        <v>8271</v>
      </c>
      <c r="O3936" s="5">
        <f t="shared" si="244"/>
        <v>11</v>
      </c>
      <c r="P3936" s="7">
        <f t="shared" si="245"/>
        <v>45.833333333333336</v>
      </c>
      <c r="Q3936" t="s">
        <v>8317</v>
      </c>
      <c r="R3936" t="s">
        <v>8318</v>
      </c>
      <c r="S3936" s="12">
        <f t="shared" si="246"/>
        <v>42233.671747685185</v>
      </c>
      <c r="T3936" s="12">
        <f t="shared" si="247"/>
        <v>42278.541666666672</v>
      </c>
    </row>
    <row r="3937" spans="1:20" ht="60" x14ac:dyDescent="0.25">
      <c r="A3937">
        <v>3935</v>
      </c>
      <c r="B3937" s="3" t="s">
        <v>3932</v>
      </c>
      <c r="C3937" s="3" t="s">
        <v>8043</v>
      </c>
      <c r="D3937">
        <v>3000</v>
      </c>
      <c r="E3937">
        <v>1315</v>
      </c>
      <c r="F3937" t="s">
        <v>8221</v>
      </c>
      <c r="G3937" t="s">
        <v>8225</v>
      </c>
      <c r="H3937" t="s">
        <v>8247</v>
      </c>
      <c r="I3937">
        <v>1443973546</v>
      </c>
      <c r="J3937">
        <v>1438789546</v>
      </c>
      <c r="K3937" t="b">
        <v>0</v>
      </c>
      <c r="L3937">
        <v>23</v>
      </c>
      <c r="M3937" t="b">
        <v>0</v>
      </c>
      <c r="N3937" t="s">
        <v>8271</v>
      </c>
      <c r="O3937" s="5">
        <f t="shared" si="244"/>
        <v>43.833333333333336</v>
      </c>
      <c r="P3937" s="7">
        <f t="shared" si="245"/>
        <v>57.173913043478258</v>
      </c>
      <c r="Q3937" t="s">
        <v>8317</v>
      </c>
      <c r="R3937" t="s">
        <v>8318</v>
      </c>
      <c r="S3937" s="12">
        <f t="shared" si="246"/>
        <v>42221.656782407401</v>
      </c>
      <c r="T3937" s="12">
        <f t="shared" si="247"/>
        <v>42281.656782407401</v>
      </c>
    </row>
    <row r="3938" spans="1:20" ht="60" x14ac:dyDescent="0.25">
      <c r="A3938">
        <v>3936</v>
      </c>
      <c r="B3938" s="3" t="s">
        <v>3933</v>
      </c>
      <c r="C3938" s="3" t="s">
        <v>8044</v>
      </c>
      <c r="D3938">
        <v>20000</v>
      </c>
      <c r="E3938">
        <v>0</v>
      </c>
      <c r="F3938" t="s">
        <v>8221</v>
      </c>
      <c r="G3938" t="s">
        <v>8224</v>
      </c>
      <c r="H3938" t="s">
        <v>8246</v>
      </c>
      <c r="I3938">
        <v>1480576720</v>
      </c>
      <c r="J3938">
        <v>1477981120</v>
      </c>
      <c r="K3938" t="b">
        <v>0</v>
      </c>
      <c r="L3938">
        <v>0</v>
      </c>
      <c r="M3938" t="b">
        <v>0</v>
      </c>
      <c r="N3938" t="s">
        <v>8271</v>
      </c>
      <c r="O3938" s="5">
        <f t="shared" si="244"/>
        <v>0</v>
      </c>
      <c r="P3938" s="7" t="str">
        <f t="shared" si="245"/>
        <v>N/A</v>
      </c>
      <c r="Q3938" t="s">
        <v>8317</v>
      </c>
      <c r="R3938" t="s">
        <v>8318</v>
      </c>
      <c r="S3938" s="12">
        <f t="shared" si="246"/>
        <v>42675.262962962966</v>
      </c>
      <c r="T3938" s="12">
        <f t="shared" si="247"/>
        <v>42705.304629629631</v>
      </c>
    </row>
    <row r="3939" spans="1:20" ht="45" x14ac:dyDescent="0.25">
      <c r="A3939">
        <v>3937</v>
      </c>
      <c r="B3939" s="3" t="s">
        <v>3934</v>
      </c>
      <c r="C3939" s="3" t="s">
        <v>8045</v>
      </c>
      <c r="D3939">
        <v>2885</v>
      </c>
      <c r="E3939">
        <v>2485</v>
      </c>
      <c r="F3939" t="s">
        <v>8221</v>
      </c>
      <c r="G3939" t="s">
        <v>8224</v>
      </c>
      <c r="H3939" t="s">
        <v>8246</v>
      </c>
      <c r="I3939">
        <v>1468249760</v>
      </c>
      <c r="J3939">
        <v>1465830560</v>
      </c>
      <c r="K3939" t="b">
        <v>0</v>
      </c>
      <c r="L3939">
        <v>10</v>
      </c>
      <c r="M3939" t="b">
        <v>0</v>
      </c>
      <c r="N3939" t="s">
        <v>8271</v>
      </c>
      <c r="O3939" s="5">
        <f t="shared" si="244"/>
        <v>86.135181975736558</v>
      </c>
      <c r="P3939" s="7">
        <f t="shared" si="245"/>
        <v>248.5</v>
      </c>
      <c r="Q3939" t="s">
        <v>8317</v>
      </c>
      <c r="R3939" t="s">
        <v>8318</v>
      </c>
      <c r="S3939" s="12">
        <f t="shared" si="246"/>
        <v>42534.631481481483</v>
      </c>
      <c r="T3939" s="12">
        <f t="shared" si="247"/>
        <v>42562.631481481483</v>
      </c>
    </row>
    <row r="3940" spans="1:20" ht="60" x14ac:dyDescent="0.25">
      <c r="A3940">
        <v>3938</v>
      </c>
      <c r="B3940" s="3" t="s">
        <v>3935</v>
      </c>
      <c r="C3940" s="3" t="s">
        <v>8046</v>
      </c>
      <c r="D3940">
        <v>3255</v>
      </c>
      <c r="E3940">
        <v>397</v>
      </c>
      <c r="F3940" t="s">
        <v>8221</v>
      </c>
      <c r="G3940" t="s">
        <v>8224</v>
      </c>
      <c r="H3940" t="s">
        <v>8246</v>
      </c>
      <c r="I3940">
        <v>1435441454</v>
      </c>
      <c r="J3940">
        <v>1432763054</v>
      </c>
      <c r="K3940" t="b">
        <v>0</v>
      </c>
      <c r="L3940">
        <v>5</v>
      </c>
      <c r="M3940" t="b">
        <v>0</v>
      </c>
      <c r="N3940" t="s">
        <v>8271</v>
      </c>
      <c r="O3940" s="5">
        <f t="shared" si="244"/>
        <v>12.196620583717358</v>
      </c>
      <c r="P3940" s="7">
        <f t="shared" si="245"/>
        <v>79.400000000000006</v>
      </c>
      <c r="Q3940" t="s">
        <v>8317</v>
      </c>
      <c r="R3940" t="s">
        <v>8318</v>
      </c>
      <c r="S3940" s="12">
        <f t="shared" si="246"/>
        <v>42151.905717592599</v>
      </c>
      <c r="T3940" s="12">
        <f t="shared" si="247"/>
        <v>42182.905717592599</v>
      </c>
    </row>
    <row r="3941" spans="1:20" ht="60" x14ac:dyDescent="0.25">
      <c r="A3941">
        <v>3939</v>
      </c>
      <c r="B3941" s="3" t="s">
        <v>3936</v>
      </c>
      <c r="C3941" s="3" t="s">
        <v>8047</v>
      </c>
      <c r="D3941">
        <v>5000</v>
      </c>
      <c r="E3941">
        <v>5</v>
      </c>
      <c r="F3941" t="s">
        <v>8221</v>
      </c>
      <c r="G3941" t="s">
        <v>8226</v>
      </c>
      <c r="H3941" t="s">
        <v>8248</v>
      </c>
      <c r="I3941">
        <v>1412656200</v>
      </c>
      <c r="J3941">
        <v>1412328979</v>
      </c>
      <c r="K3941" t="b">
        <v>0</v>
      </c>
      <c r="L3941">
        <v>1</v>
      </c>
      <c r="M3941" t="b">
        <v>0</v>
      </c>
      <c r="N3941" t="s">
        <v>8271</v>
      </c>
      <c r="O3941" s="5">
        <f t="shared" si="244"/>
        <v>0.1</v>
      </c>
      <c r="P3941" s="7">
        <f t="shared" si="245"/>
        <v>5</v>
      </c>
      <c r="Q3941" t="s">
        <v>8317</v>
      </c>
      <c r="R3941" t="s">
        <v>8318</v>
      </c>
      <c r="S3941" s="12">
        <f t="shared" si="246"/>
        <v>41915.400219907409</v>
      </c>
      <c r="T3941" s="12">
        <f t="shared" si="247"/>
        <v>41919.1875</v>
      </c>
    </row>
    <row r="3942" spans="1:20" ht="60" x14ac:dyDescent="0.25">
      <c r="A3942">
        <v>3940</v>
      </c>
      <c r="B3942" s="3" t="s">
        <v>3937</v>
      </c>
      <c r="C3942" s="3" t="s">
        <v>8048</v>
      </c>
      <c r="D3942">
        <v>5000</v>
      </c>
      <c r="E3942">
        <v>11</v>
      </c>
      <c r="F3942" t="s">
        <v>8221</v>
      </c>
      <c r="G3942" t="s">
        <v>8224</v>
      </c>
      <c r="H3942" t="s">
        <v>8246</v>
      </c>
      <c r="I3942">
        <v>1420199351</v>
      </c>
      <c r="J3942">
        <v>1416311351</v>
      </c>
      <c r="K3942" t="b">
        <v>0</v>
      </c>
      <c r="L3942">
        <v>2</v>
      </c>
      <c r="M3942" t="b">
        <v>0</v>
      </c>
      <c r="N3942" t="s">
        <v>8271</v>
      </c>
      <c r="O3942" s="5">
        <f t="shared" si="244"/>
        <v>0.22</v>
      </c>
      <c r="P3942" s="7">
        <f t="shared" si="245"/>
        <v>5.5</v>
      </c>
      <c r="Q3942" t="s">
        <v>8317</v>
      </c>
      <c r="R3942" t="s">
        <v>8318</v>
      </c>
      <c r="S3942" s="12">
        <f t="shared" si="246"/>
        <v>41961.492488425924</v>
      </c>
      <c r="T3942" s="12">
        <f t="shared" si="247"/>
        <v>42006.492488425924</v>
      </c>
    </row>
    <row r="3943" spans="1:20" ht="75" x14ac:dyDescent="0.25">
      <c r="A3943">
        <v>3941</v>
      </c>
      <c r="B3943" s="3" t="s">
        <v>3938</v>
      </c>
      <c r="C3943" s="3" t="s">
        <v>8049</v>
      </c>
      <c r="D3943">
        <v>5500</v>
      </c>
      <c r="E3943">
        <v>50</v>
      </c>
      <c r="F3943" t="s">
        <v>8221</v>
      </c>
      <c r="G3943" t="s">
        <v>8224</v>
      </c>
      <c r="H3943" t="s">
        <v>8246</v>
      </c>
      <c r="I3943">
        <v>1416877200</v>
      </c>
      <c r="J3943">
        <v>1414505137</v>
      </c>
      <c r="K3943" t="b">
        <v>0</v>
      </c>
      <c r="L3943">
        <v>2</v>
      </c>
      <c r="M3943" t="b">
        <v>0</v>
      </c>
      <c r="N3943" t="s">
        <v>8271</v>
      </c>
      <c r="O3943" s="5">
        <f t="shared" si="244"/>
        <v>0.90909090909090906</v>
      </c>
      <c r="P3943" s="7">
        <f t="shared" si="245"/>
        <v>25</v>
      </c>
      <c r="Q3943" t="s">
        <v>8317</v>
      </c>
      <c r="R3943" t="s">
        <v>8318</v>
      </c>
      <c r="S3943" s="12">
        <f t="shared" si="246"/>
        <v>41940.587233796294</v>
      </c>
      <c r="T3943" s="12">
        <f t="shared" si="247"/>
        <v>41968.041666666672</v>
      </c>
    </row>
    <row r="3944" spans="1:20" ht="45" x14ac:dyDescent="0.25">
      <c r="A3944">
        <v>3942</v>
      </c>
      <c r="B3944" s="3" t="s">
        <v>3939</v>
      </c>
      <c r="C3944" s="3" t="s">
        <v>8050</v>
      </c>
      <c r="D3944">
        <v>1200</v>
      </c>
      <c r="E3944">
        <v>0</v>
      </c>
      <c r="F3944" t="s">
        <v>8221</v>
      </c>
      <c r="G3944" t="s">
        <v>8224</v>
      </c>
      <c r="H3944" t="s">
        <v>8246</v>
      </c>
      <c r="I3944">
        <v>1434490914</v>
      </c>
      <c r="J3944">
        <v>1429306914</v>
      </c>
      <c r="K3944" t="b">
        <v>0</v>
      </c>
      <c r="L3944">
        <v>0</v>
      </c>
      <c r="M3944" t="b">
        <v>0</v>
      </c>
      <c r="N3944" t="s">
        <v>8271</v>
      </c>
      <c r="O3944" s="5">
        <f t="shared" si="244"/>
        <v>0</v>
      </c>
      <c r="P3944" s="7" t="str">
        <f t="shared" si="245"/>
        <v>N/A</v>
      </c>
      <c r="Q3944" t="s">
        <v>8317</v>
      </c>
      <c r="R3944" t="s">
        <v>8318</v>
      </c>
      <c r="S3944" s="12">
        <f t="shared" si="246"/>
        <v>42111.904097222221</v>
      </c>
      <c r="T3944" s="12">
        <f t="shared" si="247"/>
        <v>42171.904097222221</v>
      </c>
    </row>
    <row r="3945" spans="1:20" ht="45" x14ac:dyDescent="0.25">
      <c r="A3945">
        <v>3943</v>
      </c>
      <c r="B3945" s="3" t="s">
        <v>3940</v>
      </c>
      <c r="C3945" s="3" t="s">
        <v>8051</v>
      </c>
      <c r="D3945">
        <v>5000</v>
      </c>
      <c r="E3945">
        <v>1782</v>
      </c>
      <c r="F3945" t="s">
        <v>8221</v>
      </c>
      <c r="G3945" t="s">
        <v>8224</v>
      </c>
      <c r="H3945" t="s">
        <v>8246</v>
      </c>
      <c r="I3945">
        <v>1446483000</v>
      </c>
      <c r="J3945">
        <v>1443811268</v>
      </c>
      <c r="K3945" t="b">
        <v>0</v>
      </c>
      <c r="L3945">
        <v>13</v>
      </c>
      <c r="M3945" t="b">
        <v>0</v>
      </c>
      <c r="N3945" t="s">
        <v>8271</v>
      </c>
      <c r="O3945" s="5">
        <f t="shared" si="244"/>
        <v>35.64</v>
      </c>
      <c r="P3945" s="7">
        <f t="shared" si="245"/>
        <v>137.07692307692307</v>
      </c>
      <c r="Q3945" t="s">
        <v>8317</v>
      </c>
      <c r="R3945" t="s">
        <v>8318</v>
      </c>
      <c r="S3945" s="12">
        <f t="shared" si="246"/>
        <v>42279.778564814813</v>
      </c>
      <c r="T3945" s="12">
        <f t="shared" si="247"/>
        <v>42310.701388888891</v>
      </c>
    </row>
    <row r="3946" spans="1:20" ht="60" x14ac:dyDescent="0.25">
      <c r="A3946">
        <v>3944</v>
      </c>
      <c r="B3946" s="3" t="s">
        <v>3941</v>
      </c>
      <c r="C3946" s="3" t="s">
        <v>8052</v>
      </c>
      <c r="D3946">
        <v>5000</v>
      </c>
      <c r="E3946">
        <v>0</v>
      </c>
      <c r="F3946" t="s">
        <v>8221</v>
      </c>
      <c r="G3946" t="s">
        <v>8224</v>
      </c>
      <c r="H3946" t="s">
        <v>8246</v>
      </c>
      <c r="I3946">
        <v>1440690875</v>
      </c>
      <c r="J3946">
        <v>1438098875</v>
      </c>
      <c r="K3946" t="b">
        <v>0</v>
      </c>
      <c r="L3946">
        <v>0</v>
      </c>
      <c r="M3946" t="b">
        <v>0</v>
      </c>
      <c r="N3946" t="s">
        <v>8271</v>
      </c>
      <c r="O3946" s="5">
        <f t="shared" si="244"/>
        <v>0</v>
      </c>
      <c r="P3946" s="7" t="str">
        <f t="shared" si="245"/>
        <v>N/A</v>
      </c>
      <c r="Q3946" t="s">
        <v>8317</v>
      </c>
      <c r="R3946" t="s">
        <v>8318</v>
      </c>
      <c r="S3946" s="12">
        <f t="shared" si="246"/>
        <v>42213.662905092591</v>
      </c>
      <c r="T3946" s="12">
        <f t="shared" si="247"/>
        <v>42243.662905092591</v>
      </c>
    </row>
    <row r="3947" spans="1:20" ht="60" x14ac:dyDescent="0.25">
      <c r="A3947">
        <v>3945</v>
      </c>
      <c r="B3947" s="3" t="s">
        <v>3942</v>
      </c>
      <c r="C3947" s="3" t="s">
        <v>8053</v>
      </c>
      <c r="D3947">
        <v>2000</v>
      </c>
      <c r="E3947">
        <v>5</v>
      </c>
      <c r="F3947" t="s">
        <v>8221</v>
      </c>
      <c r="G3947" t="s">
        <v>8224</v>
      </c>
      <c r="H3947" t="s">
        <v>8246</v>
      </c>
      <c r="I3947">
        <v>1431717268</v>
      </c>
      <c r="J3947">
        <v>1429125268</v>
      </c>
      <c r="K3947" t="b">
        <v>0</v>
      </c>
      <c r="L3947">
        <v>1</v>
      </c>
      <c r="M3947" t="b">
        <v>0</v>
      </c>
      <c r="N3947" t="s">
        <v>8271</v>
      </c>
      <c r="O3947" s="5">
        <f t="shared" si="244"/>
        <v>0.25</v>
      </c>
      <c r="P3947" s="7">
        <f t="shared" si="245"/>
        <v>5</v>
      </c>
      <c r="Q3947" t="s">
        <v>8317</v>
      </c>
      <c r="R3947" t="s">
        <v>8318</v>
      </c>
      <c r="S3947" s="12">
        <f t="shared" si="246"/>
        <v>42109.801712962959</v>
      </c>
      <c r="T3947" s="12">
        <f t="shared" si="247"/>
        <v>42139.801712962959</v>
      </c>
    </row>
    <row r="3948" spans="1:20" ht="30" x14ac:dyDescent="0.25">
      <c r="A3948">
        <v>3946</v>
      </c>
      <c r="B3948" s="3" t="s">
        <v>3943</v>
      </c>
      <c r="C3948" s="3" t="s">
        <v>8054</v>
      </c>
      <c r="D3948">
        <v>6000</v>
      </c>
      <c r="E3948">
        <v>195</v>
      </c>
      <c r="F3948" t="s">
        <v>8221</v>
      </c>
      <c r="G3948" t="s">
        <v>8224</v>
      </c>
      <c r="H3948" t="s">
        <v>8246</v>
      </c>
      <c r="I3948">
        <v>1425110400</v>
      </c>
      <c r="J3948">
        <v>1422388822</v>
      </c>
      <c r="K3948" t="b">
        <v>0</v>
      </c>
      <c r="L3948">
        <v>5</v>
      </c>
      <c r="M3948" t="b">
        <v>0</v>
      </c>
      <c r="N3948" t="s">
        <v>8271</v>
      </c>
      <c r="O3948" s="5">
        <f t="shared" si="244"/>
        <v>3.25</v>
      </c>
      <c r="P3948" s="7">
        <f t="shared" si="245"/>
        <v>39</v>
      </c>
      <c r="Q3948" t="s">
        <v>8317</v>
      </c>
      <c r="R3948" t="s">
        <v>8318</v>
      </c>
      <c r="S3948" s="12">
        <f t="shared" si="246"/>
        <v>42031.833587962959</v>
      </c>
      <c r="T3948" s="12">
        <f t="shared" si="247"/>
        <v>42063.333333333328</v>
      </c>
    </row>
    <row r="3949" spans="1:20" ht="60" x14ac:dyDescent="0.25">
      <c r="A3949">
        <v>3947</v>
      </c>
      <c r="B3949" s="3" t="s">
        <v>3944</v>
      </c>
      <c r="C3949" s="3" t="s">
        <v>8055</v>
      </c>
      <c r="D3949">
        <v>3000</v>
      </c>
      <c r="E3949">
        <v>101</v>
      </c>
      <c r="F3949" t="s">
        <v>8221</v>
      </c>
      <c r="G3949" t="s">
        <v>8224</v>
      </c>
      <c r="H3949" t="s">
        <v>8246</v>
      </c>
      <c r="I3949">
        <v>1475378744</v>
      </c>
      <c r="J3949">
        <v>1472786744</v>
      </c>
      <c r="K3949" t="b">
        <v>0</v>
      </c>
      <c r="L3949">
        <v>2</v>
      </c>
      <c r="M3949" t="b">
        <v>0</v>
      </c>
      <c r="N3949" t="s">
        <v>8271</v>
      </c>
      <c r="O3949" s="5">
        <f t="shared" si="244"/>
        <v>3.3666666666666663</v>
      </c>
      <c r="P3949" s="7">
        <f t="shared" si="245"/>
        <v>50.5</v>
      </c>
      <c r="Q3949" t="s">
        <v>8317</v>
      </c>
      <c r="R3949" t="s">
        <v>8318</v>
      </c>
      <c r="S3949" s="12">
        <f t="shared" si="246"/>
        <v>42615.142870370371</v>
      </c>
      <c r="T3949" s="12">
        <f t="shared" si="247"/>
        <v>42645.142870370371</v>
      </c>
    </row>
    <row r="3950" spans="1:20" ht="60" x14ac:dyDescent="0.25">
      <c r="A3950">
        <v>3948</v>
      </c>
      <c r="B3950" s="3" t="s">
        <v>3945</v>
      </c>
      <c r="C3950" s="3" t="s">
        <v>8056</v>
      </c>
      <c r="D3950">
        <v>30000</v>
      </c>
      <c r="E3950">
        <v>0</v>
      </c>
      <c r="F3950" t="s">
        <v>8221</v>
      </c>
      <c r="G3950" t="s">
        <v>8226</v>
      </c>
      <c r="H3950" t="s">
        <v>8248</v>
      </c>
      <c r="I3950">
        <v>1410076123</v>
      </c>
      <c r="J3950">
        <v>1404892123</v>
      </c>
      <c r="K3950" t="b">
        <v>0</v>
      </c>
      <c r="L3950">
        <v>0</v>
      </c>
      <c r="M3950" t="b">
        <v>0</v>
      </c>
      <c r="N3950" t="s">
        <v>8271</v>
      </c>
      <c r="O3950" s="5">
        <f t="shared" si="244"/>
        <v>0</v>
      </c>
      <c r="P3950" s="7" t="str">
        <f t="shared" si="245"/>
        <v>N/A</v>
      </c>
      <c r="Q3950" t="s">
        <v>8317</v>
      </c>
      <c r="R3950" t="s">
        <v>8318</v>
      </c>
      <c r="S3950" s="12">
        <f t="shared" si="246"/>
        <v>41829.325497685182</v>
      </c>
      <c r="T3950" s="12">
        <f t="shared" si="247"/>
        <v>41889.325497685182</v>
      </c>
    </row>
    <row r="3951" spans="1:20" ht="60" x14ac:dyDescent="0.25">
      <c r="A3951">
        <v>3949</v>
      </c>
      <c r="B3951" s="3" t="s">
        <v>3946</v>
      </c>
      <c r="C3951" s="3" t="s">
        <v>8057</v>
      </c>
      <c r="D3951">
        <v>10000</v>
      </c>
      <c r="E3951">
        <v>1577</v>
      </c>
      <c r="F3951" t="s">
        <v>8221</v>
      </c>
      <c r="G3951" t="s">
        <v>8226</v>
      </c>
      <c r="H3951" t="s">
        <v>8248</v>
      </c>
      <c r="I3951">
        <v>1423623221</v>
      </c>
      <c r="J3951">
        <v>1421031221</v>
      </c>
      <c r="K3951" t="b">
        <v>0</v>
      </c>
      <c r="L3951">
        <v>32</v>
      </c>
      <c r="M3951" t="b">
        <v>0</v>
      </c>
      <c r="N3951" t="s">
        <v>8271</v>
      </c>
      <c r="O3951" s="5">
        <f t="shared" si="244"/>
        <v>15.770000000000001</v>
      </c>
      <c r="P3951" s="7">
        <f t="shared" si="245"/>
        <v>49.28125</v>
      </c>
      <c r="Q3951" t="s">
        <v>8317</v>
      </c>
      <c r="R3951" t="s">
        <v>8318</v>
      </c>
      <c r="S3951" s="12">
        <f t="shared" si="246"/>
        <v>42016.120613425926</v>
      </c>
      <c r="T3951" s="12">
        <f t="shared" si="247"/>
        <v>42046.120613425926</v>
      </c>
    </row>
    <row r="3952" spans="1:20" ht="60" x14ac:dyDescent="0.25">
      <c r="A3952">
        <v>3950</v>
      </c>
      <c r="B3952" s="3" t="s">
        <v>3947</v>
      </c>
      <c r="C3952" s="3" t="s">
        <v>8058</v>
      </c>
      <c r="D3952">
        <v>4000</v>
      </c>
      <c r="E3952">
        <v>25</v>
      </c>
      <c r="F3952" t="s">
        <v>8221</v>
      </c>
      <c r="G3952" t="s">
        <v>8224</v>
      </c>
      <c r="H3952" t="s">
        <v>8246</v>
      </c>
      <c r="I3952">
        <v>1460140500</v>
      </c>
      <c r="J3952">
        <v>1457628680</v>
      </c>
      <c r="K3952" t="b">
        <v>0</v>
      </c>
      <c r="L3952">
        <v>1</v>
      </c>
      <c r="M3952" t="b">
        <v>0</v>
      </c>
      <c r="N3952" t="s">
        <v>8271</v>
      </c>
      <c r="O3952" s="5">
        <f t="shared" si="244"/>
        <v>0.625</v>
      </c>
      <c r="P3952" s="7">
        <f t="shared" si="245"/>
        <v>25</v>
      </c>
      <c r="Q3952" t="s">
        <v>8317</v>
      </c>
      <c r="R3952" t="s">
        <v>8318</v>
      </c>
      <c r="S3952" s="12">
        <f t="shared" si="246"/>
        <v>42439.702314814815</v>
      </c>
      <c r="T3952" s="12">
        <f t="shared" si="247"/>
        <v>42468.774305555555</v>
      </c>
    </row>
    <row r="3953" spans="1:20" ht="60" x14ac:dyDescent="0.25">
      <c r="A3953">
        <v>3951</v>
      </c>
      <c r="B3953" s="3" t="s">
        <v>3948</v>
      </c>
      <c r="C3953" s="3" t="s">
        <v>6961</v>
      </c>
      <c r="D3953">
        <v>200000</v>
      </c>
      <c r="E3953">
        <v>1</v>
      </c>
      <c r="F3953" t="s">
        <v>8221</v>
      </c>
      <c r="G3953" t="s">
        <v>8241</v>
      </c>
      <c r="H3953" t="s">
        <v>8249</v>
      </c>
      <c r="I3953">
        <v>1462301342</v>
      </c>
      <c r="J3953">
        <v>1457120942</v>
      </c>
      <c r="K3953" t="b">
        <v>0</v>
      </c>
      <c r="L3953">
        <v>1</v>
      </c>
      <c r="M3953" t="b">
        <v>0</v>
      </c>
      <c r="N3953" t="s">
        <v>8271</v>
      </c>
      <c r="O3953" s="5">
        <f t="shared" si="244"/>
        <v>5.0000000000000001E-4</v>
      </c>
      <c r="P3953" s="7">
        <f t="shared" si="245"/>
        <v>1</v>
      </c>
      <c r="Q3953" t="s">
        <v>8317</v>
      </c>
      <c r="R3953" t="s">
        <v>8318</v>
      </c>
      <c r="S3953" s="12">
        <f t="shared" si="246"/>
        <v>42433.825717592597</v>
      </c>
      <c r="T3953" s="12">
        <f t="shared" si="247"/>
        <v>42493.784050925926</v>
      </c>
    </row>
    <row r="3954" spans="1:20" ht="60" x14ac:dyDescent="0.25">
      <c r="A3954">
        <v>3952</v>
      </c>
      <c r="B3954" s="3" t="s">
        <v>3949</v>
      </c>
      <c r="C3954" s="3" t="s">
        <v>8059</v>
      </c>
      <c r="D3954">
        <v>26000</v>
      </c>
      <c r="E3954">
        <v>25</v>
      </c>
      <c r="F3954" t="s">
        <v>8221</v>
      </c>
      <c r="G3954" t="s">
        <v>8224</v>
      </c>
      <c r="H3954" t="s">
        <v>8246</v>
      </c>
      <c r="I3954">
        <v>1445885890</v>
      </c>
      <c r="J3954">
        <v>1440701890</v>
      </c>
      <c r="K3954" t="b">
        <v>0</v>
      </c>
      <c r="L3954">
        <v>1</v>
      </c>
      <c r="M3954" t="b">
        <v>0</v>
      </c>
      <c r="N3954" t="s">
        <v>8271</v>
      </c>
      <c r="O3954" s="5">
        <f t="shared" si="244"/>
        <v>9.6153846153846159E-2</v>
      </c>
      <c r="P3954" s="7">
        <f t="shared" si="245"/>
        <v>25</v>
      </c>
      <c r="Q3954" t="s">
        <v>8317</v>
      </c>
      <c r="R3954" t="s">
        <v>8318</v>
      </c>
      <c r="S3954" s="12">
        <f t="shared" si="246"/>
        <v>42243.790393518517</v>
      </c>
      <c r="T3954" s="12">
        <f t="shared" si="247"/>
        <v>42303.790393518517</v>
      </c>
    </row>
    <row r="3955" spans="1:20" ht="45" x14ac:dyDescent="0.25">
      <c r="A3955">
        <v>3953</v>
      </c>
      <c r="B3955" s="3" t="s">
        <v>3950</v>
      </c>
      <c r="C3955" s="3" t="s">
        <v>8060</v>
      </c>
      <c r="D3955">
        <v>17600</v>
      </c>
      <c r="E3955">
        <v>0</v>
      </c>
      <c r="F3955" t="s">
        <v>8221</v>
      </c>
      <c r="G3955" t="s">
        <v>8224</v>
      </c>
      <c r="H3955" t="s">
        <v>8246</v>
      </c>
      <c r="I3955">
        <v>1469834940</v>
      </c>
      <c r="J3955">
        <v>1467162586</v>
      </c>
      <c r="K3955" t="b">
        <v>0</v>
      </c>
      <c r="L3955">
        <v>0</v>
      </c>
      <c r="M3955" t="b">
        <v>0</v>
      </c>
      <c r="N3955" t="s">
        <v>8271</v>
      </c>
      <c r="O3955" s="5">
        <f t="shared" si="244"/>
        <v>0</v>
      </c>
      <c r="P3955" s="7" t="str">
        <f t="shared" si="245"/>
        <v>N/A</v>
      </c>
      <c r="Q3955" t="s">
        <v>8317</v>
      </c>
      <c r="R3955" t="s">
        <v>8318</v>
      </c>
      <c r="S3955" s="12">
        <f t="shared" si="246"/>
        <v>42550.048449074078</v>
      </c>
      <c r="T3955" s="12">
        <f t="shared" si="247"/>
        <v>42580.978472222225</v>
      </c>
    </row>
    <row r="3956" spans="1:20" ht="60" x14ac:dyDescent="0.25">
      <c r="A3956">
        <v>3954</v>
      </c>
      <c r="B3956" s="3" t="s">
        <v>3951</v>
      </c>
      <c r="C3956" s="3" t="s">
        <v>8061</v>
      </c>
      <c r="D3956">
        <v>25000</v>
      </c>
      <c r="E3956">
        <v>0</v>
      </c>
      <c r="F3956" t="s">
        <v>8221</v>
      </c>
      <c r="G3956" t="s">
        <v>8229</v>
      </c>
      <c r="H3956" t="s">
        <v>8251</v>
      </c>
      <c r="I3956">
        <v>1405352264</v>
      </c>
      <c r="J3956">
        <v>1400168264</v>
      </c>
      <c r="K3956" t="b">
        <v>0</v>
      </c>
      <c r="L3956">
        <v>0</v>
      </c>
      <c r="M3956" t="b">
        <v>0</v>
      </c>
      <c r="N3956" t="s">
        <v>8271</v>
      </c>
      <c r="O3956" s="5">
        <f t="shared" si="244"/>
        <v>0</v>
      </c>
      <c r="P3956" s="7" t="str">
        <f t="shared" si="245"/>
        <v>N/A</v>
      </c>
      <c r="Q3956" t="s">
        <v>8317</v>
      </c>
      <c r="R3956" t="s">
        <v>8318</v>
      </c>
      <c r="S3956" s="12">
        <f t="shared" si="246"/>
        <v>41774.651203703703</v>
      </c>
      <c r="T3956" s="12">
        <f t="shared" si="247"/>
        <v>41834.651203703703</v>
      </c>
    </row>
    <row r="3957" spans="1:20" ht="60" x14ac:dyDescent="0.25">
      <c r="A3957">
        <v>3955</v>
      </c>
      <c r="B3957" s="3" t="s">
        <v>3952</v>
      </c>
      <c r="C3957" s="3" t="s">
        <v>8062</v>
      </c>
      <c r="D3957">
        <v>1750</v>
      </c>
      <c r="E3957">
        <v>425</v>
      </c>
      <c r="F3957" t="s">
        <v>8221</v>
      </c>
      <c r="G3957" t="s">
        <v>8224</v>
      </c>
      <c r="H3957" t="s">
        <v>8246</v>
      </c>
      <c r="I3957">
        <v>1448745741</v>
      </c>
      <c r="J3957">
        <v>1446150141</v>
      </c>
      <c r="K3957" t="b">
        <v>0</v>
      </c>
      <c r="L3957">
        <v>8</v>
      </c>
      <c r="M3957" t="b">
        <v>0</v>
      </c>
      <c r="N3957" t="s">
        <v>8271</v>
      </c>
      <c r="O3957" s="5">
        <f t="shared" si="244"/>
        <v>24.285714285714285</v>
      </c>
      <c r="P3957" s="7">
        <f t="shared" si="245"/>
        <v>53.125</v>
      </c>
      <c r="Q3957" t="s">
        <v>8317</v>
      </c>
      <c r="R3957" t="s">
        <v>8318</v>
      </c>
      <c r="S3957" s="12">
        <f t="shared" si="246"/>
        <v>42306.848854166667</v>
      </c>
      <c r="T3957" s="12">
        <f t="shared" si="247"/>
        <v>42336.890520833331</v>
      </c>
    </row>
    <row r="3958" spans="1:20" ht="60" x14ac:dyDescent="0.25">
      <c r="A3958">
        <v>3956</v>
      </c>
      <c r="B3958" s="3" t="s">
        <v>3953</v>
      </c>
      <c r="C3958" s="3" t="s">
        <v>8063</v>
      </c>
      <c r="D3958">
        <v>5500</v>
      </c>
      <c r="E3958">
        <v>0</v>
      </c>
      <c r="F3958" t="s">
        <v>8221</v>
      </c>
      <c r="G3958" t="s">
        <v>8224</v>
      </c>
      <c r="H3958" t="s">
        <v>8246</v>
      </c>
      <c r="I3958">
        <v>1461543600</v>
      </c>
      <c r="J3958">
        <v>1459203727</v>
      </c>
      <c r="K3958" t="b">
        <v>0</v>
      </c>
      <c r="L3958">
        <v>0</v>
      </c>
      <c r="M3958" t="b">
        <v>0</v>
      </c>
      <c r="N3958" t="s">
        <v>8271</v>
      </c>
      <c r="O3958" s="5">
        <f t="shared" si="244"/>
        <v>0</v>
      </c>
      <c r="P3958" s="7" t="str">
        <f t="shared" si="245"/>
        <v>N/A</v>
      </c>
      <c r="Q3958" t="s">
        <v>8317</v>
      </c>
      <c r="R3958" t="s">
        <v>8318</v>
      </c>
      <c r="S3958" s="12">
        <f t="shared" si="246"/>
        <v>42457.932025462964</v>
      </c>
      <c r="T3958" s="12">
        <f t="shared" si="247"/>
        <v>42485.013888888891</v>
      </c>
    </row>
    <row r="3959" spans="1:20" ht="45" x14ac:dyDescent="0.25">
      <c r="A3959">
        <v>3957</v>
      </c>
      <c r="B3959" s="3" t="s">
        <v>3954</v>
      </c>
      <c r="C3959" s="3" t="s">
        <v>8064</v>
      </c>
      <c r="D3959">
        <v>28000</v>
      </c>
      <c r="E3959">
        <v>7</v>
      </c>
      <c r="F3959" t="s">
        <v>8221</v>
      </c>
      <c r="G3959" t="s">
        <v>8224</v>
      </c>
      <c r="H3959" t="s">
        <v>8246</v>
      </c>
      <c r="I3959">
        <v>1468020354</v>
      </c>
      <c r="J3959">
        <v>1464045954</v>
      </c>
      <c r="K3959" t="b">
        <v>0</v>
      </c>
      <c r="L3959">
        <v>1</v>
      </c>
      <c r="M3959" t="b">
        <v>0</v>
      </c>
      <c r="N3959" t="s">
        <v>8271</v>
      </c>
      <c r="O3959" s="5">
        <f t="shared" si="244"/>
        <v>2.5000000000000001E-2</v>
      </c>
      <c r="P3959" s="7">
        <f t="shared" si="245"/>
        <v>7</v>
      </c>
      <c r="Q3959" t="s">
        <v>8317</v>
      </c>
      <c r="R3959" t="s">
        <v>8318</v>
      </c>
      <c r="S3959" s="12">
        <f t="shared" si="246"/>
        <v>42513.976319444439</v>
      </c>
      <c r="T3959" s="12">
        <f t="shared" si="247"/>
        <v>42559.976319444439</v>
      </c>
    </row>
    <row r="3960" spans="1:20" ht="60" x14ac:dyDescent="0.25">
      <c r="A3960">
        <v>3958</v>
      </c>
      <c r="B3960" s="3" t="s">
        <v>3955</v>
      </c>
      <c r="C3960" s="3" t="s">
        <v>8065</v>
      </c>
      <c r="D3960">
        <v>2000</v>
      </c>
      <c r="E3960">
        <v>641</v>
      </c>
      <c r="F3960" t="s">
        <v>8221</v>
      </c>
      <c r="G3960" t="s">
        <v>8224</v>
      </c>
      <c r="H3960" t="s">
        <v>8246</v>
      </c>
      <c r="I3960">
        <v>1406988000</v>
      </c>
      <c r="J3960">
        <v>1403822912</v>
      </c>
      <c r="K3960" t="b">
        <v>0</v>
      </c>
      <c r="L3960">
        <v>16</v>
      </c>
      <c r="M3960" t="b">
        <v>0</v>
      </c>
      <c r="N3960" t="s">
        <v>8271</v>
      </c>
      <c r="O3960" s="5">
        <f t="shared" si="244"/>
        <v>32.049999999999997</v>
      </c>
      <c r="P3960" s="7">
        <f t="shared" si="245"/>
        <v>40.0625</v>
      </c>
      <c r="Q3960" t="s">
        <v>8317</v>
      </c>
      <c r="R3960" t="s">
        <v>8318</v>
      </c>
      <c r="S3960" s="12">
        <f t="shared" si="246"/>
        <v>41816.950370370374</v>
      </c>
      <c r="T3960" s="12">
        <f t="shared" si="247"/>
        <v>41853.583333333336</v>
      </c>
    </row>
    <row r="3961" spans="1:20" ht="60" x14ac:dyDescent="0.25">
      <c r="A3961">
        <v>3959</v>
      </c>
      <c r="B3961" s="3" t="s">
        <v>3956</v>
      </c>
      <c r="C3961" s="3" t="s">
        <v>8066</v>
      </c>
      <c r="D3961">
        <v>1200</v>
      </c>
      <c r="E3961">
        <v>292</v>
      </c>
      <c r="F3961" t="s">
        <v>8221</v>
      </c>
      <c r="G3961" t="s">
        <v>8224</v>
      </c>
      <c r="H3961" t="s">
        <v>8246</v>
      </c>
      <c r="I3961">
        <v>1411930556</v>
      </c>
      <c r="J3961">
        <v>1409338556</v>
      </c>
      <c r="K3961" t="b">
        <v>0</v>
      </c>
      <c r="L3961">
        <v>12</v>
      </c>
      <c r="M3961" t="b">
        <v>0</v>
      </c>
      <c r="N3961" t="s">
        <v>8271</v>
      </c>
      <c r="O3961" s="5">
        <f t="shared" si="244"/>
        <v>24.333333333333336</v>
      </c>
      <c r="P3961" s="7">
        <f t="shared" si="245"/>
        <v>24.333333333333332</v>
      </c>
      <c r="Q3961" t="s">
        <v>8317</v>
      </c>
      <c r="R3961" t="s">
        <v>8318</v>
      </c>
      <c r="S3961" s="12">
        <f t="shared" si="246"/>
        <v>41880.788842592592</v>
      </c>
      <c r="T3961" s="12">
        <f t="shared" si="247"/>
        <v>41910.788842592592</v>
      </c>
    </row>
    <row r="3962" spans="1:20" ht="60" x14ac:dyDescent="0.25">
      <c r="A3962">
        <v>3960</v>
      </c>
      <c r="B3962" s="3" t="s">
        <v>3957</v>
      </c>
      <c r="C3962" s="3" t="s">
        <v>8067</v>
      </c>
      <c r="D3962">
        <v>3000</v>
      </c>
      <c r="E3962">
        <v>45</v>
      </c>
      <c r="F3962" t="s">
        <v>8221</v>
      </c>
      <c r="G3962" t="s">
        <v>8224</v>
      </c>
      <c r="H3962" t="s">
        <v>8246</v>
      </c>
      <c r="I3962">
        <v>1451852256</v>
      </c>
      <c r="J3962">
        <v>1449260256</v>
      </c>
      <c r="K3962" t="b">
        <v>0</v>
      </c>
      <c r="L3962">
        <v>4</v>
      </c>
      <c r="M3962" t="b">
        <v>0</v>
      </c>
      <c r="N3962" t="s">
        <v>8271</v>
      </c>
      <c r="O3962" s="5">
        <f t="shared" si="244"/>
        <v>1.5</v>
      </c>
      <c r="P3962" s="7">
        <f t="shared" si="245"/>
        <v>11.25</v>
      </c>
      <c r="Q3962" t="s">
        <v>8317</v>
      </c>
      <c r="R3962" t="s">
        <v>8318</v>
      </c>
      <c r="S3962" s="12">
        <f t="shared" si="246"/>
        <v>42342.845555555556</v>
      </c>
      <c r="T3962" s="12">
        <f t="shared" si="247"/>
        <v>42372.845555555556</v>
      </c>
    </row>
    <row r="3963" spans="1:20" ht="60" x14ac:dyDescent="0.25">
      <c r="A3963">
        <v>3961</v>
      </c>
      <c r="B3963" s="3" t="s">
        <v>3958</v>
      </c>
      <c r="C3963" s="3" t="s">
        <v>8068</v>
      </c>
      <c r="D3963">
        <v>5000</v>
      </c>
      <c r="E3963">
        <v>21</v>
      </c>
      <c r="F3963" t="s">
        <v>8221</v>
      </c>
      <c r="G3963" t="s">
        <v>8225</v>
      </c>
      <c r="H3963" t="s">
        <v>8247</v>
      </c>
      <c r="I3963">
        <v>1399584210</v>
      </c>
      <c r="J3963">
        <v>1397683410</v>
      </c>
      <c r="K3963" t="b">
        <v>0</v>
      </c>
      <c r="L3963">
        <v>2</v>
      </c>
      <c r="M3963" t="b">
        <v>0</v>
      </c>
      <c r="N3963" t="s">
        <v>8271</v>
      </c>
      <c r="O3963" s="5">
        <f t="shared" si="244"/>
        <v>0.42</v>
      </c>
      <c r="P3963" s="7">
        <f t="shared" si="245"/>
        <v>10.5</v>
      </c>
      <c r="Q3963" t="s">
        <v>8317</v>
      </c>
      <c r="R3963" t="s">
        <v>8318</v>
      </c>
      <c r="S3963" s="12">
        <f t="shared" si="246"/>
        <v>41745.891319444447</v>
      </c>
      <c r="T3963" s="12">
        <f t="shared" si="247"/>
        <v>41767.891319444447</v>
      </c>
    </row>
    <row r="3964" spans="1:20" ht="60" x14ac:dyDescent="0.25">
      <c r="A3964">
        <v>3962</v>
      </c>
      <c r="B3964" s="3" t="s">
        <v>3959</v>
      </c>
      <c r="C3964" s="3" t="s">
        <v>8069</v>
      </c>
      <c r="D3964">
        <v>1400</v>
      </c>
      <c r="E3964">
        <v>45</v>
      </c>
      <c r="F3964" t="s">
        <v>8221</v>
      </c>
      <c r="G3964" t="s">
        <v>8225</v>
      </c>
      <c r="H3964" t="s">
        <v>8247</v>
      </c>
      <c r="I3964">
        <v>1448722494</v>
      </c>
      <c r="J3964">
        <v>1446562494</v>
      </c>
      <c r="K3964" t="b">
        <v>0</v>
      </c>
      <c r="L3964">
        <v>3</v>
      </c>
      <c r="M3964" t="b">
        <v>0</v>
      </c>
      <c r="N3964" t="s">
        <v>8271</v>
      </c>
      <c r="O3964" s="5">
        <f t="shared" si="244"/>
        <v>3.214285714285714</v>
      </c>
      <c r="P3964" s="7">
        <f t="shared" si="245"/>
        <v>15</v>
      </c>
      <c r="Q3964" t="s">
        <v>8317</v>
      </c>
      <c r="R3964" t="s">
        <v>8318</v>
      </c>
      <c r="S3964" s="12">
        <f t="shared" si="246"/>
        <v>42311.621458333335</v>
      </c>
      <c r="T3964" s="12">
        <f t="shared" si="247"/>
        <v>42336.621458333335</v>
      </c>
    </row>
    <row r="3965" spans="1:20" ht="60" x14ac:dyDescent="0.25">
      <c r="A3965">
        <v>3963</v>
      </c>
      <c r="B3965" s="3" t="s">
        <v>3960</v>
      </c>
      <c r="C3965" s="3" t="s">
        <v>8070</v>
      </c>
      <c r="D3965">
        <v>10000</v>
      </c>
      <c r="E3965">
        <v>0</v>
      </c>
      <c r="F3965" t="s">
        <v>8221</v>
      </c>
      <c r="G3965" t="s">
        <v>8229</v>
      </c>
      <c r="H3965" t="s">
        <v>8251</v>
      </c>
      <c r="I3965">
        <v>1447821717</v>
      </c>
      <c r="J3965">
        <v>1445226117</v>
      </c>
      <c r="K3965" t="b">
        <v>0</v>
      </c>
      <c r="L3965">
        <v>0</v>
      </c>
      <c r="M3965" t="b">
        <v>0</v>
      </c>
      <c r="N3965" t="s">
        <v>8271</v>
      </c>
      <c r="O3965" s="5">
        <f t="shared" si="244"/>
        <v>0</v>
      </c>
      <c r="P3965" s="7" t="str">
        <f t="shared" si="245"/>
        <v>N/A</v>
      </c>
      <c r="Q3965" t="s">
        <v>8317</v>
      </c>
      <c r="R3965" t="s">
        <v>8318</v>
      </c>
      <c r="S3965" s="12">
        <f t="shared" si="246"/>
        <v>42296.154131944444</v>
      </c>
      <c r="T3965" s="12">
        <f t="shared" si="247"/>
        <v>42326.195798611108</v>
      </c>
    </row>
    <row r="3966" spans="1:20" ht="45" x14ac:dyDescent="0.25">
      <c r="A3966">
        <v>3964</v>
      </c>
      <c r="B3966" s="3" t="s">
        <v>3961</v>
      </c>
      <c r="C3966" s="3" t="s">
        <v>8071</v>
      </c>
      <c r="D3966">
        <v>2000</v>
      </c>
      <c r="E3966">
        <v>126</v>
      </c>
      <c r="F3966" t="s">
        <v>8221</v>
      </c>
      <c r="G3966" t="s">
        <v>8224</v>
      </c>
      <c r="H3966" t="s">
        <v>8246</v>
      </c>
      <c r="I3966">
        <v>1429460386</v>
      </c>
      <c r="J3966">
        <v>1424279986</v>
      </c>
      <c r="K3966" t="b">
        <v>0</v>
      </c>
      <c r="L3966">
        <v>3</v>
      </c>
      <c r="M3966" t="b">
        <v>0</v>
      </c>
      <c r="N3966" t="s">
        <v>8271</v>
      </c>
      <c r="O3966" s="5">
        <f t="shared" si="244"/>
        <v>6.3</v>
      </c>
      <c r="P3966" s="7">
        <f t="shared" si="245"/>
        <v>42</v>
      </c>
      <c r="Q3966" t="s">
        <v>8317</v>
      </c>
      <c r="R3966" t="s">
        <v>8318</v>
      </c>
      <c r="S3966" s="12">
        <f t="shared" si="246"/>
        <v>42053.722060185188</v>
      </c>
      <c r="T3966" s="12">
        <f t="shared" si="247"/>
        <v>42113.680393518516</v>
      </c>
    </row>
    <row r="3967" spans="1:20" ht="60" x14ac:dyDescent="0.25">
      <c r="A3967">
        <v>3965</v>
      </c>
      <c r="B3967" s="3" t="s">
        <v>3962</v>
      </c>
      <c r="C3967" s="3" t="s">
        <v>8072</v>
      </c>
      <c r="D3967">
        <v>2000</v>
      </c>
      <c r="E3967">
        <v>285</v>
      </c>
      <c r="F3967" t="s">
        <v>8221</v>
      </c>
      <c r="G3967" t="s">
        <v>8224</v>
      </c>
      <c r="H3967" t="s">
        <v>8246</v>
      </c>
      <c r="I3967">
        <v>1460608780</v>
      </c>
      <c r="J3967">
        <v>1455428380</v>
      </c>
      <c r="K3967" t="b">
        <v>0</v>
      </c>
      <c r="L3967">
        <v>4</v>
      </c>
      <c r="M3967" t="b">
        <v>0</v>
      </c>
      <c r="N3967" t="s">
        <v>8271</v>
      </c>
      <c r="O3967" s="5">
        <f t="shared" si="244"/>
        <v>14.249999999999998</v>
      </c>
      <c r="P3967" s="7">
        <f t="shared" si="245"/>
        <v>71.25</v>
      </c>
      <c r="Q3967" t="s">
        <v>8317</v>
      </c>
      <c r="R3967" t="s">
        <v>8318</v>
      </c>
      <c r="S3967" s="12">
        <f t="shared" si="246"/>
        <v>42414.235879629632</v>
      </c>
      <c r="T3967" s="12">
        <f t="shared" si="247"/>
        <v>42474.194212962961</v>
      </c>
    </row>
    <row r="3968" spans="1:20" ht="60" x14ac:dyDescent="0.25">
      <c r="A3968">
        <v>3966</v>
      </c>
      <c r="B3968" s="3" t="s">
        <v>3963</v>
      </c>
      <c r="C3968" s="3" t="s">
        <v>8073</v>
      </c>
      <c r="D3968">
        <v>7500</v>
      </c>
      <c r="E3968">
        <v>45</v>
      </c>
      <c r="F3968" t="s">
        <v>8221</v>
      </c>
      <c r="G3968" t="s">
        <v>8224</v>
      </c>
      <c r="H3968" t="s">
        <v>8246</v>
      </c>
      <c r="I3968">
        <v>1406170740</v>
      </c>
      <c r="J3968">
        <v>1402506278</v>
      </c>
      <c r="K3968" t="b">
        <v>0</v>
      </c>
      <c r="L3968">
        <v>2</v>
      </c>
      <c r="M3968" t="b">
        <v>0</v>
      </c>
      <c r="N3968" t="s">
        <v>8271</v>
      </c>
      <c r="O3968" s="5">
        <f t="shared" si="244"/>
        <v>0.6</v>
      </c>
      <c r="P3968" s="7">
        <f t="shared" si="245"/>
        <v>22.5</v>
      </c>
      <c r="Q3968" t="s">
        <v>8317</v>
      </c>
      <c r="R3968" t="s">
        <v>8318</v>
      </c>
      <c r="S3968" s="12">
        <f t="shared" si="246"/>
        <v>41801.711550925924</v>
      </c>
      <c r="T3968" s="12">
        <f t="shared" si="247"/>
        <v>41844.124305555553</v>
      </c>
    </row>
    <row r="3969" spans="1:20" ht="60" x14ac:dyDescent="0.25">
      <c r="A3969">
        <v>3967</v>
      </c>
      <c r="B3969" s="3" t="s">
        <v>3964</v>
      </c>
      <c r="C3969" s="3" t="s">
        <v>8074</v>
      </c>
      <c r="D3969">
        <v>1700</v>
      </c>
      <c r="E3969">
        <v>410</v>
      </c>
      <c r="F3969" t="s">
        <v>8221</v>
      </c>
      <c r="G3969" t="s">
        <v>8224</v>
      </c>
      <c r="H3969" t="s">
        <v>8246</v>
      </c>
      <c r="I3969">
        <v>1488783507</v>
      </c>
      <c r="J3969">
        <v>1486191507</v>
      </c>
      <c r="K3969" t="b">
        <v>0</v>
      </c>
      <c r="L3969">
        <v>10</v>
      </c>
      <c r="M3969" t="b">
        <v>0</v>
      </c>
      <c r="N3969" t="s">
        <v>8271</v>
      </c>
      <c r="O3969" s="5">
        <f t="shared" si="244"/>
        <v>24.117647058823529</v>
      </c>
      <c r="P3969" s="7">
        <f t="shared" si="245"/>
        <v>41</v>
      </c>
      <c r="Q3969" t="s">
        <v>8317</v>
      </c>
      <c r="R3969" t="s">
        <v>8318</v>
      </c>
      <c r="S3969" s="12">
        <f t="shared" si="246"/>
        <v>42770.290590277778</v>
      </c>
      <c r="T3969" s="12">
        <f t="shared" si="247"/>
        <v>42800.290590277778</v>
      </c>
    </row>
    <row r="3970" spans="1:20" ht="45" x14ac:dyDescent="0.25">
      <c r="A3970">
        <v>3968</v>
      </c>
      <c r="B3970" s="3" t="s">
        <v>3965</v>
      </c>
      <c r="C3970" s="3" t="s">
        <v>8075</v>
      </c>
      <c r="D3970">
        <v>5000</v>
      </c>
      <c r="E3970">
        <v>527</v>
      </c>
      <c r="F3970" t="s">
        <v>8221</v>
      </c>
      <c r="G3970" t="s">
        <v>8224</v>
      </c>
      <c r="H3970" t="s">
        <v>8246</v>
      </c>
      <c r="I3970">
        <v>1463945673</v>
      </c>
      <c r="J3970">
        <v>1458761673</v>
      </c>
      <c r="K3970" t="b">
        <v>0</v>
      </c>
      <c r="L3970">
        <v>11</v>
      </c>
      <c r="M3970" t="b">
        <v>0</v>
      </c>
      <c r="N3970" t="s">
        <v>8271</v>
      </c>
      <c r="O3970" s="5">
        <f t="shared" si="244"/>
        <v>10.54</v>
      </c>
      <c r="P3970" s="7">
        <f t="shared" si="245"/>
        <v>47.909090909090907</v>
      </c>
      <c r="Q3970" t="s">
        <v>8317</v>
      </c>
      <c r="R3970" t="s">
        <v>8318</v>
      </c>
      <c r="S3970" s="12">
        <f t="shared" si="246"/>
        <v>42452.815659722226</v>
      </c>
      <c r="T3970" s="12">
        <f t="shared" si="247"/>
        <v>42512.815659722226</v>
      </c>
    </row>
    <row r="3971" spans="1:20" ht="60" x14ac:dyDescent="0.25">
      <c r="A3971">
        <v>3969</v>
      </c>
      <c r="B3971" s="3" t="s">
        <v>3966</v>
      </c>
      <c r="C3971" s="3" t="s">
        <v>8076</v>
      </c>
      <c r="D3971">
        <v>2825</v>
      </c>
      <c r="E3971">
        <v>211</v>
      </c>
      <c r="F3971" t="s">
        <v>8221</v>
      </c>
      <c r="G3971" t="s">
        <v>8224</v>
      </c>
      <c r="H3971" t="s">
        <v>8246</v>
      </c>
      <c r="I3971">
        <v>1472442900</v>
      </c>
      <c r="J3971">
        <v>1471638646</v>
      </c>
      <c r="K3971" t="b">
        <v>0</v>
      </c>
      <c r="L3971">
        <v>6</v>
      </c>
      <c r="M3971" t="b">
        <v>0</v>
      </c>
      <c r="N3971" t="s">
        <v>8271</v>
      </c>
      <c r="O3971" s="5">
        <f t="shared" ref="O3971:O4034" si="248">(E3971/D3971)*100</f>
        <v>7.4690265486725664</v>
      </c>
      <c r="P3971" s="7">
        <f t="shared" ref="P3971:P4034" si="249">IF(E3971&gt;0,E3971/L3971,"N/A")</f>
        <v>35.166666666666664</v>
      </c>
      <c r="Q3971" t="s">
        <v>8317</v>
      </c>
      <c r="R3971" t="s">
        <v>8318</v>
      </c>
      <c r="S3971" s="12">
        <f t="shared" ref="S3971:S4034" si="250">(((J3971/60)/60)/24)+DATE(1970,1,1)</f>
        <v>42601.854699074072</v>
      </c>
      <c r="T3971" s="12">
        <f t="shared" ref="T3971:T4034" si="251">(((I3971/60)/60/24)+DATE(1970,1,1))</f>
        <v>42611.163194444445</v>
      </c>
    </row>
    <row r="3972" spans="1:20" ht="60" x14ac:dyDescent="0.25">
      <c r="A3972">
        <v>3970</v>
      </c>
      <c r="B3972" s="3" t="s">
        <v>3967</v>
      </c>
      <c r="C3972" s="3" t="s">
        <v>8077</v>
      </c>
      <c r="D3972">
        <v>15000</v>
      </c>
      <c r="E3972">
        <v>11</v>
      </c>
      <c r="F3972" t="s">
        <v>8221</v>
      </c>
      <c r="G3972" t="s">
        <v>8224</v>
      </c>
      <c r="H3972" t="s">
        <v>8246</v>
      </c>
      <c r="I3972">
        <v>1460925811</v>
      </c>
      <c r="J3972">
        <v>1458333811</v>
      </c>
      <c r="K3972" t="b">
        <v>0</v>
      </c>
      <c r="L3972">
        <v>2</v>
      </c>
      <c r="M3972" t="b">
        <v>0</v>
      </c>
      <c r="N3972" t="s">
        <v>8271</v>
      </c>
      <c r="O3972" s="5">
        <f t="shared" si="248"/>
        <v>7.3333333333333334E-2</v>
      </c>
      <c r="P3972" s="7">
        <f t="shared" si="249"/>
        <v>5.5</v>
      </c>
      <c r="Q3972" t="s">
        <v>8317</v>
      </c>
      <c r="R3972" t="s">
        <v>8318</v>
      </c>
      <c r="S3972" s="12">
        <f t="shared" si="250"/>
        <v>42447.863553240735</v>
      </c>
      <c r="T3972" s="12">
        <f t="shared" si="251"/>
        <v>42477.863553240735</v>
      </c>
    </row>
    <row r="3973" spans="1:20" ht="60" x14ac:dyDescent="0.25">
      <c r="A3973">
        <v>3971</v>
      </c>
      <c r="B3973" s="3" t="s">
        <v>3968</v>
      </c>
      <c r="C3973" s="3" t="s">
        <v>8078</v>
      </c>
      <c r="D3973">
        <v>14000</v>
      </c>
      <c r="E3973">
        <v>136</v>
      </c>
      <c r="F3973" t="s">
        <v>8221</v>
      </c>
      <c r="G3973" t="s">
        <v>8224</v>
      </c>
      <c r="H3973" t="s">
        <v>8246</v>
      </c>
      <c r="I3973">
        <v>1405947126</v>
      </c>
      <c r="J3973">
        <v>1403355126</v>
      </c>
      <c r="K3973" t="b">
        <v>0</v>
      </c>
      <c r="L3973">
        <v>6</v>
      </c>
      <c r="M3973" t="b">
        <v>0</v>
      </c>
      <c r="N3973" t="s">
        <v>8271</v>
      </c>
      <c r="O3973" s="5">
        <f t="shared" si="248"/>
        <v>0.97142857142857131</v>
      </c>
      <c r="P3973" s="7">
        <f t="shared" si="249"/>
        <v>22.666666666666668</v>
      </c>
      <c r="Q3973" t="s">
        <v>8317</v>
      </c>
      <c r="R3973" t="s">
        <v>8318</v>
      </c>
      <c r="S3973" s="12">
        <f t="shared" si="250"/>
        <v>41811.536180555559</v>
      </c>
      <c r="T3973" s="12">
        <f t="shared" si="251"/>
        <v>41841.536180555559</v>
      </c>
    </row>
    <row r="3974" spans="1:20" ht="45" x14ac:dyDescent="0.25">
      <c r="A3974">
        <v>3972</v>
      </c>
      <c r="B3974" s="3" t="s">
        <v>3969</v>
      </c>
      <c r="C3974" s="3" t="s">
        <v>8079</v>
      </c>
      <c r="D3974">
        <v>1000</v>
      </c>
      <c r="E3974">
        <v>211</v>
      </c>
      <c r="F3974" t="s">
        <v>8221</v>
      </c>
      <c r="G3974" t="s">
        <v>8224</v>
      </c>
      <c r="H3974" t="s">
        <v>8246</v>
      </c>
      <c r="I3974">
        <v>1423186634</v>
      </c>
      <c r="J3974">
        <v>1418002634</v>
      </c>
      <c r="K3974" t="b">
        <v>0</v>
      </c>
      <c r="L3974">
        <v>8</v>
      </c>
      <c r="M3974" t="b">
        <v>0</v>
      </c>
      <c r="N3974" t="s">
        <v>8271</v>
      </c>
      <c r="O3974" s="5">
        <f t="shared" si="248"/>
        <v>21.099999999999998</v>
      </c>
      <c r="P3974" s="7">
        <f t="shared" si="249"/>
        <v>26.375</v>
      </c>
      <c r="Q3974" t="s">
        <v>8317</v>
      </c>
      <c r="R3974" t="s">
        <v>8318</v>
      </c>
      <c r="S3974" s="12">
        <f t="shared" si="250"/>
        <v>41981.067523148144</v>
      </c>
      <c r="T3974" s="12">
        <f t="shared" si="251"/>
        <v>42041.067523148144</v>
      </c>
    </row>
    <row r="3975" spans="1:20" ht="60" x14ac:dyDescent="0.25">
      <c r="A3975">
        <v>3973</v>
      </c>
      <c r="B3975" s="3" t="s">
        <v>3970</v>
      </c>
      <c r="C3975" s="3" t="s">
        <v>8080</v>
      </c>
      <c r="D3975">
        <v>5000</v>
      </c>
      <c r="E3975">
        <v>3905</v>
      </c>
      <c r="F3975" t="s">
        <v>8221</v>
      </c>
      <c r="G3975" t="s">
        <v>8224</v>
      </c>
      <c r="H3975" t="s">
        <v>8246</v>
      </c>
      <c r="I3975">
        <v>1462766400</v>
      </c>
      <c r="J3975">
        <v>1460219110</v>
      </c>
      <c r="K3975" t="b">
        <v>0</v>
      </c>
      <c r="L3975">
        <v>37</v>
      </c>
      <c r="M3975" t="b">
        <v>0</v>
      </c>
      <c r="N3975" t="s">
        <v>8271</v>
      </c>
      <c r="O3975" s="5">
        <f t="shared" si="248"/>
        <v>78.100000000000009</v>
      </c>
      <c r="P3975" s="7">
        <f t="shared" si="249"/>
        <v>105.54054054054055</v>
      </c>
      <c r="Q3975" t="s">
        <v>8317</v>
      </c>
      <c r="R3975" t="s">
        <v>8318</v>
      </c>
      <c r="S3975" s="12">
        <f t="shared" si="250"/>
        <v>42469.68414351852</v>
      </c>
      <c r="T3975" s="12">
        <f t="shared" si="251"/>
        <v>42499.166666666672</v>
      </c>
    </row>
    <row r="3976" spans="1:20" ht="60" x14ac:dyDescent="0.25">
      <c r="A3976">
        <v>3974</v>
      </c>
      <c r="B3976" s="3" t="s">
        <v>3971</v>
      </c>
      <c r="C3976" s="3" t="s">
        <v>8081</v>
      </c>
      <c r="D3976">
        <v>1000</v>
      </c>
      <c r="E3976">
        <v>320</v>
      </c>
      <c r="F3976" t="s">
        <v>8221</v>
      </c>
      <c r="G3976" t="s">
        <v>8225</v>
      </c>
      <c r="H3976" t="s">
        <v>8247</v>
      </c>
      <c r="I3976">
        <v>1464872848</v>
      </c>
      <c r="J3976">
        <v>1462280848</v>
      </c>
      <c r="K3976" t="b">
        <v>0</v>
      </c>
      <c r="L3976">
        <v>11</v>
      </c>
      <c r="M3976" t="b">
        <v>0</v>
      </c>
      <c r="N3976" t="s">
        <v>8271</v>
      </c>
      <c r="O3976" s="5">
        <f t="shared" si="248"/>
        <v>32</v>
      </c>
      <c r="P3976" s="7">
        <f t="shared" si="249"/>
        <v>29.09090909090909</v>
      </c>
      <c r="Q3976" t="s">
        <v>8317</v>
      </c>
      <c r="R3976" t="s">
        <v>8318</v>
      </c>
      <c r="S3976" s="12">
        <f t="shared" si="250"/>
        <v>42493.546851851846</v>
      </c>
      <c r="T3976" s="12">
        <f t="shared" si="251"/>
        <v>42523.546851851846</v>
      </c>
    </row>
    <row r="3977" spans="1:20" ht="60" x14ac:dyDescent="0.25">
      <c r="A3977">
        <v>3975</v>
      </c>
      <c r="B3977" s="3" t="s">
        <v>3972</v>
      </c>
      <c r="C3977" s="3" t="s">
        <v>8082</v>
      </c>
      <c r="D3977">
        <v>678</v>
      </c>
      <c r="E3977">
        <v>0</v>
      </c>
      <c r="F3977" t="s">
        <v>8221</v>
      </c>
      <c r="G3977" t="s">
        <v>8224</v>
      </c>
      <c r="H3977" t="s">
        <v>8246</v>
      </c>
      <c r="I3977">
        <v>1468442898</v>
      </c>
      <c r="J3977">
        <v>1465850898</v>
      </c>
      <c r="K3977" t="b">
        <v>0</v>
      </c>
      <c r="L3977">
        <v>0</v>
      </c>
      <c r="M3977" t="b">
        <v>0</v>
      </c>
      <c r="N3977" t="s">
        <v>8271</v>
      </c>
      <c r="O3977" s="5">
        <f t="shared" si="248"/>
        <v>0</v>
      </c>
      <c r="P3977" s="7" t="str">
        <f t="shared" si="249"/>
        <v>N/A</v>
      </c>
      <c r="Q3977" t="s">
        <v>8317</v>
      </c>
      <c r="R3977" t="s">
        <v>8318</v>
      </c>
      <c r="S3977" s="12">
        <f t="shared" si="250"/>
        <v>42534.866875</v>
      </c>
      <c r="T3977" s="12">
        <f t="shared" si="251"/>
        <v>42564.866875</v>
      </c>
    </row>
    <row r="3978" spans="1:20" ht="60" x14ac:dyDescent="0.25">
      <c r="A3978">
        <v>3976</v>
      </c>
      <c r="B3978" s="3" t="s">
        <v>3973</v>
      </c>
      <c r="C3978" s="3" t="s">
        <v>8083</v>
      </c>
      <c r="D3978">
        <v>1300</v>
      </c>
      <c r="E3978">
        <v>620</v>
      </c>
      <c r="F3978" t="s">
        <v>8221</v>
      </c>
      <c r="G3978" t="s">
        <v>8224</v>
      </c>
      <c r="H3978" t="s">
        <v>8246</v>
      </c>
      <c r="I3978">
        <v>1406876400</v>
      </c>
      <c r="J3978">
        <v>1405024561</v>
      </c>
      <c r="K3978" t="b">
        <v>0</v>
      </c>
      <c r="L3978">
        <v>10</v>
      </c>
      <c r="M3978" t="b">
        <v>0</v>
      </c>
      <c r="N3978" t="s">
        <v>8271</v>
      </c>
      <c r="O3978" s="5">
        <f t="shared" si="248"/>
        <v>47.692307692307693</v>
      </c>
      <c r="P3978" s="7">
        <f t="shared" si="249"/>
        <v>62</v>
      </c>
      <c r="Q3978" t="s">
        <v>8317</v>
      </c>
      <c r="R3978" t="s">
        <v>8318</v>
      </c>
      <c r="S3978" s="12">
        <f t="shared" si="250"/>
        <v>41830.858344907407</v>
      </c>
      <c r="T3978" s="12">
        <f t="shared" si="251"/>
        <v>41852.291666666664</v>
      </c>
    </row>
    <row r="3979" spans="1:20" ht="60" x14ac:dyDescent="0.25">
      <c r="A3979">
        <v>3977</v>
      </c>
      <c r="B3979" s="3" t="s">
        <v>3974</v>
      </c>
      <c r="C3979" s="3" t="s">
        <v>8084</v>
      </c>
      <c r="D3979">
        <v>90000</v>
      </c>
      <c r="E3979">
        <v>1305</v>
      </c>
      <c r="F3979" t="s">
        <v>8221</v>
      </c>
      <c r="G3979" t="s">
        <v>8224</v>
      </c>
      <c r="H3979" t="s">
        <v>8246</v>
      </c>
      <c r="I3979">
        <v>1469213732</v>
      </c>
      <c r="J3979">
        <v>1466621732</v>
      </c>
      <c r="K3979" t="b">
        <v>0</v>
      </c>
      <c r="L3979">
        <v>6</v>
      </c>
      <c r="M3979" t="b">
        <v>0</v>
      </c>
      <c r="N3979" t="s">
        <v>8271</v>
      </c>
      <c r="O3979" s="5">
        <f t="shared" si="248"/>
        <v>1.4500000000000002</v>
      </c>
      <c r="P3979" s="7">
        <f t="shared" si="249"/>
        <v>217.5</v>
      </c>
      <c r="Q3979" t="s">
        <v>8317</v>
      </c>
      <c r="R3979" t="s">
        <v>8318</v>
      </c>
      <c r="S3979" s="12">
        <f t="shared" si="250"/>
        <v>42543.788564814815</v>
      </c>
      <c r="T3979" s="12">
        <f t="shared" si="251"/>
        <v>42573.788564814815</v>
      </c>
    </row>
    <row r="3980" spans="1:20" ht="60" x14ac:dyDescent="0.25">
      <c r="A3980">
        <v>3978</v>
      </c>
      <c r="B3980" s="3" t="s">
        <v>3975</v>
      </c>
      <c r="C3980" s="3" t="s">
        <v>8085</v>
      </c>
      <c r="D3980">
        <v>2000</v>
      </c>
      <c r="E3980">
        <v>214</v>
      </c>
      <c r="F3980" t="s">
        <v>8221</v>
      </c>
      <c r="G3980" t="s">
        <v>8224</v>
      </c>
      <c r="H3980" t="s">
        <v>8246</v>
      </c>
      <c r="I3980">
        <v>1422717953</v>
      </c>
      <c r="J3980">
        <v>1417533953</v>
      </c>
      <c r="K3980" t="b">
        <v>0</v>
      </c>
      <c r="L3980">
        <v>8</v>
      </c>
      <c r="M3980" t="b">
        <v>0</v>
      </c>
      <c r="N3980" t="s">
        <v>8271</v>
      </c>
      <c r="O3980" s="5">
        <f t="shared" si="248"/>
        <v>10.7</v>
      </c>
      <c r="P3980" s="7">
        <f t="shared" si="249"/>
        <v>26.75</v>
      </c>
      <c r="Q3980" t="s">
        <v>8317</v>
      </c>
      <c r="R3980" t="s">
        <v>8318</v>
      </c>
      <c r="S3980" s="12">
        <f t="shared" si="250"/>
        <v>41975.642974537041</v>
      </c>
      <c r="T3980" s="12">
        <f t="shared" si="251"/>
        <v>42035.642974537041</v>
      </c>
    </row>
    <row r="3981" spans="1:20" ht="60" x14ac:dyDescent="0.25">
      <c r="A3981">
        <v>3979</v>
      </c>
      <c r="B3981" s="3" t="s">
        <v>3976</v>
      </c>
      <c r="C3981" s="3" t="s">
        <v>8086</v>
      </c>
      <c r="D3981">
        <v>6000</v>
      </c>
      <c r="E3981">
        <v>110</v>
      </c>
      <c r="F3981" t="s">
        <v>8221</v>
      </c>
      <c r="G3981" t="s">
        <v>8225</v>
      </c>
      <c r="H3981" t="s">
        <v>8247</v>
      </c>
      <c r="I3981">
        <v>1427659200</v>
      </c>
      <c r="J3981">
        <v>1425678057</v>
      </c>
      <c r="K3981" t="b">
        <v>0</v>
      </c>
      <c r="L3981">
        <v>6</v>
      </c>
      <c r="M3981" t="b">
        <v>0</v>
      </c>
      <c r="N3981" t="s">
        <v>8271</v>
      </c>
      <c r="O3981" s="5">
        <f t="shared" si="248"/>
        <v>1.8333333333333333</v>
      </c>
      <c r="P3981" s="7">
        <f t="shared" si="249"/>
        <v>18.333333333333332</v>
      </c>
      <c r="Q3981" t="s">
        <v>8317</v>
      </c>
      <c r="R3981" t="s">
        <v>8318</v>
      </c>
      <c r="S3981" s="12">
        <f t="shared" si="250"/>
        <v>42069.903437500005</v>
      </c>
      <c r="T3981" s="12">
        <f t="shared" si="251"/>
        <v>42092.833333333328</v>
      </c>
    </row>
    <row r="3982" spans="1:20" ht="60" x14ac:dyDescent="0.25">
      <c r="A3982">
        <v>3980</v>
      </c>
      <c r="B3982" s="3" t="s">
        <v>3977</v>
      </c>
      <c r="C3982" s="3" t="s">
        <v>8087</v>
      </c>
      <c r="D3982">
        <v>2500</v>
      </c>
      <c r="E3982">
        <v>450</v>
      </c>
      <c r="F3982" t="s">
        <v>8221</v>
      </c>
      <c r="G3982" t="s">
        <v>8224</v>
      </c>
      <c r="H3982" t="s">
        <v>8246</v>
      </c>
      <c r="I3982">
        <v>1404570147</v>
      </c>
      <c r="J3982">
        <v>1401978147</v>
      </c>
      <c r="K3982" t="b">
        <v>0</v>
      </c>
      <c r="L3982">
        <v>7</v>
      </c>
      <c r="M3982" t="b">
        <v>0</v>
      </c>
      <c r="N3982" t="s">
        <v>8271</v>
      </c>
      <c r="O3982" s="5">
        <f t="shared" si="248"/>
        <v>18</v>
      </c>
      <c r="P3982" s="7">
        <f t="shared" si="249"/>
        <v>64.285714285714292</v>
      </c>
      <c r="Q3982" t="s">
        <v>8317</v>
      </c>
      <c r="R3982" t="s">
        <v>8318</v>
      </c>
      <c r="S3982" s="12">
        <f t="shared" si="250"/>
        <v>41795.598923611113</v>
      </c>
      <c r="T3982" s="12">
        <f t="shared" si="251"/>
        <v>41825.598923611113</v>
      </c>
    </row>
    <row r="3983" spans="1:20" ht="45" x14ac:dyDescent="0.25">
      <c r="A3983">
        <v>3981</v>
      </c>
      <c r="B3983" s="3" t="s">
        <v>3358</v>
      </c>
      <c r="C3983" s="3" t="s">
        <v>7469</v>
      </c>
      <c r="D3983">
        <v>30000</v>
      </c>
      <c r="E3983">
        <v>1225</v>
      </c>
      <c r="F3983" t="s">
        <v>8221</v>
      </c>
      <c r="G3983" t="s">
        <v>8224</v>
      </c>
      <c r="H3983" t="s">
        <v>8246</v>
      </c>
      <c r="I3983">
        <v>1468729149</v>
      </c>
      <c r="J3983">
        <v>1463545149</v>
      </c>
      <c r="K3983" t="b">
        <v>0</v>
      </c>
      <c r="L3983">
        <v>7</v>
      </c>
      <c r="M3983" t="b">
        <v>0</v>
      </c>
      <c r="N3983" t="s">
        <v>8271</v>
      </c>
      <c r="O3983" s="5">
        <f t="shared" si="248"/>
        <v>4.083333333333333</v>
      </c>
      <c r="P3983" s="7">
        <f t="shared" si="249"/>
        <v>175</v>
      </c>
      <c r="Q3983" t="s">
        <v>8317</v>
      </c>
      <c r="R3983" t="s">
        <v>8318</v>
      </c>
      <c r="S3983" s="12">
        <f t="shared" si="250"/>
        <v>42508.179965277777</v>
      </c>
      <c r="T3983" s="12">
        <f t="shared" si="251"/>
        <v>42568.179965277777</v>
      </c>
    </row>
    <row r="3984" spans="1:20" ht="60" x14ac:dyDescent="0.25">
      <c r="A3984">
        <v>3982</v>
      </c>
      <c r="B3984" s="3" t="s">
        <v>3978</v>
      </c>
      <c r="C3984" s="3" t="s">
        <v>8088</v>
      </c>
      <c r="D3984">
        <v>850</v>
      </c>
      <c r="E3984">
        <v>170</v>
      </c>
      <c r="F3984" t="s">
        <v>8221</v>
      </c>
      <c r="G3984" t="s">
        <v>8225</v>
      </c>
      <c r="H3984" t="s">
        <v>8247</v>
      </c>
      <c r="I3984">
        <v>1436297180</v>
      </c>
      <c r="J3984">
        <v>1431113180</v>
      </c>
      <c r="K3984" t="b">
        <v>0</v>
      </c>
      <c r="L3984">
        <v>5</v>
      </c>
      <c r="M3984" t="b">
        <v>0</v>
      </c>
      <c r="N3984" t="s">
        <v>8271</v>
      </c>
      <c r="O3984" s="5">
        <f t="shared" si="248"/>
        <v>20</v>
      </c>
      <c r="P3984" s="7">
        <f t="shared" si="249"/>
        <v>34</v>
      </c>
      <c r="Q3984" t="s">
        <v>8317</v>
      </c>
      <c r="R3984" t="s">
        <v>8318</v>
      </c>
      <c r="S3984" s="12">
        <f t="shared" si="250"/>
        <v>42132.809953703705</v>
      </c>
      <c r="T3984" s="12">
        <f t="shared" si="251"/>
        <v>42192.809953703705</v>
      </c>
    </row>
    <row r="3985" spans="1:20" ht="60" x14ac:dyDescent="0.25">
      <c r="A3985">
        <v>3983</v>
      </c>
      <c r="B3985" s="3" t="s">
        <v>3979</v>
      </c>
      <c r="C3985" s="3" t="s">
        <v>8089</v>
      </c>
      <c r="D3985">
        <v>11140</v>
      </c>
      <c r="E3985">
        <v>3877</v>
      </c>
      <c r="F3985" t="s">
        <v>8221</v>
      </c>
      <c r="G3985" t="s">
        <v>8224</v>
      </c>
      <c r="H3985" t="s">
        <v>8246</v>
      </c>
      <c r="I3985">
        <v>1400569140</v>
      </c>
      <c r="J3985">
        <v>1397854356</v>
      </c>
      <c r="K3985" t="b">
        <v>0</v>
      </c>
      <c r="L3985">
        <v>46</v>
      </c>
      <c r="M3985" t="b">
        <v>0</v>
      </c>
      <c r="N3985" t="s">
        <v>8271</v>
      </c>
      <c r="O3985" s="5">
        <f t="shared" si="248"/>
        <v>34.802513464991023</v>
      </c>
      <c r="P3985" s="7">
        <f t="shared" si="249"/>
        <v>84.282608695652172</v>
      </c>
      <c r="Q3985" t="s">
        <v>8317</v>
      </c>
      <c r="R3985" t="s">
        <v>8318</v>
      </c>
      <c r="S3985" s="12">
        <f t="shared" si="250"/>
        <v>41747.86986111111</v>
      </c>
      <c r="T3985" s="12">
        <f t="shared" si="251"/>
        <v>41779.290972222225</v>
      </c>
    </row>
    <row r="3986" spans="1:20" ht="60" x14ac:dyDescent="0.25">
      <c r="A3986">
        <v>3984</v>
      </c>
      <c r="B3986" s="3" t="s">
        <v>3980</v>
      </c>
      <c r="C3986" s="3" t="s">
        <v>8090</v>
      </c>
      <c r="D3986">
        <v>1500</v>
      </c>
      <c r="E3986">
        <v>95</v>
      </c>
      <c r="F3986" t="s">
        <v>8221</v>
      </c>
      <c r="G3986" t="s">
        <v>8225</v>
      </c>
      <c r="H3986" t="s">
        <v>8247</v>
      </c>
      <c r="I3986">
        <v>1415404800</v>
      </c>
      <c r="J3986">
        <v>1412809644</v>
      </c>
      <c r="K3986" t="b">
        <v>0</v>
      </c>
      <c r="L3986">
        <v>10</v>
      </c>
      <c r="M3986" t="b">
        <v>0</v>
      </c>
      <c r="N3986" t="s">
        <v>8271</v>
      </c>
      <c r="O3986" s="5">
        <f t="shared" si="248"/>
        <v>6.3333333333333339</v>
      </c>
      <c r="P3986" s="7">
        <f t="shared" si="249"/>
        <v>9.5</v>
      </c>
      <c r="Q3986" t="s">
        <v>8317</v>
      </c>
      <c r="R3986" t="s">
        <v>8318</v>
      </c>
      <c r="S3986" s="12">
        <f t="shared" si="250"/>
        <v>41920.963472222218</v>
      </c>
      <c r="T3986" s="12">
        <f t="shared" si="251"/>
        <v>41951</v>
      </c>
    </row>
    <row r="3987" spans="1:20" ht="60" x14ac:dyDescent="0.25">
      <c r="A3987">
        <v>3985</v>
      </c>
      <c r="B3987" s="3" t="s">
        <v>3981</v>
      </c>
      <c r="C3987" s="3" t="s">
        <v>8091</v>
      </c>
      <c r="D3987">
        <v>2000</v>
      </c>
      <c r="E3987">
        <v>641</v>
      </c>
      <c r="F3987" t="s">
        <v>8221</v>
      </c>
      <c r="G3987" t="s">
        <v>8224</v>
      </c>
      <c r="H3987" t="s">
        <v>8246</v>
      </c>
      <c r="I3987">
        <v>1456002300</v>
      </c>
      <c r="J3987">
        <v>1454173120</v>
      </c>
      <c r="K3987" t="b">
        <v>0</v>
      </c>
      <c r="L3987">
        <v>19</v>
      </c>
      <c r="M3987" t="b">
        <v>0</v>
      </c>
      <c r="N3987" t="s">
        <v>8271</v>
      </c>
      <c r="O3987" s="5">
        <f t="shared" si="248"/>
        <v>32.049999999999997</v>
      </c>
      <c r="P3987" s="7">
        <f t="shared" si="249"/>
        <v>33.736842105263158</v>
      </c>
      <c r="Q3987" t="s">
        <v>8317</v>
      </c>
      <c r="R3987" t="s">
        <v>8318</v>
      </c>
      <c r="S3987" s="12">
        <f t="shared" si="250"/>
        <v>42399.707407407404</v>
      </c>
      <c r="T3987" s="12">
        <f t="shared" si="251"/>
        <v>42420.878472222219</v>
      </c>
    </row>
    <row r="3988" spans="1:20" ht="60" x14ac:dyDescent="0.25">
      <c r="A3988">
        <v>3986</v>
      </c>
      <c r="B3988" s="3" t="s">
        <v>3982</v>
      </c>
      <c r="C3988" s="3" t="s">
        <v>8092</v>
      </c>
      <c r="D3988">
        <v>5000</v>
      </c>
      <c r="E3988">
        <v>488</v>
      </c>
      <c r="F3988" t="s">
        <v>8221</v>
      </c>
      <c r="G3988" t="s">
        <v>8225</v>
      </c>
      <c r="H3988" t="s">
        <v>8247</v>
      </c>
      <c r="I3988">
        <v>1462539840</v>
      </c>
      <c r="J3988">
        <v>1460034594</v>
      </c>
      <c r="K3988" t="b">
        <v>0</v>
      </c>
      <c r="L3988">
        <v>13</v>
      </c>
      <c r="M3988" t="b">
        <v>0</v>
      </c>
      <c r="N3988" t="s">
        <v>8271</v>
      </c>
      <c r="O3988" s="5">
        <f t="shared" si="248"/>
        <v>9.76</v>
      </c>
      <c r="P3988" s="7">
        <f t="shared" si="249"/>
        <v>37.53846153846154</v>
      </c>
      <c r="Q3988" t="s">
        <v>8317</v>
      </c>
      <c r="R3988" t="s">
        <v>8318</v>
      </c>
      <c r="S3988" s="12">
        <f t="shared" si="250"/>
        <v>42467.548541666663</v>
      </c>
      <c r="T3988" s="12">
        <f t="shared" si="251"/>
        <v>42496.544444444444</v>
      </c>
    </row>
    <row r="3989" spans="1:20" ht="45" x14ac:dyDescent="0.25">
      <c r="A3989">
        <v>3987</v>
      </c>
      <c r="B3989" s="3" t="s">
        <v>3983</v>
      </c>
      <c r="C3989" s="3" t="s">
        <v>8093</v>
      </c>
      <c r="D3989">
        <v>400</v>
      </c>
      <c r="E3989">
        <v>151</v>
      </c>
      <c r="F3989" t="s">
        <v>8221</v>
      </c>
      <c r="G3989" t="s">
        <v>8225</v>
      </c>
      <c r="H3989" t="s">
        <v>8247</v>
      </c>
      <c r="I3989">
        <v>1400278290</v>
      </c>
      <c r="J3989">
        <v>1399414290</v>
      </c>
      <c r="K3989" t="b">
        <v>0</v>
      </c>
      <c r="L3989">
        <v>13</v>
      </c>
      <c r="M3989" t="b">
        <v>0</v>
      </c>
      <c r="N3989" t="s">
        <v>8271</v>
      </c>
      <c r="O3989" s="5">
        <f t="shared" si="248"/>
        <v>37.75</v>
      </c>
      <c r="P3989" s="7">
        <f t="shared" si="249"/>
        <v>11.615384615384615</v>
      </c>
      <c r="Q3989" t="s">
        <v>8317</v>
      </c>
      <c r="R3989" t="s">
        <v>8318</v>
      </c>
      <c r="S3989" s="12">
        <f t="shared" si="250"/>
        <v>41765.92465277778</v>
      </c>
      <c r="T3989" s="12">
        <f t="shared" si="251"/>
        <v>41775.92465277778</v>
      </c>
    </row>
    <row r="3990" spans="1:20" ht="30" x14ac:dyDescent="0.25">
      <c r="A3990">
        <v>3988</v>
      </c>
      <c r="B3990" s="3" t="s">
        <v>3984</v>
      </c>
      <c r="C3990" s="3" t="s">
        <v>8094</v>
      </c>
      <c r="D3990">
        <v>1500</v>
      </c>
      <c r="E3990">
        <v>32</v>
      </c>
      <c r="F3990" t="s">
        <v>8221</v>
      </c>
      <c r="G3990" t="s">
        <v>8224</v>
      </c>
      <c r="H3990" t="s">
        <v>8246</v>
      </c>
      <c r="I3990">
        <v>1440813413</v>
      </c>
      <c r="J3990">
        <v>1439517413</v>
      </c>
      <c r="K3990" t="b">
        <v>0</v>
      </c>
      <c r="L3990">
        <v>4</v>
      </c>
      <c r="M3990" t="b">
        <v>0</v>
      </c>
      <c r="N3990" t="s">
        <v>8271</v>
      </c>
      <c r="O3990" s="5">
        <f t="shared" si="248"/>
        <v>2.1333333333333333</v>
      </c>
      <c r="P3990" s="7">
        <f t="shared" si="249"/>
        <v>8</v>
      </c>
      <c r="Q3990" t="s">
        <v>8317</v>
      </c>
      <c r="R3990" t="s">
        <v>8318</v>
      </c>
      <c r="S3990" s="12">
        <f t="shared" si="250"/>
        <v>42230.08116898148</v>
      </c>
      <c r="T3990" s="12">
        <f t="shared" si="251"/>
        <v>42245.08116898148</v>
      </c>
    </row>
    <row r="3991" spans="1:20" ht="60" x14ac:dyDescent="0.25">
      <c r="A3991">
        <v>3989</v>
      </c>
      <c r="B3991" s="3" t="s">
        <v>3985</v>
      </c>
      <c r="C3991" s="3" t="s">
        <v>8095</v>
      </c>
      <c r="D3991">
        <v>3000</v>
      </c>
      <c r="E3991">
        <v>0</v>
      </c>
      <c r="F3991" t="s">
        <v>8221</v>
      </c>
      <c r="G3991" t="s">
        <v>8224</v>
      </c>
      <c r="H3991" t="s">
        <v>8246</v>
      </c>
      <c r="I3991">
        <v>1447009181</v>
      </c>
      <c r="J3991">
        <v>1444413581</v>
      </c>
      <c r="K3991" t="b">
        <v>0</v>
      </c>
      <c r="L3991">
        <v>0</v>
      </c>
      <c r="M3991" t="b">
        <v>0</v>
      </c>
      <c r="N3991" t="s">
        <v>8271</v>
      </c>
      <c r="O3991" s="5">
        <f t="shared" si="248"/>
        <v>0</v>
      </c>
      <c r="P3991" s="7" t="str">
        <f t="shared" si="249"/>
        <v>N/A</v>
      </c>
      <c r="Q3991" t="s">
        <v>8317</v>
      </c>
      <c r="R3991" t="s">
        <v>8318</v>
      </c>
      <c r="S3991" s="12">
        <f t="shared" si="250"/>
        <v>42286.749780092592</v>
      </c>
      <c r="T3991" s="12">
        <f t="shared" si="251"/>
        <v>42316.791446759264</v>
      </c>
    </row>
    <row r="3992" spans="1:20" ht="45" x14ac:dyDescent="0.25">
      <c r="A3992">
        <v>3990</v>
      </c>
      <c r="B3992" s="3" t="s">
        <v>3986</v>
      </c>
      <c r="C3992" s="3" t="s">
        <v>8096</v>
      </c>
      <c r="D3992">
        <v>1650</v>
      </c>
      <c r="E3992">
        <v>69</v>
      </c>
      <c r="F3992" t="s">
        <v>8221</v>
      </c>
      <c r="G3992" t="s">
        <v>8225</v>
      </c>
      <c r="H3992" t="s">
        <v>8247</v>
      </c>
      <c r="I3992">
        <v>1456934893</v>
      </c>
      <c r="J3992">
        <v>1454342893</v>
      </c>
      <c r="K3992" t="b">
        <v>0</v>
      </c>
      <c r="L3992">
        <v>3</v>
      </c>
      <c r="M3992" t="b">
        <v>0</v>
      </c>
      <c r="N3992" t="s">
        <v>8271</v>
      </c>
      <c r="O3992" s="5">
        <f t="shared" si="248"/>
        <v>4.1818181818181817</v>
      </c>
      <c r="P3992" s="7">
        <f t="shared" si="249"/>
        <v>23</v>
      </c>
      <c r="Q3992" t="s">
        <v>8317</v>
      </c>
      <c r="R3992" t="s">
        <v>8318</v>
      </c>
      <c r="S3992" s="12">
        <f t="shared" si="250"/>
        <v>42401.672372685185</v>
      </c>
      <c r="T3992" s="12">
        <f t="shared" si="251"/>
        <v>42431.672372685185</v>
      </c>
    </row>
    <row r="3993" spans="1:20" ht="30" x14ac:dyDescent="0.25">
      <c r="A3993">
        <v>3991</v>
      </c>
      <c r="B3993" s="3" t="s">
        <v>3987</v>
      </c>
      <c r="C3993" s="3" t="s">
        <v>8097</v>
      </c>
      <c r="D3993">
        <v>500</v>
      </c>
      <c r="E3993">
        <v>100</v>
      </c>
      <c r="F3993" t="s">
        <v>8221</v>
      </c>
      <c r="G3993" t="s">
        <v>8224</v>
      </c>
      <c r="H3993" t="s">
        <v>8246</v>
      </c>
      <c r="I3993">
        <v>1433086082</v>
      </c>
      <c r="J3993">
        <v>1430494082</v>
      </c>
      <c r="K3993" t="b">
        <v>0</v>
      </c>
      <c r="L3993">
        <v>1</v>
      </c>
      <c r="M3993" t="b">
        <v>0</v>
      </c>
      <c r="N3993" t="s">
        <v>8271</v>
      </c>
      <c r="O3993" s="5">
        <f t="shared" si="248"/>
        <v>20</v>
      </c>
      <c r="P3993" s="7">
        <f t="shared" si="249"/>
        <v>100</v>
      </c>
      <c r="Q3993" t="s">
        <v>8317</v>
      </c>
      <c r="R3993" t="s">
        <v>8318</v>
      </c>
      <c r="S3993" s="12">
        <f t="shared" si="250"/>
        <v>42125.644467592589</v>
      </c>
      <c r="T3993" s="12">
        <f t="shared" si="251"/>
        <v>42155.644467592589</v>
      </c>
    </row>
    <row r="3994" spans="1:20" ht="45" x14ac:dyDescent="0.25">
      <c r="A3994">
        <v>3992</v>
      </c>
      <c r="B3994" s="3" t="s">
        <v>3988</v>
      </c>
      <c r="C3994" s="3" t="s">
        <v>8098</v>
      </c>
      <c r="D3994">
        <v>10000</v>
      </c>
      <c r="E3994">
        <v>541</v>
      </c>
      <c r="F3994" t="s">
        <v>8221</v>
      </c>
      <c r="G3994" t="s">
        <v>8224</v>
      </c>
      <c r="H3994" t="s">
        <v>8246</v>
      </c>
      <c r="I3994">
        <v>1449876859</v>
      </c>
      <c r="J3994">
        <v>1444689259</v>
      </c>
      <c r="K3994" t="b">
        <v>0</v>
      </c>
      <c r="L3994">
        <v>9</v>
      </c>
      <c r="M3994" t="b">
        <v>0</v>
      </c>
      <c r="N3994" t="s">
        <v>8271</v>
      </c>
      <c r="O3994" s="5">
        <f t="shared" si="248"/>
        <v>5.41</v>
      </c>
      <c r="P3994" s="7">
        <f t="shared" si="249"/>
        <v>60.111111111111114</v>
      </c>
      <c r="Q3994" t="s">
        <v>8317</v>
      </c>
      <c r="R3994" t="s">
        <v>8318</v>
      </c>
      <c r="S3994" s="12">
        <f t="shared" si="250"/>
        <v>42289.94049768518</v>
      </c>
      <c r="T3994" s="12">
        <f t="shared" si="251"/>
        <v>42349.982164351852</v>
      </c>
    </row>
    <row r="3995" spans="1:20" ht="45" x14ac:dyDescent="0.25">
      <c r="A3995">
        <v>3993</v>
      </c>
      <c r="B3995" s="3" t="s">
        <v>3989</v>
      </c>
      <c r="C3995" s="3" t="s">
        <v>8099</v>
      </c>
      <c r="D3995">
        <v>50000</v>
      </c>
      <c r="E3995">
        <v>3</v>
      </c>
      <c r="F3995" t="s">
        <v>8221</v>
      </c>
      <c r="G3995" t="s">
        <v>8224</v>
      </c>
      <c r="H3995" t="s">
        <v>8246</v>
      </c>
      <c r="I3995">
        <v>1431549912</v>
      </c>
      <c r="J3995">
        <v>1428957912</v>
      </c>
      <c r="K3995" t="b">
        <v>0</v>
      </c>
      <c r="L3995">
        <v>1</v>
      </c>
      <c r="M3995" t="b">
        <v>0</v>
      </c>
      <c r="N3995" t="s">
        <v>8271</v>
      </c>
      <c r="O3995" s="5">
        <f t="shared" si="248"/>
        <v>6.0000000000000001E-3</v>
      </c>
      <c r="P3995" s="7">
        <f t="shared" si="249"/>
        <v>3</v>
      </c>
      <c r="Q3995" t="s">
        <v>8317</v>
      </c>
      <c r="R3995" t="s">
        <v>8318</v>
      </c>
      <c r="S3995" s="12">
        <f t="shared" si="250"/>
        <v>42107.864722222221</v>
      </c>
      <c r="T3995" s="12">
        <f t="shared" si="251"/>
        <v>42137.864722222221</v>
      </c>
    </row>
    <row r="3996" spans="1:20" ht="45" x14ac:dyDescent="0.25">
      <c r="A3996">
        <v>3994</v>
      </c>
      <c r="B3996" s="3" t="s">
        <v>3990</v>
      </c>
      <c r="C3996" s="3" t="s">
        <v>8100</v>
      </c>
      <c r="D3996">
        <v>2000</v>
      </c>
      <c r="E3996">
        <v>5</v>
      </c>
      <c r="F3996" t="s">
        <v>8221</v>
      </c>
      <c r="G3996" t="s">
        <v>8224</v>
      </c>
      <c r="H3996" t="s">
        <v>8246</v>
      </c>
      <c r="I3996">
        <v>1405761690</v>
      </c>
      <c r="J3996">
        <v>1403169690</v>
      </c>
      <c r="K3996" t="b">
        <v>0</v>
      </c>
      <c r="L3996">
        <v>1</v>
      </c>
      <c r="M3996" t="b">
        <v>0</v>
      </c>
      <c r="N3996" t="s">
        <v>8271</v>
      </c>
      <c r="O3996" s="5">
        <f t="shared" si="248"/>
        <v>0.25</v>
      </c>
      <c r="P3996" s="7">
        <f t="shared" si="249"/>
        <v>5</v>
      </c>
      <c r="Q3996" t="s">
        <v>8317</v>
      </c>
      <c r="R3996" t="s">
        <v>8318</v>
      </c>
      <c r="S3996" s="12">
        <f t="shared" si="250"/>
        <v>41809.389930555553</v>
      </c>
      <c r="T3996" s="12">
        <f t="shared" si="251"/>
        <v>41839.389930555553</v>
      </c>
    </row>
    <row r="3997" spans="1:20" ht="60" x14ac:dyDescent="0.25">
      <c r="A3997">
        <v>3995</v>
      </c>
      <c r="B3997" s="3" t="s">
        <v>3991</v>
      </c>
      <c r="C3997" s="3" t="s">
        <v>8101</v>
      </c>
      <c r="D3997">
        <v>200</v>
      </c>
      <c r="E3997">
        <v>70</v>
      </c>
      <c r="F3997" t="s">
        <v>8221</v>
      </c>
      <c r="G3997" t="s">
        <v>8225</v>
      </c>
      <c r="H3997" t="s">
        <v>8247</v>
      </c>
      <c r="I3997">
        <v>1423913220</v>
      </c>
      <c r="J3997">
        <v>1421339077</v>
      </c>
      <c r="K3997" t="b">
        <v>0</v>
      </c>
      <c r="L3997">
        <v>4</v>
      </c>
      <c r="M3997" t="b">
        <v>0</v>
      </c>
      <c r="N3997" t="s">
        <v>8271</v>
      </c>
      <c r="O3997" s="5">
        <f t="shared" si="248"/>
        <v>35</v>
      </c>
      <c r="P3997" s="7">
        <f t="shared" si="249"/>
        <v>17.5</v>
      </c>
      <c r="Q3997" t="s">
        <v>8317</v>
      </c>
      <c r="R3997" t="s">
        <v>8318</v>
      </c>
      <c r="S3997" s="12">
        <f t="shared" si="250"/>
        <v>42019.683761574073</v>
      </c>
      <c r="T3997" s="12">
        <f t="shared" si="251"/>
        <v>42049.477083333331</v>
      </c>
    </row>
    <row r="3998" spans="1:20" ht="45" x14ac:dyDescent="0.25">
      <c r="A3998">
        <v>3996</v>
      </c>
      <c r="B3998" s="3" t="s">
        <v>3992</v>
      </c>
      <c r="C3998" s="3" t="s">
        <v>8102</v>
      </c>
      <c r="D3998">
        <v>3000</v>
      </c>
      <c r="E3998">
        <v>497</v>
      </c>
      <c r="F3998" t="s">
        <v>8221</v>
      </c>
      <c r="G3998" t="s">
        <v>8224</v>
      </c>
      <c r="H3998" t="s">
        <v>8246</v>
      </c>
      <c r="I3998">
        <v>1416499440</v>
      </c>
      <c r="J3998">
        <v>1415341464</v>
      </c>
      <c r="K3998" t="b">
        <v>0</v>
      </c>
      <c r="L3998">
        <v>17</v>
      </c>
      <c r="M3998" t="b">
        <v>0</v>
      </c>
      <c r="N3998" t="s">
        <v>8271</v>
      </c>
      <c r="O3998" s="5">
        <f t="shared" si="248"/>
        <v>16.566666666666666</v>
      </c>
      <c r="P3998" s="7">
        <f t="shared" si="249"/>
        <v>29.235294117647058</v>
      </c>
      <c r="Q3998" t="s">
        <v>8317</v>
      </c>
      <c r="R3998" t="s">
        <v>8318</v>
      </c>
      <c r="S3998" s="12">
        <f t="shared" si="250"/>
        <v>41950.26694444444</v>
      </c>
      <c r="T3998" s="12">
        <f t="shared" si="251"/>
        <v>41963.669444444444</v>
      </c>
    </row>
    <row r="3999" spans="1:20" ht="60" x14ac:dyDescent="0.25">
      <c r="A3999">
        <v>3997</v>
      </c>
      <c r="B3999" s="3" t="s">
        <v>3993</v>
      </c>
      <c r="C3999" s="3" t="s">
        <v>8103</v>
      </c>
      <c r="D3999">
        <v>3000</v>
      </c>
      <c r="E3999">
        <v>0</v>
      </c>
      <c r="F3999" t="s">
        <v>8221</v>
      </c>
      <c r="G3999" t="s">
        <v>8225</v>
      </c>
      <c r="H3999" t="s">
        <v>8247</v>
      </c>
      <c r="I3999">
        <v>1428222221</v>
      </c>
      <c r="J3999">
        <v>1425633821</v>
      </c>
      <c r="K3999" t="b">
        <v>0</v>
      </c>
      <c r="L3999">
        <v>0</v>
      </c>
      <c r="M3999" t="b">
        <v>0</v>
      </c>
      <c r="N3999" t="s">
        <v>8271</v>
      </c>
      <c r="O3999" s="5">
        <f t="shared" si="248"/>
        <v>0</v>
      </c>
      <c r="P3999" s="7" t="str">
        <f t="shared" si="249"/>
        <v>N/A</v>
      </c>
      <c r="Q3999" t="s">
        <v>8317</v>
      </c>
      <c r="R3999" t="s">
        <v>8318</v>
      </c>
      <c r="S3999" s="12">
        <f t="shared" si="250"/>
        <v>42069.391446759255</v>
      </c>
      <c r="T3999" s="12">
        <f t="shared" si="251"/>
        <v>42099.349780092598</v>
      </c>
    </row>
    <row r="4000" spans="1:20" ht="45" x14ac:dyDescent="0.25">
      <c r="A4000">
        <v>3998</v>
      </c>
      <c r="B4000" s="3" t="s">
        <v>3994</v>
      </c>
      <c r="C4000" s="3" t="s">
        <v>8104</v>
      </c>
      <c r="D4000">
        <v>1250</v>
      </c>
      <c r="E4000">
        <v>715</v>
      </c>
      <c r="F4000" t="s">
        <v>8221</v>
      </c>
      <c r="G4000" t="s">
        <v>8224</v>
      </c>
      <c r="H4000" t="s">
        <v>8246</v>
      </c>
      <c r="I4000">
        <v>1427580426</v>
      </c>
      <c r="J4000">
        <v>1424992026</v>
      </c>
      <c r="K4000" t="b">
        <v>0</v>
      </c>
      <c r="L4000">
        <v>12</v>
      </c>
      <c r="M4000" t="b">
        <v>0</v>
      </c>
      <c r="N4000" t="s">
        <v>8271</v>
      </c>
      <c r="O4000" s="5">
        <f t="shared" si="248"/>
        <v>57.199999999999996</v>
      </c>
      <c r="P4000" s="7">
        <f t="shared" si="249"/>
        <v>59.583333333333336</v>
      </c>
      <c r="Q4000" t="s">
        <v>8317</v>
      </c>
      <c r="R4000" t="s">
        <v>8318</v>
      </c>
      <c r="S4000" s="12">
        <f t="shared" si="250"/>
        <v>42061.963263888887</v>
      </c>
      <c r="T4000" s="12">
        <f t="shared" si="251"/>
        <v>42091.921597222223</v>
      </c>
    </row>
    <row r="4001" spans="1:20" ht="45" x14ac:dyDescent="0.25">
      <c r="A4001">
        <v>3999</v>
      </c>
      <c r="B4001" s="3" t="s">
        <v>3995</v>
      </c>
      <c r="C4001" s="3" t="s">
        <v>8105</v>
      </c>
      <c r="D4001">
        <v>7000</v>
      </c>
      <c r="E4001">
        <v>1156</v>
      </c>
      <c r="F4001" t="s">
        <v>8221</v>
      </c>
      <c r="G4001" t="s">
        <v>8224</v>
      </c>
      <c r="H4001" t="s">
        <v>8246</v>
      </c>
      <c r="I4001">
        <v>1409514709</v>
      </c>
      <c r="J4001">
        <v>1406058798</v>
      </c>
      <c r="K4001" t="b">
        <v>0</v>
      </c>
      <c r="L4001">
        <v>14</v>
      </c>
      <c r="M4001" t="b">
        <v>0</v>
      </c>
      <c r="N4001" t="s">
        <v>8271</v>
      </c>
      <c r="O4001" s="5">
        <f t="shared" si="248"/>
        <v>16.514285714285716</v>
      </c>
      <c r="P4001" s="7">
        <f t="shared" si="249"/>
        <v>82.571428571428569</v>
      </c>
      <c r="Q4001" t="s">
        <v>8317</v>
      </c>
      <c r="R4001" t="s">
        <v>8318</v>
      </c>
      <c r="S4001" s="12">
        <f t="shared" si="250"/>
        <v>41842.828680555554</v>
      </c>
      <c r="T4001" s="12">
        <f t="shared" si="251"/>
        <v>41882.827650462961</v>
      </c>
    </row>
    <row r="4002" spans="1:20" ht="30" x14ac:dyDescent="0.25">
      <c r="A4002">
        <v>4000</v>
      </c>
      <c r="B4002" s="3" t="s">
        <v>3996</v>
      </c>
      <c r="C4002" s="3" t="s">
        <v>8106</v>
      </c>
      <c r="D4002">
        <v>8000</v>
      </c>
      <c r="E4002">
        <v>10</v>
      </c>
      <c r="F4002" t="s">
        <v>8221</v>
      </c>
      <c r="G4002" t="s">
        <v>8224</v>
      </c>
      <c r="H4002" t="s">
        <v>8246</v>
      </c>
      <c r="I4002">
        <v>1462631358</v>
      </c>
      <c r="J4002">
        <v>1457450958</v>
      </c>
      <c r="K4002" t="b">
        <v>0</v>
      </c>
      <c r="L4002">
        <v>1</v>
      </c>
      <c r="M4002" t="b">
        <v>0</v>
      </c>
      <c r="N4002" t="s">
        <v>8271</v>
      </c>
      <c r="O4002" s="5">
        <f t="shared" si="248"/>
        <v>0.125</v>
      </c>
      <c r="P4002" s="7">
        <f t="shared" si="249"/>
        <v>10</v>
      </c>
      <c r="Q4002" t="s">
        <v>8317</v>
      </c>
      <c r="R4002" t="s">
        <v>8318</v>
      </c>
      <c r="S4002" s="12">
        <f t="shared" si="250"/>
        <v>42437.64534722222</v>
      </c>
      <c r="T4002" s="12">
        <f t="shared" si="251"/>
        <v>42497.603680555556</v>
      </c>
    </row>
    <row r="4003" spans="1:20" ht="60" x14ac:dyDescent="0.25">
      <c r="A4003">
        <v>4001</v>
      </c>
      <c r="B4003" s="3" t="s">
        <v>3997</v>
      </c>
      <c r="C4003" s="3" t="s">
        <v>8107</v>
      </c>
      <c r="D4003">
        <v>1200</v>
      </c>
      <c r="E4003">
        <v>453</v>
      </c>
      <c r="F4003" t="s">
        <v>8221</v>
      </c>
      <c r="G4003" t="s">
        <v>8225</v>
      </c>
      <c r="H4003" t="s">
        <v>8247</v>
      </c>
      <c r="I4003">
        <v>1488394800</v>
      </c>
      <c r="J4003">
        <v>1486681708</v>
      </c>
      <c r="K4003" t="b">
        <v>0</v>
      </c>
      <c r="L4003">
        <v>14</v>
      </c>
      <c r="M4003" t="b">
        <v>0</v>
      </c>
      <c r="N4003" t="s">
        <v>8271</v>
      </c>
      <c r="O4003" s="5">
        <f t="shared" si="248"/>
        <v>37.75</v>
      </c>
      <c r="P4003" s="7">
        <f t="shared" si="249"/>
        <v>32.357142857142854</v>
      </c>
      <c r="Q4003" t="s">
        <v>8317</v>
      </c>
      <c r="R4003" t="s">
        <v>8318</v>
      </c>
      <c r="S4003" s="12">
        <f t="shared" si="250"/>
        <v>42775.964212962965</v>
      </c>
      <c r="T4003" s="12">
        <f t="shared" si="251"/>
        <v>42795.791666666672</v>
      </c>
    </row>
    <row r="4004" spans="1:20" ht="60" x14ac:dyDescent="0.25">
      <c r="A4004">
        <v>4002</v>
      </c>
      <c r="B4004" s="3" t="s">
        <v>3998</v>
      </c>
      <c r="C4004" s="3" t="s">
        <v>8108</v>
      </c>
      <c r="D4004">
        <v>1250</v>
      </c>
      <c r="E4004">
        <v>23</v>
      </c>
      <c r="F4004" t="s">
        <v>8221</v>
      </c>
      <c r="G4004" t="s">
        <v>8224</v>
      </c>
      <c r="H4004" t="s">
        <v>8246</v>
      </c>
      <c r="I4004">
        <v>1411779761</v>
      </c>
      <c r="J4004">
        <v>1409187761</v>
      </c>
      <c r="K4004" t="b">
        <v>0</v>
      </c>
      <c r="L4004">
        <v>4</v>
      </c>
      <c r="M4004" t="b">
        <v>0</v>
      </c>
      <c r="N4004" t="s">
        <v>8271</v>
      </c>
      <c r="O4004" s="5">
        <f t="shared" si="248"/>
        <v>1.8399999999999999</v>
      </c>
      <c r="P4004" s="7">
        <f t="shared" si="249"/>
        <v>5.75</v>
      </c>
      <c r="Q4004" t="s">
        <v>8317</v>
      </c>
      <c r="R4004" t="s">
        <v>8318</v>
      </c>
      <c r="S4004" s="12">
        <f t="shared" si="250"/>
        <v>41879.043530092589</v>
      </c>
      <c r="T4004" s="12">
        <f t="shared" si="251"/>
        <v>41909.043530092589</v>
      </c>
    </row>
    <row r="4005" spans="1:20" ht="45" x14ac:dyDescent="0.25">
      <c r="A4005">
        <v>4003</v>
      </c>
      <c r="B4005" s="3" t="s">
        <v>3999</v>
      </c>
      <c r="C4005" s="3" t="s">
        <v>8071</v>
      </c>
      <c r="D4005">
        <v>2000</v>
      </c>
      <c r="E4005">
        <v>201</v>
      </c>
      <c r="F4005" t="s">
        <v>8221</v>
      </c>
      <c r="G4005" t="s">
        <v>8224</v>
      </c>
      <c r="H4005" t="s">
        <v>8246</v>
      </c>
      <c r="I4005">
        <v>1424009147</v>
      </c>
      <c r="J4005">
        <v>1421417147</v>
      </c>
      <c r="K4005" t="b">
        <v>0</v>
      </c>
      <c r="L4005">
        <v>2</v>
      </c>
      <c r="M4005" t="b">
        <v>0</v>
      </c>
      <c r="N4005" t="s">
        <v>8271</v>
      </c>
      <c r="O4005" s="5">
        <f t="shared" si="248"/>
        <v>10.050000000000001</v>
      </c>
      <c r="P4005" s="7">
        <f t="shared" si="249"/>
        <v>100.5</v>
      </c>
      <c r="Q4005" t="s">
        <v>8317</v>
      </c>
      <c r="R4005" t="s">
        <v>8318</v>
      </c>
      <c r="S4005" s="12">
        <f t="shared" si="250"/>
        <v>42020.587349537032</v>
      </c>
      <c r="T4005" s="12">
        <f t="shared" si="251"/>
        <v>42050.587349537032</v>
      </c>
    </row>
    <row r="4006" spans="1:20" x14ac:dyDescent="0.25">
      <c r="A4006">
        <v>4004</v>
      </c>
      <c r="B4006" s="3" t="s">
        <v>4000</v>
      </c>
      <c r="C4006" s="3" t="s">
        <v>8109</v>
      </c>
      <c r="D4006">
        <v>500</v>
      </c>
      <c r="E4006">
        <v>1</v>
      </c>
      <c r="F4006" t="s">
        <v>8221</v>
      </c>
      <c r="G4006" t="s">
        <v>8224</v>
      </c>
      <c r="H4006" t="s">
        <v>8246</v>
      </c>
      <c r="I4006">
        <v>1412740457</v>
      </c>
      <c r="J4006">
        <v>1410148457</v>
      </c>
      <c r="K4006" t="b">
        <v>0</v>
      </c>
      <c r="L4006">
        <v>1</v>
      </c>
      <c r="M4006" t="b">
        <v>0</v>
      </c>
      <c r="N4006" t="s">
        <v>8271</v>
      </c>
      <c r="O4006" s="5">
        <f t="shared" si="248"/>
        <v>0.2</v>
      </c>
      <c r="P4006" s="7">
        <f t="shared" si="249"/>
        <v>1</v>
      </c>
      <c r="Q4006" t="s">
        <v>8317</v>
      </c>
      <c r="R4006" t="s">
        <v>8318</v>
      </c>
      <c r="S4006" s="12">
        <f t="shared" si="250"/>
        <v>41890.16269675926</v>
      </c>
      <c r="T4006" s="12">
        <f t="shared" si="251"/>
        <v>41920.16269675926</v>
      </c>
    </row>
    <row r="4007" spans="1:20" ht="45" x14ac:dyDescent="0.25">
      <c r="A4007">
        <v>4005</v>
      </c>
      <c r="B4007" s="3" t="s">
        <v>4001</v>
      </c>
      <c r="C4007" s="3" t="s">
        <v>8110</v>
      </c>
      <c r="D4007">
        <v>3000</v>
      </c>
      <c r="E4007">
        <v>40</v>
      </c>
      <c r="F4007" t="s">
        <v>8221</v>
      </c>
      <c r="G4007" t="s">
        <v>8224</v>
      </c>
      <c r="H4007" t="s">
        <v>8246</v>
      </c>
      <c r="I4007">
        <v>1413832985</v>
      </c>
      <c r="J4007">
        <v>1408648985</v>
      </c>
      <c r="K4007" t="b">
        <v>0</v>
      </c>
      <c r="L4007">
        <v>2</v>
      </c>
      <c r="M4007" t="b">
        <v>0</v>
      </c>
      <c r="N4007" t="s">
        <v>8271</v>
      </c>
      <c r="O4007" s="5">
        <f t="shared" si="248"/>
        <v>1.3333333333333335</v>
      </c>
      <c r="P4007" s="7">
        <f t="shared" si="249"/>
        <v>20</v>
      </c>
      <c r="Q4007" t="s">
        <v>8317</v>
      </c>
      <c r="R4007" t="s">
        <v>8318</v>
      </c>
      <c r="S4007" s="12">
        <f t="shared" si="250"/>
        <v>41872.807696759257</v>
      </c>
      <c r="T4007" s="12">
        <f t="shared" si="251"/>
        <v>41932.807696759257</v>
      </c>
    </row>
    <row r="4008" spans="1:20" ht="60" x14ac:dyDescent="0.25">
      <c r="A4008">
        <v>4006</v>
      </c>
      <c r="B4008" s="3" t="s">
        <v>4002</v>
      </c>
      <c r="C4008" s="3" t="s">
        <v>8111</v>
      </c>
      <c r="D4008">
        <v>30000</v>
      </c>
      <c r="E4008">
        <v>2</v>
      </c>
      <c r="F4008" t="s">
        <v>8221</v>
      </c>
      <c r="G4008" t="s">
        <v>8224</v>
      </c>
      <c r="H4008" t="s">
        <v>8246</v>
      </c>
      <c r="I4008">
        <v>1455647587</v>
      </c>
      <c r="J4008">
        <v>1453487587</v>
      </c>
      <c r="K4008" t="b">
        <v>0</v>
      </c>
      <c r="L4008">
        <v>1</v>
      </c>
      <c r="M4008" t="b">
        <v>0</v>
      </c>
      <c r="N4008" t="s">
        <v>8271</v>
      </c>
      <c r="O4008" s="5">
        <f t="shared" si="248"/>
        <v>6.6666666666666671E-3</v>
      </c>
      <c r="P4008" s="7">
        <f t="shared" si="249"/>
        <v>2</v>
      </c>
      <c r="Q4008" t="s">
        <v>8317</v>
      </c>
      <c r="R4008" t="s">
        <v>8318</v>
      </c>
      <c r="S4008" s="12">
        <f t="shared" si="250"/>
        <v>42391.772997685184</v>
      </c>
      <c r="T4008" s="12">
        <f t="shared" si="251"/>
        <v>42416.772997685184</v>
      </c>
    </row>
    <row r="4009" spans="1:20" ht="45" x14ac:dyDescent="0.25">
      <c r="A4009">
        <v>4007</v>
      </c>
      <c r="B4009" s="3" t="s">
        <v>4003</v>
      </c>
      <c r="C4009" s="3" t="s">
        <v>8112</v>
      </c>
      <c r="D4009">
        <v>2000</v>
      </c>
      <c r="E4009">
        <v>5</v>
      </c>
      <c r="F4009" t="s">
        <v>8221</v>
      </c>
      <c r="G4009" t="s">
        <v>8224</v>
      </c>
      <c r="H4009" t="s">
        <v>8246</v>
      </c>
      <c r="I4009">
        <v>1409070480</v>
      </c>
      <c r="J4009">
        <v>1406572381</v>
      </c>
      <c r="K4009" t="b">
        <v>0</v>
      </c>
      <c r="L4009">
        <v>1</v>
      </c>
      <c r="M4009" t="b">
        <v>0</v>
      </c>
      <c r="N4009" t="s">
        <v>8271</v>
      </c>
      <c r="O4009" s="5">
        <f t="shared" si="248"/>
        <v>0.25</v>
      </c>
      <c r="P4009" s="7">
        <f t="shared" si="249"/>
        <v>5</v>
      </c>
      <c r="Q4009" t="s">
        <v>8317</v>
      </c>
      <c r="R4009" t="s">
        <v>8318</v>
      </c>
      <c r="S4009" s="12">
        <f t="shared" si="250"/>
        <v>41848.772928240738</v>
      </c>
      <c r="T4009" s="12">
        <f t="shared" si="251"/>
        <v>41877.686111111114</v>
      </c>
    </row>
    <row r="4010" spans="1:20" ht="60" x14ac:dyDescent="0.25">
      <c r="A4010">
        <v>4008</v>
      </c>
      <c r="B4010" s="3" t="s">
        <v>4004</v>
      </c>
      <c r="C4010" s="3" t="s">
        <v>8113</v>
      </c>
      <c r="D4010">
        <v>1000</v>
      </c>
      <c r="E4010">
        <v>60</v>
      </c>
      <c r="F4010" t="s">
        <v>8221</v>
      </c>
      <c r="G4010" t="s">
        <v>8225</v>
      </c>
      <c r="H4010" t="s">
        <v>8247</v>
      </c>
      <c r="I4010">
        <v>1437606507</v>
      </c>
      <c r="J4010">
        <v>1435014507</v>
      </c>
      <c r="K4010" t="b">
        <v>0</v>
      </c>
      <c r="L4010">
        <v>4</v>
      </c>
      <c r="M4010" t="b">
        <v>0</v>
      </c>
      <c r="N4010" t="s">
        <v>8271</v>
      </c>
      <c r="O4010" s="5">
        <f t="shared" si="248"/>
        <v>6</v>
      </c>
      <c r="P4010" s="7">
        <f t="shared" si="249"/>
        <v>15</v>
      </c>
      <c r="Q4010" t="s">
        <v>8317</v>
      </c>
      <c r="R4010" t="s">
        <v>8318</v>
      </c>
      <c r="S4010" s="12">
        <f t="shared" si="250"/>
        <v>42177.964201388888</v>
      </c>
      <c r="T4010" s="12">
        <f t="shared" si="251"/>
        <v>42207.964201388888</v>
      </c>
    </row>
    <row r="4011" spans="1:20" ht="45" x14ac:dyDescent="0.25">
      <c r="A4011">
        <v>4009</v>
      </c>
      <c r="B4011" s="3" t="s">
        <v>4005</v>
      </c>
      <c r="C4011" s="3" t="s">
        <v>8114</v>
      </c>
      <c r="D4011">
        <v>1930</v>
      </c>
      <c r="E4011">
        <v>75</v>
      </c>
      <c r="F4011" t="s">
        <v>8221</v>
      </c>
      <c r="G4011" t="s">
        <v>8225</v>
      </c>
      <c r="H4011" t="s">
        <v>8247</v>
      </c>
      <c r="I4011">
        <v>1410281360</v>
      </c>
      <c r="J4011">
        <v>1406825360</v>
      </c>
      <c r="K4011" t="b">
        <v>0</v>
      </c>
      <c r="L4011">
        <v>3</v>
      </c>
      <c r="M4011" t="b">
        <v>0</v>
      </c>
      <c r="N4011" t="s">
        <v>8271</v>
      </c>
      <c r="O4011" s="5">
        <f t="shared" si="248"/>
        <v>3.8860103626943006</v>
      </c>
      <c r="P4011" s="7">
        <f t="shared" si="249"/>
        <v>25</v>
      </c>
      <c r="Q4011" t="s">
        <v>8317</v>
      </c>
      <c r="R4011" t="s">
        <v>8318</v>
      </c>
      <c r="S4011" s="12">
        <f t="shared" si="250"/>
        <v>41851.700925925928</v>
      </c>
      <c r="T4011" s="12">
        <f t="shared" si="251"/>
        <v>41891.700925925928</v>
      </c>
    </row>
    <row r="4012" spans="1:20" ht="45" x14ac:dyDescent="0.25">
      <c r="A4012">
        <v>4010</v>
      </c>
      <c r="B4012" s="3" t="s">
        <v>4006</v>
      </c>
      <c r="C4012" s="3" t="s">
        <v>8115</v>
      </c>
      <c r="D4012">
        <v>7200</v>
      </c>
      <c r="E4012">
        <v>1742</v>
      </c>
      <c r="F4012" t="s">
        <v>8221</v>
      </c>
      <c r="G4012" t="s">
        <v>8224</v>
      </c>
      <c r="H4012" t="s">
        <v>8246</v>
      </c>
      <c r="I4012">
        <v>1414348166</v>
      </c>
      <c r="J4012">
        <v>1412879366</v>
      </c>
      <c r="K4012" t="b">
        <v>0</v>
      </c>
      <c r="L4012">
        <v>38</v>
      </c>
      <c r="M4012" t="b">
        <v>0</v>
      </c>
      <c r="N4012" t="s">
        <v>8271</v>
      </c>
      <c r="O4012" s="5">
        <f t="shared" si="248"/>
        <v>24.194444444444443</v>
      </c>
      <c r="P4012" s="7">
        <f t="shared" si="249"/>
        <v>45.842105263157897</v>
      </c>
      <c r="Q4012" t="s">
        <v>8317</v>
      </c>
      <c r="R4012" t="s">
        <v>8318</v>
      </c>
      <c r="S4012" s="12">
        <f t="shared" si="250"/>
        <v>41921.770439814813</v>
      </c>
      <c r="T4012" s="12">
        <f t="shared" si="251"/>
        <v>41938.770439814813</v>
      </c>
    </row>
    <row r="4013" spans="1:20" ht="60" x14ac:dyDescent="0.25">
      <c r="A4013">
        <v>4011</v>
      </c>
      <c r="B4013" s="3" t="s">
        <v>4007</v>
      </c>
      <c r="C4013" s="3" t="s">
        <v>8116</v>
      </c>
      <c r="D4013">
        <v>250</v>
      </c>
      <c r="E4013">
        <v>19</v>
      </c>
      <c r="F4013" t="s">
        <v>8221</v>
      </c>
      <c r="G4013" t="s">
        <v>8225</v>
      </c>
      <c r="H4013" t="s">
        <v>8247</v>
      </c>
      <c r="I4013">
        <v>1422450278</v>
      </c>
      <c r="J4013">
        <v>1419858278</v>
      </c>
      <c r="K4013" t="b">
        <v>0</v>
      </c>
      <c r="L4013">
        <v>4</v>
      </c>
      <c r="M4013" t="b">
        <v>0</v>
      </c>
      <c r="N4013" t="s">
        <v>8271</v>
      </c>
      <c r="O4013" s="5">
        <f t="shared" si="248"/>
        <v>7.6</v>
      </c>
      <c r="P4013" s="7">
        <f t="shared" si="249"/>
        <v>4.75</v>
      </c>
      <c r="Q4013" t="s">
        <v>8317</v>
      </c>
      <c r="R4013" t="s">
        <v>8318</v>
      </c>
      <c r="S4013" s="12">
        <f t="shared" si="250"/>
        <v>42002.54488425926</v>
      </c>
      <c r="T4013" s="12">
        <f t="shared" si="251"/>
        <v>42032.54488425926</v>
      </c>
    </row>
    <row r="4014" spans="1:20" ht="60" x14ac:dyDescent="0.25">
      <c r="A4014">
        <v>4012</v>
      </c>
      <c r="B4014" s="3" t="s">
        <v>4008</v>
      </c>
      <c r="C4014" s="3" t="s">
        <v>8117</v>
      </c>
      <c r="D4014">
        <v>575</v>
      </c>
      <c r="E4014">
        <v>0</v>
      </c>
      <c r="F4014" t="s">
        <v>8221</v>
      </c>
      <c r="G4014" t="s">
        <v>8225</v>
      </c>
      <c r="H4014" t="s">
        <v>8247</v>
      </c>
      <c r="I4014">
        <v>1430571849</v>
      </c>
      <c r="J4014">
        <v>1427979849</v>
      </c>
      <c r="K4014" t="b">
        <v>0</v>
      </c>
      <c r="L4014">
        <v>0</v>
      </c>
      <c r="M4014" t="b">
        <v>0</v>
      </c>
      <c r="N4014" t="s">
        <v>8271</v>
      </c>
      <c r="O4014" s="5">
        <f t="shared" si="248"/>
        <v>0</v>
      </c>
      <c r="P4014" s="7" t="str">
        <f t="shared" si="249"/>
        <v>N/A</v>
      </c>
      <c r="Q4014" t="s">
        <v>8317</v>
      </c>
      <c r="R4014" t="s">
        <v>8318</v>
      </c>
      <c r="S4014" s="12">
        <f t="shared" si="250"/>
        <v>42096.544548611113</v>
      </c>
      <c r="T4014" s="12">
        <f t="shared" si="251"/>
        <v>42126.544548611113</v>
      </c>
    </row>
    <row r="4015" spans="1:20" ht="60" x14ac:dyDescent="0.25">
      <c r="A4015">
        <v>4013</v>
      </c>
      <c r="B4015" s="3" t="s">
        <v>4009</v>
      </c>
      <c r="C4015" s="3" t="s">
        <v>8118</v>
      </c>
      <c r="D4015">
        <v>2000</v>
      </c>
      <c r="E4015">
        <v>26</v>
      </c>
      <c r="F4015" t="s">
        <v>8221</v>
      </c>
      <c r="G4015" t="s">
        <v>8224</v>
      </c>
      <c r="H4015" t="s">
        <v>8246</v>
      </c>
      <c r="I4015">
        <v>1424070823</v>
      </c>
      <c r="J4015">
        <v>1421478823</v>
      </c>
      <c r="K4015" t="b">
        <v>0</v>
      </c>
      <c r="L4015">
        <v>2</v>
      </c>
      <c r="M4015" t="b">
        <v>0</v>
      </c>
      <c r="N4015" t="s">
        <v>8271</v>
      </c>
      <c r="O4015" s="5">
        <f t="shared" si="248"/>
        <v>1.3</v>
      </c>
      <c r="P4015" s="7">
        <f t="shared" si="249"/>
        <v>13</v>
      </c>
      <c r="Q4015" t="s">
        <v>8317</v>
      </c>
      <c r="R4015" t="s">
        <v>8318</v>
      </c>
      <c r="S4015" s="12">
        <f t="shared" si="250"/>
        <v>42021.301192129627</v>
      </c>
      <c r="T4015" s="12">
        <f t="shared" si="251"/>
        <v>42051.301192129627</v>
      </c>
    </row>
    <row r="4016" spans="1:20" ht="60" x14ac:dyDescent="0.25">
      <c r="A4016">
        <v>4014</v>
      </c>
      <c r="B4016" s="3" t="s">
        <v>4010</v>
      </c>
      <c r="C4016" s="3" t="s">
        <v>8119</v>
      </c>
      <c r="D4016">
        <v>9000</v>
      </c>
      <c r="E4016">
        <v>0</v>
      </c>
      <c r="F4016" t="s">
        <v>8221</v>
      </c>
      <c r="G4016" t="s">
        <v>8224</v>
      </c>
      <c r="H4016" t="s">
        <v>8246</v>
      </c>
      <c r="I4016">
        <v>1457157269</v>
      </c>
      <c r="J4016">
        <v>1455861269</v>
      </c>
      <c r="K4016" t="b">
        <v>0</v>
      </c>
      <c r="L4016">
        <v>0</v>
      </c>
      <c r="M4016" t="b">
        <v>0</v>
      </c>
      <c r="N4016" t="s">
        <v>8271</v>
      </c>
      <c r="O4016" s="5">
        <f t="shared" si="248"/>
        <v>0</v>
      </c>
      <c r="P4016" s="7" t="str">
        <f t="shared" si="249"/>
        <v>N/A</v>
      </c>
      <c r="Q4016" t="s">
        <v>8317</v>
      </c>
      <c r="R4016" t="s">
        <v>8318</v>
      </c>
      <c r="S4016" s="12">
        <f t="shared" si="250"/>
        <v>42419.246168981481</v>
      </c>
      <c r="T4016" s="12">
        <f t="shared" si="251"/>
        <v>42434.246168981481</v>
      </c>
    </row>
    <row r="4017" spans="1:20" ht="60" x14ac:dyDescent="0.25">
      <c r="A4017">
        <v>4015</v>
      </c>
      <c r="B4017" s="3" t="s">
        <v>4011</v>
      </c>
      <c r="C4017" s="3" t="s">
        <v>8120</v>
      </c>
      <c r="D4017">
        <v>7000</v>
      </c>
      <c r="E4017">
        <v>1</v>
      </c>
      <c r="F4017" t="s">
        <v>8221</v>
      </c>
      <c r="G4017" t="s">
        <v>8224</v>
      </c>
      <c r="H4017" t="s">
        <v>8246</v>
      </c>
      <c r="I4017">
        <v>1437331463</v>
      </c>
      <c r="J4017">
        <v>1434739463</v>
      </c>
      <c r="K4017" t="b">
        <v>0</v>
      </c>
      <c r="L4017">
        <v>1</v>
      </c>
      <c r="M4017" t="b">
        <v>0</v>
      </c>
      <c r="N4017" t="s">
        <v>8271</v>
      </c>
      <c r="O4017" s="5">
        <f t="shared" si="248"/>
        <v>1.4285714285714287E-2</v>
      </c>
      <c r="P4017" s="7">
        <f t="shared" si="249"/>
        <v>1</v>
      </c>
      <c r="Q4017" t="s">
        <v>8317</v>
      </c>
      <c r="R4017" t="s">
        <v>8318</v>
      </c>
      <c r="S4017" s="12">
        <f t="shared" si="250"/>
        <v>42174.780821759254</v>
      </c>
      <c r="T4017" s="12">
        <f t="shared" si="251"/>
        <v>42204.780821759254</v>
      </c>
    </row>
    <row r="4018" spans="1:20" ht="60" x14ac:dyDescent="0.25">
      <c r="A4018">
        <v>4016</v>
      </c>
      <c r="B4018" s="3" t="s">
        <v>4012</v>
      </c>
      <c r="C4018" s="3" t="s">
        <v>8121</v>
      </c>
      <c r="D4018">
        <v>500</v>
      </c>
      <c r="E4018">
        <v>70</v>
      </c>
      <c r="F4018" t="s">
        <v>8221</v>
      </c>
      <c r="G4018" t="s">
        <v>8225</v>
      </c>
      <c r="H4018" t="s">
        <v>8247</v>
      </c>
      <c r="I4018">
        <v>1410987400</v>
      </c>
      <c r="J4018">
        <v>1408395400</v>
      </c>
      <c r="K4018" t="b">
        <v>0</v>
      </c>
      <c r="L4018">
        <v>7</v>
      </c>
      <c r="M4018" t="b">
        <v>0</v>
      </c>
      <c r="N4018" t="s">
        <v>8271</v>
      </c>
      <c r="O4018" s="5">
        <f t="shared" si="248"/>
        <v>14.000000000000002</v>
      </c>
      <c r="P4018" s="7">
        <f t="shared" si="249"/>
        <v>10</v>
      </c>
      <c r="Q4018" t="s">
        <v>8317</v>
      </c>
      <c r="R4018" t="s">
        <v>8318</v>
      </c>
      <c r="S4018" s="12">
        <f t="shared" si="250"/>
        <v>41869.872685185182</v>
      </c>
      <c r="T4018" s="12">
        <f t="shared" si="251"/>
        <v>41899.872685185182</v>
      </c>
    </row>
    <row r="4019" spans="1:20" ht="60" x14ac:dyDescent="0.25">
      <c r="A4019">
        <v>4017</v>
      </c>
      <c r="B4019" s="3" t="s">
        <v>4013</v>
      </c>
      <c r="C4019" s="3" t="s">
        <v>8122</v>
      </c>
      <c r="D4019">
        <v>10000</v>
      </c>
      <c r="E4019">
        <v>105</v>
      </c>
      <c r="F4019" t="s">
        <v>8221</v>
      </c>
      <c r="G4019" t="s">
        <v>8224</v>
      </c>
      <c r="H4019" t="s">
        <v>8246</v>
      </c>
      <c r="I4019">
        <v>1409846874</v>
      </c>
      <c r="J4019">
        <v>1407254874</v>
      </c>
      <c r="K4019" t="b">
        <v>0</v>
      </c>
      <c r="L4019">
        <v>2</v>
      </c>
      <c r="M4019" t="b">
        <v>0</v>
      </c>
      <c r="N4019" t="s">
        <v>8271</v>
      </c>
      <c r="O4019" s="5">
        <f t="shared" si="248"/>
        <v>1.05</v>
      </c>
      <c r="P4019" s="7">
        <f t="shared" si="249"/>
        <v>52.5</v>
      </c>
      <c r="Q4019" t="s">
        <v>8317</v>
      </c>
      <c r="R4019" t="s">
        <v>8318</v>
      </c>
      <c r="S4019" s="12">
        <f t="shared" si="250"/>
        <v>41856.672152777777</v>
      </c>
      <c r="T4019" s="12">
        <f t="shared" si="251"/>
        <v>41886.672152777777</v>
      </c>
    </row>
    <row r="4020" spans="1:20" ht="30" x14ac:dyDescent="0.25">
      <c r="A4020">
        <v>4018</v>
      </c>
      <c r="B4020" s="3" t="s">
        <v>4014</v>
      </c>
      <c r="C4020" s="3" t="s">
        <v>8123</v>
      </c>
      <c r="D4020">
        <v>1500</v>
      </c>
      <c r="E4020">
        <v>130</v>
      </c>
      <c r="F4020" t="s">
        <v>8221</v>
      </c>
      <c r="G4020" t="s">
        <v>8225</v>
      </c>
      <c r="H4020" t="s">
        <v>8247</v>
      </c>
      <c r="I4020">
        <v>1475877108</v>
      </c>
      <c r="J4020">
        <v>1473285108</v>
      </c>
      <c r="K4020" t="b">
        <v>0</v>
      </c>
      <c r="L4020">
        <v>4</v>
      </c>
      <c r="M4020" t="b">
        <v>0</v>
      </c>
      <c r="N4020" t="s">
        <v>8271</v>
      </c>
      <c r="O4020" s="5">
        <f t="shared" si="248"/>
        <v>8.6666666666666679</v>
      </c>
      <c r="P4020" s="7">
        <f t="shared" si="249"/>
        <v>32.5</v>
      </c>
      <c r="Q4020" t="s">
        <v>8317</v>
      </c>
      <c r="R4020" t="s">
        <v>8318</v>
      </c>
      <c r="S4020" s="12">
        <f t="shared" si="250"/>
        <v>42620.91097222222</v>
      </c>
      <c r="T4020" s="12">
        <f t="shared" si="251"/>
        <v>42650.91097222222</v>
      </c>
    </row>
    <row r="4021" spans="1:20" ht="60" x14ac:dyDescent="0.25">
      <c r="A4021">
        <v>4019</v>
      </c>
      <c r="B4021" s="3" t="s">
        <v>4015</v>
      </c>
      <c r="C4021" s="3" t="s">
        <v>8124</v>
      </c>
      <c r="D4021">
        <v>3500</v>
      </c>
      <c r="E4021">
        <v>29</v>
      </c>
      <c r="F4021" t="s">
        <v>8221</v>
      </c>
      <c r="G4021" t="s">
        <v>8224</v>
      </c>
      <c r="H4021" t="s">
        <v>8246</v>
      </c>
      <c r="I4021">
        <v>1460737680</v>
      </c>
      <c r="J4021">
        <v>1455725596</v>
      </c>
      <c r="K4021" t="b">
        <v>0</v>
      </c>
      <c r="L4021">
        <v>4</v>
      </c>
      <c r="M4021" t="b">
        <v>0</v>
      </c>
      <c r="N4021" t="s">
        <v>8271</v>
      </c>
      <c r="O4021" s="5">
        <f t="shared" si="248"/>
        <v>0.82857142857142851</v>
      </c>
      <c r="P4021" s="7">
        <f t="shared" si="249"/>
        <v>7.25</v>
      </c>
      <c r="Q4021" t="s">
        <v>8317</v>
      </c>
      <c r="R4021" t="s">
        <v>8318</v>
      </c>
      <c r="S4021" s="12">
        <f t="shared" si="250"/>
        <v>42417.675879629634</v>
      </c>
      <c r="T4021" s="12">
        <f t="shared" si="251"/>
        <v>42475.686111111107</v>
      </c>
    </row>
    <row r="4022" spans="1:20" ht="60" x14ac:dyDescent="0.25">
      <c r="A4022">
        <v>4020</v>
      </c>
      <c r="B4022" s="3" t="s">
        <v>4016</v>
      </c>
      <c r="C4022" s="3" t="s">
        <v>8125</v>
      </c>
      <c r="D4022">
        <v>600</v>
      </c>
      <c r="E4022">
        <v>100</v>
      </c>
      <c r="F4022" t="s">
        <v>8221</v>
      </c>
      <c r="G4022" t="s">
        <v>8224</v>
      </c>
      <c r="H4022" t="s">
        <v>8246</v>
      </c>
      <c r="I4022">
        <v>1427168099</v>
      </c>
      <c r="J4022">
        <v>1424579699</v>
      </c>
      <c r="K4022" t="b">
        <v>0</v>
      </c>
      <c r="L4022">
        <v>3</v>
      </c>
      <c r="M4022" t="b">
        <v>0</v>
      </c>
      <c r="N4022" t="s">
        <v>8271</v>
      </c>
      <c r="O4022" s="5">
        <f t="shared" si="248"/>
        <v>16.666666666666664</v>
      </c>
      <c r="P4022" s="7">
        <f t="shared" si="249"/>
        <v>33.333333333333336</v>
      </c>
      <c r="Q4022" t="s">
        <v>8317</v>
      </c>
      <c r="R4022" t="s">
        <v>8318</v>
      </c>
      <c r="S4022" s="12">
        <f t="shared" si="250"/>
        <v>42057.190960648149</v>
      </c>
      <c r="T4022" s="12">
        <f t="shared" si="251"/>
        <v>42087.149293981478</v>
      </c>
    </row>
    <row r="4023" spans="1:20" ht="45" x14ac:dyDescent="0.25">
      <c r="A4023">
        <v>4021</v>
      </c>
      <c r="B4023" s="3" t="s">
        <v>4017</v>
      </c>
      <c r="C4023" s="3" t="s">
        <v>8126</v>
      </c>
      <c r="D4023">
        <v>15000</v>
      </c>
      <c r="E4023">
        <v>125</v>
      </c>
      <c r="F4023" t="s">
        <v>8221</v>
      </c>
      <c r="G4023" t="s">
        <v>8224</v>
      </c>
      <c r="H4023" t="s">
        <v>8246</v>
      </c>
      <c r="I4023">
        <v>1414360358</v>
      </c>
      <c r="J4023">
        <v>1409176358</v>
      </c>
      <c r="K4023" t="b">
        <v>0</v>
      </c>
      <c r="L4023">
        <v>2</v>
      </c>
      <c r="M4023" t="b">
        <v>0</v>
      </c>
      <c r="N4023" t="s">
        <v>8271</v>
      </c>
      <c r="O4023" s="5">
        <f t="shared" si="248"/>
        <v>0.83333333333333337</v>
      </c>
      <c r="P4023" s="7">
        <f t="shared" si="249"/>
        <v>62.5</v>
      </c>
      <c r="Q4023" t="s">
        <v>8317</v>
      </c>
      <c r="R4023" t="s">
        <v>8318</v>
      </c>
      <c r="S4023" s="12">
        <f t="shared" si="250"/>
        <v>41878.911550925928</v>
      </c>
      <c r="T4023" s="12">
        <f t="shared" si="251"/>
        <v>41938.911550925928</v>
      </c>
    </row>
    <row r="4024" spans="1:20" ht="30" x14ac:dyDescent="0.25">
      <c r="A4024">
        <v>4022</v>
      </c>
      <c r="B4024" s="3" t="s">
        <v>4018</v>
      </c>
      <c r="C4024" s="3" t="s">
        <v>8127</v>
      </c>
      <c r="D4024">
        <v>18000</v>
      </c>
      <c r="E4024">
        <v>12521</v>
      </c>
      <c r="F4024" t="s">
        <v>8221</v>
      </c>
      <c r="G4024" t="s">
        <v>8224</v>
      </c>
      <c r="H4024" t="s">
        <v>8246</v>
      </c>
      <c r="I4024">
        <v>1422759240</v>
      </c>
      <c r="J4024">
        <v>1418824867</v>
      </c>
      <c r="K4024" t="b">
        <v>0</v>
      </c>
      <c r="L4024">
        <v>197</v>
      </c>
      <c r="M4024" t="b">
        <v>0</v>
      </c>
      <c r="N4024" t="s">
        <v>8271</v>
      </c>
      <c r="O4024" s="5">
        <f t="shared" si="248"/>
        <v>69.561111111111103</v>
      </c>
      <c r="P4024" s="7">
        <f t="shared" si="249"/>
        <v>63.558375634517766</v>
      </c>
      <c r="Q4024" t="s">
        <v>8317</v>
      </c>
      <c r="R4024" t="s">
        <v>8318</v>
      </c>
      <c r="S4024" s="12">
        <f t="shared" si="250"/>
        <v>41990.584108796291</v>
      </c>
      <c r="T4024" s="12">
        <f t="shared" si="251"/>
        <v>42036.120833333334</v>
      </c>
    </row>
    <row r="4025" spans="1:20" ht="45" x14ac:dyDescent="0.25">
      <c r="A4025">
        <v>4023</v>
      </c>
      <c r="B4025" s="3" t="s">
        <v>4019</v>
      </c>
      <c r="C4025" s="3" t="s">
        <v>8128</v>
      </c>
      <c r="D4025">
        <v>7000</v>
      </c>
      <c r="E4025">
        <v>0</v>
      </c>
      <c r="F4025" t="s">
        <v>8221</v>
      </c>
      <c r="G4025" t="s">
        <v>8224</v>
      </c>
      <c r="H4025" t="s">
        <v>8246</v>
      </c>
      <c r="I4025">
        <v>1458860363</v>
      </c>
      <c r="J4025">
        <v>1454975963</v>
      </c>
      <c r="K4025" t="b">
        <v>0</v>
      </c>
      <c r="L4025">
        <v>0</v>
      </c>
      <c r="M4025" t="b">
        <v>0</v>
      </c>
      <c r="N4025" t="s">
        <v>8271</v>
      </c>
      <c r="O4025" s="5">
        <f t="shared" si="248"/>
        <v>0</v>
      </c>
      <c r="P4025" s="7" t="str">
        <f t="shared" si="249"/>
        <v>N/A</v>
      </c>
      <c r="Q4025" t="s">
        <v>8317</v>
      </c>
      <c r="R4025" t="s">
        <v>8318</v>
      </c>
      <c r="S4025" s="12">
        <f t="shared" si="250"/>
        <v>42408.999571759254</v>
      </c>
      <c r="T4025" s="12">
        <f t="shared" si="251"/>
        <v>42453.957905092597</v>
      </c>
    </row>
    <row r="4026" spans="1:20" ht="60" x14ac:dyDescent="0.25">
      <c r="A4026">
        <v>4024</v>
      </c>
      <c r="B4026" s="3" t="s">
        <v>4020</v>
      </c>
      <c r="C4026" s="3" t="s">
        <v>8129</v>
      </c>
      <c r="D4026">
        <v>800</v>
      </c>
      <c r="E4026">
        <v>10</v>
      </c>
      <c r="F4026" t="s">
        <v>8221</v>
      </c>
      <c r="G4026" t="s">
        <v>8224</v>
      </c>
      <c r="H4026" t="s">
        <v>8246</v>
      </c>
      <c r="I4026">
        <v>1441037097</v>
      </c>
      <c r="J4026">
        <v>1438445097</v>
      </c>
      <c r="K4026" t="b">
        <v>0</v>
      </c>
      <c r="L4026">
        <v>1</v>
      </c>
      <c r="M4026" t="b">
        <v>0</v>
      </c>
      <c r="N4026" t="s">
        <v>8271</v>
      </c>
      <c r="O4026" s="5">
        <f t="shared" si="248"/>
        <v>1.25</v>
      </c>
      <c r="P4026" s="7">
        <f t="shared" si="249"/>
        <v>10</v>
      </c>
      <c r="Q4026" t="s">
        <v>8317</v>
      </c>
      <c r="R4026" t="s">
        <v>8318</v>
      </c>
      <c r="S4026" s="12">
        <f t="shared" si="250"/>
        <v>42217.670104166667</v>
      </c>
      <c r="T4026" s="12">
        <f t="shared" si="251"/>
        <v>42247.670104166667</v>
      </c>
    </row>
    <row r="4027" spans="1:20" ht="60" x14ac:dyDescent="0.25">
      <c r="A4027">
        <v>4025</v>
      </c>
      <c r="B4027" s="3" t="s">
        <v>4021</v>
      </c>
      <c r="C4027" s="3" t="s">
        <v>8130</v>
      </c>
      <c r="D4027">
        <v>5000</v>
      </c>
      <c r="E4027">
        <v>250</v>
      </c>
      <c r="F4027" t="s">
        <v>8221</v>
      </c>
      <c r="G4027" t="s">
        <v>8230</v>
      </c>
      <c r="H4027" t="s">
        <v>8249</v>
      </c>
      <c r="I4027">
        <v>1437889336</v>
      </c>
      <c r="J4027">
        <v>1432705336</v>
      </c>
      <c r="K4027" t="b">
        <v>0</v>
      </c>
      <c r="L4027">
        <v>4</v>
      </c>
      <c r="M4027" t="b">
        <v>0</v>
      </c>
      <c r="N4027" t="s">
        <v>8271</v>
      </c>
      <c r="O4027" s="5">
        <f t="shared" si="248"/>
        <v>5</v>
      </c>
      <c r="P4027" s="7">
        <f t="shared" si="249"/>
        <v>62.5</v>
      </c>
      <c r="Q4027" t="s">
        <v>8317</v>
      </c>
      <c r="R4027" t="s">
        <v>8318</v>
      </c>
      <c r="S4027" s="12">
        <f t="shared" si="250"/>
        <v>42151.237685185188</v>
      </c>
      <c r="T4027" s="12">
        <f t="shared" si="251"/>
        <v>42211.237685185188</v>
      </c>
    </row>
    <row r="4028" spans="1:20" ht="45" x14ac:dyDescent="0.25">
      <c r="A4028">
        <v>4026</v>
      </c>
      <c r="B4028" s="3" t="s">
        <v>4022</v>
      </c>
      <c r="C4028" s="3" t="s">
        <v>8131</v>
      </c>
      <c r="D4028">
        <v>4000</v>
      </c>
      <c r="E4028">
        <v>0</v>
      </c>
      <c r="F4028" t="s">
        <v>8221</v>
      </c>
      <c r="G4028" t="s">
        <v>8224</v>
      </c>
      <c r="H4028" t="s">
        <v>8246</v>
      </c>
      <c r="I4028">
        <v>1449247439</v>
      </c>
      <c r="J4028">
        <v>1444059839</v>
      </c>
      <c r="K4028" t="b">
        <v>0</v>
      </c>
      <c r="L4028">
        <v>0</v>
      </c>
      <c r="M4028" t="b">
        <v>0</v>
      </c>
      <c r="N4028" t="s">
        <v>8271</v>
      </c>
      <c r="O4028" s="5">
        <f t="shared" si="248"/>
        <v>0</v>
      </c>
      <c r="P4028" s="7" t="str">
        <f t="shared" si="249"/>
        <v>N/A</v>
      </c>
      <c r="Q4028" t="s">
        <v>8317</v>
      </c>
      <c r="R4028" t="s">
        <v>8318</v>
      </c>
      <c r="S4028" s="12">
        <f t="shared" si="250"/>
        <v>42282.655543981484</v>
      </c>
      <c r="T4028" s="12">
        <f t="shared" si="251"/>
        <v>42342.697210648148</v>
      </c>
    </row>
    <row r="4029" spans="1:20" ht="60" x14ac:dyDescent="0.25">
      <c r="A4029">
        <v>4027</v>
      </c>
      <c r="B4029" s="3" t="s">
        <v>4023</v>
      </c>
      <c r="C4029" s="3" t="s">
        <v>8132</v>
      </c>
      <c r="D4029">
        <v>3000</v>
      </c>
      <c r="E4029">
        <v>215</v>
      </c>
      <c r="F4029" t="s">
        <v>8221</v>
      </c>
      <c r="G4029" t="s">
        <v>8224</v>
      </c>
      <c r="H4029" t="s">
        <v>8246</v>
      </c>
      <c r="I4029">
        <v>1487811600</v>
      </c>
      <c r="J4029">
        <v>1486077481</v>
      </c>
      <c r="K4029" t="b">
        <v>0</v>
      </c>
      <c r="L4029">
        <v>7</v>
      </c>
      <c r="M4029" t="b">
        <v>0</v>
      </c>
      <c r="N4029" t="s">
        <v>8271</v>
      </c>
      <c r="O4029" s="5">
        <f t="shared" si="248"/>
        <v>7.166666666666667</v>
      </c>
      <c r="P4029" s="7">
        <f t="shared" si="249"/>
        <v>30.714285714285715</v>
      </c>
      <c r="Q4029" t="s">
        <v>8317</v>
      </c>
      <c r="R4029" t="s">
        <v>8318</v>
      </c>
      <c r="S4029" s="12">
        <f t="shared" si="250"/>
        <v>42768.97084490741</v>
      </c>
      <c r="T4029" s="12">
        <f t="shared" si="251"/>
        <v>42789.041666666672</v>
      </c>
    </row>
    <row r="4030" spans="1:20" ht="45" x14ac:dyDescent="0.25">
      <c r="A4030">
        <v>4028</v>
      </c>
      <c r="B4030" s="3" t="s">
        <v>4024</v>
      </c>
      <c r="C4030" s="3" t="s">
        <v>8133</v>
      </c>
      <c r="D4030">
        <v>2000</v>
      </c>
      <c r="E4030">
        <v>561</v>
      </c>
      <c r="F4030" t="s">
        <v>8221</v>
      </c>
      <c r="G4030" t="s">
        <v>8224</v>
      </c>
      <c r="H4030" t="s">
        <v>8246</v>
      </c>
      <c r="I4030">
        <v>1402007500</v>
      </c>
      <c r="J4030">
        <v>1399415500</v>
      </c>
      <c r="K4030" t="b">
        <v>0</v>
      </c>
      <c r="L4030">
        <v>11</v>
      </c>
      <c r="M4030" t="b">
        <v>0</v>
      </c>
      <c r="N4030" t="s">
        <v>8271</v>
      </c>
      <c r="O4030" s="5">
        <f t="shared" si="248"/>
        <v>28.050000000000004</v>
      </c>
      <c r="P4030" s="7">
        <f t="shared" si="249"/>
        <v>51</v>
      </c>
      <c r="Q4030" t="s">
        <v>8317</v>
      </c>
      <c r="R4030" t="s">
        <v>8318</v>
      </c>
      <c r="S4030" s="12">
        <f t="shared" si="250"/>
        <v>41765.938657407409</v>
      </c>
      <c r="T4030" s="12">
        <f t="shared" si="251"/>
        <v>41795.938657407409</v>
      </c>
    </row>
    <row r="4031" spans="1:20" ht="45" x14ac:dyDescent="0.25">
      <c r="A4031">
        <v>4029</v>
      </c>
      <c r="B4031" s="3" t="s">
        <v>4025</v>
      </c>
      <c r="C4031" s="3" t="s">
        <v>8134</v>
      </c>
      <c r="D4031">
        <v>20000</v>
      </c>
      <c r="E4031">
        <v>0</v>
      </c>
      <c r="F4031" t="s">
        <v>8221</v>
      </c>
      <c r="G4031" t="s">
        <v>8224</v>
      </c>
      <c r="H4031" t="s">
        <v>8246</v>
      </c>
      <c r="I4031">
        <v>1450053370</v>
      </c>
      <c r="J4031">
        <v>1447461370</v>
      </c>
      <c r="K4031" t="b">
        <v>0</v>
      </c>
      <c r="L4031">
        <v>0</v>
      </c>
      <c r="M4031" t="b">
        <v>0</v>
      </c>
      <c r="N4031" t="s">
        <v>8271</v>
      </c>
      <c r="O4031" s="5">
        <f t="shared" si="248"/>
        <v>0</v>
      </c>
      <c r="P4031" s="7" t="str">
        <f t="shared" si="249"/>
        <v>N/A</v>
      </c>
      <c r="Q4031" t="s">
        <v>8317</v>
      </c>
      <c r="R4031" t="s">
        <v>8318</v>
      </c>
      <c r="S4031" s="12">
        <f t="shared" si="250"/>
        <v>42322.025115740747</v>
      </c>
      <c r="T4031" s="12">
        <f t="shared" si="251"/>
        <v>42352.025115740747</v>
      </c>
    </row>
    <row r="4032" spans="1:20" ht="60" x14ac:dyDescent="0.25">
      <c r="A4032">
        <v>4030</v>
      </c>
      <c r="B4032" s="3" t="s">
        <v>4026</v>
      </c>
      <c r="C4032" s="3" t="s">
        <v>8135</v>
      </c>
      <c r="D4032">
        <v>2500</v>
      </c>
      <c r="E4032">
        <v>400</v>
      </c>
      <c r="F4032" t="s">
        <v>8221</v>
      </c>
      <c r="G4032" t="s">
        <v>8224</v>
      </c>
      <c r="H4032" t="s">
        <v>8246</v>
      </c>
      <c r="I4032">
        <v>1454525340</v>
      </c>
      <c r="J4032">
        <v>1452008599</v>
      </c>
      <c r="K4032" t="b">
        <v>0</v>
      </c>
      <c r="L4032">
        <v>6</v>
      </c>
      <c r="M4032" t="b">
        <v>0</v>
      </c>
      <c r="N4032" t="s">
        <v>8271</v>
      </c>
      <c r="O4032" s="5">
        <f t="shared" si="248"/>
        <v>16</v>
      </c>
      <c r="P4032" s="7">
        <f t="shared" si="249"/>
        <v>66.666666666666671</v>
      </c>
      <c r="Q4032" t="s">
        <v>8317</v>
      </c>
      <c r="R4032" t="s">
        <v>8318</v>
      </c>
      <c r="S4032" s="12">
        <f t="shared" si="250"/>
        <v>42374.655081018514</v>
      </c>
      <c r="T4032" s="12">
        <f t="shared" si="251"/>
        <v>42403.784027777772</v>
      </c>
    </row>
    <row r="4033" spans="1:20" ht="60" x14ac:dyDescent="0.25">
      <c r="A4033">
        <v>4031</v>
      </c>
      <c r="B4033" s="3" t="s">
        <v>4027</v>
      </c>
      <c r="C4033" s="3" t="s">
        <v>8136</v>
      </c>
      <c r="D4033">
        <v>5000</v>
      </c>
      <c r="E4033">
        <v>0</v>
      </c>
      <c r="F4033" t="s">
        <v>8221</v>
      </c>
      <c r="G4033" t="s">
        <v>8224</v>
      </c>
      <c r="H4033" t="s">
        <v>8246</v>
      </c>
      <c r="I4033">
        <v>1418914964</v>
      </c>
      <c r="J4033">
        <v>1414591364</v>
      </c>
      <c r="K4033" t="b">
        <v>0</v>
      </c>
      <c r="L4033">
        <v>0</v>
      </c>
      <c r="M4033" t="b">
        <v>0</v>
      </c>
      <c r="N4033" t="s">
        <v>8271</v>
      </c>
      <c r="O4033" s="5">
        <f t="shared" si="248"/>
        <v>0</v>
      </c>
      <c r="P4033" s="7" t="str">
        <f t="shared" si="249"/>
        <v>N/A</v>
      </c>
      <c r="Q4033" t="s">
        <v>8317</v>
      </c>
      <c r="R4033" t="s">
        <v>8318</v>
      </c>
      <c r="S4033" s="12">
        <f t="shared" si="250"/>
        <v>41941.585231481484</v>
      </c>
      <c r="T4033" s="12">
        <f t="shared" si="251"/>
        <v>41991.626898148148</v>
      </c>
    </row>
    <row r="4034" spans="1:20" ht="60" x14ac:dyDescent="0.25">
      <c r="A4034">
        <v>4032</v>
      </c>
      <c r="B4034" s="3" t="s">
        <v>4028</v>
      </c>
      <c r="C4034" s="3" t="s">
        <v>8137</v>
      </c>
      <c r="D4034">
        <v>6048</v>
      </c>
      <c r="E4034">
        <v>413</v>
      </c>
      <c r="F4034" t="s">
        <v>8221</v>
      </c>
      <c r="G4034" t="s">
        <v>8224</v>
      </c>
      <c r="H4034" t="s">
        <v>8246</v>
      </c>
      <c r="I4034">
        <v>1450211116</v>
      </c>
      <c r="J4034">
        <v>1445023516</v>
      </c>
      <c r="K4034" t="b">
        <v>0</v>
      </c>
      <c r="L4034">
        <v>7</v>
      </c>
      <c r="M4034" t="b">
        <v>0</v>
      </c>
      <c r="N4034" t="s">
        <v>8271</v>
      </c>
      <c r="O4034" s="5">
        <f t="shared" si="248"/>
        <v>6.8287037037037033</v>
      </c>
      <c r="P4034" s="7">
        <f t="shared" si="249"/>
        <v>59</v>
      </c>
      <c r="Q4034" t="s">
        <v>8317</v>
      </c>
      <c r="R4034" t="s">
        <v>8318</v>
      </c>
      <c r="S4034" s="12">
        <f t="shared" si="250"/>
        <v>42293.809212962966</v>
      </c>
      <c r="T4034" s="12">
        <f t="shared" si="251"/>
        <v>42353.85087962963</v>
      </c>
    </row>
    <row r="4035" spans="1:20" ht="45" x14ac:dyDescent="0.25">
      <c r="A4035">
        <v>4033</v>
      </c>
      <c r="B4035" s="3" t="s">
        <v>4029</v>
      </c>
      <c r="C4035" s="3" t="s">
        <v>8138</v>
      </c>
      <c r="D4035">
        <v>23900</v>
      </c>
      <c r="E4035">
        <v>6141.99</v>
      </c>
      <c r="F4035" t="s">
        <v>8221</v>
      </c>
      <c r="G4035" t="s">
        <v>8225</v>
      </c>
      <c r="H4035" t="s">
        <v>8247</v>
      </c>
      <c r="I4035">
        <v>1475398800</v>
      </c>
      <c r="J4035">
        <v>1472711224</v>
      </c>
      <c r="K4035" t="b">
        <v>0</v>
      </c>
      <c r="L4035">
        <v>94</v>
      </c>
      <c r="M4035" t="b">
        <v>0</v>
      </c>
      <c r="N4035" t="s">
        <v>8271</v>
      </c>
      <c r="O4035" s="5">
        <f t="shared" ref="O4035:O4098" si="252">(E4035/D4035)*100</f>
        <v>25.698702928870294</v>
      </c>
      <c r="P4035" s="7">
        <f t="shared" ref="P4035:P4098" si="253">IF(E4035&gt;0,E4035/L4035,"N/A")</f>
        <v>65.340319148936175</v>
      </c>
      <c r="Q4035" t="s">
        <v>8317</v>
      </c>
      <c r="R4035" t="s">
        <v>8318</v>
      </c>
      <c r="S4035" s="12">
        <f t="shared" ref="S4035:S4098" si="254">(((J4035/60)/60)/24)+DATE(1970,1,1)</f>
        <v>42614.268796296295</v>
      </c>
      <c r="T4035" s="12">
        <f t="shared" ref="T4035:T4098" si="255">(((I4035/60)/60/24)+DATE(1970,1,1))</f>
        <v>42645.375</v>
      </c>
    </row>
    <row r="4036" spans="1:20" ht="60" x14ac:dyDescent="0.25">
      <c r="A4036">
        <v>4034</v>
      </c>
      <c r="B4036" s="3" t="s">
        <v>4030</v>
      </c>
      <c r="C4036" s="3" t="s">
        <v>8139</v>
      </c>
      <c r="D4036">
        <v>13500</v>
      </c>
      <c r="E4036">
        <v>200</v>
      </c>
      <c r="F4036" t="s">
        <v>8221</v>
      </c>
      <c r="G4036" t="s">
        <v>8224</v>
      </c>
      <c r="H4036" t="s">
        <v>8246</v>
      </c>
      <c r="I4036">
        <v>1428097450</v>
      </c>
      <c r="J4036">
        <v>1425509050</v>
      </c>
      <c r="K4036" t="b">
        <v>0</v>
      </c>
      <c r="L4036">
        <v>2</v>
      </c>
      <c r="M4036" t="b">
        <v>0</v>
      </c>
      <c r="N4036" t="s">
        <v>8271</v>
      </c>
      <c r="O4036" s="5">
        <f t="shared" si="252"/>
        <v>1.4814814814814816</v>
      </c>
      <c r="P4036" s="7">
        <f t="shared" si="253"/>
        <v>100</v>
      </c>
      <c r="Q4036" t="s">
        <v>8317</v>
      </c>
      <c r="R4036" t="s">
        <v>8318</v>
      </c>
      <c r="S4036" s="12">
        <f t="shared" si="254"/>
        <v>42067.947337962964</v>
      </c>
      <c r="T4036" s="12">
        <f t="shared" si="255"/>
        <v>42097.905671296292</v>
      </c>
    </row>
    <row r="4037" spans="1:20" ht="30" x14ac:dyDescent="0.25">
      <c r="A4037">
        <v>4035</v>
      </c>
      <c r="B4037" s="3" t="s">
        <v>4031</v>
      </c>
      <c r="C4037" s="3" t="s">
        <v>8140</v>
      </c>
      <c r="D4037">
        <v>10000</v>
      </c>
      <c r="E4037">
        <v>3685</v>
      </c>
      <c r="F4037" t="s">
        <v>8221</v>
      </c>
      <c r="G4037" t="s">
        <v>8224</v>
      </c>
      <c r="H4037" t="s">
        <v>8246</v>
      </c>
      <c r="I4037">
        <v>1413925887</v>
      </c>
      <c r="J4037">
        <v>1411333887</v>
      </c>
      <c r="K4037" t="b">
        <v>0</v>
      </c>
      <c r="L4037">
        <v>25</v>
      </c>
      <c r="M4037" t="b">
        <v>0</v>
      </c>
      <c r="N4037" t="s">
        <v>8271</v>
      </c>
      <c r="O4037" s="5">
        <f t="shared" si="252"/>
        <v>36.85</v>
      </c>
      <c r="P4037" s="7">
        <f t="shared" si="253"/>
        <v>147.4</v>
      </c>
      <c r="Q4037" t="s">
        <v>8317</v>
      </c>
      <c r="R4037" t="s">
        <v>8318</v>
      </c>
      <c r="S4037" s="12">
        <f t="shared" si="254"/>
        <v>41903.882951388885</v>
      </c>
      <c r="T4037" s="12">
        <f t="shared" si="255"/>
        <v>41933.882951388885</v>
      </c>
    </row>
    <row r="4038" spans="1:20" ht="45" x14ac:dyDescent="0.25">
      <c r="A4038">
        <v>4036</v>
      </c>
      <c r="B4038" s="3" t="s">
        <v>4032</v>
      </c>
      <c r="C4038" s="3" t="s">
        <v>7438</v>
      </c>
      <c r="D4038">
        <v>6000</v>
      </c>
      <c r="E4038">
        <v>2823</v>
      </c>
      <c r="F4038" t="s">
        <v>8221</v>
      </c>
      <c r="G4038" t="s">
        <v>8224</v>
      </c>
      <c r="H4038" t="s">
        <v>8246</v>
      </c>
      <c r="I4038">
        <v>1404253800</v>
      </c>
      <c r="J4038">
        <v>1402784964</v>
      </c>
      <c r="K4038" t="b">
        <v>0</v>
      </c>
      <c r="L4038">
        <v>17</v>
      </c>
      <c r="M4038" t="b">
        <v>0</v>
      </c>
      <c r="N4038" t="s">
        <v>8271</v>
      </c>
      <c r="O4038" s="5">
        <f t="shared" si="252"/>
        <v>47.05</v>
      </c>
      <c r="P4038" s="7">
        <f t="shared" si="253"/>
        <v>166.05882352941177</v>
      </c>
      <c r="Q4038" t="s">
        <v>8317</v>
      </c>
      <c r="R4038" t="s">
        <v>8318</v>
      </c>
      <c r="S4038" s="12">
        <f t="shared" si="254"/>
        <v>41804.937083333331</v>
      </c>
      <c r="T4038" s="12">
        <f t="shared" si="255"/>
        <v>41821.9375</v>
      </c>
    </row>
    <row r="4039" spans="1:20" ht="60" x14ac:dyDescent="0.25">
      <c r="A4039">
        <v>4037</v>
      </c>
      <c r="B4039" s="3" t="s">
        <v>4033</v>
      </c>
      <c r="C4039" s="3" t="s">
        <v>8141</v>
      </c>
      <c r="D4039">
        <v>700</v>
      </c>
      <c r="E4039">
        <v>80</v>
      </c>
      <c r="F4039" t="s">
        <v>8221</v>
      </c>
      <c r="G4039" t="s">
        <v>8224</v>
      </c>
      <c r="H4039" t="s">
        <v>8246</v>
      </c>
      <c r="I4039">
        <v>1464099900</v>
      </c>
      <c r="J4039">
        <v>1462585315</v>
      </c>
      <c r="K4039" t="b">
        <v>0</v>
      </c>
      <c r="L4039">
        <v>2</v>
      </c>
      <c r="M4039" t="b">
        <v>0</v>
      </c>
      <c r="N4039" t="s">
        <v>8271</v>
      </c>
      <c r="O4039" s="5">
        <f t="shared" si="252"/>
        <v>11.428571428571429</v>
      </c>
      <c r="P4039" s="7">
        <f t="shared" si="253"/>
        <v>40</v>
      </c>
      <c r="Q4039" t="s">
        <v>8317</v>
      </c>
      <c r="R4039" t="s">
        <v>8318</v>
      </c>
      <c r="S4039" s="12">
        <f t="shared" si="254"/>
        <v>42497.070775462969</v>
      </c>
      <c r="T4039" s="12">
        <f t="shared" si="255"/>
        <v>42514.600694444445</v>
      </c>
    </row>
    <row r="4040" spans="1:20" ht="45" x14ac:dyDescent="0.25">
      <c r="A4040">
        <v>4038</v>
      </c>
      <c r="B4040" s="3" t="s">
        <v>4034</v>
      </c>
      <c r="C4040" s="3" t="s">
        <v>8142</v>
      </c>
      <c r="D4040">
        <v>2500</v>
      </c>
      <c r="E4040">
        <v>301</v>
      </c>
      <c r="F4040" t="s">
        <v>8221</v>
      </c>
      <c r="G4040" t="s">
        <v>8224</v>
      </c>
      <c r="H4040" t="s">
        <v>8246</v>
      </c>
      <c r="I4040">
        <v>1413573010</v>
      </c>
      <c r="J4040">
        <v>1408389010</v>
      </c>
      <c r="K4040" t="b">
        <v>0</v>
      </c>
      <c r="L4040">
        <v>4</v>
      </c>
      <c r="M4040" t="b">
        <v>0</v>
      </c>
      <c r="N4040" t="s">
        <v>8271</v>
      </c>
      <c r="O4040" s="5">
        <f t="shared" si="252"/>
        <v>12.04</v>
      </c>
      <c r="P4040" s="7">
        <f t="shared" si="253"/>
        <v>75.25</v>
      </c>
      <c r="Q4040" t="s">
        <v>8317</v>
      </c>
      <c r="R4040" t="s">
        <v>8318</v>
      </c>
      <c r="S4040" s="12">
        <f t="shared" si="254"/>
        <v>41869.798726851855</v>
      </c>
      <c r="T4040" s="12">
        <f t="shared" si="255"/>
        <v>41929.798726851855</v>
      </c>
    </row>
    <row r="4041" spans="1:20" ht="45" x14ac:dyDescent="0.25">
      <c r="A4041">
        <v>4039</v>
      </c>
      <c r="B4041" s="3" t="s">
        <v>4035</v>
      </c>
      <c r="C4041" s="3" t="s">
        <v>8143</v>
      </c>
      <c r="D4041">
        <v>500</v>
      </c>
      <c r="E4041">
        <v>300</v>
      </c>
      <c r="F4041" t="s">
        <v>8221</v>
      </c>
      <c r="G4041" t="s">
        <v>8224</v>
      </c>
      <c r="H4041" t="s">
        <v>8246</v>
      </c>
      <c r="I4041">
        <v>1448949540</v>
      </c>
      <c r="J4041">
        <v>1446048367</v>
      </c>
      <c r="K4041" t="b">
        <v>0</v>
      </c>
      <c r="L4041">
        <v>5</v>
      </c>
      <c r="M4041" t="b">
        <v>0</v>
      </c>
      <c r="N4041" t="s">
        <v>8271</v>
      </c>
      <c r="O4041" s="5">
        <f t="shared" si="252"/>
        <v>60</v>
      </c>
      <c r="P4041" s="7">
        <f t="shared" si="253"/>
        <v>60</v>
      </c>
      <c r="Q4041" t="s">
        <v>8317</v>
      </c>
      <c r="R4041" t="s">
        <v>8318</v>
      </c>
      <c r="S4041" s="12">
        <f t="shared" si="254"/>
        <v>42305.670914351853</v>
      </c>
      <c r="T4041" s="12">
        <f t="shared" si="255"/>
        <v>42339.249305555553</v>
      </c>
    </row>
    <row r="4042" spans="1:20" ht="45" x14ac:dyDescent="0.25">
      <c r="A4042">
        <v>4040</v>
      </c>
      <c r="B4042" s="3" t="s">
        <v>4036</v>
      </c>
      <c r="C4042" s="3" t="s">
        <v>8144</v>
      </c>
      <c r="D4042">
        <v>8000</v>
      </c>
      <c r="E4042">
        <v>2500</v>
      </c>
      <c r="F4042" t="s">
        <v>8221</v>
      </c>
      <c r="G4042" t="s">
        <v>8224</v>
      </c>
      <c r="H4042" t="s">
        <v>8246</v>
      </c>
      <c r="I4042">
        <v>1437188400</v>
      </c>
      <c r="J4042">
        <v>1432100004</v>
      </c>
      <c r="K4042" t="b">
        <v>0</v>
      </c>
      <c r="L4042">
        <v>2</v>
      </c>
      <c r="M4042" t="b">
        <v>0</v>
      </c>
      <c r="N4042" t="s">
        <v>8271</v>
      </c>
      <c r="O4042" s="5">
        <f t="shared" si="252"/>
        <v>31.25</v>
      </c>
      <c r="P4042" s="7">
        <f t="shared" si="253"/>
        <v>1250</v>
      </c>
      <c r="Q4042" t="s">
        <v>8317</v>
      </c>
      <c r="R4042" t="s">
        <v>8318</v>
      </c>
      <c r="S4042" s="12">
        <f t="shared" si="254"/>
        <v>42144.231527777782</v>
      </c>
      <c r="T4042" s="12">
        <f t="shared" si="255"/>
        <v>42203.125</v>
      </c>
    </row>
    <row r="4043" spans="1:20" ht="45" x14ac:dyDescent="0.25">
      <c r="A4043">
        <v>4041</v>
      </c>
      <c r="B4043" s="3" t="s">
        <v>4037</v>
      </c>
      <c r="C4043" s="3" t="s">
        <v>8145</v>
      </c>
      <c r="D4043">
        <v>5000</v>
      </c>
      <c r="E4043">
        <v>21</v>
      </c>
      <c r="F4043" t="s">
        <v>8221</v>
      </c>
      <c r="G4043" t="s">
        <v>8225</v>
      </c>
      <c r="H4043" t="s">
        <v>8247</v>
      </c>
      <c r="I4043">
        <v>1473160954</v>
      </c>
      <c r="J4043">
        <v>1467976954</v>
      </c>
      <c r="K4043" t="b">
        <v>0</v>
      </c>
      <c r="L4043">
        <v>2</v>
      </c>
      <c r="M4043" t="b">
        <v>0</v>
      </c>
      <c r="N4043" t="s">
        <v>8271</v>
      </c>
      <c r="O4043" s="5">
        <f t="shared" si="252"/>
        <v>0.42</v>
      </c>
      <c r="P4043" s="7">
        <f t="shared" si="253"/>
        <v>10.5</v>
      </c>
      <c r="Q4043" t="s">
        <v>8317</v>
      </c>
      <c r="R4043" t="s">
        <v>8318</v>
      </c>
      <c r="S4043" s="12">
        <f t="shared" si="254"/>
        <v>42559.474004629628</v>
      </c>
      <c r="T4043" s="12">
        <f t="shared" si="255"/>
        <v>42619.474004629628</v>
      </c>
    </row>
    <row r="4044" spans="1:20" ht="60" x14ac:dyDescent="0.25">
      <c r="A4044">
        <v>4042</v>
      </c>
      <c r="B4044" s="3" t="s">
        <v>4038</v>
      </c>
      <c r="C4044" s="3" t="s">
        <v>8146</v>
      </c>
      <c r="D4044">
        <v>10000</v>
      </c>
      <c r="E4044">
        <v>21</v>
      </c>
      <c r="F4044" t="s">
        <v>8221</v>
      </c>
      <c r="G4044" t="s">
        <v>8224</v>
      </c>
      <c r="H4044" t="s">
        <v>8246</v>
      </c>
      <c r="I4044">
        <v>1421781360</v>
      </c>
      <c r="J4044">
        <v>1419213664</v>
      </c>
      <c r="K4044" t="b">
        <v>0</v>
      </c>
      <c r="L4044">
        <v>3</v>
      </c>
      <c r="M4044" t="b">
        <v>0</v>
      </c>
      <c r="N4044" t="s">
        <v>8271</v>
      </c>
      <c r="O4044" s="5">
        <f t="shared" si="252"/>
        <v>0.21</v>
      </c>
      <c r="P4044" s="7">
        <f t="shared" si="253"/>
        <v>7</v>
      </c>
      <c r="Q4044" t="s">
        <v>8317</v>
      </c>
      <c r="R4044" t="s">
        <v>8318</v>
      </c>
      <c r="S4044" s="12">
        <f t="shared" si="254"/>
        <v>41995.084074074075</v>
      </c>
      <c r="T4044" s="12">
        <f t="shared" si="255"/>
        <v>42024.802777777775</v>
      </c>
    </row>
    <row r="4045" spans="1:20" ht="45" x14ac:dyDescent="0.25">
      <c r="A4045">
        <v>4043</v>
      </c>
      <c r="B4045" s="3" t="s">
        <v>4039</v>
      </c>
      <c r="C4045" s="3" t="s">
        <v>8147</v>
      </c>
      <c r="D4045">
        <v>300</v>
      </c>
      <c r="E4045">
        <v>0</v>
      </c>
      <c r="F4045" t="s">
        <v>8221</v>
      </c>
      <c r="G4045" t="s">
        <v>8229</v>
      </c>
      <c r="H4045" t="s">
        <v>8251</v>
      </c>
      <c r="I4045">
        <v>1416524325</v>
      </c>
      <c r="J4045">
        <v>1415228325</v>
      </c>
      <c r="K4045" t="b">
        <v>0</v>
      </c>
      <c r="L4045">
        <v>0</v>
      </c>
      <c r="M4045" t="b">
        <v>0</v>
      </c>
      <c r="N4045" t="s">
        <v>8271</v>
      </c>
      <c r="O4045" s="5">
        <f t="shared" si="252"/>
        <v>0</v>
      </c>
      <c r="P4045" s="7" t="str">
        <f t="shared" si="253"/>
        <v>N/A</v>
      </c>
      <c r="Q4045" t="s">
        <v>8317</v>
      </c>
      <c r="R4045" t="s">
        <v>8318</v>
      </c>
      <c r="S4045" s="12">
        <f t="shared" si="254"/>
        <v>41948.957465277781</v>
      </c>
      <c r="T4045" s="12">
        <f t="shared" si="255"/>
        <v>41963.957465277781</v>
      </c>
    </row>
    <row r="4046" spans="1:20" ht="60" x14ac:dyDescent="0.25">
      <c r="A4046">
        <v>4044</v>
      </c>
      <c r="B4046" s="3" t="s">
        <v>4040</v>
      </c>
      <c r="C4046" s="3" t="s">
        <v>8148</v>
      </c>
      <c r="D4046">
        <v>600</v>
      </c>
      <c r="E4046">
        <v>225</v>
      </c>
      <c r="F4046" t="s">
        <v>8221</v>
      </c>
      <c r="G4046" t="s">
        <v>8224</v>
      </c>
      <c r="H4046" t="s">
        <v>8246</v>
      </c>
      <c r="I4046">
        <v>1428642000</v>
      </c>
      <c r="J4046">
        <v>1426050982</v>
      </c>
      <c r="K4046" t="b">
        <v>0</v>
      </c>
      <c r="L4046">
        <v>4</v>
      </c>
      <c r="M4046" t="b">
        <v>0</v>
      </c>
      <c r="N4046" t="s">
        <v>8271</v>
      </c>
      <c r="O4046" s="5">
        <f t="shared" si="252"/>
        <v>37.5</v>
      </c>
      <c r="P4046" s="7">
        <f t="shared" si="253"/>
        <v>56.25</v>
      </c>
      <c r="Q4046" t="s">
        <v>8317</v>
      </c>
      <c r="R4046" t="s">
        <v>8318</v>
      </c>
      <c r="S4046" s="12">
        <f t="shared" si="254"/>
        <v>42074.219699074078</v>
      </c>
      <c r="T4046" s="12">
        <f t="shared" si="255"/>
        <v>42104.208333333328</v>
      </c>
    </row>
    <row r="4047" spans="1:20" ht="60" x14ac:dyDescent="0.25">
      <c r="A4047">
        <v>4045</v>
      </c>
      <c r="B4047" s="3" t="s">
        <v>4041</v>
      </c>
      <c r="C4047" s="3" t="s">
        <v>8149</v>
      </c>
      <c r="D4047">
        <v>5000</v>
      </c>
      <c r="E4047">
        <v>1</v>
      </c>
      <c r="F4047" t="s">
        <v>8221</v>
      </c>
      <c r="G4047" t="s">
        <v>8226</v>
      </c>
      <c r="H4047" t="s">
        <v>8248</v>
      </c>
      <c r="I4047">
        <v>1408596589</v>
      </c>
      <c r="J4047">
        <v>1406004589</v>
      </c>
      <c r="K4047" t="b">
        <v>0</v>
      </c>
      <c r="L4047">
        <v>1</v>
      </c>
      <c r="M4047" t="b">
        <v>0</v>
      </c>
      <c r="N4047" t="s">
        <v>8271</v>
      </c>
      <c r="O4047" s="5">
        <f t="shared" si="252"/>
        <v>0.02</v>
      </c>
      <c r="P4047" s="7">
        <f t="shared" si="253"/>
        <v>1</v>
      </c>
      <c r="Q4047" t="s">
        <v>8317</v>
      </c>
      <c r="R4047" t="s">
        <v>8318</v>
      </c>
      <c r="S4047" s="12">
        <f t="shared" si="254"/>
        <v>41842.201261574075</v>
      </c>
      <c r="T4047" s="12">
        <f t="shared" si="255"/>
        <v>41872.201261574075</v>
      </c>
    </row>
    <row r="4048" spans="1:20" ht="60" x14ac:dyDescent="0.25">
      <c r="A4048">
        <v>4046</v>
      </c>
      <c r="B4048" s="3" t="s">
        <v>4042</v>
      </c>
      <c r="C4048" s="3" t="s">
        <v>8150</v>
      </c>
      <c r="D4048">
        <v>5600</v>
      </c>
      <c r="E4048">
        <v>460</v>
      </c>
      <c r="F4048" t="s">
        <v>8221</v>
      </c>
      <c r="G4048" t="s">
        <v>8224</v>
      </c>
      <c r="H4048" t="s">
        <v>8246</v>
      </c>
      <c r="I4048">
        <v>1413992210</v>
      </c>
      <c r="J4048">
        <v>1411400210</v>
      </c>
      <c r="K4048" t="b">
        <v>0</v>
      </c>
      <c r="L4048">
        <v>12</v>
      </c>
      <c r="M4048" t="b">
        <v>0</v>
      </c>
      <c r="N4048" t="s">
        <v>8271</v>
      </c>
      <c r="O4048" s="5">
        <f t="shared" si="252"/>
        <v>8.2142857142857135</v>
      </c>
      <c r="P4048" s="7">
        <f t="shared" si="253"/>
        <v>38.333333333333336</v>
      </c>
      <c r="Q4048" t="s">
        <v>8317</v>
      </c>
      <c r="R4048" t="s">
        <v>8318</v>
      </c>
      <c r="S4048" s="12">
        <f t="shared" si="254"/>
        <v>41904.650578703702</v>
      </c>
      <c r="T4048" s="12">
        <f t="shared" si="255"/>
        <v>41934.650578703702</v>
      </c>
    </row>
    <row r="4049" spans="1:20" ht="45" x14ac:dyDescent="0.25">
      <c r="A4049">
        <v>4047</v>
      </c>
      <c r="B4049" s="3" t="s">
        <v>4043</v>
      </c>
      <c r="C4049" s="3" t="s">
        <v>8151</v>
      </c>
      <c r="D4049">
        <v>5000</v>
      </c>
      <c r="E4049">
        <v>110</v>
      </c>
      <c r="F4049" t="s">
        <v>8221</v>
      </c>
      <c r="G4049" t="s">
        <v>8224</v>
      </c>
      <c r="H4049" t="s">
        <v>8246</v>
      </c>
      <c r="I4049">
        <v>1420938000</v>
      </c>
      <c r="J4049">
        <v>1418862743</v>
      </c>
      <c r="K4049" t="b">
        <v>0</v>
      </c>
      <c r="L4049">
        <v>4</v>
      </c>
      <c r="M4049" t="b">
        <v>0</v>
      </c>
      <c r="N4049" t="s">
        <v>8271</v>
      </c>
      <c r="O4049" s="5">
        <f t="shared" si="252"/>
        <v>2.1999999999999997</v>
      </c>
      <c r="P4049" s="7">
        <f t="shared" si="253"/>
        <v>27.5</v>
      </c>
      <c r="Q4049" t="s">
        <v>8317</v>
      </c>
      <c r="R4049" t="s">
        <v>8318</v>
      </c>
      <c r="S4049" s="12">
        <f t="shared" si="254"/>
        <v>41991.022488425922</v>
      </c>
      <c r="T4049" s="12">
        <f t="shared" si="255"/>
        <v>42015.041666666672</v>
      </c>
    </row>
    <row r="4050" spans="1:20" ht="60" x14ac:dyDescent="0.25">
      <c r="A4050">
        <v>4048</v>
      </c>
      <c r="B4050" s="3" t="s">
        <v>4044</v>
      </c>
      <c r="C4050" s="3" t="s">
        <v>8152</v>
      </c>
      <c r="D4050">
        <v>17000</v>
      </c>
      <c r="E4050">
        <v>3001</v>
      </c>
      <c r="F4050" t="s">
        <v>8221</v>
      </c>
      <c r="G4050" t="s">
        <v>8225</v>
      </c>
      <c r="H4050" t="s">
        <v>8247</v>
      </c>
      <c r="I4050">
        <v>1460373187</v>
      </c>
      <c r="J4050">
        <v>1457352787</v>
      </c>
      <c r="K4050" t="b">
        <v>0</v>
      </c>
      <c r="L4050">
        <v>91</v>
      </c>
      <c r="M4050" t="b">
        <v>0</v>
      </c>
      <c r="N4050" t="s">
        <v>8271</v>
      </c>
      <c r="O4050" s="5">
        <f t="shared" si="252"/>
        <v>17.652941176470588</v>
      </c>
      <c r="P4050" s="7">
        <f t="shared" si="253"/>
        <v>32.978021978021978</v>
      </c>
      <c r="Q4050" t="s">
        <v>8317</v>
      </c>
      <c r="R4050" t="s">
        <v>8318</v>
      </c>
      <c r="S4050" s="12">
        <f t="shared" si="254"/>
        <v>42436.509108796294</v>
      </c>
      <c r="T4050" s="12">
        <f t="shared" si="255"/>
        <v>42471.467442129629</v>
      </c>
    </row>
    <row r="4051" spans="1:20" ht="60" x14ac:dyDescent="0.25">
      <c r="A4051">
        <v>4049</v>
      </c>
      <c r="B4051" s="3" t="s">
        <v>4045</v>
      </c>
      <c r="C4051" s="3" t="s">
        <v>8153</v>
      </c>
      <c r="D4051">
        <v>20000</v>
      </c>
      <c r="E4051">
        <v>16</v>
      </c>
      <c r="F4051" t="s">
        <v>8221</v>
      </c>
      <c r="G4051" t="s">
        <v>8224</v>
      </c>
      <c r="H4051" t="s">
        <v>8246</v>
      </c>
      <c r="I4051">
        <v>1436914815</v>
      </c>
      <c r="J4051">
        <v>1434322815</v>
      </c>
      <c r="K4051" t="b">
        <v>0</v>
      </c>
      <c r="L4051">
        <v>1</v>
      </c>
      <c r="M4051" t="b">
        <v>0</v>
      </c>
      <c r="N4051" t="s">
        <v>8271</v>
      </c>
      <c r="O4051" s="5">
        <f t="shared" si="252"/>
        <v>0.08</v>
      </c>
      <c r="P4051" s="7">
        <f t="shared" si="253"/>
        <v>16</v>
      </c>
      <c r="Q4051" t="s">
        <v>8317</v>
      </c>
      <c r="R4051" t="s">
        <v>8318</v>
      </c>
      <c r="S4051" s="12">
        <f t="shared" si="254"/>
        <v>42169.958506944444</v>
      </c>
      <c r="T4051" s="12">
        <f t="shared" si="255"/>
        <v>42199.958506944444</v>
      </c>
    </row>
    <row r="4052" spans="1:20" ht="60" x14ac:dyDescent="0.25">
      <c r="A4052">
        <v>4050</v>
      </c>
      <c r="B4052" s="3" t="s">
        <v>4046</v>
      </c>
      <c r="C4052" s="3" t="s">
        <v>8154</v>
      </c>
      <c r="D4052">
        <v>1500</v>
      </c>
      <c r="E4052">
        <v>1</v>
      </c>
      <c r="F4052" t="s">
        <v>8221</v>
      </c>
      <c r="G4052" t="s">
        <v>8224</v>
      </c>
      <c r="H4052" t="s">
        <v>8246</v>
      </c>
      <c r="I4052">
        <v>1414077391</v>
      </c>
      <c r="J4052">
        <v>1411485391</v>
      </c>
      <c r="K4052" t="b">
        <v>0</v>
      </c>
      <c r="L4052">
        <v>1</v>
      </c>
      <c r="M4052" t="b">
        <v>0</v>
      </c>
      <c r="N4052" t="s">
        <v>8271</v>
      </c>
      <c r="O4052" s="5">
        <f t="shared" si="252"/>
        <v>6.6666666666666666E-2</v>
      </c>
      <c r="P4052" s="7">
        <f t="shared" si="253"/>
        <v>1</v>
      </c>
      <c r="Q4052" t="s">
        <v>8317</v>
      </c>
      <c r="R4052" t="s">
        <v>8318</v>
      </c>
      <c r="S4052" s="12">
        <f t="shared" si="254"/>
        <v>41905.636469907404</v>
      </c>
      <c r="T4052" s="12">
        <f t="shared" si="255"/>
        <v>41935.636469907404</v>
      </c>
    </row>
    <row r="4053" spans="1:20" ht="45" x14ac:dyDescent="0.25">
      <c r="A4053">
        <v>4051</v>
      </c>
      <c r="B4053" s="3" t="s">
        <v>4047</v>
      </c>
      <c r="C4053" s="3" t="s">
        <v>8155</v>
      </c>
      <c r="D4053">
        <v>500</v>
      </c>
      <c r="E4053">
        <v>0</v>
      </c>
      <c r="F4053" t="s">
        <v>8221</v>
      </c>
      <c r="G4053" t="s">
        <v>8224</v>
      </c>
      <c r="H4053" t="s">
        <v>8246</v>
      </c>
      <c r="I4053">
        <v>1399618380</v>
      </c>
      <c r="J4053">
        <v>1399058797</v>
      </c>
      <c r="K4053" t="b">
        <v>0</v>
      </c>
      <c r="L4053">
        <v>0</v>
      </c>
      <c r="M4053" t="b">
        <v>0</v>
      </c>
      <c r="N4053" t="s">
        <v>8271</v>
      </c>
      <c r="O4053" s="5">
        <f t="shared" si="252"/>
        <v>0</v>
      </c>
      <c r="P4053" s="7" t="str">
        <f t="shared" si="253"/>
        <v>N/A</v>
      </c>
      <c r="Q4053" t="s">
        <v>8317</v>
      </c>
      <c r="R4053" t="s">
        <v>8318</v>
      </c>
      <c r="S4053" s="12">
        <f t="shared" si="254"/>
        <v>41761.810150462967</v>
      </c>
      <c r="T4053" s="12">
        <f t="shared" si="255"/>
        <v>41768.286805555559</v>
      </c>
    </row>
    <row r="4054" spans="1:20" ht="60" x14ac:dyDescent="0.25">
      <c r="A4054">
        <v>4052</v>
      </c>
      <c r="B4054" s="3" t="s">
        <v>4048</v>
      </c>
      <c r="C4054" s="3" t="s">
        <v>8156</v>
      </c>
      <c r="D4054">
        <v>3000</v>
      </c>
      <c r="E4054">
        <v>1126</v>
      </c>
      <c r="F4054" t="s">
        <v>8221</v>
      </c>
      <c r="G4054" t="s">
        <v>8224</v>
      </c>
      <c r="H4054" t="s">
        <v>8246</v>
      </c>
      <c r="I4054">
        <v>1413234316</v>
      </c>
      <c r="J4054">
        <v>1408050316</v>
      </c>
      <c r="K4054" t="b">
        <v>0</v>
      </c>
      <c r="L4054">
        <v>13</v>
      </c>
      <c r="M4054" t="b">
        <v>0</v>
      </c>
      <c r="N4054" t="s">
        <v>8271</v>
      </c>
      <c r="O4054" s="5">
        <f t="shared" si="252"/>
        <v>37.533333333333339</v>
      </c>
      <c r="P4054" s="7">
        <f t="shared" si="253"/>
        <v>86.615384615384613</v>
      </c>
      <c r="Q4054" t="s">
        <v>8317</v>
      </c>
      <c r="R4054" t="s">
        <v>8318</v>
      </c>
      <c r="S4054" s="12">
        <f t="shared" si="254"/>
        <v>41865.878657407404</v>
      </c>
      <c r="T4054" s="12">
        <f t="shared" si="255"/>
        <v>41925.878657407404</v>
      </c>
    </row>
    <row r="4055" spans="1:20" ht="60" x14ac:dyDescent="0.25">
      <c r="A4055">
        <v>4053</v>
      </c>
      <c r="B4055" s="3" t="s">
        <v>4049</v>
      </c>
      <c r="C4055" s="3" t="s">
        <v>8157</v>
      </c>
      <c r="D4055">
        <v>500</v>
      </c>
      <c r="E4055">
        <v>110</v>
      </c>
      <c r="F4055" t="s">
        <v>8221</v>
      </c>
      <c r="G4055" t="s">
        <v>8225</v>
      </c>
      <c r="H4055" t="s">
        <v>8247</v>
      </c>
      <c r="I4055">
        <v>1416081600</v>
      </c>
      <c r="J4055">
        <v>1413477228</v>
      </c>
      <c r="K4055" t="b">
        <v>0</v>
      </c>
      <c r="L4055">
        <v>2</v>
      </c>
      <c r="M4055" t="b">
        <v>0</v>
      </c>
      <c r="N4055" t="s">
        <v>8271</v>
      </c>
      <c r="O4055" s="5">
        <f t="shared" si="252"/>
        <v>22</v>
      </c>
      <c r="P4055" s="7">
        <f t="shared" si="253"/>
        <v>55</v>
      </c>
      <c r="Q4055" t="s">
        <v>8317</v>
      </c>
      <c r="R4055" t="s">
        <v>8318</v>
      </c>
      <c r="S4055" s="12">
        <f t="shared" si="254"/>
        <v>41928.690138888887</v>
      </c>
      <c r="T4055" s="12">
        <f t="shared" si="255"/>
        <v>41958.833333333328</v>
      </c>
    </row>
    <row r="4056" spans="1:20" ht="45" x14ac:dyDescent="0.25">
      <c r="A4056">
        <v>4054</v>
      </c>
      <c r="B4056" s="3" t="s">
        <v>4050</v>
      </c>
      <c r="C4056" s="3" t="s">
        <v>8158</v>
      </c>
      <c r="D4056">
        <v>8880</v>
      </c>
      <c r="E4056">
        <v>0</v>
      </c>
      <c r="F4056" t="s">
        <v>8221</v>
      </c>
      <c r="G4056" t="s">
        <v>8224</v>
      </c>
      <c r="H4056" t="s">
        <v>8246</v>
      </c>
      <c r="I4056">
        <v>1475294400</v>
      </c>
      <c r="J4056">
        <v>1472674285</v>
      </c>
      <c r="K4056" t="b">
        <v>0</v>
      </c>
      <c r="L4056">
        <v>0</v>
      </c>
      <c r="M4056" t="b">
        <v>0</v>
      </c>
      <c r="N4056" t="s">
        <v>8271</v>
      </c>
      <c r="O4056" s="5">
        <f t="shared" si="252"/>
        <v>0</v>
      </c>
      <c r="P4056" s="7" t="str">
        <f t="shared" si="253"/>
        <v>N/A</v>
      </c>
      <c r="Q4056" t="s">
        <v>8317</v>
      </c>
      <c r="R4056" t="s">
        <v>8318</v>
      </c>
      <c r="S4056" s="12">
        <f t="shared" si="254"/>
        <v>42613.841261574074</v>
      </c>
      <c r="T4056" s="12">
        <f t="shared" si="255"/>
        <v>42644.166666666672</v>
      </c>
    </row>
    <row r="4057" spans="1:20" ht="60" x14ac:dyDescent="0.25">
      <c r="A4057">
        <v>4055</v>
      </c>
      <c r="B4057" s="3" t="s">
        <v>4051</v>
      </c>
      <c r="C4057" s="3" t="s">
        <v>8159</v>
      </c>
      <c r="D4057">
        <v>5000</v>
      </c>
      <c r="E4057">
        <v>881</v>
      </c>
      <c r="F4057" t="s">
        <v>8221</v>
      </c>
      <c r="G4057" t="s">
        <v>8225</v>
      </c>
      <c r="H4057" t="s">
        <v>8247</v>
      </c>
      <c r="I4057">
        <v>1403192031</v>
      </c>
      <c r="J4057">
        <v>1400600031</v>
      </c>
      <c r="K4057" t="b">
        <v>0</v>
      </c>
      <c r="L4057">
        <v>21</v>
      </c>
      <c r="M4057" t="b">
        <v>0</v>
      </c>
      <c r="N4057" t="s">
        <v>8271</v>
      </c>
      <c r="O4057" s="5">
        <f t="shared" si="252"/>
        <v>17.62</v>
      </c>
      <c r="P4057" s="7">
        <f t="shared" si="253"/>
        <v>41.952380952380949</v>
      </c>
      <c r="Q4057" t="s">
        <v>8317</v>
      </c>
      <c r="R4057" t="s">
        <v>8318</v>
      </c>
      <c r="S4057" s="12">
        <f t="shared" si="254"/>
        <v>41779.648506944446</v>
      </c>
      <c r="T4057" s="12">
        <f t="shared" si="255"/>
        <v>41809.648506944446</v>
      </c>
    </row>
    <row r="4058" spans="1:20" ht="60" x14ac:dyDescent="0.25">
      <c r="A4058">
        <v>4056</v>
      </c>
      <c r="B4058" s="3" t="s">
        <v>4052</v>
      </c>
      <c r="C4058" s="3" t="s">
        <v>8160</v>
      </c>
      <c r="D4058">
        <v>1500</v>
      </c>
      <c r="E4058">
        <v>795</v>
      </c>
      <c r="F4058" t="s">
        <v>8221</v>
      </c>
      <c r="G4058" t="s">
        <v>8224</v>
      </c>
      <c r="H4058" t="s">
        <v>8246</v>
      </c>
      <c r="I4058">
        <v>1467575940</v>
      </c>
      <c r="J4058">
        <v>1465856639</v>
      </c>
      <c r="K4058" t="b">
        <v>0</v>
      </c>
      <c r="L4058">
        <v>9</v>
      </c>
      <c r="M4058" t="b">
        <v>0</v>
      </c>
      <c r="N4058" t="s">
        <v>8271</v>
      </c>
      <c r="O4058" s="5">
        <f t="shared" si="252"/>
        <v>53</v>
      </c>
      <c r="P4058" s="7">
        <f t="shared" si="253"/>
        <v>88.333333333333329</v>
      </c>
      <c r="Q4058" t="s">
        <v>8317</v>
      </c>
      <c r="R4058" t="s">
        <v>8318</v>
      </c>
      <c r="S4058" s="12">
        <f t="shared" si="254"/>
        <v>42534.933321759265</v>
      </c>
      <c r="T4058" s="12">
        <f t="shared" si="255"/>
        <v>42554.832638888889</v>
      </c>
    </row>
    <row r="4059" spans="1:20" ht="60" x14ac:dyDescent="0.25">
      <c r="A4059">
        <v>4057</v>
      </c>
      <c r="B4059" s="3" t="s">
        <v>4053</v>
      </c>
      <c r="C4059" s="3" t="s">
        <v>8161</v>
      </c>
      <c r="D4059">
        <v>3500</v>
      </c>
      <c r="E4059">
        <v>775</v>
      </c>
      <c r="F4059" t="s">
        <v>8221</v>
      </c>
      <c r="G4059" t="s">
        <v>8225</v>
      </c>
      <c r="H4059" t="s">
        <v>8247</v>
      </c>
      <c r="I4059">
        <v>1448492400</v>
      </c>
      <c r="J4059">
        <v>1446506080</v>
      </c>
      <c r="K4059" t="b">
        <v>0</v>
      </c>
      <c r="L4059">
        <v>6</v>
      </c>
      <c r="M4059" t="b">
        <v>0</v>
      </c>
      <c r="N4059" t="s">
        <v>8271</v>
      </c>
      <c r="O4059" s="5">
        <f t="shared" si="252"/>
        <v>22.142857142857142</v>
      </c>
      <c r="P4059" s="7">
        <f t="shared" si="253"/>
        <v>129.16666666666666</v>
      </c>
      <c r="Q4059" t="s">
        <v>8317</v>
      </c>
      <c r="R4059" t="s">
        <v>8318</v>
      </c>
      <c r="S4059" s="12">
        <f t="shared" si="254"/>
        <v>42310.968518518523</v>
      </c>
      <c r="T4059" s="12">
        <f t="shared" si="255"/>
        <v>42333.958333333328</v>
      </c>
    </row>
    <row r="4060" spans="1:20" ht="45" x14ac:dyDescent="0.25">
      <c r="A4060">
        <v>4058</v>
      </c>
      <c r="B4060" s="3" t="s">
        <v>4054</v>
      </c>
      <c r="C4060" s="3" t="s">
        <v>8162</v>
      </c>
      <c r="D4060">
        <v>3750</v>
      </c>
      <c r="E4060">
        <v>95</v>
      </c>
      <c r="F4060" t="s">
        <v>8221</v>
      </c>
      <c r="G4060" t="s">
        <v>8224</v>
      </c>
      <c r="H4060" t="s">
        <v>8246</v>
      </c>
      <c r="I4060">
        <v>1459483140</v>
      </c>
      <c r="J4060">
        <v>1458178044</v>
      </c>
      <c r="K4060" t="b">
        <v>0</v>
      </c>
      <c r="L4060">
        <v>4</v>
      </c>
      <c r="M4060" t="b">
        <v>0</v>
      </c>
      <c r="N4060" t="s">
        <v>8271</v>
      </c>
      <c r="O4060" s="5">
        <f t="shared" si="252"/>
        <v>2.5333333333333332</v>
      </c>
      <c r="P4060" s="7">
        <f t="shared" si="253"/>
        <v>23.75</v>
      </c>
      <c r="Q4060" t="s">
        <v>8317</v>
      </c>
      <c r="R4060" t="s">
        <v>8318</v>
      </c>
      <c r="S4060" s="12">
        <f t="shared" si="254"/>
        <v>42446.060694444444</v>
      </c>
      <c r="T4060" s="12">
        <f t="shared" si="255"/>
        <v>42461.165972222225</v>
      </c>
    </row>
    <row r="4061" spans="1:20" ht="45" x14ac:dyDescent="0.25">
      <c r="A4061">
        <v>4059</v>
      </c>
      <c r="B4061" s="3" t="s">
        <v>4055</v>
      </c>
      <c r="C4061" s="3" t="s">
        <v>8163</v>
      </c>
      <c r="D4061">
        <v>10000</v>
      </c>
      <c r="E4061">
        <v>250</v>
      </c>
      <c r="F4061" t="s">
        <v>8221</v>
      </c>
      <c r="G4061" t="s">
        <v>8229</v>
      </c>
      <c r="H4061" t="s">
        <v>8251</v>
      </c>
      <c r="I4061">
        <v>1410836400</v>
      </c>
      <c r="J4061">
        <v>1408116152</v>
      </c>
      <c r="K4061" t="b">
        <v>0</v>
      </c>
      <c r="L4061">
        <v>7</v>
      </c>
      <c r="M4061" t="b">
        <v>0</v>
      </c>
      <c r="N4061" t="s">
        <v>8271</v>
      </c>
      <c r="O4061" s="5">
        <f t="shared" si="252"/>
        <v>2.5</v>
      </c>
      <c r="P4061" s="7">
        <f t="shared" si="253"/>
        <v>35.714285714285715</v>
      </c>
      <c r="Q4061" t="s">
        <v>8317</v>
      </c>
      <c r="R4061" t="s">
        <v>8318</v>
      </c>
      <c r="S4061" s="12">
        <f t="shared" si="254"/>
        <v>41866.640648148146</v>
      </c>
      <c r="T4061" s="12">
        <f t="shared" si="255"/>
        <v>41898.125</v>
      </c>
    </row>
    <row r="4062" spans="1:20" ht="60" x14ac:dyDescent="0.25">
      <c r="A4062">
        <v>4060</v>
      </c>
      <c r="B4062" s="3" t="s">
        <v>4056</v>
      </c>
      <c r="C4062" s="3" t="s">
        <v>8164</v>
      </c>
      <c r="D4062">
        <v>10000</v>
      </c>
      <c r="E4062">
        <v>285</v>
      </c>
      <c r="F4062" t="s">
        <v>8221</v>
      </c>
      <c r="G4062" t="s">
        <v>8229</v>
      </c>
      <c r="H4062" t="s">
        <v>8251</v>
      </c>
      <c r="I4062">
        <v>1403539200</v>
      </c>
      <c r="J4062">
        <v>1400604056</v>
      </c>
      <c r="K4062" t="b">
        <v>0</v>
      </c>
      <c r="L4062">
        <v>5</v>
      </c>
      <c r="M4062" t="b">
        <v>0</v>
      </c>
      <c r="N4062" t="s">
        <v>8271</v>
      </c>
      <c r="O4062" s="5">
        <f t="shared" si="252"/>
        <v>2.85</v>
      </c>
      <c r="P4062" s="7">
        <f t="shared" si="253"/>
        <v>57</v>
      </c>
      <c r="Q4062" t="s">
        <v>8317</v>
      </c>
      <c r="R4062" t="s">
        <v>8318</v>
      </c>
      <c r="S4062" s="12">
        <f t="shared" si="254"/>
        <v>41779.695092592592</v>
      </c>
      <c r="T4062" s="12">
        <f t="shared" si="255"/>
        <v>41813.666666666664</v>
      </c>
    </row>
    <row r="4063" spans="1:20" ht="45" x14ac:dyDescent="0.25">
      <c r="A4063">
        <v>4061</v>
      </c>
      <c r="B4063" s="3" t="s">
        <v>4057</v>
      </c>
      <c r="C4063" s="3" t="s">
        <v>8165</v>
      </c>
      <c r="D4063">
        <v>525</v>
      </c>
      <c r="E4063">
        <v>0</v>
      </c>
      <c r="F4063" t="s">
        <v>8221</v>
      </c>
      <c r="G4063" t="s">
        <v>8224</v>
      </c>
      <c r="H4063" t="s">
        <v>8246</v>
      </c>
      <c r="I4063">
        <v>1461205423</v>
      </c>
      <c r="J4063">
        <v>1456025023</v>
      </c>
      <c r="K4063" t="b">
        <v>0</v>
      </c>
      <c r="L4063">
        <v>0</v>
      </c>
      <c r="M4063" t="b">
        <v>0</v>
      </c>
      <c r="N4063" t="s">
        <v>8271</v>
      </c>
      <c r="O4063" s="5">
        <f t="shared" si="252"/>
        <v>0</v>
      </c>
      <c r="P4063" s="7" t="str">
        <f t="shared" si="253"/>
        <v>N/A</v>
      </c>
      <c r="Q4063" t="s">
        <v>8317</v>
      </c>
      <c r="R4063" t="s">
        <v>8318</v>
      </c>
      <c r="S4063" s="12">
        <f t="shared" si="254"/>
        <v>42421.141469907408</v>
      </c>
      <c r="T4063" s="12">
        <f t="shared" si="255"/>
        <v>42481.099803240737</v>
      </c>
    </row>
    <row r="4064" spans="1:20" ht="60" x14ac:dyDescent="0.25">
      <c r="A4064">
        <v>4062</v>
      </c>
      <c r="B4064" s="3" t="s">
        <v>4058</v>
      </c>
      <c r="C4064" s="3" t="s">
        <v>8166</v>
      </c>
      <c r="D4064">
        <v>20000</v>
      </c>
      <c r="E4064">
        <v>490</v>
      </c>
      <c r="F4064" t="s">
        <v>8221</v>
      </c>
      <c r="G4064" t="s">
        <v>8224</v>
      </c>
      <c r="H4064" t="s">
        <v>8246</v>
      </c>
      <c r="I4064">
        <v>1467481468</v>
      </c>
      <c r="J4064">
        <v>1464889468</v>
      </c>
      <c r="K4064" t="b">
        <v>0</v>
      </c>
      <c r="L4064">
        <v>3</v>
      </c>
      <c r="M4064" t="b">
        <v>0</v>
      </c>
      <c r="N4064" t="s">
        <v>8271</v>
      </c>
      <c r="O4064" s="5">
        <f t="shared" si="252"/>
        <v>2.4500000000000002</v>
      </c>
      <c r="P4064" s="7">
        <f t="shared" si="253"/>
        <v>163.33333333333334</v>
      </c>
      <c r="Q4064" t="s">
        <v>8317</v>
      </c>
      <c r="R4064" t="s">
        <v>8318</v>
      </c>
      <c r="S4064" s="12">
        <f t="shared" si="254"/>
        <v>42523.739212962959</v>
      </c>
      <c r="T4064" s="12">
        <f t="shared" si="255"/>
        <v>42553.739212962959</v>
      </c>
    </row>
    <row r="4065" spans="1:20" ht="60" x14ac:dyDescent="0.25">
      <c r="A4065">
        <v>4063</v>
      </c>
      <c r="B4065" s="3" t="s">
        <v>4059</v>
      </c>
      <c r="C4065" s="3" t="s">
        <v>8167</v>
      </c>
      <c r="D4065">
        <v>9500</v>
      </c>
      <c r="E4065">
        <v>135</v>
      </c>
      <c r="F4065" t="s">
        <v>8221</v>
      </c>
      <c r="G4065" t="s">
        <v>8225</v>
      </c>
      <c r="H4065" t="s">
        <v>8247</v>
      </c>
      <c r="I4065">
        <v>1403886084</v>
      </c>
      <c r="J4065">
        <v>1401294084</v>
      </c>
      <c r="K4065" t="b">
        <v>0</v>
      </c>
      <c r="L4065">
        <v>9</v>
      </c>
      <c r="M4065" t="b">
        <v>0</v>
      </c>
      <c r="N4065" t="s">
        <v>8271</v>
      </c>
      <c r="O4065" s="5">
        <f t="shared" si="252"/>
        <v>1.4210526315789473</v>
      </c>
      <c r="P4065" s="7">
        <f t="shared" si="253"/>
        <v>15</v>
      </c>
      <c r="Q4065" t="s">
        <v>8317</v>
      </c>
      <c r="R4065" t="s">
        <v>8318</v>
      </c>
      <c r="S4065" s="12">
        <f t="shared" si="254"/>
        <v>41787.681527777779</v>
      </c>
      <c r="T4065" s="12">
        <f t="shared" si="255"/>
        <v>41817.681527777779</v>
      </c>
    </row>
    <row r="4066" spans="1:20" ht="60" x14ac:dyDescent="0.25">
      <c r="A4066">
        <v>4064</v>
      </c>
      <c r="B4066" s="3" t="s">
        <v>4060</v>
      </c>
      <c r="C4066" s="3" t="s">
        <v>8168</v>
      </c>
      <c r="D4066">
        <v>2000</v>
      </c>
      <c r="E4066">
        <v>385</v>
      </c>
      <c r="F4066" t="s">
        <v>8221</v>
      </c>
      <c r="G4066" t="s">
        <v>8226</v>
      </c>
      <c r="H4066" t="s">
        <v>8248</v>
      </c>
      <c r="I4066">
        <v>1430316426</v>
      </c>
      <c r="J4066">
        <v>1427724426</v>
      </c>
      <c r="K4066" t="b">
        <v>0</v>
      </c>
      <c r="L4066">
        <v>6</v>
      </c>
      <c r="M4066" t="b">
        <v>0</v>
      </c>
      <c r="N4066" t="s">
        <v>8271</v>
      </c>
      <c r="O4066" s="5">
        <f t="shared" si="252"/>
        <v>19.25</v>
      </c>
      <c r="P4066" s="7">
        <f t="shared" si="253"/>
        <v>64.166666666666671</v>
      </c>
      <c r="Q4066" t="s">
        <v>8317</v>
      </c>
      <c r="R4066" t="s">
        <v>8318</v>
      </c>
      <c r="S4066" s="12">
        <f t="shared" si="254"/>
        <v>42093.588263888887</v>
      </c>
      <c r="T4066" s="12">
        <f t="shared" si="255"/>
        <v>42123.588263888887</v>
      </c>
    </row>
    <row r="4067" spans="1:20" ht="45" x14ac:dyDescent="0.25">
      <c r="A4067">
        <v>4065</v>
      </c>
      <c r="B4067" s="3" t="s">
        <v>4061</v>
      </c>
      <c r="C4067" s="3" t="s">
        <v>8169</v>
      </c>
      <c r="D4067">
        <v>4000</v>
      </c>
      <c r="E4067">
        <v>27</v>
      </c>
      <c r="F4067" t="s">
        <v>8221</v>
      </c>
      <c r="G4067" t="s">
        <v>8224</v>
      </c>
      <c r="H4067" t="s">
        <v>8246</v>
      </c>
      <c r="I4067">
        <v>1407883811</v>
      </c>
      <c r="J4067">
        <v>1405291811</v>
      </c>
      <c r="K4067" t="b">
        <v>0</v>
      </c>
      <c r="L4067">
        <v>4</v>
      </c>
      <c r="M4067" t="b">
        <v>0</v>
      </c>
      <c r="N4067" t="s">
        <v>8271</v>
      </c>
      <c r="O4067" s="5">
        <f t="shared" si="252"/>
        <v>0.67500000000000004</v>
      </c>
      <c r="P4067" s="7">
        <f t="shared" si="253"/>
        <v>6.75</v>
      </c>
      <c r="Q4067" t="s">
        <v>8317</v>
      </c>
      <c r="R4067" t="s">
        <v>8318</v>
      </c>
      <c r="S4067" s="12">
        <f t="shared" si="254"/>
        <v>41833.951516203706</v>
      </c>
      <c r="T4067" s="12">
        <f t="shared" si="255"/>
        <v>41863.951516203706</v>
      </c>
    </row>
    <row r="4068" spans="1:20" ht="60" x14ac:dyDescent="0.25">
      <c r="A4068">
        <v>4066</v>
      </c>
      <c r="B4068" s="3" t="s">
        <v>4062</v>
      </c>
      <c r="C4068" s="3" t="s">
        <v>8170</v>
      </c>
      <c r="D4068">
        <v>15000</v>
      </c>
      <c r="E4068">
        <v>25</v>
      </c>
      <c r="F4068" t="s">
        <v>8221</v>
      </c>
      <c r="G4068" t="s">
        <v>8224</v>
      </c>
      <c r="H4068" t="s">
        <v>8246</v>
      </c>
      <c r="I4068">
        <v>1463619388</v>
      </c>
      <c r="J4068">
        <v>1461027388</v>
      </c>
      <c r="K4068" t="b">
        <v>0</v>
      </c>
      <c r="L4068">
        <v>1</v>
      </c>
      <c r="M4068" t="b">
        <v>0</v>
      </c>
      <c r="N4068" t="s">
        <v>8271</v>
      </c>
      <c r="O4068" s="5">
        <f t="shared" si="252"/>
        <v>0.16666666666666669</v>
      </c>
      <c r="P4068" s="7">
        <f t="shared" si="253"/>
        <v>25</v>
      </c>
      <c r="Q4068" t="s">
        <v>8317</v>
      </c>
      <c r="R4068" t="s">
        <v>8318</v>
      </c>
      <c r="S4068" s="12">
        <f t="shared" si="254"/>
        <v>42479.039212962962</v>
      </c>
      <c r="T4068" s="12">
        <f t="shared" si="255"/>
        <v>42509.039212962962</v>
      </c>
    </row>
    <row r="4069" spans="1:20" ht="60" x14ac:dyDescent="0.25">
      <c r="A4069">
        <v>4067</v>
      </c>
      <c r="B4069" s="3" t="s">
        <v>4063</v>
      </c>
      <c r="C4069" s="3" t="s">
        <v>7998</v>
      </c>
      <c r="D4069">
        <v>5000</v>
      </c>
      <c r="E4069">
        <v>3045</v>
      </c>
      <c r="F4069" t="s">
        <v>8221</v>
      </c>
      <c r="G4069" t="s">
        <v>8224</v>
      </c>
      <c r="H4069" t="s">
        <v>8246</v>
      </c>
      <c r="I4069">
        <v>1443408550</v>
      </c>
      <c r="J4069">
        <v>1439952550</v>
      </c>
      <c r="K4069" t="b">
        <v>0</v>
      </c>
      <c r="L4069">
        <v>17</v>
      </c>
      <c r="M4069" t="b">
        <v>0</v>
      </c>
      <c r="N4069" t="s">
        <v>8271</v>
      </c>
      <c r="O4069" s="5">
        <f t="shared" si="252"/>
        <v>60.9</v>
      </c>
      <c r="P4069" s="7">
        <f t="shared" si="253"/>
        <v>179.11764705882354</v>
      </c>
      <c r="Q4069" t="s">
        <v>8317</v>
      </c>
      <c r="R4069" t="s">
        <v>8318</v>
      </c>
      <c r="S4069" s="12">
        <f t="shared" si="254"/>
        <v>42235.117476851854</v>
      </c>
      <c r="T4069" s="12">
        <f t="shared" si="255"/>
        <v>42275.117476851854</v>
      </c>
    </row>
    <row r="4070" spans="1:20" ht="45" x14ac:dyDescent="0.25">
      <c r="A4070">
        <v>4068</v>
      </c>
      <c r="B4070" s="3" t="s">
        <v>4064</v>
      </c>
      <c r="C4070" s="3" t="s">
        <v>8171</v>
      </c>
      <c r="D4070">
        <v>3495</v>
      </c>
      <c r="E4070">
        <v>34.950000000000003</v>
      </c>
      <c r="F4070" t="s">
        <v>8221</v>
      </c>
      <c r="G4070" t="s">
        <v>8224</v>
      </c>
      <c r="H4070" t="s">
        <v>8246</v>
      </c>
      <c r="I4070">
        <v>1484348700</v>
      </c>
      <c r="J4070">
        <v>1481756855</v>
      </c>
      <c r="K4070" t="b">
        <v>0</v>
      </c>
      <c r="L4070">
        <v>1</v>
      </c>
      <c r="M4070" t="b">
        <v>0</v>
      </c>
      <c r="N4070" t="s">
        <v>8271</v>
      </c>
      <c r="O4070" s="5">
        <f t="shared" si="252"/>
        <v>1</v>
      </c>
      <c r="P4070" s="7">
        <f t="shared" si="253"/>
        <v>34.950000000000003</v>
      </c>
      <c r="Q4070" t="s">
        <v>8317</v>
      </c>
      <c r="R4070" t="s">
        <v>8318</v>
      </c>
      <c r="S4070" s="12">
        <f t="shared" si="254"/>
        <v>42718.963599537034</v>
      </c>
      <c r="T4070" s="12">
        <f t="shared" si="255"/>
        <v>42748.961805555555</v>
      </c>
    </row>
    <row r="4071" spans="1:20" ht="45" x14ac:dyDescent="0.25">
      <c r="A4071">
        <v>4069</v>
      </c>
      <c r="B4071" s="3" t="s">
        <v>4065</v>
      </c>
      <c r="C4071" s="3" t="s">
        <v>8172</v>
      </c>
      <c r="D4071">
        <v>1250</v>
      </c>
      <c r="E4071">
        <v>430</v>
      </c>
      <c r="F4071" t="s">
        <v>8221</v>
      </c>
      <c r="G4071" t="s">
        <v>8225</v>
      </c>
      <c r="H4071" t="s">
        <v>8247</v>
      </c>
      <c r="I4071">
        <v>1425124800</v>
      </c>
      <c r="J4071">
        <v>1421596356</v>
      </c>
      <c r="K4071" t="b">
        <v>0</v>
      </c>
      <c r="L4071">
        <v>13</v>
      </c>
      <c r="M4071" t="b">
        <v>0</v>
      </c>
      <c r="N4071" t="s">
        <v>8271</v>
      </c>
      <c r="O4071" s="5">
        <f t="shared" si="252"/>
        <v>34.4</v>
      </c>
      <c r="P4071" s="7">
        <f t="shared" si="253"/>
        <v>33.07692307692308</v>
      </c>
      <c r="Q4071" t="s">
        <v>8317</v>
      </c>
      <c r="R4071" t="s">
        <v>8318</v>
      </c>
      <c r="S4071" s="12">
        <f t="shared" si="254"/>
        <v>42022.661527777775</v>
      </c>
      <c r="T4071" s="12">
        <f t="shared" si="255"/>
        <v>42063.5</v>
      </c>
    </row>
    <row r="4072" spans="1:20" ht="45" x14ac:dyDescent="0.25">
      <c r="A4072">
        <v>4070</v>
      </c>
      <c r="B4072" s="3" t="s">
        <v>4066</v>
      </c>
      <c r="C4072" s="3" t="s">
        <v>8173</v>
      </c>
      <c r="D4072">
        <v>1000</v>
      </c>
      <c r="E4072">
        <v>165</v>
      </c>
      <c r="F4072" t="s">
        <v>8221</v>
      </c>
      <c r="G4072" t="s">
        <v>8224</v>
      </c>
      <c r="H4072" t="s">
        <v>8246</v>
      </c>
      <c r="I4072">
        <v>1425178800</v>
      </c>
      <c r="J4072">
        <v>1422374420</v>
      </c>
      <c r="K4072" t="b">
        <v>0</v>
      </c>
      <c r="L4072">
        <v>6</v>
      </c>
      <c r="M4072" t="b">
        <v>0</v>
      </c>
      <c r="N4072" t="s">
        <v>8271</v>
      </c>
      <c r="O4072" s="5">
        <f t="shared" si="252"/>
        <v>16.5</v>
      </c>
      <c r="P4072" s="7">
        <f t="shared" si="253"/>
        <v>27.5</v>
      </c>
      <c r="Q4072" t="s">
        <v>8317</v>
      </c>
      <c r="R4072" t="s">
        <v>8318</v>
      </c>
      <c r="S4072" s="12">
        <f t="shared" si="254"/>
        <v>42031.666898148149</v>
      </c>
      <c r="T4072" s="12">
        <f t="shared" si="255"/>
        <v>42064.125</v>
      </c>
    </row>
    <row r="4073" spans="1:20" ht="60" x14ac:dyDescent="0.25">
      <c r="A4073">
        <v>4071</v>
      </c>
      <c r="B4073" s="3" t="s">
        <v>4067</v>
      </c>
      <c r="C4073" s="3" t="s">
        <v>8174</v>
      </c>
      <c r="D4073">
        <v>20000</v>
      </c>
      <c r="E4073">
        <v>0</v>
      </c>
      <c r="F4073" t="s">
        <v>8221</v>
      </c>
      <c r="G4073" t="s">
        <v>8238</v>
      </c>
      <c r="H4073" t="s">
        <v>8256</v>
      </c>
      <c r="I4073">
        <v>1482779931</v>
      </c>
      <c r="J4073">
        <v>1480187931</v>
      </c>
      <c r="K4073" t="b">
        <v>0</v>
      </c>
      <c r="L4073">
        <v>0</v>
      </c>
      <c r="M4073" t="b">
        <v>0</v>
      </c>
      <c r="N4073" t="s">
        <v>8271</v>
      </c>
      <c r="O4073" s="5">
        <f t="shared" si="252"/>
        <v>0</v>
      </c>
      <c r="P4073" s="7" t="str">
        <f t="shared" si="253"/>
        <v>N/A</v>
      </c>
      <c r="Q4073" t="s">
        <v>8317</v>
      </c>
      <c r="R4073" t="s">
        <v>8318</v>
      </c>
      <c r="S4073" s="12">
        <f t="shared" si="254"/>
        <v>42700.804756944446</v>
      </c>
      <c r="T4073" s="12">
        <f t="shared" si="255"/>
        <v>42730.804756944446</v>
      </c>
    </row>
    <row r="4074" spans="1:20" ht="60" x14ac:dyDescent="0.25">
      <c r="A4074">
        <v>4072</v>
      </c>
      <c r="B4074" s="3" t="s">
        <v>4068</v>
      </c>
      <c r="C4074" s="3" t="s">
        <v>8175</v>
      </c>
      <c r="D4074">
        <v>1000</v>
      </c>
      <c r="E4074">
        <v>4</v>
      </c>
      <c r="F4074" t="s">
        <v>8221</v>
      </c>
      <c r="G4074" t="s">
        <v>8225</v>
      </c>
      <c r="H4074" t="s">
        <v>8247</v>
      </c>
      <c r="I4074">
        <v>1408646111</v>
      </c>
      <c r="J4074">
        <v>1403462111</v>
      </c>
      <c r="K4074" t="b">
        <v>0</v>
      </c>
      <c r="L4074">
        <v>2</v>
      </c>
      <c r="M4074" t="b">
        <v>0</v>
      </c>
      <c r="N4074" t="s">
        <v>8271</v>
      </c>
      <c r="O4074" s="5">
        <f t="shared" si="252"/>
        <v>0.4</v>
      </c>
      <c r="P4074" s="7">
        <f t="shared" si="253"/>
        <v>2</v>
      </c>
      <c r="Q4074" t="s">
        <v>8317</v>
      </c>
      <c r="R4074" t="s">
        <v>8318</v>
      </c>
      <c r="S4074" s="12">
        <f t="shared" si="254"/>
        <v>41812.77443287037</v>
      </c>
      <c r="T4074" s="12">
        <f t="shared" si="255"/>
        <v>41872.77443287037</v>
      </c>
    </row>
    <row r="4075" spans="1:20" ht="45" x14ac:dyDescent="0.25">
      <c r="A4075">
        <v>4073</v>
      </c>
      <c r="B4075" s="3" t="s">
        <v>4069</v>
      </c>
      <c r="C4075" s="3" t="s">
        <v>8176</v>
      </c>
      <c r="D4075">
        <v>3500</v>
      </c>
      <c r="E4075">
        <v>37</v>
      </c>
      <c r="F4075" t="s">
        <v>8221</v>
      </c>
      <c r="G4075" t="s">
        <v>8224</v>
      </c>
      <c r="H4075" t="s">
        <v>8246</v>
      </c>
      <c r="I4075">
        <v>1431144000</v>
      </c>
      <c r="J4075">
        <v>1426407426</v>
      </c>
      <c r="K4075" t="b">
        <v>0</v>
      </c>
      <c r="L4075">
        <v>2</v>
      </c>
      <c r="M4075" t="b">
        <v>0</v>
      </c>
      <c r="N4075" t="s">
        <v>8271</v>
      </c>
      <c r="O4075" s="5">
        <f t="shared" si="252"/>
        <v>1.0571428571428572</v>
      </c>
      <c r="P4075" s="7">
        <f t="shared" si="253"/>
        <v>18.5</v>
      </c>
      <c r="Q4075" t="s">
        <v>8317</v>
      </c>
      <c r="R4075" t="s">
        <v>8318</v>
      </c>
      <c r="S4075" s="12">
        <f t="shared" si="254"/>
        <v>42078.34520833334</v>
      </c>
      <c r="T4075" s="12">
        <f t="shared" si="255"/>
        <v>42133.166666666672</v>
      </c>
    </row>
    <row r="4076" spans="1:20" ht="60" x14ac:dyDescent="0.25">
      <c r="A4076">
        <v>4074</v>
      </c>
      <c r="B4076" s="3" t="s">
        <v>4070</v>
      </c>
      <c r="C4076" s="3" t="s">
        <v>8177</v>
      </c>
      <c r="D4076">
        <v>2750</v>
      </c>
      <c r="E4076">
        <v>735</v>
      </c>
      <c r="F4076" t="s">
        <v>8221</v>
      </c>
      <c r="G4076" t="s">
        <v>8225</v>
      </c>
      <c r="H4076" t="s">
        <v>8247</v>
      </c>
      <c r="I4076">
        <v>1446732975</v>
      </c>
      <c r="J4076">
        <v>1444137375</v>
      </c>
      <c r="K4076" t="b">
        <v>0</v>
      </c>
      <c r="L4076">
        <v>21</v>
      </c>
      <c r="M4076" t="b">
        <v>0</v>
      </c>
      <c r="N4076" t="s">
        <v>8271</v>
      </c>
      <c r="O4076" s="5">
        <f t="shared" si="252"/>
        <v>26.727272727272727</v>
      </c>
      <c r="P4076" s="7">
        <f t="shared" si="253"/>
        <v>35</v>
      </c>
      <c r="Q4076" t="s">
        <v>8317</v>
      </c>
      <c r="R4076" t="s">
        <v>8318</v>
      </c>
      <c r="S4076" s="12">
        <f t="shared" si="254"/>
        <v>42283.552951388891</v>
      </c>
      <c r="T4076" s="12">
        <f t="shared" si="255"/>
        <v>42313.594618055555</v>
      </c>
    </row>
    <row r="4077" spans="1:20" ht="60" x14ac:dyDescent="0.25">
      <c r="A4077">
        <v>4075</v>
      </c>
      <c r="B4077" s="3" t="s">
        <v>4071</v>
      </c>
      <c r="C4077" s="3" t="s">
        <v>8178</v>
      </c>
      <c r="D4077">
        <v>2000</v>
      </c>
      <c r="E4077">
        <v>576</v>
      </c>
      <c r="F4077" t="s">
        <v>8221</v>
      </c>
      <c r="G4077" t="s">
        <v>8225</v>
      </c>
      <c r="H4077" t="s">
        <v>8247</v>
      </c>
      <c r="I4077">
        <v>1404149280</v>
      </c>
      <c r="J4077">
        <v>1400547969</v>
      </c>
      <c r="K4077" t="b">
        <v>0</v>
      </c>
      <c r="L4077">
        <v>13</v>
      </c>
      <c r="M4077" t="b">
        <v>0</v>
      </c>
      <c r="N4077" t="s">
        <v>8271</v>
      </c>
      <c r="O4077" s="5">
        <f t="shared" si="252"/>
        <v>28.799999999999997</v>
      </c>
      <c r="P4077" s="7">
        <f t="shared" si="253"/>
        <v>44.307692307692307</v>
      </c>
      <c r="Q4077" t="s">
        <v>8317</v>
      </c>
      <c r="R4077" t="s">
        <v>8318</v>
      </c>
      <c r="S4077" s="12">
        <f t="shared" si="254"/>
        <v>41779.045937499999</v>
      </c>
      <c r="T4077" s="12">
        <f t="shared" si="255"/>
        <v>41820.727777777778</v>
      </c>
    </row>
    <row r="4078" spans="1:20" ht="45" x14ac:dyDescent="0.25">
      <c r="A4078">
        <v>4076</v>
      </c>
      <c r="B4078" s="3" t="s">
        <v>4072</v>
      </c>
      <c r="C4078" s="3" t="s">
        <v>8179</v>
      </c>
      <c r="D4078">
        <v>700</v>
      </c>
      <c r="E4078">
        <v>0</v>
      </c>
      <c r="F4078" t="s">
        <v>8221</v>
      </c>
      <c r="G4078" t="s">
        <v>8224</v>
      </c>
      <c r="H4078" t="s">
        <v>8246</v>
      </c>
      <c r="I4078">
        <v>1413921060</v>
      </c>
      <c r="J4078">
        <v>1411499149</v>
      </c>
      <c r="K4078" t="b">
        <v>0</v>
      </c>
      <c r="L4078">
        <v>0</v>
      </c>
      <c r="M4078" t="b">
        <v>0</v>
      </c>
      <c r="N4078" t="s">
        <v>8271</v>
      </c>
      <c r="O4078" s="5">
        <f t="shared" si="252"/>
        <v>0</v>
      </c>
      <c r="P4078" s="7" t="str">
        <f t="shared" si="253"/>
        <v>N/A</v>
      </c>
      <c r="Q4078" t="s">
        <v>8317</v>
      </c>
      <c r="R4078" t="s">
        <v>8318</v>
      </c>
      <c r="S4078" s="12">
        <f t="shared" si="254"/>
        <v>41905.795706018522</v>
      </c>
      <c r="T4078" s="12">
        <f t="shared" si="255"/>
        <v>41933.82708333333</v>
      </c>
    </row>
    <row r="4079" spans="1:20" ht="60" x14ac:dyDescent="0.25">
      <c r="A4079">
        <v>4077</v>
      </c>
      <c r="B4079" s="3" t="s">
        <v>4073</v>
      </c>
      <c r="C4079" s="3" t="s">
        <v>8180</v>
      </c>
      <c r="D4079">
        <v>15000</v>
      </c>
      <c r="E4079">
        <v>1335</v>
      </c>
      <c r="F4079" t="s">
        <v>8221</v>
      </c>
      <c r="G4079" t="s">
        <v>8224</v>
      </c>
      <c r="H4079" t="s">
        <v>8246</v>
      </c>
      <c r="I4079">
        <v>1482339794</v>
      </c>
      <c r="J4079">
        <v>1479747794</v>
      </c>
      <c r="K4079" t="b">
        <v>0</v>
      </c>
      <c r="L4079">
        <v>6</v>
      </c>
      <c r="M4079" t="b">
        <v>0</v>
      </c>
      <c r="N4079" t="s">
        <v>8271</v>
      </c>
      <c r="O4079" s="5">
        <f t="shared" si="252"/>
        <v>8.9</v>
      </c>
      <c r="P4079" s="7">
        <f t="shared" si="253"/>
        <v>222.5</v>
      </c>
      <c r="Q4079" t="s">
        <v>8317</v>
      </c>
      <c r="R4079" t="s">
        <v>8318</v>
      </c>
      <c r="S4079" s="12">
        <f t="shared" si="254"/>
        <v>42695.7105787037</v>
      </c>
      <c r="T4079" s="12">
        <f t="shared" si="255"/>
        <v>42725.7105787037</v>
      </c>
    </row>
    <row r="4080" spans="1:20" ht="60" x14ac:dyDescent="0.25">
      <c r="A4080">
        <v>4078</v>
      </c>
      <c r="B4080" s="3" t="s">
        <v>4074</v>
      </c>
      <c r="C4080" s="3" t="s">
        <v>8181</v>
      </c>
      <c r="D4080">
        <v>250</v>
      </c>
      <c r="E4080">
        <v>0</v>
      </c>
      <c r="F4080" t="s">
        <v>8221</v>
      </c>
      <c r="G4080" t="s">
        <v>8225</v>
      </c>
      <c r="H4080" t="s">
        <v>8247</v>
      </c>
      <c r="I4080">
        <v>1485543242</v>
      </c>
      <c r="J4080">
        <v>1482951242</v>
      </c>
      <c r="K4080" t="b">
        <v>0</v>
      </c>
      <c r="L4080">
        <v>0</v>
      </c>
      <c r="M4080" t="b">
        <v>0</v>
      </c>
      <c r="N4080" t="s">
        <v>8271</v>
      </c>
      <c r="O4080" s="5">
        <f t="shared" si="252"/>
        <v>0</v>
      </c>
      <c r="P4080" s="7" t="str">
        <f t="shared" si="253"/>
        <v>N/A</v>
      </c>
      <c r="Q4080" t="s">
        <v>8317</v>
      </c>
      <c r="R4080" t="s">
        <v>8318</v>
      </c>
      <c r="S4080" s="12">
        <f t="shared" si="254"/>
        <v>42732.787523148145</v>
      </c>
      <c r="T4080" s="12">
        <f t="shared" si="255"/>
        <v>42762.787523148145</v>
      </c>
    </row>
    <row r="4081" spans="1:20" ht="60" x14ac:dyDescent="0.25">
      <c r="A4081">
        <v>4079</v>
      </c>
      <c r="B4081" s="3" t="s">
        <v>4075</v>
      </c>
      <c r="C4081" s="3" t="s">
        <v>8182</v>
      </c>
      <c r="D4081">
        <v>3000</v>
      </c>
      <c r="E4081">
        <v>5</v>
      </c>
      <c r="F4081" t="s">
        <v>8221</v>
      </c>
      <c r="G4081" t="s">
        <v>8224</v>
      </c>
      <c r="H4081" t="s">
        <v>8246</v>
      </c>
      <c r="I4081">
        <v>1466375521</v>
      </c>
      <c r="J4081">
        <v>1463783521</v>
      </c>
      <c r="K4081" t="b">
        <v>0</v>
      </c>
      <c r="L4081">
        <v>1</v>
      </c>
      <c r="M4081" t="b">
        <v>0</v>
      </c>
      <c r="N4081" t="s">
        <v>8271</v>
      </c>
      <c r="O4081" s="5">
        <f t="shared" si="252"/>
        <v>0.16666666666666669</v>
      </c>
      <c r="P4081" s="7">
        <f t="shared" si="253"/>
        <v>5</v>
      </c>
      <c r="Q4081" t="s">
        <v>8317</v>
      </c>
      <c r="R4081" t="s">
        <v>8318</v>
      </c>
      <c r="S4081" s="12">
        <f t="shared" si="254"/>
        <v>42510.938900462963</v>
      </c>
      <c r="T4081" s="12">
        <f t="shared" si="255"/>
        <v>42540.938900462963</v>
      </c>
    </row>
    <row r="4082" spans="1:20" ht="60" x14ac:dyDescent="0.25">
      <c r="A4082">
        <v>4080</v>
      </c>
      <c r="B4082" s="3" t="s">
        <v>4076</v>
      </c>
      <c r="C4082" s="3" t="s">
        <v>8183</v>
      </c>
      <c r="D4082">
        <v>3000</v>
      </c>
      <c r="E4082">
        <v>0</v>
      </c>
      <c r="F4082" t="s">
        <v>8221</v>
      </c>
      <c r="G4082" t="s">
        <v>8224</v>
      </c>
      <c r="H4082" t="s">
        <v>8246</v>
      </c>
      <c r="I4082">
        <v>1465930440</v>
      </c>
      <c r="J4082">
        <v>1463849116</v>
      </c>
      <c r="K4082" t="b">
        <v>0</v>
      </c>
      <c r="L4082">
        <v>0</v>
      </c>
      <c r="M4082" t="b">
        <v>0</v>
      </c>
      <c r="N4082" t="s">
        <v>8271</v>
      </c>
      <c r="O4082" s="5">
        <f t="shared" si="252"/>
        <v>0</v>
      </c>
      <c r="P4082" s="7" t="str">
        <f t="shared" si="253"/>
        <v>N/A</v>
      </c>
      <c r="Q4082" t="s">
        <v>8317</v>
      </c>
      <c r="R4082" t="s">
        <v>8318</v>
      </c>
      <c r="S4082" s="12">
        <f t="shared" si="254"/>
        <v>42511.698101851856</v>
      </c>
      <c r="T4082" s="12">
        <f t="shared" si="255"/>
        <v>42535.787500000006</v>
      </c>
    </row>
    <row r="4083" spans="1:20" ht="45" x14ac:dyDescent="0.25">
      <c r="A4083">
        <v>4081</v>
      </c>
      <c r="B4083" s="3" t="s">
        <v>4077</v>
      </c>
      <c r="C4083" s="3" t="s">
        <v>8184</v>
      </c>
      <c r="D4083">
        <v>2224</v>
      </c>
      <c r="E4083">
        <v>350</v>
      </c>
      <c r="F4083" t="s">
        <v>8221</v>
      </c>
      <c r="G4083" t="s">
        <v>8224</v>
      </c>
      <c r="H4083" t="s">
        <v>8246</v>
      </c>
      <c r="I4083">
        <v>1425819425</v>
      </c>
      <c r="J4083">
        <v>1423231025</v>
      </c>
      <c r="K4083" t="b">
        <v>0</v>
      </c>
      <c r="L4083">
        <v>12</v>
      </c>
      <c r="M4083" t="b">
        <v>0</v>
      </c>
      <c r="N4083" t="s">
        <v>8271</v>
      </c>
      <c r="O4083" s="5">
        <f t="shared" si="252"/>
        <v>15.737410071942445</v>
      </c>
      <c r="P4083" s="7">
        <f t="shared" si="253"/>
        <v>29.166666666666668</v>
      </c>
      <c r="Q4083" t="s">
        <v>8317</v>
      </c>
      <c r="R4083" t="s">
        <v>8318</v>
      </c>
      <c r="S4083" s="12">
        <f t="shared" si="254"/>
        <v>42041.581307870365</v>
      </c>
      <c r="T4083" s="12">
        <f t="shared" si="255"/>
        <v>42071.539641203708</v>
      </c>
    </row>
    <row r="4084" spans="1:20" ht="60" x14ac:dyDescent="0.25">
      <c r="A4084">
        <v>4082</v>
      </c>
      <c r="B4084" s="3" t="s">
        <v>4078</v>
      </c>
      <c r="C4084" s="3" t="s">
        <v>8185</v>
      </c>
      <c r="D4084">
        <v>150</v>
      </c>
      <c r="E4084">
        <v>3</v>
      </c>
      <c r="F4084" t="s">
        <v>8221</v>
      </c>
      <c r="G4084" t="s">
        <v>8224</v>
      </c>
      <c r="H4084" t="s">
        <v>8246</v>
      </c>
      <c r="I4084">
        <v>1447542000</v>
      </c>
      <c r="J4084">
        <v>1446179553</v>
      </c>
      <c r="K4084" t="b">
        <v>0</v>
      </c>
      <c r="L4084">
        <v>2</v>
      </c>
      <c r="M4084" t="b">
        <v>0</v>
      </c>
      <c r="N4084" t="s">
        <v>8271</v>
      </c>
      <c r="O4084" s="5">
        <f t="shared" si="252"/>
        <v>2</v>
      </c>
      <c r="P4084" s="7">
        <f t="shared" si="253"/>
        <v>1.5</v>
      </c>
      <c r="Q4084" t="s">
        <v>8317</v>
      </c>
      <c r="R4084" t="s">
        <v>8318</v>
      </c>
      <c r="S4084" s="12">
        <f t="shared" si="254"/>
        <v>42307.189270833333</v>
      </c>
      <c r="T4084" s="12">
        <f t="shared" si="255"/>
        <v>42322.958333333328</v>
      </c>
    </row>
    <row r="4085" spans="1:20" ht="60" x14ac:dyDescent="0.25">
      <c r="A4085">
        <v>4083</v>
      </c>
      <c r="B4085" s="3" t="s">
        <v>4079</v>
      </c>
      <c r="C4085" s="3" t="s">
        <v>8186</v>
      </c>
      <c r="D4085">
        <v>3500</v>
      </c>
      <c r="E4085">
        <v>759</v>
      </c>
      <c r="F4085" t="s">
        <v>8221</v>
      </c>
      <c r="G4085" t="s">
        <v>8224</v>
      </c>
      <c r="H4085" t="s">
        <v>8246</v>
      </c>
      <c r="I4085">
        <v>1452795416</v>
      </c>
      <c r="J4085">
        <v>1450203416</v>
      </c>
      <c r="K4085" t="b">
        <v>0</v>
      </c>
      <c r="L4085">
        <v>6</v>
      </c>
      <c r="M4085" t="b">
        <v>0</v>
      </c>
      <c r="N4085" t="s">
        <v>8271</v>
      </c>
      <c r="O4085" s="5">
        <f t="shared" si="252"/>
        <v>21.685714285714287</v>
      </c>
      <c r="P4085" s="7">
        <f t="shared" si="253"/>
        <v>126.5</v>
      </c>
      <c r="Q4085" t="s">
        <v>8317</v>
      </c>
      <c r="R4085" t="s">
        <v>8318</v>
      </c>
      <c r="S4085" s="12">
        <f t="shared" si="254"/>
        <v>42353.761759259258</v>
      </c>
      <c r="T4085" s="12">
        <f t="shared" si="255"/>
        <v>42383.761759259258</v>
      </c>
    </row>
    <row r="4086" spans="1:20" ht="60" x14ac:dyDescent="0.25">
      <c r="A4086">
        <v>4084</v>
      </c>
      <c r="B4086" s="3" t="s">
        <v>4080</v>
      </c>
      <c r="C4086" s="3" t="s">
        <v>8187</v>
      </c>
      <c r="D4086">
        <v>3000</v>
      </c>
      <c r="E4086">
        <v>10</v>
      </c>
      <c r="F4086" t="s">
        <v>8221</v>
      </c>
      <c r="G4086" t="s">
        <v>8237</v>
      </c>
      <c r="H4086" t="s">
        <v>8249</v>
      </c>
      <c r="I4086">
        <v>1476008906</v>
      </c>
      <c r="J4086">
        <v>1473416906</v>
      </c>
      <c r="K4086" t="b">
        <v>0</v>
      </c>
      <c r="L4086">
        <v>1</v>
      </c>
      <c r="M4086" t="b">
        <v>0</v>
      </c>
      <c r="N4086" t="s">
        <v>8271</v>
      </c>
      <c r="O4086" s="5">
        <f t="shared" si="252"/>
        <v>0.33333333333333337</v>
      </c>
      <c r="P4086" s="7">
        <f t="shared" si="253"/>
        <v>10</v>
      </c>
      <c r="Q4086" t="s">
        <v>8317</v>
      </c>
      <c r="R4086" t="s">
        <v>8318</v>
      </c>
      <c r="S4086" s="12">
        <f t="shared" si="254"/>
        <v>42622.436412037037</v>
      </c>
      <c r="T4086" s="12">
        <f t="shared" si="255"/>
        <v>42652.436412037037</v>
      </c>
    </row>
    <row r="4087" spans="1:20" ht="60" x14ac:dyDescent="0.25">
      <c r="A4087">
        <v>4085</v>
      </c>
      <c r="B4087" s="3" t="s">
        <v>4081</v>
      </c>
      <c r="C4087" s="3" t="s">
        <v>8188</v>
      </c>
      <c r="D4087">
        <v>3500</v>
      </c>
      <c r="E4087">
        <v>10</v>
      </c>
      <c r="F4087" t="s">
        <v>8221</v>
      </c>
      <c r="G4087" t="s">
        <v>8224</v>
      </c>
      <c r="H4087" t="s">
        <v>8246</v>
      </c>
      <c r="I4087">
        <v>1427169540</v>
      </c>
      <c r="J4087">
        <v>1424701775</v>
      </c>
      <c r="K4087" t="b">
        <v>0</v>
      </c>
      <c r="L4087">
        <v>1</v>
      </c>
      <c r="M4087" t="b">
        <v>0</v>
      </c>
      <c r="N4087" t="s">
        <v>8271</v>
      </c>
      <c r="O4087" s="5">
        <f t="shared" si="252"/>
        <v>0.2857142857142857</v>
      </c>
      <c r="P4087" s="7">
        <f t="shared" si="253"/>
        <v>10</v>
      </c>
      <c r="Q4087" t="s">
        <v>8317</v>
      </c>
      <c r="R4087" t="s">
        <v>8318</v>
      </c>
      <c r="S4087" s="12">
        <f t="shared" si="254"/>
        <v>42058.603877314818</v>
      </c>
      <c r="T4087" s="12">
        <f t="shared" si="255"/>
        <v>42087.165972222225</v>
      </c>
    </row>
    <row r="4088" spans="1:20" ht="60" x14ac:dyDescent="0.25">
      <c r="A4088">
        <v>4086</v>
      </c>
      <c r="B4088" s="3" t="s">
        <v>4082</v>
      </c>
      <c r="C4088" s="3" t="s">
        <v>8189</v>
      </c>
      <c r="D4088">
        <v>1000</v>
      </c>
      <c r="E4088">
        <v>47</v>
      </c>
      <c r="F4088" t="s">
        <v>8221</v>
      </c>
      <c r="G4088" t="s">
        <v>8224</v>
      </c>
      <c r="H4088" t="s">
        <v>8246</v>
      </c>
      <c r="I4088">
        <v>1448078400</v>
      </c>
      <c r="J4088">
        <v>1445985299</v>
      </c>
      <c r="K4088" t="b">
        <v>0</v>
      </c>
      <c r="L4088">
        <v>5</v>
      </c>
      <c r="M4088" t="b">
        <v>0</v>
      </c>
      <c r="N4088" t="s">
        <v>8271</v>
      </c>
      <c r="O4088" s="5">
        <f t="shared" si="252"/>
        <v>4.7</v>
      </c>
      <c r="P4088" s="7">
        <f t="shared" si="253"/>
        <v>9.4</v>
      </c>
      <c r="Q4088" t="s">
        <v>8317</v>
      </c>
      <c r="R4088" t="s">
        <v>8318</v>
      </c>
      <c r="S4088" s="12">
        <f t="shared" si="254"/>
        <v>42304.940960648149</v>
      </c>
      <c r="T4088" s="12">
        <f t="shared" si="255"/>
        <v>42329.166666666672</v>
      </c>
    </row>
    <row r="4089" spans="1:20" x14ac:dyDescent="0.25">
      <c r="A4089">
        <v>4087</v>
      </c>
      <c r="B4089" s="3" t="s">
        <v>4083</v>
      </c>
      <c r="C4089" s="3" t="s">
        <v>8190</v>
      </c>
      <c r="D4089">
        <v>9600</v>
      </c>
      <c r="E4089">
        <v>0</v>
      </c>
      <c r="F4089" t="s">
        <v>8221</v>
      </c>
      <c r="G4089" t="s">
        <v>8224</v>
      </c>
      <c r="H4089" t="s">
        <v>8246</v>
      </c>
      <c r="I4089">
        <v>1468777786</v>
      </c>
      <c r="J4089">
        <v>1466185786</v>
      </c>
      <c r="K4089" t="b">
        <v>0</v>
      </c>
      <c r="L4089">
        <v>0</v>
      </c>
      <c r="M4089" t="b">
        <v>0</v>
      </c>
      <c r="N4089" t="s">
        <v>8271</v>
      </c>
      <c r="O4089" s="5">
        <f t="shared" si="252"/>
        <v>0</v>
      </c>
      <c r="P4089" s="7" t="str">
        <f t="shared" si="253"/>
        <v>N/A</v>
      </c>
      <c r="Q4089" t="s">
        <v>8317</v>
      </c>
      <c r="R4089" t="s">
        <v>8318</v>
      </c>
      <c r="S4089" s="12">
        <f t="shared" si="254"/>
        <v>42538.742893518516</v>
      </c>
      <c r="T4089" s="12">
        <f t="shared" si="255"/>
        <v>42568.742893518516</v>
      </c>
    </row>
    <row r="4090" spans="1:20" ht="45" x14ac:dyDescent="0.25">
      <c r="A4090">
        <v>4088</v>
      </c>
      <c r="B4090" s="3" t="s">
        <v>4084</v>
      </c>
      <c r="C4090" s="3" t="s">
        <v>8191</v>
      </c>
      <c r="D4090">
        <v>2000</v>
      </c>
      <c r="E4090">
        <v>216</v>
      </c>
      <c r="F4090" t="s">
        <v>8221</v>
      </c>
      <c r="G4090" t="s">
        <v>8225</v>
      </c>
      <c r="H4090" t="s">
        <v>8247</v>
      </c>
      <c r="I4090">
        <v>1421403960</v>
      </c>
      <c r="J4090">
        <v>1418827324</v>
      </c>
      <c r="K4090" t="b">
        <v>0</v>
      </c>
      <c r="L4090">
        <v>3</v>
      </c>
      <c r="M4090" t="b">
        <v>0</v>
      </c>
      <c r="N4090" t="s">
        <v>8271</v>
      </c>
      <c r="O4090" s="5">
        <f t="shared" si="252"/>
        <v>10.8</v>
      </c>
      <c r="P4090" s="7">
        <f t="shared" si="253"/>
        <v>72</v>
      </c>
      <c r="Q4090" t="s">
        <v>8317</v>
      </c>
      <c r="R4090" t="s">
        <v>8318</v>
      </c>
      <c r="S4090" s="12">
        <f t="shared" si="254"/>
        <v>41990.612546296295</v>
      </c>
      <c r="T4090" s="12">
        <f t="shared" si="255"/>
        <v>42020.434722222228</v>
      </c>
    </row>
    <row r="4091" spans="1:20" ht="60" x14ac:dyDescent="0.25">
      <c r="A4091">
        <v>4089</v>
      </c>
      <c r="B4091" s="3" t="s">
        <v>4085</v>
      </c>
      <c r="C4091" s="3" t="s">
        <v>8192</v>
      </c>
      <c r="D4091">
        <v>5000</v>
      </c>
      <c r="E4091">
        <v>240</v>
      </c>
      <c r="F4091" t="s">
        <v>8221</v>
      </c>
      <c r="G4091" t="s">
        <v>8224</v>
      </c>
      <c r="H4091" t="s">
        <v>8246</v>
      </c>
      <c r="I4091">
        <v>1433093700</v>
      </c>
      <c r="J4091">
        <v>1430242488</v>
      </c>
      <c r="K4091" t="b">
        <v>0</v>
      </c>
      <c r="L4091">
        <v>8</v>
      </c>
      <c r="M4091" t="b">
        <v>0</v>
      </c>
      <c r="N4091" t="s">
        <v>8271</v>
      </c>
      <c r="O4091" s="5">
        <f t="shared" si="252"/>
        <v>4.8</v>
      </c>
      <c r="P4091" s="7">
        <f t="shared" si="253"/>
        <v>30</v>
      </c>
      <c r="Q4091" t="s">
        <v>8317</v>
      </c>
      <c r="R4091" t="s">
        <v>8318</v>
      </c>
      <c r="S4091" s="12">
        <f t="shared" si="254"/>
        <v>42122.732499999998</v>
      </c>
      <c r="T4091" s="12">
        <f t="shared" si="255"/>
        <v>42155.732638888891</v>
      </c>
    </row>
    <row r="4092" spans="1:20" ht="45" x14ac:dyDescent="0.25">
      <c r="A4092">
        <v>4090</v>
      </c>
      <c r="B4092" s="3" t="s">
        <v>4086</v>
      </c>
      <c r="C4092" s="3" t="s">
        <v>8193</v>
      </c>
      <c r="D4092">
        <v>1000</v>
      </c>
      <c r="E4092">
        <v>32</v>
      </c>
      <c r="F4092" t="s">
        <v>8221</v>
      </c>
      <c r="G4092" t="s">
        <v>8224</v>
      </c>
      <c r="H4092" t="s">
        <v>8246</v>
      </c>
      <c r="I4092">
        <v>1438959600</v>
      </c>
      <c r="J4092">
        <v>1437754137</v>
      </c>
      <c r="K4092" t="b">
        <v>0</v>
      </c>
      <c r="L4092">
        <v>3</v>
      </c>
      <c r="M4092" t="b">
        <v>0</v>
      </c>
      <c r="N4092" t="s">
        <v>8271</v>
      </c>
      <c r="O4092" s="5">
        <f t="shared" si="252"/>
        <v>3.2</v>
      </c>
      <c r="P4092" s="7">
        <f t="shared" si="253"/>
        <v>10.666666666666666</v>
      </c>
      <c r="Q4092" t="s">
        <v>8317</v>
      </c>
      <c r="R4092" t="s">
        <v>8318</v>
      </c>
      <c r="S4092" s="12">
        <f t="shared" si="254"/>
        <v>42209.67288194444</v>
      </c>
      <c r="T4092" s="12">
        <f t="shared" si="255"/>
        <v>42223.625</v>
      </c>
    </row>
    <row r="4093" spans="1:20" ht="60" x14ac:dyDescent="0.25">
      <c r="A4093">
        <v>4091</v>
      </c>
      <c r="B4093" s="3" t="s">
        <v>4087</v>
      </c>
      <c r="C4093" s="3" t="s">
        <v>8194</v>
      </c>
      <c r="D4093">
        <v>1600</v>
      </c>
      <c r="E4093">
        <v>204</v>
      </c>
      <c r="F4093" t="s">
        <v>8221</v>
      </c>
      <c r="G4093" t="s">
        <v>8224</v>
      </c>
      <c r="H4093" t="s">
        <v>8246</v>
      </c>
      <c r="I4093">
        <v>1421410151</v>
      </c>
      <c r="J4093">
        <v>1418818151</v>
      </c>
      <c r="K4093" t="b">
        <v>0</v>
      </c>
      <c r="L4093">
        <v>8</v>
      </c>
      <c r="M4093" t="b">
        <v>0</v>
      </c>
      <c r="N4093" t="s">
        <v>8271</v>
      </c>
      <c r="O4093" s="5">
        <f t="shared" si="252"/>
        <v>12.75</v>
      </c>
      <c r="P4093" s="7">
        <f t="shared" si="253"/>
        <v>25.5</v>
      </c>
      <c r="Q4093" t="s">
        <v>8317</v>
      </c>
      <c r="R4093" t="s">
        <v>8318</v>
      </c>
      <c r="S4093" s="12">
        <f t="shared" si="254"/>
        <v>41990.506377314814</v>
      </c>
      <c r="T4093" s="12">
        <f t="shared" si="255"/>
        <v>42020.506377314814</v>
      </c>
    </row>
    <row r="4094" spans="1:20" ht="45" x14ac:dyDescent="0.25">
      <c r="A4094">
        <v>4092</v>
      </c>
      <c r="B4094" s="3" t="s">
        <v>4088</v>
      </c>
      <c r="C4094" s="3" t="s">
        <v>8195</v>
      </c>
      <c r="D4094">
        <v>110000</v>
      </c>
      <c r="E4094">
        <v>20</v>
      </c>
      <c r="F4094" t="s">
        <v>8221</v>
      </c>
      <c r="G4094" t="s">
        <v>8224</v>
      </c>
      <c r="H4094" t="s">
        <v>8246</v>
      </c>
      <c r="I4094">
        <v>1428205247</v>
      </c>
      <c r="J4094">
        <v>1423024847</v>
      </c>
      <c r="K4094" t="b">
        <v>0</v>
      </c>
      <c r="L4094">
        <v>1</v>
      </c>
      <c r="M4094" t="b">
        <v>0</v>
      </c>
      <c r="N4094" t="s">
        <v>8271</v>
      </c>
      <c r="O4094" s="5">
        <f t="shared" si="252"/>
        <v>1.8181818181818181E-2</v>
      </c>
      <c r="P4094" s="7">
        <f t="shared" si="253"/>
        <v>20</v>
      </c>
      <c r="Q4094" t="s">
        <v>8317</v>
      </c>
      <c r="R4094" t="s">
        <v>8318</v>
      </c>
      <c r="S4094" s="12">
        <f t="shared" si="254"/>
        <v>42039.194988425923</v>
      </c>
      <c r="T4094" s="12">
        <f t="shared" si="255"/>
        <v>42099.153321759266</v>
      </c>
    </row>
    <row r="4095" spans="1:20" ht="60" x14ac:dyDescent="0.25">
      <c r="A4095">
        <v>4093</v>
      </c>
      <c r="B4095" s="3" t="s">
        <v>4089</v>
      </c>
      <c r="C4095" s="3" t="s">
        <v>8196</v>
      </c>
      <c r="D4095">
        <v>2500</v>
      </c>
      <c r="E4095">
        <v>60</v>
      </c>
      <c r="F4095" t="s">
        <v>8221</v>
      </c>
      <c r="G4095" t="s">
        <v>8225</v>
      </c>
      <c r="H4095" t="s">
        <v>8247</v>
      </c>
      <c r="I4095">
        <v>1440272093</v>
      </c>
      <c r="J4095">
        <v>1435088093</v>
      </c>
      <c r="K4095" t="b">
        <v>0</v>
      </c>
      <c r="L4095">
        <v>4</v>
      </c>
      <c r="M4095" t="b">
        <v>0</v>
      </c>
      <c r="N4095" t="s">
        <v>8271</v>
      </c>
      <c r="O4095" s="5">
        <f t="shared" si="252"/>
        <v>2.4</v>
      </c>
      <c r="P4095" s="7">
        <f t="shared" si="253"/>
        <v>15</v>
      </c>
      <c r="Q4095" t="s">
        <v>8317</v>
      </c>
      <c r="R4095" t="s">
        <v>8318</v>
      </c>
      <c r="S4095" s="12">
        <f t="shared" si="254"/>
        <v>42178.815891203703</v>
      </c>
      <c r="T4095" s="12">
        <f t="shared" si="255"/>
        <v>42238.815891203703</v>
      </c>
    </row>
    <row r="4096" spans="1:20" ht="45" x14ac:dyDescent="0.25">
      <c r="A4096">
        <v>4094</v>
      </c>
      <c r="B4096" s="3" t="s">
        <v>4090</v>
      </c>
      <c r="C4096" s="3" t="s">
        <v>8197</v>
      </c>
      <c r="D4096">
        <v>2000</v>
      </c>
      <c r="E4096">
        <v>730</v>
      </c>
      <c r="F4096" t="s">
        <v>8221</v>
      </c>
      <c r="G4096" t="s">
        <v>8224</v>
      </c>
      <c r="H4096" t="s">
        <v>8246</v>
      </c>
      <c r="I4096">
        <v>1413953940</v>
      </c>
      <c r="J4096">
        <v>1410141900</v>
      </c>
      <c r="K4096" t="b">
        <v>0</v>
      </c>
      <c r="L4096">
        <v>8</v>
      </c>
      <c r="M4096" t="b">
        <v>0</v>
      </c>
      <c r="N4096" t="s">
        <v>8271</v>
      </c>
      <c r="O4096" s="5">
        <f t="shared" si="252"/>
        <v>36.5</v>
      </c>
      <c r="P4096" s="7">
        <f t="shared" si="253"/>
        <v>91.25</v>
      </c>
      <c r="Q4096" t="s">
        <v>8317</v>
      </c>
      <c r="R4096" t="s">
        <v>8318</v>
      </c>
      <c r="S4096" s="12">
        <f t="shared" si="254"/>
        <v>41890.086805555555</v>
      </c>
      <c r="T4096" s="12">
        <f t="shared" si="255"/>
        <v>41934.207638888889</v>
      </c>
    </row>
    <row r="4097" spans="1:20" ht="45" x14ac:dyDescent="0.25">
      <c r="A4097">
        <v>4095</v>
      </c>
      <c r="B4097" s="3" t="s">
        <v>4091</v>
      </c>
      <c r="C4097" s="3" t="s">
        <v>8198</v>
      </c>
      <c r="D4097">
        <v>30000</v>
      </c>
      <c r="E4097">
        <v>800</v>
      </c>
      <c r="F4097" t="s">
        <v>8221</v>
      </c>
      <c r="G4097" t="s">
        <v>8238</v>
      </c>
      <c r="H4097" t="s">
        <v>8256</v>
      </c>
      <c r="I4097">
        <v>1482108350</v>
      </c>
      <c r="J4097">
        <v>1479516350</v>
      </c>
      <c r="K4097" t="b">
        <v>0</v>
      </c>
      <c r="L4097">
        <v>1</v>
      </c>
      <c r="M4097" t="b">
        <v>0</v>
      </c>
      <c r="N4097" t="s">
        <v>8271</v>
      </c>
      <c r="O4097" s="5">
        <f t="shared" si="252"/>
        <v>2.666666666666667</v>
      </c>
      <c r="P4097" s="7">
        <f t="shared" si="253"/>
        <v>800</v>
      </c>
      <c r="Q4097" t="s">
        <v>8317</v>
      </c>
      <c r="R4097" t="s">
        <v>8318</v>
      </c>
      <c r="S4097" s="12">
        <f t="shared" si="254"/>
        <v>42693.031828703708</v>
      </c>
      <c r="T4097" s="12">
        <f t="shared" si="255"/>
        <v>42723.031828703708</v>
      </c>
    </row>
    <row r="4098" spans="1:20" ht="45" x14ac:dyDescent="0.25">
      <c r="A4098">
        <v>4096</v>
      </c>
      <c r="B4098" s="3" t="s">
        <v>4092</v>
      </c>
      <c r="C4098" s="3" t="s">
        <v>8199</v>
      </c>
      <c r="D4098">
        <v>3500</v>
      </c>
      <c r="E4098">
        <v>400</v>
      </c>
      <c r="F4098" t="s">
        <v>8221</v>
      </c>
      <c r="G4098" t="s">
        <v>8225</v>
      </c>
      <c r="H4098" t="s">
        <v>8247</v>
      </c>
      <c r="I4098">
        <v>1488271860</v>
      </c>
      <c r="J4098">
        <v>1484484219</v>
      </c>
      <c r="K4098" t="b">
        <v>0</v>
      </c>
      <c r="L4098">
        <v>5</v>
      </c>
      <c r="M4098" t="b">
        <v>0</v>
      </c>
      <c r="N4098" t="s">
        <v>8271</v>
      </c>
      <c r="O4098" s="5">
        <f t="shared" si="252"/>
        <v>11.428571428571429</v>
      </c>
      <c r="P4098" s="7">
        <f t="shared" si="253"/>
        <v>80</v>
      </c>
      <c r="Q4098" t="s">
        <v>8317</v>
      </c>
      <c r="R4098" t="s">
        <v>8318</v>
      </c>
      <c r="S4098" s="12">
        <f t="shared" si="254"/>
        <v>42750.530312499999</v>
      </c>
      <c r="T4098" s="12">
        <f t="shared" si="255"/>
        <v>42794.368749999994</v>
      </c>
    </row>
    <row r="4099" spans="1:20" ht="60" x14ac:dyDescent="0.25">
      <c r="A4099">
        <v>4097</v>
      </c>
      <c r="B4099" s="3" t="s">
        <v>4093</v>
      </c>
      <c r="C4099" s="3" t="s">
        <v>8200</v>
      </c>
      <c r="D4099">
        <v>10000</v>
      </c>
      <c r="E4099">
        <v>0</v>
      </c>
      <c r="F4099" t="s">
        <v>8221</v>
      </c>
      <c r="G4099" t="s">
        <v>8225</v>
      </c>
      <c r="H4099" t="s">
        <v>8247</v>
      </c>
      <c r="I4099">
        <v>1454284500</v>
      </c>
      <c r="J4099">
        <v>1449431237</v>
      </c>
      <c r="K4099" t="b">
        <v>0</v>
      </c>
      <c r="L4099">
        <v>0</v>
      </c>
      <c r="M4099" t="b">
        <v>0</v>
      </c>
      <c r="N4099" t="s">
        <v>8271</v>
      </c>
      <c r="O4099" s="5">
        <f t="shared" ref="O4099:O4115" si="256">(E4099/D4099)*100</f>
        <v>0</v>
      </c>
      <c r="P4099" s="7" t="str">
        <f t="shared" ref="P4099:P4115" si="257">IF(E4099&gt;0,E4099/L4099,"N/A")</f>
        <v>N/A</v>
      </c>
      <c r="Q4099" t="s">
        <v>8317</v>
      </c>
      <c r="R4099" t="s">
        <v>8318</v>
      </c>
      <c r="S4099" s="12">
        <f t="shared" ref="S4099:S4115" si="258">(((J4099/60)/60)/24)+DATE(1970,1,1)</f>
        <v>42344.824502314819</v>
      </c>
      <c r="T4099" s="12">
        <f t="shared" ref="T4099:T4115" si="259">(((I4099/60)/60/24)+DATE(1970,1,1))</f>
        <v>42400.996527777781</v>
      </c>
    </row>
    <row r="4100" spans="1:20" ht="45" x14ac:dyDescent="0.25">
      <c r="A4100">
        <v>4098</v>
      </c>
      <c r="B4100" s="3" t="s">
        <v>4094</v>
      </c>
      <c r="C4100" s="3" t="s">
        <v>8201</v>
      </c>
      <c r="D4100">
        <v>75000</v>
      </c>
      <c r="E4100">
        <v>0</v>
      </c>
      <c r="F4100" t="s">
        <v>8221</v>
      </c>
      <c r="G4100" t="s">
        <v>8224</v>
      </c>
      <c r="H4100" t="s">
        <v>8246</v>
      </c>
      <c r="I4100">
        <v>1465060797</v>
      </c>
      <c r="J4100">
        <v>1462468797</v>
      </c>
      <c r="K4100" t="b">
        <v>0</v>
      </c>
      <c r="L4100">
        <v>0</v>
      </c>
      <c r="M4100" t="b">
        <v>0</v>
      </c>
      <c r="N4100" t="s">
        <v>8271</v>
      </c>
      <c r="O4100" s="5">
        <f t="shared" si="256"/>
        <v>0</v>
      </c>
      <c r="P4100" s="7" t="str">
        <f t="shared" si="257"/>
        <v>N/A</v>
      </c>
      <c r="Q4100" t="s">
        <v>8317</v>
      </c>
      <c r="R4100" t="s">
        <v>8318</v>
      </c>
      <c r="S4100" s="12">
        <f t="shared" si="258"/>
        <v>42495.722187499996</v>
      </c>
      <c r="T4100" s="12">
        <f t="shared" si="259"/>
        <v>42525.722187499996</v>
      </c>
    </row>
    <row r="4101" spans="1:20" ht="60" x14ac:dyDescent="0.25">
      <c r="A4101">
        <v>4099</v>
      </c>
      <c r="B4101" s="3" t="s">
        <v>4095</v>
      </c>
      <c r="C4101" s="3" t="s">
        <v>8202</v>
      </c>
      <c r="D4101">
        <v>4500</v>
      </c>
      <c r="E4101">
        <v>50</v>
      </c>
      <c r="F4101" t="s">
        <v>8221</v>
      </c>
      <c r="G4101" t="s">
        <v>8224</v>
      </c>
      <c r="H4101" t="s">
        <v>8246</v>
      </c>
      <c r="I4101">
        <v>1472847873</v>
      </c>
      <c r="J4101">
        <v>1468959873</v>
      </c>
      <c r="K4101" t="b">
        <v>0</v>
      </c>
      <c r="L4101">
        <v>1</v>
      </c>
      <c r="M4101" t="b">
        <v>0</v>
      </c>
      <c r="N4101" t="s">
        <v>8271</v>
      </c>
      <c r="O4101" s="5">
        <f t="shared" si="256"/>
        <v>1.1111111111111112</v>
      </c>
      <c r="P4101" s="7">
        <f t="shared" si="257"/>
        <v>50</v>
      </c>
      <c r="Q4101" t="s">
        <v>8317</v>
      </c>
      <c r="R4101" t="s">
        <v>8318</v>
      </c>
      <c r="S4101" s="12">
        <f t="shared" si="258"/>
        <v>42570.850381944445</v>
      </c>
      <c r="T4101" s="12">
        <f t="shared" si="259"/>
        <v>42615.850381944445</v>
      </c>
    </row>
    <row r="4102" spans="1:20" ht="45" x14ac:dyDescent="0.25">
      <c r="A4102">
        <v>4100</v>
      </c>
      <c r="B4102" s="3" t="s">
        <v>4096</v>
      </c>
      <c r="C4102" s="3" t="s">
        <v>8203</v>
      </c>
      <c r="D4102">
        <v>270</v>
      </c>
      <c r="E4102">
        <v>0</v>
      </c>
      <c r="F4102" t="s">
        <v>8221</v>
      </c>
      <c r="G4102" t="s">
        <v>8224</v>
      </c>
      <c r="H4102" t="s">
        <v>8246</v>
      </c>
      <c r="I4102">
        <v>1414205990</v>
      </c>
      <c r="J4102">
        <v>1413341990</v>
      </c>
      <c r="K4102" t="b">
        <v>0</v>
      </c>
      <c r="L4102">
        <v>0</v>
      </c>
      <c r="M4102" t="b">
        <v>0</v>
      </c>
      <c r="N4102" t="s">
        <v>8271</v>
      </c>
      <c r="O4102" s="5">
        <f t="shared" si="256"/>
        <v>0</v>
      </c>
      <c r="P4102" s="7" t="str">
        <f t="shared" si="257"/>
        <v>N/A</v>
      </c>
      <c r="Q4102" t="s">
        <v>8317</v>
      </c>
      <c r="R4102" t="s">
        <v>8318</v>
      </c>
      <c r="S4102" s="12">
        <f t="shared" si="258"/>
        <v>41927.124884259261</v>
      </c>
      <c r="T4102" s="12">
        <f t="shared" si="259"/>
        <v>41937.124884259261</v>
      </c>
    </row>
    <row r="4103" spans="1:20" ht="60" x14ac:dyDescent="0.25">
      <c r="A4103">
        <v>4101</v>
      </c>
      <c r="B4103" s="3" t="s">
        <v>4097</v>
      </c>
      <c r="C4103" s="3" t="s">
        <v>8204</v>
      </c>
      <c r="D4103">
        <v>600</v>
      </c>
      <c r="E4103">
        <v>0</v>
      </c>
      <c r="F4103" t="s">
        <v>8221</v>
      </c>
      <c r="G4103" t="s">
        <v>8224</v>
      </c>
      <c r="H4103" t="s">
        <v>8246</v>
      </c>
      <c r="I4103">
        <v>1485380482</v>
      </c>
      <c r="J4103">
        <v>1482788482</v>
      </c>
      <c r="K4103" t="b">
        <v>0</v>
      </c>
      <c r="L4103">
        <v>0</v>
      </c>
      <c r="M4103" t="b">
        <v>0</v>
      </c>
      <c r="N4103" t="s">
        <v>8271</v>
      </c>
      <c r="O4103" s="5">
        <f t="shared" si="256"/>
        <v>0</v>
      </c>
      <c r="P4103" s="7" t="str">
        <f t="shared" si="257"/>
        <v>N/A</v>
      </c>
      <c r="Q4103" t="s">
        <v>8317</v>
      </c>
      <c r="R4103" t="s">
        <v>8318</v>
      </c>
      <c r="S4103" s="12">
        <f t="shared" si="258"/>
        <v>42730.903726851851</v>
      </c>
      <c r="T4103" s="12">
        <f t="shared" si="259"/>
        <v>42760.903726851851</v>
      </c>
    </row>
    <row r="4104" spans="1:20" ht="45" x14ac:dyDescent="0.25">
      <c r="A4104">
        <v>4102</v>
      </c>
      <c r="B4104" s="3" t="s">
        <v>4098</v>
      </c>
      <c r="C4104" s="3" t="s">
        <v>8205</v>
      </c>
      <c r="D4104">
        <v>500</v>
      </c>
      <c r="E4104">
        <v>137</v>
      </c>
      <c r="F4104" t="s">
        <v>8221</v>
      </c>
      <c r="G4104" t="s">
        <v>8224</v>
      </c>
      <c r="H4104" t="s">
        <v>8246</v>
      </c>
      <c r="I4104">
        <v>1463343673</v>
      </c>
      <c r="J4104">
        <v>1460751673</v>
      </c>
      <c r="K4104" t="b">
        <v>0</v>
      </c>
      <c r="L4104">
        <v>6</v>
      </c>
      <c r="M4104" t="b">
        <v>0</v>
      </c>
      <c r="N4104" t="s">
        <v>8271</v>
      </c>
      <c r="O4104" s="5">
        <f t="shared" si="256"/>
        <v>27.400000000000002</v>
      </c>
      <c r="P4104" s="7">
        <f t="shared" si="257"/>
        <v>22.833333333333332</v>
      </c>
      <c r="Q4104" t="s">
        <v>8317</v>
      </c>
      <c r="R4104" t="s">
        <v>8318</v>
      </c>
      <c r="S4104" s="12">
        <f t="shared" si="258"/>
        <v>42475.848067129627</v>
      </c>
      <c r="T4104" s="12">
        <f t="shared" si="259"/>
        <v>42505.848067129627</v>
      </c>
    </row>
    <row r="4105" spans="1:20" ht="45" x14ac:dyDescent="0.25">
      <c r="A4105">
        <v>4103</v>
      </c>
      <c r="B4105" s="3" t="s">
        <v>4099</v>
      </c>
      <c r="C4105" s="3" t="s">
        <v>8206</v>
      </c>
      <c r="D4105">
        <v>1000</v>
      </c>
      <c r="E4105">
        <v>100</v>
      </c>
      <c r="F4105" t="s">
        <v>8221</v>
      </c>
      <c r="G4105" t="s">
        <v>8224</v>
      </c>
      <c r="H4105" t="s">
        <v>8246</v>
      </c>
      <c r="I4105">
        <v>1440613920</v>
      </c>
      <c r="J4105">
        <v>1435953566</v>
      </c>
      <c r="K4105" t="b">
        <v>0</v>
      </c>
      <c r="L4105">
        <v>6</v>
      </c>
      <c r="M4105" t="b">
        <v>0</v>
      </c>
      <c r="N4105" t="s">
        <v>8271</v>
      </c>
      <c r="O4105" s="5">
        <f t="shared" si="256"/>
        <v>10</v>
      </c>
      <c r="P4105" s="7">
        <f t="shared" si="257"/>
        <v>16.666666666666668</v>
      </c>
      <c r="Q4105" t="s">
        <v>8317</v>
      </c>
      <c r="R4105" t="s">
        <v>8318</v>
      </c>
      <c r="S4105" s="12">
        <f t="shared" si="258"/>
        <v>42188.83293981482</v>
      </c>
      <c r="T4105" s="12">
        <f t="shared" si="259"/>
        <v>42242.772222222222</v>
      </c>
    </row>
    <row r="4106" spans="1:20" ht="45" x14ac:dyDescent="0.25">
      <c r="A4106">
        <v>4104</v>
      </c>
      <c r="B4106" s="3" t="s">
        <v>4100</v>
      </c>
      <c r="C4106" s="3" t="s">
        <v>8207</v>
      </c>
      <c r="D4106">
        <v>3000</v>
      </c>
      <c r="E4106">
        <v>641</v>
      </c>
      <c r="F4106" t="s">
        <v>8221</v>
      </c>
      <c r="G4106" t="s">
        <v>8226</v>
      </c>
      <c r="H4106" t="s">
        <v>8248</v>
      </c>
      <c r="I4106">
        <v>1477550434</v>
      </c>
      <c r="J4106">
        <v>1474958434</v>
      </c>
      <c r="K4106" t="b">
        <v>0</v>
      </c>
      <c r="L4106">
        <v>14</v>
      </c>
      <c r="M4106" t="b">
        <v>0</v>
      </c>
      <c r="N4106" t="s">
        <v>8271</v>
      </c>
      <c r="O4106" s="5">
        <f t="shared" si="256"/>
        <v>21.366666666666667</v>
      </c>
      <c r="P4106" s="7">
        <f t="shared" si="257"/>
        <v>45.785714285714285</v>
      </c>
      <c r="Q4106" t="s">
        <v>8317</v>
      </c>
      <c r="R4106" t="s">
        <v>8318</v>
      </c>
      <c r="S4106" s="12">
        <f t="shared" si="258"/>
        <v>42640.278171296297</v>
      </c>
      <c r="T4106" s="12">
        <f t="shared" si="259"/>
        <v>42670.278171296297</v>
      </c>
    </row>
    <row r="4107" spans="1:20" ht="60" x14ac:dyDescent="0.25">
      <c r="A4107">
        <v>4105</v>
      </c>
      <c r="B4107" s="3" t="s">
        <v>4101</v>
      </c>
      <c r="C4107" s="3" t="s">
        <v>8208</v>
      </c>
      <c r="D4107">
        <v>33000</v>
      </c>
      <c r="E4107">
        <v>2300</v>
      </c>
      <c r="F4107" t="s">
        <v>8221</v>
      </c>
      <c r="G4107" t="s">
        <v>8238</v>
      </c>
      <c r="H4107" t="s">
        <v>8256</v>
      </c>
      <c r="I4107">
        <v>1482711309</v>
      </c>
      <c r="J4107">
        <v>1479860109</v>
      </c>
      <c r="K4107" t="b">
        <v>0</v>
      </c>
      <c r="L4107">
        <v>6</v>
      </c>
      <c r="M4107" t="b">
        <v>0</v>
      </c>
      <c r="N4107" t="s">
        <v>8271</v>
      </c>
      <c r="O4107" s="5">
        <f t="shared" si="256"/>
        <v>6.9696969696969706</v>
      </c>
      <c r="P4107" s="7">
        <f t="shared" si="257"/>
        <v>383.33333333333331</v>
      </c>
      <c r="Q4107" t="s">
        <v>8317</v>
      </c>
      <c r="R4107" t="s">
        <v>8318</v>
      </c>
      <c r="S4107" s="12">
        <f t="shared" si="258"/>
        <v>42697.010520833333</v>
      </c>
      <c r="T4107" s="12">
        <f t="shared" si="259"/>
        <v>42730.010520833333</v>
      </c>
    </row>
    <row r="4108" spans="1:20" ht="60" x14ac:dyDescent="0.25">
      <c r="A4108">
        <v>4106</v>
      </c>
      <c r="B4108" s="3" t="s">
        <v>4102</v>
      </c>
      <c r="C4108" s="3" t="s">
        <v>8209</v>
      </c>
      <c r="D4108">
        <v>5000</v>
      </c>
      <c r="E4108">
        <v>3530</v>
      </c>
      <c r="F4108" t="s">
        <v>8221</v>
      </c>
      <c r="G4108" t="s">
        <v>8224</v>
      </c>
      <c r="H4108" t="s">
        <v>8246</v>
      </c>
      <c r="I4108">
        <v>1427936400</v>
      </c>
      <c r="J4108">
        <v>1424221866</v>
      </c>
      <c r="K4108" t="b">
        <v>0</v>
      </c>
      <c r="L4108">
        <v>33</v>
      </c>
      <c r="M4108" t="b">
        <v>0</v>
      </c>
      <c r="N4108" t="s">
        <v>8271</v>
      </c>
      <c r="O4108" s="5">
        <f t="shared" si="256"/>
        <v>70.599999999999994</v>
      </c>
      <c r="P4108" s="7">
        <f t="shared" si="257"/>
        <v>106.96969696969697</v>
      </c>
      <c r="Q4108" t="s">
        <v>8317</v>
      </c>
      <c r="R4108" t="s">
        <v>8318</v>
      </c>
      <c r="S4108" s="12">
        <f t="shared" si="258"/>
        <v>42053.049375000002</v>
      </c>
      <c r="T4108" s="12">
        <f t="shared" si="259"/>
        <v>42096.041666666672</v>
      </c>
    </row>
    <row r="4109" spans="1:20" ht="60" x14ac:dyDescent="0.25">
      <c r="A4109">
        <v>4107</v>
      </c>
      <c r="B4109" s="3" t="s">
        <v>4103</v>
      </c>
      <c r="C4109" s="3" t="s">
        <v>8210</v>
      </c>
      <c r="D4109">
        <v>2000</v>
      </c>
      <c r="E4109">
        <v>41</v>
      </c>
      <c r="F4109" t="s">
        <v>8221</v>
      </c>
      <c r="G4109" t="s">
        <v>8224</v>
      </c>
      <c r="H4109" t="s">
        <v>8246</v>
      </c>
      <c r="I4109">
        <v>1411596001</v>
      </c>
      <c r="J4109">
        <v>1409608801</v>
      </c>
      <c r="K4109" t="b">
        <v>0</v>
      </c>
      <c r="L4109">
        <v>4</v>
      </c>
      <c r="M4109" t="b">
        <v>0</v>
      </c>
      <c r="N4109" t="s">
        <v>8271</v>
      </c>
      <c r="O4109" s="5">
        <f t="shared" si="256"/>
        <v>2.0500000000000003</v>
      </c>
      <c r="P4109" s="7">
        <f t="shared" si="257"/>
        <v>10.25</v>
      </c>
      <c r="Q4109" t="s">
        <v>8317</v>
      </c>
      <c r="R4109" t="s">
        <v>8318</v>
      </c>
      <c r="S4109" s="12">
        <f t="shared" si="258"/>
        <v>41883.916678240741</v>
      </c>
      <c r="T4109" s="12">
        <f t="shared" si="259"/>
        <v>41906.916678240741</v>
      </c>
    </row>
    <row r="4110" spans="1:20" ht="45" x14ac:dyDescent="0.25">
      <c r="A4110">
        <v>4108</v>
      </c>
      <c r="B4110" s="3" t="s">
        <v>4104</v>
      </c>
      <c r="C4110" s="3" t="s">
        <v>8211</v>
      </c>
      <c r="D4110">
        <v>3000</v>
      </c>
      <c r="E4110">
        <v>59</v>
      </c>
      <c r="F4110" t="s">
        <v>8221</v>
      </c>
      <c r="G4110" t="s">
        <v>8224</v>
      </c>
      <c r="H4110" t="s">
        <v>8246</v>
      </c>
      <c r="I4110">
        <v>1488517200</v>
      </c>
      <c r="J4110">
        <v>1485909937</v>
      </c>
      <c r="K4110" t="b">
        <v>0</v>
      </c>
      <c r="L4110">
        <v>1</v>
      </c>
      <c r="M4110" t="b">
        <v>0</v>
      </c>
      <c r="N4110" t="s">
        <v>8271</v>
      </c>
      <c r="O4110" s="5">
        <f t="shared" si="256"/>
        <v>1.9666666666666666</v>
      </c>
      <c r="P4110" s="7">
        <f t="shared" si="257"/>
        <v>59</v>
      </c>
      <c r="Q4110" t="s">
        <v>8317</v>
      </c>
      <c r="R4110" t="s">
        <v>8318</v>
      </c>
      <c r="S4110" s="12">
        <f t="shared" si="258"/>
        <v>42767.031678240746</v>
      </c>
      <c r="T4110" s="12">
        <f t="shared" si="259"/>
        <v>42797.208333333328</v>
      </c>
    </row>
    <row r="4111" spans="1:20" ht="45" x14ac:dyDescent="0.25">
      <c r="A4111">
        <v>4109</v>
      </c>
      <c r="B4111" s="3" t="s">
        <v>4105</v>
      </c>
      <c r="C4111" s="3" t="s">
        <v>8212</v>
      </c>
      <c r="D4111">
        <v>500</v>
      </c>
      <c r="E4111">
        <v>0</v>
      </c>
      <c r="F4111" t="s">
        <v>8221</v>
      </c>
      <c r="G4111" t="s">
        <v>8225</v>
      </c>
      <c r="H4111" t="s">
        <v>8247</v>
      </c>
      <c r="I4111">
        <v>1448805404</v>
      </c>
      <c r="J4111">
        <v>1446209804</v>
      </c>
      <c r="K4111" t="b">
        <v>0</v>
      </c>
      <c r="L4111">
        <v>0</v>
      </c>
      <c r="M4111" t="b">
        <v>0</v>
      </c>
      <c r="N4111" t="s">
        <v>8271</v>
      </c>
      <c r="O4111" s="5">
        <f t="shared" si="256"/>
        <v>0</v>
      </c>
      <c r="P4111" s="7" t="str">
        <f t="shared" si="257"/>
        <v>N/A</v>
      </c>
      <c r="Q4111" t="s">
        <v>8317</v>
      </c>
      <c r="R4111" t="s">
        <v>8318</v>
      </c>
      <c r="S4111" s="12">
        <f t="shared" si="258"/>
        <v>42307.539398148147</v>
      </c>
      <c r="T4111" s="12">
        <f t="shared" si="259"/>
        <v>42337.581064814818</v>
      </c>
    </row>
    <row r="4112" spans="1:20" ht="60" x14ac:dyDescent="0.25">
      <c r="A4112">
        <v>4110</v>
      </c>
      <c r="B4112" s="3" t="s">
        <v>4106</v>
      </c>
      <c r="C4112" s="3" t="s">
        <v>8213</v>
      </c>
      <c r="D4112">
        <v>300</v>
      </c>
      <c r="E4112">
        <v>86</v>
      </c>
      <c r="F4112" t="s">
        <v>8221</v>
      </c>
      <c r="G4112" t="s">
        <v>8225</v>
      </c>
      <c r="H4112" t="s">
        <v>8247</v>
      </c>
      <c r="I4112">
        <v>1469113351</v>
      </c>
      <c r="J4112">
        <v>1463929351</v>
      </c>
      <c r="K4112" t="b">
        <v>0</v>
      </c>
      <c r="L4112">
        <v>6</v>
      </c>
      <c r="M4112" t="b">
        <v>0</v>
      </c>
      <c r="N4112" t="s">
        <v>8271</v>
      </c>
      <c r="O4112" s="5">
        <f t="shared" si="256"/>
        <v>28.666666666666668</v>
      </c>
      <c r="P4112" s="7">
        <f t="shared" si="257"/>
        <v>14.333333333333334</v>
      </c>
      <c r="Q4112" t="s">
        <v>8317</v>
      </c>
      <c r="R4112" t="s">
        <v>8318</v>
      </c>
      <c r="S4112" s="12">
        <f t="shared" si="258"/>
        <v>42512.626747685179</v>
      </c>
      <c r="T4112" s="12">
        <f t="shared" si="259"/>
        <v>42572.626747685179</v>
      </c>
    </row>
    <row r="4113" spans="1:20" ht="45" x14ac:dyDescent="0.25">
      <c r="A4113">
        <v>4111</v>
      </c>
      <c r="B4113" s="3" t="s">
        <v>4107</v>
      </c>
      <c r="C4113" s="3" t="s">
        <v>8214</v>
      </c>
      <c r="D4113">
        <v>3000</v>
      </c>
      <c r="E4113">
        <v>94</v>
      </c>
      <c r="F4113" t="s">
        <v>8221</v>
      </c>
      <c r="G4113" t="s">
        <v>8224</v>
      </c>
      <c r="H4113" t="s">
        <v>8246</v>
      </c>
      <c r="I4113">
        <v>1424747740</v>
      </c>
      <c r="J4113">
        <v>1422155740</v>
      </c>
      <c r="K4113" t="b">
        <v>0</v>
      </c>
      <c r="L4113">
        <v>6</v>
      </c>
      <c r="M4113" t="b">
        <v>0</v>
      </c>
      <c r="N4113" t="s">
        <v>8271</v>
      </c>
      <c r="O4113" s="5">
        <f t="shared" si="256"/>
        <v>3.1333333333333333</v>
      </c>
      <c r="P4113" s="7">
        <f t="shared" si="257"/>
        <v>15.666666666666666</v>
      </c>
      <c r="Q4113" t="s">
        <v>8317</v>
      </c>
      <c r="R4113" t="s">
        <v>8318</v>
      </c>
      <c r="S4113" s="12">
        <f t="shared" si="258"/>
        <v>42029.135879629626</v>
      </c>
      <c r="T4113" s="12">
        <f t="shared" si="259"/>
        <v>42059.135879629626</v>
      </c>
    </row>
    <row r="4114" spans="1:20" ht="60" x14ac:dyDescent="0.25">
      <c r="A4114">
        <v>4112</v>
      </c>
      <c r="B4114" s="3" t="s">
        <v>4108</v>
      </c>
      <c r="C4114" s="3" t="s">
        <v>6961</v>
      </c>
      <c r="D4114">
        <v>2500</v>
      </c>
      <c r="E4114">
        <v>1</v>
      </c>
      <c r="F4114" t="s">
        <v>8221</v>
      </c>
      <c r="G4114" t="s">
        <v>8241</v>
      </c>
      <c r="H4114" t="s">
        <v>8249</v>
      </c>
      <c r="I4114">
        <v>1456617600</v>
      </c>
      <c r="J4114">
        <v>1454280186</v>
      </c>
      <c r="K4114" t="b">
        <v>0</v>
      </c>
      <c r="L4114">
        <v>1</v>
      </c>
      <c r="M4114" t="b">
        <v>0</v>
      </c>
      <c r="N4114" t="s">
        <v>8271</v>
      </c>
      <c r="O4114" s="5">
        <f t="shared" si="256"/>
        <v>0.04</v>
      </c>
      <c r="P4114" s="7">
        <f t="shared" si="257"/>
        <v>1</v>
      </c>
      <c r="Q4114" t="s">
        <v>8317</v>
      </c>
      <c r="R4114" t="s">
        <v>8318</v>
      </c>
      <c r="S4114" s="12">
        <f t="shared" si="258"/>
        <v>42400.946597222224</v>
      </c>
      <c r="T4114" s="12">
        <f t="shared" si="259"/>
        <v>42428</v>
      </c>
    </row>
    <row r="4115" spans="1:20" ht="60" x14ac:dyDescent="0.25">
      <c r="A4115">
        <v>4113</v>
      </c>
      <c r="B4115" s="3" t="s">
        <v>4109</v>
      </c>
      <c r="C4115" s="3" t="s">
        <v>8215</v>
      </c>
      <c r="D4115">
        <v>1500</v>
      </c>
      <c r="E4115">
        <v>3</v>
      </c>
      <c r="F4115" t="s">
        <v>8221</v>
      </c>
      <c r="G4115" t="s">
        <v>8224</v>
      </c>
      <c r="H4115" t="s">
        <v>8246</v>
      </c>
      <c r="I4115">
        <v>1452234840</v>
      </c>
      <c r="J4115">
        <v>1450619123</v>
      </c>
      <c r="K4115" t="b">
        <v>0</v>
      </c>
      <c r="L4115">
        <v>3</v>
      </c>
      <c r="M4115" t="b">
        <v>0</v>
      </c>
      <c r="N4115" t="s">
        <v>8271</v>
      </c>
      <c r="O4115" s="5">
        <f t="shared" si="256"/>
        <v>0.2</v>
      </c>
      <c r="P4115" s="7">
        <f t="shared" si="257"/>
        <v>1</v>
      </c>
      <c r="Q4115" t="s">
        <v>8317</v>
      </c>
      <c r="R4115" t="s">
        <v>8318</v>
      </c>
      <c r="S4115" s="12">
        <f t="shared" si="258"/>
        <v>42358.573182870372</v>
      </c>
      <c r="T4115" s="12">
        <f t="shared" si="259"/>
        <v>42377.273611111115</v>
      </c>
    </row>
  </sheetData>
  <autoFilter ref="A1:T4115" xr:uid="{26AC42A2-9FEC-434E-9795-A6E725E2D39E}">
    <filterColumn colId="5">
      <filters>
        <filter val="failed"/>
      </filters>
    </filterColumn>
  </autoFilter>
  <conditionalFormatting sqref="F1:F1048576">
    <cfRule type="containsText" dxfId="14" priority="10" operator="containsText" text="successful">
      <formula>NOT(ISERROR(SEARCH("successful",F1)))</formula>
    </cfRule>
    <cfRule type="containsText" dxfId="13" priority="9" operator="containsText" text="failed">
      <formula>NOT(ISERROR(SEARCH("failed",F1)))</formula>
    </cfRule>
    <cfRule type="containsText" dxfId="12" priority="8" operator="containsText" text="canceled">
      <formula>NOT(ISERROR(SEARCH("canceled",F1)))</formula>
    </cfRule>
    <cfRule type="containsText" dxfId="11" priority="7" operator="containsText" text="live">
      <formula>NOT(ISERROR(SEARCH("live",F1)))</formula>
    </cfRule>
  </conditionalFormatting>
  <conditionalFormatting sqref="O2:O4115">
    <cfRule type="cellIs" dxfId="10" priority="3" operator="between">
      <formula>0</formula>
      <formula>99</formula>
    </cfRule>
    <cfRule type="cellIs" dxfId="9" priority="2" operator="between">
      <formula>100</formula>
      <formula>199</formula>
    </cfRule>
    <cfRule type="cellIs" dxfId="8" priority="1" operator="greaterThanOrEqual">
      <formula>200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EE07-A549-4AAD-A0A0-70234B51B73E}">
  <dimension ref="A1:F14"/>
  <sheetViews>
    <sheetView zoomScale="86" zoomScaleNormal="86" workbookViewId="0">
      <selection activeCell="B1" sqref="B1"/>
    </sheetView>
  </sheetViews>
  <sheetFormatPr defaultRowHeight="15" x14ac:dyDescent="0.25"/>
  <cols>
    <col min="1" max="1" width="18.140625" bestFit="1" customWidth="1"/>
    <col min="2" max="2" width="16.85546875" bestFit="1" customWidth="1"/>
    <col min="3" max="3" width="6.140625" bestFit="1" customWidth="1"/>
    <col min="4" max="4" width="9" bestFit="1" customWidth="1"/>
    <col min="5" max="5" width="4.28515625" bestFit="1" customWidth="1"/>
    <col min="6" max="6" width="11.5703125" bestFit="1" customWidth="1"/>
  </cols>
  <sheetData>
    <row r="1" spans="1:6" x14ac:dyDescent="0.25">
      <c r="A1" s="8" t="s">
        <v>8223</v>
      </c>
      <c r="B1" t="s">
        <v>8360</v>
      </c>
    </row>
    <row r="3" spans="1:6" x14ac:dyDescent="0.25">
      <c r="A3" s="8" t="s">
        <v>8364</v>
      </c>
      <c r="B3" s="8" t="s">
        <v>8363</v>
      </c>
    </row>
    <row r="4" spans="1:6" x14ac:dyDescent="0.25">
      <c r="A4" s="8" t="s">
        <v>8361</v>
      </c>
      <c r="B4" t="s">
        <v>8219</v>
      </c>
      <c r="C4" t="s">
        <v>8221</v>
      </c>
      <c r="D4" t="s">
        <v>8220</v>
      </c>
      <c r="E4" t="s">
        <v>8222</v>
      </c>
      <c r="F4" t="s">
        <v>8362</v>
      </c>
    </row>
    <row r="5" spans="1:6" x14ac:dyDescent="0.25">
      <c r="A5" s="9" t="s">
        <v>8310</v>
      </c>
      <c r="B5" s="10">
        <v>300</v>
      </c>
      <c r="C5" s="10">
        <v>180</v>
      </c>
      <c r="D5" s="10">
        <v>40</v>
      </c>
      <c r="E5" s="10"/>
      <c r="F5" s="10">
        <v>520</v>
      </c>
    </row>
    <row r="6" spans="1:6" x14ac:dyDescent="0.25">
      <c r="A6" s="9" t="s">
        <v>8336</v>
      </c>
      <c r="B6" s="10">
        <v>34</v>
      </c>
      <c r="C6" s="10">
        <v>140</v>
      </c>
      <c r="D6" s="10">
        <v>20</v>
      </c>
      <c r="E6" s="10">
        <v>6</v>
      </c>
      <c r="F6" s="10">
        <v>200</v>
      </c>
    </row>
    <row r="7" spans="1:6" x14ac:dyDescent="0.25">
      <c r="A7" s="9" t="s">
        <v>8333</v>
      </c>
      <c r="B7" s="10">
        <v>80</v>
      </c>
      <c r="C7" s="10">
        <v>140</v>
      </c>
      <c r="D7" s="10"/>
      <c r="E7" s="10"/>
      <c r="F7" s="10">
        <v>220</v>
      </c>
    </row>
    <row r="8" spans="1:6" x14ac:dyDescent="0.25">
      <c r="A8" s="9" t="s">
        <v>8331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8325</v>
      </c>
      <c r="B9" s="10">
        <v>540</v>
      </c>
      <c r="C9" s="10">
        <v>120</v>
      </c>
      <c r="D9" s="10">
        <v>20</v>
      </c>
      <c r="E9" s="10">
        <v>20</v>
      </c>
      <c r="F9" s="10">
        <v>700</v>
      </c>
    </row>
    <row r="10" spans="1:6" x14ac:dyDescent="0.25">
      <c r="A10" s="9" t="s">
        <v>8338</v>
      </c>
      <c r="B10" s="10">
        <v>103</v>
      </c>
      <c r="C10" s="10">
        <v>117</v>
      </c>
      <c r="D10" s="10"/>
      <c r="E10" s="10"/>
      <c r="F10" s="10">
        <v>220</v>
      </c>
    </row>
    <row r="11" spans="1:6" x14ac:dyDescent="0.25">
      <c r="A11" s="9" t="s">
        <v>8322</v>
      </c>
      <c r="B11" s="10">
        <v>80</v>
      </c>
      <c r="C11" s="10">
        <v>127</v>
      </c>
      <c r="D11" s="10">
        <v>30</v>
      </c>
      <c r="E11" s="10"/>
      <c r="F11" s="10">
        <v>237</v>
      </c>
    </row>
    <row r="12" spans="1:6" x14ac:dyDescent="0.25">
      <c r="A12" s="9" t="s">
        <v>8319</v>
      </c>
      <c r="B12" s="10">
        <v>209</v>
      </c>
      <c r="C12" s="10">
        <v>213</v>
      </c>
      <c r="D12" s="10">
        <v>178</v>
      </c>
      <c r="E12" s="10"/>
      <c r="F12" s="10">
        <v>600</v>
      </c>
    </row>
    <row r="13" spans="1:6" x14ac:dyDescent="0.25">
      <c r="A13" s="9" t="s">
        <v>8317</v>
      </c>
      <c r="B13" s="10">
        <v>839</v>
      </c>
      <c r="C13" s="10">
        <v>493</v>
      </c>
      <c r="D13" s="10">
        <v>37</v>
      </c>
      <c r="E13" s="10">
        <v>24</v>
      </c>
      <c r="F13" s="10">
        <v>1393</v>
      </c>
    </row>
    <row r="14" spans="1:6" x14ac:dyDescent="0.25">
      <c r="A14" s="9" t="s">
        <v>8362</v>
      </c>
      <c r="B14" s="10">
        <v>2185</v>
      </c>
      <c r="C14" s="10">
        <v>1530</v>
      </c>
      <c r="D14" s="10">
        <v>349</v>
      </c>
      <c r="E14" s="10">
        <v>50</v>
      </c>
      <c r="F14" s="10">
        <v>4114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BEFC-2EEF-42CA-AB31-081BB3A585C3}">
  <dimension ref="A1:F47"/>
  <sheetViews>
    <sheetView zoomScale="80" zoomScaleNormal="80" workbookViewId="0">
      <selection activeCell="A9" sqref="A9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5" width="4.28515625" bestFit="1" customWidth="1"/>
    <col min="6" max="6" width="11.28515625" bestFit="1" customWidth="1"/>
  </cols>
  <sheetData>
    <row r="1" spans="1:6" x14ac:dyDescent="0.25">
      <c r="A1" s="8" t="s">
        <v>8223</v>
      </c>
      <c r="B1" t="s">
        <v>8360</v>
      </c>
    </row>
    <row r="2" spans="1:6" x14ac:dyDescent="0.25">
      <c r="A2" s="8" t="s">
        <v>8308</v>
      </c>
      <c r="B2" t="s">
        <v>8360</v>
      </c>
    </row>
    <row r="4" spans="1:6" x14ac:dyDescent="0.25">
      <c r="A4" s="8" t="s">
        <v>8365</v>
      </c>
      <c r="B4" s="8" t="s">
        <v>8363</v>
      </c>
    </row>
    <row r="5" spans="1:6" x14ac:dyDescent="0.25">
      <c r="A5" s="8" t="s">
        <v>8361</v>
      </c>
      <c r="B5" t="s">
        <v>8219</v>
      </c>
      <c r="C5" t="s">
        <v>8221</v>
      </c>
      <c r="D5" t="s">
        <v>8220</v>
      </c>
      <c r="E5" t="s">
        <v>8222</v>
      </c>
      <c r="F5" t="s">
        <v>8362</v>
      </c>
    </row>
    <row r="6" spans="1:6" x14ac:dyDescent="0.25">
      <c r="A6" s="9" t="s">
        <v>8316</v>
      </c>
      <c r="B6" s="10"/>
      <c r="C6" s="10">
        <v>100</v>
      </c>
      <c r="D6" s="10"/>
      <c r="E6" s="10"/>
      <c r="F6" s="10">
        <v>100</v>
      </c>
    </row>
    <row r="7" spans="1:6" x14ac:dyDescent="0.25">
      <c r="A7" s="9" t="s">
        <v>8344</v>
      </c>
      <c r="B7" s="10"/>
      <c r="C7" s="10"/>
      <c r="D7" s="10">
        <v>20</v>
      </c>
      <c r="E7" s="10"/>
      <c r="F7" s="10">
        <v>20</v>
      </c>
    </row>
    <row r="8" spans="1:6" x14ac:dyDescent="0.25">
      <c r="A8" s="9" t="s">
        <v>8332</v>
      </c>
      <c r="B8" s="10"/>
      <c r="C8" s="10"/>
      <c r="D8" s="10">
        <v>24</v>
      </c>
      <c r="E8" s="10"/>
      <c r="F8" s="10">
        <v>24</v>
      </c>
    </row>
    <row r="9" spans="1:6" x14ac:dyDescent="0.25">
      <c r="A9" s="9" t="s">
        <v>8358</v>
      </c>
      <c r="B9" s="10"/>
      <c r="C9" s="10">
        <v>40</v>
      </c>
      <c r="D9" s="10"/>
      <c r="E9" s="10"/>
      <c r="F9" s="10">
        <v>40</v>
      </c>
    </row>
    <row r="10" spans="1:6" x14ac:dyDescent="0.25">
      <c r="A10" s="9" t="s">
        <v>8354</v>
      </c>
      <c r="B10" s="10">
        <v>40</v>
      </c>
      <c r="C10" s="10"/>
      <c r="D10" s="10"/>
      <c r="E10" s="10"/>
      <c r="F10" s="10">
        <v>40</v>
      </c>
    </row>
    <row r="11" spans="1:6" x14ac:dyDescent="0.25">
      <c r="A11" s="9" t="s">
        <v>8315</v>
      </c>
      <c r="B11" s="10">
        <v>180</v>
      </c>
      <c r="C11" s="10"/>
      <c r="D11" s="10"/>
      <c r="E11" s="10"/>
      <c r="F11" s="10">
        <v>180</v>
      </c>
    </row>
    <row r="12" spans="1:6" x14ac:dyDescent="0.25">
      <c r="A12" s="9" t="s">
        <v>8314</v>
      </c>
      <c r="B12" s="10"/>
      <c r="C12" s="10">
        <v>80</v>
      </c>
      <c r="D12" s="10"/>
      <c r="E12" s="10"/>
      <c r="F12" s="10">
        <v>80</v>
      </c>
    </row>
    <row r="13" spans="1:6" x14ac:dyDescent="0.25">
      <c r="A13" s="9" t="s">
        <v>8330</v>
      </c>
      <c r="B13" s="10">
        <v>40</v>
      </c>
      <c r="C13" s="10"/>
      <c r="D13" s="10"/>
      <c r="E13" s="10"/>
      <c r="F13" s="10">
        <v>40</v>
      </c>
    </row>
    <row r="14" spans="1:6" x14ac:dyDescent="0.25">
      <c r="A14" s="9" t="s">
        <v>8347</v>
      </c>
      <c r="B14" s="10"/>
      <c r="C14" s="10">
        <v>40</v>
      </c>
      <c r="D14" s="10"/>
      <c r="E14" s="10">
        <v>20</v>
      </c>
      <c r="F14" s="10">
        <v>60</v>
      </c>
    </row>
    <row r="15" spans="1:6" x14ac:dyDescent="0.25">
      <c r="A15" s="9" t="s">
        <v>8324</v>
      </c>
      <c r="B15" s="10"/>
      <c r="C15" s="10">
        <v>40</v>
      </c>
      <c r="D15" s="10"/>
      <c r="E15" s="10"/>
      <c r="F15" s="10">
        <v>40</v>
      </c>
    </row>
    <row r="16" spans="1:6" x14ac:dyDescent="0.25">
      <c r="A16" s="9" t="s">
        <v>8337</v>
      </c>
      <c r="B16" s="10"/>
      <c r="C16" s="10">
        <v>120</v>
      </c>
      <c r="D16" s="10">
        <v>20</v>
      </c>
      <c r="E16" s="10"/>
      <c r="F16" s="10">
        <v>140</v>
      </c>
    </row>
    <row r="17" spans="1:6" x14ac:dyDescent="0.25">
      <c r="A17" s="9" t="s">
        <v>8348</v>
      </c>
      <c r="B17" s="10"/>
      <c r="C17" s="10">
        <v>20</v>
      </c>
      <c r="D17" s="10"/>
      <c r="E17" s="10"/>
      <c r="F17" s="10">
        <v>20</v>
      </c>
    </row>
    <row r="18" spans="1:6" x14ac:dyDescent="0.25">
      <c r="A18" s="9" t="s">
        <v>8349</v>
      </c>
      <c r="B18" s="10">
        <v>140</v>
      </c>
      <c r="C18" s="10"/>
      <c r="D18" s="10"/>
      <c r="E18" s="10"/>
      <c r="F18" s="10">
        <v>140</v>
      </c>
    </row>
    <row r="19" spans="1:6" x14ac:dyDescent="0.25">
      <c r="A19" s="9" t="s">
        <v>8329</v>
      </c>
      <c r="B19" s="10">
        <v>140</v>
      </c>
      <c r="C19" s="10">
        <v>20</v>
      </c>
      <c r="D19" s="10"/>
      <c r="E19" s="10"/>
      <c r="F19" s="10">
        <v>160</v>
      </c>
    </row>
    <row r="20" spans="1:6" x14ac:dyDescent="0.25">
      <c r="A20" s="9" t="s">
        <v>8328</v>
      </c>
      <c r="B20" s="10"/>
      <c r="C20" s="10">
        <v>60</v>
      </c>
      <c r="D20" s="10"/>
      <c r="E20" s="10"/>
      <c r="F20" s="10">
        <v>60</v>
      </c>
    </row>
    <row r="21" spans="1:6" x14ac:dyDescent="0.25">
      <c r="A21" s="9" t="s">
        <v>8356</v>
      </c>
      <c r="B21" s="10">
        <v>9</v>
      </c>
      <c r="C21" s="10">
        <v>11</v>
      </c>
      <c r="D21" s="10"/>
      <c r="E21" s="10"/>
      <c r="F21" s="10">
        <v>20</v>
      </c>
    </row>
    <row r="22" spans="1:6" x14ac:dyDescent="0.25">
      <c r="A22" s="9" t="s">
        <v>8327</v>
      </c>
      <c r="B22" s="10">
        <v>20</v>
      </c>
      <c r="C22" s="10"/>
      <c r="D22" s="10"/>
      <c r="E22" s="10"/>
      <c r="F22" s="10">
        <v>20</v>
      </c>
    </row>
    <row r="23" spans="1:6" x14ac:dyDescent="0.25">
      <c r="A23" s="9" t="s">
        <v>8335</v>
      </c>
      <c r="B23" s="10"/>
      <c r="C23" s="10">
        <v>40</v>
      </c>
      <c r="D23" s="10"/>
      <c r="E23" s="10"/>
      <c r="F23" s="10">
        <v>40</v>
      </c>
    </row>
    <row r="24" spans="1:6" x14ac:dyDescent="0.25">
      <c r="A24" s="9" t="s">
        <v>8359</v>
      </c>
      <c r="B24" s="10">
        <v>60</v>
      </c>
      <c r="C24" s="10">
        <v>60</v>
      </c>
      <c r="D24" s="10">
        <v>20</v>
      </c>
      <c r="E24" s="10"/>
      <c r="F24" s="10">
        <v>140</v>
      </c>
    </row>
    <row r="25" spans="1:6" x14ac:dyDescent="0.25">
      <c r="A25" s="9" t="s">
        <v>8343</v>
      </c>
      <c r="B25" s="10"/>
      <c r="C25" s="10">
        <v>20</v>
      </c>
      <c r="D25" s="10"/>
      <c r="E25" s="10"/>
      <c r="F25" s="10">
        <v>20</v>
      </c>
    </row>
    <row r="26" spans="1:6" x14ac:dyDescent="0.25">
      <c r="A26" s="9" t="s">
        <v>8323</v>
      </c>
      <c r="B26" s="10">
        <v>60</v>
      </c>
      <c r="C26" s="10"/>
      <c r="D26" s="10"/>
      <c r="E26" s="10"/>
      <c r="F26" s="10">
        <v>60</v>
      </c>
    </row>
    <row r="27" spans="1:6" x14ac:dyDescent="0.25">
      <c r="A27" s="9" t="s">
        <v>8350</v>
      </c>
      <c r="B27" s="10"/>
      <c r="C27" s="10">
        <v>20</v>
      </c>
      <c r="D27" s="10"/>
      <c r="E27" s="10"/>
      <c r="F27" s="10">
        <v>20</v>
      </c>
    </row>
    <row r="28" spans="1:6" x14ac:dyDescent="0.25">
      <c r="A28" s="9" t="s">
        <v>8339</v>
      </c>
      <c r="B28" s="10">
        <v>103</v>
      </c>
      <c r="C28" s="10">
        <v>57</v>
      </c>
      <c r="D28" s="10"/>
      <c r="E28" s="10"/>
      <c r="F28" s="10">
        <v>160</v>
      </c>
    </row>
    <row r="29" spans="1:6" x14ac:dyDescent="0.25">
      <c r="A29" s="9" t="s">
        <v>8345</v>
      </c>
      <c r="B29" s="10"/>
      <c r="C29" s="10">
        <v>20</v>
      </c>
      <c r="D29" s="10"/>
      <c r="E29" s="10"/>
      <c r="F29" s="10">
        <v>20</v>
      </c>
    </row>
    <row r="30" spans="1:6" x14ac:dyDescent="0.25">
      <c r="A30" s="9" t="s">
        <v>8318</v>
      </c>
      <c r="B30" s="10">
        <v>694</v>
      </c>
      <c r="C30" s="10">
        <v>353</v>
      </c>
      <c r="D30" s="10"/>
      <c r="E30" s="10">
        <v>19</v>
      </c>
      <c r="F30" s="10">
        <v>1066</v>
      </c>
    </row>
    <row r="31" spans="1:6" x14ac:dyDescent="0.25">
      <c r="A31" s="9" t="s">
        <v>8346</v>
      </c>
      <c r="B31" s="10">
        <v>40</v>
      </c>
      <c r="C31" s="10"/>
      <c r="D31" s="10"/>
      <c r="E31" s="10"/>
      <c r="F31" s="10">
        <v>40</v>
      </c>
    </row>
    <row r="32" spans="1:6" x14ac:dyDescent="0.25">
      <c r="A32" s="9" t="s">
        <v>8342</v>
      </c>
      <c r="B32" s="10">
        <v>20</v>
      </c>
      <c r="C32" s="10"/>
      <c r="D32" s="10"/>
      <c r="E32" s="10"/>
      <c r="F32" s="10">
        <v>20</v>
      </c>
    </row>
    <row r="33" spans="1:6" x14ac:dyDescent="0.25">
      <c r="A33" s="9" t="s">
        <v>8353</v>
      </c>
      <c r="B33" s="10"/>
      <c r="C33" s="10">
        <v>20</v>
      </c>
      <c r="D33" s="10"/>
      <c r="E33" s="10"/>
      <c r="F33" s="10">
        <v>20</v>
      </c>
    </row>
    <row r="34" spans="1:6" x14ac:dyDescent="0.25">
      <c r="A34" s="9" t="s">
        <v>8326</v>
      </c>
      <c r="B34" s="10">
        <v>260</v>
      </c>
      <c r="C34" s="10"/>
      <c r="D34" s="10"/>
      <c r="E34" s="10"/>
      <c r="F34" s="10">
        <v>260</v>
      </c>
    </row>
    <row r="35" spans="1:6" x14ac:dyDescent="0.25">
      <c r="A35" s="9" t="s">
        <v>8313</v>
      </c>
      <c r="B35" s="10"/>
      <c r="C35" s="10"/>
      <c r="D35" s="10">
        <v>40</v>
      </c>
      <c r="E35" s="10"/>
      <c r="F35" s="10">
        <v>40</v>
      </c>
    </row>
    <row r="36" spans="1:6" x14ac:dyDescent="0.25">
      <c r="A36" s="9" t="s">
        <v>8312</v>
      </c>
      <c r="B36" s="10">
        <v>60</v>
      </c>
      <c r="C36" s="10"/>
      <c r="D36" s="10"/>
      <c r="E36" s="10"/>
      <c r="F36" s="10">
        <v>60</v>
      </c>
    </row>
    <row r="37" spans="1:6" x14ac:dyDescent="0.25">
      <c r="A37" s="9" t="s">
        <v>8352</v>
      </c>
      <c r="B37" s="10">
        <v>34</v>
      </c>
      <c r="C37" s="10"/>
      <c r="D37" s="10"/>
      <c r="E37" s="10">
        <v>6</v>
      </c>
      <c r="F37" s="10">
        <v>40</v>
      </c>
    </row>
    <row r="38" spans="1:6" x14ac:dyDescent="0.25">
      <c r="A38" s="9" t="s">
        <v>8355</v>
      </c>
      <c r="B38" s="10">
        <v>40</v>
      </c>
      <c r="C38" s="10">
        <v>2</v>
      </c>
      <c r="D38" s="10">
        <v>18</v>
      </c>
      <c r="E38" s="10"/>
      <c r="F38" s="10">
        <v>60</v>
      </c>
    </row>
    <row r="39" spans="1:6" x14ac:dyDescent="0.25">
      <c r="A39" s="9" t="s">
        <v>8357</v>
      </c>
      <c r="B39" s="10">
        <v>85</v>
      </c>
      <c r="C39" s="10">
        <v>80</v>
      </c>
      <c r="D39" s="10">
        <v>17</v>
      </c>
      <c r="E39" s="10">
        <v>5</v>
      </c>
      <c r="F39" s="10">
        <v>187</v>
      </c>
    </row>
    <row r="40" spans="1:6" x14ac:dyDescent="0.25">
      <c r="A40" s="9" t="s">
        <v>8351</v>
      </c>
      <c r="B40" s="10">
        <v>80</v>
      </c>
      <c r="C40" s="10"/>
      <c r="D40" s="10"/>
      <c r="E40" s="10"/>
      <c r="F40" s="10">
        <v>80</v>
      </c>
    </row>
    <row r="41" spans="1:6" x14ac:dyDescent="0.25">
      <c r="A41" s="9" t="s">
        <v>8311</v>
      </c>
      <c r="B41" s="10">
        <v>60</v>
      </c>
      <c r="C41" s="10"/>
      <c r="D41" s="10"/>
      <c r="E41" s="10"/>
      <c r="F41" s="10">
        <v>60</v>
      </c>
    </row>
    <row r="42" spans="1:6" x14ac:dyDescent="0.25">
      <c r="A42" s="9" t="s">
        <v>8341</v>
      </c>
      <c r="B42" s="10"/>
      <c r="C42" s="10">
        <v>47</v>
      </c>
      <c r="D42" s="10">
        <v>10</v>
      </c>
      <c r="E42" s="10"/>
      <c r="F42" s="10">
        <v>57</v>
      </c>
    </row>
    <row r="43" spans="1:6" x14ac:dyDescent="0.25">
      <c r="A43" s="9" t="s">
        <v>8334</v>
      </c>
      <c r="B43" s="10"/>
      <c r="C43" s="10">
        <v>100</v>
      </c>
      <c r="D43" s="10"/>
      <c r="E43" s="10"/>
      <c r="F43" s="10">
        <v>100</v>
      </c>
    </row>
    <row r="44" spans="1:6" x14ac:dyDescent="0.25">
      <c r="A44" s="9" t="s">
        <v>8321</v>
      </c>
      <c r="B44" s="10">
        <v>20</v>
      </c>
      <c r="C44" s="10">
        <v>120</v>
      </c>
      <c r="D44" s="10">
        <v>60</v>
      </c>
      <c r="E44" s="10"/>
      <c r="F44" s="10">
        <v>200</v>
      </c>
    </row>
    <row r="45" spans="1:6" x14ac:dyDescent="0.25">
      <c r="A45" s="9" t="s">
        <v>8320</v>
      </c>
      <c r="B45" s="10"/>
      <c r="C45" s="10">
        <v>60</v>
      </c>
      <c r="D45" s="10">
        <v>100</v>
      </c>
      <c r="E45" s="10"/>
      <c r="F45" s="10">
        <v>160</v>
      </c>
    </row>
    <row r="46" spans="1:6" x14ac:dyDescent="0.25">
      <c r="A46" s="9" t="s">
        <v>8340</v>
      </c>
      <c r="B46" s="10"/>
      <c r="C46" s="10"/>
      <c r="D46" s="10">
        <v>20</v>
      </c>
      <c r="E46" s="10"/>
      <c r="F46" s="10">
        <v>20</v>
      </c>
    </row>
    <row r="47" spans="1:6" x14ac:dyDescent="0.25">
      <c r="A47" s="9" t="s">
        <v>8362</v>
      </c>
      <c r="B47" s="10">
        <v>2185</v>
      </c>
      <c r="C47" s="10">
        <v>1530</v>
      </c>
      <c r="D47" s="10">
        <v>349</v>
      </c>
      <c r="E47" s="10">
        <v>50</v>
      </c>
      <c r="F47" s="10">
        <v>4114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453D6-F868-4B1F-84B6-3CB090C47FD8}">
  <dimension ref="A1:E18"/>
  <sheetViews>
    <sheetView topLeftCell="A5" zoomScale="80" zoomScaleNormal="80" workbookViewId="0">
      <selection activeCell="B6" sqref="B6"/>
    </sheetView>
  </sheetViews>
  <sheetFormatPr defaultRowHeight="15" x14ac:dyDescent="0.25"/>
  <cols>
    <col min="1" max="1" width="17" bestFit="1" customWidth="1"/>
    <col min="2" max="2" width="16.28515625" bestFit="1" customWidth="1"/>
    <col min="3" max="3" width="6.140625" bestFit="1" customWidth="1"/>
    <col min="4" max="4" width="8.85546875" bestFit="1" customWidth="1"/>
    <col min="5" max="6" width="11.28515625" bestFit="1" customWidth="1"/>
  </cols>
  <sheetData>
    <row r="1" spans="1:5" x14ac:dyDescent="0.25">
      <c r="A1" s="8" t="s">
        <v>8308</v>
      </c>
      <c r="B1" t="s">
        <v>8360</v>
      </c>
    </row>
    <row r="2" spans="1:5" x14ac:dyDescent="0.25">
      <c r="A2" s="8" t="s">
        <v>8380</v>
      </c>
      <c r="B2" t="s">
        <v>8360</v>
      </c>
    </row>
    <row r="4" spans="1:5" x14ac:dyDescent="0.25">
      <c r="A4" s="8" t="s">
        <v>8365</v>
      </c>
      <c r="B4" s="8" t="s">
        <v>8363</v>
      </c>
    </row>
    <row r="5" spans="1:5" x14ac:dyDescent="0.25">
      <c r="A5" s="8" t="s">
        <v>8361</v>
      </c>
      <c r="B5" t="s">
        <v>8219</v>
      </c>
      <c r="C5" t="s">
        <v>8221</v>
      </c>
      <c r="D5" t="s">
        <v>8220</v>
      </c>
      <c r="E5" t="s">
        <v>8362</v>
      </c>
    </row>
    <row r="6" spans="1:5" x14ac:dyDescent="0.25">
      <c r="A6" s="13" t="s">
        <v>8374</v>
      </c>
      <c r="B6" s="10">
        <v>182</v>
      </c>
      <c r="C6" s="10">
        <v>149</v>
      </c>
      <c r="D6" s="10">
        <v>34</v>
      </c>
      <c r="E6" s="10">
        <v>365</v>
      </c>
    </row>
    <row r="7" spans="1:5" x14ac:dyDescent="0.25">
      <c r="A7" s="13" t="s">
        <v>8375</v>
      </c>
      <c r="B7" s="10">
        <v>202</v>
      </c>
      <c r="C7" s="10">
        <v>106</v>
      </c>
      <c r="D7" s="10">
        <v>27</v>
      </c>
      <c r="E7" s="10">
        <v>335</v>
      </c>
    </row>
    <row r="8" spans="1:5" x14ac:dyDescent="0.25">
      <c r="A8" s="13" t="s">
        <v>8376</v>
      </c>
      <c r="B8" s="10">
        <v>180</v>
      </c>
      <c r="C8" s="10">
        <v>108</v>
      </c>
      <c r="D8" s="10">
        <v>28</v>
      </c>
      <c r="E8" s="10">
        <v>316</v>
      </c>
    </row>
    <row r="9" spans="1:5" x14ac:dyDescent="0.25">
      <c r="A9" s="13" t="s">
        <v>8377</v>
      </c>
      <c r="B9" s="10">
        <v>192</v>
      </c>
      <c r="C9" s="10">
        <v>102</v>
      </c>
      <c r="D9" s="10">
        <v>27</v>
      </c>
      <c r="E9" s="10">
        <v>321</v>
      </c>
    </row>
    <row r="10" spans="1:5" x14ac:dyDescent="0.25">
      <c r="A10" s="13" t="s">
        <v>8368</v>
      </c>
      <c r="B10" s="10">
        <v>234</v>
      </c>
      <c r="C10" s="10">
        <v>126</v>
      </c>
      <c r="D10" s="10">
        <v>26</v>
      </c>
      <c r="E10" s="10">
        <v>386</v>
      </c>
    </row>
    <row r="11" spans="1:5" x14ac:dyDescent="0.25">
      <c r="A11" s="13" t="s">
        <v>8378</v>
      </c>
      <c r="B11" s="10">
        <v>211</v>
      </c>
      <c r="C11" s="10">
        <v>147</v>
      </c>
      <c r="D11" s="10">
        <v>27</v>
      </c>
      <c r="E11" s="10">
        <v>385</v>
      </c>
    </row>
    <row r="12" spans="1:5" x14ac:dyDescent="0.25">
      <c r="A12" s="13" t="s">
        <v>8369</v>
      </c>
      <c r="B12" s="10">
        <v>194</v>
      </c>
      <c r="C12" s="10">
        <v>150</v>
      </c>
      <c r="D12" s="10">
        <v>43</v>
      </c>
      <c r="E12" s="10">
        <v>387</v>
      </c>
    </row>
    <row r="13" spans="1:5" x14ac:dyDescent="0.25">
      <c r="A13" s="13" t="s">
        <v>8370</v>
      </c>
      <c r="B13" s="10">
        <v>166</v>
      </c>
      <c r="C13" s="10">
        <v>134</v>
      </c>
      <c r="D13" s="10">
        <v>33</v>
      </c>
      <c r="E13" s="10">
        <v>333</v>
      </c>
    </row>
    <row r="14" spans="1:5" x14ac:dyDescent="0.25">
      <c r="A14" s="13" t="s">
        <v>8371</v>
      </c>
      <c r="B14" s="10">
        <v>147</v>
      </c>
      <c r="C14" s="10">
        <v>127</v>
      </c>
      <c r="D14" s="10">
        <v>24</v>
      </c>
      <c r="E14" s="10">
        <v>298</v>
      </c>
    </row>
    <row r="15" spans="1:5" x14ac:dyDescent="0.25">
      <c r="A15" s="13" t="s">
        <v>8372</v>
      </c>
      <c r="B15" s="10">
        <v>183</v>
      </c>
      <c r="C15" s="10">
        <v>149</v>
      </c>
      <c r="D15" s="10">
        <v>20</v>
      </c>
      <c r="E15" s="10">
        <v>352</v>
      </c>
    </row>
    <row r="16" spans="1:5" x14ac:dyDescent="0.25">
      <c r="A16" s="13" t="s">
        <v>8373</v>
      </c>
      <c r="B16" s="10">
        <v>183</v>
      </c>
      <c r="C16" s="10">
        <v>114</v>
      </c>
      <c r="D16" s="10">
        <v>37</v>
      </c>
      <c r="E16" s="10">
        <v>334</v>
      </c>
    </row>
    <row r="17" spans="1:5" x14ac:dyDescent="0.25">
      <c r="A17" s="13" t="s">
        <v>8379</v>
      </c>
      <c r="B17" s="10">
        <v>111</v>
      </c>
      <c r="C17" s="10">
        <v>118</v>
      </c>
      <c r="D17" s="10">
        <v>23</v>
      </c>
      <c r="E17" s="10">
        <v>252</v>
      </c>
    </row>
    <row r="18" spans="1:5" x14ac:dyDescent="0.25">
      <c r="A18" s="13" t="s">
        <v>8362</v>
      </c>
      <c r="B18" s="10">
        <v>2185</v>
      </c>
      <c r="C18" s="10">
        <v>1530</v>
      </c>
      <c r="D18" s="10">
        <v>349</v>
      </c>
      <c r="E18" s="10">
        <v>4064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44BA-BE9E-45E2-984D-EB5ECF875803}">
  <dimension ref="A1:H13"/>
  <sheetViews>
    <sheetView zoomScale="70" zoomScaleNormal="70" workbookViewId="0">
      <selection activeCell="I5" sqref="I5"/>
    </sheetView>
  </sheetViews>
  <sheetFormatPr defaultRowHeight="15" x14ac:dyDescent="0.25"/>
  <cols>
    <col min="1" max="1" width="17.85546875" bestFit="1" customWidth="1"/>
    <col min="2" max="2" width="21.7109375" bestFit="1" customWidth="1"/>
    <col min="3" max="3" width="14.85546875" bestFit="1" customWidth="1"/>
    <col min="4" max="4" width="18.5703125" bestFit="1" customWidth="1"/>
    <col min="5" max="5" width="14.28515625" bestFit="1" customWidth="1"/>
    <col min="6" max="6" width="24" customWidth="1"/>
    <col min="7" max="7" width="18.85546875" bestFit="1" customWidth="1"/>
    <col min="8" max="8" width="22.5703125" bestFit="1" customWidth="1"/>
    <col min="9" max="10" width="6.28515625" bestFit="1" customWidth="1"/>
    <col min="11" max="12" width="6.7109375" bestFit="1" customWidth="1"/>
    <col min="13" max="13" width="6.28515625" bestFit="1" customWidth="1"/>
    <col min="14" max="14" width="15" bestFit="1" customWidth="1"/>
  </cols>
  <sheetData>
    <row r="1" spans="1:8" x14ac:dyDescent="0.25">
      <c r="A1" t="s">
        <v>8381</v>
      </c>
      <c r="B1" t="s">
        <v>8382</v>
      </c>
      <c r="C1" t="s">
        <v>8383</v>
      </c>
      <c r="D1" t="s">
        <v>8384</v>
      </c>
      <c r="E1" t="s">
        <v>8385</v>
      </c>
      <c r="F1" t="s">
        <v>8386</v>
      </c>
      <c r="G1" t="s">
        <v>8387</v>
      </c>
      <c r="H1" t="s">
        <v>8388</v>
      </c>
    </row>
    <row r="2" spans="1:8" x14ac:dyDescent="0.25">
      <c r="A2" t="s">
        <v>8399</v>
      </c>
      <c r="B2">
        <f>COUNTIFS(Sheet1!$F:$F,"*successful*",Sheet1!$D:$D,"&lt;1000")</f>
        <v>322</v>
      </c>
      <c r="C2">
        <f>COUNTIFS(Sheet1!$F:$F,"*failed*",Sheet1!$D:$D,"&lt;1000")</f>
        <v>113</v>
      </c>
      <c r="D2">
        <f>COUNTIFS(Sheet1!$F:$F,"*canceled*",Sheet1!$D:$D,"&lt;1000")</f>
        <v>18</v>
      </c>
      <c r="E2">
        <f>SUM(B2:D2)</f>
        <v>453</v>
      </c>
      <c r="F2" s="15">
        <f>B2/$E2</f>
        <v>0.71081677704194257</v>
      </c>
      <c r="G2" s="15">
        <f>C2/$E2</f>
        <v>0.24944812362030905</v>
      </c>
      <c r="H2" s="15">
        <f>D2/$E2</f>
        <v>3.9735099337748346E-2</v>
      </c>
    </row>
    <row r="3" spans="1:8" x14ac:dyDescent="0.25">
      <c r="A3" t="s">
        <v>8389</v>
      </c>
      <c r="B3">
        <f>COUNTIFS(Sheet1!$F:$F,"*successful*",Sheet1!$D:$D,"&lt;=4999")</f>
        <v>1254</v>
      </c>
      <c r="C3">
        <f>COUNTIFS(Sheet1!$F:$F,"*failed*",Sheet1!$D:$D,"&lt;=4999")</f>
        <v>533</v>
      </c>
      <c r="D3">
        <f>COUNTIFS(Sheet1!$F:$F,"*canceled*",Sheet1!$D:$D,"&lt;=4999")</f>
        <v>78</v>
      </c>
      <c r="E3">
        <f t="shared" ref="E3:E13" si="0">SUM(B3:D3)</f>
        <v>1865</v>
      </c>
      <c r="F3" s="15">
        <f t="shared" ref="F3:F13" si="1">B3/$E3</f>
        <v>0.67238605898123327</v>
      </c>
      <c r="G3" s="15">
        <f t="shared" ref="G3:G13" si="2">C3/$E3</f>
        <v>0.28579088471849867</v>
      </c>
      <c r="H3" s="15">
        <f t="shared" ref="H3:H13" si="3">D3/$E3</f>
        <v>4.1823056300268099E-2</v>
      </c>
    </row>
    <row r="4" spans="1:8" x14ac:dyDescent="0.25">
      <c r="A4" t="s">
        <v>8390</v>
      </c>
      <c r="B4">
        <f>COUNTIFS(Sheet1!$F:$F,"*successful*",Sheet1!$D:$D,"&lt;=9999")</f>
        <v>1635</v>
      </c>
      <c r="C4">
        <f>COUNTIFS(Sheet1!$F:$F,"*failed*",Sheet1!$D:$D,"&lt;=9999")</f>
        <v>816</v>
      </c>
      <c r="D4">
        <f>COUNTIFS(Sheet1!$F:$F,"*canceled*",Sheet1!$D:$D,"&lt;=9999")</f>
        <v>130</v>
      </c>
      <c r="E4">
        <f t="shared" si="0"/>
        <v>2581</v>
      </c>
      <c r="F4" s="15">
        <f t="shared" si="1"/>
        <v>0.63347539713289425</v>
      </c>
      <c r="G4" s="15">
        <f t="shared" si="2"/>
        <v>0.31615652847733439</v>
      </c>
      <c r="H4" s="15">
        <f t="shared" si="3"/>
        <v>5.0368074389771408E-2</v>
      </c>
    </row>
    <row r="5" spans="1:8" x14ac:dyDescent="0.25">
      <c r="A5" t="s">
        <v>8391</v>
      </c>
      <c r="B5">
        <f>COUNTIFS(Sheet1!$F:$F,"*successful*",Sheet1!$D:$D,"&lt;=14999")</f>
        <v>1803</v>
      </c>
      <c r="C5">
        <f>COUNTIFS(Sheet1!$F:$F,"*failed*",Sheet1!$D:$D,"&lt;=14999")</f>
        <v>960</v>
      </c>
      <c r="D5">
        <f>COUNTIFS(Sheet1!$F:$F,"*canceled*",Sheet1!$D:$D,"&lt;=14999")</f>
        <v>170</v>
      </c>
      <c r="E5">
        <f t="shared" si="0"/>
        <v>2933</v>
      </c>
      <c r="F5" s="15">
        <f t="shared" si="1"/>
        <v>0.61472894647118992</v>
      </c>
      <c r="G5" s="15">
        <f t="shared" si="2"/>
        <v>0.32730992158199795</v>
      </c>
      <c r="H5" s="15">
        <f t="shared" si="3"/>
        <v>5.7961131946812135E-2</v>
      </c>
    </row>
    <row r="6" spans="1:8" x14ac:dyDescent="0.25">
      <c r="A6" t="s">
        <v>8392</v>
      </c>
      <c r="B6">
        <f>COUNTIFS(Sheet1!$F:$F,"*successful*",Sheet1!$D:$D,"&lt;=19999")</f>
        <v>1897</v>
      </c>
      <c r="C6">
        <f>COUNTIFS(Sheet1!$F:$F,"*failed*",Sheet1!$D:$D,"&lt;=19999")</f>
        <v>1050</v>
      </c>
      <c r="D6">
        <f>COUNTIFS(Sheet1!$F:$F,"*canceled*",Sheet1!$D:$D,"&lt;=19999")</f>
        <v>187</v>
      </c>
      <c r="E6">
        <f t="shared" si="0"/>
        <v>3134</v>
      </c>
      <c r="F6" s="15">
        <f t="shared" si="1"/>
        <v>0.60529674537332478</v>
      </c>
      <c r="G6" s="15">
        <f t="shared" si="2"/>
        <v>0.33503509891512445</v>
      </c>
      <c r="H6" s="15">
        <f t="shared" si="3"/>
        <v>5.9668155711550735E-2</v>
      </c>
    </row>
    <row r="7" spans="1:8" x14ac:dyDescent="0.25">
      <c r="A7" t="s">
        <v>8393</v>
      </c>
      <c r="B7">
        <f>COUNTIFS(Sheet1!$F:$F,"*successful*",Sheet1!$D:$D,"&lt;=24999")</f>
        <v>1959</v>
      </c>
      <c r="C7">
        <f>COUNTIFS(Sheet1!$F:$F,"*failed*",Sheet1!$D:$D,"&lt;=24999")</f>
        <v>1122</v>
      </c>
      <c r="D7">
        <f>COUNTIFS(Sheet1!$F:$F,"*canceled*",Sheet1!$D:$D,"&lt;=24999")</f>
        <v>201</v>
      </c>
      <c r="E7">
        <f t="shared" si="0"/>
        <v>3282</v>
      </c>
      <c r="F7" s="15">
        <f t="shared" si="1"/>
        <v>0.59689213893967097</v>
      </c>
      <c r="G7" s="15">
        <f t="shared" si="2"/>
        <v>0.34186471663619744</v>
      </c>
      <c r="H7" s="15">
        <f t="shared" si="3"/>
        <v>6.1243144424131625E-2</v>
      </c>
    </row>
    <row r="8" spans="1:8" x14ac:dyDescent="0.25">
      <c r="A8" t="s">
        <v>8394</v>
      </c>
      <c r="B8">
        <f>COUNTIFS(Sheet1!$F:$F,"*successful*",Sheet1!$D:$D,"&lt;=29999")</f>
        <v>2014</v>
      </c>
      <c r="C8">
        <f>COUNTIFS(Sheet1!$F:$F,"*failed*",Sheet1!$D:$D,"&lt;=29999")</f>
        <v>1186</v>
      </c>
      <c r="D8">
        <f>COUNTIFS(Sheet1!$F:$F,"*canceled*",Sheet1!$D:$D,"&lt;=29999")</f>
        <v>219</v>
      </c>
      <c r="E8">
        <f t="shared" si="0"/>
        <v>3419</v>
      </c>
      <c r="F8" s="15">
        <f t="shared" si="1"/>
        <v>0.58906112898508334</v>
      </c>
      <c r="G8" s="15">
        <f t="shared" si="2"/>
        <v>0.34688505410938869</v>
      </c>
      <c r="H8" s="15">
        <f t="shared" si="3"/>
        <v>6.405381690552793E-2</v>
      </c>
    </row>
    <row r="9" spans="1:8" x14ac:dyDescent="0.25">
      <c r="A9" t="s">
        <v>8395</v>
      </c>
      <c r="B9">
        <f>COUNTIFS(Sheet1!$F:$F,"*successful*",Sheet1!$D:$D,"&lt;=34999")</f>
        <v>2046</v>
      </c>
      <c r="C9">
        <f>COUNTIFS(Sheet1!$F:$F,"*failed*",Sheet1!$D:$D,"&lt;=34999")</f>
        <v>1223</v>
      </c>
      <c r="D9">
        <f>COUNTIFS(Sheet1!$F:$F,"*canceled*",Sheet1!$D:$D,"&lt;=34999")</f>
        <v>232</v>
      </c>
      <c r="E9">
        <f t="shared" si="0"/>
        <v>3501</v>
      </c>
      <c r="F9" s="15">
        <f t="shared" si="1"/>
        <v>0.58440445586975154</v>
      </c>
      <c r="G9" s="15">
        <f t="shared" si="2"/>
        <v>0.34932876321051126</v>
      </c>
      <c r="H9" s="15">
        <f t="shared" si="3"/>
        <v>6.6266780919737214E-2</v>
      </c>
    </row>
    <row r="10" spans="1:8" x14ac:dyDescent="0.25">
      <c r="A10" t="s">
        <v>8396</v>
      </c>
      <c r="B10">
        <f>COUNTIFS(Sheet1!$F:$F,"*successful*",Sheet1!$D:$D,"&lt;=39999")</f>
        <v>2072</v>
      </c>
      <c r="C10">
        <f>COUNTIFS(Sheet1!$F:$F,"*failed*",Sheet1!$D:$D,"&lt;=39999")</f>
        <v>1245</v>
      </c>
      <c r="D10">
        <f>COUNTIFS(Sheet1!$F:$F,"*canceled*",Sheet1!$D:$D,"&lt;=39999")</f>
        <v>239</v>
      </c>
      <c r="E10">
        <f t="shared" si="0"/>
        <v>3556</v>
      </c>
      <c r="F10" s="15">
        <f t="shared" si="1"/>
        <v>0.58267716535433067</v>
      </c>
      <c r="G10" s="15">
        <f t="shared" si="2"/>
        <v>0.35011248593925759</v>
      </c>
      <c r="H10" s="15">
        <f t="shared" si="3"/>
        <v>6.7210348706411696E-2</v>
      </c>
    </row>
    <row r="11" spans="1:8" x14ac:dyDescent="0.25">
      <c r="A11" t="s">
        <v>8397</v>
      </c>
      <c r="B11">
        <f>COUNTIFS(Sheet1!$F:$F,"*successful*",Sheet1!$D:$D,"&lt;=44999")</f>
        <v>2093</v>
      </c>
      <c r="C11">
        <f>COUNTIFS(Sheet1!$F:$F,"*failed*",Sheet1!$D:$D,"&lt;=44999")</f>
        <v>1261</v>
      </c>
      <c r="D11">
        <f>COUNTIFS(Sheet1!$F:$F,"*canceled*",Sheet1!$D:$D,"&lt;=44999")</f>
        <v>245</v>
      </c>
      <c r="E11">
        <f t="shared" si="0"/>
        <v>3599</v>
      </c>
      <c r="F11" s="15">
        <f t="shared" si="1"/>
        <v>0.58155043067518752</v>
      </c>
      <c r="G11" s="15">
        <f t="shared" si="2"/>
        <v>0.35037510419560991</v>
      </c>
      <c r="H11" s="15">
        <f t="shared" si="3"/>
        <v>6.8074465129202552E-2</v>
      </c>
    </row>
    <row r="12" spans="1:8" x14ac:dyDescent="0.25">
      <c r="A12" t="s">
        <v>8398</v>
      </c>
      <c r="B12">
        <f>COUNTIFS(Sheet1!$F:$F,"*successful*",Sheet1!$D:$D,"&lt;=49999")</f>
        <v>2099</v>
      </c>
      <c r="C12">
        <f>COUNTIFS(Sheet1!$F:$F,"*failed*",Sheet1!$D:$D,"&lt;=49999")</f>
        <v>1272</v>
      </c>
      <c r="D12">
        <f>COUNTIFS(Sheet1!$F:$F,"*canceled*",Sheet1!$D:$D,"&lt;=49999")</f>
        <v>249</v>
      </c>
      <c r="E12">
        <f t="shared" si="0"/>
        <v>3620</v>
      </c>
      <c r="F12" s="15">
        <f t="shared" si="1"/>
        <v>0.57983425414364642</v>
      </c>
      <c r="G12" s="15">
        <f t="shared" si="2"/>
        <v>0.35138121546961326</v>
      </c>
      <c r="H12" s="15">
        <f t="shared" si="3"/>
        <v>6.8784530386740331E-2</v>
      </c>
    </row>
    <row r="13" spans="1:8" x14ac:dyDescent="0.25">
      <c r="A13" t="s">
        <v>8400</v>
      </c>
      <c r="B13">
        <f>COUNTIFS(Sheet1!$F:$F,"*successful*",Sheet1!$D:$D,"&gt;=50000")</f>
        <v>86</v>
      </c>
      <c r="C13">
        <f>COUNTIFS(Sheet1!$F:$F,"*failed*",Sheet1!$D:$D,"&gt;=50000")</f>
        <v>258</v>
      </c>
      <c r="D13">
        <f>COUNTIFS(Sheet1!$F:$F,"*canceled*",Sheet1!$D:$D,"&gt;=50000")</f>
        <v>100</v>
      </c>
      <c r="E13">
        <f t="shared" si="0"/>
        <v>444</v>
      </c>
      <c r="F13" s="15">
        <f t="shared" si="1"/>
        <v>0.19369369369369369</v>
      </c>
      <c r="G13" s="15">
        <f t="shared" si="2"/>
        <v>0.58108108108108103</v>
      </c>
      <c r="H13" s="15">
        <f t="shared" si="3"/>
        <v>0.22522522522522523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7E0E-D709-4A91-827A-52B4021E4D12}">
  <dimension ref="A1:G2186"/>
  <sheetViews>
    <sheetView workbookViewId="0">
      <selection activeCell="G23" sqref="G23"/>
    </sheetView>
  </sheetViews>
  <sheetFormatPr defaultRowHeight="15" x14ac:dyDescent="0.25"/>
  <cols>
    <col min="1" max="1" width="18.5703125" bestFit="1" customWidth="1"/>
    <col min="2" max="2" width="13.85546875" bestFit="1" customWidth="1"/>
    <col min="3" max="3" width="14.5703125" bestFit="1" customWidth="1"/>
    <col min="4" max="4" width="13.85546875" bestFit="1" customWidth="1"/>
    <col min="5" max="5" width="20.5703125" bestFit="1" customWidth="1"/>
    <col min="6" max="6" width="18.140625" customWidth="1"/>
    <col min="7" max="7" width="11.5703125" bestFit="1" customWidth="1"/>
  </cols>
  <sheetData>
    <row r="1" spans="1:7" x14ac:dyDescent="0.25">
      <c r="A1" t="s">
        <v>8401</v>
      </c>
      <c r="B1" t="s">
        <v>8262</v>
      </c>
      <c r="C1" t="s">
        <v>8402</v>
      </c>
      <c r="D1" t="s">
        <v>8262</v>
      </c>
      <c r="F1" t="s">
        <v>8403</v>
      </c>
    </row>
    <row r="2" spans="1:7" x14ac:dyDescent="0.25">
      <c r="A2" t="s">
        <v>8219</v>
      </c>
      <c r="B2">
        <v>182</v>
      </c>
      <c r="C2" t="s">
        <v>8221</v>
      </c>
      <c r="D2">
        <v>0</v>
      </c>
      <c r="F2" t="s">
        <v>8404</v>
      </c>
      <c r="G2" s="5">
        <f>AVERAGE(B2:B2186)</f>
        <v>194.42517162471395</v>
      </c>
    </row>
    <row r="3" spans="1:7" x14ac:dyDescent="0.25">
      <c r="A3" t="s">
        <v>8219</v>
      </c>
      <c r="B3">
        <v>79</v>
      </c>
      <c r="C3" t="s">
        <v>8221</v>
      </c>
      <c r="D3">
        <v>1</v>
      </c>
      <c r="F3" t="s">
        <v>8405</v>
      </c>
      <c r="G3">
        <f>MEDIAN(B2:B2186)</f>
        <v>62</v>
      </c>
    </row>
    <row r="4" spans="1:7" x14ac:dyDescent="0.25">
      <c r="A4" t="s">
        <v>8219</v>
      </c>
      <c r="B4">
        <v>35</v>
      </c>
      <c r="C4" t="s">
        <v>8221</v>
      </c>
      <c r="D4">
        <v>10</v>
      </c>
      <c r="F4" t="s">
        <v>8406</v>
      </c>
      <c r="G4">
        <f>MIN(B2:B2186)</f>
        <v>1</v>
      </c>
    </row>
    <row r="5" spans="1:7" x14ac:dyDescent="0.25">
      <c r="A5" t="s">
        <v>8219</v>
      </c>
      <c r="B5">
        <v>150</v>
      </c>
      <c r="C5" t="s">
        <v>8221</v>
      </c>
      <c r="D5">
        <v>0</v>
      </c>
      <c r="F5" t="s">
        <v>8407</v>
      </c>
      <c r="G5">
        <f>MAX(B2:B2186)</f>
        <v>26457</v>
      </c>
    </row>
    <row r="6" spans="1:7" x14ac:dyDescent="0.25">
      <c r="A6" t="s">
        <v>8219</v>
      </c>
      <c r="B6">
        <v>284</v>
      </c>
      <c r="C6" t="s">
        <v>8221</v>
      </c>
      <c r="D6">
        <v>7</v>
      </c>
      <c r="F6" t="s">
        <v>8408</v>
      </c>
      <c r="G6">
        <f>_xlfn.VAR.P(B2:B2186)</f>
        <v>712840.9867348104</v>
      </c>
    </row>
    <row r="7" spans="1:7" x14ac:dyDescent="0.25">
      <c r="A7" t="s">
        <v>8219</v>
      </c>
      <c r="B7">
        <v>47</v>
      </c>
      <c r="C7" t="s">
        <v>8221</v>
      </c>
      <c r="D7">
        <v>0</v>
      </c>
      <c r="F7" t="s">
        <v>8409</v>
      </c>
      <c r="G7" s="14">
        <f>_xlfn.STDEV.P(B2:B2186)</f>
        <v>844.29910975602149</v>
      </c>
    </row>
    <row r="8" spans="1:7" x14ac:dyDescent="0.25">
      <c r="A8" t="s">
        <v>8219</v>
      </c>
      <c r="B8">
        <v>58</v>
      </c>
      <c r="C8" t="s">
        <v>8221</v>
      </c>
      <c r="D8">
        <v>1</v>
      </c>
    </row>
    <row r="9" spans="1:7" x14ac:dyDescent="0.25">
      <c r="A9" t="s">
        <v>8219</v>
      </c>
      <c r="B9">
        <v>57</v>
      </c>
      <c r="C9" t="s">
        <v>8221</v>
      </c>
      <c r="D9">
        <v>2</v>
      </c>
    </row>
    <row r="10" spans="1:7" x14ac:dyDescent="0.25">
      <c r="A10" t="s">
        <v>8219</v>
      </c>
      <c r="B10">
        <v>12</v>
      </c>
      <c r="C10" t="s">
        <v>8221</v>
      </c>
      <c r="D10">
        <v>3</v>
      </c>
      <c r="F10" t="s">
        <v>8410</v>
      </c>
    </row>
    <row r="11" spans="1:7" x14ac:dyDescent="0.25">
      <c r="A11" t="s">
        <v>8219</v>
      </c>
      <c r="B11">
        <v>20</v>
      </c>
      <c r="C11" t="s">
        <v>8221</v>
      </c>
      <c r="D11">
        <v>10</v>
      </c>
      <c r="F11" t="s">
        <v>8404</v>
      </c>
      <c r="G11" s="5">
        <f>AVERAGE(D11:D1531)</f>
        <v>17.798816568047336</v>
      </c>
    </row>
    <row r="12" spans="1:7" x14ac:dyDescent="0.25">
      <c r="A12" t="s">
        <v>8219</v>
      </c>
      <c r="B12">
        <v>19</v>
      </c>
      <c r="C12" t="s">
        <v>8221</v>
      </c>
      <c r="D12">
        <v>10</v>
      </c>
      <c r="F12" t="s">
        <v>8405</v>
      </c>
      <c r="G12">
        <f>MEDIAN(D11:D1531)</f>
        <v>4</v>
      </c>
    </row>
    <row r="13" spans="1:7" x14ac:dyDescent="0.25">
      <c r="A13" t="s">
        <v>8219</v>
      </c>
      <c r="B13">
        <v>75</v>
      </c>
      <c r="C13" t="s">
        <v>8221</v>
      </c>
      <c r="D13">
        <v>1</v>
      </c>
      <c r="F13" t="s">
        <v>8406</v>
      </c>
      <c r="G13">
        <f>MIN(D11:D1531)</f>
        <v>0</v>
      </c>
    </row>
    <row r="14" spans="1:7" x14ac:dyDescent="0.25">
      <c r="A14" t="s">
        <v>8219</v>
      </c>
      <c r="B14">
        <v>827</v>
      </c>
      <c r="C14" t="s">
        <v>8221</v>
      </c>
      <c r="D14">
        <v>0</v>
      </c>
      <c r="F14" t="s">
        <v>8407</v>
      </c>
      <c r="G14">
        <f>MAX(D11:D1531)</f>
        <v>1293</v>
      </c>
    </row>
    <row r="15" spans="1:7" x14ac:dyDescent="0.25">
      <c r="A15" t="s">
        <v>8219</v>
      </c>
      <c r="B15">
        <v>51</v>
      </c>
      <c r="C15" t="s">
        <v>8221</v>
      </c>
      <c r="D15">
        <v>0</v>
      </c>
      <c r="F15" t="s">
        <v>8408</v>
      </c>
      <c r="G15" s="14">
        <f>_xlfn.VAR.P(D11:D1531)</f>
        <v>3794.1357250952151</v>
      </c>
    </row>
    <row r="16" spans="1:7" x14ac:dyDescent="0.25">
      <c r="A16" t="s">
        <v>8219</v>
      </c>
      <c r="B16">
        <v>41</v>
      </c>
      <c r="C16" t="s">
        <v>8221</v>
      </c>
      <c r="D16">
        <v>0</v>
      </c>
      <c r="F16" t="s">
        <v>8409</v>
      </c>
      <c r="G16" s="14">
        <f>_xlfn.STDEV.P(D11:D1531)</f>
        <v>61.596556113919348</v>
      </c>
    </row>
    <row r="17" spans="1:4" x14ac:dyDescent="0.25">
      <c r="A17" t="s">
        <v>8219</v>
      </c>
      <c r="B17">
        <v>98</v>
      </c>
      <c r="C17" t="s">
        <v>8221</v>
      </c>
      <c r="D17">
        <v>26</v>
      </c>
    </row>
    <row r="18" spans="1:4" x14ac:dyDescent="0.25">
      <c r="A18" t="s">
        <v>8219</v>
      </c>
      <c r="B18">
        <v>70</v>
      </c>
      <c r="C18" t="s">
        <v>8221</v>
      </c>
      <c r="D18">
        <v>0</v>
      </c>
    </row>
    <row r="19" spans="1:4" x14ac:dyDescent="0.25">
      <c r="A19" t="s">
        <v>8219</v>
      </c>
      <c r="B19">
        <v>36</v>
      </c>
      <c r="C19" t="s">
        <v>8221</v>
      </c>
      <c r="D19">
        <v>7</v>
      </c>
    </row>
    <row r="20" spans="1:4" x14ac:dyDescent="0.25">
      <c r="A20" t="s">
        <v>8219</v>
      </c>
      <c r="B20">
        <v>342</v>
      </c>
      <c r="C20" t="s">
        <v>8221</v>
      </c>
      <c r="D20">
        <v>0</v>
      </c>
    </row>
    <row r="21" spans="1:4" x14ac:dyDescent="0.25">
      <c r="A21" t="s">
        <v>8219</v>
      </c>
      <c r="B21">
        <v>22</v>
      </c>
      <c r="C21" t="s">
        <v>8221</v>
      </c>
      <c r="D21">
        <v>2</v>
      </c>
    </row>
    <row r="22" spans="1:4" x14ac:dyDescent="0.25">
      <c r="A22" t="s">
        <v>8219</v>
      </c>
      <c r="B22">
        <v>25</v>
      </c>
      <c r="C22" t="s">
        <v>8221</v>
      </c>
      <c r="D22">
        <v>13</v>
      </c>
    </row>
    <row r="23" spans="1:4" x14ac:dyDescent="0.25">
      <c r="A23" t="s">
        <v>8219</v>
      </c>
      <c r="B23">
        <v>101</v>
      </c>
      <c r="C23" t="s">
        <v>8221</v>
      </c>
      <c r="D23">
        <v>4</v>
      </c>
    </row>
    <row r="24" spans="1:4" x14ac:dyDescent="0.25">
      <c r="A24" t="s">
        <v>8219</v>
      </c>
      <c r="B24">
        <v>8</v>
      </c>
      <c r="C24" t="s">
        <v>8221</v>
      </c>
      <c r="D24">
        <v>0</v>
      </c>
    </row>
    <row r="25" spans="1:4" x14ac:dyDescent="0.25">
      <c r="A25" t="s">
        <v>8219</v>
      </c>
      <c r="B25">
        <v>23</v>
      </c>
      <c r="C25" t="s">
        <v>8221</v>
      </c>
      <c r="D25">
        <v>12</v>
      </c>
    </row>
    <row r="26" spans="1:4" x14ac:dyDescent="0.25">
      <c r="A26" t="s">
        <v>8219</v>
      </c>
      <c r="B26">
        <v>574</v>
      </c>
      <c r="C26" t="s">
        <v>8221</v>
      </c>
      <c r="D26">
        <v>2</v>
      </c>
    </row>
    <row r="27" spans="1:4" x14ac:dyDescent="0.25">
      <c r="A27" t="s">
        <v>8219</v>
      </c>
      <c r="B27">
        <v>14</v>
      </c>
      <c r="C27" t="s">
        <v>8221</v>
      </c>
      <c r="D27">
        <v>10</v>
      </c>
    </row>
    <row r="28" spans="1:4" x14ac:dyDescent="0.25">
      <c r="A28" t="s">
        <v>8219</v>
      </c>
      <c r="B28">
        <v>19</v>
      </c>
      <c r="C28" t="s">
        <v>8221</v>
      </c>
      <c r="D28">
        <v>0</v>
      </c>
    </row>
    <row r="29" spans="1:4" x14ac:dyDescent="0.25">
      <c r="A29" t="s">
        <v>8219</v>
      </c>
      <c r="B29">
        <v>150</v>
      </c>
      <c r="C29" t="s">
        <v>8221</v>
      </c>
      <c r="D29">
        <v>5</v>
      </c>
    </row>
    <row r="30" spans="1:4" x14ac:dyDescent="0.25">
      <c r="A30" t="s">
        <v>8219</v>
      </c>
      <c r="B30">
        <v>71</v>
      </c>
      <c r="C30" t="s">
        <v>8221</v>
      </c>
      <c r="D30">
        <v>0</v>
      </c>
    </row>
    <row r="31" spans="1:4" x14ac:dyDescent="0.25">
      <c r="A31" t="s">
        <v>8219</v>
      </c>
      <c r="B31">
        <v>117</v>
      </c>
      <c r="C31" t="s">
        <v>8221</v>
      </c>
      <c r="D31">
        <v>5</v>
      </c>
    </row>
    <row r="32" spans="1:4" x14ac:dyDescent="0.25">
      <c r="A32" t="s">
        <v>8219</v>
      </c>
      <c r="B32">
        <v>53</v>
      </c>
      <c r="C32" t="s">
        <v>8221</v>
      </c>
      <c r="D32">
        <v>1</v>
      </c>
    </row>
    <row r="33" spans="1:4" x14ac:dyDescent="0.25">
      <c r="A33" t="s">
        <v>8219</v>
      </c>
      <c r="B33">
        <v>1</v>
      </c>
      <c r="C33" t="s">
        <v>8221</v>
      </c>
      <c r="D33">
        <v>3</v>
      </c>
    </row>
    <row r="34" spans="1:4" x14ac:dyDescent="0.25">
      <c r="A34" t="s">
        <v>8219</v>
      </c>
      <c r="B34">
        <v>89</v>
      </c>
      <c r="C34" t="s">
        <v>8221</v>
      </c>
      <c r="D34">
        <v>3</v>
      </c>
    </row>
    <row r="35" spans="1:4" x14ac:dyDescent="0.25">
      <c r="A35" t="s">
        <v>8219</v>
      </c>
      <c r="B35">
        <v>64</v>
      </c>
      <c r="C35" t="s">
        <v>8221</v>
      </c>
      <c r="D35">
        <v>0</v>
      </c>
    </row>
    <row r="36" spans="1:4" x14ac:dyDescent="0.25">
      <c r="A36" t="s">
        <v>8219</v>
      </c>
      <c r="B36">
        <v>68</v>
      </c>
      <c r="C36" t="s">
        <v>8221</v>
      </c>
      <c r="D36">
        <v>3</v>
      </c>
    </row>
    <row r="37" spans="1:4" x14ac:dyDescent="0.25">
      <c r="A37" t="s">
        <v>8219</v>
      </c>
      <c r="B37">
        <v>28</v>
      </c>
      <c r="C37" t="s">
        <v>8221</v>
      </c>
      <c r="D37">
        <v>0</v>
      </c>
    </row>
    <row r="38" spans="1:4" x14ac:dyDescent="0.25">
      <c r="A38" t="s">
        <v>8219</v>
      </c>
      <c r="B38">
        <v>44</v>
      </c>
      <c r="C38" t="s">
        <v>8221</v>
      </c>
      <c r="D38">
        <v>19</v>
      </c>
    </row>
    <row r="39" spans="1:4" x14ac:dyDescent="0.25">
      <c r="A39" t="s">
        <v>8219</v>
      </c>
      <c r="B39">
        <v>253</v>
      </c>
      <c r="C39" t="s">
        <v>8221</v>
      </c>
      <c r="D39">
        <v>8</v>
      </c>
    </row>
    <row r="40" spans="1:4" x14ac:dyDescent="0.25">
      <c r="A40" t="s">
        <v>8219</v>
      </c>
      <c r="B40">
        <v>66</v>
      </c>
      <c r="C40" t="s">
        <v>8221</v>
      </c>
      <c r="D40">
        <v>6</v>
      </c>
    </row>
    <row r="41" spans="1:4" x14ac:dyDescent="0.25">
      <c r="A41" t="s">
        <v>8219</v>
      </c>
      <c r="B41">
        <v>217</v>
      </c>
      <c r="C41" t="s">
        <v>8221</v>
      </c>
      <c r="D41">
        <v>0</v>
      </c>
    </row>
    <row r="42" spans="1:4" x14ac:dyDescent="0.25">
      <c r="A42" t="s">
        <v>8219</v>
      </c>
      <c r="B42">
        <v>16</v>
      </c>
      <c r="C42" t="s">
        <v>8221</v>
      </c>
      <c r="D42">
        <v>18</v>
      </c>
    </row>
    <row r="43" spans="1:4" x14ac:dyDescent="0.25">
      <c r="A43" t="s">
        <v>8219</v>
      </c>
      <c r="B43">
        <v>19</v>
      </c>
      <c r="C43" t="s">
        <v>8221</v>
      </c>
      <c r="D43">
        <v>7</v>
      </c>
    </row>
    <row r="44" spans="1:4" x14ac:dyDescent="0.25">
      <c r="A44" t="s">
        <v>8219</v>
      </c>
      <c r="B44">
        <v>169</v>
      </c>
      <c r="C44" t="s">
        <v>8221</v>
      </c>
      <c r="D44">
        <v>0</v>
      </c>
    </row>
    <row r="45" spans="1:4" x14ac:dyDescent="0.25">
      <c r="A45" t="s">
        <v>8219</v>
      </c>
      <c r="B45">
        <v>263</v>
      </c>
      <c r="C45" t="s">
        <v>8221</v>
      </c>
      <c r="D45">
        <v>8</v>
      </c>
    </row>
    <row r="46" spans="1:4" x14ac:dyDescent="0.25">
      <c r="A46" t="s">
        <v>8219</v>
      </c>
      <c r="B46">
        <v>15</v>
      </c>
      <c r="C46" t="s">
        <v>8221</v>
      </c>
      <c r="D46">
        <v>1293</v>
      </c>
    </row>
    <row r="47" spans="1:4" x14ac:dyDescent="0.25">
      <c r="A47" t="s">
        <v>8219</v>
      </c>
      <c r="B47">
        <v>61</v>
      </c>
      <c r="C47" t="s">
        <v>8221</v>
      </c>
      <c r="D47">
        <v>17</v>
      </c>
    </row>
    <row r="48" spans="1:4" x14ac:dyDescent="0.25">
      <c r="A48" t="s">
        <v>8219</v>
      </c>
      <c r="B48">
        <v>45</v>
      </c>
      <c r="C48" t="s">
        <v>8221</v>
      </c>
      <c r="D48">
        <v>0</v>
      </c>
    </row>
    <row r="49" spans="1:4" x14ac:dyDescent="0.25">
      <c r="A49" t="s">
        <v>8219</v>
      </c>
      <c r="B49">
        <v>70</v>
      </c>
      <c r="C49" t="s">
        <v>8221</v>
      </c>
      <c r="D49">
        <v>13</v>
      </c>
    </row>
    <row r="50" spans="1:4" x14ac:dyDescent="0.25">
      <c r="A50" t="s">
        <v>8219</v>
      </c>
      <c r="B50">
        <v>38</v>
      </c>
      <c r="C50" t="s">
        <v>8221</v>
      </c>
      <c r="D50">
        <v>0</v>
      </c>
    </row>
    <row r="51" spans="1:4" x14ac:dyDescent="0.25">
      <c r="A51" t="s">
        <v>8219</v>
      </c>
      <c r="B51">
        <v>87</v>
      </c>
      <c r="C51" t="s">
        <v>8221</v>
      </c>
      <c r="D51">
        <v>0</v>
      </c>
    </row>
    <row r="52" spans="1:4" x14ac:dyDescent="0.25">
      <c r="A52" t="s">
        <v>8219</v>
      </c>
      <c r="B52">
        <v>22</v>
      </c>
      <c r="C52" t="s">
        <v>8221</v>
      </c>
      <c r="D52">
        <v>33</v>
      </c>
    </row>
    <row r="53" spans="1:4" x14ac:dyDescent="0.25">
      <c r="A53" t="s">
        <v>8219</v>
      </c>
      <c r="B53">
        <v>119</v>
      </c>
      <c r="C53" t="s">
        <v>8221</v>
      </c>
      <c r="D53">
        <v>12</v>
      </c>
    </row>
    <row r="54" spans="1:4" x14ac:dyDescent="0.25">
      <c r="A54" t="s">
        <v>8219</v>
      </c>
      <c r="B54">
        <v>52</v>
      </c>
      <c r="C54" t="s">
        <v>8221</v>
      </c>
      <c r="D54">
        <v>1</v>
      </c>
    </row>
    <row r="55" spans="1:4" x14ac:dyDescent="0.25">
      <c r="A55" t="s">
        <v>8219</v>
      </c>
      <c r="B55">
        <v>117</v>
      </c>
      <c r="C55" t="s">
        <v>8221</v>
      </c>
      <c r="D55">
        <v>1</v>
      </c>
    </row>
    <row r="56" spans="1:4" x14ac:dyDescent="0.25">
      <c r="A56" t="s">
        <v>8219</v>
      </c>
      <c r="B56">
        <v>52</v>
      </c>
      <c r="C56" t="s">
        <v>8221</v>
      </c>
      <c r="D56">
        <v>1</v>
      </c>
    </row>
    <row r="57" spans="1:4" x14ac:dyDescent="0.25">
      <c r="A57" t="s">
        <v>8219</v>
      </c>
      <c r="B57">
        <v>86</v>
      </c>
      <c r="C57" t="s">
        <v>8221</v>
      </c>
      <c r="D57">
        <v>1</v>
      </c>
    </row>
    <row r="58" spans="1:4" x14ac:dyDescent="0.25">
      <c r="A58" t="s">
        <v>8219</v>
      </c>
      <c r="B58">
        <v>174</v>
      </c>
      <c r="C58" t="s">
        <v>8221</v>
      </c>
      <c r="D58">
        <v>84</v>
      </c>
    </row>
    <row r="59" spans="1:4" x14ac:dyDescent="0.25">
      <c r="A59" t="s">
        <v>8219</v>
      </c>
      <c r="B59">
        <v>69</v>
      </c>
      <c r="C59" t="s">
        <v>8221</v>
      </c>
      <c r="D59">
        <v>38</v>
      </c>
    </row>
    <row r="60" spans="1:4" x14ac:dyDescent="0.25">
      <c r="A60" t="s">
        <v>8219</v>
      </c>
      <c r="B60">
        <v>75</v>
      </c>
      <c r="C60" t="s">
        <v>8221</v>
      </c>
      <c r="D60">
        <v>1</v>
      </c>
    </row>
    <row r="61" spans="1:4" x14ac:dyDescent="0.25">
      <c r="A61" t="s">
        <v>8219</v>
      </c>
      <c r="B61">
        <v>33</v>
      </c>
      <c r="C61" t="s">
        <v>8221</v>
      </c>
      <c r="D61">
        <v>76</v>
      </c>
    </row>
    <row r="62" spans="1:4" x14ac:dyDescent="0.25">
      <c r="A62" t="s">
        <v>8219</v>
      </c>
      <c r="B62">
        <v>108</v>
      </c>
      <c r="C62" t="s">
        <v>8221</v>
      </c>
      <c r="D62">
        <v>3</v>
      </c>
    </row>
    <row r="63" spans="1:4" x14ac:dyDescent="0.25">
      <c r="A63" t="s">
        <v>8219</v>
      </c>
      <c r="B63">
        <v>23</v>
      </c>
      <c r="C63" t="s">
        <v>8221</v>
      </c>
      <c r="D63">
        <v>0</v>
      </c>
    </row>
    <row r="64" spans="1:4" x14ac:dyDescent="0.25">
      <c r="A64" t="s">
        <v>8219</v>
      </c>
      <c r="B64">
        <v>48</v>
      </c>
      <c r="C64" t="s">
        <v>8221</v>
      </c>
      <c r="D64">
        <v>2</v>
      </c>
    </row>
    <row r="65" spans="1:4" x14ac:dyDescent="0.25">
      <c r="A65" t="s">
        <v>8219</v>
      </c>
      <c r="B65">
        <v>64</v>
      </c>
      <c r="C65" t="s">
        <v>8221</v>
      </c>
      <c r="D65">
        <v>0</v>
      </c>
    </row>
    <row r="66" spans="1:4" x14ac:dyDescent="0.25">
      <c r="A66" t="s">
        <v>8219</v>
      </c>
      <c r="B66">
        <v>24</v>
      </c>
      <c r="C66" t="s">
        <v>8221</v>
      </c>
      <c r="D66">
        <v>0</v>
      </c>
    </row>
    <row r="67" spans="1:4" x14ac:dyDescent="0.25">
      <c r="A67" t="s">
        <v>8219</v>
      </c>
      <c r="B67">
        <v>57</v>
      </c>
      <c r="C67" t="s">
        <v>8221</v>
      </c>
      <c r="D67">
        <v>0</v>
      </c>
    </row>
    <row r="68" spans="1:4" x14ac:dyDescent="0.25">
      <c r="A68" t="s">
        <v>8219</v>
      </c>
      <c r="B68">
        <v>26</v>
      </c>
      <c r="C68" t="s">
        <v>8221</v>
      </c>
      <c r="D68">
        <v>2</v>
      </c>
    </row>
    <row r="69" spans="1:4" x14ac:dyDescent="0.25">
      <c r="A69" t="s">
        <v>8219</v>
      </c>
      <c r="B69">
        <v>20</v>
      </c>
      <c r="C69" t="s">
        <v>8221</v>
      </c>
      <c r="D69">
        <v>0</v>
      </c>
    </row>
    <row r="70" spans="1:4" x14ac:dyDescent="0.25">
      <c r="A70" t="s">
        <v>8219</v>
      </c>
      <c r="B70">
        <v>36</v>
      </c>
      <c r="C70" t="s">
        <v>8221</v>
      </c>
      <c r="D70">
        <v>0</v>
      </c>
    </row>
    <row r="71" spans="1:4" x14ac:dyDescent="0.25">
      <c r="A71" t="s">
        <v>8219</v>
      </c>
      <c r="B71">
        <v>178</v>
      </c>
      <c r="C71" t="s">
        <v>8221</v>
      </c>
      <c r="D71">
        <v>0</v>
      </c>
    </row>
    <row r="72" spans="1:4" x14ac:dyDescent="0.25">
      <c r="A72" t="s">
        <v>8219</v>
      </c>
      <c r="B72">
        <v>17</v>
      </c>
      <c r="C72" t="s">
        <v>8221</v>
      </c>
      <c r="D72">
        <v>2</v>
      </c>
    </row>
    <row r="73" spans="1:4" x14ac:dyDescent="0.25">
      <c r="A73" t="s">
        <v>8219</v>
      </c>
      <c r="B73">
        <v>32</v>
      </c>
      <c r="C73" t="s">
        <v>8221</v>
      </c>
      <c r="D73">
        <v>0</v>
      </c>
    </row>
    <row r="74" spans="1:4" x14ac:dyDescent="0.25">
      <c r="A74" t="s">
        <v>8219</v>
      </c>
      <c r="B74">
        <v>41</v>
      </c>
      <c r="C74" t="s">
        <v>8221</v>
      </c>
      <c r="D74">
        <v>7</v>
      </c>
    </row>
    <row r="75" spans="1:4" x14ac:dyDescent="0.25">
      <c r="A75" t="s">
        <v>8219</v>
      </c>
      <c r="B75">
        <v>18</v>
      </c>
      <c r="C75" t="s">
        <v>8221</v>
      </c>
      <c r="D75">
        <v>0</v>
      </c>
    </row>
    <row r="76" spans="1:4" x14ac:dyDescent="0.25">
      <c r="A76" t="s">
        <v>8219</v>
      </c>
      <c r="B76">
        <v>29</v>
      </c>
      <c r="C76" t="s">
        <v>8221</v>
      </c>
      <c r="D76">
        <v>5</v>
      </c>
    </row>
    <row r="77" spans="1:4" x14ac:dyDescent="0.25">
      <c r="A77" t="s">
        <v>8219</v>
      </c>
      <c r="B77">
        <v>47</v>
      </c>
      <c r="C77" t="s">
        <v>8221</v>
      </c>
      <c r="D77">
        <v>0</v>
      </c>
    </row>
    <row r="78" spans="1:4" x14ac:dyDescent="0.25">
      <c r="A78" t="s">
        <v>8219</v>
      </c>
      <c r="B78">
        <v>15</v>
      </c>
      <c r="C78" t="s">
        <v>8221</v>
      </c>
      <c r="D78">
        <v>0</v>
      </c>
    </row>
    <row r="79" spans="1:4" x14ac:dyDescent="0.25">
      <c r="A79" t="s">
        <v>8219</v>
      </c>
      <c r="B79">
        <v>26</v>
      </c>
      <c r="C79" t="s">
        <v>8221</v>
      </c>
      <c r="D79">
        <v>1</v>
      </c>
    </row>
    <row r="80" spans="1:4" x14ac:dyDescent="0.25">
      <c r="A80" t="s">
        <v>8219</v>
      </c>
      <c r="B80">
        <v>35</v>
      </c>
      <c r="C80" t="s">
        <v>8221</v>
      </c>
      <c r="D80">
        <v>0</v>
      </c>
    </row>
    <row r="81" spans="1:4" x14ac:dyDescent="0.25">
      <c r="A81" t="s">
        <v>8219</v>
      </c>
      <c r="B81">
        <v>41</v>
      </c>
      <c r="C81" t="s">
        <v>8221</v>
      </c>
      <c r="D81">
        <v>5</v>
      </c>
    </row>
    <row r="82" spans="1:4" x14ac:dyDescent="0.25">
      <c r="A82" t="s">
        <v>8219</v>
      </c>
      <c r="B82">
        <v>47</v>
      </c>
      <c r="C82" t="s">
        <v>8221</v>
      </c>
      <c r="D82">
        <v>3</v>
      </c>
    </row>
    <row r="83" spans="1:4" x14ac:dyDescent="0.25">
      <c r="A83" t="s">
        <v>8219</v>
      </c>
      <c r="B83">
        <v>28</v>
      </c>
      <c r="C83" t="s">
        <v>8221</v>
      </c>
      <c r="D83">
        <v>6</v>
      </c>
    </row>
    <row r="84" spans="1:4" x14ac:dyDescent="0.25">
      <c r="A84" t="s">
        <v>8219</v>
      </c>
      <c r="B84">
        <v>100</v>
      </c>
      <c r="C84" t="s">
        <v>8221</v>
      </c>
      <c r="D84">
        <v>12</v>
      </c>
    </row>
    <row r="85" spans="1:4" x14ac:dyDescent="0.25">
      <c r="A85" t="s">
        <v>8219</v>
      </c>
      <c r="B85">
        <v>13</v>
      </c>
      <c r="C85" t="s">
        <v>8221</v>
      </c>
      <c r="D85">
        <v>13</v>
      </c>
    </row>
    <row r="86" spans="1:4" x14ac:dyDescent="0.25">
      <c r="A86" t="s">
        <v>8219</v>
      </c>
      <c r="B86">
        <v>7</v>
      </c>
      <c r="C86" t="s">
        <v>8221</v>
      </c>
      <c r="D86">
        <v>5</v>
      </c>
    </row>
    <row r="87" spans="1:4" x14ac:dyDescent="0.25">
      <c r="A87" t="s">
        <v>8219</v>
      </c>
      <c r="B87">
        <v>21</v>
      </c>
      <c r="C87" t="s">
        <v>8221</v>
      </c>
      <c r="D87">
        <v>2</v>
      </c>
    </row>
    <row r="88" spans="1:4" x14ac:dyDescent="0.25">
      <c r="A88" t="s">
        <v>8219</v>
      </c>
      <c r="B88">
        <v>17</v>
      </c>
      <c r="C88" t="s">
        <v>8221</v>
      </c>
      <c r="D88">
        <v>8</v>
      </c>
    </row>
    <row r="89" spans="1:4" x14ac:dyDescent="0.25">
      <c r="A89" t="s">
        <v>8219</v>
      </c>
      <c r="B89">
        <v>25</v>
      </c>
      <c r="C89" t="s">
        <v>8221</v>
      </c>
      <c r="D89">
        <v>0</v>
      </c>
    </row>
    <row r="90" spans="1:4" x14ac:dyDescent="0.25">
      <c r="A90" t="s">
        <v>8219</v>
      </c>
      <c r="B90">
        <v>60</v>
      </c>
      <c r="C90" t="s">
        <v>8221</v>
      </c>
      <c r="D90">
        <v>13</v>
      </c>
    </row>
    <row r="91" spans="1:4" x14ac:dyDescent="0.25">
      <c r="A91" t="s">
        <v>8219</v>
      </c>
      <c r="B91">
        <v>56</v>
      </c>
      <c r="C91" t="s">
        <v>8221</v>
      </c>
      <c r="D91">
        <v>0</v>
      </c>
    </row>
    <row r="92" spans="1:4" x14ac:dyDescent="0.25">
      <c r="A92" t="s">
        <v>8219</v>
      </c>
      <c r="B92">
        <v>16</v>
      </c>
      <c r="C92" t="s">
        <v>8221</v>
      </c>
      <c r="D92">
        <v>5</v>
      </c>
    </row>
    <row r="93" spans="1:4" x14ac:dyDescent="0.25">
      <c r="A93" t="s">
        <v>8219</v>
      </c>
      <c r="B93">
        <v>46</v>
      </c>
      <c r="C93" t="s">
        <v>8221</v>
      </c>
      <c r="D93">
        <v>8</v>
      </c>
    </row>
    <row r="94" spans="1:4" x14ac:dyDescent="0.25">
      <c r="A94" t="s">
        <v>8219</v>
      </c>
      <c r="B94">
        <v>43</v>
      </c>
      <c r="C94" t="s">
        <v>8221</v>
      </c>
      <c r="D94">
        <v>8</v>
      </c>
    </row>
    <row r="95" spans="1:4" x14ac:dyDescent="0.25">
      <c r="A95" t="s">
        <v>8219</v>
      </c>
      <c r="B95">
        <v>15</v>
      </c>
      <c r="C95" t="s">
        <v>8221</v>
      </c>
      <c r="D95">
        <v>0</v>
      </c>
    </row>
    <row r="96" spans="1:4" x14ac:dyDescent="0.25">
      <c r="A96" t="s">
        <v>8219</v>
      </c>
      <c r="B96">
        <v>12</v>
      </c>
      <c r="C96" t="s">
        <v>8221</v>
      </c>
      <c r="D96">
        <v>2</v>
      </c>
    </row>
    <row r="97" spans="1:4" x14ac:dyDescent="0.25">
      <c r="A97" t="s">
        <v>8219</v>
      </c>
      <c r="B97">
        <v>21</v>
      </c>
      <c r="C97" t="s">
        <v>8221</v>
      </c>
      <c r="D97">
        <v>3</v>
      </c>
    </row>
    <row r="98" spans="1:4" x14ac:dyDescent="0.25">
      <c r="A98" t="s">
        <v>8219</v>
      </c>
      <c r="B98">
        <v>34</v>
      </c>
      <c r="C98" t="s">
        <v>8221</v>
      </c>
      <c r="D98">
        <v>0</v>
      </c>
    </row>
    <row r="99" spans="1:4" x14ac:dyDescent="0.25">
      <c r="A99" t="s">
        <v>8219</v>
      </c>
      <c r="B99">
        <v>8</v>
      </c>
      <c r="C99" t="s">
        <v>8221</v>
      </c>
      <c r="D99">
        <v>0</v>
      </c>
    </row>
    <row r="100" spans="1:4" x14ac:dyDescent="0.25">
      <c r="A100" t="s">
        <v>8219</v>
      </c>
      <c r="B100">
        <v>60</v>
      </c>
      <c r="C100" t="s">
        <v>8221</v>
      </c>
      <c r="D100">
        <v>11</v>
      </c>
    </row>
    <row r="101" spans="1:4" x14ac:dyDescent="0.25">
      <c r="A101" t="s">
        <v>8219</v>
      </c>
      <c r="B101">
        <v>39</v>
      </c>
      <c r="C101" t="s">
        <v>8221</v>
      </c>
      <c r="D101">
        <v>0</v>
      </c>
    </row>
    <row r="102" spans="1:4" x14ac:dyDescent="0.25">
      <c r="A102" t="s">
        <v>8219</v>
      </c>
      <c r="B102">
        <v>26</v>
      </c>
      <c r="C102" t="s">
        <v>8221</v>
      </c>
      <c r="D102">
        <v>1</v>
      </c>
    </row>
    <row r="103" spans="1:4" x14ac:dyDescent="0.25">
      <c r="A103" t="s">
        <v>8219</v>
      </c>
      <c r="B103">
        <v>35</v>
      </c>
      <c r="C103" t="s">
        <v>8221</v>
      </c>
      <c r="D103">
        <v>0</v>
      </c>
    </row>
    <row r="104" spans="1:4" x14ac:dyDescent="0.25">
      <c r="A104" t="s">
        <v>8219</v>
      </c>
      <c r="B104">
        <v>65</v>
      </c>
      <c r="C104" t="s">
        <v>8221</v>
      </c>
      <c r="D104">
        <v>17</v>
      </c>
    </row>
    <row r="105" spans="1:4" x14ac:dyDescent="0.25">
      <c r="A105" t="s">
        <v>8219</v>
      </c>
      <c r="B105">
        <v>49</v>
      </c>
      <c r="C105" t="s">
        <v>8221</v>
      </c>
      <c r="D105">
        <v>2</v>
      </c>
    </row>
    <row r="106" spans="1:4" x14ac:dyDescent="0.25">
      <c r="A106" t="s">
        <v>8219</v>
      </c>
      <c r="B106">
        <v>10</v>
      </c>
      <c r="C106" t="s">
        <v>8221</v>
      </c>
      <c r="D106">
        <v>1</v>
      </c>
    </row>
    <row r="107" spans="1:4" x14ac:dyDescent="0.25">
      <c r="A107" t="s">
        <v>8219</v>
      </c>
      <c r="B107">
        <v>60</v>
      </c>
      <c r="C107" t="s">
        <v>8221</v>
      </c>
      <c r="D107">
        <v>2</v>
      </c>
    </row>
    <row r="108" spans="1:4" x14ac:dyDescent="0.25">
      <c r="A108" t="s">
        <v>8219</v>
      </c>
      <c r="B108">
        <v>27</v>
      </c>
      <c r="C108" t="s">
        <v>8221</v>
      </c>
      <c r="D108">
        <v>16</v>
      </c>
    </row>
    <row r="109" spans="1:4" x14ac:dyDescent="0.25">
      <c r="A109" t="s">
        <v>8219</v>
      </c>
      <c r="B109">
        <v>69</v>
      </c>
      <c r="C109" t="s">
        <v>8221</v>
      </c>
      <c r="D109">
        <v>1</v>
      </c>
    </row>
    <row r="110" spans="1:4" x14ac:dyDescent="0.25">
      <c r="A110" t="s">
        <v>8219</v>
      </c>
      <c r="B110">
        <v>47</v>
      </c>
      <c r="C110" t="s">
        <v>8221</v>
      </c>
      <c r="D110">
        <v>4</v>
      </c>
    </row>
    <row r="111" spans="1:4" x14ac:dyDescent="0.25">
      <c r="A111" t="s">
        <v>8219</v>
      </c>
      <c r="B111">
        <v>47</v>
      </c>
      <c r="C111" t="s">
        <v>8221</v>
      </c>
      <c r="D111">
        <v>5</v>
      </c>
    </row>
    <row r="112" spans="1:4" x14ac:dyDescent="0.25">
      <c r="A112" t="s">
        <v>8219</v>
      </c>
      <c r="B112">
        <v>26</v>
      </c>
      <c r="C112" t="s">
        <v>8221</v>
      </c>
      <c r="D112">
        <v>7</v>
      </c>
    </row>
    <row r="113" spans="1:4" x14ac:dyDescent="0.25">
      <c r="A113" t="s">
        <v>8219</v>
      </c>
      <c r="B113">
        <v>53</v>
      </c>
      <c r="C113" t="s">
        <v>8221</v>
      </c>
      <c r="D113">
        <v>0</v>
      </c>
    </row>
    <row r="114" spans="1:4" x14ac:dyDescent="0.25">
      <c r="A114" t="s">
        <v>8219</v>
      </c>
      <c r="B114">
        <v>81</v>
      </c>
      <c r="C114" t="s">
        <v>8221</v>
      </c>
      <c r="D114">
        <v>12</v>
      </c>
    </row>
    <row r="115" spans="1:4" x14ac:dyDescent="0.25">
      <c r="A115" t="s">
        <v>8219</v>
      </c>
      <c r="B115">
        <v>78</v>
      </c>
      <c r="C115" t="s">
        <v>8221</v>
      </c>
      <c r="D115">
        <v>2</v>
      </c>
    </row>
    <row r="116" spans="1:4" x14ac:dyDescent="0.25">
      <c r="A116" t="s">
        <v>8219</v>
      </c>
      <c r="B116">
        <v>35</v>
      </c>
      <c r="C116" t="s">
        <v>8221</v>
      </c>
      <c r="D116">
        <v>5</v>
      </c>
    </row>
    <row r="117" spans="1:4" x14ac:dyDescent="0.25">
      <c r="A117" t="s">
        <v>8219</v>
      </c>
      <c r="B117">
        <v>22</v>
      </c>
      <c r="C117" t="s">
        <v>8221</v>
      </c>
      <c r="D117">
        <v>2</v>
      </c>
    </row>
    <row r="118" spans="1:4" x14ac:dyDescent="0.25">
      <c r="A118" t="s">
        <v>8219</v>
      </c>
      <c r="B118">
        <v>57</v>
      </c>
      <c r="C118" t="s">
        <v>8221</v>
      </c>
      <c r="D118">
        <v>3</v>
      </c>
    </row>
    <row r="119" spans="1:4" x14ac:dyDescent="0.25">
      <c r="A119" t="s">
        <v>8219</v>
      </c>
      <c r="B119">
        <v>27</v>
      </c>
      <c r="C119" t="s">
        <v>8221</v>
      </c>
      <c r="D119">
        <v>0</v>
      </c>
    </row>
    <row r="120" spans="1:4" x14ac:dyDescent="0.25">
      <c r="A120" t="s">
        <v>8219</v>
      </c>
      <c r="B120">
        <v>39</v>
      </c>
      <c r="C120" t="s">
        <v>8221</v>
      </c>
      <c r="D120">
        <v>49</v>
      </c>
    </row>
    <row r="121" spans="1:4" x14ac:dyDescent="0.25">
      <c r="A121" t="s">
        <v>8219</v>
      </c>
      <c r="B121">
        <v>37</v>
      </c>
      <c r="C121" t="s">
        <v>8221</v>
      </c>
      <c r="D121">
        <v>1</v>
      </c>
    </row>
    <row r="122" spans="1:4" x14ac:dyDescent="0.25">
      <c r="A122" t="s">
        <v>8219</v>
      </c>
      <c r="B122">
        <v>137</v>
      </c>
      <c r="C122" t="s">
        <v>8221</v>
      </c>
      <c r="D122">
        <v>2</v>
      </c>
    </row>
    <row r="123" spans="1:4" x14ac:dyDescent="0.25">
      <c r="A123" t="s">
        <v>8219</v>
      </c>
      <c r="B123">
        <v>376</v>
      </c>
      <c r="C123" t="s">
        <v>8221</v>
      </c>
      <c r="D123">
        <v>0</v>
      </c>
    </row>
    <row r="124" spans="1:4" x14ac:dyDescent="0.25">
      <c r="A124" t="s">
        <v>8219</v>
      </c>
      <c r="B124">
        <v>202</v>
      </c>
      <c r="C124" t="s">
        <v>8221</v>
      </c>
      <c r="D124">
        <v>0</v>
      </c>
    </row>
    <row r="125" spans="1:4" x14ac:dyDescent="0.25">
      <c r="A125" t="s">
        <v>8219</v>
      </c>
      <c r="B125">
        <v>328</v>
      </c>
      <c r="C125" t="s">
        <v>8221</v>
      </c>
      <c r="D125">
        <v>11</v>
      </c>
    </row>
    <row r="126" spans="1:4" x14ac:dyDescent="0.25">
      <c r="A126" t="s">
        <v>8219</v>
      </c>
      <c r="B126">
        <v>84</v>
      </c>
      <c r="C126" t="s">
        <v>8221</v>
      </c>
      <c r="D126">
        <v>1</v>
      </c>
    </row>
    <row r="127" spans="1:4" x14ac:dyDescent="0.25">
      <c r="A127" t="s">
        <v>8219</v>
      </c>
      <c r="B127">
        <v>96</v>
      </c>
      <c r="C127" t="s">
        <v>8221</v>
      </c>
      <c r="D127">
        <v>8</v>
      </c>
    </row>
    <row r="128" spans="1:4" x14ac:dyDescent="0.25">
      <c r="A128" t="s">
        <v>8219</v>
      </c>
      <c r="B128">
        <v>223</v>
      </c>
      <c r="C128" t="s">
        <v>8221</v>
      </c>
      <c r="D128">
        <v>5</v>
      </c>
    </row>
    <row r="129" spans="1:4" x14ac:dyDescent="0.25">
      <c r="A129" t="s">
        <v>8219</v>
      </c>
      <c r="B129">
        <v>62</v>
      </c>
      <c r="C129" t="s">
        <v>8221</v>
      </c>
      <c r="D129">
        <v>39</v>
      </c>
    </row>
    <row r="130" spans="1:4" x14ac:dyDescent="0.25">
      <c r="A130" t="s">
        <v>8219</v>
      </c>
      <c r="B130">
        <v>146</v>
      </c>
      <c r="C130" t="s">
        <v>8221</v>
      </c>
      <c r="D130">
        <v>0</v>
      </c>
    </row>
    <row r="131" spans="1:4" x14ac:dyDescent="0.25">
      <c r="A131" t="s">
        <v>8219</v>
      </c>
      <c r="B131">
        <v>235</v>
      </c>
      <c r="C131" t="s">
        <v>8221</v>
      </c>
      <c r="D131">
        <v>0</v>
      </c>
    </row>
    <row r="132" spans="1:4" x14ac:dyDescent="0.25">
      <c r="A132" t="s">
        <v>8219</v>
      </c>
      <c r="B132">
        <v>437</v>
      </c>
      <c r="C132" t="s">
        <v>8221</v>
      </c>
      <c r="D132">
        <v>2</v>
      </c>
    </row>
    <row r="133" spans="1:4" x14ac:dyDescent="0.25">
      <c r="A133" t="s">
        <v>8219</v>
      </c>
      <c r="B133">
        <v>77</v>
      </c>
      <c r="C133" t="s">
        <v>8221</v>
      </c>
      <c r="D133">
        <v>170</v>
      </c>
    </row>
    <row r="134" spans="1:4" x14ac:dyDescent="0.25">
      <c r="A134" t="s">
        <v>8219</v>
      </c>
      <c r="B134">
        <v>108</v>
      </c>
      <c r="C134" t="s">
        <v>8221</v>
      </c>
      <c r="D134">
        <v>5</v>
      </c>
    </row>
    <row r="135" spans="1:4" x14ac:dyDescent="0.25">
      <c r="A135" t="s">
        <v>8219</v>
      </c>
      <c r="B135">
        <v>7</v>
      </c>
      <c r="C135" t="s">
        <v>8221</v>
      </c>
      <c r="D135">
        <v>14</v>
      </c>
    </row>
    <row r="136" spans="1:4" x14ac:dyDescent="0.25">
      <c r="A136" t="s">
        <v>8219</v>
      </c>
      <c r="B136">
        <v>314</v>
      </c>
      <c r="C136" t="s">
        <v>8221</v>
      </c>
      <c r="D136">
        <v>1</v>
      </c>
    </row>
    <row r="137" spans="1:4" x14ac:dyDescent="0.25">
      <c r="A137" t="s">
        <v>8219</v>
      </c>
      <c r="B137">
        <v>188</v>
      </c>
      <c r="C137" t="s">
        <v>8221</v>
      </c>
      <c r="D137">
        <v>0</v>
      </c>
    </row>
    <row r="138" spans="1:4" x14ac:dyDescent="0.25">
      <c r="A138" t="s">
        <v>8219</v>
      </c>
      <c r="B138">
        <v>275</v>
      </c>
      <c r="C138" t="s">
        <v>8221</v>
      </c>
      <c r="D138">
        <v>124</v>
      </c>
    </row>
    <row r="139" spans="1:4" x14ac:dyDescent="0.25">
      <c r="A139" t="s">
        <v>8219</v>
      </c>
      <c r="B139">
        <v>560</v>
      </c>
      <c r="C139" t="s">
        <v>8221</v>
      </c>
      <c r="D139">
        <v>0</v>
      </c>
    </row>
    <row r="140" spans="1:4" x14ac:dyDescent="0.25">
      <c r="A140" t="s">
        <v>8219</v>
      </c>
      <c r="B140">
        <v>688</v>
      </c>
      <c r="C140" t="s">
        <v>8221</v>
      </c>
      <c r="D140">
        <v>0</v>
      </c>
    </row>
    <row r="141" spans="1:4" x14ac:dyDescent="0.25">
      <c r="A141" t="s">
        <v>8219</v>
      </c>
      <c r="B141">
        <v>942</v>
      </c>
      <c r="C141" t="s">
        <v>8221</v>
      </c>
      <c r="D141">
        <v>55</v>
      </c>
    </row>
    <row r="142" spans="1:4" x14ac:dyDescent="0.25">
      <c r="A142" t="s">
        <v>8219</v>
      </c>
      <c r="B142">
        <v>88</v>
      </c>
      <c r="C142" t="s">
        <v>8221</v>
      </c>
      <c r="D142">
        <v>140</v>
      </c>
    </row>
    <row r="143" spans="1:4" x14ac:dyDescent="0.25">
      <c r="A143" t="s">
        <v>8219</v>
      </c>
      <c r="B143">
        <v>220</v>
      </c>
      <c r="C143" t="s">
        <v>8221</v>
      </c>
      <c r="D143">
        <v>21</v>
      </c>
    </row>
    <row r="144" spans="1:4" x14ac:dyDescent="0.25">
      <c r="A144" t="s">
        <v>8219</v>
      </c>
      <c r="B144">
        <v>145</v>
      </c>
      <c r="C144" t="s">
        <v>8221</v>
      </c>
      <c r="D144">
        <v>1</v>
      </c>
    </row>
    <row r="145" spans="1:4" x14ac:dyDescent="0.25">
      <c r="A145" t="s">
        <v>8219</v>
      </c>
      <c r="B145">
        <v>963</v>
      </c>
      <c r="C145" t="s">
        <v>8221</v>
      </c>
      <c r="D145">
        <v>147</v>
      </c>
    </row>
    <row r="146" spans="1:4" x14ac:dyDescent="0.25">
      <c r="A146" t="s">
        <v>8219</v>
      </c>
      <c r="B146">
        <v>91</v>
      </c>
      <c r="C146" t="s">
        <v>8221</v>
      </c>
      <c r="D146">
        <v>11</v>
      </c>
    </row>
    <row r="147" spans="1:4" x14ac:dyDescent="0.25">
      <c r="A147" t="s">
        <v>8219</v>
      </c>
      <c r="B147">
        <v>58</v>
      </c>
      <c r="C147" t="s">
        <v>8221</v>
      </c>
      <c r="D147">
        <v>125</v>
      </c>
    </row>
    <row r="148" spans="1:4" x14ac:dyDescent="0.25">
      <c r="A148" t="s">
        <v>8219</v>
      </c>
      <c r="B148">
        <v>36</v>
      </c>
      <c r="C148" t="s">
        <v>8221</v>
      </c>
      <c r="D148">
        <v>1</v>
      </c>
    </row>
    <row r="149" spans="1:4" x14ac:dyDescent="0.25">
      <c r="A149" t="s">
        <v>8219</v>
      </c>
      <c r="B149">
        <v>165</v>
      </c>
      <c r="C149" t="s">
        <v>8221</v>
      </c>
      <c r="D149">
        <v>0</v>
      </c>
    </row>
    <row r="150" spans="1:4" x14ac:dyDescent="0.25">
      <c r="A150" t="s">
        <v>8219</v>
      </c>
      <c r="B150">
        <v>111</v>
      </c>
      <c r="C150" t="s">
        <v>8221</v>
      </c>
      <c r="D150">
        <v>0</v>
      </c>
    </row>
    <row r="151" spans="1:4" x14ac:dyDescent="0.25">
      <c r="A151" t="s">
        <v>8219</v>
      </c>
      <c r="B151">
        <v>1596</v>
      </c>
      <c r="C151" t="s">
        <v>8221</v>
      </c>
      <c r="D151">
        <v>3</v>
      </c>
    </row>
    <row r="152" spans="1:4" x14ac:dyDescent="0.25">
      <c r="A152" t="s">
        <v>8219</v>
      </c>
      <c r="B152">
        <v>61</v>
      </c>
      <c r="C152" t="s">
        <v>8221</v>
      </c>
      <c r="D152">
        <v>0</v>
      </c>
    </row>
    <row r="153" spans="1:4" x14ac:dyDescent="0.25">
      <c r="A153" t="s">
        <v>8219</v>
      </c>
      <c r="B153">
        <v>287</v>
      </c>
      <c r="C153" t="s">
        <v>8221</v>
      </c>
      <c r="D153">
        <v>0</v>
      </c>
    </row>
    <row r="154" spans="1:4" x14ac:dyDescent="0.25">
      <c r="A154" t="s">
        <v>8219</v>
      </c>
      <c r="B154">
        <v>65</v>
      </c>
      <c r="C154" t="s">
        <v>8221</v>
      </c>
      <c r="D154">
        <v>0</v>
      </c>
    </row>
    <row r="155" spans="1:4" x14ac:dyDescent="0.25">
      <c r="A155" t="s">
        <v>8219</v>
      </c>
      <c r="B155">
        <v>118</v>
      </c>
      <c r="C155" t="s">
        <v>8221</v>
      </c>
      <c r="D155">
        <v>0</v>
      </c>
    </row>
    <row r="156" spans="1:4" x14ac:dyDescent="0.25">
      <c r="A156" t="s">
        <v>8219</v>
      </c>
      <c r="B156">
        <v>113</v>
      </c>
      <c r="C156" t="s">
        <v>8221</v>
      </c>
      <c r="D156">
        <v>3</v>
      </c>
    </row>
    <row r="157" spans="1:4" x14ac:dyDescent="0.25">
      <c r="A157" t="s">
        <v>8219</v>
      </c>
      <c r="B157">
        <v>332</v>
      </c>
      <c r="C157" t="s">
        <v>8221</v>
      </c>
      <c r="D157">
        <v>0</v>
      </c>
    </row>
    <row r="158" spans="1:4" x14ac:dyDescent="0.25">
      <c r="A158" t="s">
        <v>8219</v>
      </c>
      <c r="B158">
        <v>62</v>
      </c>
      <c r="C158" t="s">
        <v>8221</v>
      </c>
      <c r="D158">
        <v>1</v>
      </c>
    </row>
    <row r="159" spans="1:4" x14ac:dyDescent="0.25">
      <c r="A159" t="s">
        <v>8219</v>
      </c>
      <c r="B159">
        <v>951</v>
      </c>
      <c r="C159" t="s">
        <v>8221</v>
      </c>
      <c r="D159">
        <v>3</v>
      </c>
    </row>
    <row r="160" spans="1:4" x14ac:dyDescent="0.25">
      <c r="A160" t="s">
        <v>8219</v>
      </c>
      <c r="B160">
        <v>415</v>
      </c>
      <c r="C160" t="s">
        <v>8221</v>
      </c>
      <c r="D160">
        <v>22</v>
      </c>
    </row>
    <row r="161" spans="1:4" x14ac:dyDescent="0.25">
      <c r="A161" t="s">
        <v>8219</v>
      </c>
      <c r="B161">
        <v>305</v>
      </c>
      <c r="C161" t="s">
        <v>8221</v>
      </c>
      <c r="D161">
        <v>26</v>
      </c>
    </row>
    <row r="162" spans="1:4" x14ac:dyDescent="0.25">
      <c r="A162" t="s">
        <v>8219</v>
      </c>
      <c r="B162">
        <v>2139</v>
      </c>
      <c r="C162" t="s">
        <v>8221</v>
      </c>
      <c r="D162">
        <v>4</v>
      </c>
    </row>
    <row r="163" spans="1:4" x14ac:dyDescent="0.25">
      <c r="A163" t="s">
        <v>8219</v>
      </c>
      <c r="B163">
        <v>79</v>
      </c>
      <c r="C163" t="s">
        <v>8221</v>
      </c>
      <c r="D163">
        <v>0</v>
      </c>
    </row>
    <row r="164" spans="1:4" x14ac:dyDescent="0.25">
      <c r="A164" t="s">
        <v>8219</v>
      </c>
      <c r="B164">
        <v>179</v>
      </c>
      <c r="C164" t="s">
        <v>8221</v>
      </c>
      <c r="D164">
        <v>4</v>
      </c>
    </row>
    <row r="165" spans="1:4" x14ac:dyDescent="0.25">
      <c r="A165" t="s">
        <v>8219</v>
      </c>
      <c r="B165">
        <v>202</v>
      </c>
      <c r="C165" t="s">
        <v>8221</v>
      </c>
      <c r="D165">
        <v>9</v>
      </c>
    </row>
    <row r="166" spans="1:4" x14ac:dyDescent="0.25">
      <c r="A166" t="s">
        <v>8219</v>
      </c>
      <c r="B166">
        <v>760</v>
      </c>
      <c r="C166" t="s">
        <v>8221</v>
      </c>
      <c r="D166">
        <v>5</v>
      </c>
    </row>
    <row r="167" spans="1:4" x14ac:dyDescent="0.25">
      <c r="A167" t="s">
        <v>8219</v>
      </c>
      <c r="B167">
        <v>563</v>
      </c>
      <c r="C167" t="s">
        <v>8221</v>
      </c>
      <c r="D167">
        <v>14</v>
      </c>
    </row>
    <row r="168" spans="1:4" x14ac:dyDescent="0.25">
      <c r="A168" t="s">
        <v>8219</v>
      </c>
      <c r="B168">
        <v>135</v>
      </c>
      <c r="C168" t="s">
        <v>8221</v>
      </c>
      <c r="D168">
        <v>1</v>
      </c>
    </row>
    <row r="169" spans="1:4" x14ac:dyDescent="0.25">
      <c r="A169" t="s">
        <v>8219</v>
      </c>
      <c r="B169">
        <v>290</v>
      </c>
      <c r="C169" t="s">
        <v>8221</v>
      </c>
      <c r="D169">
        <v>10</v>
      </c>
    </row>
    <row r="170" spans="1:4" x14ac:dyDescent="0.25">
      <c r="A170" t="s">
        <v>8219</v>
      </c>
      <c r="B170">
        <v>447</v>
      </c>
      <c r="C170" t="s">
        <v>8221</v>
      </c>
      <c r="D170">
        <v>3</v>
      </c>
    </row>
    <row r="171" spans="1:4" x14ac:dyDescent="0.25">
      <c r="A171" t="s">
        <v>8219</v>
      </c>
      <c r="B171">
        <v>232</v>
      </c>
      <c r="C171" t="s">
        <v>8221</v>
      </c>
      <c r="D171">
        <v>1</v>
      </c>
    </row>
    <row r="172" spans="1:4" x14ac:dyDescent="0.25">
      <c r="A172" t="s">
        <v>8219</v>
      </c>
      <c r="B172">
        <v>168</v>
      </c>
      <c r="C172" t="s">
        <v>8221</v>
      </c>
      <c r="D172">
        <v>0</v>
      </c>
    </row>
    <row r="173" spans="1:4" x14ac:dyDescent="0.25">
      <c r="A173" t="s">
        <v>8219</v>
      </c>
      <c r="B173">
        <v>128</v>
      </c>
      <c r="C173" t="s">
        <v>8221</v>
      </c>
      <c r="D173">
        <v>5</v>
      </c>
    </row>
    <row r="174" spans="1:4" x14ac:dyDescent="0.25">
      <c r="A174" t="s">
        <v>8219</v>
      </c>
      <c r="B174">
        <v>493</v>
      </c>
      <c r="C174" t="s">
        <v>8221</v>
      </c>
      <c r="D174">
        <v>2</v>
      </c>
    </row>
    <row r="175" spans="1:4" x14ac:dyDescent="0.25">
      <c r="A175" t="s">
        <v>8219</v>
      </c>
      <c r="B175">
        <v>131</v>
      </c>
      <c r="C175" t="s">
        <v>8221</v>
      </c>
      <c r="D175">
        <v>68</v>
      </c>
    </row>
    <row r="176" spans="1:4" x14ac:dyDescent="0.25">
      <c r="A176" t="s">
        <v>8219</v>
      </c>
      <c r="B176">
        <v>50</v>
      </c>
      <c r="C176" t="s">
        <v>8221</v>
      </c>
      <c r="D176">
        <v>3</v>
      </c>
    </row>
    <row r="177" spans="1:4" x14ac:dyDescent="0.25">
      <c r="A177" t="s">
        <v>8219</v>
      </c>
      <c r="B177">
        <v>665</v>
      </c>
      <c r="C177" t="s">
        <v>8221</v>
      </c>
      <c r="D177">
        <v>34</v>
      </c>
    </row>
    <row r="178" spans="1:4" x14ac:dyDescent="0.25">
      <c r="A178" t="s">
        <v>8219</v>
      </c>
      <c r="B178">
        <v>129</v>
      </c>
      <c r="C178" t="s">
        <v>8221</v>
      </c>
      <c r="D178">
        <v>0</v>
      </c>
    </row>
    <row r="179" spans="1:4" x14ac:dyDescent="0.25">
      <c r="A179" t="s">
        <v>8219</v>
      </c>
      <c r="B179">
        <v>142</v>
      </c>
      <c r="C179" t="s">
        <v>8221</v>
      </c>
      <c r="D179">
        <v>3</v>
      </c>
    </row>
    <row r="180" spans="1:4" x14ac:dyDescent="0.25">
      <c r="A180" t="s">
        <v>8219</v>
      </c>
      <c r="B180">
        <v>2436</v>
      </c>
      <c r="C180" t="s">
        <v>8221</v>
      </c>
      <c r="D180">
        <v>0</v>
      </c>
    </row>
    <row r="181" spans="1:4" x14ac:dyDescent="0.25">
      <c r="A181" t="s">
        <v>8219</v>
      </c>
      <c r="B181">
        <v>244</v>
      </c>
      <c r="C181" t="s">
        <v>8221</v>
      </c>
      <c r="D181">
        <v>70</v>
      </c>
    </row>
    <row r="182" spans="1:4" x14ac:dyDescent="0.25">
      <c r="A182" t="s">
        <v>8219</v>
      </c>
      <c r="B182">
        <v>298</v>
      </c>
      <c r="C182" t="s">
        <v>8221</v>
      </c>
      <c r="D182">
        <v>1</v>
      </c>
    </row>
    <row r="183" spans="1:4" x14ac:dyDescent="0.25">
      <c r="A183" t="s">
        <v>8219</v>
      </c>
      <c r="B183">
        <v>251</v>
      </c>
      <c r="C183" t="s">
        <v>8221</v>
      </c>
      <c r="D183">
        <v>1</v>
      </c>
    </row>
    <row r="184" spans="1:4" x14ac:dyDescent="0.25">
      <c r="A184" t="s">
        <v>8219</v>
      </c>
      <c r="B184">
        <v>108</v>
      </c>
      <c r="C184" t="s">
        <v>8221</v>
      </c>
      <c r="D184">
        <v>1</v>
      </c>
    </row>
    <row r="185" spans="1:4" x14ac:dyDescent="0.25">
      <c r="A185" t="s">
        <v>8219</v>
      </c>
      <c r="B185">
        <v>82</v>
      </c>
      <c r="C185" t="s">
        <v>8221</v>
      </c>
      <c r="D185">
        <v>2</v>
      </c>
    </row>
    <row r="186" spans="1:4" x14ac:dyDescent="0.25">
      <c r="A186" t="s">
        <v>8219</v>
      </c>
      <c r="B186">
        <v>74</v>
      </c>
      <c r="C186" t="s">
        <v>8221</v>
      </c>
      <c r="D186">
        <v>2</v>
      </c>
    </row>
    <row r="187" spans="1:4" x14ac:dyDescent="0.25">
      <c r="A187" t="s">
        <v>8219</v>
      </c>
      <c r="B187">
        <v>189</v>
      </c>
      <c r="C187" t="s">
        <v>8221</v>
      </c>
      <c r="D187">
        <v>34</v>
      </c>
    </row>
    <row r="188" spans="1:4" x14ac:dyDescent="0.25">
      <c r="A188" t="s">
        <v>8219</v>
      </c>
      <c r="B188">
        <v>80</v>
      </c>
      <c r="C188" t="s">
        <v>8221</v>
      </c>
      <c r="D188">
        <v>2</v>
      </c>
    </row>
    <row r="189" spans="1:4" x14ac:dyDescent="0.25">
      <c r="A189" t="s">
        <v>8219</v>
      </c>
      <c r="B189">
        <v>576</v>
      </c>
      <c r="C189" t="s">
        <v>8221</v>
      </c>
      <c r="D189">
        <v>0</v>
      </c>
    </row>
    <row r="190" spans="1:4" x14ac:dyDescent="0.25">
      <c r="A190" t="s">
        <v>8219</v>
      </c>
      <c r="B190">
        <v>202</v>
      </c>
      <c r="C190" t="s">
        <v>8221</v>
      </c>
      <c r="D190">
        <v>1</v>
      </c>
    </row>
    <row r="191" spans="1:4" x14ac:dyDescent="0.25">
      <c r="A191" t="s">
        <v>8219</v>
      </c>
      <c r="B191">
        <v>238</v>
      </c>
      <c r="C191" t="s">
        <v>8221</v>
      </c>
      <c r="D191">
        <v>8</v>
      </c>
    </row>
    <row r="192" spans="1:4" x14ac:dyDescent="0.25">
      <c r="A192" t="s">
        <v>8219</v>
      </c>
      <c r="B192">
        <v>36</v>
      </c>
      <c r="C192" t="s">
        <v>8221</v>
      </c>
      <c r="D192">
        <v>4</v>
      </c>
    </row>
    <row r="193" spans="1:4" x14ac:dyDescent="0.25">
      <c r="A193" t="s">
        <v>8219</v>
      </c>
      <c r="B193">
        <v>150</v>
      </c>
      <c r="C193" t="s">
        <v>8221</v>
      </c>
      <c r="D193">
        <v>28</v>
      </c>
    </row>
    <row r="194" spans="1:4" x14ac:dyDescent="0.25">
      <c r="A194" t="s">
        <v>8219</v>
      </c>
      <c r="B194">
        <v>146</v>
      </c>
      <c r="C194" t="s">
        <v>8221</v>
      </c>
      <c r="D194">
        <v>0</v>
      </c>
    </row>
    <row r="195" spans="1:4" x14ac:dyDescent="0.25">
      <c r="A195" t="s">
        <v>8219</v>
      </c>
      <c r="B195">
        <v>222</v>
      </c>
      <c r="C195" t="s">
        <v>8221</v>
      </c>
      <c r="D195">
        <v>6</v>
      </c>
    </row>
    <row r="196" spans="1:4" x14ac:dyDescent="0.25">
      <c r="A196" t="s">
        <v>8219</v>
      </c>
      <c r="B196">
        <v>120</v>
      </c>
      <c r="C196" t="s">
        <v>8221</v>
      </c>
      <c r="D196">
        <v>22</v>
      </c>
    </row>
    <row r="197" spans="1:4" x14ac:dyDescent="0.25">
      <c r="A197" t="s">
        <v>8219</v>
      </c>
      <c r="B197">
        <v>126</v>
      </c>
      <c r="C197" t="s">
        <v>8221</v>
      </c>
      <c r="D197">
        <v>0</v>
      </c>
    </row>
    <row r="198" spans="1:4" x14ac:dyDescent="0.25">
      <c r="A198" t="s">
        <v>8219</v>
      </c>
      <c r="B198">
        <v>158</v>
      </c>
      <c r="C198" t="s">
        <v>8221</v>
      </c>
      <c r="D198">
        <v>1</v>
      </c>
    </row>
    <row r="199" spans="1:4" x14ac:dyDescent="0.25">
      <c r="A199" t="s">
        <v>8219</v>
      </c>
      <c r="B199">
        <v>316</v>
      </c>
      <c r="C199" t="s">
        <v>8221</v>
      </c>
      <c r="D199">
        <v>20</v>
      </c>
    </row>
    <row r="200" spans="1:4" x14ac:dyDescent="0.25">
      <c r="A200" t="s">
        <v>8219</v>
      </c>
      <c r="B200">
        <v>284</v>
      </c>
      <c r="C200" t="s">
        <v>8221</v>
      </c>
      <c r="D200">
        <v>0</v>
      </c>
    </row>
    <row r="201" spans="1:4" x14ac:dyDescent="0.25">
      <c r="A201" t="s">
        <v>8219</v>
      </c>
      <c r="B201">
        <v>51</v>
      </c>
      <c r="C201" t="s">
        <v>8221</v>
      </c>
      <c r="D201">
        <v>1</v>
      </c>
    </row>
    <row r="202" spans="1:4" x14ac:dyDescent="0.25">
      <c r="A202" t="s">
        <v>8219</v>
      </c>
      <c r="B202">
        <v>158</v>
      </c>
      <c r="C202" t="s">
        <v>8221</v>
      </c>
      <c r="D202">
        <v>3</v>
      </c>
    </row>
    <row r="203" spans="1:4" x14ac:dyDescent="0.25">
      <c r="A203" t="s">
        <v>8219</v>
      </c>
      <c r="B203">
        <v>337</v>
      </c>
      <c r="C203" t="s">
        <v>8221</v>
      </c>
      <c r="D203">
        <v>2</v>
      </c>
    </row>
    <row r="204" spans="1:4" x14ac:dyDescent="0.25">
      <c r="A204" t="s">
        <v>8219</v>
      </c>
      <c r="B204">
        <v>186</v>
      </c>
      <c r="C204" t="s">
        <v>8221</v>
      </c>
      <c r="D204">
        <v>0</v>
      </c>
    </row>
    <row r="205" spans="1:4" x14ac:dyDescent="0.25">
      <c r="A205" t="s">
        <v>8219</v>
      </c>
      <c r="B205">
        <v>58</v>
      </c>
      <c r="C205" t="s">
        <v>8221</v>
      </c>
      <c r="D205">
        <v>2</v>
      </c>
    </row>
    <row r="206" spans="1:4" x14ac:dyDescent="0.25">
      <c r="A206" t="s">
        <v>8219</v>
      </c>
      <c r="B206">
        <v>82</v>
      </c>
      <c r="C206" t="s">
        <v>8221</v>
      </c>
      <c r="D206">
        <v>1</v>
      </c>
    </row>
    <row r="207" spans="1:4" x14ac:dyDescent="0.25">
      <c r="A207" t="s">
        <v>8219</v>
      </c>
      <c r="B207">
        <v>736</v>
      </c>
      <c r="C207" t="s">
        <v>8221</v>
      </c>
      <c r="D207">
        <v>0</v>
      </c>
    </row>
    <row r="208" spans="1:4" x14ac:dyDescent="0.25">
      <c r="A208" t="s">
        <v>8219</v>
      </c>
      <c r="B208">
        <v>1151</v>
      </c>
      <c r="C208" t="s">
        <v>8221</v>
      </c>
      <c r="D208">
        <v>1</v>
      </c>
    </row>
    <row r="209" spans="1:4" x14ac:dyDescent="0.25">
      <c r="A209" t="s">
        <v>8219</v>
      </c>
      <c r="B209">
        <v>34</v>
      </c>
      <c r="C209" t="s">
        <v>8221</v>
      </c>
      <c r="D209">
        <v>0</v>
      </c>
    </row>
    <row r="210" spans="1:4" x14ac:dyDescent="0.25">
      <c r="A210" t="s">
        <v>8219</v>
      </c>
      <c r="B210">
        <v>498</v>
      </c>
      <c r="C210" t="s">
        <v>8221</v>
      </c>
      <c r="D210">
        <v>5</v>
      </c>
    </row>
    <row r="211" spans="1:4" x14ac:dyDescent="0.25">
      <c r="A211" t="s">
        <v>8219</v>
      </c>
      <c r="B211">
        <v>167</v>
      </c>
      <c r="C211" t="s">
        <v>8221</v>
      </c>
      <c r="D211">
        <v>1</v>
      </c>
    </row>
    <row r="212" spans="1:4" x14ac:dyDescent="0.25">
      <c r="A212" t="s">
        <v>8219</v>
      </c>
      <c r="B212">
        <v>340</v>
      </c>
      <c r="C212" t="s">
        <v>8221</v>
      </c>
      <c r="D212">
        <v>1</v>
      </c>
    </row>
    <row r="213" spans="1:4" x14ac:dyDescent="0.25">
      <c r="A213" t="s">
        <v>8219</v>
      </c>
      <c r="B213">
        <v>438</v>
      </c>
      <c r="C213" t="s">
        <v>8221</v>
      </c>
      <c r="D213">
        <v>2</v>
      </c>
    </row>
    <row r="214" spans="1:4" x14ac:dyDescent="0.25">
      <c r="A214" t="s">
        <v>8219</v>
      </c>
      <c r="B214">
        <v>555</v>
      </c>
      <c r="C214" t="s">
        <v>8221</v>
      </c>
      <c r="D214">
        <v>0</v>
      </c>
    </row>
    <row r="215" spans="1:4" x14ac:dyDescent="0.25">
      <c r="A215" t="s">
        <v>8219</v>
      </c>
      <c r="B215">
        <v>266</v>
      </c>
      <c r="C215" t="s">
        <v>8221</v>
      </c>
      <c r="D215">
        <v>9</v>
      </c>
    </row>
    <row r="216" spans="1:4" x14ac:dyDescent="0.25">
      <c r="A216" t="s">
        <v>8219</v>
      </c>
      <c r="B216">
        <v>69</v>
      </c>
      <c r="C216" t="s">
        <v>8221</v>
      </c>
      <c r="D216">
        <v>4</v>
      </c>
    </row>
    <row r="217" spans="1:4" x14ac:dyDescent="0.25">
      <c r="A217" t="s">
        <v>8219</v>
      </c>
      <c r="B217">
        <v>80</v>
      </c>
      <c r="C217" t="s">
        <v>8221</v>
      </c>
      <c r="D217">
        <v>4</v>
      </c>
    </row>
    <row r="218" spans="1:4" x14ac:dyDescent="0.25">
      <c r="A218" t="s">
        <v>8219</v>
      </c>
      <c r="B218">
        <v>493</v>
      </c>
      <c r="C218" t="s">
        <v>8221</v>
      </c>
      <c r="D218">
        <v>1</v>
      </c>
    </row>
    <row r="219" spans="1:4" x14ac:dyDescent="0.25">
      <c r="A219" t="s">
        <v>8219</v>
      </c>
      <c r="B219">
        <v>31</v>
      </c>
      <c r="C219" t="s">
        <v>8221</v>
      </c>
      <c r="D219">
        <v>1</v>
      </c>
    </row>
    <row r="220" spans="1:4" x14ac:dyDescent="0.25">
      <c r="A220" t="s">
        <v>8219</v>
      </c>
      <c r="B220">
        <v>236</v>
      </c>
      <c r="C220" t="s">
        <v>8221</v>
      </c>
      <c r="D220">
        <v>7</v>
      </c>
    </row>
    <row r="221" spans="1:4" x14ac:dyDescent="0.25">
      <c r="A221" t="s">
        <v>8219</v>
      </c>
      <c r="B221">
        <v>89</v>
      </c>
      <c r="C221" t="s">
        <v>8221</v>
      </c>
      <c r="D221">
        <v>5</v>
      </c>
    </row>
    <row r="222" spans="1:4" x14ac:dyDescent="0.25">
      <c r="A222" t="s">
        <v>8219</v>
      </c>
      <c r="B222">
        <v>299</v>
      </c>
      <c r="C222" t="s">
        <v>8221</v>
      </c>
      <c r="D222">
        <v>1</v>
      </c>
    </row>
    <row r="223" spans="1:4" x14ac:dyDescent="0.25">
      <c r="A223" t="s">
        <v>8219</v>
      </c>
      <c r="B223">
        <v>55</v>
      </c>
      <c r="C223" t="s">
        <v>8221</v>
      </c>
      <c r="D223">
        <v>0</v>
      </c>
    </row>
    <row r="224" spans="1:4" x14ac:dyDescent="0.25">
      <c r="A224" t="s">
        <v>8219</v>
      </c>
      <c r="B224">
        <v>325</v>
      </c>
      <c r="C224" t="s">
        <v>8221</v>
      </c>
      <c r="D224">
        <v>0</v>
      </c>
    </row>
    <row r="225" spans="1:4" x14ac:dyDescent="0.25">
      <c r="A225" t="s">
        <v>8219</v>
      </c>
      <c r="B225">
        <v>524</v>
      </c>
      <c r="C225" t="s">
        <v>8221</v>
      </c>
      <c r="D225">
        <v>1</v>
      </c>
    </row>
    <row r="226" spans="1:4" x14ac:dyDescent="0.25">
      <c r="A226" t="s">
        <v>8219</v>
      </c>
      <c r="B226">
        <v>285</v>
      </c>
      <c r="C226" t="s">
        <v>8221</v>
      </c>
      <c r="D226">
        <v>2</v>
      </c>
    </row>
    <row r="227" spans="1:4" x14ac:dyDescent="0.25">
      <c r="A227" t="s">
        <v>8219</v>
      </c>
      <c r="B227">
        <v>179</v>
      </c>
      <c r="C227" t="s">
        <v>8221</v>
      </c>
      <c r="D227">
        <v>0</v>
      </c>
    </row>
    <row r="228" spans="1:4" x14ac:dyDescent="0.25">
      <c r="A228" t="s">
        <v>8219</v>
      </c>
      <c r="B228">
        <v>188</v>
      </c>
      <c r="C228" t="s">
        <v>8221</v>
      </c>
      <c r="D228">
        <v>4</v>
      </c>
    </row>
    <row r="229" spans="1:4" x14ac:dyDescent="0.25">
      <c r="A229" t="s">
        <v>8219</v>
      </c>
      <c r="B229">
        <v>379</v>
      </c>
      <c r="C229" t="s">
        <v>8221</v>
      </c>
      <c r="D229">
        <v>7</v>
      </c>
    </row>
    <row r="230" spans="1:4" x14ac:dyDescent="0.25">
      <c r="A230" t="s">
        <v>8219</v>
      </c>
      <c r="B230">
        <v>119</v>
      </c>
      <c r="C230" t="s">
        <v>8221</v>
      </c>
      <c r="D230">
        <v>2</v>
      </c>
    </row>
    <row r="231" spans="1:4" x14ac:dyDescent="0.25">
      <c r="A231" t="s">
        <v>8219</v>
      </c>
      <c r="B231">
        <v>167</v>
      </c>
      <c r="C231" t="s">
        <v>8221</v>
      </c>
      <c r="D231">
        <v>1</v>
      </c>
    </row>
    <row r="232" spans="1:4" x14ac:dyDescent="0.25">
      <c r="A232" t="s">
        <v>8219</v>
      </c>
      <c r="B232">
        <v>221</v>
      </c>
      <c r="C232" t="s">
        <v>8221</v>
      </c>
      <c r="D232">
        <v>9</v>
      </c>
    </row>
    <row r="233" spans="1:4" x14ac:dyDescent="0.25">
      <c r="A233" t="s">
        <v>8219</v>
      </c>
      <c r="B233">
        <v>964</v>
      </c>
      <c r="C233" t="s">
        <v>8221</v>
      </c>
      <c r="D233">
        <v>2</v>
      </c>
    </row>
    <row r="234" spans="1:4" x14ac:dyDescent="0.25">
      <c r="A234" t="s">
        <v>8219</v>
      </c>
      <c r="B234">
        <v>286</v>
      </c>
      <c r="C234" t="s">
        <v>8221</v>
      </c>
      <c r="D234">
        <v>1</v>
      </c>
    </row>
    <row r="235" spans="1:4" x14ac:dyDescent="0.25">
      <c r="A235" t="s">
        <v>8219</v>
      </c>
      <c r="B235">
        <v>613</v>
      </c>
      <c r="C235" t="s">
        <v>8221</v>
      </c>
      <c r="D235">
        <v>7</v>
      </c>
    </row>
    <row r="236" spans="1:4" x14ac:dyDescent="0.25">
      <c r="A236" t="s">
        <v>8219</v>
      </c>
      <c r="B236">
        <v>29</v>
      </c>
      <c r="C236" t="s">
        <v>8221</v>
      </c>
      <c r="D236">
        <v>2</v>
      </c>
    </row>
    <row r="237" spans="1:4" x14ac:dyDescent="0.25">
      <c r="A237" t="s">
        <v>8219</v>
      </c>
      <c r="B237">
        <v>165</v>
      </c>
      <c r="C237" t="s">
        <v>8221</v>
      </c>
      <c r="D237">
        <v>8</v>
      </c>
    </row>
    <row r="238" spans="1:4" x14ac:dyDescent="0.25">
      <c r="A238" t="s">
        <v>8219</v>
      </c>
      <c r="B238">
        <v>97</v>
      </c>
      <c r="C238" t="s">
        <v>8221</v>
      </c>
      <c r="D238">
        <v>2</v>
      </c>
    </row>
    <row r="239" spans="1:4" x14ac:dyDescent="0.25">
      <c r="A239" t="s">
        <v>8219</v>
      </c>
      <c r="B239">
        <v>303</v>
      </c>
      <c r="C239" t="s">
        <v>8221</v>
      </c>
      <c r="D239">
        <v>2</v>
      </c>
    </row>
    <row r="240" spans="1:4" x14ac:dyDescent="0.25">
      <c r="A240" t="s">
        <v>8219</v>
      </c>
      <c r="B240">
        <v>267</v>
      </c>
      <c r="C240" t="s">
        <v>8221</v>
      </c>
      <c r="D240">
        <v>7</v>
      </c>
    </row>
    <row r="241" spans="1:4" x14ac:dyDescent="0.25">
      <c r="A241" t="s">
        <v>8219</v>
      </c>
      <c r="B241">
        <v>302</v>
      </c>
      <c r="C241" t="s">
        <v>8221</v>
      </c>
      <c r="D241">
        <v>2</v>
      </c>
    </row>
    <row r="242" spans="1:4" x14ac:dyDescent="0.25">
      <c r="A242" t="s">
        <v>8219</v>
      </c>
      <c r="B242">
        <v>87</v>
      </c>
      <c r="C242" t="s">
        <v>8221</v>
      </c>
      <c r="D242">
        <v>18</v>
      </c>
    </row>
    <row r="243" spans="1:4" x14ac:dyDescent="0.25">
      <c r="A243" t="s">
        <v>8219</v>
      </c>
      <c r="B243">
        <v>354</v>
      </c>
      <c r="C243" t="s">
        <v>8221</v>
      </c>
      <c r="D243">
        <v>9</v>
      </c>
    </row>
    <row r="244" spans="1:4" x14ac:dyDescent="0.25">
      <c r="A244" t="s">
        <v>8219</v>
      </c>
      <c r="B244">
        <v>86</v>
      </c>
      <c r="C244" t="s">
        <v>8221</v>
      </c>
      <c r="D244">
        <v>4</v>
      </c>
    </row>
    <row r="245" spans="1:4" x14ac:dyDescent="0.25">
      <c r="A245" t="s">
        <v>8219</v>
      </c>
      <c r="B245">
        <v>26</v>
      </c>
      <c r="C245" t="s">
        <v>8221</v>
      </c>
      <c r="D245">
        <v>7</v>
      </c>
    </row>
    <row r="246" spans="1:4" x14ac:dyDescent="0.25">
      <c r="A246" t="s">
        <v>8219</v>
      </c>
      <c r="B246">
        <v>113</v>
      </c>
      <c r="C246" t="s">
        <v>8221</v>
      </c>
      <c r="D246">
        <v>29</v>
      </c>
    </row>
    <row r="247" spans="1:4" x14ac:dyDescent="0.25">
      <c r="A247" t="s">
        <v>8219</v>
      </c>
      <c r="B247">
        <v>65</v>
      </c>
      <c r="C247" t="s">
        <v>8221</v>
      </c>
      <c r="D247">
        <v>12</v>
      </c>
    </row>
    <row r="248" spans="1:4" x14ac:dyDescent="0.25">
      <c r="A248" t="s">
        <v>8219</v>
      </c>
      <c r="B248">
        <v>134</v>
      </c>
      <c r="C248" t="s">
        <v>8221</v>
      </c>
      <c r="D248">
        <v>4</v>
      </c>
    </row>
    <row r="249" spans="1:4" x14ac:dyDescent="0.25">
      <c r="A249" t="s">
        <v>8219</v>
      </c>
      <c r="B249">
        <v>119</v>
      </c>
      <c r="C249" t="s">
        <v>8221</v>
      </c>
      <c r="D249">
        <v>28</v>
      </c>
    </row>
    <row r="250" spans="1:4" x14ac:dyDescent="0.25">
      <c r="A250" t="s">
        <v>8219</v>
      </c>
      <c r="B250">
        <v>159</v>
      </c>
      <c r="C250" t="s">
        <v>8221</v>
      </c>
      <c r="D250">
        <v>25</v>
      </c>
    </row>
    <row r="251" spans="1:4" x14ac:dyDescent="0.25">
      <c r="A251" t="s">
        <v>8219</v>
      </c>
      <c r="B251">
        <v>167</v>
      </c>
      <c r="C251" t="s">
        <v>8221</v>
      </c>
      <c r="D251">
        <v>28</v>
      </c>
    </row>
    <row r="252" spans="1:4" x14ac:dyDescent="0.25">
      <c r="A252" t="s">
        <v>8219</v>
      </c>
      <c r="B252">
        <v>43</v>
      </c>
      <c r="C252" t="s">
        <v>8221</v>
      </c>
      <c r="D252">
        <v>310</v>
      </c>
    </row>
    <row r="253" spans="1:4" x14ac:dyDescent="0.25">
      <c r="A253" t="s">
        <v>8219</v>
      </c>
      <c r="B253">
        <v>1062</v>
      </c>
      <c r="C253" t="s">
        <v>8221</v>
      </c>
      <c r="D253">
        <v>15</v>
      </c>
    </row>
    <row r="254" spans="1:4" x14ac:dyDescent="0.25">
      <c r="A254" t="s">
        <v>8219</v>
      </c>
      <c r="B254">
        <v>9</v>
      </c>
      <c r="C254" t="s">
        <v>8221</v>
      </c>
      <c r="D254">
        <v>215</v>
      </c>
    </row>
    <row r="255" spans="1:4" x14ac:dyDescent="0.25">
      <c r="A255" t="s">
        <v>8219</v>
      </c>
      <c r="B255">
        <v>89</v>
      </c>
      <c r="C255" t="s">
        <v>8221</v>
      </c>
      <c r="D255">
        <v>3</v>
      </c>
    </row>
    <row r="256" spans="1:4" x14ac:dyDescent="0.25">
      <c r="A256" t="s">
        <v>8219</v>
      </c>
      <c r="B256">
        <v>174</v>
      </c>
      <c r="C256" t="s">
        <v>8221</v>
      </c>
      <c r="D256">
        <v>2</v>
      </c>
    </row>
    <row r="257" spans="1:4" x14ac:dyDescent="0.25">
      <c r="A257" t="s">
        <v>8219</v>
      </c>
      <c r="B257">
        <v>14</v>
      </c>
      <c r="C257" t="s">
        <v>8221</v>
      </c>
      <c r="D257">
        <v>26</v>
      </c>
    </row>
    <row r="258" spans="1:4" x14ac:dyDescent="0.25">
      <c r="A258" t="s">
        <v>8219</v>
      </c>
      <c r="B258">
        <v>48</v>
      </c>
      <c r="C258" t="s">
        <v>8221</v>
      </c>
      <c r="D258">
        <v>24</v>
      </c>
    </row>
    <row r="259" spans="1:4" x14ac:dyDescent="0.25">
      <c r="A259" t="s">
        <v>8219</v>
      </c>
      <c r="B259">
        <v>133</v>
      </c>
      <c r="C259" t="s">
        <v>8221</v>
      </c>
      <c r="D259">
        <v>96</v>
      </c>
    </row>
    <row r="260" spans="1:4" x14ac:dyDescent="0.25">
      <c r="A260" t="s">
        <v>8219</v>
      </c>
      <c r="B260">
        <v>83</v>
      </c>
      <c r="C260" t="s">
        <v>8221</v>
      </c>
      <c r="D260">
        <v>17</v>
      </c>
    </row>
    <row r="261" spans="1:4" x14ac:dyDescent="0.25">
      <c r="A261" t="s">
        <v>8219</v>
      </c>
      <c r="B261">
        <v>149</v>
      </c>
      <c r="C261" t="s">
        <v>8221</v>
      </c>
      <c r="D261">
        <v>94</v>
      </c>
    </row>
    <row r="262" spans="1:4" x14ac:dyDescent="0.25">
      <c r="A262" t="s">
        <v>8219</v>
      </c>
      <c r="B262">
        <v>49</v>
      </c>
      <c r="C262" t="s">
        <v>8221</v>
      </c>
      <c r="D262">
        <v>129</v>
      </c>
    </row>
    <row r="263" spans="1:4" x14ac:dyDescent="0.25">
      <c r="A263" t="s">
        <v>8219</v>
      </c>
      <c r="B263">
        <v>251</v>
      </c>
      <c r="C263" t="s">
        <v>8221</v>
      </c>
      <c r="D263">
        <v>1</v>
      </c>
    </row>
    <row r="264" spans="1:4" x14ac:dyDescent="0.25">
      <c r="A264" t="s">
        <v>8219</v>
      </c>
      <c r="B264">
        <v>22</v>
      </c>
      <c r="C264" t="s">
        <v>8221</v>
      </c>
      <c r="D264">
        <v>4</v>
      </c>
    </row>
    <row r="265" spans="1:4" x14ac:dyDescent="0.25">
      <c r="A265" t="s">
        <v>8219</v>
      </c>
      <c r="B265">
        <v>48</v>
      </c>
      <c r="C265" t="s">
        <v>8221</v>
      </c>
      <c r="D265">
        <v>3</v>
      </c>
    </row>
    <row r="266" spans="1:4" x14ac:dyDescent="0.25">
      <c r="A266" t="s">
        <v>8219</v>
      </c>
      <c r="B266">
        <v>383</v>
      </c>
      <c r="C266" t="s">
        <v>8221</v>
      </c>
      <c r="D266">
        <v>135</v>
      </c>
    </row>
    <row r="267" spans="1:4" x14ac:dyDescent="0.25">
      <c r="A267" t="s">
        <v>8219</v>
      </c>
      <c r="B267">
        <v>237</v>
      </c>
      <c r="C267" t="s">
        <v>8221</v>
      </c>
      <c r="D267">
        <v>10</v>
      </c>
    </row>
    <row r="268" spans="1:4" x14ac:dyDescent="0.25">
      <c r="A268" t="s">
        <v>8219</v>
      </c>
      <c r="B268">
        <v>13</v>
      </c>
      <c r="C268" t="s">
        <v>8221</v>
      </c>
      <c r="D268">
        <v>0</v>
      </c>
    </row>
    <row r="269" spans="1:4" x14ac:dyDescent="0.25">
      <c r="A269" t="s">
        <v>8219</v>
      </c>
      <c r="B269">
        <v>562</v>
      </c>
      <c r="C269" t="s">
        <v>8221</v>
      </c>
      <c r="D269">
        <v>6</v>
      </c>
    </row>
    <row r="270" spans="1:4" x14ac:dyDescent="0.25">
      <c r="A270" t="s">
        <v>8219</v>
      </c>
      <c r="B270">
        <v>71</v>
      </c>
      <c r="C270" t="s">
        <v>8221</v>
      </c>
      <c r="D270">
        <v>36</v>
      </c>
    </row>
    <row r="271" spans="1:4" x14ac:dyDescent="0.25">
      <c r="A271" t="s">
        <v>8219</v>
      </c>
      <c r="B271">
        <v>1510</v>
      </c>
      <c r="C271" t="s">
        <v>8221</v>
      </c>
      <c r="D271">
        <v>336</v>
      </c>
    </row>
    <row r="272" spans="1:4" x14ac:dyDescent="0.25">
      <c r="A272" t="s">
        <v>8219</v>
      </c>
      <c r="B272">
        <v>14</v>
      </c>
      <c r="C272" t="s">
        <v>8221</v>
      </c>
      <c r="D272">
        <v>34</v>
      </c>
    </row>
    <row r="273" spans="1:4" x14ac:dyDescent="0.25">
      <c r="A273" t="s">
        <v>8219</v>
      </c>
      <c r="B273">
        <v>193</v>
      </c>
      <c r="C273" t="s">
        <v>8221</v>
      </c>
      <c r="D273">
        <v>10</v>
      </c>
    </row>
    <row r="274" spans="1:4" x14ac:dyDescent="0.25">
      <c r="A274" t="s">
        <v>8219</v>
      </c>
      <c r="B274">
        <v>206</v>
      </c>
      <c r="C274" t="s">
        <v>8221</v>
      </c>
      <c r="D274">
        <v>201</v>
      </c>
    </row>
    <row r="275" spans="1:4" x14ac:dyDescent="0.25">
      <c r="A275" t="s">
        <v>8219</v>
      </c>
      <c r="B275">
        <v>351</v>
      </c>
      <c r="C275" t="s">
        <v>8221</v>
      </c>
      <c r="D275">
        <v>296</v>
      </c>
    </row>
    <row r="276" spans="1:4" x14ac:dyDescent="0.25">
      <c r="A276" t="s">
        <v>8219</v>
      </c>
      <c r="B276">
        <v>50</v>
      </c>
      <c r="C276" t="s">
        <v>8221</v>
      </c>
      <c r="D276">
        <v>7</v>
      </c>
    </row>
    <row r="277" spans="1:4" x14ac:dyDescent="0.25">
      <c r="A277" t="s">
        <v>8219</v>
      </c>
      <c r="B277">
        <v>184</v>
      </c>
      <c r="C277" t="s">
        <v>8221</v>
      </c>
      <c r="D277">
        <v>7</v>
      </c>
    </row>
    <row r="278" spans="1:4" x14ac:dyDescent="0.25">
      <c r="A278" t="s">
        <v>8219</v>
      </c>
      <c r="B278">
        <v>196</v>
      </c>
      <c r="C278" t="s">
        <v>8221</v>
      </c>
      <c r="D278">
        <v>1</v>
      </c>
    </row>
    <row r="279" spans="1:4" x14ac:dyDescent="0.25">
      <c r="A279" t="s">
        <v>8219</v>
      </c>
      <c r="B279">
        <v>229</v>
      </c>
      <c r="C279" t="s">
        <v>8221</v>
      </c>
      <c r="D279">
        <v>114</v>
      </c>
    </row>
    <row r="280" spans="1:4" x14ac:dyDescent="0.25">
      <c r="A280" t="s">
        <v>8219</v>
      </c>
      <c r="B280">
        <v>67</v>
      </c>
      <c r="C280" t="s">
        <v>8221</v>
      </c>
      <c r="D280">
        <v>29</v>
      </c>
    </row>
    <row r="281" spans="1:4" x14ac:dyDescent="0.25">
      <c r="A281" t="s">
        <v>8219</v>
      </c>
      <c r="B281">
        <v>95</v>
      </c>
      <c r="C281" t="s">
        <v>8221</v>
      </c>
      <c r="D281">
        <v>890</v>
      </c>
    </row>
    <row r="282" spans="1:4" x14ac:dyDescent="0.25">
      <c r="A282" t="s">
        <v>8219</v>
      </c>
      <c r="B282">
        <v>62</v>
      </c>
      <c r="C282" t="s">
        <v>8221</v>
      </c>
      <c r="D282">
        <v>31</v>
      </c>
    </row>
    <row r="283" spans="1:4" x14ac:dyDescent="0.25">
      <c r="A283" t="s">
        <v>8219</v>
      </c>
      <c r="B283">
        <v>73</v>
      </c>
      <c r="C283" t="s">
        <v>8221</v>
      </c>
      <c r="D283">
        <v>21</v>
      </c>
    </row>
    <row r="284" spans="1:4" x14ac:dyDescent="0.25">
      <c r="A284" t="s">
        <v>8219</v>
      </c>
      <c r="B284">
        <v>43</v>
      </c>
      <c r="C284" t="s">
        <v>8221</v>
      </c>
      <c r="D284">
        <v>37</v>
      </c>
    </row>
    <row r="285" spans="1:4" x14ac:dyDescent="0.25">
      <c r="A285" t="s">
        <v>8219</v>
      </c>
      <c r="B285">
        <v>70</v>
      </c>
      <c r="C285" t="s">
        <v>8221</v>
      </c>
      <c r="D285">
        <v>7</v>
      </c>
    </row>
    <row r="286" spans="1:4" x14ac:dyDescent="0.25">
      <c r="A286" t="s">
        <v>8219</v>
      </c>
      <c r="B286">
        <v>271</v>
      </c>
      <c r="C286" t="s">
        <v>8221</v>
      </c>
      <c r="D286">
        <v>4</v>
      </c>
    </row>
    <row r="287" spans="1:4" x14ac:dyDescent="0.25">
      <c r="A287" t="s">
        <v>8219</v>
      </c>
      <c r="B287">
        <v>55</v>
      </c>
      <c r="C287" t="s">
        <v>8221</v>
      </c>
      <c r="D287">
        <v>5</v>
      </c>
    </row>
    <row r="288" spans="1:4" x14ac:dyDescent="0.25">
      <c r="A288" t="s">
        <v>8219</v>
      </c>
      <c r="B288">
        <v>35</v>
      </c>
      <c r="C288" t="s">
        <v>8221</v>
      </c>
      <c r="D288">
        <v>0</v>
      </c>
    </row>
    <row r="289" spans="1:4" x14ac:dyDescent="0.25">
      <c r="A289" t="s">
        <v>8219</v>
      </c>
      <c r="B289">
        <v>22</v>
      </c>
      <c r="C289" t="s">
        <v>8221</v>
      </c>
      <c r="D289">
        <v>456</v>
      </c>
    </row>
    <row r="290" spans="1:4" x14ac:dyDescent="0.25">
      <c r="A290" t="s">
        <v>8219</v>
      </c>
      <c r="B290">
        <v>38</v>
      </c>
      <c r="C290" t="s">
        <v>8221</v>
      </c>
      <c r="D290">
        <v>369</v>
      </c>
    </row>
    <row r="291" spans="1:4" x14ac:dyDescent="0.25">
      <c r="A291" t="s">
        <v>8219</v>
      </c>
      <c r="B291">
        <v>15</v>
      </c>
      <c r="C291" t="s">
        <v>8221</v>
      </c>
      <c r="D291">
        <v>2</v>
      </c>
    </row>
    <row r="292" spans="1:4" x14ac:dyDescent="0.25">
      <c r="A292" t="s">
        <v>8219</v>
      </c>
      <c r="B292">
        <v>7</v>
      </c>
      <c r="C292" t="s">
        <v>8221</v>
      </c>
      <c r="D292">
        <v>0</v>
      </c>
    </row>
    <row r="293" spans="1:4" x14ac:dyDescent="0.25">
      <c r="A293" t="s">
        <v>8219</v>
      </c>
      <c r="B293">
        <v>241</v>
      </c>
      <c r="C293" t="s">
        <v>8221</v>
      </c>
      <c r="D293">
        <v>338</v>
      </c>
    </row>
    <row r="294" spans="1:4" x14ac:dyDescent="0.25">
      <c r="A294" t="s">
        <v>8219</v>
      </c>
      <c r="B294">
        <v>55</v>
      </c>
      <c r="C294" t="s">
        <v>8221</v>
      </c>
      <c r="D294">
        <v>4</v>
      </c>
    </row>
    <row r="295" spans="1:4" x14ac:dyDescent="0.25">
      <c r="A295" t="s">
        <v>8219</v>
      </c>
      <c r="B295">
        <v>171</v>
      </c>
      <c r="C295" t="s">
        <v>8221</v>
      </c>
      <c r="D295">
        <v>1</v>
      </c>
    </row>
    <row r="296" spans="1:4" x14ac:dyDescent="0.25">
      <c r="A296" t="s">
        <v>8219</v>
      </c>
      <c r="B296">
        <v>208</v>
      </c>
      <c r="C296" t="s">
        <v>8221</v>
      </c>
      <c r="D296">
        <v>28</v>
      </c>
    </row>
    <row r="297" spans="1:4" x14ac:dyDescent="0.25">
      <c r="A297" t="s">
        <v>8219</v>
      </c>
      <c r="B297">
        <v>21</v>
      </c>
      <c r="C297" t="s">
        <v>8221</v>
      </c>
      <c r="D297">
        <v>12</v>
      </c>
    </row>
    <row r="298" spans="1:4" x14ac:dyDescent="0.25">
      <c r="A298" t="s">
        <v>8219</v>
      </c>
      <c r="B298">
        <v>25</v>
      </c>
      <c r="C298" t="s">
        <v>8221</v>
      </c>
      <c r="D298">
        <v>16</v>
      </c>
    </row>
    <row r="299" spans="1:4" x14ac:dyDescent="0.25">
      <c r="A299" t="s">
        <v>8219</v>
      </c>
      <c r="B299">
        <v>52</v>
      </c>
      <c r="C299" t="s">
        <v>8221</v>
      </c>
      <c r="D299">
        <v>4</v>
      </c>
    </row>
    <row r="300" spans="1:4" x14ac:dyDescent="0.25">
      <c r="A300" t="s">
        <v>8219</v>
      </c>
      <c r="B300">
        <v>104</v>
      </c>
      <c r="C300" t="s">
        <v>8221</v>
      </c>
      <c r="D300">
        <v>4</v>
      </c>
    </row>
    <row r="301" spans="1:4" x14ac:dyDescent="0.25">
      <c r="A301" t="s">
        <v>8219</v>
      </c>
      <c r="B301">
        <v>73</v>
      </c>
      <c r="C301" t="s">
        <v>8221</v>
      </c>
      <c r="D301">
        <v>10</v>
      </c>
    </row>
    <row r="302" spans="1:4" x14ac:dyDescent="0.25">
      <c r="A302" t="s">
        <v>8219</v>
      </c>
      <c r="B302">
        <v>34</v>
      </c>
      <c r="C302" t="s">
        <v>8221</v>
      </c>
      <c r="D302">
        <v>0</v>
      </c>
    </row>
    <row r="303" spans="1:4" x14ac:dyDescent="0.25">
      <c r="A303" t="s">
        <v>8219</v>
      </c>
      <c r="B303">
        <v>56</v>
      </c>
      <c r="C303" t="s">
        <v>8221</v>
      </c>
      <c r="D303">
        <v>6</v>
      </c>
    </row>
    <row r="304" spans="1:4" x14ac:dyDescent="0.25">
      <c r="A304" t="s">
        <v>8219</v>
      </c>
      <c r="B304">
        <v>31</v>
      </c>
      <c r="C304" t="s">
        <v>8221</v>
      </c>
      <c r="D304">
        <v>0</v>
      </c>
    </row>
    <row r="305" spans="1:4" x14ac:dyDescent="0.25">
      <c r="A305" t="s">
        <v>8219</v>
      </c>
      <c r="B305">
        <v>84</v>
      </c>
      <c r="C305" t="s">
        <v>8221</v>
      </c>
      <c r="D305">
        <v>1</v>
      </c>
    </row>
    <row r="306" spans="1:4" x14ac:dyDescent="0.25">
      <c r="A306" t="s">
        <v>8219</v>
      </c>
      <c r="B306">
        <v>130</v>
      </c>
      <c r="C306" t="s">
        <v>8221</v>
      </c>
      <c r="D306">
        <v>0</v>
      </c>
    </row>
    <row r="307" spans="1:4" x14ac:dyDescent="0.25">
      <c r="A307" t="s">
        <v>8219</v>
      </c>
      <c r="B307">
        <v>12</v>
      </c>
      <c r="C307" t="s">
        <v>8221</v>
      </c>
      <c r="D307">
        <v>44</v>
      </c>
    </row>
    <row r="308" spans="1:4" x14ac:dyDescent="0.25">
      <c r="A308" t="s">
        <v>8219</v>
      </c>
      <c r="B308">
        <v>23</v>
      </c>
      <c r="C308" t="s">
        <v>8221</v>
      </c>
      <c r="D308">
        <v>0</v>
      </c>
    </row>
    <row r="309" spans="1:4" x14ac:dyDescent="0.25">
      <c r="A309" t="s">
        <v>8219</v>
      </c>
      <c r="B309">
        <v>158</v>
      </c>
      <c r="C309" t="s">
        <v>8221</v>
      </c>
      <c r="D309">
        <v>3</v>
      </c>
    </row>
    <row r="310" spans="1:4" x14ac:dyDescent="0.25">
      <c r="A310" t="s">
        <v>8219</v>
      </c>
      <c r="B310">
        <v>30</v>
      </c>
      <c r="C310" t="s">
        <v>8221</v>
      </c>
      <c r="D310">
        <v>0</v>
      </c>
    </row>
    <row r="311" spans="1:4" x14ac:dyDescent="0.25">
      <c r="A311" t="s">
        <v>8219</v>
      </c>
      <c r="B311">
        <v>18</v>
      </c>
      <c r="C311" t="s">
        <v>8221</v>
      </c>
      <c r="D311">
        <v>52</v>
      </c>
    </row>
    <row r="312" spans="1:4" x14ac:dyDescent="0.25">
      <c r="A312" t="s">
        <v>8219</v>
      </c>
      <c r="B312">
        <v>29</v>
      </c>
      <c r="C312" t="s">
        <v>8221</v>
      </c>
      <c r="D312">
        <v>0</v>
      </c>
    </row>
    <row r="313" spans="1:4" x14ac:dyDescent="0.25">
      <c r="A313" t="s">
        <v>8219</v>
      </c>
      <c r="B313">
        <v>31</v>
      </c>
      <c r="C313" t="s">
        <v>8221</v>
      </c>
      <c r="D313">
        <v>1</v>
      </c>
    </row>
    <row r="314" spans="1:4" x14ac:dyDescent="0.25">
      <c r="A314" t="s">
        <v>8219</v>
      </c>
      <c r="B314">
        <v>173</v>
      </c>
      <c r="C314" t="s">
        <v>8221</v>
      </c>
      <c r="D314">
        <v>1</v>
      </c>
    </row>
    <row r="315" spans="1:4" x14ac:dyDescent="0.25">
      <c r="A315" t="s">
        <v>8219</v>
      </c>
      <c r="B315">
        <v>17</v>
      </c>
      <c r="C315" t="s">
        <v>8221</v>
      </c>
      <c r="D315">
        <v>2</v>
      </c>
    </row>
    <row r="316" spans="1:4" x14ac:dyDescent="0.25">
      <c r="A316" t="s">
        <v>8219</v>
      </c>
      <c r="B316">
        <v>48</v>
      </c>
      <c r="C316" t="s">
        <v>8221</v>
      </c>
      <c r="D316">
        <v>9</v>
      </c>
    </row>
    <row r="317" spans="1:4" x14ac:dyDescent="0.25">
      <c r="A317" t="s">
        <v>8219</v>
      </c>
      <c r="B317">
        <v>59</v>
      </c>
      <c r="C317" t="s">
        <v>8221</v>
      </c>
      <c r="D317">
        <v>5</v>
      </c>
    </row>
    <row r="318" spans="1:4" x14ac:dyDescent="0.25">
      <c r="A318" t="s">
        <v>8219</v>
      </c>
      <c r="B318">
        <v>39</v>
      </c>
      <c r="C318" t="s">
        <v>8221</v>
      </c>
      <c r="D318">
        <v>57</v>
      </c>
    </row>
    <row r="319" spans="1:4" x14ac:dyDescent="0.25">
      <c r="A319" t="s">
        <v>8219</v>
      </c>
      <c r="B319">
        <v>59</v>
      </c>
      <c r="C319" t="s">
        <v>8221</v>
      </c>
      <c r="D319">
        <v>3</v>
      </c>
    </row>
    <row r="320" spans="1:4" x14ac:dyDescent="0.25">
      <c r="A320" t="s">
        <v>8219</v>
      </c>
      <c r="B320">
        <v>60</v>
      </c>
      <c r="C320" t="s">
        <v>8221</v>
      </c>
      <c r="D320">
        <v>1</v>
      </c>
    </row>
    <row r="321" spans="1:4" x14ac:dyDescent="0.25">
      <c r="A321" t="s">
        <v>8219</v>
      </c>
      <c r="B321">
        <v>20</v>
      </c>
      <c r="C321" t="s">
        <v>8221</v>
      </c>
      <c r="D321">
        <v>6</v>
      </c>
    </row>
    <row r="322" spans="1:4" x14ac:dyDescent="0.25">
      <c r="A322" t="s">
        <v>8219</v>
      </c>
      <c r="B322">
        <v>2</v>
      </c>
      <c r="C322" t="s">
        <v>8221</v>
      </c>
      <c r="D322">
        <v>48</v>
      </c>
    </row>
    <row r="323" spans="1:4" x14ac:dyDescent="0.25">
      <c r="A323" t="s">
        <v>8219</v>
      </c>
      <c r="B323">
        <v>315</v>
      </c>
      <c r="C323" t="s">
        <v>8221</v>
      </c>
      <c r="D323">
        <v>2</v>
      </c>
    </row>
    <row r="324" spans="1:4" x14ac:dyDescent="0.25">
      <c r="A324" t="s">
        <v>8219</v>
      </c>
      <c r="B324">
        <v>2174</v>
      </c>
      <c r="C324" t="s">
        <v>8221</v>
      </c>
      <c r="D324">
        <v>4</v>
      </c>
    </row>
    <row r="325" spans="1:4" x14ac:dyDescent="0.25">
      <c r="A325" t="s">
        <v>8219</v>
      </c>
      <c r="B325">
        <v>152</v>
      </c>
      <c r="C325" t="s">
        <v>8221</v>
      </c>
      <c r="D325">
        <v>5</v>
      </c>
    </row>
    <row r="326" spans="1:4" x14ac:dyDescent="0.25">
      <c r="A326" t="s">
        <v>8219</v>
      </c>
      <c r="B326">
        <v>1021</v>
      </c>
      <c r="C326" t="s">
        <v>8221</v>
      </c>
      <c r="D326">
        <v>79</v>
      </c>
    </row>
    <row r="327" spans="1:4" x14ac:dyDescent="0.25">
      <c r="A327" t="s">
        <v>8219</v>
      </c>
      <c r="B327">
        <v>237</v>
      </c>
      <c r="C327" t="s">
        <v>8221</v>
      </c>
      <c r="D327">
        <v>2</v>
      </c>
    </row>
    <row r="328" spans="1:4" x14ac:dyDescent="0.25">
      <c r="A328" t="s">
        <v>8219</v>
      </c>
      <c r="B328">
        <v>27</v>
      </c>
      <c r="C328" t="s">
        <v>8221</v>
      </c>
      <c r="D328">
        <v>11</v>
      </c>
    </row>
    <row r="329" spans="1:4" x14ac:dyDescent="0.25">
      <c r="A329" t="s">
        <v>8219</v>
      </c>
      <c r="B329">
        <v>17</v>
      </c>
      <c r="C329" t="s">
        <v>8221</v>
      </c>
      <c r="D329">
        <v>11</v>
      </c>
    </row>
    <row r="330" spans="1:4" x14ac:dyDescent="0.25">
      <c r="A330" t="s">
        <v>8219</v>
      </c>
      <c r="B330">
        <v>27</v>
      </c>
      <c r="C330" t="s">
        <v>8221</v>
      </c>
      <c r="D330">
        <v>1</v>
      </c>
    </row>
    <row r="331" spans="1:4" x14ac:dyDescent="0.25">
      <c r="A331" t="s">
        <v>8219</v>
      </c>
      <c r="B331">
        <v>82</v>
      </c>
      <c r="C331" t="s">
        <v>8221</v>
      </c>
      <c r="D331">
        <v>3</v>
      </c>
    </row>
    <row r="332" spans="1:4" x14ac:dyDescent="0.25">
      <c r="A332" t="s">
        <v>8219</v>
      </c>
      <c r="B332">
        <v>48</v>
      </c>
      <c r="C332" t="s">
        <v>8221</v>
      </c>
      <c r="D332">
        <v>5</v>
      </c>
    </row>
    <row r="333" spans="1:4" x14ac:dyDescent="0.25">
      <c r="A333" t="s">
        <v>8219</v>
      </c>
      <c r="B333">
        <v>105</v>
      </c>
      <c r="C333" t="s">
        <v>8221</v>
      </c>
      <c r="D333">
        <v>12</v>
      </c>
    </row>
    <row r="334" spans="1:4" x14ac:dyDescent="0.25">
      <c r="A334" t="s">
        <v>8219</v>
      </c>
      <c r="B334">
        <v>28</v>
      </c>
      <c r="C334" t="s">
        <v>8221</v>
      </c>
      <c r="D334">
        <v>2</v>
      </c>
    </row>
    <row r="335" spans="1:4" x14ac:dyDescent="0.25">
      <c r="A335" t="s">
        <v>8219</v>
      </c>
      <c r="B335">
        <v>1107</v>
      </c>
      <c r="C335" t="s">
        <v>8221</v>
      </c>
      <c r="D335">
        <v>5</v>
      </c>
    </row>
    <row r="336" spans="1:4" x14ac:dyDescent="0.25">
      <c r="A336" t="s">
        <v>8219</v>
      </c>
      <c r="B336">
        <v>1013</v>
      </c>
      <c r="C336" t="s">
        <v>8221</v>
      </c>
      <c r="D336">
        <v>21</v>
      </c>
    </row>
    <row r="337" spans="1:4" x14ac:dyDescent="0.25">
      <c r="A337" t="s">
        <v>8219</v>
      </c>
      <c r="B337">
        <v>274</v>
      </c>
      <c r="C337" t="s">
        <v>8221</v>
      </c>
      <c r="D337">
        <v>0</v>
      </c>
    </row>
    <row r="338" spans="1:4" x14ac:dyDescent="0.25">
      <c r="A338" t="s">
        <v>8219</v>
      </c>
      <c r="B338">
        <v>87</v>
      </c>
      <c r="C338" t="s">
        <v>8221</v>
      </c>
      <c r="D338">
        <v>45</v>
      </c>
    </row>
    <row r="339" spans="1:4" x14ac:dyDescent="0.25">
      <c r="A339" t="s">
        <v>8219</v>
      </c>
      <c r="B339">
        <v>99</v>
      </c>
      <c r="C339" t="s">
        <v>8221</v>
      </c>
      <c r="D339">
        <v>29</v>
      </c>
    </row>
    <row r="340" spans="1:4" x14ac:dyDescent="0.25">
      <c r="A340" t="s">
        <v>8219</v>
      </c>
      <c r="B340">
        <v>276</v>
      </c>
      <c r="C340" t="s">
        <v>8221</v>
      </c>
      <c r="D340">
        <v>2</v>
      </c>
    </row>
    <row r="341" spans="1:4" x14ac:dyDescent="0.25">
      <c r="A341" t="s">
        <v>8219</v>
      </c>
      <c r="B341">
        <v>21</v>
      </c>
      <c r="C341" t="s">
        <v>8221</v>
      </c>
      <c r="D341">
        <v>30</v>
      </c>
    </row>
    <row r="342" spans="1:4" x14ac:dyDescent="0.25">
      <c r="A342" t="s">
        <v>8219</v>
      </c>
      <c r="B342">
        <v>41</v>
      </c>
      <c r="C342" t="s">
        <v>8221</v>
      </c>
      <c r="D342">
        <v>8</v>
      </c>
    </row>
    <row r="343" spans="1:4" x14ac:dyDescent="0.25">
      <c r="A343" t="s">
        <v>8219</v>
      </c>
      <c r="B343">
        <v>119</v>
      </c>
      <c r="C343" t="s">
        <v>8221</v>
      </c>
      <c r="D343">
        <v>1</v>
      </c>
    </row>
    <row r="344" spans="1:4" x14ac:dyDescent="0.25">
      <c r="A344" t="s">
        <v>8219</v>
      </c>
      <c r="B344">
        <v>153</v>
      </c>
      <c r="C344" t="s">
        <v>8221</v>
      </c>
      <c r="D344">
        <v>14</v>
      </c>
    </row>
    <row r="345" spans="1:4" x14ac:dyDescent="0.25">
      <c r="A345" t="s">
        <v>8219</v>
      </c>
      <c r="B345">
        <v>100</v>
      </c>
      <c r="C345" t="s">
        <v>8221</v>
      </c>
      <c r="D345">
        <v>24</v>
      </c>
    </row>
    <row r="346" spans="1:4" x14ac:dyDescent="0.25">
      <c r="A346" t="s">
        <v>8219</v>
      </c>
      <c r="B346">
        <v>143</v>
      </c>
      <c r="C346" t="s">
        <v>8221</v>
      </c>
      <c r="D346">
        <v>2</v>
      </c>
    </row>
    <row r="347" spans="1:4" x14ac:dyDescent="0.25">
      <c r="A347" t="s">
        <v>8219</v>
      </c>
      <c r="B347">
        <v>140</v>
      </c>
      <c r="C347" t="s">
        <v>8221</v>
      </c>
      <c r="D347">
        <v>21</v>
      </c>
    </row>
    <row r="348" spans="1:4" x14ac:dyDescent="0.25">
      <c r="A348" t="s">
        <v>8219</v>
      </c>
      <c r="B348">
        <v>35</v>
      </c>
      <c r="C348" t="s">
        <v>8221</v>
      </c>
      <c r="D348">
        <v>7</v>
      </c>
    </row>
    <row r="349" spans="1:4" x14ac:dyDescent="0.25">
      <c r="A349" t="s">
        <v>8219</v>
      </c>
      <c r="B349">
        <v>149</v>
      </c>
      <c r="C349" t="s">
        <v>8221</v>
      </c>
      <c r="D349">
        <v>0</v>
      </c>
    </row>
    <row r="350" spans="1:4" x14ac:dyDescent="0.25">
      <c r="A350" t="s">
        <v>8219</v>
      </c>
      <c r="B350">
        <v>130</v>
      </c>
      <c r="C350" t="s">
        <v>8221</v>
      </c>
      <c r="D350">
        <v>4</v>
      </c>
    </row>
    <row r="351" spans="1:4" x14ac:dyDescent="0.25">
      <c r="A351" t="s">
        <v>8219</v>
      </c>
      <c r="B351">
        <v>120</v>
      </c>
      <c r="C351" t="s">
        <v>8221</v>
      </c>
      <c r="D351">
        <v>32</v>
      </c>
    </row>
    <row r="352" spans="1:4" x14ac:dyDescent="0.25">
      <c r="A352" t="s">
        <v>8219</v>
      </c>
      <c r="B352">
        <v>265</v>
      </c>
      <c r="C352" t="s">
        <v>8221</v>
      </c>
      <c r="D352">
        <v>4</v>
      </c>
    </row>
    <row r="353" spans="1:4" x14ac:dyDescent="0.25">
      <c r="A353" t="s">
        <v>8219</v>
      </c>
      <c r="B353">
        <v>71</v>
      </c>
      <c r="C353" t="s">
        <v>8221</v>
      </c>
      <c r="D353">
        <v>9</v>
      </c>
    </row>
    <row r="354" spans="1:4" x14ac:dyDescent="0.25">
      <c r="A354" t="s">
        <v>8219</v>
      </c>
      <c r="B354">
        <v>13</v>
      </c>
      <c r="C354" t="s">
        <v>8221</v>
      </c>
      <c r="D354">
        <v>17</v>
      </c>
    </row>
    <row r="355" spans="1:4" x14ac:dyDescent="0.25">
      <c r="A355" t="s">
        <v>8219</v>
      </c>
      <c r="B355">
        <v>169</v>
      </c>
      <c r="C355" t="s">
        <v>8221</v>
      </c>
      <c r="D355">
        <v>5</v>
      </c>
    </row>
    <row r="356" spans="1:4" x14ac:dyDescent="0.25">
      <c r="A356" t="s">
        <v>8219</v>
      </c>
      <c r="B356">
        <v>57</v>
      </c>
      <c r="C356" t="s">
        <v>8221</v>
      </c>
      <c r="D356">
        <v>53</v>
      </c>
    </row>
    <row r="357" spans="1:4" x14ac:dyDescent="0.25">
      <c r="A357" t="s">
        <v>8219</v>
      </c>
      <c r="B357">
        <v>229</v>
      </c>
      <c r="C357" t="s">
        <v>8221</v>
      </c>
      <c r="D357">
        <v>7</v>
      </c>
    </row>
    <row r="358" spans="1:4" x14ac:dyDescent="0.25">
      <c r="A358" t="s">
        <v>8219</v>
      </c>
      <c r="B358">
        <v>108</v>
      </c>
      <c r="C358" t="s">
        <v>8221</v>
      </c>
      <c r="D358">
        <v>72</v>
      </c>
    </row>
    <row r="359" spans="1:4" x14ac:dyDescent="0.25">
      <c r="A359" t="s">
        <v>8219</v>
      </c>
      <c r="B359">
        <v>108</v>
      </c>
      <c r="C359" t="s">
        <v>8221</v>
      </c>
      <c r="D359">
        <v>0</v>
      </c>
    </row>
    <row r="360" spans="1:4" x14ac:dyDescent="0.25">
      <c r="A360" t="s">
        <v>8219</v>
      </c>
      <c r="B360">
        <v>41</v>
      </c>
      <c r="C360" t="s">
        <v>8221</v>
      </c>
      <c r="D360">
        <v>2</v>
      </c>
    </row>
    <row r="361" spans="1:4" x14ac:dyDescent="0.25">
      <c r="A361" t="s">
        <v>8219</v>
      </c>
      <c r="B361">
        <v>139</v>
      </c>
      <c r="C361" t="s">
        <v>8221</v>
      </c>
      <c r="D361">
        <v>8</v>
      </c>
    </row>
    <row r="362" spans="1:4" x14ac:dyDescent="0.25">
      <c r="A362" t="s">
        <v>8219</v>
      </c>
      <c r="B362">
        <v>19</v>
      </c>
      <c r="C362" t="s">
        <v>8221</v>
      </c>
      <c r="D362">
        <v>2</v>
      </c>
    </row>
    <row r="363" spans="1:4" x14ac:dyDescent="0.25">
      <c r="A363" t="s">
        <v>8219</v>
      </c>
      <c r="B363">
        <v>94</v>
      </c>
      <c r="C363" t="s">
        <v>8221</v>
      </c>
      <c r="D363">
        <v>0</v>
      </c>
    </row>
    <row r="364" spans="1:4" x14ac:dyDescent="0.25">
      <c r="A364" t="s">
        <v>8219</v>
      </c>
      <c r="B364">
        <v>23</v>
      </c>
      <c r="C364" t="s">
        <v>8221</v>
      </c>
      <c r="D364">
        <v>3</v>
      </c>
    </row>
    <row r="365" spans="1:4" x14ac:dyDescent="0.25">
      <c r="A365" t="s">
        <v>8219</v>
      </c>
      <c r="B365">
        <v>15</v>
      </c>
      <c r="C365" t="s">
        <v>8221</v>
      </c>
      <c r="D365">
        <v>4</v>
      </c>
    </row>
    <row r="366" spans="1:4" x14ac:dyDescent="0.25">
      <c r="A366" t="s">
        <v>8219</v>
      </c>
      <c r="B366">
        <v>62</v>
      </c>
      <c r="C366" t="s">
        <v>8221</v>
      </c>
      <c r="D366">
        <v>3</v>
      </c>
    </row>
    <row r="367" spans="1:4" x14ac:dyDescent="0.25">
      <c r="A367" t="s">
        <v>8219</v>
      </c>
      <c r="B367">
        <v>74</v>
      </c>
      <c r="C367" t="s">
        <v>8221</v>
      </c>
      <c r="D367">
        <v>6</v>
      </c>
    </row>
    <row r="368" spans="1:4" x14ac:dyDescent="0.25">
      <c r="A368" t="s">
        <v>8219</v>
      </c>
      <c r="B368">
        <v>97</v>
      </c>
      <c r="C368" t="s">
        <v>8221</v>
      </c>
      <c r="D368">
        <v>0</v>
      </c>
    </row>
    <row r="369" spans="1:4" x14ac:dyDescent="0.25">
      <c r="A369" t="s">
        <v>8219</v>
      </c>
      <c r="B369">
        <v>55</v>
      </c>
      <c r="C369" t="s">
        <v>8221</v>
      </c>
      <c r="D369">
        <v>0</v>
      </c>
    </row>
    <row r="370" spans="1:4" x14ac:dyDescent="0.25">
      <c r="A370" t="s">
        <v>8219</v>
      </c>
      <c r="B370">
        <v>44</v>
      </c>
      <c r="C370" t="s">
        <v>8221</v>
      </c>
      <c r="D370">
        <v>0</v>
      </c>
    </row>
    <row r="371" spans="1:4" x14ac:dyDescent="0.25">
      <c r="A371" t="s">
        <v>8219</v>
      </c>
      <c r="B371">
        <v>110</v>
      </c>
      <c r="C371" t="s">
        <v>8221</v>
      </c>
      <c r="D371">
        <v>8</v>
      </c>
    </row>
    <row r="372" spans="1:4" x14ac:dyDescent="0.25">
      <c r="A372" t="s">
        <v>8219</v>
      </c>
      <c r="B372">
        <v>59</v>
      </c>
      <c r="C372" t="s">
        <v>8221</v>
      </c>
      <c r="D372">
        <v>5</v>
      </c>
    </row>
    <row r="373" spans="1:4" x14ac:dyDescent="0.25">
      <c r="A373" t="s">
        <v>8219</v>
      </c>
      <c r="B373">
        <v>62</v>
      </c>
      <c r="C373" t="s">
        <v>8221</v>
      </c>
      <c r="D373">
        <v>0</v>
      </c>
    </row>
    <row r="374" spans="1:4" x14ac:dyDescent="0.25">
      <c r="A374" t="s">
        <v>8219</v>
      </c>
      <c r="B374">
        <v>105</v>
      </c>
      <c r="C374" t="s">
        <v>8221</v>
      </c>
      <c r="D374">
        <v>2</v>
      </c>
    </row>
    <row r="375" spans="1:4" x14ac:dyDescent="0.25">
      <c r="A375" t="s">
        <v>8219</v>
      </c>
      <c r="B375">
        <v>26</v>
      </c>
      <c r="C375" t="s">
        <v>8221</v>
      </c>
      <c r="D375">
        <v>24</v>
      </c>
    </row>
    <row r="376" spans="1:4" x14ac:dyDescent="0.25">
      <c r="A376" t="s">
        <v>8219</v>
      </c>
      <c r="B376">
        <v>49</v>
      </c>
      <c r="C376" t="s">
        <v>8221</v>
      </c>
      <c r="D376">
        <v>0</v>
      </c>
    </row>
    <row r="377" spans="1:4" x14ac:dyDescent="0.25">
      <c r="A377" t="s">
        <v>8219</v>
      </c>
      <c r="B377">
        <v>68</v>
      </c>
      <c r="C377" t="s">
        <v>8221</v>
      </c>
      <c r="D377">
        <v>9</v>
      </c>
    </row>
    <row r="378" spans="1:4" x14ac:dyDescent="0.25">
      <c r="A378" t="s">
        <v>8219</v>
      </c>
      <c r="B378">
        <v>22</v>
      </c>
      <c r="C378" t="s">
        <v>8221</v>
      </c>
      <c r="D378">
        <v>0</v>
      </c>
    </row>
    <row r="379" spans="1:4" x14ac:dyDescent="0.25">
      <c r="A379" t="s">
        <v>8219</v>
      </c>
      <c r="B379">
        <v>18</v>
      </c>
      <c r="C379" t="s">
        <v>8221</v>
      </c>
      <c r="D379">
        <v>1</v>
      </c>
    </row>
    <row r="380" spans="1:4" x14ac:dyDescent="0.25">
      <c r="A380" t="s">
        <v>8219</v>
      </c>
      <c r="B380">
        <v>19</v>
      </c>
      <c r="C380" t="s">
        <v>8221</v>
      </c>
      <c r="D380">
        <v>10</v>
      </c>
    </row>
    <row r="381" spans="1:4" x14ac:dyDescent="0.25">
      <c r="A381" t="s">
        <v>8219</v>
      </c>
      <c r="B381">
        <v>99</v>
      </c>
      <c r="C381" t="s">
        <v>8221</v>
      </c>
      <c r="D381">
        <v>1</v>
      </c>
    </row>
    <row r="382" spans="1:4" x14ac:dyDescent="0.25">
      <c r="A382" t="s">
        <v>8219</v>
      </c>
      <c r="B382">
        <v>27</v>
      </c>
      <c r="C382" t="s">
        <v>8221</v>
      </c>
      <c r="D382">
        <v>0</v>
      </c>
    </row>
    <row r="383" spans="1:4" x14ac:dyDescent="0.25">
      <c r="A383" t="s">
        <v>8219</v>
      </c>
      <c r="B383">
        <v>25</v>
      </c>
      <c r="C383" t="s">
        <v>8221</v>
      </c>
      <c r="D383">
        <v>20</v>
      </c>
    </row>
    <row r="384" spans="1:4" x14ac:dyDescent="0.25">
      <c r="A384" t="s">
        <v>8219</v>
      </c>
      <c r="B384">
        <v>14</v>
      </c>
      <c r="C384" t="s">
        <v>8221</v>
      </c>
      <c r="D384">
        <v>30</v>
      </c>
    </row>
    <row r="385" spans="1:4" x14ac:dyDescent="0.25">
      <c r="A385" t="s">
        <v>8219</v>
      </c>
      <c r="B385">
        <v>35</v>
      </c>
      <c r="C385" t="s">
        <v>8221</v>
      </c>
      <c r="D385">
        <v>6</v>
      </c>
    </row>
    <row r="386" spans="1:4" x14ac:dyDescent="0.25">
      <c r="A386" t="s">
        <v>8219</v>
      </c>
      <c r="B386">
        <v>10</v>
      </c>
      <c r="C386" t="s">
        <v>8221</v>
      </c>
      <c r="D386">
        <v>15</v>
      </c>
    </row>
    <row r="387" spans="1:4" x14ac:dyDescent="0.25">
      <c r="A387" t="s">
        <v>8219</v>
      </c>
      <c r="B387">
        <v>29</v>
      </c>
      <c r="C387" t="s">
        <v>8221</v>
      </c>
      <c r="D387">
        <v>5</v>
      </c>
    </row>
    <row r="388" spans="1:4" x14ac:dyDescent="0.25">
      <c r="A388" t="s">
        <v>8219</v>
      </c>
      <c r="B388">
        <v>44</v>
      </c>
      <c r="C388" t="s">
        <v>8221</v>
      </c>
      <c r="D388">
        <v>0</v>
      </c>
    </row>
    <row r="389" spans="1:4" x14ac:dyDescent="0.25">
      <c r="A389" t="s">
        <v>8219</v>
      </c>
      <c r="B389">
        <v>17</v>
      </c>
      <c r="C389" t="s">
        <v>8221</v>
      </c>
      <c r="D389">
        <v>0</v>
      </c>
    </row>
    <row r="390" spans="1:4" x14ac:dyDescent="0.25">
      <c r="A390" t="s">
        <v>8219</v>
      </c>
      <c r="B390">
        <v>34</v>
      </c>
      <c r="C390" t="s">
        <v>8221</v>
      </c>
      <c r="D390">
        <v>28</v>
      </c>
    </row>
    <row r="391" spans="1:4" x14ac:dyDescent="0.25">
      <c r="A391" t="s">
        <v>8219</v>
      </c>
      <c r="B391">
        <v>14</v>
      </c>
      <c r="C391" t="s">
        <v>8221</v>
      </c>
      <c r="D391">
        <v>0</v>
      </c>
    </row>
    <row r="392" spans="1:4" x14ac:dyDescent="0.25">
      <c r="A392" t="s">
        <v>8219</v>
      </c>
      <c r="B392">
        <v>156</v>
      </c>
      <c r="C392" t="s">
        <v>8221</v>
      </c>
      <c r="D392">
        <v>5</v>
      </c>
    </row>
    <row r="393" spans="1:4" x14ac:dyDescent="0.25">
      <c r="A393" t="s">
        <v>8219</v>
      </c>
      <c r="B393">
        <v>128</v>
      </c>
      <c r="C393" t="s">
        <v>8221</v>
      </c>
      <c r="D393">
        <v>7</v>
      </c>
    </row>
    <row r="394" spans="1:4" x14ac:dyDescent="0.25">
      <c r="A394" t="s">
        <v>8219</v>
      </c>
      <c r="B394">
        <v>60</v>
      </c>
      <c r="C394" t="s">
        <v>8221</v>
      </c>
      <c r="D394">
        <v>30</v>
      </c>
    </row>
    <row r="395" spans="1:4" x14ac:dyDescent="0.25">
      <c r="A395" t="s">
        <v>8219</v>
      </c>
      <c r="B395">
        <v>32</v>
      </c>
      <c r="C395" t="s">
        <v>8221</v>
      </c>
      <c r="D395">
        <v>2</v>
      </c>
    </row>
    <row r="396" spans="1:4" x14ac:dyDescent="0.25">
      <c r="A396" t="s">
        <v>8219</v>
      </c>
      <c r="B396">
        <v>53</v>
      </c>
      <c r="C396" t="s">
        <v>8221</v>
      </c>
      <c r="D396">
        <v>30</v>
      </c>
    </row>
    <row r="397" spans="1:4" x14ac:dyDescent="0.25">
      <c r="A397" t="s">
        <v>8219</v>
      </c>
      <c r="B397">
        <v>184</v>
      </c>
      <c r="C397" t="s">
        <v>8221</v>
      </c>
      <c r="D397">
        <v>2</v>
      </c>
    </row>
    <row r="398" spans="1:4" x14ac:dyDescent="0.25">
      <c r="A398" t="s">
        <v>8219</v>
      </c>
      <c r="B398">
        <v>90</v>
      </c>
      <c r="C398" t="s">
        <v>8221</v>
      </c>
      <c r="D398">
        <v>0</v>
      </c>
    </row>
    <row r="399" spans="1:4" x14ac:dyDescent="0.25">
      <c r="A399" t="s">
        <v>8219</v>
      </c>
      <c r="B399">
        <v>71</v>
      </c>
      <c r="C399" t="s">
        <v>8221</v>
      </c>
      <c r="D399">
        <v>2</v>
      </c>
    </row>
    <row r="400" spans="1:4" x14ac:dyDescent="0.25">
      <c r="A400" t="s">
        <v>8219</v>
      </c>
      <c r="B400">
        <v>87</v>
      </c>
      <c r="C400" t="s">
        <v>8221</v>
      </c>
      <c r="D400">
        <v>1</v>
      </c>
    </row>
    <row r="401" spans="1:4" x14ac:dyDescent="0.25">
      <c r="A401" t="s">
        <v>8219</v>
      </c>
      <c r="B401">
        <v>28</v>
      </c>
      <c r="C401" t="s">
        <v>8221</v>
      </c>
      <c r="D401">
        <v>2</v>
      </c>
    </row>
    <row r="402" spans="1:4" x14ac:dyDescent="0.25">
      <c r="A402" t="s">
        <v>8219</v>
      </c>
      <c r="B402">
        <v>56</v>
      </c>
      <c r="C402" t="s">
        <v>8221</v>
      </c>
      <c r="D402">
        <v>14</v>
      </c>
    </row>
    <row r="403" spans="1:4" x14ac:dyDescent="0.25">
      <c r="A403" t="s">
        <v>8219</v>
      </c>
      <c r="B403">
        <v>51</v>
      </c>
      <c r="C403" t="s">
        <v>8221</v>
      </c>
      <c r="D403">
        <v>31</v>
      </c>
    </row>
    <row r="404" spans="1:4" x14ac:dyDescent="0.25">
      <c r="A404" t="s">
        <v>8219</v>
      </c>
      <c r="B404">
        <v>75</v>
      </c>
      <c r="C404" t="s">
        <v>8221</v>
      </c>
      <c r="D404">
        <v>16</v>
      </c>
    </row>
    <row r="405" spans="1:4" x14ac:dyDescent="0.25">
      <c r="A405" t="s">
        <v>8219</v>
      </c>
      <c r="B405">
        <v>38</v>
      </c>
      <c r="C405" t="s">
        <v>8221</v>
      </c>
      <c r="D405">
        <v>12</v>
      </c>
    </row>
    <row r="406" spans="1:4" x14ac:dyDescent="0.25">
      <c r="A406" t="s">
        <v>8219</v>
      </c>
      <c r="B406">
        <v>18</v>
      </c>
      <c r="C406" t="s">
        <v>8221</v>
      </c>
      <c r="D406">
        <v>96</v>
      </c>
    </row>
    <row r="407" spans="1:4" x14ac:dyDescent="0.25">
      <c r="A407" t="s">
        <v>8219</v>
      </c>
      <c r="B407">
        <v>54</v>
      </c>
      <c r="C407" t="s">
        <v>8221</v>
      </c>
      <c r="D407">
        <v>16</v>
      </c>
    </row>
    <row r="408" spans="1:4" x14ac:dyDescent="0.25">
      <c r="A408" t="s">
        <v>8219</v>
      </c>
      <c r="B408">
        <v>71</v>
      </c>
      <c r="C408" t="s">
        <v>8221</v>
      </c>
      <c r="D408">
        <v>5</v>
      </c>
    </row>
    <row r="409" spans="1:4" x14ac:dyDescent="0.25">
      <c r="A409" t="s">
        <v>8219</v>
      </c>
      <c r="B409">
        <v>57</v>
      </c>
      <c r="C409" t="s">
        <v>8221</v>
      </c>
      <c r="D409">
        <v>0</v>
      </c>
    </row>
    <row r="410" spans="1:4" x14ac:dyDescent="0.25">
      <c r="A410" t="s">
        <v>8219</v>
      </c>
      <c r="B410">
        <v>43</v>
      </c>
      <c r="C410" t="s">
        <v>8221</v>
      </c>
      <c r="D410">
        <v>8</v>
      </c>
    </row>
    <row r="411" spans="1:4" x14ac:dyDescent="0.25">
      <c r="A411" t="s">
        <v>8219</v>
      </c>
      <c r="B411">
        <v>52</v>
      </c>
      <c r="C411" t="s">
        <v>8221</v>
      </c>
      <c r="D411">
        <v>7</v>
      </c>
    </row>
    <row r="412" spans="1:4" x14ac:dyDescent="0.25">
      <c r="A412" t="s">
        <v>8219</v>
      </c>
      <c r="B412">
        <v>27</v>
      </c>
      <c r="C412" t="s">
        <v>8221</v>
      </c>
      <c r="D412">
        <v>24</v>
      </c>
    </row>
    <row r="413" spans="1:4" x14ac:dyDescent="0.25">
      <c r="A413" t="s">
        <v>8219</v>
      </c>
      <c r="B413">
        <v>12</v>
      </c>
      <c r="C413" t="s">
        <v>8221</v>
      </c>
      <c r="D413">
        <v>121</v>
      </c>
    </row>
    <row r="414" spans="1:4" x14ac:dyDescent="0.25">
      <c r="A414" t="s">
        <v>8219</v>
      </c>
      <c r="B414">
        <v>33</v>
      </c>
      <c r="C414" t="s">
        <v>8221</v>
      </c>
      <c r="D414">
        <v>196</v>
      </c>
    </row>
    <row r="415" spans="1:4" x14ac:dyDescent="0.25">
      <c r="A415" t="s">
        <v>8219</v>
      </c>
      <c r="B415">
        <v>96</v>
      </c>
      <c r="C415" t="s">
        <v>8221</v>
      </c>
      <c r="D415">
        <v>5</v>
      </c>
    </row>
    <row r="416" spans="1:4" x14ac:dyDescent="0.25">
      <c r="A416" t="s">
        <v>8219</v>
      </c>
      <c r="B416">
        <v>28</v>
      </c>
      <c r="C416" t="s">
        <v>8221</v>
      </c>
      <c r="D416">
        <v>73</v>
      </c>
    </row>
    <row r="417" spans="1:4" x14ac:dyDescent="0.25">
      <c r="A417" t="s">
        <v>8219</v>
      </c>
      <c r="B417">
        <v>43</v>
      </c>
      <c r="C417" t="s">
        <v>8221</v>
      </c>
      <c r="D417">
        <v>93</v>
      </c>
    </row>
    <row r="418" spans="1:4" x14ac:dyDescent="0.25">
      <c r="A418" t="s">
        <v>8219</v>
      </c>
      <c r="B418">
        <v>205</v>
      </c>
      <c r="C418" t="s">
        <v>8221</v>
      </c>
      <c r="D418">
        <v>17</v>
      </c>
    </row>
    <row r="419" spans="1:4" x14ac:dyDescent="0.25">
      <c r="A419" t="s">
        <v>8219</v>
      </c>
      <c r="B419">
        <v>23</v>
      </c>
      <c r="C419" t="s">
        <v>8221</v>
      </c>
      <c r="D419">
        <v>7</v>
      </c>
    </row>
    <row r="420" spans="1:4" x14ac:dyDescent="0.25">
      <c r="A420" t="s">
        <v>8219</v>
      </c>
      <c r="B420">
        <v>19</v>
      </c>
      <c r="C420" t="s">
        <v>8221</v>
      </c>
      <c r="D420">
        <v>17</v>
      </c>
    </row>
    <row r="421" spans="1:4" x14ac:dyDescent="0.25">
      <c r="A421" t="s">
        <v>8219</v>
      </c>
      <c r="B421">
        <v>14</v>
      </c>
      <c r="C421" t="s">
        <v>8221</v>
      </c>
      <c r="D421">
        <v>171</v>
      </c>
    </row>
    <row r="422" spans="1:4" x14ac:dyDescent="0.25">
      <c r="A422" t="s">
        <v>8219</v>
      </c>
      <c r="B422">
        <v>38</v>
      </c>
      <c r="C422" t="s">
        <v>8221</v>
      </c>
      <c r="D422">
        <v>188</v>
      </c>
    </row>
    <row r="423" spans="1:4" x14ac:dyDescent="0.25">
      <c r="A423" t="s">
        <v>8219</v>
      </c>
      <c r="B423">
        <v>78</v>
      </c>
      <c r="C423" t="s">
        <v>8221</v>
      </c>
      <c r="D423">
        <v>110</v>
      </c>
    </row>
    <row r="424" spans="1:4" x14ac:dyDescent="0.25">
      <c r="A424" t="s">
        <v>8219</v>
      </c>
      <c r="B424">
        <v>69</v>
      </c>
      <c r="C424" t="s">
        <v>8221</v>
      </c>
      <c r="D424">
        <v>37</v>
      </c>
    </row>
    <row r="425" spans="1:4" x14ac:dyDescent="0.25">
      <c r="A425" t="s">
        <v>8219</v>
      </c>
      <c r="B425">
        <v>33</v>
      </c>
      <c r="C425" t="s">
        <v>8221</v>
      </c>
      <c r="D425">
        <v>9</v>
      </c>
    </row>
    <row r="426" spans="1:4" x14ac:dyDescent="0.25">
      <c r="A426" t="s">
        <v>8219</v>
      </c>
      <c r="B426">
        <v>54</v>
      </c>
      <c r="C426" t="s">
        <v>8221</v>
      </c>
      <c r="D426">
        <v>29</v>
      </c>
    </row>
    <row r="427" spans="1:4" x14ac:dyDescent="0.25">
      <c r="A427" t="s">
        <v>8219</v>
      </c>
      <c r="B427">
        <v>99</v>
      </c>
      <c r="C427" t="s">
        <v>8221</v>
      </c>
      <c r="D427">
        <v>6</v>
      </c>
    </row>
    <row r="428" spans="1:4" x14ac:dyDescent="0.25">
      <c r="A428" t="s">
        <v>8219</v>
      </c>
      <c r="B428">
        <v>49</v>
      </c>
      <c r="C428" t="s">
        <v>8221</v>
      </c>
      <c r="D428">
        <v>30</v>
      </c>
    </row>
    <row r="429" spans="1:4" x14ac:dyDescent="0.25">
      <c r="A429" t="s">
        <v>8219</v>
      </c>
      <c r="B429">
        <v>11</v>
      </c>
      <c r="C429" t="s">
        <v>8221</v>
      </c>
      <c r="D429">
        <v>81</v>
      </c>
    </row>
    <row r="430" spans="1:4" x14ac:dyDescent="0.25">
      <c r="A430" t="s">
        <v>8219</v>
      </c>
      <c r="B430">
        <v>38</v>
      </c>
      <c r="C430" t="s">
        <v>8221</v>
      </c>
      <c r="D430">
        <v>4</v>
      </c>
    </row>
    <row r="431" spans="1:4" x14ac:dyDescent="0.25">
      <c r="A431" t="s">
        <v>8219</v>
      </c>
      <c r="B431">
        <v>16</v>
      </c>
      <c r="C431" t="s">
        <v>8221</v>
      </c>
      <c r="D431">
        <v>11</v>
      </c>
    </row>
    <row r="432" spans="1:4" x14ac:dyDescent="0.25">
      <c r="A432" t="s">
        <v>8219</v>
      </c>
      <c r="B432">
        <v>32</v>
      </c>
      <c r="C432" t="s">
        <v>8221</v>
      </c>
      <c r="D432">
        <v>14</v>
      </c>
    </row>
    <row r="433" spans="1:4" x14ac:dyDescent="0.25">
      <c r="A433" t="s">
        <v>8219</v>
      </c>
      <c r="B433">
        <v>20</v>
      </c>
      <c r="C433" t="s">
        <v>8221</v>
      </c>
      <c r="D433">
        <v>5</v>
      </c>
    </row>
    <row r="434" spans="1:4" x14ac:dyDescent="0.25">
      <c r="A434" t="s">
        <v>8219</v>
      </c>
      <c r="B434">
        <v>154</v>
      </c>
      <c r="C434" t="s">
        <v>8221</v>
      </c>
      <c r="D434">
        <v>45</v>
      </c>
    </row>
    <row r="435" spans="1:4" x14ac:dyDescent="0.25">
      <c r="A435" t="s">
        <v>8219</v>
      </c>
      <c r="B435">
        <v>41</v>
      </c>
      <c r="C435" t="s">
        <v>8221</v>
      </c>
      <c r="D435">
        <v>8</v>
      </c>
    </row>
    <row r="436" spans="1:4" x14ac:dyDescent="0.25">
      <c r="A436" t="s">
        <v>8219</v>
      </c>
      <c r="B436">
        <v>75</v>
      </c>
      <c r="C436" t="s">
        <v>8221</v>
      </c>
      <c r="D436">
        <v>3</v>
      </c>
    </row>
    <row r="437" spans="1:4" x14ac:dyDescent="0.25">
      <c r="A437" t="s">
        <v>8219</v>
      </c>
      <c r="B437">
        <v>40</v>
      </c>
      <c r="C437" t="s">
        <v>8221</v>
      </c>
      <c r="D437">
        <v>24</v>
      </c>
    </row>
    <row r="438" spans="1:4" x14ac:dyDescent="0.25">
      <c r="A438" t="s">
        <v>8219</v>
      </c>
      <c r="B438">
        <v>46</v>
      </c>
      <c r="C438" t="s">
        <v>8221</v>
      </c>
      <c r="D438">
        <v>18</v>
      </c>
    </row>
    <row r="439" spans="1:4" x14ac:dyDescent="0.25">
      <c r="A439" t="s">
        <v>8219</v>
      </c>
      <c r="B439">
        <v>62</v>
      </c>
      <c r="C439" t="s">
        <v>8221</v>
      </c>
      <c r="D439">
        <v>12</v>
      </c>
    </row>
    <row r="440" spans="1:4" x14ac:dyDescent="0.25">
      <c r="A440" t="s">
        <v>8219</v>
      </c>
      <c r="B440">
        <v>61</v>
      </c>
      <c r="C440" t="s">
        <v>8221</v>
      </c>
      <c r="D440">
        <v>123</v>
      </c>
    </row>
    <row r="441" spans="1:4" x14ac:dyDescent="0.25">
      <c r="A441" t="s">
        <v>8219</v>
      </c>
      <c r="B441">
        <v>96</v>
      </c>
      <c r="C441" t="s">
        <v>8221</v>
      </c>
      <c r="D441">
        <v>96</v>
      </c>
    </row>
    <row r="442" spans="1:4" x14ac:dyDescent="0.25">
      <c r="A442" t="s">
        <v>8219</v>
      </c>
      <c r="B442">
        <v>190</v>
      </c>
      <c r="C442" t="s">
        <v>8221</v>
      </c>
      <c r="D442">
        <v>31</v>
      </c>
    </row>
    <row r="443" spans="1:4" x14ac:dyDescent="0.25">
      <c r="A443" t="s">
        <v>8219</v>
      </c>
      <c r="B443">
        <v>94</v>
      </c>
      <c r="C443" t="s">
        <v>8221</v>
      </c>
      <c r="D443">
        <v>4</v>
      </c>
    </row>
    <row r="444" spans="1:4" x14ac:dyDescent="0.25">
      <c r="A444" t="s">
        <v>8219</v>
      </c>
      <c r="B444">
        <v>39</v>
      </c>
      <c r="C444" t="s">
        <v>8221</v>
      </c>
      <c r="D444">
        <v>3</v>
      </c>
    </row>
    <row r="445" spans="1:4" x14ac:dyDescent="0.25">
      <c r="A445" t="s">
        <v>8219</v>
      </c>
      <c r="B445">
        <v>127</v>
      </c>
      <c r="C445" t="s">
        <v>8221</v>
      </c>
      <c r="D445">
        <v>179</v>
      </c>
    </row>
    <row r="446" spans="1:4" x14ac:dyDescent="0.25">
      <c r="A446" t="s">
        <v>8219</v>
      </c>
      <c r="B446">
        <v>159</v>
      </c>
      <c r="C446" t="s">
        <v>8221</v>
      </c>
      <c r="D446">
        <v>3</v>
      </c>
    </row>
    <row r="447" spans="1:4" x14ac:dyDescent="0.25">
      <c r="A447" t="s">
        <v>8219</v>
      </c>
      <c r="B447">
        <v>177</v>
      </c>
      <c r="C447" t="s">
        <v>8221</v>
      </c>
      <c r="D447">
        <v>23</v>
      </c>
    </row>
    <row r="448" spans="1:4" x14ac:dyDescent="0.25">
      <c r="A448" t="s">
        <v>8219</v>
      </c>
      <c r="B448">
        <v>47</v>
      </c>
      <c r="C448" t="s">
        <v>8221</v>
      </c>
      <c r="D448">
        <v>23</v>
      </c>
    </row>
    <row r="449" spans="1:4" x14ac:dyDescent="0.25">
      <c r="A449" t="s">
        <v>8219</v>
      </c>
      <c r="B449">
        <v>1</v>
      </c>
      <c r="C449" t="s">
        <v>8221</v>
      </c>
      <c r="D449">
        <v>41</v>
      </c>
    </row>
    <row r="450" spans="1:4" x14ac:dyDescent="0.25">
      <c r="A450" t="s">
        <v>8219</v>
      </c>
      <c r="B450">
        <v>16</v>
      </c>
      <c r="C450" t="s">
        <v>8221</v>
      </c>
      <c r="D450">
        <v>0</v>
      </c>
    </row>
    <row r="451" spans="1:4" x14ac:dyDescent="0.25">
      <c r="A451" t="s">
        <v>8219</v>
      </c>
      <c r="B451">
        <v>115</v>
      </c>
      <c r="C451" t="s">
        <v>8221</v>
      </c>
      <c r="D451">
        <v>32</v>
      </c>
    </row>
    <row r="452" spans="1:4" x14ac:dyDescent="0.25">
      <c r="A452" t="s">
        <v>8219</v>
      </c>
      <c r="B452">
        <v>133</v>
      </c>
      <c r="C452" t="s">
        <v>8221</v>
      </c>
      <c r="D452">
        <v>2</v>
      </c>
    </row>
    <row r="453" spans="1:4" x14ac:dyDescent="0.25">
      <c r="A453" t="s">
        <v>8219</v>
      </c>
      <c r="B453">
        <v>70</v>
      </c>
      <c r="C453" t="s">
        <v>8221</v>
      </c>
      <c r="D453">
        <v>7</v>
      </c>
    </row>
    <row r="454" spans="1:4" x14ac:dyDescent="0.25">
      <c r="A454" t="s">
        <v>8219</v>
      </c>
      <c r="B454">
        <v>62</v>
      </c>
      <c r="C454" t="s">
        <v>8221</v>
      </c>
      <c r="D454">
        <v>4</v>
      </c>
    </row>
    <row r="455" spans="1:4" x14ac:dyDescent="0.25">
      <c r="A455" t="s">
        <v>8219</v>
      </c>
      <c r="B455">
        <v>10</v>
      </c>
      <c r="C455" t="s">
        <v>8221</v>
      </c>
      <c r="D455">
        <v>196</v>
      </c>
    </row>
    <row r="456" spans="1:4" x14ac:dyDescent="0.25">
      <c r="A456" t="s">
        <v>8219</v>
      </c>
      <c r="B456">
        <v>499</v>
      </c>
      <c r="C456" t="s">
        <v>8221</v>
      </c>
      <c r="D456">
        <v>11</v>
      </c>
    </row>
    <row r="457" spans="1:4" x14ac:dyDescent="0.25">
      <c r="A457" t="s">
        <v>8219</v>
      </c>
      <c r="B457">
        <v>47</v>
      </c>
      <c r="C457" t="s">
        <v>8221</v>
      </c>
      <c r="D457">
        <v>9</v>
      </c>
    </row>
    <row r="458" spans="1:4" x14ac:dyDescent="0.25">
      <c r="A458" t="s">
        <v>8219</v>
      </c>
      <c r="B458">
        <v>28</v>
      </c>
      <c r="C458" t="s">
        <v>8221</v>
      </c>
      <c r="D458">
        <v>5</v>
      </c>
    </row>
    <row r="459" spans="1:4" x14ac:dyDescent="0.25">
      <c r="A459" t="s">
        <v>8219</v>
      </c>
      <c r="B459">
        <v>24</v>
      </c>
      <c r="C459" t="s">
        <v>8221</v>
      </c>
      <c r="D459">
        <v>8</v>
      </c>
    </row>
    <row r="460" spans="1:4" x14ac:dyDescent="0.25">
      <c r="A460" t="s">
        <v>8219</v>
      </c>
      <c r="B460">
        <v>76</v>
      </c>
      <c r="C460" t="s">
        <v>8221</v>
      </c>
      <c r="D460">
        <v>229</v>
      </c>
    </row>
    <row r="461" spans="1:4" x14ac:dyDescent="0.25">
      <c r="A461" t="s">
        <v>8219</v>
      </c>
      <c r="B461">
        <v>98</v>
      </c>
      <c r="C461" t="s">
        <v>8221</v>
      </c>
      <c r="D461">
        <v>40</v>
      </c>
    </row>
    <row r="462" spans="1:4" x14ac:dyDescent="0.25">
      <c r="A462" t="s">
        <v>8219</v>
      </c>
      <c r="B462">
        <v>30</v>
      </c>
      <c r="C462" t="s">
        <v>8221</v>
      </c>
      <c r="D462">
        <v>123</v>
      </c>
    </row>
    <row r="463" spans="1:4" x14ac:dyDescent="0.25">
      <c r="A463" t="s">
        <v>8219</v>
      </c>
      <c r="B463">
        <v>478</v>
      </c>
      <c r="C463" t="s">
        <v>8221</v>
      </c>
      <c r="D463">
        <v>5</v>
      </c>
    </row>
    <row r="464" spans="1:4" x14ac:dyDescent="0.25">
      <c r="A464" t="s">
        <v>8219</v>
      </c>
      <c r="B464">
        <v>74</v>
      </c>
      <c r="C464" t="s">
        <v>8221</v>
      </c>
      <c r="D464">
        <v>148</v>
      </c>
    </row>
    <row r="465" spans="1:4" x14ac:dyDescent="0.25">
      <c r="A465" t="s">
        <v>8219</v>
      </c>
      <c r="B465">
        <v>131</v>
      </c>
      <c r="C465" t="s">
        <v>8221</v>
      </c>
      <c r="D465">
        <v>10</v>
      </c>
    </row>
    <row r="466" spans="1:4" x14ac:dyDescent="0.25">
      <c r="A466" t="s">
        <v>8219</v>
      </c>
      <c r="B466">
        <v>61</v>
      </c>
      <c r="C466" t="s">
        <v>8221</v>
      </c>
      <c r="D466">
        <v>4</v>
      </c>
    </row>
    <row r="467" spans="1:4" x14ac:dyDescent="0.25">
      <c r="A467" t="s">
        <v>8219</v>
      </c>
      <c r="B467">
        <v>1071</v>
      </c>
      <c r="C467" t="s">
        <v>8221</v>
      </c>
      <c r="D467">
        <v>21</v>
      </c>
    </row>
    <row r="468" spans="1:4" x14ac:dyDescent="0.25">
      <c r="A468" t="s">
        <v>8219</v>
      </c>
      <c r="B468">
        <v>122</v>
      </c>
      <c r="C468" t="s">
        <v>8221</v>
      </c>
      <c r="D468">
        <v>2</v>
      </c>
    </row>
    <row r="469" spans="1:4" x14ac:dyDescent="0.25">
      <c r="A469" t="s">
        <v>8219</v>
      </c>
      <c r="B469">
        <v>111</v>
      </c>
      <c r="C469" t="s">
        <v>8221</v>
      </c>
      <c r="D469">
        <v>0</v>
      </c>
    </row>
    <row r="470" spans="1:4" x14ac:dyDescent="0.25">
      <c r="A470" t="s">
        <v>8219</v>
      </c>
      <c r="B470">
        <v>255</v>
      </c>
      <c r="C470" t="s">
        <v>8221</v>
      </c>
      <c r="D470">
        <v>4</v>
      </c>
    </row>
    <row r="471" spans="1:4" x14ac:dyDescent="0.25">
      <c r="A471" t="s">
        <v>8219</v>
      </c>
      <c r="B471">
        <v>141</v>
      </c>
      <c r="C471" t="s">
        <v>8221</v>
      </c>
      <c r="D471">
        <v>1</v>
      </c>
    </row>
    <row r="472" spans="1:4" x14ac:dyDescent="0.25">
      <c r="A472" t="s">
        <v>8219</v>
      </c>
      <c r="B472">
        <v>159</v>
      </c>
      <c r="C472" t="s">
        <v>8221</v>
      </c>
      <c r="D472">
        <v>30</v>
      </c>
    </row>
    <row r="473" spans="1:4" x14ac:dyDescent="0.25">
      <c r="A473" t="s">
        <v>8219</v>
      </c>
      <c r="B473">
        <v>99</v>
      </c>
      <c r="C473" t="s">
        <v>8221</v>
      </c>
      <c r="D473">
        <v>3</v>
      </c>
    </row>
    <row r="474" spans="1:4" x14ac:dyDescent="0.25">
      <c r="A474" t="s">
        <v>8219</v>
      </c>
      <c r="B474">
        <v>96</v>
      </c>
      <c r="C474" t="s">
        <v>8221</v>
      </c>
      <c r="D474">
        <v>975</v>
      </c>
    </row>
    <row r="475" spans="1:4" x14ac:dyDescent="0.25">
      <c r="A475" t="s">
        <v>8219</v>
      </c>
      <c r="B475">
        <v>27</v>
      </c>
      <c r="C475" t="s">
        <v>8221</v>
      </c>
      <c r="D475">
        <v>167</v>
      </c>
    </row>
    <row r="476" spans="1:4" x14ac:dyDescent="0.25">
      <c r="A476" t="s">
        <v>8219</v>
      </c>
      <c r="B476">
        <v>166</v>
      </c>
      <c r="C476" t="s">
        <v>8221</v>
      </c>
      <c r="D476">
        <v>5</v>
      </c>
    </row>
    <row r="477" spans="1:4" x14ac:dyDescent="0.25">
      <c r="A477" t="s">
        <v>8219</v>
      </c>
      <c r="B477">
        <v>76</v>
      </c>
      <c r="C477" t="s">
        <v>8221</v>
      </c>
      <c r="D477">
        <v>18</v>
      </c>
    </row>
    <row r="478" spans="1:4" x14ac:dyDescent="0.25">
      <c r="A478" t="s">
        <v>8219</v>
      </c>
      <c r="B478">
        <v>211</v>
      </c>
      <c r="C478" t="s">
        <v>8221</v>
      </c>
      <c r="D478">
        <v>98</v>
      </c>
    </row>
    <row r="479" spans="1:4" x14ac:dyDescent="0.25">
      <c r="A479" t="s">
        <v>8219</v>
      </c>
      <c r="B479">
        <v>21</v>
      </c>
      <c r="C479" t="s">
        <v>8221</v>
      </c>
      <c r="D479">
        <v>4</v>
      </c>
    </row>
    <row r="480" spans="1:4" x14ac:dyDescent="0.25">
      <c r="A480" t="s">
        <v>8219</v>
      </c>
      <c r="B480">
        <v>61</v>
      </c>
      <c r="C480" t="s">
        <v>8221</v>
      </c>
      <c r="D480">
        <v>3</v>
      </c>
    </row>
    <row r="481" spans="1:4" x14ac:dyDescent="0.25">
      <c r="A481" t="s">
        <v>8219</v>
      </c>
      <c r="B481">
        <v>30</v>
      </c>
      <c r="C481" t="s">
        <v>8221</v>
      </c>
      <c r="D481">
        <v>1</v>
      </c>
    </row>
    <row r="482" spans="1:4" x14ac:dyDescent="0.25">
      <c r="A482" t="s">
        <v>8219</v>
      </c>
      <c r="B482">
        <v>375</v>
      </c>
      <c r="C482" t="s">
        <v>8221</v>
      </c>
      <c r="D482">
        <v>0</v>
      </c>
    </row>
    <row r="483" spans="1:4" x14ac:dyDescent="0.25">
      <c r="A483" t="s">
        <v>8219</v>
      </c>
      <c r="B483">
        <v>111</v>
      </c>
      <c r="C483" t="s">
        <v>8221</v>
      </c>
      <c r="D483">
        <v>9</v>
      </c>
    </row>
    <row r="484" spans="1:4" x14ac:dyDescent="0.25">
      <c r="A484" t="s">
        <v>8219</v>
      </c>
      <c r="B484">
        <v>123</v>
      </c>
      <c r="C484" t="s">
        <v>8221</v>
      </c>
      <c r="D484">
        <v>2</v>
      </c>
    </row>
    <row r="485" spans="1:4" x14ac:dyDescent="0.25">
      <c r="A485" t="s">
        <v>8219</v>
      </c>
      <c r="B485">
        <v>70</v>
      </c>
      <c r="C485" t="s">
        <v>8221</v>
      </c>
      <c r="D485">
        <v>0</v>
      </c>
    </row>
    <row r="486" spans="1:4" x14ac:dyDescent="0.25">
      <c r="A486" t="s">
        <v>8219</v>
      </c>
      <c r="B486">
        <v>85</v>
      </c>
      <c r="C486" t="s">
        <v>8221</v>
      </c>
      <c r="D486">
        <v>147</v>
      </c>
    </row>
    <row r="487" spans="1:4" x14ac:dyDescent="0.25">
      <c r="A487" t="s">
        <v>8219</v>
      </c>
      <c r="B487">
        <v>86</v>
      </c>
      <c r="C487" t="s">
        <v>8221</v>
      </c>
      <c r="D487">
        <v>49</v>
      </c>
    </row>
    <row r="488" spans="1:4" x14ac:dyDescent="0.25">
      <c r="A488" t="s">
        <v>8219</v>
      </c>
      <c r="B488">
        <v>13</v>
      </c>
      <c r="C488" t="s">
        <v>8221</v>
      </c>
      <c r="D488">
        <v>1</v>
      </c>
    </row>
    <row r="489" spans="1:4" x14ac:dyDescent="0.25">
      <c r="A489" t="s">
        <v>8219</v>
      </c>
      <c r="B489">
        <v>33</v>
      </c>
      <c r="C489" t="s">
        <v>8221</v>
      </c>
      <c r="D489">
        <v>2</v>
      </c>
    </row>
    <row r="490" spans="1:4" x14ac:dyDescent="0.25">
      <c r="A490" t="s">
        <v>8219</v>
      </c>
      <c r="B490">
        <v>15</v>
      </c>
      <c r="C490" t="s">
        <v>8221</v>
      </c>
      <c r="D490">
        <v>7</v>
      </c>
    </row>
    <row r="491" spans="1:4" x14ac:dyDescent="0.25">
      <c r="A491" t="s">
        <v>8219</v>
      </c>
      <c r="B491">
        <v>273</v>
      </c>
      <c r="C491" t="s">
        <v>8221</v>
      </c>
      <c r="D491">
        <v>4</v>
      </c>
    </row>
    <row r="492" spans="1:4" x14ac:dyDescent="0.25">
      <c r="A492" t="s">
        <v>8219</v>
      </c>
      <c r="B492">
        <v>714</v>
      </c>
      <c r="C492" t="s">
        <v>8221</v>
      </c>
      <c r="D492">
        <v>27</v>
      </c>
    </row>
    <row r="493" spans="1:4" x14ac:dyDescent="0.25">
      <c r="A493" t="s">
        <v>8219</v>
      </c>
      <c r="B493">
        <v>170</v>
      </c>
      <c r="C493" t="s">
        <v>8221</v>
      </c>
      <c r="D493">
        <v>94</v>
      </c>
    </row>
    <row r="494" spans="1:4" x14ac:dyDescent="0.25">
      <c r="A494" t="s">
        <v>8219</v>
      </c>
      <c r="B494">
        <v>512</v>
      </c>
      <c r="C494" t="s">
        <v>8221</v>
      </c>
      <c r="D494">
        <v>29</v>
      </c>
    </row>
    <row r="495" spans="1:4" x14ac:dyDescent="0.25">
      <c r="A495" t="s">
        <v>8219</v>
      </c>
      <c r="B495">
        <v>314</v>
      </c>
      <c r="C495" t="s">
        <v>8221</v>
      </c>
      <c r="D495">
        <v>7</v>
      </c>
    </row>
    <row r="496" spans="1:4" x14ac:dyDescent="0.25">
      <c r="A496" t="s">
        <v>8219</v>
      </c>
      <c r="B496">
        <v>167</v>
      </c>
      <c r="C496" t="s">
        <v>8221</v>
      </c>
      <c r="D496">
        <v>22</v>
      </c>
    </row>
    <row r="497" spans="1:4" x14ac:dyDescent="0.25">
      <c r="A497" t="s">
        <v>8219</v>
      </c>
      <c r="B497">
        <v>9</v>
      </c>
      <c r="C497" t="s">
        <v>8221</v>
      </c>
      <c r="D497">
        <v>1</v>
      </c>
    </row>
    <row r="498" spans="1:4" x14ac:dyDescent="0.25">
      <c r="A498" t="s">
        <v>8219</v>
      </c>
      <c r="B498">
        <v>103</v>
      </c>
      <c r="C498" t="s">
        <v>8221</v>
      </c>
      <c r="D498">
        <v>10</v>
      </c>
    </row>
    <row r="499" spans="1:4" x14ac:dyDescent="0.25">
      <c r="A499" t="s">
        <v>8219</v>
      </c>
      <c r="B499">
        <v>111</v>
      </c>
      <c r="C499" t="s">
        <v>8221</v>
      </c>
      <c r="D499">
        <v>6</v>
      </c>
    </row>
    <row r="500" spans="1:4" x14ac:dyDescent="0.25">
      <c r="A500" t="s">
        <v>8219</v>
      </c>
      <c r="B500">
        <v>271</v>
      </c>
      <c r="C500" t="s">
        <v>8221</v>
      </c>
      <c r="D500">
        <v>24</v>
      </c>
    </row>
    <row r="501" spans="1:4" x14ac:dyDescent="0.25">
      <c r="A501" t="s">
        <v>8219</v>
      </c>
      <c r="B501">
        <v>101</v>
      </c>
      <c r="C501" t="s">
        <v>8221</v>
      </c>
      <c r="D501">
        <v>15</v>
      </c>
    </row>
    <row r="502" spans="1:4" x14ac:dyDescent="0.25">
      <c r="A502" t="s">
        <v>8219</v>
      </c>
      <c r="B502">
        <v>57</v>
      </c>
      <c r="C502" t="s">
        <v>8221</v>
      </c>
      <c r="D502">
        <v>37</v>
      </c>
    </row>
    <row r="503" spans="1:4" x14ac:dyDescent="0.25">
      <c r="A503" t="s">
        <v>8219</v>
      </c>
      <c r="B503">
        <v>62</v>
      </c>
      <c r="C503" t="s">
        <v>8221</v>
      </c>
      <c r="D503">
        <v>20</v>
      </c>
    </row>
    <row r="504" spans="1:4" x14ac:dyDescent="0.25">
      <c r="A504" t="s">
        <v>8219</v>
      </c>
      <c r="B504">
        <v>32</v>
      </c>
      <c r="C504" t="s">
        <v>8221</v>
      </c>
      <c r="D504">
        <v>7</v>
      </c>
    </row>
    <row r="505" spans="1:4" x14ac:dyDescent="0.25">
      <c r="A505" t="s">
        <v>8219</v>
      </c>
      <c r="B505">
        <v>141</v>
      </c>
      <c r="C505" t="s">
        <v>8221</v>
      </c>
      <c r="D505">
        <v>0</v>
      </c>
    </row>
    <row r="506" spans="1:4" x14ac:dyDescent="0.25">
      <c r="A506" t="s">
        <v>8219</v>
      </c>
      <c r="B506">
        <v>75</v>
      </c>
      <c r="C506" t="s">
        <v>8221</v>
      </c>
      <c r="D506">
        <v>21</v>
      </c>
    </row>
    <row r="507" spans="1:4" x14ac:dyDescent="0.25">
      <c r="A507" t="s">
        <v>8219</v>
      </c>
      <c r="B507">
        <v>46</v>
      </c>
      <c r="C507" t="s">
        <v>8221</v>
      </c>
      <c r="D507">
        <v>3</v>
      </c>
    </row>
    <row r="508" spans="1:4" x14ac:dyDescent="0.25">
      <c r="A508" t="s">
        <v>8219</v>
      </c>
      <c r="B508">
        <v>103</v>
      </c>
      <c r="C508" t="s">
        <v>8221</v>
      </c>
      <c r="D508">
        <v>11</v>
      </c>
    </row>
    <row r="509" spans="1:4" x14ac:dyDescent="0.25">
      <c r="A509" t="s">
        <v>8219</v>
      </c>
      <c r="B509">
        <v>6</v>
      </c>
      <c r="C509" t="s">
        <v>8221</v>
      </c>
      <c r="D509">
        <v>1</v>
      </c>
    </row>
    <row r="510" spans="1:4" x14ac:dyDescent="0.25">
      <c r="A510" t="s">
        <v>8219</v>
      </c>
      <c r="B510">
        <v>83</v>
      </c>
      <c r="C510" t="s">
        <v>8221</v>
      </c>
      <c r="D510">
        <v>312</v>
      </c>
    </row>
    <row r="511" spans="1:4" x14ac:dyDescent="0.25">
      <c r="A511" t="s">
        <v>8219</v>
      </c>
      <c r="B511">
        <v>108</v>
      </c>
      <c r="C511" t="s">
        <v>8221</v>
      </c>
      <c r="D511">
        <v>1</v>
      </c>
    </row>
    <row r="512" spans="1:4" x14ac:dyDescent="0.25">
      <c r="A512" t="s">
        <v>8219</v>
      </c>
      <c r="B512">
        <v>25</v>
      </c>
      <c r="C512" t="s">
        <v>8221</v>
      </c>
      <c r="D512">
        <v>3</v>
      </c>
    </row>
    <row r="513" spans="1:4" x14ac:dyDescent="0.25">
      <c r="A513" t="s">
        <v>8219</v>
      </c>
      <c r="B513">
        <v>549</v>
      </c>
      <c r="C513" t="s">
        <v>8221</v>
      </c>
      <c r="D513">
        <v>4</v>
      </c>
    </row>
    <row r="514" spans="1:4" x14ac:dyDescent="0.25">
      <c r="A514" t="s">
        <v>8219</v>
      </c>
      <c r="B514">
        <v>222</v>
      </c>
      <c r="C514" t="s">
        <v>8221</v>
      </c>
      <c r="D514">
        <v>10</v>
      </c>
    </row>
    <row r="515" spans="1:4" x14ac:dyDescent="0.25">
      <c r="A515" t="s">
        <v>8219</v>
      </c>
      <c r="B515">
        <v>183</v>
      </c>
      <c r="C515" t="s">
        <v>8221</v>
      </c>
      <c r="D515">
        <v>8</v>
      </c>
    </row>
    <row r="516" spans="1:4" x14ac:dyDescent="0.25">
      <c r="A516" t="s">
        <v>8219</v>
      </c>
      <c r="B516">
        <v>89</v>
      </c>
      <c r="C516" t="s">
        <v>8221</v>
      </c>
      <c r="D516">
        <v>3</v>
      </c>
    </row>
    <row r="517" spans="1:4" x14ac:dyDescent="0.25">
      <c r="A517" t="s">
        <v>8219</v>
      </c>
      <c r="B517">
        <v>253</v>
      </c>
      <c r="C517" t="s">
        <v>8221</v>
      </c>
      <c r="D517">
        <v>1</v>
      </c>
    </row>
    <row r="518" spans="1:4" x14ac:dyDescent="0.25">
      <c r="A518" t="s">
        <v>8219</v>
      </c>
      <c r="B518">
        <v>140</v>
      </c>
      <c r="C518" t="s">
        <v>8221</v>
      </c>
      <c r="D518">
        <v>0</v>
      </c>
    </row>
    <row r="519" spans="1:4" x14ac:dyDescent="0.25">
      <c r="A519" t="s">
        <v>8219</v>
      </c>
      <c r="B519">
        <v>103</v>
      </c>
      <c r="C519" t="s">
        <v>8221</v>
      </c>
      <c r="D519">
        <v>5</v>
      </c>
    </row>
    <row r="520" spans="1:4" x14ac:dyDescent="0.25">
      <c r="A520" t="s">
        <v>8219</v>
      </c>
      <c r="B520">
        <v>138</v>
      </c>
      <c r="C520" t="s">
        <v>8221</v>
      </c>
      <c r="D520">
        <v>0</v>
      </c>
    </row>
    <row r="521" spans="1:4" x14ac:dyDescent="0.25">
      <c r="A521" t="s">
        <v>8219</v>
      </c>
      <c r="B521">
        <v>191</v>
      </c>
      <c r="C521" t="s">
        <v>8221</v>
      </c>
      <c r="D521">
        <v>3</v>
      </c>
    </row>
    <row r="522" spans="1:4" x14ac:dyDescent="0.25">
      <c r="A522" t="s">
        <v>8219</v>
      </c>
      <c r="B522">
        <v>45</v>
      </c>
      <c r="C522" t="s">
        <v>8221</v>
      </c>
      <c r="D522">
        <v>7</v>
      </c>
    </row>
    <row r="523" spans="1:4" x14ac:dyDescent="0.25">
      <c r="A523" t="s">
        <v>8219</v>
      </c>
      <c r="B523">
        <v>17</v>
      </c>
      <c r="C523" t="s">
        <v>8221</v>
      </c>
      <c r="D523">
        <v>0</v>
      </c>
    </row>
    <row r="524" spans="1:4" x14ac:dyDescent="0.25">
      <c r="A524" t="s">
        <v>8219</v>
      </c>
      <c r="B524">
        <v>31</v>
      </c>
      <c r="C524" t="s">
        <v>8221</v>
      </c>
      <c r="D524">
        <v>2</v>
      </c>
    </row>
    <row r="525" spans="1:4" x14ac:dyDescent="0.25">
      <c r="A525" t="s">
        <v>8219</v>
      </c>
      <c r="B525">
        <v>50</v>
      </c>
      <c r="C525" t="s">
        <v>8221</v>
      </c>
      <c r="D525">
        <v>23</v>
      </c>
    </row>
    <row r="526" spans="1:4" x14ac:dyDescent="0.25">
      <c r="A526" t="s">
        <v>8219</v>
      </c>
      <c r="B526">
        <v>59</v>
      </c>
      <c r="C526" t="s">
        <v>8221</v>
      </c>
      <c r="D526">
        <v>1</v>
      </c>
    </row>
    <row r="527" spans="1:4" x14ac:dyDescent="0.25">
      <c r="A527" t="s">
        <v>8219</v>
      </c>
      <c r="B527">
        <v>81</v>
      </c>
      <c r="C527" t="s">
        <v>8221</v>
      </c>
      <c r="D527">
        <v>2</v>
      </c>
    </row>
    <row r="528" spans="1:4" x14ac:dyDescent="0.25">
      <c r="A528" t="s">
        <v>8219</v>
      </c>
      <c r="B528">
        <v>508</v>
      </c>
      <c r="C528" t="s">
        <v>8221</v>
      </c>
      <c r="D528">
        <v>3</v>
      </c>
    </row>
    <row r="529" spans="1:4" x14ac:dyDescent="0.25">
      <c r="A529" t="s">
        <v>8219</v>
      </c>
      <c r="B529">
        <v>74</v>
      </c>
      <c r="C529" t="s">
        <v>8221</v>
      </c>
      <c r="D529">
        <v>0</v>
      </c>
    </row>
    <row r="530" spans="1:4" x14ac:dyDescent="0.25">
      <c r="A530" t="s">
        <v>8219</v>
      </c>
      <c r="B530">
        <v>141</v>
      </c>
      <c r="C530" t="s">
        <v>8221</v>
      </c>
      <c r="D530">
        <v>13</v>
      </c>
    </row>
    <row r="531" spans="1:4" x14ac:dyDescent="0.25">
      <c r="A531" t="s">
        <v>8219</v>
      </c>
      <c r="B531">
        <v>711</v>
      </c>
      <c r="C531" t="s">
        <v>8221</v>
      </c>
      <c r="D531">
        <v>1</v>
      </c>
    </row>
    <row r="532" spans="1:4" x14ac:dyDescent="0.25">
      <c r="A532" t="s">
        <v>8219</v>
      </c>
      <c r="B532">
        <v>141</v>
      </c>
      <c r="C532" t="s">
        <v>8221</v>
      </c>
      <c r="D532">
        <v>1</v>
      </c>
    </row>
    <row r="533" spans="1:4" x14ac:dyDescent="0.25">
      <c r="A533" t="s">
        <v>8219</v>
      </c>
      <c r="B533">
        <v>109</v>
      </c>
      <c r="C533" t="s">
        <v>8221</v>
      </c>
      <c r="D533">
        <v>1</v>
      </c>
    </row>
    <row r="534" spans="1:4" x14ac:dyDescent="0.25">
      <c r="A534" t="s">
        <v>8219</v>
      </c>
      <c r="B534">
        <v>361</v>
      </c>
      <c r="C534" t="s">
        <v>8221</v>
      </c>
      <c r="D534">
        <v>6</v>
      </c>
    </row>
    <row r="535" spans="1:4" x14ac:dyDescent="0.25">
      <c r="A535" t="s">
        <v>8219</v>
      </c>
      <c r="B535">
        <v>176</v>
      </c>
      <c r="C535" t="s">
        <v>8221</v>
      </c>
      <c r="D535">
        <v>39</v>
      </c>
    </row>
    <row r="536" spans="1:4" x14ac:dyDescent="0.25">
      <c r="A536" t="s">
        <v>8219</v>
      </c>
      <c r="B536">
        <v>670</v>
      </c>
      <c r="C536" t="s">
        <v>8221</v>
      </c>
      <c r="D536">
        <v>4</v>
      </c>
    </row>
    <row r="537" spans="1:4" x14ac:dyDescent="0.25">
      <c r="A537" t="s">
        <v>8219</v>
      </c>
      <c r="B537">
        <v>96</v>
      </c>
      <c r="C537" t="s">
        <v>8221</v>
      </c>
      <c r="D537">
        <v>1</v>
      </c>
    </row>
    <row r="538" spans="1:4" x14ac:dyDescent="0.25">
      <c r="A538" t="s">
        <v>8219</v>
      </c>
      <c r="B538">
        <v>74</v>
      </c>
      <c r="C538" t="s">
        <v>8221</v>
      </c>
      <c r="D538">
        <v>0</v>
      </c>
    </row>
    <row r="539" spans="1:4" x14ac:dyDescent="0.25">
      <c r="A539" t="s">
        <v>8219</v>
      </c>
      <c r="B539">
        <v>52</v>
      </c>
      <c r="C539" t="s">
        <v>8221</v>
      </c>
      <c r="D539">
        <v>0</v>
      </c>
    </row>
    <row r="540" spans="1:4" x14ac:dyDescent="0.25">
      <c r="A540" t="s">
        <v>8219</v>
      </c>
      <c r="B540">
        <v>105</v>
      </c>
      <c r="C540" t="s">
        <v>8221</v>
      </c>
      <c r="D540">
        <v>0</v>
      </c>
    </row>
    <row r="541" spans="1:4" x14ac:dyDescent="0.25">
      <c r="A541" t="s">
        <v>8219</v>
      </c>
      <c r="B541">
        <v>41</v>
      </c>
      <c r="C541" t="s">
        <v>8221</v>
      </c>
      <c r="D541">
        <v>8</v>
      </c>
    </row>
    <row r="542" spans="1:4" x14ac:dyDescent="0.25">
      <c r="A542" t="s">
        <v>8219</v>
      </c>
      <c r="B542">
        <v>34</v>
      </c>
      <c r="C542" t="s">
        <v>8221</v>
      </c>
      <c r="D542">
        <v>0</v>
      </c>
    </row>
    <row r="543" spans="1:4" x14ac:dyDescent="0.25">
      <c r="A543" t="s">
        <v>8219</v>
      </c>
      <c r="B543">
        <v>66</v>
      </c>
      <c r="C543" t="s">
        <v>8221</v>
      </c>
      <c r="D543">
        <v>1</v>
      </c>
    </row>
    <row r="544" spans="1:4" x14ac:dyDescent="0.25">
      <c r="A544" t="s">
        <v>8219</v>
      </c>
      <c r="B544">
        <v>50</v>
      </c>
      <c r="C544" t="s">
        <v>8221</v>
      </c>
      <c r="D544">
        <v>12</v>
      </c>
    </row>
    <row r="545" spans="1:4" x14ac:dyDescent="0.25">
      <c r="A545" t="s">
        <v>8219</v>
      </c>
      <c r="B545">
        <v>159</v>
      </c>
      <c r="C545" t="s">
        <v>8221</v>
      </c>
      <c r="D545">
        <v>0</v>
      </c>
    </row>
    <row r="546" spans="1:4" x14ac:dyDescent="0.25">
      <c r="A546" t="s">
        <v>8219</v>
      </c>
      <c r="B546">
        <v>182</v>
      </c>
      <c r="C546" t="s">
        <v>8221</v>
      </c>
      <c r="D546">
        <v>3</v>
      </c>
    </row>
    <row r="547" spans="1:4" x14ac:dyDescent="0.25">
      <c r="A547" t="s">
        <v>8219</v>
      </c>
      <c r="B547">
        <v>206</v>
      </c>
      <c r="C547" t="s">
        <v>8221</v>
      </c>
      <c r="D547">
        <v>2</v>
      </c>
    </row>
    <row r="548" spans="1:4" x14ac:dyDescent="0.25">
      <c r="A548" t="s">
        <v>8219</v>
      </c>
      <c r="B548">
        <v>169</v>
      </c>
      <c r="C548" t="s">
        <v>8221</v>
      </c>
      <c r="D548">
        <v>6</v>
      </c>
    </row>
    <row r="549" spans="1:4" x14ac:dyDescent="0.25">
      <c r="A549" t="s">
        <v>8219</v>
      </c>
      <c r="B549">
        <v>31</v>
      </c>
      <c r="C549" t="s">
        <v>8221</v>
      </c>
      <c r="D549">
        <v>0</v>
      </c>
    </row>
    <row r="550" spans="1:4" x14ac:dyDescent="0.25">
      <c r="A550" t="s">
        <v>8219</v>
      </c>
      <c r="B550">
        <v>28</v>
      </c>
      <c r="C550" t="s">
        <v>8221</v>
      </c>
      <c r="D550">
        <v>15</v>
      </c>
    </row>
    <row r="551" spans="1:4" x14ac:dyDescent="0.25">
      <c r="A551" t="s">
        <v>8219</v>
      </c>
      <c r="B551">
        <v>54</v>
      </c>
      <c r="C551" t="s">
        <v>8221</v>
      </c>
      <c r="D551">
        <v>1</v>
      </c>
    </row>
    <row r="552" spans="1:4" x14ac:dyDescent="0.25">
      <c r="A552" t="s">
        <v>8219</v>
      </c>
      <c r="B552">
        <v>467</v>
      </c>
      <c r="C552" t="s">
        <v>8221</v>
      </c>
      <c r="D552">
        <v>3</v>
      </c>
    </row>
    <row r="553" spans="1:4" x14ac:dyDescent="0.25">
      <c r="A553" t="s">
        <v>8219</v>
      </c>
      <c r="B553">
        <v>389</v>
      </c>
      <c r="C553" t="s">
        <v>8221</v>
      </c>
      <c r="D553">
        <v>8</v>
      </c>
    </row>
    <row r="554" spans="1:4" x14ac:dyDescent="0.25">
      <c r="A554" t="s">
        <v>8219</v>
      </c>
      <c r="B554">
        <v>68</v>
      </c>
      <c r="C554" t="s">
        <v>8221</v>
      </c>
      <c r="D554">
        <v>0</v>
      </c>
    </row>
    <row r="555" spans="1:4" x14ac:dyDescent="0.25">
      <c r="A555" t="s">
        <v>8219</v>
      </c>
      <c r="B555">
        <v>413</v>
      </c>
      <c r="C555" t="s">
        <v>8221</v>
      </c>
      <c r="D555">
        <v>3</v>
      </c>
    </row>
    <row r="556" spans="1:4" x14ac:dyDescent="0.25">
      <c r="A556" t="s">
        <v>8219</v>
      </c>
      <c r="B556">
        <v>190</v>
      </c>
      <c r="C556" t="s">
        <v>8221</v>
      </c>
      <c r="D556">
        <v>3</v>
      </c>
    </row>
    <row r="557" spans="1:4" x14ac:dyDescent="0.25">
      <c r="A557" t="s">
        <v>8219</v>
      </c>
      <c r="B557">
        <v>189</v>
      </c>
      <c r="C557" t="s">
        <v>8221</v>
      </c>
      <c r="D557">
        <v>0</v>
      </c>
    </row>
    <row r="558" spans="1:4" x14ac:dyDescent="0.25">
      <c r="A558" t="s">
        <v>8219</v>
      </c>
      <c r="B558">
        <v>130</v>
      </c>
      <c r="C558" t="s">
        <v>8221</v>
      </c>
      <c r="D558">
        <v>19</v>
      </c>
    </row>
    <row r="559" spans="1:4" x14ac:dyDescent="0.25">
      <c r="A559" t="s">
        <v>8219</v>
      </c>
      <c r="B559">
        <v>74</v>
      </c>
      <c r="C559" t="s">
        <v>8221</v>
      </c>
      <c r="D559">
        <v>0</v>
      </c>
    </row>
    <row r="560" spans="1:4" x14ac:dyDescent="0.25">
      <c r="A560" t="s">
        <v>8219</v>
      </c>
      <c r="B560">
        <v>274</v>
      </c>
      <c r="C560" t="s">
        <v>8221</v>
      </c>
      <c r="D560">
        <v>2</v>
      </c>
    </row>
    <row r="561" spans="1:4" x14ac:dyDescent="0.25">
      <c r="A561" t="s">
        <v>8219</v>
      </c>
      <c r="B561">
        <v>22</v>
      </c>
      <c r="C561" t="s">
        <v>8221</v>
      </c>
      <c r="D561">
        <v>0</v>
      </c>
    </row>
    <row r="562" spans="1:4" x14ac:dyDescent="0.25">
      <c r="A562" t="s">
        <v>8219</v>
      </c>
      <c r="B562">
        <v>31</v>
      </c>
      <c r="C562" t="s">
        <v>8221</v>
      </c>
      <c r="D562">
        <v>0</v>
      </c>
    </row>
    <row r="563" spans="1:4" x14ac:dyDescent="0.25">
      <c r="A563" t="s">
        <v>8219</v>
      </c>
      <c r="B563">
        <v>63</v>
      </c>
      <c r="C563" t="s">
        <v>8221</v>
      </c>
      <c r="D563">
        <v>25</v>
      </c>
    </row>
    <row r="564" spans="1:4" x14ac:dyDescent="0.25">
      <c r="A564" t="s">
        <v>8219</v>
      </c>
      <c r="B564">
        <v>20</v>
      </c>
      <c r="C564" t="s">
        <v>8221</v>
      </c>
      <c r="D564">
        <v>8</v>
      </c>
    </row>
    <row r="565" spans="1:4" x14ac:dyDescent="0.25">
      <c r="A565" t="s">
        <v>8219</v>
      </c>
      <c r="B565">
        <v>25</v>
      </c>
      <c r="C565" t="s">
        <v>8221</v>
      </c>
      <c r="D565">
        <v>16</v>
      </c>
    </row>
    <row r="566" spans="1:4" x14ac:dyDescent="0.25">
      <c r="A566" t="s">
        <v>8219</v>
      </c>
      <c r="B566">
        <v>61</v>
      </c>
      <c r="C566" t="s">
        <v>8221</v>
      </c>
      <c r="D566">
        <v>3</v>
      </c>
    </row>
    <row r="567" spans="1:4" x14ac:dyDescent="0.25">
      <c r="A567" t="s">
        <v>8219</v>
      </c>
      <c r="B567">
        <v>52</v>
      </c>
      <c r="C567" t="s">
        <v>8221</v>
      </c>
      <c r="D567">
        <v>3</v>
      </c>
    </row>
    <row r="568" spans="1:4" x14ac:dyDescent="0.25">
      <c r="A568" t="s">
        <v>8219</v>
      </c>
      <c r="B568">
        <v>86</v>
      </c>
      <c r="C568" t="s">
        <v>8221</v>
      </c>
      <c r="D568">
        <v>2</v>
      </c>
    </row>
    <row r="569" spans="1:4" x14ac:dyDescent="0.25">
      <c r="A569" t="s">
        <v>8219</v>
      </c>
      <c r="B569">
        <v>42</v>
      </c>
      <c r="C569" t="s">
        <v>8221</v>
      </c>
      <c r="D569">
        <v>1</v>
      </c>
    </row>
    <row r="570" spans="1:4" x14ac:dyDescent="0.25">
      <c r="A570" t="s">
        <v>8219</v>
      </c>
      <c r="B570">
        <v>52</v>
      </c>
      <c r="C570" t="s">
        <v>8221</v>
      </c>
      <c r="D570">
        <v>0</v>
      </c>
    </row>
    <row r="571" spans="1:4" x14ac:dyDescent="0.25">
      <c r="A571" t="s">
        <v>8219</v>
      </c>
      <c r="B571">
        <v>120</v>
      </c>
      <c r="C571" t="s">
        <v>8221</v>
      </c>
      <c r="D571">
        <v>1</v>
      </c>
    </row>
    <row r="572" spans="1:4" x14ac:dyDescent="0.25">
      <c r="A572" t="s">
        <v>8219</v>
      </c>
      <c r="B572">
        <v>22</v>
      </c>
      <c r="C572" t="s">
        <v>8221</v>
      </c>
      <c r="D572">
        <v>19</v>
      </c>
    </row>
    <row r="573" spans="1:4" x14ac:dyDescent="0.25">
      <c r="A573" t="s">
        <v>8219</v>
      </c>
      <c r="B573">
        <v>64</v>
      </c>
      <c r="C573" t="s">
        <v>8221</v>
      </c>
      <c r="D573">
        <v>9</v>
      </c>
    </row>
    <row r="574" spans="1:4" x14ac:dyDescent="0.25">
      <c r="A574" t="s">
        <v>8219</v>
      </c>
      <c r="B574">
        <v>23</v>
      </c>
      <c r="C574" t="s">
        <v>8221</v>
      </c>
      <c r="D574">
        <v>1</v>
      </c>
    </row>
    <row r="575" spans="1:4" x14ac:dyDescent="0.25">
      <c r="A575" t="s">
        <v>8219</v>
      </c>
      <c r="B575">
        <v>238</v>
      </c>
      <c r="C575" t="s">
        <v>8221</v>
      </c>
      <c r="D575">
        <v>0</v>
      </c>
    </row>
    <row r="576" spans="1:4" x14ac:dyDescent="0.25">
      <c r="A576" t="s">
        <v>8219</v>
      </c>
      <c r="B576">
        <v>33</v>
      </c>
      <c r="C576" t="s">
        <v>8221</v>
      </c>
      <c r="D576">
        <v>1</v>
      </c>
    </row>
    <row r="577" spans="1:4" x14ac:dyDescent="0.25">
      <c r="A577" t="s">
        <v>8219</v>
      </c>
      <c r="B577">
        <v>32</v>
      </c>
      <c r="C577" t="s">
        <v>8221</v>
      </c>
      <c r="D577">
        <v>5</v>
      </c>
    </row>
    <row r="578" spans="1:4" x14ac:dyDescent="0.25">
      <c r="A578" t="s">
        <v>8219</v>
      </c>
      <c r="B578">
        <v>24</v>
      </c>
      <c r="C578" t="s">
        <v>8221</v>
      </c>
      <c r="D578">
        <v>85</v>
      </c>
    </row>
    <row r="579" spans="1:4" x14ac:dyDescent="0.25">
      <c r="A579" t="s">
        <v>8219</v>
      </c>
      <c r="B579">
        <v>29</v>
      </c>
      <c r="C579" t="s">
        <v>8221</v>
      </c>
      <c r="D579">
        <v>3</v>
      </c>
    </row>
    <row r="580" spans="1:4" x14ac:dyDescent="0.25">
      <c r="A580" t="s">
        <v>8219</v>
      </c>
      <c r="B580">
        <v>50</v>
      </c>
      <c r="C580" t="s">
        <v>8221</v>
      </c>
      <c r="D580">
        <v>4</v>
      </c>
    </row>
    <row r="581" spans="1:4" x14ac:dyDescent="0.25">
      <c r="A581" t="s">
        <v>8219</v>
      </c>
      <c r="B581">
        <v>108</v>
      </c>
      <c r="C581" t="s">
        <v>8221</v>
      </c>
      <c r="D581">
        <v>3</v>
      </c>
    </row>
    <row r="582" spans="1:4" x14ac:dyDescent="0.25">
      <c r="A582" t="s">
        <v>8219</v>
      </c>
      <c r="B582">
        <v>139</v>
      </c>
      <c r="C582" t="s">
        <v>8221</v>
      </c>
      <c r="D582">
        <v>5</v>
      </c>
    </row>
    <row r="583" spans="1:4" x14ac:dyDescent="0.25">
      <c r="A583" t="s">
        <v>8219</v>
      </c>
      <c r="B583">
        <v>7</v>
      </c>
      <c r="C583" t="s">
        <v>8221</v>
      </c>
      <c r="D583">
        <v>17</v>
      </c>
    </row>
    <row r="584" spans="1:4" x14ac:dyDescent="0.25">
      <c r="A584" t="s">
        <v>8219</v>
      </c>
      <c r="B584">
        <v>149</v>
      </c>
      <c r="C584" t="s">
        <v>8221</v>
      </c>
      <c r="D584">
        <v>3</v>
      </c>
    </row>
    <row r="585" spans="1:4" x14ac:dyDescent="0.25">
      <c r="A585" t="s">
        <v>8219</v>
      </c>
      <c r="B585">
        <v>31</v>
      </c>
      <c r="C585" t="s">
        <v>8221</v>
      </c>
      <c r="D585">
        <v>2</v>
      </c>
    </row>
    <row r="586" spans="1:4" x14ac:dyDescent="0.25">
      <c r="A586" t="s">
        <v>8219</v>
      </c>
      <c r="B586">
        <v>26</v>
      </c>
      <c r="C586" t="s">
        <v>8221</v>
      </c>
      <c r="D586">
        <v>6</v>
      </c>
    </row>
    <row r="587" spans="1:4" x14ac:dyDescent="0.25">
      <c r="A587" t="s">
        <v>8219</v>
      </c>
      <c r="B587">
        <v>172</v>
      </c>
      <c r="C587" t="s">
        <v>8221</v>
      </c>
      <c r="D587">
        <v>0</v>
      </c>
    </row>
    <row r="588" spans="1:4" x14ac:dyDescent="0.25">
      <c r="A588" t="s">
        <v>8219</v>
      </c>
      <c r="B588">
        <v>78</v>
      </c>
      <c r="C588" t="s">
        <v>8221</v>
      </c>
      <c r="D588">
        <v>1</v>
      </c>
    </row>
    <row r="589" spans="1:4" x14ac:dyDescent="0.25">
      <c r="A589" t="s">
        <v>8219</v>
      </c>
      <c r="B589">
        <v>120</v>
      </c>
      <c r="C589" t="s">
        <v>8221</v>
      </c>
      <c r="D589">
        <v>3</v>
      </c>
    </row>
    <row r="590" spans="1:4" x14ac:dyDescent="0.25">
      <c r="A590" t="s">
        <v>8219</v>
      </c>
      <c r="B590">
        <v>227</v>
      </c>
      <c r="C590" t="s">
        <v>8221</v>
      </c>
      <c r="D590">
        <v>13</v>
      </c>
    </row>
    <row r="591" spans="1:4" x14ac:dyDescent="0.25">
      <c r="A591" t="s">
        <v>8219</v>
      </c>
      <c r="B591">
        <v>42</v>
      </c>
      <c r="C591" t="s">
        <v>8221</v>
      </c>
      <c r="D591">
        <v>1</v>
      </c>
    </row>
    <row r="592" spans="1:4" x14ac:dyDescent="0.25">
      <c r="A592" t="s">
        <v>8219</v>
      </c>
      <c r="B592">
        <v>64</v>
      </c>
      <c r="C592" t="s">
        <v>8221</v>
      </c>
      <c r="D592">
        <v>1</v>
      </c>
    </row>
    <row r="593" spans="1:4" x14ac:dyDescent="0.25">
      <c r="A593" t="s">
        <v>8219</v>
      </c>
      <c r="B593">
        <v>121</v>
      </c>
      <c r="C593" t="s">
        <v>8221</v>
      </c>
      <c r="D593">
        <v>9</v>
      </c>
    </row>
    <row r="594" spans="1:4" x14ac:dyDescent="0.25">
      <c r="A594" t="s">
        <v>8219</v>
      </c>
      <c r="B594">
        <v>87</v>
      </c>
      <c r="C594" t="s">
        <v>8221</v>
      </c>
      <c r="D594">
        <v>0</v>
      </c>
    </row>
    <row r="595" spans="1:4" x14ac:dyDescent="0.25">
      <c r="A595" t="s">
        <v>8219</v>
      </c>
      <c r="B595">
        <v>65</v>
      </c>
      <c r="C595" t="s">
        <v>8221</v>
      </c>
      <c r="D595">
        <v>2</v>
      </c>
    </row>
    <row r="596" spans="1:4" x14ac:dyDescent="0.25">
      <c r="A596" t="s">
        <v>8219</v>
      </c>
      <c r="B596">
        <v>49</v>
      </c>
      <c r="C596" t="s">
        <v>8221</v>
      </c>
      <c r="D596">
        <v>1</v>
      </c>
    </row>
    <row r="597" spans="1:4" x14ac:dyDescent="0.25">
      <c r="A597" t="s">
        <v>8219</v>
      </c>
      <c r="B597">
        <v>19</v>
      </c>
      <c r="C597" t="s">
        <v>8221</v>
      </c>
      <c r="D597">
        <v>10</v>
      </c>
    </row>
    <row r="598" spans="1:4" x14ac:dyDescent="0.25">
      <c r="A598" t="s">
        <v>8219</v>
      </c>
      <c r="B598">
        <v>81</v>
      </c>
      <c r="C598" t="s">
        <v>8221</v>
      </c>
      <c r="D598">
        <v>3</v>
      </c>
    </row>
    <row r="599" spans="1:4" x14ac:dyDescent="0.25">
      <c r="A599" t="s">
        <v>8219</v>
      </c>
      <c r="B599">
        <v>264</v>
      </c>
      <c r="C599" t="s">
        <v>8221</v>
      </c>
      <c r="D599">
        <v>2</v>
      </c>
    </row>
    <row r="600" spans="1:4" x14ac:dyDescent="0.25">
      <c r="A600" t="s">
        <v>8219</v>
      </c>
      <c r="B600">
        <v>25</v>
      </c>
      <c r="C600" t="s">
        <v>8221</v>
      </c>
      <c r="D600">
        <v>2</v>
      </c>
    </row>
    <row r="601" spans="1:4" x14ac:dyDescent="0.25">
      <c r="A601" t="s">
        <v>8219</v>
      </c>
      <c r="B601">
        <v>5</v>
      </c>
      <c r="C601" t="s">
        <v>8221</v>
      </c>
      <c r="D601">
        <v>1</v>
      </c>
    </row>
    <row r="602" spans="1:4" x14ac:dyDescent="0.25">
      <c r="A602" t="s">
        <v>8219</v>
      </c>
      <c r="B602">
        <v>144</v>
      </c>
      <c r="C602" t="s">
        <v>8221</v>
      </c>
      <c r="D602">
        <v>14</v>
      </c>
    </row>
    <row r="603" spans="1:4" x14ac:dyDescent="0.25">
      <c r="A603" t="s">
        <v>8219</v>
      </c>
      <c r="B603">
        <v>92</v>
      </c>
      <c r="C603" t="s">
        <v>8221</v>
      </c>
      <c r="D603">
        <v>0</v>
      </c>
    </row>
    <row r="604" spans="1:4" x14ac:dyDescent="0.25">
      <c r="A604" t="s">
        <v>8219</v>
      </c>
      <c r="B604">
        <v>147</v>
      </c>
      <c r="C604" t="s">
        <v>8221</v>
      </c>
      <c r="D604">
        <v>0</v>
      </c>
    </row>
    <row r="605" spans="1:4" x14ac:dyDescent="0.25">
      <c r="A605" t="s">
        <v>8219</v>
      </c>
      <c r="B605">
        <v>90</v>
      </c>
      <c r="C605" t="s">
        <v>8221</v>
      </c>
      <c r="D605">
        <v>4</v>
      </c>
    </row>
    <row r="606" spans="1:4" x14ac:dyDescent="0.25">
      <c r="A606" t="s">
        <v>8219</v>
      </c>
      <c r="B606">
        <v>87</v>
      </c>
      <c r="C606" t="s">
        <v>8221</v>
      </c>
      <c r="D606">
        <v>3</v>
      </c>
    </row>
    <row r="607" spans="1:4" x14ac:dyDescent="0.25">
      <c r="A607" t="s">
        <v>8219</v>
      </c>
      <c r="B607">
        <v>406</v>
      </c>
      <c r="C607" t="s">
        <v>8221</v>
      </c>
      <c r="D607">
        <v>0</v>
      </c>
    </row>
    <row r="608" spans="1:4" x14ac:dyDescent="0.25">
      <c r="A608" t="s">
        <v>8219</v>
      </c>
      <c r="B608">
        <v>20</v>
      </c>
      <c r="C608" t="s">
        <v>8221</v>
      </c>
      <c r="D608">
        <v>5</v>
      </c>
    </row>
    <row r="609" spans="1:4" x14ac:dyDescent="0.25">
      <c r="A609" t="s">
        <v>8219</v>
      </c>
      <c r="B609">
        <v>70</v>
      </c>
      <c r="C609" t="s">
        <v>8221</v>
      </c>
      <c r="D609">
        <v>47</v>
      </c>
    </row>
    <row r="610" spans="1:4" x14ac:dyDescent="0.25">
      <c r="A610" t="s">
        <v>8219</v>
      </c>
      <c r="B610">
        <v>16</v>
      </c>
      <c r="C610" t="s">
        <v>8221</v>
      </c>
      <c r="D610">
        <v>0</v>
      </c>
    </row>
    <row r="611" spans="1:4" x14ac:dyDescent="0.25">
      <c r="A611" t="s">
        <v>8219</v>
      </c>
      <c r="B611">
        <v>52</v>
      </c>
      <c r="C611" t="s">
        <v>8221</v>
      </c>
      <c r="D611">
        <v>10</v>
      </c>
    </row>
    <row r="612" spans="1:4" x14ac:dyDescent="0.25">
      <c r="A612" t="s">
        <v>8219</v>
      </c>
      <c r="B612">
        <v>66</v>
      </c>
      <c r="C612" t="s">
        <v>8221</v>
      </c>
      <c r="D612">
        <v>11</v>
      </c>
    </row>
    <row r="613" spans="1:4" x14ac:dyDescent="0.25">
      <c r="A613" t="s">
        <v>8219</v>
      </c>
      <c r="B613">
        <v>109</v>
      </c>
      <c r="C613" t="s">
        <v>8221</v>
      </c>
      <c r="D613">
        <v>2</v>
      </c>
    </row>
    <row r="614" spans="1:4" x14ac:dyDescent="0.25">
      <c r="A614" t="s">
        <v>8219</v>
      </c>
      <c r="B614">
        <v>168</v>
      </c>
      <c r="C614" t="s">
        <v>8221</v>
      </c>
      <c r="D614">
        <v>2</v>
      </c>
    </row>
    <row r="615" spans="1:4" x14ac:dyDescent="0.25">
      <c r="A615" t="s">
        <v>8219</v>
      </c>
      <c r="B615">
        <v>31</v>
      </c>
      <c r="C615" t="s">
        <v>8221</v>
      </c>
      <c r="D615">
        <v>22</v>
      </c>
    </row>
    <row r="616" spans="1:4" x14ac:dyDescent="0.25">
      <c r="A616" t="s">
        <v>8219</v>
      </c>
      <c r="B616">
        <v>133</v>
      </c>
      <c r="C616" t="s">
        <v>8221</v>
      </c>
      <c r="D616">
        <v>8</v>
      </c>
    </row>
    <row r="617" spans="1:4" x14ac:dyDescent="0.25">
      <c r="A617" t="s">
        <v>8219</v>
      </c>
      <c r="B617">
        <v>151</v>
      </c>
      <c r="C617" t="s">
        <v>8221</v>
      </c>
      <c r="D617">
        <v>6</v>
      </c>
    </row>
    <row r="618" spans="1:4" x14ac:dyDescent="0.25">
      <c r="A618" t="s">
        <v>8219</v>
      </c>
      <c r="B618">
        <v>5</v>
      </c>
      <c r="C618" t="s">
        <v>8221</v>
      </c>
      <c r="D618">
        <v>1</v>
      </c>
    </row>
    <row r="619" spans="1:4" x14ac:dyDescent="0.25">
      <c r="A619" t="s">
        <v>8219</v>
      </c>
      <c r="B619">
        <v>73</v>
      </c>
      <c r="C619" t="s">
        <v>8221</v>
      </c>
      <c r="D619">
        <v>3</v>
      </c>
    </row>
    <row r="620" spans="1:4" x14ac:dyDescent="0.25">
      <c r="A620" t="s">
        <v>8219</v>
      </c>
      <c r="B620">
        <v>148</v>
      </c>
      <c r="C620" t="s">
        <v>8221</v>
      </c>
      <c r="D620">
        <v>0</v>
      </c>
    </row>
    <row r="621" spans="1:4" x14ac:dyDescent="0.25">
      <c r="A621" t="s">
        <v>8219</v>
      </c>
      <c r="B621">
        <v>93</v>
      </c>
      <c r="C621" t="s">
        <v>8221</v>
      </c>
      <c r="D621">
        <v>0</v>
      </c>
    </row>
    <row r="622" spans="1:4" x14ac:dyDescent="0.25">
      <c r="A622" t="s">
        <v>8219</v>
      </c>
      <c r="B622">
        <v>63</v>
      </c>
      <c r="C622" t="s">
        <v>8221</v>
      </c>
      <c r="D622">
        <v>0</v>
      </c>
    </row>
    <row r="623" spans="1:4" x14ac:dyDescent="0.25">
      <c r="A623" t="s">
        <v>8219</v>
      </c>
      <c r="B623">
        <v>134</v>
      </c>
      <c r="C623" t="s">
        <v>8221</v>
      </c>
      <c r="D623">
        <v>0</v>
      </c>
    </row>
    <row r="624" spans="1:4" x14ac:dyDescent="0.25">
      <c r="A624" t="s">
        <v>8219</v>
      </c>
      <c r="B624">
        <v>14</v>
      </c>
      <c r="C624" t="s">
        <v>8221</v>
      </c>
      <c r="D624">
        <v>0</v>
      </c>
    </row>
    <row r="625" spans="1:4" x14ac:dyDescent="0.25">
      <c r="A625" t="s">
        <v>8219</v>
      </c>
      <c r="B625">
        <v>78</v>
      </c>
      <c r="C625" t="s">
        <v>8221</v>
      </c>
      <c r="D625">
        <v>3</v>
      </c>
    </row>
    <row r="626" spans="1:4" x14ac:dyDescent="0.25">
      <c r="A626" t="s">
        <v>8219</v>
      </c>
      <c r="B626">
        <v>112</v>
      </c>
      <c r="C626" t="s">
        <v>8221</v>
      </c>
      <c r="D626">
        <v>0</v>
      </c>
    </row>
    <row r="627" spans="1:4" x14ac:dyDescent="0.25">
      <c r="A627" t="s">
        <v>8219</v>
      </c>
      <c r="B627">
        <v>34</v>
      </c>
      <c r="C627" t="s">
        <v>8221</v>
      </c>
      <c r="D627">
        <v>0</v>
      </c>
    </row>
    <row r="628" spans="1:4" x14ac:dyDescent="0.25">
      <c r="A628" t="s">
        <v>8219</v>
      </c>
      <c r="B628">
        <v>19</v>
      </c>
      <c r="C628" t="s">
        <v>8221</v>
      </c>
      <c r="D628">
        <v>1</v>
      </c>
    </row>
    <row r="629" spans="1:4" x14ac:dyDescent="0.25">
      <c r="A629" t="s">
        <v>8219</v>
      </c>
      <c r="B629">
        <v>13</v>
      </c>
      <c r="C629" t="s">
        <v>8221</v>
      </c>
      <c r="D629">
        <v>6</v>
      </c>
    </row>
    <row r="630" spans="1:4" x14ac:dyDescent="0.25">
      <c r="A630" t="s">
        <v>8219</v>
      </c>
      <c r="B630">
        <v>104</v>
      </c>
      <c r="C630" t="s">
        <v>8221</v>
      </c>
      <c r="D630">
        <v>1</v>
      </c>
    </row>
    <row r="631" spans="1:4" x14ac:dyDescent="0.25">
      <c r="A631" t="s">
        <v>8219</v>
      </c>
      <c r="B631">
        <v>52</v>
      </c>
      <c r="C631" t="s">
        <v>8221</v>
      </c>
      <c r="D631">
        <v>2</v>
      </c>
    </row>
    <row r="632" spans="1:4" x14ac:dyDescent="0.25">
      <c r="A632" t="s">
        <v>8219</v>
      </c>
      <c r="B632">
        <v>17</v>
      </c>
      <c r="C632" t="s">
        <v>8221</v>
      </c>
      <c r="D632">
        <v>0</v>
      </c>
    </row>
    <row r="633" spans="1:4" x14ac:dyDescent="0.25">
      <c r="A633" t="s">
        <v>8219</v>
      </c>
      <c r="B633">
        <v>82</v>
      </c>
      <c r="C633" t="s">
        <v>8221</v>
      </c>
      <c r="D633">
        <v>3</v>
      </c>
    </row>
    <row r="634" spans="1:4" x14ac:dyDescent="0.25">
      <c r="A634" t="s">
        <v>8219</v>
      </c>
      <c r="B634">
        <v>73</v>
      </c>
      <c r="C634" t="s">
        <v>8221</v>
      </c>
      <c r="D634">
        <v>3</v>
      </c>
    </row>
    <row r="635" spans="1:4" x14ac:dyDescent="0.25">
      <c r="A635" t="s">
        <v>8219</v>
      </c>
      <c r="B635">
        <v>158</v>
      </c>
      <c r="C635" t="s">
        <v>8221</v>
      </c>
      <c r="D635">
        <v>0</v>
      </c>
    </row>
    <row r="636" spans="1:4" x14ac:dyDescent="0.25">
      <c r="A636" t="s">
        <v>8219</v>
      </c>
      <c r="B636">
        <v>65</v>
      </c>
      <c r="C636" t="s">
        <v>8221</v>
      </c>
      <c r="D636">
        <v>6</v>
      </c>
    </row>
    <row r="637" spans="1:4" x14ac:dyDescent="0.25">
      <c r="A637" t="s">
        <v>8219</v>
      </c>
      <c r="B637">
        <v>184</v>
      </c>
      <c r="C637" t="s">
        <v>8221</v>
      </c>
      <c r="D637">
        <v>0</v>
      </c>
    </row>
    <row r="638" spans="1:4" x14ac:dyDescent="0.25">
      <c r="A638" t="s">
        <v>8219</v>
      </c>
      <c r="B638">
        <v>34</v>
      </c>
      <c r="C638" t="s">
        <v>8221</v>
      </c>
      <c r="D638">
        <v>19</v>
      </c>
    </row>
    <row r="639" spans="1:4" x14ac:dyDescent="0.25">
      <c r="A639" t="s">
        <v>8219</v>
      </c>
      <c r="B639">
        <v>240</v>
      </c>
      <c r="C639" t="s">
        <v>8221</v>
      </c>
      <c r="D639">
        <v>1</v>
      </c>
    </row>
    <row r="640" spans="1:4" x14ac:dyDescent="0.25">
      <c r="A640" t="s">
        <v>8219</v>
      </c>
      <c r="B640">
        <v>113</v>
      </c>
      <c r="C640" t="s">
        <v>8221</v>
      </c>
      <c r="D640">
        <v>2</v>
      </c>
    </row>
    <row r="641" spans="1:4" x14ac:dyDescent="0.25">
      <c r="A641" t="s">
        <v>8219</v>
      </c>
      <c r="B641">
        <v>66</v>
      </c>
      <c r="C641" t="s">
        <v>8221</v>
      </c>
      <c r="D641">
        <v>0</v>
      </c>
    </row>
    <row r="642" spans="1:4" x14ac:dyDescent="0.25">
      <c r="A642" t="s">
        <v>8219</v>
      </c>
      <c r="B642">
        <v>340</v>
      </c>
      <c r="C642" t="s">
        <v>8221</v>
      </c>
      <c r="D642">
        <v>11</v>
      </c>
    </row>
    <row r="643" spans="1:4" x14ac:dyDescent="0.25">
      <c r="A643" t="s">
        <v>8219</v>
      </c>
      <c r="B643">
        <v>150</v>
      </c>
      <c r="C643" t="s">
        <v>8221</v>
      </c>
      <c r="D643">
        <v>0</v>
      </c>
    </row>
    <row r="644" spans="1:4" x14ac:dyDescent="0.25">
      <c r="A644" t="s">
        <v>8219</v>
      </c>
      <c r="B644">
        <v>25</v>
      </c>
      <c r="C644" t="s">
        <v>8221</v>
      </c>
      <c r="D644">
        <v>0</v>
      </c>
    </row>
    <row r="645" spans="1:4" x14ac:dyDescent="0.25">
      <c r="A645" t="s">
        <v>8219</v>
      </c>
      <c r="B645">
        <v>234</v>
      </c>
      <c r="C645" t="s">
        <v>8221</v>
      </c>
      <c r="D645">
        <v>1</v>
      </c>
    </row>
    <row r="646" spans="1:4" x14ac:dyDescent="0.25">
      <c r="A646" t="s">
        <v>8219</v>
      </c>
      <c r="B646">
        <v>2602</v>
      </c>
      <c r="C646" t="s">
        <v>8221</v>
      </c>
      <c r="D646">
        <v>3</v>
      </c>
    </row>
    <row r="647" spans="1:4" x14ac:dyDescent="0.25">
      <c r="A647" t="s">
        <v>8219</v>
      </c>
      <c r="B647">
        <v>248</v>
      </c>
      <c r="C647" t="s">
        <v>8221</v>
      </c>
      <c r="D647">
        <v>1</v>
      </c>
    </row>
    <row r="648" spans="1:4" x14ac:dyDescent="0.25">
      <c r="A648" t="s">
        <v>8219</v>
      </c>
      <c r="B648">
        <v>600</v>
      </c>
      <c r="C648" t="s">
        <v>8221</v>
      </c>
      <c r="D648">
        <v>15</v>
      </c>
    </row>
    <row r="649" spans="1:4" x14ac:dyDescent="0.25">
      <c r="A649" t="s">
        <v>8219</v>
      </c>
      <c r="B649">
        <v>293</v>
      </c>
      <c r="C649" t="s">
        <v>8221</v>
      </c>
      <c r="D649">
        <v>2</v>
      </c>
    </row>
    <row r="650" spans="1:4" x14ac:dyDescent="0.25">
      <c r="A650" t="s">
        <v>8219</v>
      </c>
      <c r="B650">
        <v>321</v>
      </c>
      <c r="C650" t="s">
        <v>8221</v>
      </c>
      <c r="D650">
        <v>1</v>
      </c>
    </row>
    <row r="651" spans="1:4" x14ac:dyDescent="0.25">
      <c r="A651" t="s">
        <v>8219</v>
      </c>
      <c r="B651">
        <v>81</v>
      </c>
      <c r="C651" t="s">
        <v>8221</v>
      </c>
      <c r="D651">
        <v>1</v>
      </c>
    </row>
    <row r="652" spans="1:4" x14ac:dyDescent="0.25">
      <c r="A652" t="s">
        <v>8219</v>
      </c>
      <c r="B652">
        <v>343</v>
      </c>
      <c r="C652" t="s">
        <v>8221</v>
      </c>
      <c r="D652">
        <v>0</v>
      </c>
    </row>
    <row r="653" spans="1:4" x14ac:dyDescent="0.25">
      <c r="A653" t="s">
        <v>8219</v>
      </c>
      <c r="B653">
        <v>336</v>
      </c>
      <c r="C653" t="s">
        <v>8221</v>
      </c>
      <c r="D653">
        <v>1</v>
      </c>
    </row>
    <row r="654" spans="1:4" x14ac:dyDescent="0.25">
      <c r="A654" t="s">
        <v>8219</v>
      </c>
      <c r="B654">
        <v>47</v>
      </c>
      <c r="C654" t="s">
        <v>8221</v>
      </c>
      <c r="D654">
        <v>11</v>
      </c>
    </row>
    <row r="655" spans="1:4" x14ac:dyDescent="0.25">
      <c r="A655" t="s">
        <v>8219</v>
      </c>
      <c r="B655">
        <v>76</v>
      </c>
      <c r="C655" t="s">
        <v>8221</v>
      </c>
      <c r="D655">
        <v>0</v>
      </c>
    </row>
    <row r="656" spans="1:4" x14ac:dyDescent="0.25">
      <c r="A656" t="s">
        <v>8219</v>
      </c>
      <c r="B656">
        <v>441</v>
      </c>
      <c r="C656" t="s">
        <v>8221</v>
      </c>
      <c r="D656">
        <v>1</v>
      </c>
    </row>
    <row r="657" spans="1:4" x14ac:dyDescent="0.25">
      <c r="A657" t="s">
        <v>8219</v>
      </c>
      <c r="B657">
        <v>916</v>
      </c>
      <c r="C657" t="s">
        <v>8221</v>
      </c>
      <c r="D657">
        <v>6</v>
      </c>
    </row>
    <row r="658" spans="1:4" x14ac:dyDescent="0.25">
      <c r="A658" t="s">
        <v>8219</v>
      </c>
      <c r="B658">
        <v>369</v>
      </c>
      <c r="C658" t="s">
        <v>8221</v>
      </c>
      <c r="D658">
        <v>7</v>
      </c>
    </row>
    <row r="659" spans="1:4" x14ac:dyDescent="0.25">
      <c r="A659" t="s">
        <v>8219</v>
      </c>
      <c r="B659">
        <v>20242</v>
      </c>
      <c r="C659" t="s">
        <v>8221</v>
      </c>
      <c r="D659">
        <v>0</v>
      </c>
    </row>
    <row r="660" spans="1:4" x14ac:dyDescent="0.25">
      <c r="A660" t="s">
        <v>8219</v>
      </c>
      <c r="B660">
        <v>71</v>
      </c>
      <c r="C660" t="s">
        <v>8221</v>
      </c>
      <c r="D660">
        <v>16</v>
      </c>
    </row>
    <row r="661" spans="1:4" x14ac:dyDescent="0.25">
      <c r="A661" t="s">
        <v>8219</v>
      </c>
      <c r="B661">
        <v>635</v>
      </c>
      <c r="C661" t="s">
        <v>8221</v>
      </c>
      <c r="D661">
        <v>0</v>
      </c>
    </row>
    <row r="662" spans="1:4" x14ac:dyDescent="0.25">
      <c r="A662" t="s">
        <v>8219</v>
      </c>
      <c r="B662">
        <v>885</v>
      </c>
      <c r="C662" t="s">
        <v>8221</v>
      </c>
      <c r="D662">
        <v>0</v>
      </c>
    </row>
    <row r="663" spans="1:4" x14ac:dyDescent="0.25">
      <c r="A663" t="s">
        <v>8219</v>
      </c>
      <c r="B663">
        <v>329</v>
      </c>
      <c r="C663" t="s">
        <v>8221</v>
      </c>
      <c r="D663">
        <v>0</v>
      </c>
    </row>
    <row r="664" spans="1:4" x14ac:dyDescent="0.25">
      <c r="A664" t="s">
        <v>8219</v>
      </c>
      <c r="B664">
        <v>71</v>
      </c>
      <c r="C664" t="s">
        <v>8221</v>
      </c>
      <c r="D664">
        <v>12</v>
      </c>
    </row>
    <row r="665" spans="1:4" x14ac:dyDescent="0.25">
      <c r="A665" t="s">
        <v>8219</v>
      </c>
      <c r="B665">
        <v>269</v>
      </c>
      <c r="C665" t="s">
        <v>8221</v>
      </c>
      <c r="D665">
        <v>1</v>
      </c>
    </row>
    <row r="666" spans="1:4" x14ac:dyDescent="0.25">
      <c r="A666" t="s">
        <v>8219</v>
      </c>
      <c r="B666">
        <v>345</v>
      </c>
      <c r="C666" t="s">
        <v>8221</v>
      </c>
      <c r="D666">
        <v>3</v>
      </c>
    </row>
    <row r="667" spans="1:4" x14ac:dyDescent="0.25">
      <c r="A667" t="s">
        <v>8219</v>
      </c>
      <c r="B667">
        <v>43</v>
      </c>
      <c r="C667" t="s">
        <v>8221</v>
      </c>
      <c r="D667">
        <v>1</v>
      </c>
    </row>
    <row r="668" spans="1:4" x14ac:dyDescent="0.25">
      <c r="A668" t="s">
        <v>8219</v>
      </c>
      <c r="B668">
        <v>33</v>
      </c>
      <c r="C668" t="s">
        <v>8221</v>
      </c>
      <c r="D668">
        <v>4</v>
      </c>
    </row>
    <row r="669" spans="1:4" x14ac:dyDescent="0.25">
      <c r="A669" t="s">
        <v>8219</v>
      </c>
      <c r="B669">
        <v>211</v>
      </c>
      <c r="C669" t="s">
        <v>8221</v>
      </c>
      <c r="D669">
        <v>1</v>
      </c>
    </row>
    <row r="670" spans="1:4" x14ac:dyDescent="0.25">
      <c r="A670" t="s">
        <v>8219</v>
      </c>
      <c r="B670">
        <v>196</v>
      </c>
      <c r="C670" t="s">
        <v>8221</v>
      </c>
      <c r="D670">
        <v>3</v>
      </c>
    </row>
    <row r="671" spans="1:4" x14ac:dyDescent="0.25">
      <c r="A671" t="s">
        <v>8219</v>
      </c>
      <c r="B671">
        <v>405</v>
      </c>
      <c r="C671" t="s">
        <v>8221</v>
      </c>
      <c r="D671">
        <v>1</v>
      </c>
    </row>
    <row r="672" spans="1:4" x14ac:dyDescent="0.25">
      <c r="A672" t="s">
        <v>8219</v>
      </c>
      <c r="B672">
        <v>206</v>
      </c>
      <c r="C672" t="s">
        <v>8221</v>
      </c>
      <c r="D672">
        <v>0</v>
      </c>
    </row>
    <row r="673" spans="1:4" x14ac:dyDescent="0.25">
      <c r="A673" t="s">
        <v>8219</v>
      </c>
      <c r="B673">
        <v>335</v>
      </c>
      <c r="C673" t="s">
        <v>8221</v>
      </c>
      <c r="D673">
        <v>12</v>
      </c>
    </row>
    <row r="674" spans="1:4" x14ac:dyDescent="0.25">
      <c r="A674" t="s">
        <v>8219</v>
      </c>
      <c r="B674">
        <v>215</v>
      </c>
      <c r="C674" t="s">
        <v>8221</v>
      </c>
      <c r="D674">
        <v>0</v>
      </c>
    </row>
    <row r="675" spans="1:4" x14ac:dyDescent="0.25">
      <c r="A675" t="s">
        <v>8219</v>
      </c>
      <c r="B675">
        <v>176</v>
      </c>
      <c r="C675" t="s">
        <v>8221</v>
      </c>
      <c r="D675">
        <v>1</v>
      </c>
    </row>
    <row r="676" spans="1:4" x14ac:dyDescent="0.25">
      <c r="A676" t="s">
        <v>8219</v>
      </c>
      <c r="B676">
        <v>555</v>
      </c>
      <c r="C676" t="s">
        <v>8221</v>
      </c>
      <c r="D676">
        <v>0</v>
      </c>
    </row>
    <row r="677" spans="1:4" x14ac:dyDescent="0.25">
      <c r="A677" t="s">
        <v>8219</v>
      </c>
      <c r="B677">
        <v>116</v>
      </c>
      <c r="C677" t="s">
        <v>8221</v>
      </c>
      <c r="D677">
        <v>0</v>
      </c>
    </row>
    <row r="678" spans="1:4" x14ac:dyDescent="0.25">
      <c r="A678" t="s">
        <v>8219</v>
      </c>
      <c r="B678">
        <v>615</v>
      </c>
      <c r="C678" t="s">
        <v>8221</v>
      </c>
      <c r="D678">
        <v>2</v>
      </c>
    </row>
    <row r="679" spans="1:4" x14ac:dyDescent="0.25">
      <c r="A679" t="s">
        <v>8219</v>
      </c>
      <c r="B679">
        <v>236</v>
      </c>
      <c r="C679" t="s">
        <v>8221</v>
      </c>
      <c r="D679">
        <v>92</v>
      </c>
    </row>
    <row r="680" spans="1:4" x14ac:dyDescent="0.25">
      <c r="A680" t="s">
        <v>8219</v>
      </c>
      <c r="B680">
        <v>145</v>
      </c>
      <c r="C680" t="s">
        <v>8221</v>
      </c>
      <c r="D680">
        <v>0</v>
      </c>
    </row>
    <row r="681" spans="1:4" x14ac:dyDescent="0.25">
      <c r="A681" t="s">
        <v>8219</v>
      </c>
      <c r="B681">
        <v>167</v>
      </c>
      <c r="C681" t="s">
        <v>8221</v>
      </c>
      <c r="D681">
        <v>3</v>
      </c>
    </row>
    <row r="682" spans="1:4" x14ac:dyDescent="0.25">
      <c r="A682" t="s">
        <v>8219</v>
      </c>
      <c r="B682">
        <v>235</v>
      </c>
      <c r="C682" t="s">
        <v>8221</v>
      </c>
      <c r="D682">
        <v>10</v>
      </c>
    </row>
    <row r="683" spans="1:4" x14ac:dyDescent="0.25">
      <c r="A683" t="s">
        <v>8219</v>
      </c>
      <c r="B683">
        <v>452</v>
      </c>
      <c r="C683" t="s">
        <v>8221</v>
      </c>
      <c r="D683">
        <v>7</v>
      </c>
    </row>
    <row r="684" spans="1:4" x14ac:dyDescent="0.25">
      <c r="A684" t="s">
        <v>8219</v>
      </c>
      <c r="B684">
        <v>241</v>
      </c>
      <c r="C684" t="s">
        <v>8221</v>
      </c>
      <c r="D684">
        <v>3</v>
      </c>
    </row>
    <row r="685" spans="1:4" x14ac:dyDescent="0.25">
      <c r="A685" t="s">
        <v>8219</v>
      </c>
      <c r="B685">
        <v>28</v>
      </c>
      <c r="C685" t="s">
        <v>8221</v>
      </c>
      <c r="D685">
        <v>0</v>
      </c>
    </row>
    <row r="686" spans="1:4" x14ac:dyDescent="0.25">
      <c r="A686" t="s">
        <v>8219</v>
      </c>
      <c r="B686">
        <v>140</v>
      </c>
      <c r="C686" t="s">
        <v>8221</v>
      </c>
      <c r="D686">
        <v>1</v>
      </c>
    </row>
    <row r="687" spans="1:4" x14ac:dyDescent="0.25">
      <c r="A687" t="s">
        <v>8219</v>
      </c>
      <c r="B687">
        <v>280</v>
      </c>
      <c r="C687" t="s">
        <v>8221</v>
      </c>
      <c r="D687">
        <v>0</v>
      </c>
    </row>
    <row r="688" spans="1:4" x14ac:dyDescent="0.25">
      <c r="A688" t="s">
        <v>8219</v>
      </c>
      <c r="B688">
        <v>70</v>
      </c>
      <c r="C688" t="s">
        <v>8221</v>
      </c>
      <c r="D688">
        <v>9</v>
      </c>
    </row>
    <row r="689" spans="1:4" x14ac:dyDescent="0.25">
      <c r="A689" t="s">
        <v>8219</v>
      </c>
      <c r="B689">
        <v>160</v>
      </c>
      <c r="C689" t="s">
        <v>8221</v>
      </c>
      <c r="D689">
        <v>2</v>
      </c>
    </row>
    <row r="690" spans="1:4" x14ac:dyDescent="0.25">
      <c r="A690" t="s">
        <v>8219</v>
      </c>
      <c r="B690">
        <v>141</v>
      </c>
      <c r="C690" t="s">
        <v>8221</v>
      </c>
      <c r="D690">
        <v>1</v>
      </c>
    </row>
    <row r="691" spans="1:4" x14ac:dyDescent="0.25">
      <c r="A691" t="s">
        <v>8219</v>
      </c>
      <c r="B691">
        <v>874</v>
      </c>
      <c r="C691" t="s">
        <v>8221</v>
      </c>
      <c r="D691">
        <v>2</v>
      </c>
    </row>
    <row r="692" spans="1:4" x14ac:dyDescent="0.25">
      <c r="A692" t="s">
        <v>8219</v>
      </c>
      <c r="B692">
        <v>73</v>
      </c>
      <c r="C692" t="s">
        <v>8221</v>
      </c>
      <c r="D692">
        <v>11</v>
      </c>
    </row>
    <row r="693" spans="1:4" x14ac:dyDescent="0.25">
      <c r="A693" t="s">
        <v>8219</v>
      </c>
      <c r="B693">
        <v>294</v>
      </c>
      <c r="C693" t="s">
        <v>8221</v>
      </c>
      <c r="D693">
        <v>0</v>
      </c>
    </row>
    <row r="694" spans="1:4" x14ac:dyDescent="0.25">
      <c r="A694" t="s">
        <v>8219</v>
      </c>
      <c r="B694">
        <v>740</v>
      </c>
      <c r="C694" t="s">
        <v>8221</v>
      </c>
      <c r="D694">
        <v>0</v>
      </c>
    </row>
    <row r="695" spans="1:4" x14ac:dyDescent="0.25">
      <c r="A695" t="s">
        <v>8219</v>
      </c>
      <c r="B695">
        <v>369</v>
      </c>
      <c r="C695" t="s">
        <v>8221</v>
      </c>
      <c r="D695">
        <v>9</v>
      </c>
    </row>
    <row r="696" spans="1:4" x14ac:dyDescent="0.25">
      <c r="A696" t="s">
        <v>8219</v>
      </c>
      <c r="B696">
        <v>110</v>
      </c>
      <c r="C696" t="s">
        <v>8221</v>
      </c>
      <c r="D696">
        <v>0</v>
      </c>
    </row>
    <row r="697" spans="1:4" x14ac:dyDescent="0.25">
      <c r="A697" t="s">
        <v>8219</v>
      </c>
      <c r="B697">
        <v>455</v>
      </c>
      <c r="C697" t="s">
        <v>8221</v>
      </c>
      <c r="D697">
        <v>4</v>
      </c>
    </row>
    <row r="698" spans="1:4" x14ac:dyDescent="0.25">
      <c r="A698" t="s">
        <v>8219</v>
      </c>
      <c r="B698">
        <v>224</v>
      </c>
      <c r="C698" t="s">
        <v>8221</v>
      </c>
      <c r="D698">
        <v>1</v>
      </c>
    </row>
    <row r="699" spans="1:4" x14ac:dyDescent="0.25">
      <c r="A699" t="s">
        <v>8219</v>
      </c>
      <c r="B699">
        <v>46</v>
      </c>
      <c r="C699" t="s">
        <v>8221</v>
      </c>
      <c r="D699">
        <v>2</v>
      </c>
    </row>
    <row r="700" spans="1:4" x14ac:dyDescent="0.25">
      <c r="A700" t="s">
        <v>8219</v>
      </c>
      <c r="B700">
        <v>284</v>
      </c>
      <c r="C700" t="s">
        <v>8221</v>
      </c>
      <c r="D700">
        <v>0</v>
      </c>
    </row>
    <row r="701" spans="1:4" x14ac:dyDescent="0.25">
      <c r="A701" t="s">
        <v>8219</v>
      </c>
      <c r="B701">
        <v>98</v>
      </c>
      <c r="C701" t="s">
        <v>8221</v>
      </c>
      <c r="D701">
        <v>1</v>
      </c>
    </row>
    <row r="702" spans="1:4" x14ac:dyDescent="0.25">
      <c r="A702" t="s">
        <v>8219</v>
      </c>
      <c r="B702">
        <v>56</v>
      </c>
      <c r="C702" t="s">
        <v>8221</v>
      </c>
      <c r="D702">
        <v>17</v>
      </c>
    </row>
    <row r="703" spans="1:4" x14ac:dyDescent="0.25">
      <c r="A703" t="s">
        <v>8219</v>
      </c>
      <c r="B703">
        <v>32</v>
      </c>
      <c r="C703" t="s">
        <v>8221</v>
      </c>
      <c r="D703">
        <v>2</v>
      </c>
    </row>
    <row r="704" spans="1:4" x14ac:dyDescent="0.25">
      <c r="A704" t="s">
        <v>8219</v>
      </c>
      <c r="B704">
        <v>30</v>
      </c>
      <c r="C704" t="s">
        <v>8221</v>
      </c>
      <c r="D704">
        <v>3</v>
      </c>
    </row>
    <row r="705" spans="1:4" x14ac:dyDescent="0.25">
      <c r="A705" t="s">
        <v>8219</v>
      </c>
      <c r="B705">
        <v>70</v>
      </c>
      <c r="C705" t="s">
        <v>8221</v>
      </c>
      <c r="D705">
        <v>41</v>
      </c>
    </row>
    <row r="706" spans="1:4" x14ac:dyDescent="0.25">
      <c r="A706" t="s">
        <v>8219</v>
      </c>
      <c r="B706">
        <v>44</v>
      </c>
      <c r="C706" t="s">
        <v>8221</v>
      </c>
      <c r="D706">
        <v>2</v>
      </c>
    </row>
    <row r="707" spans="1:4" x14ac:dyDescent="0.25">
      <c r="A707" t="s">
        <v>8219</v>
      </c>
      <c r="B707">
        <v>92</v>
      </c>
      <c r="C707" t="s">
        <v>8221</v>
      </c>
      <c r="D707">
        <v>3</v>
      </c>
    </row>
    <row r="708" spans="1:4" x14ac:dyDescent="0.25">
      <c r="A708" t="s">
        <v>8219</v>
      </c>
      <c r="B708">
        <v>205</v>
      </c>
      <c r="C708" t="s">
        <v>8221</v>
      </c>
      <c r="D708">
        <v>8</v>
      </c>
    </row>
    <row r="709" spans="1:4" x14ac:dyDescent="0.25">
      <c r="A709" t="s">
        <v>8219</v>
      </c>
      <c r="B709">
        <v>23</v>
      </c>
      <c r="C709" t="s">
        <v>8221</v>
      </c>
      <c r="D709">
        <v>0</v>
      </c>
    </row>
    <row r="710" spans="1:4" x14ac:dyDescent="0.25">
      <c r="A710" t="s">
        <v>8219</v>
      </c>
      <c r="B710">
        <v>4</v>
      </c>
      <c r="C710" t="s">
        <v>8221</v>
      </c>
      <c r="D710">
        <v>1</v>
      </c>
    </row>
    <row r="711" spans="1:4" x14ac:dyDescent="0.25">
      <c r="A711" t="s">
        <v>8219</v>
      </c>
      <c r="B711">
        <v>112</v>
      </c>
      <c r="C711" t="s">
        <v>8221</v>
      </c>
      <c r="D711">
        <v>3</v>
      </c>
    </row>
    <row r="712" spans="1:4" x14ac:dyDescent="0.25">
      <c r="A712" t="s">
        <v>8219</v>
      </c>
      <c r="B712">
        <v>27</v>
      </c>
      <c r="C712" t="s">
        <v>8221</v>
      </c>
      <c r="D712">
        <v>4</v>
      </c>
    </row>
    <row r="713" spans="1:4" x14ac:dyDescent="0.25">
      <c r="A713" t="s">
        <v>8219</v>
      </c>
      <c r="B713">
        <v>11</v>
      </c>
      <c r="C713" t="s">
        <v>8221</v>
      </c>
      <c r="D713">
        <v>9</v>
      </c>
    </row>
    <row r="714" spans="1:4" x14ac:dyDescent="0.25">
      <c r="A714" t="s">
        <v>8219</v>
      </c>
      <c r="B714">
        <v>26</v>
      </c>
      <c r="C714" t="s">
        <v>8221</v>
      </c>
      <c r="D714">
        <v>16</v>
      </c>
    </row>
    <row r="715" spans="1:4" x14ac:dyDescent="0.25">
      <c r="A715" t="s">
        <v>8219</v>
      </c>
      <c r="B715">
        <v>77</v>
      </c>
      <c r="C715" t="s">
        <v>8221</v>
      </c>
      <c r="D715">
        <v>1</v>
      </c>
    </row>
    <row r="716" spans="1:4" x14ac:dyDescent="0.25">
      <c r="A716" t="s">
        <v>8219</v>
      </c>
      <c r="B716">
        <v>136</v>
      </c>
      <c r="C716" t="s">
        <v>8221</v>
      </c>
      <c r="D716">
        <v>7</v>
      </c>
    </row>
    <row r="717" spans="1:4" x14ac:dyDescent="0.25">
      <c r="A717" t="s">
        <v>8219</v>
      </c>
      <c r="B717">
        <v>157</v>
      </c>
      <c r="C717" t="s">
        <v>8221</v>
      </c>
      <c r="D717">
        <v>0</v>
      </c>
    </row>
    <row r="718" spans="1:4" x14ac:dyDescent="0.25">
      <c r="A718" t="s">
        <v>8219</v>
      </c>
      <c r="B718">
        <v>158</v>
      </c>
      <c r="C718" t="s">
        <v>8221</v>
      </c>
      <c r="D718">
        <v>0</v>
      </c>
    </row>
    <row r="719" spans="1:4" x14ac:dyDescent="0.25">
      <c r="A719" t="s">
        <v>8219</v>
      </c>
      <c r="B719">
        <v>27</v>
      </c>
      <c r="C719" t="s">
        <v>8221</v>
      </c>
      <c r="D719">
        <v>0</v>
      </c>
    </row>
    <row r="720" spans="1:4" x14ac:dyDescent="0.25">
      <c r="A720" t="s">
        <v>8219</v>
      </c>
      <c r="B720">
        <v>23</v>
      </c>
      <c r="C720" t="s">
        <v>8221</v>
      </c>
      <c r="D720">
        <v>0</v>
      </c>
    </row>
    <row r="721" spans="1:4" x14ac:dyDescent="0.25">
      <c r="A721" t="s">
        <v>8219</v>
      </c>
      <c r="B721">
        <v>17</v>
      </c>
      <c r="C721" t="s">
        <v>8221</v>
      </c>
      <c r="D721">
        <v>0</v>
      </c>
    </row>
    <row r="722" spans="1:4" x14ac:dyDescent="0.25">
      <c r="A722" t="s">
        <v>8219</v>
      </c>
      <c r="B722">
        <v>37</v>
      </c>
      <c r="C722" t="s">
        <v>8221</v>
      </c>
      <c r="D722">
        <v>1</v>
      </c>
    </row>
    <row r="723" spans="1:4" x14ac:dyDescent="0.25">
      <c r="A723" t="s">
        <v>8219</v>
      </c>
      <c r="B723">
        <v>65</v>
      </c>
      <c r="C723" t="s">
        <v>8221</v>
      </c>
      <c r="D723">
        <v>2</v>
      </c>
    </row>
    <row r="724" spans="1:4" x14ac:dyDescent="0.25">
      <c r="A724" t="s">
        <v>8219</v>
      </c>
      <c r="B724">
        <v>18</v>
      </c>
      <c r="C724" t="s">
        <v>8221</v>
      </c>
      <c r="D724">
        <v>1</v>
      </c>
    </row>
    <row r="725" spans="1:4" x14ac:dyDescent="0.25">
      <c r="A725" t="s">
        <v>8219</v>
      </c>
      <c r="B725">
        <v>25</v>
      </c>
      <c r="C725" t="s">
        <v>8221</v>
      </c>
      <c r="D725">
        <v>15</v>
      </c>
    </row>
    <row r="726" spans="1:4" x14ac:dyDescent="0.25">
      <c r="A726" t="s">
        <v>8219</v>
      </c>
      <c r="B726">
        <v>104</v>
      </c>
      <c r="C726" t="s">
        <v>8221</v>
      </c>
      <c r="D726">
        <v>1</v>
      </c>
    </row>
    <row r="727" spans="1:4" x14ac:dyDescent="0.25">
      <c r="A727" t="s">
        <v>8219</v>
      </c>
      <c r="B727">
        <v>108</v>
      </c>
      <c r="C727" t="s">
        <v>8221</v>
      </c>
      <c r="D727">
        <v>1</v>
      </c>
    </row>
    <row r="728" spans="1:4" x14ac:dyDescent="0.25">
      <c r="A728" t="s">
        <v>8219</v>
      </c>
      <c r="B728">
        <v>38</v>
      </c>
      <c r="C728" t="s">
        <v>8221</v>
      </c>
      <c r="D728">
        <v>0</v>
      </c>
    </row>
    <row r="729" spans="1:4" x14ac:dyDescent="0.25">
      <c r="A729" t="s">
        <v>8219</v>
      </c>
      <c r="B729">
        <v>88</v>
      </c>
      <c r="C729" t="s">
        <v>8221</v>
      </c>
      <c r="D729">
        <v>39</v>
      </c>
    </row>
    <row r="730" spans="1:4" x14ac:dyDescent="0.25">
      <c r="A730" t="s">
        <v>8219</v>
      </c>
      <c r="B730">
        <v>82</v>
      </c>
      <c r="C730" t="s">
        <v>8221</v>
      </c>
      <c r="D730">
        <v>103</v>
      </c>
    </row>
    <row r="731" spans="1:4" x14ac:dyDescent="0.25">
      <c r="A731" t="s">
        <v>8219</v>
      </c>
      <c r="B731">
        <v>126</v>
      </c>
      <c r="C731" t="s">
        <v>8221</v>
      </c>
      <c r="D731">
        <v>0</v>
      </c>
    </row>
    <row r="732" spans="1:4" x14ac:dyDescent="0.25">
      <c r="A732" t="s">
        <v>8219</v>
      </c>
      <c r="B732">
        <v>133</v>
      </c>
      <c r="C732" t="s">
        <v>8221</v>
      </c>
      <c r="D732">
        <v>39</v>
      </c>
    </row>
    <row r="733" spans="1:4" x14ac:dyDescent="0.25">
      <c r="A733" t="s">
        <v>8219</v>
      </c>
      <c r="B733">
        <v>47</v>
      </c>
      <c r="C733" t="s">
        <v>8221</v>
      </c>
      <c r="D733">
        <v>15</v>
      </c>
    </row>
    <row r="734" spans="1:4" x14ac:dyDescent="0.25">
      <c r="A734" t="s">
        <v>8219</v>
      </c>
      <c r="B734">
        <v>58</v>
      </c>
      <c r="C734" t="s">
        <v>8221</v>
      </c>
      <c r="D734">
        <v>22</v>
      </c>
    </row>
    <row r="735" spans="1:4" x14ac:dyDescent="0.25">
      <c r="A735" t="s">
        <v>8219</v>
      </c>
      <c r="B735">
        <v>32</v>
      </c>
      <c r="C735" t="s">
        <v>8221</v>
      </c>
      <c r="D735">
        <v>92</v>
      </c>
    </row>
    <row r="736" spans="1:4" x14ac:dyDescent="0.25">
      <c r="A736" t="s">
        <v>8219</v>
      </c>
      <c r="B736">
        <v>37</v>
      </c>
      <c r="C736" t="s">
        <v>8221</v>
      </c>
      <c r="D736">
        <v>25</v>
      </c>
    </row>
    <row r="737" spans="1:4" x14ac:dyDescent="0.25">
      <c r="A737" t="s">
        <v>8219</v>
      </c>
      <c r="B737">
        <v>87</v>
      </c>
      <c r="C737" t="s">
        <v>8221</v>
      </c>
      <c r="D737">
        <v>19</v>
      </c>
    </row>
    <row r="738" spans="1:4" x14ac:dyDescent="0.25">
      <c r="A738" t="s">
        <v>8219</v>
      </c>
      <c r="B738">
        <v>15</v>
      </c>
      <c r="C738" t="s">
        <v>8221</v>
      </c>
      <c r="D738">
        <v>19</v>
      </c>
    </row>
    <row r="739" spans="1:4" x14ac:dyDescent="0.25">
      <c r="A739" t="s">
        <v>8219</v>
      </c>
      <c r="B739">
        <v>27</v>
      </c>
      <c r="C739" t="s">
        <v>8221</v>
      </c>
      <c r="D739">
        <v>13</v>
      </c>
    </row>
    <row r="740" spans="1:4" x14ac:dyDescent="0.25">
      <c r="A740" t="s">
        <v>8219</v>
      </c>
      <c r="B740">
        <v>19</v>
      </c>
      <c r="C740" t="s">
        <v>8221</v>
      </c>
      <c r="D740">
        <v>124</v>
      </c>
    </row>
    <row r="741" spans="1:4" x14ac:dyDescent="0.25">
      <c r="A741" t="s">
        <v>8219</v>
      </c>
      <c r="B741">
        <v>17</v>
      </c>
      <c r="C741" t="s">
        <v>8221</v>
      </c>
      <c r="D741">
        <v>4</v>
      </c>
    </row>
    <row r="742" spans="1:4" x14ac:dyDescent="0.25">
      <c r="A742" t="s">
        <v>8219</v>
      </c>
      <c r="B742">
        <v>26</v>
      </c>
      <c r="C742" t="s">
        <v>8221</v>
      </c>
      <c r="D742">
        <v>10</v>
      </c>
    </row>
    <row r="743" spans="1:4" x14ac:dyDescent="0.25">
      <c r="A743" t="s">
        <v>8219</v>
      </c>
      <c r="B743">
        <v>28</v>
      </c>
      <c r="C743" t="s">
        <v>8221</v>
      </c>
      <c r="D743">
        <v>15</v>
      </c>
    </row>
    <row r="744" spans="1:4" x14ac:dyDescent="0.25">
      <c r="A744" t="s">
        <v>8219</v>
      </c>
      <c r="B744">
        <v>37</v>
      </c>
      <c r="C744" t="s">
        <v>8221</v>
      </c>
      <c r="D744">
        <v>38</v>
      </c>
    </row>
    <row r="745" spans="1:4" x14ac:dyDescent="0.25">
      <c r="A745" t="s">
        <v>8219</v>
      </c>
      <c r="B745">
        <v>128</v>
      </c>
      <c r="C745" t="s">
        <v>8221</v>
      </c>
      <c r="D745">
        <v>152</v>
      </c>
    </row>
    <row r="746" spans="1:4" x14ac:dyDescent="0.25">
      <c r="A746" t="s">
        <v>8219</v>
      </c>
      <c r="B746">
        <v>10</v>
      </c>
      <c r="C746" t="s">
        <v>8221</v>
      </c>
      <c r="D746">
        <v>24</v>
      </c>
    </row>
    <row r="747" spans="1:4" x14ac:dyDescent="0.25">
      <c r="A747" t="s">
        <v>8219</v>
      </c>
      <c r="B747">
        <v>83</v>
      </c>
      <c r="C747" t="s">
        <v>8221</v>
      </c>
      <c r="D747">
        <v>76</v>
      </c>
    </row>
    <row r="748" spans="1:4" x14ac:dyDescent="0.25">
      <c r="A748" t="s">
        <v>8219</v>
      </c>
      <c r="B748">
        <v>46</v>
      </c>
      <c r="C748" t="s">
        <v>8221</v>
      </c>
      <c r="D748">
        <v>185</v>
      </c>
    </row>
    <row r="749" spans="1:4" x14ac:dyDescent="0.25">
      <c r="A749" t="s">
        <v>8219</v>
      </c>
      <c r="B749">
        <v>90</v>
      </c>
      <c r="C749" t="s">
        <v>8221</v>
      </c>
      <c r="D749">
        <v>33</v>
      </c>
    </row>
    <row r="750" spans="1:4" x14ac:dyDescent="0.25">
      <c r="A750" t="s">
        <v>8219</v>
      </c>
      <c r="B750">
        <v>81</v>
      </c>
      <c r="C750" t="s">
        <v>8221</v>
      </c>
      <c r="D750">
        <v>108</v>
      </c>
    </row>
    <row r="751" spans="1:4" x14ac:dyDescent="0.25">
      <c r="A751" t="s">
        <v>8219</v>
      </c>
      <c r="B751">
        <v>32</v>
      </c>
      <c r="C751" t="s">
        <v>8221</v>
      </c>
      <c r="D751">
        <v>29</v>
      </c>
    </row>
    <row r="752" spans="1:4" x14ac:dyDescent="0.25">
      <c r="A752" t="s">
        <v>8219</v>
      </c>
      <c r="B752">
        <v>20</v>
      </c>
      <c r="C752" t="s">
        <v>8221</v>
      </c>
      <c r="D752">
        <v>24</v>
      </c>
    </row>
    <row r="753" spans="1:4" x14ac:dyDescent="0.25">
      <c r="A753" t="s">
        <v>8219</v>
      </c>
      <c r="B753">
        <v>70</v>
      </c>
      <c r="C753" t="s">
        <v>8221</v>
      </c>
      <c r="D753">
        <v>4</v>
      </c>
    </row>
    <row r="754" spans="1:4" x14ac:dyDescent="0.25">
      <c r="A754" t="s">
        <v>8219</v>
      </c>
      <c r="B754">
        <v>168</v>
      </c>
      <c r="C754" t="s">
        <v>8221</v>
      </c>
      <c r="D754">
        <v>4</v>
      </c>
    </row>
    <row r="755" spans="1:4" x14ac:dyDescent="0.25">
      <c r="A755" t="s">
        <v>8219</v>
      </c>
      <c r="B755">
        <v>34</v>
      </c>
      <c r="C755" t="s">
        <v>8221</v>
      </c>
      <c r="D755">
        <v>15</v>
      </c>
    </row>
    <row r="756" spans="1:4" x14ac:dyDescent="0.25">
      <c r="A756" t="s">
        <v>8219</v>
      </c>
      <c r="B756">
        <v>48</v>
      </c>
      <c r="C756" t="s">
        <v>8221</v>
      </c>
      <c r="D756">
        <v>4</v>
      </c>
    </row>
    <row r="757" spans="1:4" x14ac:dyDescent="0.25">
      <c r="A757" t="s">
        <v>8219</v>
      </c>
      <c r="B757">
        <v>48</v>
      </c>
      <c r="C757" t="s">
        <v>8221</v>
      </c>
      <c r="D757">
        <v>139</v>
      </c>
    </row>
    <row r="758" spans="1:4" x14ac:dyDescent="0.25">
      <c r="A758" t="s">
        <v>8219</v>
      </c>
      <c r="B758">
        <v>221</v>
      </c>
      <c r="C758" t="s">
        <v>8221</v>
      </c>
      <c r="D758">
        <v>2</v>
      </c>
    </row>
    <row r="759" spans="1:4" x14ac:dyDescent="0.25">
      <c r="A759" t="s">
        <v>8219</v>
      </c>
      <c r="B759">
        <v>107</v>
      </c>
      <c r="C759" t="s">
        <v>8221</v>
      </c>
      <c r="D759">
        <v>18</v>
      </c>
    </row>
    <row r="760" spans="1:4" x14ac:dyDescent="0.25">
      <c r="A760" t="s">
        <v>8219</v>
      </c>
      <c r="B760">
        <v>45</v>
      </c>
      <c r="C760" t="s">
        <v>8221</v>
      </c>
      <c r="D760">
        <v>81</v>
      </c>
    </row>
    <row r="761" spans="1:4" x14ac:dyDescent="0.25">
      <c r="A761" t="s">
        <v>8219</v>
      </c>
      <c r="B761">
        <v>36</v>
      </c>
      <c r="C761" t="s">
        <v>8221</v>
      </c>
      <c r="D761">
        <v>86</v>
      </c>
    </row>
    <row r="762" spans="1:4" x14ac:dyDescent="0.25">
      <c r="A762" t="s">
        <v>8219</v>
      </c>
      <c r="B762">
        <v>101</v>
      </c>
      <c r="C762" t="s">
        <v>8221</v>
      </c>
      <c r="D762">
        <v>140</v>
      </c>
    </row>
    <row r="763" spans="1:4" x14ac:dyDescent="0.25">
      <c r="A763" t="s">
        <v>8219</v>
      </c>
      <c r="B763">
        <v>62</v>
      </c>
      <c r="C763" t="s">
        <v>8221</v>
      </c>
      <c r="D763">
        <v>37</v>
      </c>
    </row>
    <row r="764" spans="1:4" x14ac:dyDescent="0.25">
      <c r="A764" t="s">
        <v>8219</v>
      </c>
      <c r="B764">
        <v>32</v>
      </c>
      <c r="C764" t="s">
        <v>8221</v>
      </c>
      <c r="D764">
        <v>6</v>
      </c>
    </row>
    <row r="765" spans="1:4" x14ac:dyDescent="0.25">
      <c r="A765" t="s">
        <v>8219</v>
      </c>
      <c r="B765">
        <v>89</v>
      </c>
      <c r="C765" t="s">
        <v>8221</v>
      </c>
      <c r="D765">
        <v>113</v>
      </c>
    </row>
    <row r="766" spans="1:4" x14ac:dyDescent="0.25">
      <c r="A766" t="s">
        <v>8219</v>
      </c>
      <c r="B766">
        <v>93</v>
      </c>
      <c r="C766" t="s">
        <v>8221</v>
      </c>
      <c r="D766">
        <v>37</v>
      </c>
    </row>
    <row r="767" spans="1:4" x14ac:dyDescent="0.25">
      <c r="A767" t="s">
        <v>8219</v>
      </c>
      <c r="B767">
        <v>98</v>
      </c>
      <c r="C767" t="s">
        <v>8221</v>
      </c>
      <c r="D767">
        <v>18</v>
      </c>
    </row>
    <row r="768" spans="1:4" x14ac:dyDescent="0.25">
      <c r="A768" t="s">
        <v>8219</v>
      </c>
      <c r="B768">
        <v>82</v>
      </c>
      <c r="C768" t="s">
        <v>8221</v>
      </c>
      <c r="D768">
        <v>75</v>
      </c>
    </row>
    <row r="769" spans="1:4" x14ac:dyDescent="0.25">
      <c r="A769" t="s">
        <v>8219</v>
      </c>
      <c r="B769">
        <v>116</v>
      </c>
      <c r="C769" t="s">
        <v>8221</v>
      </c>
      <c r="D769">
        <v>52</v>
      </c>
    </row>
    <row r="770" spans="1:4" x14ac:dyDescent="0.25">
      <c r="A770" t="s">
        <v>8219</v>
      </c>
      <c r="B770">
        <v>52</v>
      </c>
      <c r="C770" t="s">
        <v>8221</v>
      </c>
      <c r="D770">
        <v>122</v>
      </c>
    </row>
    <row r="771" spans="1:4" x14ac:dyDescent="0.25">
      <c r="A771" t="s">
        <v>8219</v>
      </c>
      <c r="B771">
        <v>23</v>
      </c>
      <c r="C771" t="s">
        <v>8221</v>
      </c>
      <c r="D771">
        <v>8</v>
      </c>
    </row>
    <row r="772" spans="1:4" x14ac:dyDescent="0.25">
      <c r="A772" t="s">
        <v>8219</v>
      </c>
      <c r="B772">
        <v>77</v>
      </c>
      <c r="C772" t="s">
        <v>8221</v>
      </c>
      <c r="D772">
        <v>8</v>
      </c>
    </row>
    <row r="773" spans="1:4" x14ac:dyDescent="0.25">
      <c r="A773" t="s">
        <v>8219</v>
      </c>
      <c r="B773">
        <v>49</v>
      </c>
      <c r="C773" t="s">
        <v>8221</v>
      </c>
      <c r="D773">
        <v>96</v>
      </c>
    </row>
    <row r="774" spans="1:4" x14ac:dyDescent="0.25">
      <c r="A774" t="s">
        <v>8219</v>
      </c>
      <c r="B774">
        <v>59</v>
      </c>
      <c r="C774" t="s">
        <v>8221</v>
      </c>
      <c r="D774">
        <v>9</v>
      </c>
    </row>
    <row r="775" spans="1:4" x14ac:dyDescent="0.25">
      <c r="A775" t="s">
        <v>8219</v>
      </c>
      <c r="B775">
        <v>113</v>
      </c>
      <c r="C775" t="s">
        <v>8221</v>
      </c>
      <c r="D775">
        <v>2</v>
      </c>
    </row>
    <row r="776" spans="1:4" x14ac:dyDescent="0.25">
      <c r="A776" t="s">
        <v>8219</v>
      </c>
      <c r="B776">
        <v>34</v>
      </c>
      <c r="C776" t="s">
        <v>8221</v>
      </c>
      <c r="D776">
        <v>26</v>
      </c>
    </row>
    <row r="777" spans="1:4" x14ac:dyDescent="0.25">
      <c r="A777" t="s">
        <v>8219</v>
      </c>
      <c r="B777">
        <v>42</v>
      </c>
      <c r="C777" t="s">
        <v>8221</v>
      </c>
      <c r="D777">
        <v>23</v>
      </c>
    </row>
    <row r="778" spans="1:4" x14ac:dyDescent="0.25">
      <c r="A778" t="s">
        <v>8219</v>
      </c>
      <c r="B778">
        <v>42</v>
      </c>
      <c r="C778" t="s">
        <v>8221</v>
      </c>
      <c r="D778">
        <v>0</v>
      </c>
    </row>
    <row r="779" spans="1:4" x14ac:dyDescent="0.25">
      <c r="A779" t="s">
        <v>8219</v>
      </c>
      <c r="B779">
        <v>49</v>
      </c>
      <c r="C779" t="s">
        <v>8221</v>
      </c>
      <c r="D779">
        <v>140</v>
      </c>
    </row>
    <row r="780" spans="1:4" x14ac:dyDescent="0.25">
      <c r="A780" t="s">
        <v>8219</v>
      </c>
      <c r="B780">
        <v>56</v>
      </c>
      <c r="C780" t="s">
        <v>8221</v>
      </c>
      <c r="D780">
        <v>0</v>
      </c>
    </row>
    <row r="781" spans="1:4" x14ac:dyDescent="0.25">
      <c r="A781" t="s">
        <v>8219</v>
      </c>
      <c r="B781">
        <v>25</v>
      </c>
      <c r="C781" t="s">
        <v>8221</v>
      </c>
      <c r="D781">
        <v>6</v>
      </c>
    </row>
    <row r="782" spans="1:4" x14ac:dyDescent="0.25">
      <c r="A782" t="s">
        <v>8219</v>
      </c>
      <c r="B782">
        <v>52</v>
      </c>
      <c r="C782" t="s">
        <v>8221</v>
      </c>
      <c r="D782">
        <v>100</v>
      </c>
    </row>
    <row r="783" spans="1:4" x14ac:dyDescent="0.25">
      <c r="A783" t="s">
        <v>8219</v>
      </c>
      <c r="B783">
        <v>34</v>
      </c>
      <c r="C783" t="s">
        <v>8221</v>
      </c>
      <c r="D783">
        <v>0</v>
      </c>
    </row>
    <row r="784" spans="1:4" x14ac:dyDescent="0.25">
      <c r="A784" t="s">
        <v>8219</v>
      </c>
      <c r="B784">
        <v>67</v>
      </c>
      <c r="C784" t="s">
        <v>8221</v>
      </c>
      <c r="D784">
        <v>4</v>
      </c>
    </row>
    <row r="785" spans="1:4" x14ac:dyDescent="0.25">
      <c r="A785" t="s">
        <v>8219</v>
      </c>
      <c r="B785">
        <v>70</v>
      </c>
      <c r="C785" t="s">
        <v>8221</v>
      </c>
      <c r="D785">
        <v>8</v>
      </c>
    </row>
    <row r="786" spans="1:4" x14ac:dyDescent="0.25">
      <c r="A786" t="s">
        <v>8219</v>
      </c>
      <c r="B786">
        <v>89</v>
      </c>
      <c r="C786" t="s">
        <v>8221</v>
      </c>
      <c r="D786">
        <v>0</v>
      </c>
    </row>
    <row r="787" spans="1:4" x14ac:dyDescent="0.25">
      <c r="A787" t="s">
        <v>8219</v>
      </c>
      <c r="B787">
        <v>107</v>
      </c>
      <c r="C787" t="s">
        <v>8221</v>
      </c>
      <c r="D787">
        <v>16</v>
      </c>
    </row>
    <row r="788" spans="1:4" x14ac:dyDescent="0.25">
      <c r="A788" t="s">
        <v>8219</v>
      </c>
      <c r="B788">
        <v>159</v>
      </c>
      <c r="C788" t="s">
        <v>8221</v>
      </c>
      <c r="D788">
        <v>2</v>
      </c>
    </row>
    <row r="789" spans="1:4" x14ac:dyDescent="0.25">
      <c r="A789" t="s">
        <v>8219</v>
      </c>
      <c r="B789">
        <v>181</v>
      </c>
      <c r="C789" t="s">
        <v>8221</v>
      </c>
      <c r="D789">
        <v>48</v>
      </c>
    </row>
    <row r="790" spans="1:4" x14ac:dyDescent="0.25">
      <c r="A790" t="s">
        <v>8219</v>
      </c>
      <c r="B790">
        <v>131</v>
      </c>
      <c r="C790" t="s">
        <v>8221</v>
      </c>
      <c r="D790">
        <v>2</v>
      </c>
    </row>
    <row r="791" spans="1:4" x14ac:dyDescent="0.25">
      <c r="A791" t="s">
        <v>8219</v>
      </c>
      <c r="B791">
        <v>125</v>
      </c>
      <c r="C791" t="s">
        <v>8221</v>
      </c>
      <c r="D791">
        <v>2</v>
      </c>
    </row>
    <row r="792" spans="1:4" x14ac:dyDescent="0.25">
      <c r="A792" t="s">
        <v>8219</v>
      </c>
      <c r="B792">
        <v>61</v>
      </c>
      <c r="C792" t="s">
        <v>8221</v>
      </c>
      <c r="D792">
        <v>1</v>
      </c>
    </row>
    <row r="793" spans="1:4" x14ac:dyDescent="0.25">
      <c r="A793" t="s">
        <v>8219</v>
      </c>
      <c r="B793">
        <v>90</v>
      </c>
      <c r="C793" t="s">
        <v>8221</v>
      </c>
      <c r="D793">
        <v>17</v>
      </c>
    </row>
    <row r="794" spans="1:4" x14ac:dyDescent="0.25">
      <c r="A794" t="s">
        <v>8219</v>
      </c>
      <c r="B794">
        <v>35</v>
      </c>
      <c r="C794" t="s">
        <v>8221</v>
      </c>
      <c r="D794">
        <v>0</v>
      </c>
    </row>
    <row r="795" spans="1:4" x14ac:dyDescent="0.25">
      <c r="A795" t="s">
        <v>8219</v>
      </c>
      <c r="B795">
        <v>90</v>
      </c>
      <c r="C795" t="s">
        <v>8221</v>
      </c>
      <c r="D795">
        <v>11</v>
      </c>
    </row>
    <row r="796" spans="1:4" x14ac:dyDescent="0.25">
      <c r="A796" t="s">
        <v>8219</v>
      </c>
      <c r="B796">
        <v>4</v>
      </c>
      <c r="C796" t="s">
        <v>8221</v>
      </c>
      <c r="D796">
        <v>95</v>
      </c>
    </row>
    <row r="797" spans="1:4" x14ac:dyDescent="0.25">
      <c r="A797" t="s">
        <v>8219</v>
      </c>
      <c r="B797">
        <v>120</v>
      </c>
      <c r="C797" t="s">
        <v>8221</v>
      </c>
      <c r="D797">
        <v>13</v>
      </c>
    </row>
    <row r="798" spans="1:4" x14ac:dyDescent="0.25">
      <c r="A798" t="s">
        <v>8219</v>
      </c>
      <c r="B798">
        <v>14</v>
      </c>
      <c r="C798" t="s">
        <v>8221</v>
      </c>
      <c r="D798">
        <v>2</v>
      </c>
    </row>
    <row r="799" spans="1:4" x14ac:dyDescent="0.25">
      <c r="A799" t="s">
        <v>8219</v>
      </c>
      <c r="B799">
        <v>27</v>
      </c>
      <c r="C799" t="s">
        <v>8221</v>
      </c>
      <c r="D799">
        <v>2</v>
      </c>
    </row>
    <row r="800" spans="1:4" x14ac:dyDescent="0.25">
      <c r="A800" t="s">
        <v>8219</v>
      </c>
      <c r="B800">
        <v>49</v>
      </c>
      <c r="C800" t="s">
        <v>8221</v>
      </c>
      <c r="D800">
        <v>3</v>
      </c>
    </row>
    <row r="801" spans="1:4" x14ac:dyDescent="0.25">
      <c r="A801" t="s">
        <v>8219</v>
      </c>
      <c r="B801">
        <v>102</v>
      </c>
      <c r="C801" t="s">
        <v>8221</v>
      </c>
      <c r="D801">
        <v>0</v>
      </c>
    </row>
    <row r="802" spans="1:4" x14ac:dyDescent="0.25">
      <c r="A802" t="s">
        <v>8219</v>
      </c>
      <c r="B802">
        <v>3</v>
      </c>
      <c r="C802" t="s">
        <v>8221</v>
      </c>
      <c r="D802">
        <v>0</v>
      </c>
    </row>
    <row r="803" spans="1:4" x14ac:dyDescent="0.25">
      <c r="A803" t="s">
        <v>8219</v>
      </c>
      <c r="B803">
        <v>25</v>
      </c>
      <c r="C803" t="s">
        <v>8221</v>
      </c>
      <c r="D803">
        <v>0</v>
      </c>
    </row>
    <row r="804" spans="1:4" x14ac:dyDescent="0.25">
      <c r="A804" t="s">
        <v>8219</v>
      </c>
      <c r="B804">
        <v>118</v>
      </c>
      <c r="C804" t="s">
        <v>8221</v>
      </c>
      <c r="D804">
        <v>2</v>
      </c>
    </row>
    <row r="805" spans="1:4" x14ac:dyDescent="0.25">
      <c r="A805" t="s">
        <v>8219</v>
      </c>
      <c r="B805">
        <v>57</v>
      </c>
      <c r="C805" t="s">
        <v>8221</v>
      </c>
      <c r="D805">
        <v>24</v>
      </c>
    </row>
    <row r="806" spans="1:4" x14ac:dyDescent="0.25">
      <c r="A806" t="s">
        <v>8219</v>
      </c>
      <c r="B806">
        <v>11</v>
      </c>
      <c r="C806" t="s">
        <v>8221</v>
      </c>
      <c r="D806">
        <v>25</v>
      </c>
    </row>
    <row r="807" spans="1:4" x14ac:dyDescent="0.25">
      <c r="A807" t="s">
        <v>8219</v>
      </c>
      <c r="B807">
        <v>33</v>
      </c>
      <c r="C807" t="s">
        <v>8221</v>
      </c>
      <c r="D807">
        <v>3</v>
      </c>
    </row>
    <row r="808" spans="1:4" x14ac:dyDescent="0.25">
      <c r="A808" t="s">
        <v>8219</v>
      </c>
      <c r="B808">
        <v>40</v>
      </c>
      <c r="C808" t="s">
        <v>8221</v>
      </c>
      <c r="D808">
        <v>41</v>
      </c>
    </row>
    <row r="809" spans="1:4" x14ac:dyDescent="0.25">
      <c r="A809" t="s">
        <v>8219</v>
      </c>
      <c r="B809">
        <v>50</v>
      </c>
      <c r="C809" t="s">
        <v>8221</v>
      </c>
      <c r="D809">
        <v>2</v>
      </c>
    </row>
    <row r="810" spans="1:4" x14ac:dyDescent="0.25">
      <c r="A810" t="s">
        <v>8219</v>
      </c>
      <c r="B810">
        <v>38</v>
      </c>
      <c r="C810" t="s">
        <v>8221</v>
      </c>
      <c r="D810">
        <v>4</v>
      </c>
    </row>
    <row r="811" spans="1:4" x14ac:dyDescent="0.25">
      <c r="A811" t="s">
        <v>8219</v>
      </c>
      <c r="B811">
        <v>96</v>
      </c>
      <c r="C811" t="s">
        <v>8221</v>
      </c>
      <c r="D811">
        <v>99</v>
      </c>
    </row>
    <row r="812" spans="1:4" x14ac:dyDescent="0.25">
      <c r="A812" t="s">
        <v>8219</v>
      </c>
      <c r="B812">
        <v>48</v>
      </c>
      <c r="C812" t="s">
        <v>8221</v>
      </c>
      <c r="D812">
        <v>4</v>
      </c>
    </row>
    <row r="813" spans="1:4" x14ac:dyDescent="0.25">
      <c r="A813" t="s">
        <v>8219</v>
      </c>
      <c r="B813">
        <v>33</v>
      </c>
      <c r="C813" t="s">
        <v>8221</v>
      </c>
      <c r="D813">
        <v>4</v>
      </c>
    </row>
    <row r="814" spans="1:4" x14ac:dyDescent="0.25">
      <c r="A814" t="s">
        <v>8219</v>
      </c>
      <c r="B814">
        <v>226</v>
      </c>
      <c r="C814" t="s">
        <v>8221</v>
      </c>
      <c r="D814">
        <v>38</v>
      </c>
    </row>
    <row r="815" spans="1:4" x14ac:dyDescent="0.25">
      <c r="A815" t="s">
        <v>8219</v>
      </c>
      <c r="B815">
        <v>14</v>
      </c>
      <c r="C815" t="s">
        <v>8221</v>
      </c>
      <c r="D815">
        <v>285</v>
      </c>
    </row>
    <row r="816" spans="1:4" x14ac:dyDescent="0.25">
      <c r="A816" t="s">
        <v>8219</v>
      </c>
      <c r="B816">
        <v>20</v>
      </c>
      <c r="C816" t="s">
        <v>8221</v>
      </c>
      <c r="D816">
        <v>1</v>
      </c>
    </row>
    <row r="817" spans="1:4" x14ac:dyDescent="0.25">
      <c r="A817" t="s">
        <v>8219</v>
      </c>
      <c r="B817">
        <v>25</v>
      </c>
      <c r="C817" t="s">
        <v>8221</v>
      </c>
      <c r="D817">
        <v>42</v>
      </c>
    </row>
    <row r="818" spans="1:4" x14ac:dyDescent="0.25">
      <c r="A818" t="s">
        <v>8219</v>
      </c>
      <c r="B818">
        <v>90</v>
      </c>
      <c r="C818" t="s">
        <v>8221</v>
      </c>
      <c r="D818">
        <v>26</v>
      </c>
    </row>
    <row r="819" spans="1:4" x14ac:dyDescent="0.25">
      <c r="A819" t="s">
        <v>8219</v>
      </c>
      <c r="B819">
        <v>11</v>
      </c>
      <c r="C819" t="s">
        <v>8221</v>
      </c>
      <c r="D819">
        <v>2</v>
      </c>
    </row>
    <row r="820" spans="1:4" x14ac:dyDescent="0.25">
      <c r="A820" t="s">
        <v>8219</v>
      </c>
      <c r="B820">
        <v>55</v>
      </c>
      <c r="C820" t="s">
        <v>8221</v>
      </c>
      <c r="D820">
        <v>4</v>
      </c>
    </row>
    <row r="821" spans="1:4" x14ac:dyDescent="0.25">
      <c r="A821" t="s">
        <v>8219</v>
      </c>
      <c r="B821">
        <v>30</v>
      </c>
      <c r="C821" t="s">
        <v>8221</v>
      </c>
      <c r="D821">
        <v>6</v>
      </c>
    </row>
    <row r="822" spans="1:4" x14ac:dyDescent="0.25">
      <c r="A822" t="s">
        <v>8219</v>
      </c>
      <c r="B822">
        <v>28</v>
      </c>
      <c r="C822" t="s">
        <v>8221</v>
      </c>
      <c r="D822">
        <v>70</v>
      </c>
    </row>
    <row r="823" spans="1:4" x14ac:dyDescent="0.25">
      <c r="A823" t="s">
        <v>8219</v>
      </c>
      <c r="B823">
        <v>45</v>
      </c>
      <c r="C823" t="s">
        <v>8221</v>
      </c>
      <c r="D823">
        <v>9</v>
      </c>
    </row>
    <row r="824" spans="1:4" x14ac:dyDescent="0.25">
      <c r="A824" t="s">
        <v>8219</v>
      </c>
      <c r="B824">
        <v>13</v>
      </c>
      <c r="C824" t="s">
        <v>8221</v>
      </c>
      <c r="D824">
        <v>8</v>
      </c>
    </row>
    <row r="825" spans="1:4" x14ac:dyDescent="0.25">
      <c r="A825" t="s">
        <v>8219</v>
      </c>
      <c r="B825">
        <v>40</v>
      </c>
      <c r="C825" t="s">
        <v>8221</v>
      </c>
      <c r="D825">
        <v>105</v>
      </c>
    </row>
    <row r="826" spans="1:4" x14ac:dyDescent="0.25">
      <c r="A826" t="s">
        <v>8219</v>
      </c>
      <c r="B826">
        <v>21</v>
      </c>
      <c r="C826" t="s">
        <v>8221</v>
      </c>
      <c r="D826">
        <v>12</v>
      </c>
    </row>
    <row r="827" spans="1:4" x14ac:dyDescent="0.25">
      <c r="A827" t="s">
        <v>8219</v>
      </c>
      <c r="B827">
        <v>134</v>
      </c>
      <c r="C827" t="s">
        <v>8221</v>
      </c>
      <c r="D827">
        <v>0</v>
      </c>
    </row>
    <row r="828" spans="1:4" x14ac:dyDescent="0.25">
      <c r="A828" t="s">
        <v>8219</v>
      </c>
      <c r="B828">
        <v>20</v>
      </c>
      <c r="C828" t="s">
        <v>8221</v>
      </c>
      <c r="D828">
        <v>16</v>
      </c>
    </row>
    <row r="829" spans="1:4" x14ac:dyDescent="0.25">
      <c r="A829" t="s">
        <v>8219</v>
      </c>
      <c r="B829">
        <v>19</v>
      </c>
      <c r="C829" t="s">
        <v>8221</v>
      </c>
      <c r="D829">
        <v>7</v>
      </c>
    </row>
    <row r="830" spans="1:4" x14ac:dyDescent="0.25">
      <c r="A830" t="s">
        <v>8219</v>
      </c>
      <c r="B830">
        <v>209</v>
      </c>
      <c r="C830" t="s">
        <v>8221</v>
      </c>
      <c r="D830">
        <v>4</v>
      </c>
    </row>
    <row r="831" spans="1:4" x14ac:dyDescent="0.25">
      <c r="A831" t="s">
        <v>8219</v>
      </c>
      <c r="B831">
        <v>38</v>
      </c>
      <c r="C831" t="s">
        <v>8221</v>
      </c>
      <c r="D831">
        <v>1</v>
      </c>
    </row>
    <row r="832" spans="1:4" x14ac:dyDescent="0.25">
      <c r="A832" t="s">
        <v>8219</v>
      </c>
      <c r="B832">
        <v>24</v>
      </c>
      <c r="C832" t="s">
        <v>8221</v>
      </c>
      <c r="D832">
        <v>28</v>
      </c>
    </row>
    <row r="833" spans="1:4" x14ac:dyDescent="0.25">
      <c r="A833" t="s">
        <v>8219</v>
      </c>
      <c r="B833">
        <v>8</v>
      </c>
      <c r="C833" t="s">
        <v>8221</v>
      </c>
      <c r="D833">
        <v>1</v>
      </c>
    </row>
    <row r="834" spans="1:4" x14ac:dyDescent="0.25">
      <c r="A834" t="s">
        <v>8219</v>
      </c>
      <c r="B834">
        <v>179</v>
      </c>
      <c r="C834" t="s">
        <v>8221</v>
      </c>
      <c r="D834">
        <v>1</v>
      </c>
    </row>
    <row r="835" spans="1:4" x14ac:dyDescent="0.25">
      <c r="A835" t="s">
        <v>8219</v>
      </c>
      <c r="B835">
        <v>26</v>
      </c>
      <c r="C835" t="s">
        <v>8221</v>
      </c>
      <c r="D835">
        <v>5</v>
      </c>
    </row>
    <row r="836" spans="1:4" x14ac:dyDescent="0.25">
      <c r="A836" t="s">
        <v>8219</v>
      </c>
      <c r="B836">
        <v>131</v>
      </c>
      <c r="C836" t="s">
        <v>8221</v>
      </c>
      <c r="D836">
        <v>3</v>
      </c>
    </row>
    <row r="837" spans="1:4" x14ac:dyDescent="0.25">
      <c r="A837" t="s">
        <v>8219</v>
      </c>
      <c r="B837">
        <v>14</v>
      </c>
      <c r="C837" t="s">
        <v>8221</v>
      </c>
      <c r="D837">
        <v>2</v>
      </c>
    </row>
    <row r="838" spans="1:4" x14ac:dyDescent="0.25">
      <c r="A838" t="s">
        <v>8219</v>
      </c>
      <c r="B838">
        <v>174</v>
      </c>
      <c r="C838" t="s">
        <v>8221</v>
      </c>
      <c r="D838">
        <v>0</v>
      </c>
    </row>
    <row r="839" spans="1:4" x14ac:dyDescent="0.25">
      <c r="A839" t="s">
        <v>8219</v>
      </c>
      <c r="B839">
        <v>191</v>
      </c>
      <c r="C839" t="s">
        <v>8221</v>
      </c>
      <c r="D839">
        <v>0</v>
      </c>
    </row>
    <row r="840" spans="1:4" x14ac:dyDescent="0.25">
      <c r="A840" t="s">
        <v>8219</v>
      </c>
      <c r="B840">
        <v>38</v>
      </c>
      <c r="C840" t="s">
        <v>8221</v>
      </c>
      <c r="D840">
        <v>3</v>
      </c>
    </row>
    <row r="841" spans="1:4" x14ac:dyDescent="0.25">
      <c r="A841" t="s">
        <v>8219</v>
      </c>
      <c r="B841">
        <v>22</v>
      </c>
      <c r="C841" t="s">
        <v>8221</v>
      </c>
      <c r="D841">
        <v>0</v>
      </c>
    </row>
    <row r="842" spans="1:4" x14ac:dyDescent="0.25">
      <c r="A842" t="s">
        <v>8219</v>
      </c>
      <c r="B842">
        <v>149</v>
      </c>
      <c r="C842" t="s">
        <v>8221</v>
      </c>
      <c r="D842">
        <v>0</v>
      </c>
    </row>
    <row r="843" spans="1:4" x14ac:dyDescent="0.25">
      <c r="A843" t="s">
        <v>8219</v>
      </c>
      <c r="B843">
        <v>56</v>
      </c>
      <c r="C843" t="s">
        <v>8221</v>
      </c>
      <c r="D843">
        <v>3</v>
      </c>
    </row>
    <row r="844" spans="1:4" x14ac:dyDescent="0.25">
      <c r="A844" t="s">
        <v>8219</v>
      </c>
      <c r="B844">
        <v>19</v>
      </c>
      <c r="C844" t="s">
        <v>8221</v>
      </c>
      <c r="D844">
        <v>7</v>
      </c>
    </row>
    <row r="845" spans="1:4" x14ac:dyDescent="0.25">
      <c r="A845" t="s">
        <v>8219</v>
      </c>
      <c r="B845">
        <v>70</v>
      </c>
      <c r="C845" t="s">
        <v>8221</v>
      </c>
      <c r="D845">
        <v>25</v>
      </c>
    </row>
    <row r="846" spans="1:4" x14ac:dyDescent="0.25">
      <c r="A846" t="s">
        <v>8219</v>
      </c>
      <c r="B846">
        <v>81</v>
      </c>
      <c r="C846" t="s">
        <v>8221</v>
      </c>
      <c r="D846">
        <v>10</v>
      </c>
    </row>
    <row r="847" spans="1:4" x14ac:dyDescent="0.25">
      <c r="A847" t="s">
        <v>8219</v>
      </c>
      <c r="B847">
        <v>32</v>
      </c>
      <c r="C847" t="s">
        <v>8221</v>
      </c>
      <c r="D847">
        <v>3</v>
      </c>
    </row>
    <row r="848" spans="1:4" x14ac:dyDescent="0.25">
      <c r="A848" t="s">
        <v>8219</v>
      </c>
      <c r="B848">
        <v>26</v>
      </c>
      <c r="C848" t="s">
        <v>8221</v>
      </c>
      <c r="D848">
        <v>5</v>
      </c>
    </row>
    <row r="849" spans="1:4" x14ac:dyDescent="0.25">
      <c r="A849" t="s">
        <v>8219</v>
      </c>
      <c r="B849">
        <v>105</v>
      </c>
      <c r="C849" t="s">
        <v>8221</v>
      </c>
      <c r="D849">
        <v>5</v>
      </c>
    </row>
    <row r="850" spans="1:4" x14ac:dyDescent="0.25">
      <c r="A850" t="s">
        <v>8219</v>
      </c>
      <c r="B850">
        <v>29</v>
      </c>
      <c r="C850" t="s">
        <v>8221</v>
      </c>
      <c r="D850">
        <v>27</v>
      </c>
    </row>
    <row r="851" spans="1:4" x14ac:dyDescent="0.25">
      <c r="A851" t="s">
        <v>8219</v>
      </c>
      <c r="B851">
        <v>8</v>
      </c>
      <c r="C851" t="s">
        <v>8221</v>
      </c>
      <c r="D851">
        <v>2</v>
      </c>
    </row>
    <row r="852" spans="1:4" x14ac:dyDescent="0.25">
      <c r="A852" t="s">
        <v>8219</v>
      </c>
      <c r="B852">
        <v>89</v>
      </c>
      <c r="C852" t="s">
        <v>8221</v>
      </c>
      <c r="D852">
        <v>236</v>
      </c>
    </row>
    <row r="853" spans="1:4" x14ac:dyDescent="0.25">
      <c r="A853" t="s">
        <v>8219</v>
      </c>
      <c r="B853">
        <v>44</v>
      </c>
      <c r="C853" t="s">
        <v>8221</v>
      </c>
      <c r="D853">
        <v>1</v>
      </c>
    </row>
    <row r="854" spans="1:4" x14ac:dyDescent="0.25">
      <c r="A854" t="s">
        <v>8219</v>
      </c>
      <c r="B854">
        <v>246</v>
      </c>
      <c r="C854" t="s">
        <v>8221</v>
      </c>
      <c r="D854">
        <v>12</v>
      </c>
    </row>
    <row r="855" spans="1:4" x14ac:dyDescent="0.25">
      <c r="A855" t="s">
        <v>8219</v>
      </c>
      <c r="B855">
        <v>120</v>
      </c>
      <c r="C855" t="s">
        <v>8221</v>
      </c>
      <c r="D855">
        <v>4</v>
      </c>
    </row>
    <row r="856" spans="1:4" x14ac:dyDescent="0.25">
      <c r="A856" t="s">
        <v>8219</v>
      </c>
      <c r="B856">
        <v>26</v>
      </c>
      <c r="C856" t="s">
        <v>8221</v>
      </c>
      <c r="D856">
        <v>3</v>
      </c>
    </row>
    <row r="857" spans="1:4" x14ac:dyDescent="0.25">
      <c r="A857" t="s">
        <v>8219</v>
      </c>
      <c r="B857">
        <v>45</v>
      </c>
      <c r="C857" t="s">
        <v>8221</v>
      </c>
      <c r="D857">
        <v>99</v>
      </c>
    </row>
    <row r="858" spans="1:4" x14ac:dyDescent="0.25">
      <c r="A858" t="s">
        <v>8219</v>
      </c>
      <c r="B858">
        <v>20</v>
      </c>
      <c r="C858" t="s">
        <v>8221</v>
      </c>
      <c r="D858">
        <v>3</v>
      </c>
    </row>
    <row r="859" spans="1:4" x14ac:dyDescent="0.25">
      <c r="A859" t="s">
        <v>8219</v>
      </c>
      <c r="B859">
        <v>47</v>
      </c>
      <c r="C859" t="s">
        <v>8221</v>
      </c>
      <c r="D859">
        <v>3</v>
      </c>
    </row>
    <row r="860" spans="1:4" x14ac:dyDescent="0.25">
      <c r="A860" t="s">
        <v>8219</v>
      </c>
      <c r="B860">
        <v>13</v>
      </c>
      <c r="C860" t="s">
        <v>8221</v>
      </c>
      <c r="D860">
        <v>22</v>
      </c>
    </row>
    <row r="861" spans="1:4" x14ac:dyDescent="0.25">
      <c r="A861" t="s">
        <v>8219</v>
      </c>
      <c r="B861">
        <v>183</v>
      </c>
      <c r="C861" t="s">
        <v>8221</v>
      </c>
      <c r="D861">
        <v>4</v>
      </c>
    </row>
    <row r="862" spans="1:4" x14ac:dyDescent="0.25">
      <c r="A862" t="s">
        <v>8219</v>
      </c>
      <c r="B862">
        <v>21</v>
      </c>
      <c r="C862" t="s">
        <v>8221</v>
      </c>
      <c r="D862">
        <v>534</v>
      </c>
    </row>
    <row r="863" spans="1:4" x14ac:dyDescent="0.25">
      <c r="A863" t="s">
        <v>8219</v>
      </c>
      <c r="B863">
        <v>42</v>
      </c>
      <c r="C863" t="s">
        <v>8221</v>
      </c>
      <c r="D863">
        <v>12</v>
      </c>
    </row>
    <row r="864" spans="1:4" x14ac:dyDescent="0.25">
      <c r="A864" t="s">
        <v>8219</v>
      </c>
      <c r="B864">
        <v>54</v>
      </c>
      <c r="C864" t="s">
        <v>8221</v>
      </c>
      <c r="D864">
        <v>56</v>
      </c>
    </row>
    <row r="865" spans="1:4" x14ac:dyDescent="0.25">
      <c r="A865" t="s">
        <v>8219</v>
      </c>
      <c r="B865">
        <v>38</v>
      </c>
      <c r="C865" t="s">
        <v>8221</v>
      </c>
      <c r="D865">
        <v>11</v>
      </c>
    </row>
    <row r="866" spans="1:4" x14ac:dyDescent="0.25">
      <c r="A866" t="s">
        <v>8219</v>
      </c>
      <c r="B866">
        <v>64</v>
      </c>
      <c r="C866" t="s">
        <v>8221</v>
      </c>
      <c r="D866">
        <v>0</v>
      </c>
    </row>
    <row r="867" spans="1:4" x14ac:dyDescent="0.25">
      <c r="A867" t="s">
        <v>8219</v>
      </c>
      <c r="B867">
        <v>13</v>
      </c>
      <c r="C867" t="s">
        <v>8221</v>
      </c>
      <c r="D867">
        <v>12</v>
      </c>
    </row>
    <row r="868" spans="1:4" x14ac:dyDescent="0.25">
      <c r="A868" t="s">
        <v>8219</v>
      </c>
      <c r="B868">
        <v>33</v>
      </c>
      <c r="C868" t="s">
        <v>8221</v>
      </c>
      <c r="D868">
        <v>5</v>
      </c>
    </row>
    <row r="869" spans="1:4" x14ac:dyDescent="0.25">
      <c r="A869" t="s">
        <v>8219</v>
      </c>
      <c r="B869">
        <v>52</v>
      </c>
      <c r="C869" t="s">
        <v>8221</v>
      </c>
      <c r="D869">
        <v>24</v>
      </c>
    </row>
    <row r="870" spans="1:4" x14ac:dyDescent="0.25">
      <c r="A870" t="s">
        <v>8219</v>
      </c>
      <c r="B870">
        <v>107</v>
      </c>
      <c r="C870" t="s">
        <v>8221</v>
      </c>
      <c r="D870">
        <v>89</v>
      </c>
    </row>
    <row r="871" spans="1:4" x14ac:dyDescent="0.25">
      <c r="A871" t="s">
        <v>8219</v>
      </c>
      <c r="B871">
        <v>11</v>
      </c>
      <c r="C871" t="s">
        <v>8221</v>
      </c>
      <c r="D871">
        <v>1</v>
      </c>
    </row>
    <row r="872" spans="1:4" x14ac:dyDescent="0.25">
      <c r="A872" t="s">
        <v>8219</v>
      </c>
      <c r="B872">
        <v>34</v>
      </c>
      <c r="C872" t="s">
        <v>8221</v>
      </c>
      <c r="D872">
        <v>55</v>
      </c>
    </row>
    <row r="873" spans="1:4" x14ac:dyDescent="0.25">
      <c r="A873" t="s">
        <v>8219</v>
      </c>
      <c r="B873">
        <v>75</v>
      </c>
      <c r="C873" t="s">
        <v>8221</v>
      </c>
      <c r="D873">
        <v>2</v>
      </c>
    </row>
    <row r="874" spans="1:4" x14ac:dyDescent="0.25">
      <c r="A874" t="s">
        <v>8219</v>
      </c>
      <c r="B874">
        <v>26</v>
      </c>
      <c r="C874" t="s">
        <v>8221</v>
      </c>
      <c r="D874">
        <v>0</v>
      </c>
    </row>
    <row r="875" spans="1:4" x14ac:dyDescent="0.25">
      <c r="A875" t="s">
        <v>8219</v>
      </c>
      <c r="B875">
        <v>50</v>
      </c>
      <c r="C875" t="s">
        <v>8221</v>
      </c>
      <c r="D875">
        <v>4</v>
      </c>
    </row>
    <row r="876" spans="1:4" x14ac:dyDescent="0.25">
      <c r="A876" t="s">
        <v>8219</v>
      </c>
      <c r="B876">
        <v>80</v>
      </c>
      <c r="C876" t="s">
        <v>8221</v>
      </c>
      <c r="D876">
        <v>6</v>
      </c>
    </row>
    <row r="877" spans="1:4" x14ac:dyDescent="0.25">
      <c r="A877" t="s">
        <v>8219</v>
      </c>
      <c r="B877">
        <v>110</v>
      </c>
      <c r="C877" t="s">
        <v>8221</v>
      </c>
      <c r="D877">
        <v>4</v>
      </c>
    </row>
    <row r="878" spans="1:4" x14ac:dyDescent="0.25">
      <c r="A878" t="s">
        <v>8219</v>
      </c>
      <c r="B878">
        <v>77</v>
      </c>
      <c r="C878" t="s">
        <v>8221</v>
      </c>
      <c r="D878">
        <v>4</v>
      </c>
    </row>
    <row r="879" spans="1:4" x14ac:dyDescent="0.25">
      <c r="A879" t="s">
        <v>8219</v>
      </c>
      <c r="B879">
        <v>50</v>
      </c>
      <c r="C879" t="s">
        <v>8221</v>
      </c>
      <c r="D879">
        <v>2</v>
      </c>
    </row>
    <row r="880" spans="1:4" x14ac:dyDescent="0.25">
      <c r="A880" t="s">
        <v>8219</v>
      </c>
      <c r="B880">
        <v>145</v>
      </c>
      <c r="C880" t="s">
        <v>8221</v>
      </c>
      <c r="D880">
        <v>5</v>
      </c>
    </row>
    <row r="881" spans="1:4" x14ac:dyDescent="0.25">
      <c r="A881" t="s">
        <v>8219</v>
      </c>
      <c r="B881">
        <v>29</v>
      </c>
      <c r="C881" t="s">
        <v>8221</v>
      </c>
      <c r="D881">
        <v>83</v>
      </c>
    </row>
    <row r="882" spans="1:4" x14ac:dyDescent="0.25">
      <c r="A882" t="s">
        <v>8219</v>
      </c>
      <c r="B882">
        <v>114</v>
      </c>
      <c r="C882" t="s">
        <v>8221</v>
      </c>
      <c r="D882">
        <v>57</v>
      </c>
    </row>
    <row r="883" spans="1:4" x14ac:dyDescent="0.25">
      <c r="A883" t="s">
        <v>8219</v>
      </c>
      <c r="B883">
        <v>96</v>
      </c>
      <c r="C883" t="s">
        <v>8221</v>
      </c>
      <c r="D883">
        <v>311</v>
      </c>
    </row>
    <row r="884" spans="1:4" x14ac:dyDescent="0.25">
      <c r="A884" t="s">
        <v>8219</v>
      </c>
      <c r="B884">
        <v>31</v>
      </c>
      <c r="C884" t="s">
        <v>8221</v>
      </c>
      <c r="D884">
        <v>2</v>
      </c>
    </row>
    <row r="885" spans="1:4" x14ac:dyDescent="0.25">
      <c r="A885" t="s">
        <v>8219</v>
      </c>
      <c r="B885">
        <v>4883</v>
      </c>
      <c r="C885" t="s">
        <v>8221</v>
      </c>
      <c r="D885">
        <v>16</v>
      </c>
    </row>
    <row r="886" spans="1:4" x14ac:dyDescent="0.25">
      <c r="A886" t="s">
        <v>8219</v>
      </c>
      <c r="B886">
        <v>95</v>
      </c>
      <c r="C886" t="s">
        <v>8221</v>
      </c>
      <c r="D886">
        <v>9</v>
      </c>
    </row>
    <row r="887" spans="1:4" x14ac:dyDescent="0.25">
      <c r="A887" t="s">
        <v>8219</v>
      </c>
      <c r="B887">
        <v>2478</v>
      </c>
      <c r="C887" t="s">
        <v>8221</v>
      </c>
      <c r="D887">
        <v>1</v>
      </c>
    </row>
    <row r="888" spans="1:4" x14ac:dyDescent="0.25">
      <c r="A888" t="s">
        <v>8219</v>
      </c>
      <c r="B888">
        <v>1789</v>
      </c>
      <c r="C888" t="s">
        <v>8221</v>
      </c>
      <c r="D888">
        <v>12</v>
      </c>
    </row>
    <row r="889" spans="1:4" x14ac:dyDescent="0.25">
      <c r="A889" t="s">
        <v>8219</v>
      </c>
      <c r="B889">
        <v>680</v>
      </c>
      <c r="C889" t="s">
        <v>8221</v>
      </c>
      <c r="D889">
        <v>0</v>
      </c>
    </row>
    <row r="890" spans="1:4" x14ac:dyDescent="0.25">
      <c r="A890" t="s">
        <v>8219</v>
      </c>
      <c r="B890">
        <v>70</v>
      </c>
      <c r="C890" t="s">
        <v>8221</v>
      </c>
      <c r="D890">
        <v>20</v>
      </c>
    </row>
    <row r="891" spans="1:4" x14ac:dyDescent="0.25">
      <c r="A891" t="s">
        <v>8219</v>
      </c>
      <c r="B891">
        <v>23</v>
      </c>
      <c r="C891" t="s">
        <v>8221</v>
      </c>
      <c r="D891">
        <v>16</v>
      </c>
    </row>
    <row r="892" spans="1:4" x14ac:dyDescent="0.25">
      <c r="A892" t="s">
        <v>8219</v>
      </c>
      <c r="B892">
        <v>4245</v>
      </c>
      <c r="C892" t="s">
        <v>8221</v>
      </c>
      <c r="D892">
        <v>33</v>
      </c>
    </row>
    <row r="893" spans="1:4" x14ac:dyDescent="0.25">
      <c r="A893" t="s">
        <v>8219</v>
      </c>
      <c r="B893">
        <v>943</v>
      </c>
      <c r="C893" t="s">
        <v>8221</v>
      </c>
      <c r="D893">
        <v>2</v>
      </c>
    </row>
    <row r="894" spans="1:4" x14ac:dyDescent="0.25">
      <c r="A894" t="s">
        <v>8219</v>
      </c>
      <c r="B894">
        <v>1876</v>
      </c>
      <c r="C894" t="s">
        <v>8221</v>
      </c>
      <c r="D894">
        <v>6</v>
      </c>
    </row>
    <row r="895" spans="1:4" x14ac:dyDescent="0.25">
      <c r="A895" t="s">
        <v>8219</v>
      </c>
      <c r="B895">
        <v>834</v>
      </c>
      <c r="C895" t="s">
        <v>8221</v>
      </c>
      <c r="D895">
        <v>0</v>
      </c>
    </row>
    <row r="896" spans="1:4" x14ac:dyDescent="0.25">
      <c r="A896" t="s">
        <v>8219</v>
      </c>
      <c r="B896">
        <v>682</v>
      </c>
      <c r="C896" t="s">
        <v>8221</v>
      </c>
      <c r="D896">
        <v>3</v>
      </c>
    </row>
    <row r="897" spans="1:4" x14ac:dyDescent="0.25">
      <c r="A897" t="s">
        <v>8219</v>
      </c>
      <c r="B897">
        <v>147</v>
      </c>
      <c r="C897" t="s">
        <v>8221</v>
      </c>
      <c r="D897">
        <v>0</v>
      </c>
    </row>
    <row r="898" spans="1:4" x14ac:dyDescent="0.25">
      <c r="A898" t="s">
        <v>8219</v>
      </c>
      <c r="B898">
        <v>415</v>
      </c>
      <c r="C898" t="s">
        <v>8221</v>
      </c>
      <c r="D898">
        <v>3</v>
      </c>
    </row>
    <row r="899" spans="1:4" x14ac:dyDescent="0.25">
      <c r="A899" t="s">
        <v>8219</v>
      </c>
      <c r="B899">
        <v>290</v>
      </c>
      <c r="C899" t="s">
        <v>8221</v>
      </c>
      <c r="D899">
        <v>13</v>
      </c>
    </row>
    <row r="900" spans="1:4" x14ac:dyDescent="0.25">
      <c r="A900" t="s">
        <v>8219</v>
      </c>
      <c r="B900">
        <v>365</v>
      </c>
      <c r="C900" t="s">
        <v>8221</v>
      </c>
      <c r="D900">
        <v>6</v>
      </c>
    </row>
    <row r="901" spans="1:4" x14ac:dyDescent="0.25">
      <c r="A901" t="s">
        <v>8219</v>
      </c>
      <c r="B901">
        <v>660</v>
      </c>
      <c r="C901" t="s">
        <v>8221</v>
      </c>
      <c r="D901">
        <v>1</v>
      </c>
    </row>
    <row r="902" spans="1:4" x14ac:dyDescent="0.25">
      <c r="A902" t="s">
        <v>8219</v>
      </c>
      <c r="B902">
        <v>1356</v>
      </c>
      <c r="C902" t="s">
        <v>8221</v>
      </c>
      <c r="D902">
        <v>0</v>
      </c>
    </row>
    <row r="903" spans="1:4" x14ac:dyDescent="0.25">
      <c r="A903" t="s">
        <v>8219</v>
      </c>
      <c r="B903">
        <v>424</v>
      </c>
      <c r="C903" t="s">
        <v>8221</v>
      </c>
      <c r="D903">
        <v>5</v>
      </c>
    </row>
    <row r="904" spans="1:4" x14ac:dyDescent="0.25">
      <c r="A904" t="s">
        <v>8219</v>
      </c>
      <c r="B904">
        <v>33</v>
      </c>
      <c r="C904" t="s">
        <v>8221</v>
      </c>
      <c r="D904">
        <v>0</v>
      </c>
    </row>
    <row r="905" spans="1:4" x14ac:dyDescent="0.25">
      <c r="A905" t="s">
        <v>8219</v>
      </c>
      <c r="B905">
        <v>1633</v>
      </c>
      <c r="C905" t="s">
        <v>8221</v>
      </c>
      <c r="D905">
        <v>36</v>
      </c>
    </row>
    <row r="906" spans="1:4" x14ac:dyDescent="0.25">
      <c r="A906" t="s">
        <v>8219</v>
      </c>
      <c r="B906">
        <v>306</v>
      </c>
      <c r="C906" t="s">
        <v>8221</v>
      </c>
      <c r="D906">
        <v>1</v>
      </c>
    </row>
    <row r="907" spans="1:4" x14ac:dyDescent="0.25">
      <c r="A907" t="s">
        <v>8219</v>
      </c>
      <c r="B907">
        <v>205</v>
      </c>
      <c r="C907" t="s">
        <v>8221</v>
      </c>
      <c r="D907">
        <v>1</v>
      </c>
    </row>
    <row r="908" spans="1:4" x14ac:dyDescent="0.25">
      <c r="A908" t="s">
        <v>8219</v>
      </c>
      <c r="B908">
        <v>1281</v>
      </c>
      <c r="C908" t="s">
        <v>8221</v>
      </c>
      <c r="D908">
        <v>1</v>
      </c>
    </row>
    <row r="909" spans="1:4" x14ac:dyDescent="0.25">
      <c r="A909" t="s">
        <v>8219</v>
      </c>
      <c r="B909">
        <v>103</v>
      </c>
      <c r="C909" t="s">
        <v>8221</v>
      </c>
      <c r="D909">
        <v>9</v>
      </c>
    </row>
    <row r="910" spans="1:4" x14ac:dyDescent="0.25">
      <c r="A910" t="s">
        <v>8219</v>
      </c>
      <c r="B910">
        <v>1513</v>
      </c>
      <c r="C910" t="s">
        <v>8221</v>
      </c>
      <c r="D910">
        <v>1</v>
      </c>
    </row>
    <row r="911" spans="1:4" x14ac:dyDescent="0.25">
      <c r="A911" t="s">
        <v>8219</v>
      </c>
      <c r="B911">
        <v>405</v>
      </c>
      <c r="C911" t="s">
        <v>8221</v>
      </c>
      <c r="D911">
        <v>0</v>
      </c>
    </row>
    <row r="912" spans="1:4" x14ac:dyDescent="0.25">
      <c r="A912" t="s">
        <v>8219</v>
      </c>
      <c r="B912">
        <v>510</v>
      </c>
      <c r="C912" t="s">
        <v>8221</v>
      </c>
      <c r="D912">
        <v>1</v>
      </c>
    </row>
    <row r="913" spans="1:4" x14ac:dyDescent="0.25">
      <c r="A913" t="s">
        <v>8219</v>
      </c>
      <c r="B913">
        <v>1887</v>
      </c>
      <c r="C913" t="s">
        <v>8221</v>
      </c>
      <c r="D913">
        <v>1</v>
      </c>
    </row>
    <row r="914" spans="1:4" x14ac:dyDescent="0.25">
      <c r="A914" t="s">
        <v>8219</v>
      </c>
      <c r="B914">
        <v>701</v>
      </c>
      <c r="C914" t="s">
        <v>8221</v>
      </c>
      <c r="D914">
        <v>4</v>
      </c>
    </row>
    <row r="915" spans="1:4" x14ac:dyDescent="0.25">
      <c r="A915" t="s">
        <v>8219</v>
      </c>
      <c r="B915">
        <v>3863</v>
      </c>
      <c r="C915" t="s">
        <v>8221</v>
      </c>
      <c r="D915">
        <v>2</v>
      </c>
    </row>
    <row r="916" spans="1:4" x14ac:dyDescent="0.25">
      <c r="A916" t="s">
        <v>8219</v>
      </c>
      <c r="B916">
        <v>238</v>
      </c>
      <c r="C916" t="s">
        <v>8221</v>
      </c>
      <c r="D916">
        <v>2</v>
      </c>
    </row>
    <row r="917" spans="1:4" x14ac:dyDescent="0.25">
      <c r="A917" t="s">
        <v>8219</v>
      </c>
      <c r="B917">
        <v>2051</v>
      </c>
      <c r="C917" t="s">
        <v>8221</v>
      </c>
      <c r="D917">
        <v>2</v>
      </c>
    </row>
    <row r="918" spans="1:4" x14ac:dyDescent="0.25">
      <c r="A918" t="s">
        <v>8219</v>
      </c>
      <c r="B918">
        <v>402</v>
      </c>
      <c r="C918" t="s">
        <v>8221</v>
      </c>
      <c r="D918">
        <v>0</v>
      </c>
    </row>
    <row r="919" spans="1:4" x14ac:dyDescent="0.25">
      <c r="A919" t="s">
        <v>8219</v>
      </c>
      <c r="B919">
        <v>253</v>
      </c>
      <c r="C919" t="s">
        <v>8221</v>
      </c>
      <c r="D919">
        <v>2</v>
      </c>
    </row>
    <row r="920" spans="1:4" x14ac:dyDescent="0.25">
      <c r="A920" t="s">
        <v>8219</v>
      </c>
      <c r="B920">
        <v>473</v>
      </c>
      <c r="C920" t="s">
        <v>8221</v>
      </c>
      <c r="D920">
        <v>4</v>
      </c>
    </row>
    <row r="921" spans="1:4" x14ac:dyDescent="0.25">
      <c r="A921" t="s">
        <v>8219</v>
      </c>
      <c r="B921">
        <v>821</v>
      </c>
      <c r="C921" t="s">
        <v>8221</v>
      </c>
      <c r="D921">
        <v>2</v>
      </c>
    </row>
    <row r="922" spans="1:4" x14ac:dyDescent="0.25">
      <c r="A922" t="s">
        <v>8219</v>
      </c>
      <c r="B922">
        <v>388</v>
      </c>
      <c r="C922" t="s">
        <v>8221</v>
      </c>
      <c r="D922">
        <v>0</v>
      </c>
    </row>
    <row r="923" spans="1:4" x14ac:dyDescent="0.25">
      <c r="A923" t="s">
        <v>8219</v>
      </c>
      <c r="B923">
        <v>813</v>
      </c>
      <c r="C923" t="s">
        <v>8221</v>
      </c>
      <c r="D923">
        <v>1</v>
      </c>
    </row>
    <row r="924" spans="1:4" x14ac:dyDescent="0.25">
      <c r="A924" t="s">
        <v>8219</v>
      </c>
      <c r="B924">
        <v>1945</v>
      </c>
      <c r="C924" t="s">
        <v>8221</v>
      </c>
      <c r="D924">
        <v>0</v>
      </c>
    </row>
    <row r="925" spans="1:4" x14ac:dyDescent="0.25">
      <c r="A925" t="s">
        <v>8219</v>
      </c>
      <c r="B925">
        <v>1637</v>
      </c>
      <c r="C925" t="s">
        <v>8221</v>
      </c>
      <c r="D925">
        <v>2</v>
      </c>
    </row>
    <row r="926" spans="1:4" x14ac:dyDescent="0.25">
      <c r="A926" t="s">
        <v>8219</v>
      </c>
      <c r="B926">
        <v>1375</v>
      </c>
      <c r="C926" t="s">
        <v>8221</v>
      </c>
      <c r="D926">
        <v>7</v>
      </c>
    </row>
    <row r="927" spans="1:4" x14ac:dyDescent="0.25">
      <c r="A927" t="s">
        <v>8219</v>
      </c>
      <c r="B927">
        <v>17</v>
      </c>
      <c r="C927" t="s">
        <v>8221</v>
      </c>
      <c r="D927">
        <v>5</v>
      </c>
    </row>
    <row r="928" spans="1:4" x14ac:dyDescent="0.25">
      <c r="A928" t="s">
        <v>8219</v>
      </c>
      <c r="B928">
        <v>354</v>
      </c>
      <c r="C928" t="s">
        <v>8221</v>
      </c>
      <c r="D928">
        <v>0</v>
      </c>
    </row>
    <row r="929" spans="1:4" x14ac:dyDescent="0.25">
      <c r="A929" t="s">
        <v>8219</v>
      </c>
      <c r="B929">
        <v>191</v>
      </c>
      <c r="C929" t="s">
        <v>8221</v>
      </c>
      <c r="D929">
        <v>0</v>
      </c>
    </row>
    <row r="930" spans="1:4" x14ac:dyDescent="0.25">
      <c r="A930" t="s">
        <v>8219</v>
      </c>
      <c r="B930">
        <v>303</v>
      </c>
      <c r="C930" t="s">
        <v>8221</v>
      </c>
      <c r="D930">
        <v>0</v>
      </c>
    </row>
    <row r="931" spans="1:4" x14ac:dyDescent="0.25">
      <c r="A931" t="s">
        <v>8219</v>
      </c>
      <c r="B931">
        <v>137</v>
      </c>
      <c r="C931" t="s">
        <v>8221</v>
      </c>
      <c r="D931">
        <v>2</v>
      </c>
    </row>
    <row r="932" spans="1:4" x14ac:dyDescent="0.25">
      <c r="A932" t="s">
        <v>8219</v>
      </c>
      <c r="B932">
        <v>41</v>
      </c>
      <c r="C932" t="s">
        <v>8221</v>
      </c>
      <c r="D932">
        <v>0</v>
      </c>
    </row>
    <row r="933" spans="1:4" x14ac:dyDescent="0.25">
      <c r="A933" t="s">
        <v>8219</v>
      </c>
      <c r="B933">
        <v>398</v>
      </c>
      <c r="C933" t="s">
        <v>8221</v>
      </c>
      <c r="D933">
        <v>0</v>
      </c>
    </row>
    <row r="934" spans="1:4" x14ac:dyDescent="0.25">
      <c r="A934" t="s">
        <v>8219</v>
      </c>
      <c r="B934">
        <v>1737</v>
      </c>
      <c r="C934" t="s">
        <v>8221</v>
      </c>
      <c r="D934">
        <v>28</v>
      </c>
    </row>
    <row r="935" spans="1:4" x14ac:dyDescent="0.25">
      <c r="A935" t="s">
        <v>8219</v>
      </c>
      <c r="B935">
        <v>971</v>
      </c>
      <c r="C935" t="s">
        <v>8221</v>
      </c>
      <c r="D935">
        <v>2</v>
      </c>
    </row>
    <row r="936" spans="1:4" x14ac:dyDescent="0.25">
      <c r="A936" t="s">
        <v>8219</v>
      </c>
      <c r="B936">
        <v>183</v>
      </c>
      <c r="C936" t="s">
        <v>8221</v>
      </c>
      <c r="D936">
        <v>0</v>
      </c>
    </row>
    <row r="937" spans="1:4" x14ac:dyDescent="0.25">
      <c r="A937" t="s">
        <v>8219</v>
      </c>
      <c r="B937">
        <v>4562</v>
      </c>
      <c r="C937" t="s">
        <v>8221</v>
      </c>
      <c r="D937">
        <v>0</v>
      </c>
    </row>
    <row r="938" spans="1:4" x14ac:dyDescent="0.25">
      <c r="A938" t="s">
        <v>8219</v>
      </c>
      <c r="B938">
        <v>26457</v>
      </c>
      <c r="C938" t="s">
        <v>8221</v>
      </c>
      <c r="D938">
        <v>0</v>
      </c>
    </row>
    <row r="939" spans="1:4" x14ac:dyDescent="0.25">
      <c r="A939" t="s">
        <v>8219</v>
      </c>
      <c r="B939">
        <v>162</v>
      </c>
      <c r="C939" t="s">
        <v>8221</v>
      </c>
      <c r="D939">
        <v>4</v>
      </c>
    </row>
    <row r="940" spans="1:4" x14ac:dyDescent="0.25">
      <c r="A940" t="s">
        <v>8219</v>
      </c>
      <c r="B940">
        <v>479</v>
      </c>
      <c r="C940" t="s">
        <v>8221</v>
      </c>
      <c r="D940">
        <v>12</v>
      </c>
    </row>
    <row r="941" spans="1:4" x14ac:dyDescent="0.25">
      <c r="A941" t="s">
        <v>8219</v>
      </c>
      <c r="B941">
        <v>426</v>
      </c>
      <c r="C941" t="s">
        <v>8221</v>
      </c>
      <c r="D941">
        <v>0</v>
      </c>
    </row>
    <row r="942" spans="1:4" x14ac:dyDescent="0.25">
      <c r="A942" t="s">
        <v>8219</v>
      </c>
      <c r="B942">
        <v>450</v>
      </c>
      <c r="C942" t="s">
        <v>8221</v>
      </c>
      <c r="D942">
        <v>33</v>
      </c>
    </row>
    <row r="943" spans="1:4" x14ac:dyDescent="0.25">
      <c r="A943" t="s">
        <v>8219</v>
      </c>
      <c r="B943">
        <v>1780</v>
      </c>
      <c r="C943" t="s">
        <v>8221</v>
      </c>
      <c r="D943">
        <v>0</v>
      </c>
    </row>
    <row r="944" spans="1:4" x14ac:dyDescent="0.25">
      <c r="A944" t="s">
        <v>8219</v>
      </c>
      <c r="B944">
        <v>122</v>
      </c>
      <c r="C944" t="s">
        <v>8221</v>
      </c>
      <c r="D944">
        <v>4</v>
      </c>
    </row>
    <row r="945" spans="1:4" x14ac:dyDescent="0.25">
      <c r="A945" t="s">
        <v>8219</v>
      </c>
      <c r="B945">
        <v>95</v>
      </c>
      <c r="C945" t="s">
        <v>8221</v>
      </c>
      <c r="D945">
        <v>0</v>
      </c>
    </row>
    <row r="946" spans="1:4" x14ac:dyDescent="0.25">
      <c r="A946" t="s">
        <v>8219</v>
      </c>
      <c r="B946">
        <v>325</v>
      </c>
      <c r="C946" t="s">
        <v>8221</v>
      </c>
      <c r="D946">
        <v>11</v>
      </c>
    </row>
    <row r="947" spans="1:4" x14ac:dyDescent="0.25">
      <c r="A947" t="s">
        <v>8219</v>
      </c>
      <c r="B947">
        <v>353</v>
      </c>
      <c r="C947" t="s">
        <v>8221</v>
      </c>
      <c r="D947">
        <v>1</v>
      </c>
    </row>
    <row r="948" spans="1:4" x14ac:dyDescent="0.25">
      <c r="A948" t="s">
        <v>8219</v>
      </c>
      <c r="B948">
        <v>105</v>
      </c>
      <c r="C948" t="s">
        <v>8221</v>
      </c>
      <c r="D948">
        <v>5</v>
      </c>
    </row>
    <row r="949" spans="1:4" x14ac:dyDescent="0.25">
      <c r="A949" t="s">
        <v>8219</v>
      </c>
      <c r="B949">
        <v>729</v>
      </c>
      <c r="C949" t="s">
        <v>8221</v>
      </c>
      <c r="D949">
        <v>0</v>
      </c>
    </row>
    <row r="950" spans="1:4" x14ac:dyDescent="0.25">
      <c r="A950" t="s">
        <v>8219</v>
      </c>
      <c r="B950">
        <v>454</v>
      </c>
      <c r="C950" t="s">
        <v>8221</v>
      </c>
      <c r="D950">
        <v>1</v>
      </c>
    </row>
    <row r="951" spans="1:4" x14ac:dyDescent="0.25">
      <c r="A951" t="s">
        <v>8219</v>
      </c>
      <c r="B951">
        <v>539</v>
      </c>
      <c r="C951" t="s">
        <v>8221</v>
      </c>
      <c r="D951">
        <v>1</v>
      </c>
    </row>
    <row r="952" spans="1:4" x14ac:dyDescent="0.25">
      <c r="A952" t="s">
        <v>8219</v>
      </c>
      <c r="B952">
        <v>79</v>
      </c>
      <c r="C952" t="s">
        <v>8221</v>
      </c>
      <c r="D952">
        <v>6</v>
      </c>
    </row>
    <row r="953" spans="1:4" x14ac:dyDescent="0.25">
      <c r="A953" t="s">
        <v>8219</v>
      </c>
      <c r="B953">
        <v>94</v>
      </c>
      <c r="C953" t="s">
        <v>8221</v>
      </c>
      <c r="D953">
        <v>8</v>
      </c>
    </row>
    <row r="954" spans="1:4" x14ac:dyDescent="0.25">
      <c r="A954" t="s">
        <v>8219</v>
      </c>
      <c r="B954">
        <v>625</v>
      </c>
      <c r="C954" t="s">
        <v>8221</v>
      </c>
      <c r="D954">
        <v>1</v>
      </c>
    </row>
    <row r="955" spans="1:4" x14ac:dyDescent="0.25">
      <c r="A955" t="s">
        <v>8219</v>
      </c>
      <c r="B955">
        <v>508</v>
      </c>
      <c r="C955" t="s">
        <v>8221</v>
      </c>
      <c r="D955">
        <v>0</v>
      </c>
    </row>
    <row r="956" spans="1:4" x14ac:dyDescent="0.25">
      <c r="A956" t="s">
        <v>8219</v>
      </c>
      <c r="B956">
        <v>531</v>
      </c>
      <c r="C956" t="s">
        <v>8221</v>
      </c>
      <c r="D956">
        <v>2</v>
      </c>
    </row>
    <row r="957" spans="1:4" x14ac:dyDescent="0.25">
      <c r="A957" t="s">
        <v>8219</v>
      </c>
      <c r="B957">
        <v>158</v>
      </c>
      <c r="C957" t="s">
        <v>8221</v>
      </c>
      <c r="D957">
        <v>1</v>
      </c>
    </row>
    <row r="958" spans="1:4" x14ac:dyDescent="0.25">
      <c r="A958" t="s">
        <v>8219</v>
      </c>
      <c r="B958">
        <v>508</v>
      </c>
      <c r="C958" t="s">
        <v>8221</v>
      </c>
      <c r="D958">
        <v>0</v>
      </c>
    </row>
    <row r="959" spans="1:4" x14ac:dyDescent="0.25">
      <c r="A959" t="s">
        <v>8219</v>
      </c>
      <c r="B959">
        <v>644</v>
      </c>
      <c r="C959" t="s">
        <v>8221</v>
      </c>
      <c r="D959">
        <v>1</v>
      </c>
    </row>
    <row r="960" spans="1:4" x14ac:dyDescent="0.25">
      <c r="A960" t="s">
        <v>8219</v>
      </c>
      <c r="B960">
        <v>848</v>
      </c>
      <c r="C960" t="s">
        <v>8221</v>
      </c>
      <c r="D960">
        <v>19</v>
      </c>
    </row>
    <row r="961" spans="1:4" x14ac:dyDescent="0.25">
      <c r="A961" t="s">
        <v>8219</v>
      </c>
      <c r="B961">
        <v>429</v>
      </c>
      <c r="C961" t="s">
        <v>8221</v>
      </c>
      <c r="D961">
        <v>27</v>
      </c>
    </row>
    <row r="962" spans="1:4" x14ac:dyDescent="0.25">
      <c r="A962" t="s">
        <v>8219</v>
      </c>
      <c r="B962">
        <v>204</v>
      </c>
      <c r="C962" t="s">
        <v>8221</v>
      </c>
      <c r="D962">
        <v>7</v>
      </c>
    </row>
    <row r="963" spans="1:4" x14ac:dyDescent="0.25">
      <c r="A963" t="s">
        <v>8219</v>
      </c>
      <c r="B963">
        <v>379</v>
      </c>
      <c r="C963" t="s">
        <v>8221</v>
      </c>
      <c r="D963">
        <v>14</v>
      </c>
    </row>
    <row r="964" spans="1:4" x14ac:dyDescent="0.25">
      <c r="A964" t="s">
        <v>8219</v>
      </c>
      <c r="B964">
        <v>271</v>
      </c>
      <c r="C964" t="s">
        <v>8221</v>
      </c>
      <c r="D964">
        <v>5</v>
      </c>
    </row>
    <row r="965" spans="1:4" x14ac:dyDescent="0.25">
      <c r="A965" t="s">
        <v>8219</v>
      </c>
      <c r="B965">
        <v>120</v>
      </c>
      <c r="C965" t="s">
        <v>8221</v>
      </c>
      <c r="D965">
        <v>30</v>
      </c>
    </row>
    <row r="966" spans="1:4" x14ac:dyDescent="0.25">
      <c r="A966" t="s">
        <v>8219</v>
      </c>
      <c r="B966">
        <v>140</v>
      </c>
      <c r="C966" t="s">
        <v>8221</v>
      </c>
      <c r="D966">
        <v>1</v>
      </c>
    </row>
    <row r="967" spans="1:4" x14ac:dyDescent="0.25">
      <c r="A967" t="s">
        <v>8219</v>
      </c>
      <c r="B967">
        <v>193</v>
      </c>
      <c r="C967" t="s">
        <v>8221</v>
      </c>
      <c r="D967">
        <v>0</v>
      </c>
    </row>
    <row r="968" spans="1:4" x14ac:dyDescent="0.25">
      <c r="A968" t="s">
        <v>8219</v>
      </c>
      <c r="B968">
        <v>180</v>
      </c>
      <c r="C968" t="s">
        <v>8221</v>
      </c>
      <c r="D968">
        <v>60</v>
      </c>
    </row>
    <row r="969" spans="1:4" x14ac:dyDescent="0.25">
      <c r="A969" t="s">
        <v>8219</v>
      </c>
      <c r="B969">
        <v>263</v>
      </c>
      <c r="C969" t="s">
        <v>8221</v>
      </c>
      <c r="D969">
        <v>84</v>
      </c>
    </row>
    <row r="970" spans="1:4" x14ac:dyDescent="0.25">
      <c r="A970" t="s">
        <v>8219</v>
      </c>
      <c r="B970">
        <v>217</v>
      </c>
      <c r="C970" t="s">
        <v>8221</v>
      </c>
      <c r="D970">
        <v>47</v>
      </c>
    </row>
    <row r="971" spans="1:4" x14ac:dyDescent="0.25">
      <c r="A971" t="s">
        <v>8219</v>
      </c>
      <c r="B971">
        <v>443</v>
      </c>
      <c r="C971" t="s">
        <v>8221</v>
      </c>
      <c r="D971">
        <v>66</v>
      </c>
    </row>
    <row r="972" spans="1:4" x14ac:dyDescent="0.25">
      <c r="A972" t="s">
        <v>8219</v>
      </c>
      <c r="B972">
        <v>1373</v>
      </c>
      <c r="C972" t="s">
        <v>8221</v>
      </c>
      <c r="D972">
        <v>171</v>
      </c>
    </row>
    <row r="973" spans="1:4" x14ac:dyDescent="0.25">
      <c r="A973" t="s">
        <v>8219</v>
      </c>
      <c r="B973">
        <v>742</v>
      </c>
      <c r="C973" t="s">
        <v>8221</v>
      </c>
      <c r="D973">
        <v>29</v>
      </c>
    </row>
    <row r="974" spans="1:4" x14ac:dyDescent="0.25">
      <c r="A974" t="s">
        <v>8219</v>
      </c>
      <c r="B974">
        <v>170</v>
      </c>
      <c r="C974" t="s">
        <v>8221</v>
      </c>
      <c r="D974">
        <v>9</v>
      </c>
    </row>
    <row r="975" spans="1:4" x14ac:dyDescent="0.25">
      <c r="A975" t="s">
        <v>8219</v>
      </c>
      <c r="B975">
        <v>242</v>
      </c>
      <c r="C975" t="s">
        <v>8221</v>
      </c>
      <c r="D975">
        <v>27</v>
      </c>
    </row>
    <row r="976" spans="1:4" x14ac:dyDescent="0.25">
      <c r="A976" t="s">
        <v>8219</v>
      </c>
      <c r="B976">
        <v>541</v>
      </c>
      <c r="C976" t="s">
        <v>8221</v>
      </c>
      <c r="D976">
        <v>2</v>
      </c>
    </row>
    <row r="977" spans="1:4" x14ac:dyDescent="0.25">
      <c r="A977" t="s">
        <v>8219</v>
      </c>
      <c r="B977">
        <v>121</v>
      </c>
      <c r="C977" t="s">
        <v>8221</v>
      </c>
      <c r="D977">
        <v>3</v>
      </c>
    </row>
    <row r="978" spans="1:4" x14ac:dyDescent="0.25">
      <c r="A978" t="s">
        <v>8219</v>
      </c>
      <c r="B978">
        <v>621</v>
      </c>
      <c r="C978" t="s">
        <v>8221</v>
      </c>
      <c r="D978">
        <v>4</v>
      </c>
    </row>
    <row r="979" spans="1:4" x14ac:dyDescent="0.25">
      <c r="A979" t="s">
        <v>8219</v>
      </c>
      <c r="B979">
        <v>101</v>
      </c>
      <c r="C979" t="s">
        <v>8221</v>
      </c>
      <c r="D979">
        <v>2</v>
      </c>
    </row>
    <row r="980" spans="1:4" x14ac:dyDescent="0.25">
      <c r="A980" t="s">
        <v>8219</v>
      </c>
      <c r="B980">
        <v>554</v>
      </c>
      <c r="C980" t="s">
        <v>8221</v>
      </c>
      <c r="D980">
        <v>20</v>
      </c>
    </row>
    <row r="981" spans="1:4" x14ac:dyDescent="0.25">
      <c r="A981" t="s">
        <v>8219</v>
      </c>
      <c r="B981">
        <v>666</v>
      </c>
      <c r="C981" t="s">
        <v>8221</v>
      </c>
      <c r="D981">
        <v>3</v>
      </c>
    </row>
    <row r="982" spans="1:4" x14ac:dyDescent="0.25">
      <c r="A982" t="s">
        <v>8219</v>
      </c>
      <c r="B982">
        <v>410</v>
      </c>
      <c r="C982" t="s">
        <v>8221</v>
      </c>
      <c r="D982">
        <v>4</v>
      </c>
    </row>
    <row r="983" spans="1:4" x14ac:dyDescent="0.25">
      <c r="A983" t="s">
        <v>8219</v>
      </c>
      <c r="B983">
        <v>375</v>
      </c>
      <c r="C983" t="s">
        <v>8221</v>
      </c>
      <c r="D983">
        <v>1</v>
      </c>
    </row>
    <row r="984" spans="1:4" x14ac:dyDescent="0.25">
      <c r="A984" t="s">
        <v>8219</v>
      </c>
      <c r="B984">
        <v>1364</v>
      </c>
      <c r="C984" t="s">
        <v>8221</v>
      </c>
      <c r="D984">
        <v>0</v>
      </c>
    </row>
    <row r="985" spans="1:4" x14ac:dyDescent="0.25">
      <c r="A985" t="s">
        <v>8219</v>
      </c>
      <c r="B985">
        <v>35</v>
      </c>
      <c r="C985" t="s">
        <v>8221</v>
      </c>
      <c r="D985">
        <v>0</v>
      </c>
    </row>
    <row r="986" spans="1:4" x14ac:dyDescent="0.25">
      <c r="A986" t="s">
        <v>8219</v>
      </c>
      <c r="B986">
        <v>203</v>
      </c>
      <c r="C986" t="s">
        <v>8221</v>
      </c>
      <c r="D986">
        <v>14</v>
      </c>
    </row>
    <row r="987" spans="1:4" x14ac:dyDescent="0.25">
      <c r="A987" t="s">
        <v>8219</v>
      </c>
      <c r="B987">
        <v>49</v>
      </c>
      <c r="C987" t="s">
        <v>8221</v>
      </c>
      <c r="D987">
        <v>1</v>
      </c>
    </row>
    <row r="988" spans="1:4" x14ac:dyDescent="0.25">
      <c r="A988" t="s">
        <v>8219</v>
      </c>
      <c r="B988">
        <v>5812</v>
      </c>
      <c r="C988" t="s">
        <v>8221</v>
      </c>
      <c r="D988">
        <v>118</v>
      </c>
    </row>
    <row r="989" spans="1:4" x14ac:dyDescent="0.25">
      <c r="A989" t="s">
        <v>8219</v>
      </c>
      <c r="B989">
        <v>1556</v>
      </c>
      <c r="C989" t="s">
        <v>8221</v>
      </c>
      <c r="D989">
        <v>2</v>
      </c>
    </row>
    <row r="990" spans="1:4" x14ac:dyDescent="0.25">
      <c r="A990" t="s">
        <v>8219</v>
      </c>
      <c r="B990">
        <v>65</v>
      </c>
      <c r="C990" t="s">
        <v>8221</v>
      </c>
      <c r="D990">
        <v>1</v>
      </c>
    </row>
    <row r="991" spans="1:4" x14ac:dyDescent="0.25">
      <c r="A991" t="s">
        <v>8219</v>
      </c>
      <c r="B991">
        <v>10</v>
      </c>
      <c r="C991" t="s">
        <v>8221</v>
      </c>
      <c r="D991">
        <v>3</v>
      </c>
    </row>
    <row r="992" spans="1:4" x14ac:dyDescent="0.25">
      <c r="A992" t="s">
        <v>8219</v>
      </c>
      <c r="B992">
        <v>76</v>
      </c>
      <c r="C992" t="s">
        <v>8221</v>
      </c>
      <c r="D992">
        <v>1</v>
      </c>
    </row>
    <row r="993" spans="1:4" x14ac:dyDescent="0.25">
      <c r="A993" t="s">
        <v>8219</v>
      </c>
      <c r="B993">
        <v>263</v>
      </c>
      <c r="C993" t="s">
        <v>8221</v>
      </c>
      <c r="D993">
        <v>3</v>
      </c>
    </row>
    <row r="994" spans="1:4" x14ac:dyDescent="0.25">
      <c r="A994" t="s">
        <v>8219</v>
      </c>
      <c r="B994">
        <v>1530</v>
      </c>
      <c r="C994" t="s">
        <v>8221</v>
      </c>
      <c r="D994">
        <v>38</v>
      </c>
    </row>
    <row r="995" spans="1:4" x14ac:dyDescent="0.25">
      <c r="A995" t="s">
        <v>8219</v>
      </c>
      <c r="B995">
        <v>278</v>
      </c>
      <c r="C995" t="s">
        <v>8221</v>
      </c>
      <c r="D995">
        <v>52</v>
      </c>
    </row>
    <row r="996" spans="1:4" x14ac:dyDescent="0.25">
      <c r="A996" t="s">
        <v>8219</v>
      </c>
      <c r="B996">
        <v>350</v>
      </c>
      <c r="C996" t="s">
        <v>8221</v>
      </c>
      <c r="D996">
        <v>2</v>
      </c>
    </row>
    <row r="997" spans="1:4" x14ac:dyDescent="0.25">
      <c r="A997" t="s">
        <v>8219</v>
      </c>
      <c r="B997">
        <v>470</v>
      </c>
      <c r="C997" t="s">
        <v>8221</v>
      </c>
      <c r="D997">
        <v>0</v>
      </c>
    </row>
    <row r="998" spans="1:4" x14ac:dyDescent="0.25">
      <c r="A998" t="s">
        <v>8219</v>
      </c>
      <c r="B998">
        <v>3</v>
      </c>
      <c r="C998" t="s">
        <v>8221</v>
      </c>
      <c r="D998">
        <v>4</v>
      </c>
    </row>
    <row r="999" spans="1:4" x14ac:dyDescent="0.25">
      <c r="A999" t="s">
        <v>8219</v>
      </c>
      <c r="B999">
        <v>8200</v>
      </c>
      <c r="C999" t="s">
        <v>8221</v>
      </c>
      <c r="D999">
        <v>4</v>
      </c>
    </row>
    <row r="1000" spans="1:4" x14ac:dyDescent="0.25">
      <c r="A1000" t="s">
        <v>8219</v>
      </c>
      <c r="B1000">
        <v>8359</v>
      </c>
      <c r="C1000" t="s">
        <v>8221</v>
      </c>
      <c r="D1000">
        <v>18</v>
      </c>
    </row>
    <row r="1001" spans="1:4" x14ac:dyDescent="0.25">
      <c r="A1001" t="s">
        <v>8219</v>
      </c>
      <c r="B1001">
        <v>188</v>
      </c>
      <c r="C1001" t="s">
        <v>8221</v>
      </c>
      <c r="D1001">
        <v>0</v>
      </c>
    </row>
    <row r="1002" spans="1:4" x14ac:dyDescent="0.25">
      <c r="A1002" t="s">
        <v>8219</v>
      </c>
      <c r="B1002">
        <v>48</v>
      </c>
      <c r="C1002" t="s">
        <v>8221</v>
      </c>
      <c r="D1002">
        <v>22</v>
      </c>
    </row>
    <row r="1003" spans="1:4" x14ac:dyDescent="0.25">
      <c r="A1003" t="s">
        <v>8219</v>
      </c>
      <c r="B1003">
        <v>607</v>
      </c>
      <c r="C1003" t="s">
        <v>8221</v>
      </c>
      <c r="D1003">
        <v>49</v>
      </c>
    </row>
    <row r="1004" spans="1:4" x14ac:dyDescent="0.25">
      <c r="A1004" t="s">
        <v>8219</v>
      </c>
      <c r="B1004">
        <v>50</v>
      </c>
      <c r="C1004" t="s">
        <v>8221</v>
      </c>
      <c r="D1004">
        <v>19</v>
      </c>
    </row>
    <row r="1005" spans="1:4" x14ac:dyDescent="0.25">
      <c r="A1005" t="s">
        <v>8219</v>
      </c>
      <c r="B1005">
        <v>55</v>
      </c>
      <c r="C1005" t="s">
        <v>8221</v>
      </c>
      <c r="D1005">
        <v>4</v>
      </c>
    </row>
    <row r="1006" spans="1:4" x14ac:dyDescent="0.25">
      <c r="A1006" t="s">
        <v>8219</v>
      </c>
      <c r="B1006">
        <v>38</v>
      </c>
      <c r="C1006" t="s">
        <v>8221</v>
      </c>
      <c r="D1006">
        <v>4</v>
      </c>
    </row>
    <row r="1007" spans="1:4" x14ac:dyDescent="0.25">
      <c r="A1007" t="s">
        <v>8219</v>
      </c>
      <c r="B1007">
        <v>25</v>
      </c>
      <c r="C1007" t="s">
        <v>8221</v>
      </c>
      <c r="D1007">
        <v>2</v>
      </c>
    </row>
    <row r="1008" spans="1:4" x14ac:dyDescent="0.25">
      <c r="A1008" t="s">
        <v>8219</v>
      </c>
      <c r="B1008">
        <v>46</v>
      </c>
      <c r="C1008" t="s">
        <v>8221</v>
      </c>
      <c r="D1008">
        <v>0</v>
      </c>
    </row>
    <row r="1009" spans="1:4" x14ac:dyDescent="0.25">
      <c r="A1009" t="s">
        <v>8219</v>
      </c>
      <c r="B1009">
        <v>83</v>
      </c>
      <c r="C1009" t="s">
        <v>8221</v>
      </c>
      <c r="D1009">
        <v>0</v>
      </c>
    </row>
    <row r="1010" spans="1:4" x14ac:dyDescent="0.25">
      <c r="A1010" t="s">
        <v>8219</v>
      </c>
      <c r="B1010">
        <v>35</v>
      </c>
      <c r="C1010" t="s">
        <v>8221</v>
      </c>
      <c r="D1010">
        <v>14</v>
      </c>
    </row>
    <row r="1011" spans="1:4" x14ac:dyDescent="0.25">
      <c r="A1011" t="s">
        <v>8219</v>
      </c>
      <c r="B1011">
        <v>25</v>
      </c>
      <c r="C1011" t="s">
        <v>8221</v>
      </c>
      <c r="D1011">
        <v>8</v>
      </c>
    </row>
    <row r="1012" spans="1:4" x14ac:dyDescent="0.25">
      <c r="A1012" t="s">
        <v>8219</v>
      </c>
      <c r="B1012">
        <v>75</v>
      </c>
      <c r="C1012" t="s">
        <v>8221</v>
      </c>
      <c r="D1012">
        <v>0</v>
      </c>
    </row>
    <row r="1013" spans="1:4" x14ac:dyDescent="0.25">
      <c r="A1013" t="s">
        <v>8219</v>
      </c>
      <c r="B1013">
        <v>62</v>
      </c>
      <c r="C1013" t="s">
        <v>8221</v>
      </c>
      <c r="D1013">
        <v>15</v>
      </c>
    </row>
    <row r="1014" spans="1:4" x14ac:dyDescent="0.25">
      <c r="A1014" t="s">
        <v>8219</v>
      </c>
      <c r="B1014">
        <v>160</v>
      </c>
      <c r="C1014" t="s">
        <v>8221</v>
      </c>
      <c r="D1014">
        <v>33</v>
      </c>
    </row>
    <row r="1015" spans="1:4" x14ac:dyDescent="0.25">
      <c r="A1015" t="s">
        <v>8219</v>
      </c>
      <c r="B1015">
        <v>246</v>
      </c>
      <c r="C1015" t="s">
        <v>8221</v>
      </c>
      <c r="D1015">
        <v>2</v>
      </c>
    </row>
    <row r="1016" spans="1:4" x14ac:dyDescent="0.25">
      <c r="A1016" t="s">
        <v>8219</v>
      </c>
      <c r="B1016">
        <v>55</v>
      </c>
      <c r="C1016" t="s">
        <v>8221</v>
      </c>
      <c r="D1016">
        <v>6</v>
      </c>
    </row>
    <row r="1017" spans="1:4" x14ac:dyDescent="0.25">
      <c r="A1017" t="s">
        <v>8219</v>
      </c>
      <c r="B1017">
        <v>23</v>
      </c>
      <c r="C1017" t="s">
        <v>8221</v>
      </c>
      <c r="D1017">
        <v>2</v>
      </c>
    </row>
    <row r="1018" spans="1:4" x14ac:dyDescent="0.25">
      <c r="A1018" t="s">
        <v>8219</v>
      </c>
      <c r="B1018">
        <v>72</v>
      </c>
      <c r="C1018" t="s">
        <v>8221</v>
      </c>
      <c r="D1018">
        <v>0</v>
      </c>
    </row>
    <row r="1019" spans="1:4" x14ac:dyDescent="0.25">
      <c r="A1019" t="s">
        <v>8219</v>
      </c>
      <c r="B1019">
        <v>22</v>
      </c>
      <c r="C1019" t="s">
        <v>8221</v>
      </c>
      <c r="D1019">
        <v>4</v>
      </c>
    </row>
    <row r="1020" spans="1:4" x14ac:dyDescent="0.25">
      <c r="A1020" t="s">
        <v>8219</v>
      </c>
      <c r="B1020">
        <v>14</v>
      </c>
      <c r="C1020" t="s">
        <v>8221</v>
      </c>
      <c r="D1020">
        <v>1</v>
      </c>
    </row>
    <row r="1021" spans="1:4" x14ac:dyDescent="0.25">
      <c r="A1021" t="s">
        <v>8219</v>
      </c>
      <c r="B1021">
        <v>38</v>
      </c>
      <c r="C1021" t="s">
        <v>8221</v>
      </c>
      <c r="D1021">
        <v>3</v>
      </c>
    </row>
    <row r="1022" spans="1:4" x14ac:dyDescent="0.25">
      <c r="A1022" t="s">
        <v>8219</v>
      </c>
      <c r="B1022">
        <v>32</v>
      </c>
      <c r="C1022" t="s">
        <v>8221</v>
      </c>
      <c r="D1022">
        <v>4</v>
      </c>
    </row>
    <row r="1023" spans="1:4" x14ac:dyDescent="0.25">
      <c r="A1023" t="s">
        <v>8219</v>
      </c>
      <c r="B1023">
        <v>63</v>
      </c>
      <c r="C1023" t="s">
        <v>8221</v>
      </c>
      <c r="D1023">
        <v>0</v>
      </c>
    </row>
    <row r="1024" spans="1:4" x14ac:dyDescent="0.25">
      <c r="A1024" t="s">
        <v>8219</v>
      </c>
      <c r="B1024">
        <v>27</v>
      </c>
      <c r="C1024" t="s">
        <v>8221</v>
      </c>
      <c r="D1024">
        <v>4</v>
      </c>
    </row>
    <row r="1025" spans="1:4" x14ac:dyDescent="0.25">
      <c r="A1025" t="s">
        <v>8219</v>
      </c>
      <c r="B1025">
        <v>44</v>
      </c>
      <c r="C1025" t="s">
        <v>8221</v>
      </c>
      <c r="D1025">
        <v>3</v>
      </c>
    </row>
    <row r="1026" spans="1:4" x14ac:dyDescent="0.25">
      <c r="A1026" t="s">
        <v>8219</v>
      </c>
      <c r="B1026">
        <v>38</v>
      </c>
      <c r="C1026" t="s">
        <v>8221</v>
      </c>
      <c r="D1026">
        <v>34</v>
      </c>
    </row>
    <row r="1027" spans="1:4" x14ac:dyDescent="0.25">
      <c r="A1027" t="s">
        <v>8219</v>
      </c>
      <c r="B1027">
        <v>115</v>
      </c>
      <c r="C1027" t="s">
        <v>8221</v>
      </c>
      <c r="D1027">
        <v>2</v>
      </c>
    </row>
    <row r="1028" spans="1:4" x14ac:dyDescent="0.25">
      <c r="A1028" t="s">
        <v>8219</v>
      </c>
      <c r="B1028">
        <v>37</v>
      </c>
      <c r="C1028" t="s">
        <v>8221</v>
      </c>
      <c r="D1028">
        <v>33</v>
      </c>
    </row>
    <row r="1029" spans="1:4" x14ac:dyDescent="0.25">
      <c r="A1029" t="s">
        <v>8219</v>
      </c>
      <c r="B1029">
        <v>99</v>
      </c>
      <c r="C1029" t="s">
        <v>8221</v>
      </c>
      <c r="D1029">
        <v>0</v>
      </c>
    </row>
    <row r="1030" spans="1:4" x14ac:dyDescent="0.25">
      <c r="A1030" t="s">
        <v>8219</v>
      </c>
      <c r="B1030">
        <v>44</v>
      </c>
      <c r="C1030" t="s">
        <v>8221</v>
      </c>
      <c r="D1030">
        <v>0</v>
      </c>
    </row>
    <row r="1031" spans="1:4" x14ac:dyDescent="0.25">
      <c r="A1031" t="s">
        <v>8219</v>
      </c>
      <c r="B1031">
        <v>58</v>
      </c>
      <c r="C1031" t="s">
        <v>8221</v>
      </c>
      <c r="D1031">
        <v>1</v>
      </c>
    </row>
    <row r="1032" spans="1:4" x14ac:dyDescent="0.25">
      <c r="A1032" t="s">
        <v>8219</v>
      </c>
      <c r="B1032">
        <v>191</v>
      </c>
      <c r="C1032" t="s">
        <v>8221</v>
      </c>
      <c r="D1032">
        <v>13</v>
      </c>
    </row>
    <row r="1033" spans="1:4" x14ac:dyDescent="0.25">
      <c r="A1033" t="s">
        <v>8219</v>
      </c>
      <c r="B1033">
        <v>40</v>
      </c>
      <c r="C1033" t="s">
        <v>8221</v>
      </c>
      <c r="D1033">
        <v>2</v>
      </c>
    </row>
    <row r="1034" spans="1:4" x14ac:dyDescent="0.25">
      <c r="A1034" t="s">
        <v>8219</v>
      </c>
      <c r="B1034">
        <v>38</v>
      </c>
      <c r="C1034" t="s">
        <v>8221</v>
      </c>
      <c r="D1034">
        <v>36</v>
      </c>
    </row>
    <row r="1035" spans="1:4" x14ac:dyDescent="0.25">
      <c r="A1035" t="s">
        <v>8219</v>
      </c>
      <c r="B1035">
        <v>39</v>
      </c>
      <c r="C1035" t="s">
        <v>8221</v>
      </c>
      <c r="D1035">
        <v>1</v>
      </c>
    </row>
    <row r="1036" spans="1:4" x14ac:dyDescent="0.25">
      <c r="A1036" t="s">
        <v>8219</v>
      </c>
      <c r="B1036">
        <v>11</v>
      </c>
      <c r="C1036" t="s">
        <v>8221</v>
      </c>
      <c r="D1036">
        <v>15</v>
      </c>
    </row>
    <row r="1037" spans="1:4" x14ac:dyDescent="0.25">
      <c r="A1037" t="s">
        <v>8219</v>
      </c>
      <c r="B1037">
        <v>107</v>
      </c>
      <c r="C1037" t="s">
        <v>8221</v>
      </c>
      <c r="D1037">
        <v>1</v>
      </c>
    </row>
    <row r="1038" spans="1:4" x14ac:dyDescent="0.25">
      <c r="A1038" t="s">
        <v>8219</v>
      </c>
      <c r="B1038">
        <v>147</v>
      </c>
      <c r="C1038" t="s">
        <v>8221</v>
      </c>
      <c r="D1038">
        <v>0</v>
      </c>
    </row>
    <row r="1039" spans="1:4" x14ac:dyDescent="0.25">
      <c r="A1039" t="s">
        <v>8219</v>
      </c>
      <c r="B1039">
        <v>36</v>
      </c>
      <c r="C1039" t="s">
        <v>8221</v>
      </c>
      <c r="D1039">
        <v>1</v>
      </c>
    </row>
    <row r="1040" spans="1:4" x14ac:dyDescent="0.25">
      <c r="A1040" t="s">
        <v>8219</v>
      </c>
      <c r="B1040">
        <v>92</v>
      </c>
      <c r="C1040" t="s">
        <v>8221</v>
      </c>
      <c r="D1040">
        <v>0</v>
      </c>
    </row>
    <row r="1041" spans="1:4" x14ac:dyDescent="0.25">
      <c r="A1041" t="s">
        <v>8219</v>
      </c>
      <c r="B1041">
        <v>35</v>
      </c>
      <c r="C1041" t="s">
        <v>8221</v>
      </c>
      <c r="D1041">
        <v>0</v>
      </c>
    </row>
    <row r="1042" spans="1:4" x14ac:dyDescent="0.25">
      <c r="A1042" t="s">
        <v>8219</v>
      </c>
      <c r="B1042">
        <v>17</v>
      </c>
      <c r="C1042" t="s">
        <v>8221</v>
      </c>
      <c r="D1042">
        <v>1</v>
      </c>
    </row>
    <row r="1043" spans="1:4" x14ac:dyDescent="0.25">
      <c r="A1043" t="s">
        <v>8219</v>
      </c>
      <c r="B1043">
        <v>22</v>
      </c>
      <c r="C1043" t="s">
        <v>8221</v>
      </c>
      <c r="D1043">
        <v>39</v>
      </c>
    </row>
    <row r="1044" spans="1:4" x14ac:dyDescent="0.25">
      <c r="A1044" t="s">
        <v>8219</v>
      </c>
      <c r="B1044">
        <v>69</v>
      </c>
      <c r="C1044" t="s">
        <v>8221</v>
      </c>
      <c r="D1044">
        <v>0</v>
      </c>
    </row>
    <row r="1045" spans="1:4" x14ac:dyDescent="0.25">
      <c r="A1045" t="s">
        <v>8219</v>
      </c>
      <c r="B1045">
        <v>13</v>
      </c>
      <c r="C1045" t="s">
        <v>8221</v>
      </c>
      <c r="D1045">
        <v>0</v>
      </c>
    </row>
    <row r="1046" spans="1:4" x14ac:dyDescent="0.25">
      <c r="A1046" t="s">
        <v>8219</v>
      </c>
      <c r="B1046">
        <v>58</v>
      </c>
      <c r="C1046" t="s">
        <v>8221</v>
      </c>
      <c r="D1046">
        <v>3</v>
      </c>
    </row>
    <row r="1047" spans="1:4" x14ac:dyDescent="0.25">
      <c r="A1047" t="s">
        <v>8219</v>
      </c>
      <c r="B1047">
        <v>44</v>
      </c>
      <c r="C1047" t="s">
        <v>8221</v>
      </c>
      <c r="D1047">
        <v>1</v>
      </c>
    </row>
    <row r="1048" spans="1:4" x14ac:dyDescent="0.25">
      <c r="A1048" t="s">
        <v>8219</v>
      </c>
      <c r="B1048">
        <v>83</v>
      </c>
      <c r="C1048" t="s">
        <v>8221</v>
      </c>
      <c r="D1048">
        <v>13</v>
      </c>
    </row>
    <row r="1049" spans="1:4" x14ac:dyDescent="0.25">
      <c r="A1049" t="s">
        <v>8219</v>
      </c>
      <c r="B1049">
        <v>117</v>
      </c>
      <c r="C1049" t="s">
        <v>8221</v>
      </c>
      <c r="D1049">
        <v>0</v>
      </c>
    </row>
    <row r="1050" spans="1:4" x14ac:dyDescent="0.25">
      <c r="A1050" t="s">
        <v>8219</v>
      </c>
      <c r="B1050">
        <v>32</v>
      </c>
      <c r="C1050" t="s">
        <v>8221</v>
      </c>
      <c r="D1050">
        <v>6</v>
      </c>
    </row>
    <row r="1051" spans="1:4" x14ac:dyDescent="0.25">
      <c r="A1051" t="s">
        <v>8219</v>
      </c>
      <c r="B1051">
        <v>8</v>
      </c>
      <c r="C1051" t="s">
        <v>8221</v>
      </c>
      <c r="D1051">
        <v>0</v>
      </c>
    </row>
    <row r="1052" spans="1:4" x14ac:dyDescent="0.25">
      <c r="A1052" t="s">
        <v>8219</v>
      </c>
      <c r="B1052">
        <v>340</v>
      </c>
      <c r="C1052" t="s">
        <v>8221</v>
      </c>
      <c r="D1052">
        <v>14</v>
      </c>
    </row>
    <row r="1053" spans="1:4" x14ac:dyDescent="0.25">
      <c r="A1053" t="s">
        <v>8219</v>
      </c>
      <c r="B1053">
        <v>7</v>
      </c>
      <c r="C1053" t="s">
        <v>8221</v>
      </c>
      <c r="D1053">
        <v>5</v>
      </c>
    </row>
    <row r="1054" spans="1:4" x14ac:dyDescent="0.25">
      <c r="A1054" t="s">
        <v>8219</v>
      </c>
      <c r="B1054">
        <v>19</v>
      </c>
      <c r="C1054" t="s">
        <v>8221</v>
      </c>
      <c r="D1054">
        <v>6</v>
      </c>
    </row>
    <row r="1055" spans="1:4" x14ac:dyDescent="0.25">
      <c r="A1055" t="s">
        <v>8219</v>
      </c>
      <c r="B1055">
        <v>47</v>
      </c>
      <c r="C1055" t="s">
        <v>8221</v>
      </c>
      <c r="D1055">
        <v>15</v>
      </c>
    </row>
    <row r="1056" spans="1:4" x14ac:dyDescent="0.25">
      <c r="A1056" t="s">
        <v>8219</v>
      </c>
      <c r="B1056">
        <v>13</v>
      </c>
      <c r="C1056" t="s">
        <v>8221</v>
      </c>
      <c r="D1056">
        <v>0</v>
      </c>
    </row>
    <row r="1057" spans="1:4" x14ac:dyDescent="0.25">
      <c r="A1057" t="s">
        <v>8219</v>
      </c>
      <c r="B1057">
        <v>90</v>
      </c>
      <c r="C1057" t="s">
        <v>8221</v>
      </c>
      <c r="D1057">
        <v>1</v>
      </c>
    </row>
    <row r="1058" spans="1:4" x14ac:dyDescent="0.25">
      <c r="A1058" t="s">
        <v>8219</v>
      </c>
      <c r="B1058">
        <v>63</v>
      </c>
      <c r="C1058" t="s">
        <v>8221</v>
      </c>
      <c r="D1058">
        <v>9</v>
      </c>
    </row>
    <row r="1059" spans="1:4" x14ac:dyDescent="0.25">
      <c r="A1059" t="s">
        <v>8219</v>
      </c>
      <c r="B1059">
        <v>26</v>
      </c>
      <c r="C1059" t="s">
        <v>8221</v>
      </c>
      <c r="D1059">
        <v>3</v>
      </c>
    </row>
    <row r="1060" spans="1:4" x14ac:dyDescent="0.25">
      <c r="A1060" t="s">
        <v>8219</v>
      </c>
      <c r="B1060">
        <v>71</v>
      </c>
      <c r="C1060" t="s">
        <v>8221</v>
      </c>
      <c r="D1060">
        <v>3</v>
      </c>
    </row>
    <row r="1061" spans="1:4" x14ac:dyDescent="0.25">
      <c r="A1061" t="s">
        <v>8219</v>
      </c>
      <c r="B1061">
        <v>38</v>
      </c>
      <c r="C1061" t="s">
        <v>8221</v>
      </c>
      <c r="D1061">
        <v>1</v>
      </c>
    </row>
    <row r="1062" spans="1:4" x14ac:dyDescent="0.25">
      <c r="A1062" t="s">
        <v>8219</v>
      </c>
      <c r="B1062">
        <v>859</v>
      </c>
      <c r="C1062" t="s">
        <v>8221</v>
      </c>
      <c r="D1062">
        <v>3</v>
      </c>
    </row>
    <row r="1063" spans="1:4" x14ac:dyDescent="0.25">
      <c r="A1063" t="s">
        <v>8219</v>
      </c>
      <c r="B1063">
        <v>21</v>
      </c>
      <c r="C1063" t="s">
        <v>8221</v>
      </c>
      <c r="D1063">
        <v>0</v>
      </c>
    </row>
    <row r="1064" spans="1:4" x14ac:dyDescent="0.25">
      <c r="A1064" t="s">
        <v>8219</v>
      </c>
      <c r="B1064">
        <v>78</v>
      </c>
      <c r="C1064" t="s">
        <v>8221</v>
      </c>
      <c r="D1064">
        <v>2</v>
      </c>
    </row>
    <row r="1065" spans="1:4" x14ac:dyDescent="0.25">
      <c r="A1065" t="s">
        <v>8219</v>
      </c>
      <c r="B1065">
        <v>53</v>
      </c>
      <c r="C1065" t="s">
        <v>8221</v>
      </c>
      <c r="D1065">
        <v>10</v>
      </c>
    </row>
    <row r="1066" spans="1:4" x14ac:dyDescent="0.25">
      <c r="A1066" t="s">
        <v>8219</v>
      </c>
      <c r="B1066">
        <v>356</v>
      </c>
      <c r="C1066" t="s">
        <v>8221</v>
      </c>
      <c r="D1066">
        <v>60</v>
      </c>
    </row>
    <row r="1067" spans="1:4" x14ac:dyDescent="0.25">
      <c r="A1067" t="s">
        <v>8219</v>
      </c>
      <c r="B1067">
        <v>279</v>
      </c>
      <c r="C1067" t="s">
        <v>8221</v>
      </c>
      <c r="D1067">
        <v>5</v>
      </c>
    </row>
    <row r="1068" spans="1:4" x14ac:dyDescent="0.25">
      <c r="A1068" t="s">
        <v>8219</v>
      </c>
      <c r="B1068">
        <v>266</v>
      </c>
      <c r="C1068" t="s">
        <v>8221</v>
      </c>
      <c r="D1068">
        <v>9</v>
      </c>
    </row>
    <row r="1069" spans="1:4" x14ac:dyDescent="0.25">
      <c r="A1069" t="s">
        <v>8219</v>
      </c>
      <c r="B1069">
        <v>623</v>
      </c>
      <c r="C1069" t="s">
        <v>8221</v>
      </c>
      <c r="D1069">
        <v>13</v>
      </c>
    </row>
    <row r="1070" spans="1:4" x14ac:dyDescent="0.25">
      <c r="A1070" t="s">
        <v>8219</v>
      </c>
      <c r="B1070">
        <v>392</v>
      </c>
      <c r="C1070" t="s">
        <v>8221</v>
      </c>
      <c r="D1070">
        <v>0</v>
      </c>
    </row>
    <row r="1071" spans="1:4" x14ac:dyDescent="0.25">
      <c r="A1071" t="s">
        <v>8219</v>
      </c>
      <c r="B1071">
        <v>3562</v>
      </c>
      <c r="C1071" t="s">
        <v>8221</v>
      </c>
      <c r="D1071">
        <v>8</v>
      </c>
    </row>
    <row r="1072" spans="1:4" x14ac:dyDescent="0.25">
      <c r="A1072" t="s">
        <v>8219</v>
      </c>
      <c r="B1072">
        <v>514</v>
      </c>
      <c r="C1072" t="s">
        <v>8221</v>
      </c>
      <c r="D1072">
        <v>3</v>
      </c>
    </row>
    <row r="1073" spans="1:4" x14ac:dyDescent="0.25">
      <c r="A1073" t="s">
        <v>8219</v>
      </c>
      <c r="B1073">
        <v>88</v>
      </c>
      <c r="C1073" t="s">
        <v>8221</v>
      </c>
      <c r="D1073">
        <v>3</v>
      </c>
    </row>
    <row r="1074" spans="1:4" x14ac:dyDescent="0.25">
      <c r="A1074" t="s">
        <v>8219</v>
      </c>
      <c r="B1074">
        <v>537</v>
      </c>
      <c r="C1074" t="s">
        <v>8221</v>
      </c>
      <c r="D1074">
        <v>0</v>
      </c>
    </row>
    <row r="1075" spans="1:4" x14ac:dyDescent="0.25">
      <c r="A1075" t="s">
        <v>8219</v>
      </c>
      <c r="B1075">
        <v>25</v>
      </c>
      <c r="C1075" t="s">
        <v>8221</v>
      </c>
      <c r="D1075">
        <v>6</v>
      </c>
    </row>
    <row r="1076" spans="1:4" x14ac:dyDescent="0.25">
      <c r="A1076" t="s">
        <v>8219</v>
      </c>
      <c r="B1076">
        <v>3238</v>
      </c>
      <c r="C1076" t="s">
        <v>8221</v>
      </c>
      <c r="D1076">
        <v>4</v>
      </c>
    </row>
    <row r="1077" spans="1:4" x14ac:dyDescent="0.25">
      <c r="A1077" t="s">
        <v>8219</v>
      </c>
      <c r="B1077">
        <v>897</v>
      </c>
      <c r="C1077" t="s">
        <v>8221</v>
      </c>
      <c r="D1077">
        <v>1</v>
      </c>
    </row>
    <row r="1078" spans="1:4" x14ac:dyDescent="0.25">
      <c r="A1078" t="s">
        <v>8219</v>
      </c>
      <c r="B1078">
        <v>878</v>
      </c>
      <c r="C1078" t="s">
        <v>8221</v>
      </c>
      <c r="D1078">
        <v>29</v>
      </c>
    </row>
    <row r="1079" spans="1:4" x14ac:dyDescent="0.25">
      <c r="A1079" t="s">
        <v>8219</v>
      </c>
      <c r="B1079">
        <v>115</v>
      </c>
      <c r="C1079" t="s">
        <v>8221</v>
      </c>
      <c r="D1079">
        <v>0</v>
      </c>
    </row>
    <row r="1080" spans="1:4" x14ac:dyDescent="0.25">
      <c r="A1080" t="s">
        <v>8219</v>
      </c>
      <c r="B1080">
        <v>234</v>
      </c>
      <c r="C1080" t="s">
        <v>8221</v>
      </c>
      <c r="D1080">
        <v>4</v>
      </c>
    </row>
    <row r="1081" spans="1:4" x14ac:dyDescent="0.25">
      <c r="A1081" t="s">
        <v>8219</v>
      </c>
      <c r="B1081">
        <v>4330</v>
      </c>
      <c r="C1081" t="s">
        <v>8221</v>
      </c>
      <c r="D1081">
        <v>5</v>
      </c>
    </row>
    <row r="1082" spans="1:4" x14ac:dyDescent="0.25">
      <c r="A1082" t="s">
        <v>8219</v>
      </c>
      <c r="B1082">
        <v>651</v>
      </c>
      <c r="C1082" t="s">
        <v>8221</v>
      </c>
      <c r="D1082">
        <v>4</v>
      </c>
    </row>
    <row r="1083" spans="1:4" x14ac:dyDescent="0.25">
      <c r="A1083" t="s">
        <v>8219</v>
      </c>
      <c r="B1083">
        <v>251</v>
      </c>
      <c r="C1083" t="s">
        <v>8221</v>
      </c>
      <c r="D1083">
        <v>5</v>
      </c>
    </row>
    <row r="1084" spans="1:4" x14ac:dyDescent="0.25">
      <c r="A1084" t="s">
        <v>8219</v>
      </c>
      <c r="B1084">
        <v>263</v>
      </c>
      <c r="C1084" t="s">
        <v>8221</v>
      </c>
      <c r="D1084">
        <v>1</v>
      </c>
    </row>
    <row r="1085" spans="1:4" x14ac:dyDescent="0.25">
      <c r="A1085" t="s">
        <v>8219</v>
      </c>
      <c r="B1085">
        <v>28</v>
      </c>
      <c r="C1085" t="s">
        <v>8221</v>
      </c>
      <c r="D1085">
        <v>1</v>
      </c>
    </row>
    <row r="1086" spans="1:4" x14ac:dyDescent="0.25">
      <c r="A1086" t="s">
        <v>8219</v>
      </c>
      <c r="B1086">
        <v>721</v>
      </c>
      <c r="C1086" t="s">
        <v>8221</v>
      </c>
      <c r="D1086">
        <v>0</v>
      </c>
    </row>
    <row r="1087" spans="1:4" x14ac:dyDescent="0.25">
      <c r="A1087" t="s">
        <v>8219</v>
      </c>
      <c r="B1087">
        <v>50</v>
      </c>
      <c r="C1087" t="s">
        <v>8221</v>
      </c>
      <c r="D1087">
        <v>14</v>
      </c>
    </row>
    <row r="1088" spans="1:4" x14ac:dyDescent="0.25">
      <c r="A1088" t="s">
        <v>8219</v>
      </c>
      <c r="B1088">
        <v>73</v>
      </c>
      <c r="C1088" t="s">
        <v>8221</v>
      </c>
      <c r="D1088">
        <v>3</v>
      </c>
    </row>
    <row r="1089" spans="1:4" x14ac:dyDescent="0.25">
      <c r="A1089" t="s">
        <v>8219</v>
      </c>
      <c r="B1089">
        <v>27</v>
      </c>
      <c r="C1089" t="s">
        <v>8221</v>
      </c>
      <c r="D1089">
        <v>10</v>
      </c>
    </row>
    <row r="1090" spans="1:4" x14ac:dyDescent="0.25">
      <c r="A1090" t="s">
        <v>8219</v>
      </c>
      <c r="B1090">
        <v>34</v>
      </c>
      <c r="C1090" t="s">
        <v>8221</v>
      </c>
      <c r="D1090">
        <v>17</v>
      </c>
    </row>
    <row r="1091" spans="1:4" x14ac:dyDescent="0.25">
      <c r="A1091" t="s">
        <v>8219</v>
      </c>
      <c r="B1091">
        <v>7</v>
      </c>
      <c r="C1091" t="s">
        <v>8221</v>
      </c>
      <c r="D1091">
        <v>2</v>
      </c>
    </row>
    <row r="1092" spans="1:4" x14ac:dyDescent="0.25">
      <c r="A1092" t="s">
        <v>8219</v>
      </c>
      <c r="B1092">
        <v>24</v>
      </c>
      <c r="C1092" t="s">
        <v>8221</v>
      </c>
      <c r="D1092">
        <v>0</v>
      </c>
    </row>
    <row r="1093" spans="1:4" x14ac:dyDescent="0.25">
      <c r="A1093" t="s">
        <v>8219</v>
      </c>
      <c r="B1093">
        <v>15</v>
      </c>
      <c r="C1093" t="s">
        <v>8221</v>
      </c>
      <c r="D1093">
        <v>4</v>
      </c>
    </row>
    <row r="1094" spans="1:4" x14ac:dyDescent="0.25">
      <c r="A1094" t="s">
        <v>8219</v>
      </c>
      <c r="B1094">
        <v>72</v>
      </c>
      <c r="C1094" t="s">
        <v>8221</v>
      </c>
      <c r="D1094">
        <v>12</v>
      </c>
    </row>
    <row r="1095" spans="1:4" x14ac:dyDescent="0.25">
      <c r="A1095" t="s">
        <v>8219</v>
      </c>
      <c r="B1095">
        <v>120</v>
      </c>
      <c r="C1095" t="s">
        <v>8221</v>
      </c>
      <c r="D1095">
        <v>3</v>
      </c>
    </row>
    <row r="1096" spans="1:4" x14ac:dyDescent="0.25">
      <c r="A1096" t="s">
        <v>8219</v>
      </c>
      <c r="B1096">
        <v>123</v>
      </c>
      <c r="C1096" t="s">
        <v>8221</v>
      </c>
      <c r="D1096">
        <v>12</v>
      </c>
    </row>
    <row r="1097" spans="1:4" x14ac:dyDescent="0.25">
      <c r="A1097" t="s">
        <v>8219</v>
      </c>
      <c r="B1097">
        <v>1</v>
      </c>
      <c r="C1097" t="s">
        <v>8221</v>
      </c>
      <c r="D1097">
        <v>0</v>
      </c>
    </row>
    <row r="1098" spans="1:4" x14ac:dyDescent="0.25">
      <c r="A1098" t="s">
        <v>8219</v>
      </c>
      <c r="B1098">
        <v>24</v>
      </c>
      <c r="C1098" t="s">
        <v>8221</v>
      </c>
      <c r="D1098">
        <v>7</v>
      </c>
    </row>
    <row r="1099" spans="1:4" x14ac:dyDescent="0.25">
      <c r="A1099" t="s">
        <v>8219</v>
      </c>
      <c r="B1099">
        <v>33</v>
      </c>
      <c r="C1099" t="s">
        <v>8221</v>
      </c>
      <c r="D1099">
        <v>2</v>
      </c>
    </row>
    <row r="1100" spans="1:4" x14ac:dyDescent="0.25">
      <c r="A1100" t="s">
        <v>8219</v>
      </c>
      <c r="B1100">
        <v>14</v>
      </c>
      <c r="C1100" t="s">
        <v>8221</v>
      </c>
      <c r="D1100">
        <v>1</v>
      </c>
    </row>
    <row r="1101" spans="1:4" x14ac:dyDescent="0.25">
      <c r="A1101" t="s">
        <v>8219</v>
      </c>
      <c r="B1101">
        <v>9</v>
      </c>
      <c r="C1101" t="s">
        <v>8221</v>
      </c>
      <c r="D1101">
        <v>4</v>
      </c>
    </row>
    <row r="1102" spans="1:4" x14ac:dyDescent="0.25">
      <c r="A1102" t="s">
        <v>8219</v>
      </c>
      <c r="B1102">
        <v>76</v>
      </c>
      <c r="C1102" t="s">
        <v>8221</v>
      </c>
      <c r="D1102">
        <v>4</v>
      </c>
    </row>
    <row r="1103" spans="1:4" x14ac:dyDescent="0.25">
      <c r="A1103" t="s">
        <v>8219</v>
      </c>
      <c r="B1103">
        <v>19</v>
      </c>
      <c r="C1103" t="s">
        <v>8221</v>
      </c>
      <c r="D1103">
        <v>17</v>
      </c>
    </row>
    <row r="1104" spans="1:4" x14ac:dyDescent="0.25">
      <c r="A1104" t="s">
        <v>8219</v>
      </c>
      <c r="B1104">
        <v>69</v>
      </c>
      <c r="C1104" t="s">
        <v>8221</v>
      </c>
      <c r="D1104">
        <v>7</v>
      </c>
    </row>
    <row r="1105" spans="1:4" x14ac:dyDescent="0.25">
      <c r="A1105" t="s">
        <v>8219</v>
      </c>
      <c r="B1105">
        <v>218</v>
      </c>
      <c r="C1105" t="s">
        <v>8221</v>
      </c>
      <c r="D1105">
        <v>2</v>
      </c>
    </row>
    <row r="1106" spans="1:4" x14ac:dyDescent="0.25">
      <c r="A1106" t="s">
        <v>8219</v>
      </c>
      <c r="B1106">
        <v>30</v>
      </c>
      <c r="C1106" t="s">
        <v>8221</v>
      </c>
      <c r="D1106">
        <v>5</v>
      </c>
    </row>
    <row r="1107" spans="1:4" x14ac:dyDescent="0.25">
      <c r="A1107" t="s">
        <v>8219</v>
      </c>
      <c r="B1107">
        <v>100</v>
      </c>
      <c r="C1107" t="s">
        <v>8221</v>
      </c>
      <c r="D1107">
        <v>1</v>
      </c>
    </row>
    <row r="1108" spans="1:4" x14ac:dyDescent="0.25">
      <c r="A1108" t="s">
        <v>8219</v>
      </c>
      <c r="B1108">
        <v>296</v>
      </c>
      <c r="C1108" t="s">
        <v>8221</v>
      </c>
      <c r="D1108">
        <v>1</v>
      </c>
    </row>
    <row r="1109" spans="1:4" x14ac:dyDescent="0.25">
      <c r="A1109" t="s">
        <v>8219</v>
      </c>
      <c r="B1109">
        <v>1204</v>
      </c>
      <c r="C1109" t="s">
        <v>8221</v>
      </c>
      <c r="D1109">
        <v>14</v>
      </c>
    </row>
    <row r="1110" spans="1:4" x14ac:dyDescent="0.25">
      <c r="A1110" t="s">
        <v>8219</v>
      </c>
      <c r="B1110">
        <v>321</v>
      </c>
      <c r="C1110" t="s">
        <v>8221</v>
      </c>
      <c r="D1110">
        <v>26</v>
      </c>
    </row>
    <row r="1111" spans="1:4" x14ac:dyDescent="0.25">
      <c r="A1111" t="s">
        <v>8219</v>
      </c>
      <c r="B1111">
        <v>301</v>
      </c>
      <c r="C1111" t="s">
        <v>8221</v>
      </c>
      <c r="D1111">
        <v>2</v>
      </c>
    </row>
    <row r="1112" spans="1:4" x14ac:dyDescent="0.25">
      <c r="A1112" t="s">
        <v>8219</v>
      </c>
      <c r="B1112">
        <v>144</v>
      </c>
      <c r="C1112" t="s">
        <v>8221</v>
      </c>
      <c r="D1112">
        <v>1</v>
      </c>
    </row>
    <row r="1113" spans="1:4" x14ac:dyDescent="0.25">
      <c r="A1113" t="s">
        <v>8219</v>
      </c>
      <c r="B1113">
        <v>539</v>
      </c>
      <c r="C1113" t="s">
        <v>8221</v>
      </c>
      <c r="D1113">
        <v>3</v>
      </c>
    </row>
    <row r="1114" spans="1:4" x14ac:dyDescent="0.25">
      <c r="A1114" t="s">
        <v>8219</v>
      </c>
      <c r="B1114">
        <v>498</v>
      </c>
      <c r="C1114" t="s">
        <v>8221</v>
      </c>
      <c r="D1114">
        <v>7</v>
      </c>
    </row>
    <row r="1115" spans="1:4" x14ac:dyDescent="0.25">
      <c r="A1115" t="s">
        <v>8219</v>
      </c>
      <c r="B1115">
        <v>1113</v>
      </c>
      <c r="C1115" t="s">
        <v>8221</v>
      </c>
      <c r="D1115">
        <v>9</v>
      </c>
    </row>
    <row r="1116" spans="1:4" x14ac:dyDescent="0.25">
      <c r="A1116" t="s">
        <v>8219</v>
      </c>
      <c r="B1116">
        <v>988</v>
      </c>
      <c r="C1116" t="s">
        <v>8221</v>
      </c>
      <c r="D1116">
        <v>20</v>
      </c>
    </row>
    <row r="1117" spans="1:4" x14ac:dyDescent="0.25">
      <c r="A1117" t="s">
        <v>8219</v>
      </c>
      <c r="B1117">
        <v>391</v>
      </c>
      <c r="C1117" t="s">
        <v>8221</v>
      </c>
      <c r="D1117">
        <v>6</v>
      </c>
    </row>
    <row r="1118" spans="1:4" x14ac:dyDescent="0.25">
      <c r="A1118" t="s">
        <v>8219</v>
      </c>
      <c r="B1118">
        <v>28</v>
      </c>
      <c r="C1118" t="s">
        <v>8221</v>
      </c>
      <c r="D1118">
        <v>13</v>
      </c>
    </row>
    <row r="1119" spans="1:4" x14ac:dyDescent="0.25">
      <c r="A1119" t="s">
        <v>8219</v>
      </c>
      <c r="B1119">
        <v>147</v>
      </c>
      <c r="C1119" t="s">
        <v>8221</v>
      </c>
      <c r="D1119">
        <v>1</v>
      </c>
    </row>
    <row r="1120" spans="1:4" x14ac:dyDescent="0.25">
      <c r="A1120" t="s">
        <v>8219</v>
      </c>
      <c r="B1120">
        <v>680</v>
      </c>
      <c r="C1120" t="s">
        <v>8221</v>
      </c>
      <c r="D1120">
        <v>202</v>
      </c>
    </row>
    <row r="1121" spans="1:4" x14ac:dyDescent="0.25">
      <c r="A1121" t="s">
        <v>8219</v>
      </c>
      <c r="B1121">
        <v>983</v>
      </c>
      <c r="C1121" t="s">
        <v>8221</v>
      </c>
      <c r="D1121">
        <v>0</v>
      </c>
    </row>
    <row r="1122" spans="1:4" x14ac:dyDescent="0.25">
      <c r="A1122" t="s">
        <v>8219</v>
      </c>
      <c r="B1122">
        <v>79</v>
      </c>
      <c r="C1122" t="s">
        <v>8221</v>
      </c>
      <c r="D1122">
        <v>1</v>
      </c>
    </row>
    <row r="1123" spans="1:4" x14ac:dyDescent="0.25">
      <c r="A1123" t="s">
        <v>8219</v>
      </c>
      <c r="B1123">
        <v>426</v>
      </c>
      <c r="C1123" t="s">
        <v>8221</v>
      </c>
      <c r="D1123">
        <v>0</v>
      </c>
    </row>
    <row r="1124" spans="1:4" x14ac:dyDescent="0.25">
      <c r="A1124" t="s">
        <v>8219</v>
      </c>
      <c r="B1124">
        <v>96</v>
      </c>
      <c r="C1124" t="s">
        <v>8221</v>
      </c>
      <c r="D1124">
        <v>2</v>
      </c>
    </row>
    <row r="1125" spans="1:4" x14ac:dyDescent="0.25">
      <c r="A1125" t="s">
        <v>8219</v>
      </c>
      <c r="B1125">
        <v>163</v>
      </c>
      <c r="C1125" t="s">
        <v>8221</v>
      </c>
      <c r="D1125">
        <v>13</v>
      </c>
    </row>
    <row r="1126" spans="1:4" x14ac:dyDescent="0.25">
      <c r="A1126" t="s">
        <v>8219</v>
      </c>
      <c r="B1126">
        <v>2525</v>
      </c>
      <c r="C1126" t="s">
        <v>8221</v>
      </c>
      <c r="D1126">
        <v>9</v>
      </c>
    </row>
    <row r="1127" spans="1:4" x14ac:dyDescent="0.25">
      <c r="A1127" t="s">
        <v>8219</v>
      </c>
      <c r="B1127">
        <v>2035</v>
      </c>
      <c r="C1127" t="s">
        <v>8221</v>
      </c>
      <c r="D1127">
        <v>2</v>
      </c>
    </row>
    <row r="1128" spans="1:4" x14ac:dyDescent="0.25">
      <c r="A1128" t="s">
        <v>8219</v>
      </c>
      <c r="B1128">
        <v>290</v>
      </c>
      <c r="C1128" t="s">
        <v>8221</v>
      </c>
      <c r="D1128">
        <v>0</v>
      </c>
    </row>
    <row r="1129" spans="1:4" x14ac:dyDescent="0.25">
      <c r="A1129" t="s">
        <v>8219</v>
      </c>
      <c r="B1129">
        <v>1980</v>
      </c>
      <c r="C1129" t="s">
        <v>8221</v>
      </c>
      <c r="D1129">
        <v>35</v>
      </c>
    </row>
    <row r="1130" spans="1:4" x14ac:dyDescent="0.25">
      <c r="A1130" t="s">
        <v>8219</v>
      </c>
      <c r="B1130">
        <v>57</v>
      </c>
      <c r="C1130" t="s">
        <v>8221</v>
      </c>
      <c r="D1130">
        <v>2</v>
      </c>
    </row>
    <row r="1131" spans="1:4" x14ac:dyDescent="0.25">
      <c r="A1131" t="s">
        <v>8219</v>
      </c>
      <c r="B1131">
        <v>380</v>
      </c>
      <c r="C1131" t="s">
        <v>8221</v>
      </c>
      <c r="D1131">
        <v>3</v>
      </c>
    </row>
    <row r="1132" spans="1:4" x14ac:dyDescent="0.25">
      <c r="A1132" t="s">
        <v>8219</v>
      </c>
      <c r="B1132">
        <v>128</v>
      </c>
      <c r="C1132" t="s">
        <v>8221</v>
      </c>
      <c r="D1132">
        <v>0</v>
      </c>
    </row>
    <row r="1133" spans="1:4" x14ac:dyDescent="0.25">
      <c r="A1133" t="s">
        <v>8219</v>
      </c>
      <c r="B1133">
        <v>180</v>
      </c>
      <c r="C1133" t="s">
        <v>8221</v>
      </c>
      <c r="D1133">
        <v>1</v>
      </c>
    </row>
    <row r="1134" spans="1:4" x14ac:dyDescent="0.25">
      <c r="A1134" t="s">
        <v>8219</v>
      </c>
      <c r="B1134">
        <v>571</v>
      </c>
      <c r="C1134" t="s">
        <v>8221</v>
      </c>
      <c r="D1134">
        <v>0</v>
      </c>
    </row>
    <row r="1135" spans="1:4" x14ac:dyDescent="0.25">
      <c r="A1135" t="s">
        <v>8219</v>
      </c>
      <c r="B1135">
        <v>480</v>
      </c>
      <c r="C1135" t="s">
        <v>8221</v>
      </c>
      <c r="D1135">
        <v>0</v>
      </c>
    </row>
    <row r="1136" spans="1:4" x14ac:dyDescent="0.25">
      <c r="A1136" t="s">
        <v>8219</v>
      </c>
      <c r="B1136">
        <v>249</v>
      </c>
      <c r="C1136" t="s">
        <v>8221</v>
      </c>
      <c r="D1136">
        <v>3</v>
      </c>
    </row>
    <row r="1137" spans="1:4" x14ac:dyDescent="0.25">
      <c r="A1137" t="s">
        <v>8219</v>
      </c>
      <c r="B1137">
        <v>84</v>
      </c>
      <c r="C1137" t="s">
        <v>8221</v>
      </c>
      <c r="D1137">
        <v>11</v>
      </c>
    </row>
    <row r="1138" spans="1:4" x14ac:dyDescent="0.25">
      <c r="A1138" t="s">
        <v>8219</v>
      </c>
      <c r="B1138">
        <v>197</v>
      </c>
      <c r="C1138" t="s">
        <v>8221</v>
      </c>
      <c r="D1138">
        <v>6</v>
      </c>
    </row>
    <row r="1139" spans="1:4" x14ac:dyDescent="0.25">
      <c r="A1139" t="s">
        <v>8219</v>
      </c>
      <c r="B1139">
        <v>271</v>
      </c>
      <c r="C1139" t="s">
        <v>8221</v>
      </c>
      <c r="D1139">
        <v>0</v>
      </c>
    </row>
    <row r="1140" spans="1:4" x14ac:dyDescent="0.25">
      <c r="A1140" t="s">
        <v>8219</v>
      </c>
      <c r="B1140">
        <v>50</v>
      </c>
      <c r="C1140" t="s">
        <v>8221</v>
      </c>
      <c r="D1140">
        <v>67</v>
      </c>
    </row>
    <row r="1141" spans="1:4" x14ac:dyDescent="0.25">
      <c r="A1141" t="s">
        <v>8219</v>
      </c>
      <c r="B1141">
        <v>169</v>
      </c>
      <c r="C1141" t="s">
        <v>8221</v>
      </c>
      <c r="D1141">
        <v>23</v>
      </c>
    </row>
    <row r="1142" spans="1:4" x14ac:dyDescent="0.25">
      <c r="A1142" t="s">
        <v>8219</v>
      </c>
      <c r="B1142">
        <v>205</v>
      </c>
      <c r="C1142" t="s">
        <v>8221</v>
      </c>
      <c r="D1142">
        <v>72</v>
      </c>
    </row>
    <row r="1143" spans="1:4" x14ac:dyDescent="0.25">
      <c r="A1143" t="s">
        <v>8219</v>
      </c>
      <c r="B1143">
        <v>206</v>
      </c>
      <c r="C1143" t="s">
        <v>8221</v>
      </c>
      <c r="D1143">
        <v>2</v>
      </c>
    </row>
    <row r="1144" spans="1:4" x14ac:dyDescent="0.25">
      <c r="A1144" t="s">
        <v>8219</v>
      </c>
      <c r="B1144">
        <v>84</v>
      </c>
      <c r="C1144" t="s">
        <v>8221</v>
      </c>
      <c r="D1144">
        <v>15</v>
      </c>
    </row>
    <row r="1145" spans="1:4" x14ac:dyDescent="0.25">
      <c r="A1145" t="s">
        <v>8219</v>
      </c>
      <c r="B1145">
        <v>210</v>
      </c>
      <c r="C1145" t="s">
        <v>8221</v>
      </c>
      <c r="D1145">
        <v>1</v>
      </c>
    </row>
    <row r="1146" spans="1:4" x14ac:dyDescent="0.25">
      <c r="A1146" t="s">
        <v>8219</v>
      </c>
      <c r="B1146">
        <v>181</v>
      </c>
      <c r="C1146" t="s">
        <v>8221</v>
      </c>
      <c r="D1146">
        <v>2</v>
      </c>
    </row>
    <row r="1147" spans="1:4" x14ac:dyDescent="0.25">
      <c r="A1147" t="s">
        <v>8219</v>
      </c>
      <c r="B1147">
        <v>60</v>
      </c>
      <c r="C1147" t="s">
        <v>8221</v>
      </c>
      <c r="D1147">
        <v>7</v>
      </c>
    </row>
    <row r="1148" spans="1:4" x14ac:dyDescent="0.25">
      <c r="A1148" t="s">
        <v>8219</v>
      </c>
      <c r="B1148">
        <v>445</v>
      </c>
      <c r="C1148" t="s">
        <v>8221</v>
      </c>
      <c r="D1148">
        <v>16</v>
      </c>
    </row>
    <row r="1149" spans="1:4" x14ac:dyDescent="0.25">
      <c r="A1149" t="s">
        <v>8219</v>
      </c>
      <c r="B1149">
        <v>17</v>
      </c>
      <c r="C1149" t="s">
        <v>8221</v>
      </c>
      <c r="D1149">
        <v>117</v>
      </c>
    </row>
    <row r="1150" spans="1:4" x14ac:dyDescent="0.25">
      <c r="A1150" t="s">
        <v>8219</v>
      </c>
      <c r="B1150">
        <v>194</v>
      </c>
      <c r="C1150" t="s">
        <v>8221</v>
      </c>
      <c r="D1150">
        <v>2</v>
      </c>
    </row>
    <row r="1151" spans="1:4" x14ac:dyDescent="0.25">
      <c r="A1151" t="s">
        <v>8219</v>
      </c>
      <c r="B1151">
        <v>404</v>
      </c>
      <c r="C1151" t="s">
        <v>8221</v>
      </c>
      <c r="D1151">
        <v>7</v>
      </c>
    </row>
    <row r="1152" spans="1:4" x14ac:dyDescent="0.25">
      <c r="A1152" t="s">
        <v>8219</v>
      </c>
      <c r="B1152">
        <v>194</v>
      </c>
      <c r="C1152" t="s">
        <v>8221</v>
      </c>
      <c r="D1152">
        <v>3</v>
      </c>
    </row>
    <row r="1153" spans="1:4" x14ac:dyDescent="0.25">
      <c r="A1153" t="s">
        <v>8219</v>
      </c>
      <c r="B1153">
        <v>902</v>
      </c>
      <c r="C1153" t="s">
        <v>8221</v>
      </c>
      <c r="D1153">
        <v>20</v>
      </c>
    </row>
    <row r="1154" spans="1:4" x14ac:dyDescent="0.25">
      <c r="A1154" t="s">
        <v>8219</v>
      </c>
      <c r="B1154">
        <v>1670</v>
      </c>
      <c r="C1154" t="s">
        <v>8221</v>
      </c>
      <c r="D1154">
        <v>50</v>
      </c>
    </row>
    <row r="1155" spans="1:4" x14ac:dyDescent="0.25">
      <c r="A1155" t="s">
        <v>8219</v>
      </c>
      <c r="B1155">
        <v>1328</v>
      </c>
      <c r="C1155" t="s">
        <v>8221</v>
      </c>
      <c r="D1155">
        <v>2</v>
      </c>
    </row>
    <row r="1156" spans="1:4" x14ac:dyDescent="0.25">
      <c r="A1156" t="s">
        <v>8219</v>
      </c>
      <c r="B1156">
        <v>944</v>
      </c>
      <c r="C1156" t="s">
        <v>8221</v>
      </c>
      <c r="D1156">
        <v>3</v>
      </c>
    </row>
    <row r="1157" spans="1:4" x14ac:dyDescent="0.25">
      <c r="A1157" t="s">
        <v>8219</v>
      </c>
      <c r="B1157">
        <v>147</v>
      </c>
      <c r="C1157" t="s">
        <v>8221</v>
      </c>
      <c r="D1157">
        <v>27</v>
      </c>
    </row>
    <row r="1158" spans="1:4" x14ac:dyDescent="0.25">
      <c r="A1158" t="s">
        <v>8219</v>
      </c>
      <c r="B1158">
        <v>99</v>
      </c>
      <c r="C1158" t="s">
        <v>8221</v>
      </c>
      <c r="D1158">
        <v>7</v>
      </c>
    </row>
    <row r="1159" spans="1:4" x14ac:dyDescent="0.25">
      <c r="A1159" t="s">
        <v>8219</v>
      </c>
      <c r="B1159">
        <v>79</v>
      </c>
      <c r="C1159" t="s">
        <v>8221</v>
      </c>
      <c r="D1159">
        <v>5</v>
      </c>
    </row>
    <row r="1160" spans="1:4" x14ac:dyDescent="0.25">
      <c r="A1160" t="s">
        <v>8219</v>
      </c>
      <c r="B1160">
        <v>75</v>
      </c>
      <c r="C1160" t="s">
        <v>8221</v>
      </c>
      <c r="D1160">
        <v>0</v>
      </c>
    </row>
    <row r="1161" spans="1:4" x14ac:dyDescent="0.25">
      <c r="A1161" t="s">
        <v>8219</v>
      </c>
      <c r="B1161">
        <v>207</v>
      </c>
      <c r="C1161" t="s">
        <v>8221</v>
      </c>
      <c r="D1161">
        <v>3</v>
      </c>
    </row>
    <row r="1162" spans="1:4" x14ac:dyDescent="0.25">
      <c r="A1162" t="s">
        <v>8219</v>
      </c>
      <c r="B1162">
        <v>102</v>
      </c>
      <c r="C1162" t="s">
        <v>8221</v>
      </c>
      <c r="D1162">
        <v>6</v>
      </c>
    </row>
    <row r="1163" spans="1:4" x14ac:dyDescent="0.25">
      <c r="A1163" t="s">
        <v>8219</v>
      </c>
      <c r="B1163">
        <v>32</v>
      </c>
      <c r="C1163" t="s">
        <v>8221</v>
      </c>
      <c r="D1163">
        <v>9</v>
      </c>
    </row>
    <row r="1164" spans="1:4" x14ac:dyDescent="0.25">
      <c r="A1164" t="s">
        <v>8219</v>
      </c>
      <c r="B1164">
        <v>480</v>
      </c>
      <c r="C1164" t="s">
        <v>8221</v>
      </c>
      <c r="D1164">
        <v>3</v>
      </c>
    </row>
    <row r="1165" spans="1:4" x14ac:dyDescent="0.25">
      <c r="A1165" t="s">
        <v>8219</v>
      </c>
      <c r="B1165">
        <v>11</v>
      </c>
      <c r="C1165" t="s">
        <v>8221</v>
      </c>
      <c r="D1165">
        <v>2</v>
      </c>
    </row>
    <row r="1166" spans="1:4" x14ac:dyDescent="0.25">
      <c r="A1166" t="s">
        <v>8219</v>
      </c>
      <c r="B1166">
        <v>12</v>
      </c>
      <c r="C1166" t="s">
        <v>8221</v>
      </c>
      <c r="D1166">
        <v>3</v>
      </c>
    </row>
    <row r="1167" spans="1:4" x14ac:dyDescent="0.25">
      <c r="A1167" t="s">
        <v>8219</v>
      </c>
      <c r="B1167">
        <v>48</v>
      </c>
      <c r="C1167" t="s">
        <v>8221</v>
      </c>
      <c r="D1167">
        <v>45</v>
      </c>
    </row>
    <row r="1168" spans="1:4" x14ac:dyDescent="0.25">
      <c r="A1168" t="s">
        <v>8219</v>
      </c>
      <c r="B1168">
        <v>59</v>
      </c>
      <c r="C1168" t="s">
        <v>8221</v>
      </c>
      <c r="D1168">
        <v>9</v>
      </c>
    </row>
    <row r="1169" spans="1:4" x14ac:dyDescent="0.25">
      <c r="A1169" t="s">
        <v>8219</v>
      </c>
      <c r="B1169">
        <v>79</v>
      </c>
      <c r="C1169" t="s">
        <v>8221</v>
      </c>
      <c r="D1169">
        <v>9</v>
      </c>
    </row>
    <row r="1170" spans="1:4" x14ac:dyDescent="0.25">
      <c r="A1170" t="s">
        <v>8219</v>
      </c>
      <c r="B1170">
        <v>14</v>
      </c>
      <c r="C1170" t="s">
        <v>8221</v>
      </c>
      <c r="D1170">
        <v>21</v>
      </c>
    </row>
    <row r="1171" spans="1:4" x14ac:dyDescent="0.25">
      <c r="A1171" t="s">
        <v>8219</v>
      </c>
      <c r="B1171">
        <v>106</v>
      </c>
      <c r="C1171" t="s">
        <v>8221</v>
      </c>
      <c r="D1171">
        <v>17</v>
      </c>
    </row>
    <row r="1172" spans="1:4" x14ac:dyDescent="0.25">
      <c r="A1172" t="s">
        <v>8219</v>
      </c>
      <c r="B1172">
        <v>25</v>
      </c>
      <c r="C1172" t="s">
        <v>8221</v>
      </c>
      <c r="D1172">
        <v>1</v>
      </c>
    </row>
    <row r="1173" spans="1:4" x14ac:dyDescent="0.25">
      <c r="A1173" t="s">
        <v>8219</v>
      </c>
      <c r="B1173">
        <v>25</v>
      </c>
      <c r="C1173" t="s">
        <v>8221</v>
      </c>
      <c r="D1173">
        <v>1</v>
      </c>
    </row>
    <row r="1174" spans="1:4" x14ac:dyDescent="0.25">
      <c r="A1174" t="s">
        <v>8219</v>
      </c>
      <c r="B1174">
        <v>29</v>
      </c>
      <c r="C1174" t="s">
        <v>8221</v>
      </c>
      <c r="D1174">
        <v>14</v>
      </c>
    </row>
    <row r="1175" spans="1:4" x14ac:dyDescent="0.25">
      <c r="A1175" t="s">
        <v>8219</v>
      </c>
      <c r="B1175">
        <v>43</v>
      </c>
      <c r="C1175" t="s">
        <v>8221</v>
      </c>
      <c r="D1175">
        <v>42</v>
      </c>
    </row>
    <row r="1176" spans="1:4" x14ac:dyDescent="0.25">
      <c r="A1176" t="s">
        <v>8219</v>
      </c>
      <c r="B1176">
        <v>46</v>
      </c>
      <c r="C1176" t="s">
        <v>8221</v>
      </c>
      <c r="D1176">
        <v>27</v>
      </c>
    </row>
    <row r="1177" spans="1:4" x14ac:dyDescent="0.25">
      <c r="A1177" t="s">
        <v>8219</v>
      </c>
      <c r="B1177">
        <v>27</v>
      </c>
      <c r="C1177" t="s">
        <v>8221</v>
      </c>
      <c r="D1177">
        <v>5</v>
      </c>
    </row>
    <row r="1178" spans="1:4" x14ac:dyDescent="0.25">
      <c r="A1178" t="s">
        <v>8219</v>
      </c>
      <c r="B1178">
        <v>112</v>
      </c>
      <c r="C1178" t="s">
        <v>8221</v>
      </c>
      <c r="D1178">
        <v>13</v>
      </c>
    </row>
    <row r="1179" spans="1:4" x14ac:dyDescent="0.25">
      <c r="A1179" t="s">
        <v>8219</v>
      </c>
      <c r="B1179">
        <v>34</v>
      </c>
      <c r="C1179" t="s">
        <v>8221</v>
      </c>
      <c r="D1179">
        <v>12</v>
      </c>
    </row>
    <row r="1180" spans="1:4" x14ac:dyDescent="0.25">
      <c r="A1180" t="s">
        <v>8219</v>
      </c>
      <c r="B1180">
        <v>145</v>
      </c>
      <c r="C1180" t="s">
        <v>8221</v>
      </c>
      <c r="D1180">
        <v>90</v>
      </c>
    </row>
    <row r="1181" spans="1:4" x14ac:dyDescent="0.25">
      <c r="A1181" t="s">
        <v>8219</v>
      </c>
      <c r="B1181">
        <v>19</v>
      </c>
      <c r="C1181" t="s">
        <v>8221</v>
      </c>
      <c r="D1181">
        <v>2</v>
      </c>
    </row>
    <row r="1182" spans="1:4" x14ac:dyDescent="0.25">
      <c r="A1182" t="s">
        <v>8219</v>
      </c>
      <c r="B1182">
        <v>288</v>
      </c>
      <c r="C1182" t="s">
        <v>8221</v>
      </c>
      <c r="D1182">
        <v>5</v>
      </c>
    </row>
    <row r="1183" spans="1:4" x14ac:dyDescent="0.25">
      <c r="A1183" t="s">
        <v>8219</v>
      </c>
      <c r="B1183">
        <v>14</v>
      </c>
      <c r="C1183" t="s">
        <v>8221</v>
      </c>
      <c r="D1183">
        <v>31</v>
      </c>
    </row>
    <row r="1184" spans="1:4" x14ac:dyDescent="0.25">
      <c r="A1184" t="s">
        <v>8219</v>
      </c>
      <c r="B1184">
        <v>7</v>
      </c>
      <c r="C1184" t="s">
        <v>8221</v>
      </c>
      <c r="D1184">
        <v>4</v>
      </c>
    </row>
    <row r="1185" spans="1:4" x14ac:dyDescent="0.25">
      <c r="A1185" t="s">
        <v>8219</v>
      </c>
      <c r="B1185">
        <v>211</v>
      </c>
      <c r="C1185" t="s">
        <v>8221</v>
      </c>
      <c r="D1185">
        <v>29</v>
      </c>
    </row>
    <row r="1186" spans="1:4" x14ac:dyDescent="0.25">
      <c r="A1186" t="s">
        <v>8219</v>
      </c>
      <c r="B1186">
        <v>85</v>
      </c>
      <c r="C1186" t="s">
        <v>8221</v>
      </c>
      <c r="D1186">
        <v>2</v>
      </c>
    </row>
    <row r="1187" spans="1:4" x14ac:dyDescent="0.25">
      <c r="A1187" t="s">
        <v>8219</v>
      </c>
      <c r="B1187">
        <v>103</v>
      </c>
      <c r="C1187" t="s">
        <v>8221</v>
      </c>
      <c r="D1187">
        <v>114</v>
      </c>
    </row>
    <row r="1188" spans="1:4" x14ac:dyDescent="0.25">
      <c r="A1188" t="s">
        <v>8219</v>
      </c>
      <c r="B1188">
        <v>113</v>
      </c>
      <c r="C1188" t="s">
        <v>8221</v>
      </c>
      <c r="D1188">
        <v>1</v>
      </c>
    </row>
    <row r="1189" spans="1:4" x14ac:dyDescent="0.25">
      <c r="A1189" t="s">
        <v>8219</v>
      </c>
      <c r="B1189">
        <v>167</v>
      </c>
      <c r="C1189" t="s">
        <v>8221</v>
      </c>
      <c r="D1189">
        <v>76</v>
      </c>
    </row>
    <row r="1190" spans="1:4" x14ac:dyDescent="0.25">
      <c r="A1190" t="s">
        <v>8219</v>
      </c>
      <c r="B1190">
        <v>73</v>
      </c>
      <c r="C1190" t="s">
        <v>8221</v>
      </c>
      <c r="D1190">
        <v>9</v>
      </c>
    </row>
    <row r="1191" spans="1:4" x14ac:dyDescent="0.25">
      <c r="A1191" t="s">
        <v>8219</v>
      </c>
      <c r="B1191">
        <v>75</v>
      </c>
      <c r="C1191" t="s">
        <v>8221</v>
      </c>
      <c r="D1191">
        <v>37</v>
      </c>
    </row>
    <row r="1192" spans="1:4" x14ac:dyDescent="0.25">
      <c r="A1192" t="s">
        <v>8219</v>
      </c>
      <c r="B1192">
        <v>614</v>
      </c>
      <c r="C1192" t="s">
        <v>8221</v>
      </c>
      <c r="D1192">
        <v>0</v>
      </c>
    </row>
    <row r="1193" spans="1:4" x14ac:dyDescent="0.25">
      <c r="A1193" t="s">
        <v>8219</v>
      </c>
      <c r="B1193">
        <v>107</v>
      </c>
      <c r="C1193" t="s">
        <v>8221</v>
      </c>
      <c r="D1193">
        <v>1</v>
      </c>
    </row>
    <row r="1194" spans="1:4" x14ac:dyDescent="0.25">
      <c r="A1194" t="s">
        <v>8219</v>
      </c>
      <c r="B1194">
        <v>1224</v>
      </c>
      <c r="C1194" t="s">
        <v>8221</v>
      </c>
      <c r="D1194">
        <v>10</v>
      </c>
    </row>
    <row r="1195" spans="1:4" x14ac:dyDescent="0.25">
      <c r="A1195" t="s">
        <v>8219</v>
      </c>
      <c r="B1195">
        <v>104</v>
      </c>
      <c r="C1195" t="s">
        <v>8221</v>
      </c>
      <c r="D1195">
        <v>1</v>
      </c>
    </row>
    <row r="1196" spans="1:4" x14ac:dyDescent="0.25">
      <c r="A1196" t="s">
        <v>8219</v>
      </c>
      <c r="B1196">
        <v>79</v>
      </c>
      <c r="C1196" t="s">
        <v>8221</v>
      </c>
      <c r="D1196">
        <v>2</v>
      </c>
    </row>
    <row r="1197" spans="1:4" x14ac:dyDescent="0.25">
      <c r="A1197" t="s">
        <v>8219</v>
      </c>
      <c r="B1197">
        <v>157</v>
      </c>
      <c r="C1197" t="s">
        <v>8221</v>
      </c>
      <c r="D1197">
        <v>1</v>
      </c>
    </row>
    <row r="1198" spans="1:4" x14ac:dyDescent="0.25">
      <c r="A1198" t="s">
        <v>8219</v>
      </c>
      <c r="B1198">
        <v>50</v>
      </c>
      <c r="C1198" t="s">
        <v>8221</v>
      </c>
      <c r="D1198">
        <v>10</v>
      </c>
    </row>
    <row r="1199" spans="1:4" x14ac:dyDescent="0.25">
      <c r="A1199" t="s">
        <v>8219</v>
      </c>
      <c r="B1199">
        <v>64</v>
      </c>
      <c r="C1199" t="s">
        <v>8221</v>
      </c>
      <c r="D1199">
        <v>9</v>
      </c>
    </row>
    <row r="1200" spans="1:4" x14ac:dyDescent="0.25">
      <c r="A1200" t="s">
        <v>8219</v>
      </c>
      <c r="B1200">
        <v>200</v>
      </c>
      <c r="C1200" t="s">
        <v>8221</v>
      </c>
      <c r="D1200">
        <v>19</v>
      </c>
    </row>
    <row r="1201" spans="1:4" x14ac:dyDescent="0.25">
      <c r="A1201" t="s">
        <v>8219</v>
      </c>
      <c r="B1201">
        <v>22</v>
      </c>
      <c r="C1201" t="s">
        <v>8221</v>
      </c>
      <c r="D1201">
        <v>0</v>
      </c>
    </row>
    <row r="1202" spans="1:4" x14ac:dyDescent="0.25">
      <c r="A1202" t="s">
        <v>8219</v>
      </c>
      <c r="B1202">
        <v>163</v>
      </c>
      <c r="C1202" t="s">
        <v>8221</v>
      </c>
      <c r="D1202">
        <v>4</v>
      </c>
    </row>
    <row r="1203" spans="1:4" x14ac:dyDescent="0.25">
      <c r="A1203" t="s">
        <v>8219</v>
      </c>
      <c r="B1203">
        <v>77</v>
      </c>
      <c r="C1203" t="s">
        <v>8221</v>
      </c>
      <c r="D1203">
        <v>8</v>
      </c>
    </row>
    <row r="1204" spans="1:4" x14ac:dyDescent="0.25">
      <c r="A1204" t="s">
        <v>8219</v>
      </c>
      <c r="B1204">
        <v>89</v>
      </c>
      <c r="C1204" t="s">
        <v>8221</v>
      </c>
      <c r="D1204">
        <v>24</v>
      </c>
    </row>
    <row r="1205" spans="1:4" x14ac:dyDescent="0.25">
      <c r="A1205" t="s">
        <v>8219</v>
      </c>
      <c r="B1205">
        <v>3355</v>
      </c>
      <c r="C1205" t="s">
        <v>8221</v>
      </c>
      <c r="D1205">
        <v>0</v>
      </c>
    </row>
    <row r="1206" spans="1:4" x14ac:dyDescent="0.25">
      <c r="A1206" t="s">
        <v>8219</v>
      </c>
      <c r="B1206">
        <v>537</v>
      </c>
      <c r="C1206" t="s">
        <v>8221</v>
      </c>
      <c r="D1206">
        <v>39</v>
      </c>
    </row>
    <row r="1207" spans="1:4" x14ac:dyDescent="0.25">
      <c r="A1207" t="s">
        <v>8219</v>
      </c>
      <c r="B1207">
        <v>125</v>
      </c>
      <c r="C1207" t="s">
        <v>8221</v>
      </c>
      <c r="D1207">
        <v>6</v>
      </c>
    </row>
    <row r="1208" spans="1:4" x14ac:dyDescent="0.25">
      <c r="A1208" t="s">
        <v>8219</v>
      </c>
      <c r="B1208">
        <v>163</v>
      </c>
      <c r="C1208" t="s">
        <v>8221</v>
      </c>
      <c r="D1208">
        <v>4</v>
      </c>
    </row>
    <row r="1209" spans="1:4" x14ac:dyDescent="0.25">
      <c r="A1209" t="s">
        <v>8219</v>
      </c>
      <c r="B1209">
        <v>283</v>
      </c>
      <c r="C1209" t="s">
        <v>8221</v>
      </c>
      <c r="D1209">
        <v>3</v>
      </c>
    </row>
    <row r="1210" spans="1:4" x14ac:dyDescent="0.25">
      <c r="A1210" t="s">
        <v>8219</v>
      </c>
      <c r="B1210">
        <v>352</v>
      </c>
      <c r="C1210" t="s">
        <v>8221</v>
      </c>
      <c r="D1210">
        <v>53</v>
      </c>
    </row>
    <row r="1211" spans="1:4" x14ac:dyDescent="0.25">
      <c r="A1211" t="s">
        <v>8219</v>
      </c>
      <c r="B1211">
        <v>94</v>
      </c>
      <c r="C1211" t="s">
        <v>8221</v>
      </c>
      <c r="D1211">
        <v>1</v>
      </c>
    </row>
    <row r="1212" spans="1:4" x14ac:dyDescent="0.25">
      <c r="A1212" t="s">
        <v>8219</v>
      </c>
      <c r="B1212">
        <v>67</v>
      </c>
      <c r="C1212" t="s">
        <v>8221</v>
      </c>
      <c r="D1212">
        <v>2</v>
      </c>
    </row>
    <row r="1213" spans="1:4" x14ac:dyDescent="0.25">
      <c r="A1213" t="s">
        <v>8219</v>
      </c>
      <c r="B1213">
        <v>221</v>
      </c>
      <c r="C1213" t="s">
        <v>8221</v>
      </c>
      <c r="D1213">
        <v>25</v>
      </c>
    </row>
    <row r="1214" spans="1:4" x14ac:dyDescent="0.25">
      <c r="A1214" t="s">
        <v>8219</v>
      </c>
      <c r="B1214">
        <v>2165</v>
      </c>
      <c r="C1214" t="s">
        <v>8221</v>
      </c>
      <c r="D1214">
        <v>6</v>
      </c>
    </row>
    <row r="1215" spans="1:4" x14ac:dyDescent="0.25">
      <c r="A1215" t="s">
        <v>8219</v>
      </c>
      <c r="B1215">
        <v>179</v>
      </c>
      <c r="C1215" t="s">
        <v>8221</v>
      </c>
      <c r="D1215">
        <v>0</v>
      </c>
    </row>
    <row r="1216" spans="1:4" x14ac:dyDescent="0.25">
      <c r="A1216" t="s">
        <v>8219</v>
      </c>
      <c r="B1216">
        <v>123</v>
      </c>
      <c r="C1216" t="s">
        <v>8221</v>
      </c>
      <c r="D1216">
        <v>12</v>
      </c>
    </row>
    <row r="1217" spans="1:4" x14ac:dyDescent="0.25">
      <c r="A1217" t="s">
        <v>8219</v>
      </c>
      <c r="B1217">
        <v>1104</v>
      </c>
      <c r="C1217" t="s">
        <v>8221</v>
      </c>
      <c r="D1217">
        <v>0</v>
      </c>
    </row>
    <row r="1218" spans="1:4" x14ac:dyDescent="0.25">
      <c r="A1218" t="s">
        <v>8219</v>
      </c>
      <c r="B1218">
        <v>403</v>
      </c>
      <c r="C1218" t="s">
        <v>8221</v>
      </c>
      <c r="D1218">
        <v>36</v>
      </c>
    </row>
    <row r="1219" spans="1:4" x14ac:dyDescent="0.25">
      <c r="A1219" t="s">
        <v>8219</v>
      </c>
      <c r="B1219">
        <v>109</v>
      </c>
      <c r="C1219" t="s">
        <v>8221</v>
      </c>
      <c r="D1219">
        <v>0</v>
      </c>
    </row>
    <row r="1220" spans="1:4" x14ac:dyDescent="0.25">
      <c r="A1220" t="s">
        <v>8219</v>
      </c>
      <c r="B1220">
        <v>372</v>
      </c>
      <c r="C1220" t="s">
        <v>8221</v>
      </c>
      <c r="D1220">
        <v>2</v>
      </c>
    </row>
    <row r="1221" spans="1:4" x14ac:dyDescent="0.25">
      <c r="A1221" t="s">
        <v>8219</v>
      </c>
      <c r="B1221">
        <v>311</v>
      </c>
      <c r="C1221" t="s">
        <v>8221</v>
      </c>
      <c r="D1221">
        <v>1</v>
      </c>
    </row>
    <row r="1222" spans="1:4" x14ac:dyDescent="0.25">
      <c r="A1222" t="s">
        <v>8219</v>
      </c>
      <c r="B1222">
        <v>61</v>
      </c>
      <c r="C1222" t="s">
        <v>8221</v>
      </c>
      <c r="D1222">
        <v>59</v>
      </c>
    </row>
    <row r="1223" spans="1:4" x14ac:dyDescent="0.25">
      <c r="A1223" t="s">
        <v>8219</v>
      </c>
      <c r="B1223">
        <v>115</v>
      </c>
      <c r="C1223" t="s">
        <v>8221</v>
      </c>
      <c r="D1223">
        <v>1</v>
      </c>
    </row>
    <row r="1224" spans="1:4" x14ac:dyDescent="0.25">
      <c r="A1224" t="s">
        <v>8219</v>
      </c>
      <c r="B1224">
        <v>111</v>
      </c>
      <c r="C1224" t="s">
        <v>8221</v>
      </c>
      <c r="D1224">
        <v>31</v>
      </c>
    </row>
    <row r="1225" spans="1:4" x14ac:dyDescent="0.25">
      <c r="A1225" t="s">
        <v>8219</v>
      </c>
      <c r="B1225">
        <v>337</v>
      </c>
      <c r="C1225" t="s">
        <v>8221</v>
      </c>
      <c r="D1225">
        <v>18</v>
      </c>
    </row>
    <row r="1226" spans="1:4" x14ac:dyDescent="0.25">
      <c r="A1226" t="s">
        <v>8219</v>
      </c>
      <c r="B1226">
        <v>9</v>
      </c>
      <c r="C1226" t="s">
        <v>8221</v>
      </c>
      <c r="D1226">
        <v>10</v>
      </c>
    </row>
    <row r="1227" spans="1:4" x14ac:dyDescent="0.25">
      <c r="A1227" t="s">
        <v>8219</v>
      </c>
      <c r="B1227">
        <v>120</v>
      </c>
      <c r="C1227" t="s">
        <v>8221</v>
      </c>
      <c r="D1227">
        <v>0</v>
      </c>
    </row>
    <row r="1228" spans="1:4" x14ac:dyDescent="0.25">
      <c r="A1228" t="s">
        <v>8219</v>
      </c>
      <c r="B1228">
        <v>102</v>
      </c>
      <c r="C1228" t="s">
        <v>8221</v>
      </c>
      <c r="D1228">
        <v>14</v>
      </c>
    </row>
    <row r="1229" spans="1:4" x14ac:dyDescent="0.25">
      <c r="A1229" t="s">
        <v>8219</v>
      </c>
      <c r="B1229">
        <v>186</v>
      </c>
      <c r="C1229" t="s">
        <v>8221</v>
      </c>
      <c r="D1229">
        <v>2</v>
      </c>
    </row>
    <row r="1230" spans="1:4" x14ac:dyDescent="0.25">
      <c r="A1230" t="s">
        <v>8219</v>
      </c>
      <c r="B1230">
        <v>15</v>
      </c>
      <c r="C1230" t="s">
        <v>8221</v>
      </c>
      <c r="D1230">
        <v>1</v>
      </c>
    </row>
    <row r="1231" spans="1:4" x14ac:dyDescent="0.25">
      <c r="A1231" t="s">
        <v>8219</v>
      </c>
      <c r="B1231">
        <v>67</v>
      </c>
      <c r="C1231" t="s">
        <v>8221</v>
      </c>
      <c r="D1231">
        <v>3</v>
      </c>
    </row>
    <row r="1232" spans="1:4" x14ac:dyDescent="0.25">
      <c r="A1232" t="s">
        <v>8219</v>
      </c>
      <c r="B1232">
        <v>130</v>
      </c>
      <c r="C1232" t="s">
        <v>8221</v>
      </c>
      <c r="D1232">
        <v>0</v>
      </c>
    </row>
    <row r="1233" spans="1:4" x14ac:dyDescent="0.25">
      <c r="A1233" t="s">
        <v>8219</v>
      </c>
      <c r="B1233">
        <v>16</v>
      </c>
      <c r="C1233" t="s">
        <v>8221</v>
      </c>
      <c r="D1233">
        <v>2</v>
      </c>
    </row>
    <row r="1234" spans="1:4" x14ac:dyDescent="0.25">
      <c r="A1234" t="s">
        <v>8219</v>
      </c>
      <c r="B1234">
        <v>67</v>
      </c>
      <c r="C1234" t="s">
        <v>8221</v>
      </c>
      <c r="D1234">
        <v>0</v>
      </c>
    </row>
    <row r="1235" spans="1:4" x14ac:dyDescent="0.25">
      <c r="A1235" t="s">
        <v>8219</v>
      </c>
      <c r="B1235">
        <v>124</v>
      </c>
      <c r="C1235" t="s">
        <v>8221</v>
      </c>
      <c r="D1235">
        <v>12</v>
      </c>
    </row>
    <row r="1236" spans="1:4" x14ac:dyDescent="0.25">
      <c r="A1236" t="s">
        <v>8219</v>
      </c>
      <c r="B1236">
        <v>80</v>
      </c>
      <c r="C1236" t="s">
        <v>8221</v>
      </c>
      <c r="D1236">
        <v>1</v>
      </c>
    </row>
    <row r="1237" spans="1:4" x14ac:dyDescent="0.25">
      <c r="A1237" t="s">
        <v>8219</v>
      </c>
      <c r="B1237">
        <v>282</v>
      </c>
      <c r="C1237" t="s">
        <v>8221</v>
      </c>
      <c r="D1237">
        <v>8</v>
      </c>
    </row>
    <row r="1238" spans="1:4" x14ac:dyDescent="0.25">
      <c r="A1238" t="s">
        <v>8219</v>
      </c>
      <c r="B1238">
        <v>68</v>
      </c>
      <c r="C1238" t="s">
        <v>8221</v>
      </c>
      <c r="D1238">
        <v>2</v>
      </c>
    </row>
    <row r="1239" spans="1:4" x14ac:dyDescent="0.25">
      <c r="A1239" t="s">
        <v>8219</v>
      </c>
      <c r="B1239">
        <v>86</v>
      </c>
      <c r="C1239" t="s">
        <v>8221</v>
      </c>
      <c r="D1239">
        <v>31</v>
      </c>
    </row>
    <row r="1240" spans="1:4" x14ac:dyDescent="0.25">
      <c r="A1240" t="s">
        <v>8219</v>
      </c>
      <c r="B1240">
        <v>115</v>
      </c>
      <c r="C1240" t="s">
        <v>8221</v>
      </c>
      <c r="D1240">
        <v>5</v>
      </c>
    </row>
    <row r="1241" spans="1:4" x14ac:dyDescent="0.25">
      <c r="A1241" t="s">
        <v>8219</v>
      </c>
      <c r="B1241">
        <v>75</v>
      </c>
      <c r="C1241" t="s">
        <v>8221</v>
      </c>
      <c r="D1241">
        <v>1</v>
      </c>
    </row>
    <row r="1242" spans="1:4" x14ac:dyDescent="0.25">
      <c r="A1242" t="s">
        <v>8219</v>
      </c>
      <c r="B1242">
        <v>43</v>
      </c>
      <c r="C1242" t="s">
        <v>8221</v>
      </c>
      <c r="D1242">
        <v>12</v>
      </c>
    </row>
    <row r="1243" spans="1:4" x14ac:dyDescent="0.25">
      <c r="A1243" t="s">
        <v>8219</v>
      </c>
      <c r="B1243">
        <v>48</v>
      </c>
      <c r="C1243" t="s">
        <v>8221</v>
      </c>
      <c r="D1243">
        <v>4</v>
      </c>
    </row>
    <row r="1244" spans="1:4" x14ac:dyDescent="0.25">
      <c r="A1244" t="s">
        <v>8219</v>
      </c>
      <c r="B1244">
        <v>52</v>
      </c>
      <c r="C1244" t="s">
        <v>8221</v>
      </c>
      <c r="D1244">
        <v>0</v>
      </c>
    </row>
    <row r="1245" spans="1:4" x14ac:dyDescent="0.25">
      <c r="A1245" t="s">
        <v>8219</v>
      </c>
      <c r="B1245">
        <v>43</v>
      </c>
      <c r="C1245" t="s">
        <v>8221</v>
      </c>
      <c r="D1245">
        <v>7</v>
      </c>
    </row>
    <row r="1246" spans="1:4" x14ac:dyDescent="0.25">
      <c r="A1246" t="s">
        <v>8219</v>
      </c>
      <c r="B1246">
        <v>58</v>
      </c>
      <c r="C1246" t="s">
        <v>8221</v>
      </c>
      <c r="D1246">
        <v>2</v>
      </c>
    </row>
    <row r="1247" spans="1:4" x14ac:dyDescent="0.25">
      <c r="A1247" t="s">
        <v>8219</v>
      </c>
      <c r="B1247">
        <v>47</v>
      </c>
      <c r="C1247" t="s">
        <v>8221</v>
      </c>
      <c r="D1247">
        <v>1</v>
      </c>
    </row>
    <row r="1248" spans="1:4" x14ac:dyDescent="0.25">
      <c r="A1248" t="s">
        <v>8219</v>
      </c>
      <c r="B1248">
        <v>36</v>
      </c>
      <c r="C1248" t="s">
        <v>8221</v>
      </c>
      <c r="D1248">
        <v>4</v>
      </c>
    </row>
    <row r="1249" spans="1:4" x14ac:dyDescent="0.25">
      <c r="A1249" t="s">
        <v>8219</v>
      </c>
      <c r="B1249">
        <v>17</v>
      </c>
      <c r="C1249" t="s">
        <v>8221</v>
      </c>
      <c r="D1249">
        <v>6</v>
      </c>
    </row>
    <row r="1250" spans="1:4" x14ac:dyDescent="0.25">
      <c r="A1250" t="s">
        <v>8219</v>
      </c>
      <c r="B1250">
        <v>104</v>
      </c>
      <c r="C1250" t="s">
        <v>8221</v>
      </c>
      <c r="D1250">
        <v>8</v>
      </c>
    </row>
    <row r="1251" spans="1:4" x14ac:dyDescent="0.25">
      <c r="A1251" t="s">
        <v>8219</v>
      </c>
      <c r="B1251">
        <v>47</v>
      </c>
      <c r="C1251" t="s">
        <v>8221</v>
      </c>
      <c r="D1251">
        <v>14</v>
      </c>
    </row>
    <row r="1252" spans="1:4" x14ac:dyDescent="0.25">
      <c r="A1252" t="s">
        <v>8219</v>
      </c>
      <c r="B1252">
        <v>38</v>
      </c>
      <c r="C1252" t="s">
        <v>8221</v>
      </c>
      <c r="D1252">
        <v>0</v>
      </c>
    </row>
    <row r="1253" spans="1:4" x14ac:dyDescent="0.25">
      <c r="A1253" t="s">
        <v>8219</v>
      </c>
      <c r="B1253">
        <v>81</v>
      </c>
      <c r="C1253" t="s">
        <v>8221</v>
      </c>
      <c r="D1253">
        <v>4</v>
      </c>
    </row>
    <row r="1254" spans="1:4" x14ac:dyDescent="0.25">
      <c r="A1254" t="s">
        <v>8219</v>
      </c>
      <c r="B1254">
        <v>55</v>
      </c>
      <c r="C1254" t="s">
        <v>8221</v>
      </c>
      <c r="D1254">
        <v>0</v>
      </c>
    </row>
    <row r="1255" spans="1:4" x14ac:dyDescent="0.25">
      <c r="A1255" t="s">
        <v>8219</v>
      </c>
      <c r="B1255">
        <v>41</v>
      </c>
      <c r="C1255" t="s">
        <v>8221</v>
      </c>
      <c r="D1255">
        <v>0</v>
      </c>
    </row>
    <row r="1256" spans="1:4" x14ac:dyDescent="0.25">
      <c r="A1256" t="s">
        <v>8219</v>
      </c>
      <c r="B1256">
        <v>79</v>
      </c>
      <c r="C1256" t="s">
        <v>8221</v>
      </c>
      <c r="D1256">
        <v>1</v>
      </c>
    </row>
    <row r="1257" spans="1:4" x14ac:dyDescent="0.25">
      <c r="A1257" t="s">
        <v>8219</v>
      </c>
      <c r="B1257">
        <v>16</v>
      </c>
      <c r="C1257" t="s">
        <v>8221</v>
      </c>
      <c r="D1257">
        <v>1</v>
      </c>
    </row>
    <row r="1258" spans="1:4" x14ac:dyDescent="0.25">
      <c r="A1258" t="s">
        <v>8219</v>
      </c>
      <c r="B1258">
        <v>8</v>
      </c>
      <c r="C1258" t="s">
        <v>8221</v>
      </c>
      <c r="D1258">
        <v>1</v>
      </c>
    </row>
    <row r="1259" spans="1:4" x14ac:dyDescent="0.25">
      <c r="A1259" t="s">
        <v>8219</v>
      </c>
      <c r="B1259">
        <v>95</v>
      </c>
      <c r="C1259" t="s">
        <v>8221</v>
      </c>
      <c r="D1259">
        <v>1</v>
      </c>
    </row>
    <row r="1260" spans="1:4" x14ac:dyDescent="0.25">
      <c r="A1260" t="s">
        <v>8219</v>
      </c>
      <c r="B1260">
        <v>25</v>
      </c>
      <c r="C1260" t="s">
        <v>8221</v>
      </c>
      <c r="D1260">
        <v>4</v>
      </c>
    </row>
    <row r="1261" spans="1:4" x14ac:dyDescent="0.25">
      <c r="A1261" t="s">
        <v>8219</v>
      </c>
      <c r="B1261">
        <v>19</v>
      </c>
      <c r="C1261" t="s">
        <v>8221</v>
      </c>
      <c r="D1261">
        <v>0</v>
      </c>
    </row>
    <row r="1262" spans="1:4" x14ac:dyDescent="0.25">
      <c r="A1262" t="s">
        <v>8219</v>
      </c>
      <c r="B1262">
        <v>90</v>
      </c>
      <c r="C1262" t="s">
        <v>8221</v>
      </c>
      <c r="D1262">
        <v>0</v>
      </c>
    </row>
    <row r="1263" spans="1:4" x14ac:dyDescent="0.25">
      <c r="A1263" t="s">
        <v>8219</v>
      </c>
      <c r="B1263">
        <v>41</v>
      </c>
      <c r="C1263" t="s">
        <v>8221</v>
      </c>
      <c r="D1263">
        <v>2</v>
      </c>
    </row>
    <row r="1264" spans="1:4" x14ac:dyDescent="0.25">
      <c r="A1264" t="s">
        <v>8219</v>
      </c>
      <c r="B1264">
        <v>30</v>
      </c>
      <c r="C1264" t="s">
        <v>8221</v>
      </c>
      <c r="D1264">
        <v>24</v>
      </c>
    </row>
    <row r="1265" spans="1:4" x14ac:dyDescent="0.25">
      <c r="A1265" t="s">
        <v>8219</v>
      </c>
      <c r="B1265">
        <v>38</v>
      </c>
      <c r="C1265" t="s">
        <v>8221</v>
      </c>
      <c r="D1265">
        <v>1</v>
      </c>
    </row>
    <row r="1266" spans="1:4" x14ac:dyDescent="0.25">
      <c r="A1266" t="s">
        <v>8219</v>
      </c>
      <c r="B1266">
        <v>65</v>
      </c>
      <c r="C1266" t="s">
        <v>8221</v>
      </c>
      <c r="D1266">
        <v>2</v>
      </c>
    </row>
    <row r="1267" spans="1:4" x14ac:dyDescent="0.25">
      <c r="A1267" t="s">
        <v>8219</v>
      </c>
      <c r="B1267">
        <v>75</v>
      </c>
      <c r="C1267" t="s">
        <v>8221</v>
      </c>
      <c r="D1267">
        <v>1</v>
      </c>
    </row>
    <row r="1268" spans="1:4" x14ac:dyDescent="0.25">
      <c r="A1268" t="s">
        <v>8219</v>
      </c>
      <c r="B1268">
        <v>16</v>
      </c>
      <c r="C1268" t="s">
        <v>8221</v>
      </c>
      <c r="D1268">
        <v>37</v>
      </c>
    </row>
    <row r="1269" spans="1:4" x14ac:dyDescent="0.25">
      <c r="A1269" t="s">
        <v>8219</v>
      </c>
      <c r="B1269">
        <v>10</v>
      </c>
      <c r="C1269" t="s">
        <v>8221</v>
      </c>
      <c r="D1269">
        <v>5</v>
      </c>
    </row>
    <row r="1270" spans="1:4" x14ac:dyDescent="0.25">
      <c r="A1270" t="s">
        <v>8219</v>
      </c>
      <c r="B1270">
        <v>27</v>
      </c>
      <c r="C1270" t="s">
        <v>8221</v>
      </c>
      <c r="D1270">
        <v>4</v>
      </c>
    </row>
    <row r="1271" spans="1:4" x14ac:dyDescent="0.25">
      <c r="A1271" t="s">
        <v>8219</v>
      </c>
      <c r="B1271">
        <v>259</v>
      </c>
      <c r="C1271" t="s">
        <v>8221</v>
      </c>
      <c r="D1271">
        <v>16</v>
      </c>
    </row>
    <row r="1272" spans="1:4" x14ac:dyDescent="0.25">
      <c r="A1272" t="s">
        <v>8219</v>
      </c>
      <c r="B1272">
        <v>39</v>
      </c>
      <c r="C1272" t="s">
        <v>8221</v>
      </c>
      <c r="D1272">
        <v>9</v>
      </c>
    </row>
    <row r="1273" spans="1:4" x14ac:dyDescent="0.25">
      <c r="A1273" t="s">
        <v>8219</v>
      </c>
      <c r="B1273">
        <v>42</v>
      </c>
      <c r="C1273" t="s">
        <v>8221</v>
      </c>
      <c r="D1273">
        <v>0</v>
      </c>
    </row>
    <row r="1274" spans="1:4" x14ac:dyDescent="0.25">
      <c r="A1274" t="s">
        <v>8219</v>
      </c>
      <c r="B1274">
        <v>10</v>
      </c>
      <c r="C1274" t="s">
        <v>8221</v>
      </c>
      <c r="D1274">
        <v>40</v>
      </c>
    </row>
    <row r="1275" spans="1:4" x14ac:dyDescent="0.25">
      <c r="A1275" t="s">
        <v>8219</v>
      </c>
      <c r="B1275">
        <v>56</v>
      </c>
      <c r="C1275" t="s">
        <v>8221</v>
      </c>
      <c r="D1275">
        <v>0</v>
      </c>
    </row>
    <row r="1276" spans="1:4" x14ac:dyDescent="0.25">
      <c r="A1276" t="s">
        <v>8219</v>
      </c>
      <c r="B1276">
        <v>20</v>
      </c>
      <c r="C1276" t="s">
        <v>8221</v>
      </c>
      <c r="D1276">
        <v>2</v>
      </c>
    </row>
    <row r="1277" spans="1:4" x14ac:dyDescent="0.25">
      <c r="A1277" t="s">
        <v>8219</v>
      </c>
      <c r="B1277">
        <v>170</v>
      </c>
      <c r="C1277" t="s">
        <v>8221</v>
      </c>
      <c r="D1277">
        <v>1</v>
      </c>
    </row>
    <row r="1278" spans="1:4" x14ac:dyDescent="0.25">
      <c r="A1278" t="s">
        <v>8219</v>
      </c>
      <c r="B1278">
        <v>29</v>
      </c>
      <c r="C1278" t="s">
        <v>8221</v>
      </c>
      <c r="D1278">
        <v>9</v>
      </c>
    </row>
    <row r="1279" spans="1:4" x14ac:dyDescent="0.25">
      <c r="A1279" t="s">
        <v>8219</v>
      </c>
      <c r="B1279">
        <v>132</v>
      </c>
      <c r="C1279" t="s">
        <v>8221</v>
      </c>
      <c r="D1279">
        <v>34</v>
      </c>
    </row>
    <row r="1280" spans="1:4" x14ac:dyDescent="0.25">
      <c r="A1280" t="s">
        <v>8219</v>
      </c>
      <c r="B1280">
        <v>27</v>
      </c>
      <c r="C1280" t="s">
        <v>8221</v>
      </c>
      <c r="D1280">
        <v>23</v>
      </c>
    </row>
    <row r="1281" spans="1:4" x14ac:dyDescent="0.25">
      <c r="A1281" t="s">
        <v>8219</v>
      </c>
      <c r="B1281">
        <v>26</v>
      </c>
      <c r="C1281" t="s">
        <v>8221</v>
      </c>
      <c r="D1281">
        <v>19</v>
      </c>
    </row>
    <row r="1282" spans="1:4" x14ac:dyDescent="0.25">
      <c r="A1282" t="s">
        <v>8219</v>
      </c>
      <c r="B1282">
        <v>43</v>
      </c>
      <c r="C1282" t="s">
        <v>8221</v>
      </c>
      <c r="D1282">
        <v>50</v>
      </c>
    </row>
    <row r="1283" spans="1:4" x14ac:dyDescent="0.25">
      <c r="A1283" t="s">
        <v>8219</v>
      </c>
      <c r="B1283">
        <v>80</v>
      </c>
      <c r="C1283" t="s">
        <v>8221</v>
      </c>
      <c r="D1283">
        <v>12</v>
      </c>
    </row>
    <row r="1284" spans="1:4" x14ac:dyDescent="0.25">
      <c r="A1284" t="s">
        <v>8219</v>
      </c>
      <c r="B1284">
        <v>33</v>
      </c>
      <c r="C1284" t="s">
        <v>8221</v>
      </c>
      <c r="D1284">
        <v>8</v>
      </c>
    </row>
    <row r="1285" spans="1:4" x14ac:dyDescent="0.25">
      <c r="A1285" t="s">
        <v>8219</v>
      </c>
      <c r="B1285">
        <v>71</v>
      </c>
      <c r="C1285" t="s">
        <v>8221</v>
      </c>
      <c r="D1285">
        <v>9</v>
      </c>
    </row>
    <row r="1286" spans="1:4" x14ac:dyDescent="0.25">
      <c r="A1286" t="s">
        <v>8219</v>
      </c>
      <c r="B1286">
        <v>81</v>
      </c>
      <c r="C1286" t="s">
        <v>8221</v>
      </c>
      <c r="D1286">
        <v>43</v>
      </c>
    </row>
    <row r="1287" spans="1:4" x14ac:dyDescent="0.25">
      <c r="A1287" t="s">
        <v>8219</v>
      </c>
      <c r="B1287">
        <v>76</v>
      </c>
      <c r="C1287" t="s">
        <v>8221</v>
      </c>
      <c r="D1287">
        <v>28</v>
      </c>
    </row>
    <row r="1288" spans="1:4" x14ac:dyDescent="0.25">
      <c r="A1288" t="s">
        <v>8219</v>
      </c>
      <c r="B1288">
        <v>48</v>
      </c>
      <c r="C1288" t="s">
        <v>8221</v>
      </c>
      <c r="D1288">
        <v>4</v>
      </c>
    </row>
    <row r="1289" spans="1:4" x14ac:dyDescent="0.25">
      <c r="A1289" t="s">
        <v>8219</v>
      </c>
      <c r="B1289">
        <v>61</v>
      </c>
      <c r="C1289" t="s">
        <v>8221</v>
      </c>
      <c r="D1289">
        <v>24</v>
      </c>
    </row>
    <row r="1290" spans="1:4" x14ac:dyDescent="0.25">
      <c r="A1290" t="s">
        <v>8219</v>
      </c>
      <c r="B1290">
        <v>60</v>
      </c>
      <c r="C1290" t="s">
        <v>8221</v>
      </c>
      <c r="D1290">
        <v>2</v>
      </c>
    </row>
    <row r="1291" spans="1:4" x14ac:dyDescent="0.25">
      <c r="A1291" t="s">
        <v>8219</v>
      </c>
      <c r="B1291">
        <v>136</v>
      </c>
      <c r="C1291" t="s">
        <v>8221</v>
      </c>
      <c r="D1291">
        <v>2</v>
      </c>
    </row>
    <row r="1292" spans="1:4" x14ac:dyDescent="0.25">
      <c r="A1292" t="s">
        <v>8219</v>
      </c>
      <c r="B1292">
        <v>14</v>
      </c>
      <c r="C1292" t="s">
        <v>8221</v>
      </c>
      <c r="D1292">
        <v>20</v>
      </c>
    </row>
    <row r="1293" spans="1:4" x14ac:dyDescent="0.25">
      <c r="A1293" t="s">
        <v>8219</v>
      </c>
      <c r="B1293">
        <v>78</v>
      </c>
      <c r="C1293" t="s">
        <v>8221</v>
      </c>
      <c r="D1293">
        <v>1</v>
      </c>
    </row>
    <row r="1294" spans="1:4" x14ac:dyDescent="0.25">
      <c r="A1294" t="s">
        <v>8219</v>
      </c>
      <c r="B1294">
        <v>4</v>
      </c>
      <c r="C1294" t="s">
        <v>8221</v>
      </c>
      <c r="D1294">
        <v>1</v>
      </c>
    </row>
    <row r="1295" spans="1:4" x14ac:dyDescent="0.25">
      <c r="A1295" t="s">
        <v>8219</v>
      </c>
      <c r="B1295">
        <v>11</v>
      </c>
      <c r="C1295" t="s">
        <v>8221</v>
      </c>
      <c r="D1295">
        <v>4</v>
      </c>
    </row>
    <row r="1296" spans="1:4" x14ac:dyDescent="0.25">
      <c r="A1296" t="s">
        <v>8219</v>
      </c>
      <c r="B1296">
        <v>185</v>
      </c>
      <c r="C1296" t="s">
        <v>8221</v>
      </c>
      <c r="D1296">
        <v>1</v>
      </c>
    </row>
    <row r="1297" spans="1:4" x14ac:dyDescent="0.25">
      <c r="A1297" t="s">
        <v>8219</v>
      </c>
      <c r="B1297">
        <v>59</v>
      </c>
      <c r="C1297" t="s">
        <v>8221</v>
      </c>
      <c r="D1297">
        <v>1</v>
      </c>
    </row>
    <row r="1298" spans="1:4" x14ac:dyDescent="0.25">
      <c r="A1298" t="s">
        <v>8219</v>
      </c>
      <c r="B1298">
        <v>27</v>
      </c>
      <c r="C1298" t="s">
        <v>8221</v>
      </c>
      <c r="D1298">
        <v>13</v>
      </c>
    </row>
    <row r="1299" spans="1:4" x14ac:dyDescent="0.25">
      <c r="A1299" t="s">
        <v>8219</v>
      </c>
      <c r="B1299">
        <v>63</v>
      </c>
      <c r="C1299" t="s">
        <v>8221</v>
      </c>
      <c r="D1299">
        <v>1</v>
      </c>
    </row>
    <row r="1300" spans="1:4" x14ac:dyDescent="0.25">
      <c r="A1300" t="s">
        <v>8219</v>
      </c>
      <c r="B1300">
        <v>13</v>
      </c>
      <c r="C1300" t="s">
        <v>8221</v>
      </c>
      <c r="D1300">
        <v>1</v>
      </c>
    </row>
    <row r="1301" spans="1:4" x14ac:dyDescent="0.25">
      <c r="A1301" t="s">
        <v>8219</v>
      </c>
      <c r="B1301">
        <v>13</v>
      </c>
      <c r="C1301" t="s">
        <v>8221</v>
      </c>
      <c r="D1301">
        <v>0</v>
      </c>
    </row>
    <row r="1302" spans="1:4" x14ac:dyDescent="0.25">
      <c r="A1302" t="s">
        <v>8219</v>
      </c>
      <c r="B1302">
        <v>57</v>
      </c>
      <c r="C1302" t="s">
        <v>8221</v>
      </c>
      <c r="D1302">
        <v>3</v>
      </c>
    </row>
    <row r="1303" spans="1:4" x14ac:dyDescent="0.25">
      <c r="A1303" t="s">
        <v>8219</v>
      </c>
      <c r="B1303">
        <v>61</v>
      </c>
      <c r="C1303" t="s">
        <v>8221</v>
      </c>
      <c r="D1303">
        <v>14</v>
      </c>
    </row>
    <row r="1304" spans="1:4" x14ac:dyDescent="0.25">
      <c r="A1304" t="s">
        <v>8219</v>
      </c>
      <c r="B1304">
        <v>65</v>
      </c>
      <c r="C1304" t="s">
        <v>8221</v>
      </c>
      <c r="D1304">
        <v>2</v>
      </c>
    </row>
    <row r="1305" spans="1:4" x14ac:dyDescent="0.25">
      <c r="A1305" t="s">
        <v>8219</v>
      </c>
      <c r="B1305">
        <v>134</v>
      </c>
      <c r="C1305" t="s">
        <v>8221</v>
      </c>
      <c r="D1305">
        <v>5</v>
      </c>
    </row>
    <row r="1306" spans="1:4" x14ac:dyDescent="0.25">
      <c r="A1306" t="s">
        <v>8219</v>
      </c>
      <c r="B1306">
        <v>37</v>
      </c>
      <c r="C1306" t="s">
        <v>8221</v>
      </c>
      <c r="D1306">
        <v>14</v>
      </c>
    </row>
    <row r="1307" spans="1:4" x14ac:dyDescent="0.25">
      <c r="A1307" t="s">
        <v>8219</v>
      </c>
      <c r="B1307">
        <v>37</v>
      </c>
      <c r="C1307" t="s">
        <v>8221</v>
      </c>
      <c r="D1307">
        <v>9</v>
      </c>
    </row>
    <row r="1308" spans="1:4" x14ac:dyDescent="0.25">
      <c r="A1308" t="s">
        <v>8219</v>
      </c>
      <c r="B1308">
        <v>150</v>
      </c>
      <c r="C1308" t="s">
        <v>8221</v>
      </c>
      <c r="D1308">
        <v>8</v>
      </c>
    </row>
    <row r="1309" spans="1:4" x14ac:dyDescent="0.25">
      <c r="A1309" t="s">
        <v>8219</v>
      </c>
      <c r="B1309">
        <v>56</v>
      </c>
      <c r="C1309" t="s">
        <v>8221</v>
      </c>
      <c r="D1309">
        <v>7</v>
      </c>
    </row>
    <row r="1310" spans="1:4" x14ac:dyDescent="0.25">
      <c r="A1310" t="s">
        <v>8219</v>
      </c>
      <c r="B1310">
        <v>18</v>
      </c>
      <c r="C1310" t="s">
        <v>8221</v>
      </c>
      <c r="D1310">
        <v>0</v>
      </c>
    </row>
    <row r="1311" spans="1:4" x14ac:dyDescent="0.25">
      <c r="A1311" t="s">
        <v>8219</v>
      </c>
      <c r="B1311">
        <v>60</v>
      </c>
      <c r="C1311" t="s">
        <v>8221</v>
      </c>
      <c r="D1311">
        <v>84</v>
      </c>
    </row>
    <row r="1312" spans="1:4" x14ac:dyDescent="0.25">
      <c r="A1312" t="s">
        <v>8219</v>
      </c>
      <c r="B1312">
        <v>67</v>
      </c>
      <c r="C1312" t="s">
        <v>8221</v>
      </c>
      <c r="D1312">
        <v>11</v>
      </c>
    </row>
    <row r="1313" spans="1:4" x14ac:dyDescent="0.25">
      <c r="A1313" t="s">
        <v>8219</v>
      </c>
      <c r="B1313">
        <v>35</v>
      </c>
      <c r="C1313" t="s">
        <v>8221</v>
      </c>
      <c r="D1313">
        <v>1</v>
      </c>
    </row>
    <row r="1314" spans="1:4" x14ac:dyDescent="0.25">
      <c r="A1314" t="s">
        <v>8219</v>
      </c>
      <c r="B1314">
        <v>34</v>
      </c>
      <c r="C1314" t="s">
        <v>8221</v>
      </c>
      <c r="D1314">
        <v>4</v>
      </c>
    </row>
    <row r="1315" spans="1:4" x14ac:dyDescent="0.25">
      <c r="A1315" t="s">
        <v>8219</v>
      </c>
      <c r="B1315">
        <v>36</v>
      </c>
      <c r="C1315" t="s">
        <v>8221</v>
      </c>
      <c r="D1315">
        <v>10</v>
      </c>
    </row>
    <row r="1316" spans="1:4" x14ac:dyDescent="0.25">
      <c r="A1316" t="s">
        <v>8219</v>
      </c>
      <c r="B1316">
        <v>18</v>
      </c>
      <c r="C1316" t="s">
        <v>8221</v>
      </c>
      <c r="D1316">
        <v>16</v>
      </c>
    </row>
    <row r="1317" spans="1:4" x14ac:dyDescent="0.25">
      <c r="A1317" t="s">
        <v>8219</v>
      </c>
      <c r="B1317">
        <v>25</v>
      </c>
      <c r="C1317" t="s">
        <v>8221</v>
      </c>
      <c r="D1317">
        <v>2</v>
      </c>
    </row>
    <row r="1318" spans="1:4" x14ac:dyDescent="0.25">
      <c r="A1318" t="s">
        <v>8219</v>
      </c>
      <c r="B1318">
        <v>21</v>
      </c>
      <c r="C1318" t="s">
        <v>8221</v>
      </c>
      <c r="D1318">
        <v>5</v>
      </c>
    </row>
    <row r="1319" spans="1:4" x14ac:dyDescent="0.25">
      <c r="A1319" t="s">
        <v>8219</v>
      </c>
      <c r="B1319">
        <v>151</v>
      </c>
      <c r="C1319" t="s">
        <v>8221</v>
      </c>
      <c r="D1319">
        <v>1</v>
      </c>
    </row>
    <row r="1320" spans="1:4" x14ac:dyDescent="0.25">
      <c r="A1320" t="s">
        <v>8219</v>
      </c>
      <c r="B1320">
        <v>489</v>
      </c>
      <c r="C1320" t="s">
        <v>8221</v>
      </c>
      <c r="D1320">
        <v>31</v>
      </c>
    </row>
    <row r="1321" spans="1:4" x14ac:dyDescent="0.25">
      <c r="A1321" t="s">
        <v>8219</v>
      </c>
      <c r="B1321">
        <v>50</v>
      </c>
      <c r="C1321" t="s">
        <v>8221</v>
      </c>
      <c r="D1321">
        <v>0</v>
      </c>
    </row>
    <row r="1322" spans="1:4" x14ac:dyDescent="0.25">
      <c r="A1322" t="s">
        <v>8219</v>
      </c>
      <c r="B1322">
        <v>321</v>
      </c>
      <c r="C1322" t="s">
        <v>8221</v>
      </c>
      <c r="D1322">
        <v>2</v>
      </c>
    </row>
    <row r="1323" spans="1:4" x14ac:dyDescent="0.25">
      <c r="A1323" t="s">
        <v>8219</v>
      </c>
      <c r="B1323">
        <v>1762</v>
      </c>
      <c r="C1323" t="s">
        <v>8221</v>
      </c>
      <c r="D1323">
        <v>7</v>
      </c>
    </row>
    <row r="1324" spans="1:4" x14ac:dyDescent="0.25">
      <c r="A1324" t="s">
        <v>8219</v>
      </c>
      <c r="B1324">
        <v>385</v>
      </c>
      <c r="C1324" t="s">
        <v>8221</v>
      </c>
      <c r="D1324">
        <v>16</v>
      </c>
    </row>
    <row r="1325" spans="1:4" x14ac:dyDescent="0.25">
      <c r="A1325" t="s">
        <v>8219</v>
      </c>
      <c r="B1325">
        <v>398</v>
      </c>
      <c r="C1325" t="s">
        <v>8221</v>
      </c>
      <c r="D1325">
        <v>4</v>
      </c>
    </row>
    <row r="1326" spans="1:4" x14ac:dyDescent="0.25">
      <c r="A1326" t="s">
        <v>8219</v>
      </c>
      <c r="B1326">
        <v>304</v>
      </c>
      <c r="C1326" t="s">
        <v>8221</v>
      </c>
      <c r="D1326">
        <v>4</v>
      </c>
    </row>
    <row r="1327" spans="1:4" x14ac:dyDescent="0.25">
      <c r="A1327" t="s">
        <v>8219</v>
      </c>
      <c r="B1327">
        <v>676</v>
      </c>
      <c r="C1327" t="s">
        <v>8221</v>
      </c>
      <c r="D1327">
        <v>4</v>
      </c>
    </row>
    <row r="1328" spans="1:4" x14ac:dyDescent="0.25">
      <c r="A1328" t="s">
        <v>8219</v>
      </c>
      <c r="B1328">
        <v>577</v>
      </c>
      <c r="C1328" t="s">
        <v>8221</v>
      </c>
      <c r="D1328">
        <v>3</v>
      </c>
    </row>
    <row r="1329" spans="1:4" x14ac:dyDescent="0.25">
      <c r="A1329" t="s">
        <v>8219</v>
      </c>
      <c r="B1329">
        <v>3663</v>
      </c>
      <c r="C1329" t="s">
        <v>8221</v>
      </c>
      <c r="D1329">
        <v>36</v>
      </c>
    </row>
    <row r="1330" spans="1:4" x14ac:dyDescent="0.25">
      <c r="A1330" t="s">
        <v>8219</v>
      </c>
      <c r="B1330">
        <v>294</v>
      </c>
      <c r="C1330" t="s">
        <v>8221</v>
      </c>
      <c r="D1330">
        <v>1</v>
      </c>
    </row>
    <row r="1331" spans="1:4" x14ac:dyDescent="0.25">
      <c r="A1331" t="s">
        <v>8219</v>
      </c>
      <c r="B1331">
        <v>28</v>
      </c>
      <c r="C1331" t="s">
        <v>8221</v>
      </c>
      <c r="D1331">
        <v>7</v>
      </c>
    </row>
    <row r="1332" spans="1:4" x14ac:dyDescent="0.25">
      <c r="A1332" t="s">
        <v>8219</v>
      </c>
      <c r="B1332">
        <v>100</v>
      </c>
      <c r="C1332" t="s">
        <v>8221</v>
      </c>
      <c r="D1332">
        <v>27</v>
      </c>
    </row>
    <row r="1333" spans="1:4" x14ac:dyDescent="0.25">
      <c r="A1333" t="s">
        <v>8219</v>
      </c>
      <c r="B1333">
        <v>72</v>
      </c>
      <c r="C1333" t="s">
        <v>8221</v>
      </c>
      <c r="D1333">
        <v>1</v>
      </c>
    </row>
    <row r="1334" spans="1:4" x14ac:dyDescent="0.25">
      <c r="A1334" t="s">
        <v>8219</v>
      </c>
      <c r="B1334">
        <v>238</v>
      </c>
      <c r="C1334" t="s">
        <v>8221</v>
      </c>
      <c r="D1334">
        <v>0</v>
      </c>
    </row>
    <row r="1335" spans="1:4" x14ac:dyDescent="0.25">
      <c r="A1335" t="s">
        <v>8219</v>
      </c>
      <c r="B1335">
        <v>159</v>
      </c>
      <c r="C1335" t="s">
        <v>8221</v>
      </c>
      <c r="D1335">
        <v>1</v>
      </c>
    </row>
    <row r="1336" spans="1:4" x14ac:dyDescent="0.25">
      <c r="A1336" t="s">
        <v>8219</v>
      </c>
      <c r="B1336">
        <v>77</v>
      </c>
      <c r="C1336" t="s">
        <v>8221</v>
      </c>
      <c r="D1336">
        <v>3</v>
      </c>
    </row>
    <row r="1337" spans="1:4" x14ac:dyDescent="0.25">
      <c r="A1337" t="s">
        <v>8219</v>
      </c>
      <c r="B1337">
        <v>53</v>
      </c>
      <c r="C1337" t="s">
        <v>8221</v>
      </c>
      <c r="D1337">
        <v>3</v>
      </c>
    </row>
    <row r="1338" spans="1:4" x14ac:dyDescent="0.25">
      <c r="A1338" t="s">
        <v>8219</v>
      </c>
      <c r="B1338">
        <v>1251</v>
      </c>
      <c r="C1338" t="s">
        <v>8221</v>
      </c>
      <c r="D1338">
        <v>3</v>
      </c>
    </row>
    <row r="1339" spans="1:4" x14ac:dyDescent="0.25">
      <c r="A1339" t="s">
        <v>8219</v>
      </c>
      <c r="B1339">
        <v>465</v>
      </c>
      <c r="C1339" t="s">
        <v>8221</v>
      </c>
      <c r="D1339">
        <v>0</v>
      </c>
    </row>
    <row r="1340" spans="1:4" x14ac:dyDescent="0.25">
      <c r="A1340" t="s">
        <v>8219</v>
      </c>
      <c r="B1340">
        <v>74</v>
      </c>
      <c r="C1340" t="s">
        <v>8221</v>
      </c>
      <c r="D1340">
        <v>6</v>
      </c>
    </row>
    <row r="1341" spans="1:4" x14ac:dyDescent="0.25">
      <c r="A1341" t="s">
        <v>8219</v>
      </c>
      <c r="B1341">
        <v>62</v>
      </c>
      <c r="C1341" t="s">
        <v>8221</v>
      </c>
      <c r="D1341">
        <v>17</v>
      </c>
    </row>
    <row r="1342" spans="1:4" x14ac:dyDescent="0.25">
      <c r="A1342" t="s">
        <v>8219</v>
      </c>
      <c r="B1342">
        <v>3468</v>
      </c>
      <c r="C1342" t="s">
        <v>8221</v>
      </c>
      <c r="D1342">
        <v>40</v>
      </c>
    </row>
    <row r="1343" spans="1:4" x14ac:dyDescent="0.25">
      <c r="A1343" t="s">
        <v>8219</v>
      </c>
      <c r="B1343">
        <v>52</v>
      </c>
      <c r="C1343" t="s">
        <v>8221</v>
      </c>
      <c r="D1343">
        <v>3</v>
      </c>
    </row>
    <row r="1344" spans="1:4" x14ac:dyDescent="0.25">
      <c r="A1344" t="s">
        <v>8219</v>
      </c>
      <c r="B1344">
        <v>50</v>
      </c>
      <c r="C1344" t="s">
        <v>8221</v>
      </c>
      <c r="D1344">
        <v>1</v>
      </c>
    </row>
    <row r="1345" spans="1:4" x14ac:dyDescent="0.25">
      <c r="A1345" t="s">
        <v>8219</v>
      </c>
      <c r="B1345">
        <v>45</v>
      </c>
      <c r="C1345" t="s">
        <v>8221</v>
      </c>
      <c r="D1345">
        <v>2</v>
      </c>
    </row>
    <row r="1346" spans="1:4" x14ac:dyDescent="0.25">
      <c r="A1346" t="s">
        <v>8219</v>
      </c>
      <c r="B1346">
        <v>21</v>
      </c>
      <c r="C1346" t="s">
        <v>8221</v>
      </c>
      <c r="D1346">
        <v>7</v>
      </c>
    </row>
    <row r="1347" spans="1:4" x14ac:dyDescent="0.25">
      <c r="A1347" t="s">
        <v>8219</v>
      </c>
      <c r="B1347">
        <v>100</v>
      </c>
      <c r="C1347" t="s">
        <v>8221</v>
      </c>
      <c r="D1347">
        <v>14</v>
      </c>
    </row>
    <row r="1348" spans="1:4" x14ac:dyDescent="0.25">
      <c r="A1348" t="s">
        <v>8219</v>
      </c>
      <c r="B1348">
        <v>81</v>
      </c>
      <c r="C1348" t="s">
        <v>8221</v>
      </c>
      <c r="D1348">
        <v>0</v>
      </c>
    </row>
    <row r="1349" spans="1:4" x14ac:dyDescent="0.25">
      <c r="A1349" t="s">
        <v>8219</v>
      </c>
      <c r="B1349">
        <v>286</v>
      </c>
      <c r="C1349" t="s">
        <v>8221</v>
      </c>
      <c r="D1349">
        <v>0</v>
      </c>
    </row>
    <row r="1350" spans="1:4" x14ac:dyDescent="0.25">
      <c r="A1350" t="s">
        <v>8219</v>
      </c>
      <c r="B1350">
        <v>42</v>
      </c>
      <c r="C1350" t="s">
        <v>8221</v>
      </c>
      <c r="D1350">
        <v>1</v>
      </c>
    </row>
    <row r="1351" spans="1:4" x14ac:dyDescent="0.25">
      <c r="A1351" t="s">
        <v>8219</v>
      </c>
      <c r="B1351">
        <v>199</v>
      </c>
      <c r="C1351" t="s">
        <v>8221</v>
      </c>
      <c r="D1351">
        <v>12</v>
      </c>
    </row>
    <row r="1352" spans="1:4" x14ac:dyDescent="0.25">
      <c r="A1352" t="s">
        <v>8219</v>
      </c>
      <c r="B1352">
        <v>25</v>
      </c>
      <c r="C1352" t="s">
        <v>8221</v>
      </c>
      <c r="D1352">
        <v>12</v>
      </c>
    </row>
    <row r="1353" spans="1:4" x14ac:dyDescent="0.25">
      <c r="A1353" t="s">
        <v>8219</v>
      </c>
      <c r="B1353">
        <v>84</v>
      </c>
      <c r="C1353" t="s">
        <v>8221</v>
      </c>
      <c r="D1353">
        <v>23</v>
      </c>
    </row>
    <row r="1354" spans="1:4" x14ac:dyDescent="0.25">
      <c r="A1354" t="s">
        <v>8219</v>
      </c>
      <c r="B1354">
        <v>50</v>
      </c>
      <c r="C1354" t="s">
        <v>8221</v>
      </c>
      <c r="D1354">
        <v>0</v>
      </c>
    </row>
    <row r="1355" spans="1:4" x14ac:dyDescent="0.25">
      <c r="A1355" t="s">
        <v>8219</v>
      </c>
      <c r="B1355">
        <v>26</v>
      </c>
      <c r="C1355" t="s">
        <v>8221</v>
      </c>
      <c r="D1355">
        <v>10</v>
      </c>
    </row>
    <row r="1356" spans="1:4" x14ac:dyDescent="0.25">
      <c r="A1356" t="s">
        <v>8219</v>
      </c>
      <c r="B1356">
        <v>14</v>
      </c>
      <c r="C1356" t="s">
        <v>8221</v>
      </c>
      <c r="D1356">
        <v>5</v>
      </c>
    </row>
    <row r="1357" spans="1:4" x14ac:dyDescent="0.25">
      <c r="A1357" t="s">
        <v>8219</v>
      </c>
      <c r="B1357">
        <v>49</v>
      </c>
      <c r="C1357" t="s">
        <v>8221</v>
      </c>
      <c r="D1357">
        <v>1</v>
      </c>
    </row>
    <row r="1358" spans="1:4" x14ac:dyDescent="0.25">
      <c r="A1358" t="s">
        <v>8219</v>
      </c>
      <c r="B1358">
        <v>69</v>
      </c>
      <c r="C1358" t="s">
        <v>8221</v>
      </c>
      <c r="D1358">
        <v>2</v>
      </c>
    </row>
    <row r="1359" spans="1:4" x14ac:dyDescent="0.25">
      <c r="A1359" t="s">
        <v>8219</v>
      </c>
      <c r="B1359">
        <v>60</v>
      </c>
      <c r="C1359" t="s">
        <v>8221</v>
      </c>
      <c r="D1359">
        <v>2</v>
      </c>
    </row>
    <row r="1360" spans="1:4" x14ac:dyDescent="0.25">
      <c r="A1360" t="s">
        <v>8219</v>
      </c>
      <c r="B1360">
        <v>80</v>
      </c>
      <c r="C1360" t="s">
        <v>8221</v>
      </c>
      <c r="D1360">
        <v>0</v>
      </c>
    </row>
    <row r="1361" spans="1:4" x14ac:dyDescent="0.25">
      <c r="A1361" t="s">
        <v>8219</v>
      </c>
      <c r="B1361">
        <v>56</v>
      </c>
      <c r="C1361" t="s">
        <v>8221</v>
      </c>
      <c r="D1361">
        <v>13</v>
      </c>
    </row>
    <row r="1362" spans="1:4" x14ac:dyDescent="0.25">
      <c r="A1362" t="s">
        <v>8219</v>
      </c>
      <c r="B1362">
        <v>104</v>
      </c>
      <c r="C1362" t="s">
        <v>8221</v>
      </c>
      <c r="D1362">
        <v>0</v>
      </c>
    </row>
    <row r="1363" spans="1:4" x14ac:dyDescent="0.25">
      <c r="A1363" t="s">
        <v>8219</v>
      </c>
      <c r="B1363">
        <v>46</v>
      </c>
      <c r="C1363" t="s">
        <v>8221</v>
      </c>
      <c r="D1363">
        <v>1</v>
      </c>
    </row>
    <row r="1364" spans="1:4" x14ac:dyDescent="0.25">
      <c r="A1364" t="s">
        <v>8219</v>
      </c>
      <c r="B1364">
        <v>206</v>
      </c>
      <c r="C1364" t="s">
        <v>8221</v>
      </c>
      <c r="D1364">
        <v>5</v>
      </c>
    </row>
    <row r="1365" spans="1:4" x14ac:dyDescent="0.25">
      <c r="A1365" t="s">
        <v>8219</v>
      </c>
      <c r="B1365">
        <v>18</v>
      </c>
      <c r="C1365" t="s">
        <v>8221</v>
      </c>
      <c r="D1365">
        <v>2</v>
      </c>
    </row>
    <row r="1366" spans="1:4" x14ac:dyDescent="0.25">
      <c r="A1366" t="s">
        <v>8219</v>
      </c>
      <c r="B1366">
        <v>28</v>
      </c>
      <c r="C1366" t="s">
        <v>8221</v>
      </c>
      <c r="D1366">
        <v>0</v>
      </c>
    </row>
    <row r="1367" spans="1:4" x14ac:dyDescent="0.25">
      <c r="A1367" t="s">
        <v>8219</v>
      </c>
      <c r="B1367">
        <v>11</v>
      </c>
      <c r="C1367" t="s">
        <v>8221</v>
      </c>
      <c r="D1367">
        <v>32</v>
      </c>
    </row>
    <row r="1368" spans="1:4" x14ac:dyDescent="0.25">
      <c r="A1368" t="s">
        <v>8219</v>
      </c>
      <c r="B1368">
        <v>263</v>
      </c>
      <c r="C1368" t="s">
        <v>8221</v>
      </c>
      <c r="D1368">
        <v>1</v>
      </c>
    </row>
    <row r="1369" spans="1:4" x14ac:dyDescent="0.25">
      <c r="A1369" t="s">
        <v>8219</v>
      </c>
      <c r="B1369">
        <v>394</v>
      </c>
      <c r="C1369" t="s">
        <v>8221</v>
      </c>
      <c r="D1369">
        <v>1</v>
      </c>
    </row>
    <row r="1370" spans="1:4" x14ac:dyDescent="0.25">
      <c r="A1370" t="s">
        <v>8219</v>
      </c>
      <c r="B1370">
        <v>1049</v>
      </c>
      <c r="C1370" t="s">
        <v>8221</v>
      </c>
      <c r="D1370">
        <v>1</v>
      </c>
    </row>
    <row r="1371" spans="1:4" x14ac:dyDescent="0.25">
      <c r="A1371" t="s">
        <v>8219</v>
      </c>
      <c r="B1371">
        <v>308</v>
      </c>
      <c r="C1371" t="s">
        <v>8221</v>
      </c>
      <c r="D1371">
        <v>0</v>
      </c>
    </row>
    <row r="1372" spans="1:4" x14ac:dyDescent="0.25">
      <c r="A1372" t="s">
        <v>8219</v>
      </c>
      <c r="B1372">
        <v>1088</v>
      </c>
      <c r="C1372" t="s">
        <v>8221</v>
      </c>
      <c r="D1372">
        <v>0</v>
      </c>
    </row>
    <row r="1373" spans="1:4" x14ac:dyDescent="0.25">
      <c r="A1373" t="s">
        <v>8219</v>
      </c>
      <c r="B1373">
        <v>73</v>
      </c>
      <c r="C1373" t="s">
        <v>8221</v>
      </c>
      <c r="D1373">
        <v>8</v>
      </c>
    </row>
    <row r="1374" spans="1:4" x14ac:dyDescent="0.25">
      <c r="A1374" t="s">
        <v>8219</v>
      </c>
      <c r="B1374">
        <v>143</v>
      </c>
      <c r="C1374" t="s">
        <v>8221</v>
      </c>
      <c r="D1374">
        <v>0</v>
      </c>
    </row>
    <row r="1375" spans="1:4" x14ac:dyDescent="0.25">
      <c r="A1375" t="s">
        <v>8219</v>
      </c>
      <c r="B1375">
        <v>1420</v>
      </c>
      <c r="C1375" t="s">
        <v>8221</v>
      </c>
      <c r="D1375">
        <v>1</v>
      </c>
    </row>
    <row r="1376" spans="1:4" x14ac:dyDescent="0.25">
      <c r="A1376" t="s">
        <v>8219</v>
      </c>
      <c r="B1376">
        <v>305</v>
      </c>
      <c r="C1376" t="s">
        <v>8221</v>
      </c>
      <c r="D1376">
        <v>16</v>
      </c>
    </row>
    <row r="1377" spans="1:4" x14ac:dyDescent="0.25">
      <c r="A1377" t="s">
        <v>8219</v>
      </c>
      <c r="B1377">
        <v>551</v>
      </c>
      <c r="C1377" t="s">
        <v>8221</v>
      </c>
      <c r="D1377">
        <v>12</v>
      </c>
    </row>
    <row r="1378" spans="1:4" x14ac:dyDescent="0.25">
      <c r="A1378" t="s">
        <v>8219</v>
      </c>
      <c r="B1378">
        <v>187</v>
      </c>
      <c r="C1378" t="s">
        <v>8221</v>
      </c>
      <c r="D1378">
        <v>4</v>
      </c>
    </row>
    <row r="1379" spans="1:4" x14ac:dyDescent="0.25">
      <c r="A1379" t="s">
        <v>8219</v>
      </c>
      <c r="B1379">
        <v>325</v>
      </c>
      <c r="C1379" t="s">
        <v>8221</v>
      </c>
      <c r="D1379">
        <v>2</v>
      </c>
    </row>
    <row r="1380" spans="1:4" x14ac:dyDescent="0.25">
      <c r="A1380" t="s">
        <v>8219</v>
      </c>
      <c r="B1380">
        <v>148</v>
      </c>
      <c r="C1380" t="s">
        <v>8221</v>
      </c>
      <c r="D1380">
        <v>3</v>
      </c>
    </row>
    <row r="1381" spans="1:4" x14ac:dyDescent="0.25">
      <c r="A1381" t="s">
        <v>8219</v>
      </c>
      <c r="B1381">
        <v>69</v>
      </c>
      <c r="C1381" t="s">
        <v>8221</v>
      </c>
      <c r="D1381">
        <v>0</v>
      </c>
    </row>
    <row r="1382" spans="1:4" x14ac:dyDescent="0.25">
      <c r="A1382" t="s">
        <v>8219</v>
      </c>
      <c r="B1382">
        <v>173</v>
      </c>
      <c r="C1382" t="s">
        <v>8221</v>
      </c>
      <c r="D1382">
        <v>3</v>
      </c>
    </row>
    <row r="1383" spans="1:4" x14ac:dyDescent="0.25">
      <c r="A1383" t="s">
        <v>8219</v>
      </c>
      <c r="B1383">
        <v>269</v>
      </c>
      <c r="C1383" t="s">
        <v>8221</v>
      </c>
      <c r="D1383">
        <v>4</v>
      </c>
    </row>
    <row r="1384" spans="1:4" x14ac:dyDescent="0.25">
      <c r="A1384" t="s">
        <v>8219</v>
      </c>
      <c r="B1384">
        <v>185</v>
      </c>
      <c r="C1384" t="s">
        <v>8221</v>
      </c>
      <c r="D1384">
        <v>2</v>
      </c>
    </row>
    <row r="1385" spans="1:4" x14ac:dyDescent="0.25">
      <c r="A1385" t="s">
        <v>8219</v>
      </c>
      <c r="B1385">
        <v>176</v>
      </c>
      <c r="C1385" t="s">
        <v>8221</v>
      </c>
      <c r="D1385">
        <v>10</v>
      </c>
    </row>
    <row r="1386" spans="1:4" x14ac:dyDescent="0.25">
      <c r="A1386" t="s">
        <v>8219</v>
      </c>
      <c r="B1386">
        <v>1019</v>
      </c>
      <c r="C1386" t="s">
        <v>8221</v>
      </c>
      <c r="D1386">
        <v>11</v>
      </c>
    </row>
    <row r="1387" spans="1:4" x14ac:dyDescent="0.25">
      <c r="A1387" t="s">
        <v>8219</v>
      </c>
      <c r="B1387">
        <v>113</v>
      </c>
      <c r="C1387" t="s">
        <v>8221</v>
      </c>
      <c r="D1387">
        <v>6</v>
      </c>
    </row>
    <row r="1388" spans="1:4" x14ac:dyDescent="0.25">
      <c r="A1388" t="s">
        <v>8219</v>
      </c>
      <c r="B1388">
        <v>404</v>
      </c>
      <c r="C1388" t="s">
        <v>8221</v>
      </c>
      <c r="D1388">
        <v>2</v>
      </c>
    </row>
    <row r="1389" spans="1:4" x14ac:dyDescent="0.25">
      <c r="A1389" t="s">
        <v>8219</v>
      </c>
      <c r="B1389">
        <v>707</v>
      </c>
      <c r="C1389" t="s">
        <v>8221</v>
      </c>
      <c r="D1389">
        <v>6</v>
      </c>
    </row>
    <row r="1390" spans="1:4" x14ac:dyDescent="0.25">
      <c r="A1390" t="s">
        <v>8219</v>
      </c>
      <c r="B1390">
        <v>392</v>
      </c>
      <c r="C1390" t="s">
        <v>8221</v>
      </c>
      <c r="D1390">
        <v>8</v>
      </c>
    </row>
    <row r="1391" spans="1:4" x14ac:dyDescent="0.25">
      <c r="A1391" t="s">
        <v>8219</v>
      </c>
      <c r="B1391">
        <v>23</v>
      </c>
      <c r="C1391" t="s">
        <v>8221</v>
      </c>
      <c r="D1391">
        <v>37</v>
      </c>
    </row>
    <row r="1392" spans="1:4" x14ac:dyDescent="0.25">
      <c r="A1392" t="s">
        <v>8219</v>
      </c>
      <c r="B1392">
        <v>682</v>
      </c>
      <c r="C1392" t="s">
        <v>8221</v>
      </c>
      <c r="D1392">
        <v>11</v>
      </c>
    </row>
    <row r="1393" spans="1:4" x14ac:dyDescent="0.25">
      <c r="A1393" t="s">
        <v>8219</v>
      </c>
      <c r="B1393">
        <v>37</v>
      </c>
      <c r="C1393" t="s">
        <v>8221</v>
      </c>
      <c r="D1393">
        <v>0</v>
      </c>
    </row>
    <row r="1394" spans="1:4" x14ac:dyDescent="0.25">
      <c r="A1394" t="s">
        <v>8219</v>
      </c>
      <c r="B1394">
        <v>146</v>
      </c>
      <c r="C1394" t="s">
        <v>8221</v>
      </c>
      <c r="D1394">
        <v>10</v>
      </c>
    </row>
    <row r="1395" spans="1:4" x14ac:dyDescent="0.25">
      <c r="A1395" t="s">
        <v>8219</v>
      </c>
      <c r="B1395">
        <v>119</v>
      </c>
      <c r="C1395" t="s">
        <v>8221</v>
      </c>
      <c r="D1395">
        <v>6</v>
      </c>
    </row>
    <row r="1396" spans="1:4" x14ac:dyDescent="0.25">
      <c r="A1396" t="s">
        <v>8219</v>
      </c>
      <c r="B1396">
        <v>163</v>
      </c>
      <c r="C1396" t="s">
        <v>8221</v>
      </c>
      <c r="D1396">
        <v>8</v>
      </c>
    </row>
    <row r="1397" spans="1:4" x14ac:dyDescent="0.25">
      <c r="A1397" t="s">
        <v>8219</v>
      </c>
      <c r="B1397">
        <v>339</v>
      </c>
      <c r="C1397" t="s">
        <v>8221</v>
      </c>
      <c r="D1397">
        <v>6</v>
      </c>
    </row>
    <row r="1398" spans="1:4" x14ac:dyDescent="0.25">
      <c r="A1398" t="s">
        <v>8219</v>
      </c>
      <c r="B1398">
        <v>58</v>
      </c>
      <c r="C1398" t="s">
        <v>8221</v>
      </c>
      <c r="D1398">
        <v>7</v>
      </c>
    </row>
    <row r="1399" spans="1:4" x14ac:dyDescent="0.25">
      <c r="A1399" t="s">
        <v>8219</v>
      </c>
      <c r="B1399">
        <v>456</v>
      </c>
      <c r="C1399" t="s">
        <v>8221</v>
      </c>
      <c r="D1399">
        <v>7</v>
      </c>
    </row>
    <row r="1400" spans="1:4" x14ac:dyDescent="0.25">
      <c r="A1400" t="s">
        <v>8219</v>
      </c>
      <c r="B1400">
        <v>15</v>
      </c>
      <c r="C1400" t="s">
        <v>8221</v>
      </c>
      <c r="D1400">
        <v>5</v>
      </c>
    </row>
    <row r="1401" spans="1:4" x14ac:dyDescent="0.25">
      <c r="A1401" t="s">
        <v>8219</v>
      </c>
      <c r="B1401">
        <v>191</v>
      </c>
      <c r="C1401" t="s">
        <v>8221</v>
      </c>
      <c r="D1401">
        <v>46</v>
      </c>
    </row>
    <row r="1402" spans="1:4" x14ac:dyDescent="0.25">
      <c r="A1402" t="s">
        <v>8219</v>
      </c>
      <c r="B1402">
        <v>17</v>
      </c>
      <c r="C1402" t="s">
        <v>8221</v>
      </c>
      <c r="D1402">
        <v>10</v>
      </c>
    </row>
    <row r="1403" spans="1:4" x14ac:dyDescent="0.25">
      <c r="A1403" t="s">
        <v>8219</v>
      </c>
      <c r="B1403">
        <v>28</v>
      </c>
      <c r="C1403" t="s">
        <v>8221</v>
      </c>
      <c r="D1403">
        <v>19</v>
      </c>
    </row>
    <row r="1404" spans="1:4" x14ac:dyDescent="0.25">
      <c r="A1404" t="s">
        <v>8219</v>
      </c>
      <c r="B1404">
        <v>18</v>
      </c>
      <c r="C1404" t="s">
        <v>8221</v>
      </c>
      <c r="D1404">
        <v>13</v>
      </c>
    </row>
    <row r="1405" spans="1:4" x14ac:dyDescent="0.25">
      <c r="A1405" t="s">
        <v>8219</v>
      </c>
      <c r="B1405">
        <v>61</v>
      </c>
      <c r="C1405" t="s">
        <v>8221</v>
      </c>
      <c r="D1405">
        <v>13</v>
      </c>
    </row>
    <row r="1406" spans="1:4" x14ac:dyDescent="0.25">
      <c r="A1406" t="s">
        <v>8219</v>
      </c>
      <c r="B1406">
        <v>108</v>
      </c>
      <c r="C1406" t="s">
        <v>8221</v>
      </c>
      <c r="D1406">
        <v>4</v>
      </c>
    </row>
    <row r="1407" spans="1:4" x14ac:dyDescent="0.25">
      <c r="A1407" t="s">
        <v>8219</v>
      </c>
      <c r="B1407">
        <v>142</v>
      </c>
      <c r="C1407" t="s">
        <v>8221</v>
      </c>
      <c r="D1407">
        <v>0</v>
      </c>
    </row>
    <row r="1408" spans="1:4" x14ac:dyDescent="0.25">
      <c r="A1408" t="s">
        <v>8219</v>
      </c>
      <c r="B1408">
        <v>74</v>
      </c>
      <c r="C1408" t="s">
        <v>8221</v>
      </c>
      <c r="D1408">
        <v>3</v>
      </c>
    </row>
    <row r="1409" spans="1:4" x14ac:dyDescent="0.25">
      <c r="A1409" t="s">
        <v>8219</v>
      </c>
      <c r="B1409">
        <v>38</v>
      </c>
      <c r="C1409" t="s">
        <v>8221</v>
      </c>
      <c r="D1409">
        <v>1</v>
      </c>
    </row>
    <row r="1410" spans="1:4" x14ac:dyDescent="0.25">
      <c r="A1410" t="s">
        <v>8219</v>
      </c>
      <c r="B1410">
        <v>20</v>
      </c>
      <c r="C1410" t="s">
        <v>8221</v>
      </c>
      <c r="D1410">
        <v>9</v>
      </c>
    </row>
    <row r="1411" spans="1:4" x14ac:dyDescent="0.25">
      <c r="A1411" t="s">
        <v>8219</v>
      </c>
      <c r="B1411">
        <v>24</v>
      </c>
      <c r="C1411" t="s">
        <v>8221</v>
      </c>
      <c r="D1411">
        <v>1</v>
      </c>
    </row>
    <row r="1412" spans="1:4" x14ac:dyDescent="0.25">
      <c r="A1412" t="s">
        <v>8219</v>
      </c>
      <c r="B1412">
        <v>66</v>
      </c>
      <c r="C1412" t="s">
        <v>8221</v>
      </c>
      <c r="D1412">
        <v>1</v>
      </c>
    </row>
    <row r="1413" spans="1:4" x14ac:dyDescent="0.25">
      <c r="A1413" t="s">
        <v>8219</v>
      </c>
      <c r="B1413">
        <v>28</v>
      </c>
      <c r="C1413" t="s">
        <v>8221</v>
      </c>
      <c r="D1413">
        <v>4</v>
      </c>
    </row>
    <row r="1414" spans="1:4" x14ac:dyDescent="0.25">
      <c r="A1414" t="s">
        <v>8219</v>
      </c>
      <c r="B1414">
        <v>24</v>
      </c>
      <c r="C1414" t="s">
        <v>8221</v>
      </c>
      <c r="D1414">
        <v>17</v>
      </c>
    </row>
    <row r="1415" spans="1:4" x14ac:dyDescent="0.25">
      <c r="A1415" t="s">
        <v>8219</v>
      </c>
      <c r="B1415">
        <v>73</v>
      </c>
      <c r="C1415" t="s">
        <v>8221</v>
      </c>
      <c r="D1415">
        <v>0</v>
      </c>
    </row>
    <row r="1416" spans="1:4" x14ac:dyDescent="0.25">
      <c r="A1416" t="s">
        <v>8219</v>
      </c>
      <c r="B1416">
        <v>3</v>
      </c>
      <c r="C1416" t="s">
        <v>8221</v>
      </c>
      <c r="D1416">
        <v>12</v>
      </c>
    </row>
    <row r="1417" spans="1:4" x14ac:dyDescent="0.25">
      <c r="A1417" t="s">
        <v>8219</v>
      </c>
      <c r="B1417">
        <v>20</v>
      </c>
      <c r="C1417" t="s">
        <v>8221</v>
      </c>
      <c r="D1417">
        <v>14</v>
      </c>
    </row>
    <row r="1418" spans="1:4" x14ac:dyDescent="0.25">
      <c r="A1418" t="s">
        <v>8219</v>
      </c>
      <c r="B1418">
        <v>21</v>
      </c>
      <c r="C1418" t="s">
        <v>8221</v>
      </c>
      <c r="D1418">
        <v>1</v>
      </c>
    </row>
    <row r="1419" spans="1:4" x14ac:dyDescent="0.25">
      <c r="A1419" t="s">
        <v>8219</v>
      </c>
      <c r="B1419">
        <v>94</v>
      </c>
      <c r="C1419" t="s">
        <v>8221</v>
      </c>
      <c r="D1419">
        <v>14</v>
      </c>
    </row>
    <row r="1420" spans="1:4" x14ac:dyDescent="0.25">
      <c r="A1420" t="s">
        <v>8219</v>
      </c>
      <c r="B1420">
        <v>139</v>
      </c>
      <c r="C1420" t="s">
        <v>8221</v>
      </c>
      <c r="D1420">
        <v>4</v>
      </c>
    </row>
    <row r="1421" spans="1:4" x14ac:dyDescent="0.25">
      <c r="A1421" t="s">
        <v>8219</v>
      </c>
      <c r="B1421">
        <v>130</v>
      </c>
      <c r="C1421" t="s">
        <v>8221</v>
      </c>
      <c r="D1421">
        <v>2</v>
      </c>
    </row>
    <row r="1422" spans="1:4" x14ac:dyDescent="0.25">
      <c r="A1422" t="s">
        <v>8219</v>
      </c>
      <c r="B1422">
        <v>31</v>
      </c>
      <c r="C1422" t="s">
        <v>8221</v>
      </c>
      <c r="D1422">
        <v>1</v>
      </c>
    </row>
    <row r="1423" spans="1:4" x14ac:dyDescent="0.25">
      <c r="A1423" t="s">
        <v>8219</v>
      </c>
      <c r="B1423">
        <v>13</v>
      </c>
      <c r="C1423" t="s">
        <v>8221</v>
      </c>
      <c r="D1423">
        <v>2</v>
      </c>
    </row>
    <row r="1424" spans="1:4" x14ac:dyDescent="0.25">
      <c r="A1424" t="s">
        <v>8219</v>
      </c>
      <c r="B1424">
        <v>90</v>
      </c>
      <c r="C1424" t="s">
        <v>8221</v>
      </c>
      <c r="D1424">
        <v>1</v>
      </c>
    </row>
    <row r="1425" spans="1:4" x14ac:dyDescent="0.25">
      <c r="A1425" t="s">
        <v>8219</v>
      </c>
      <c r="B1425">
        <v>141</v>
      </c>
      <c r="C1425" t="s">
        <v>8221</v>
      </c>
      <c r="D1425">
        <v>1</v>
      </c>
    </row>
    <row r="1426" spans="1:4" x14ac:dyDescent="0.25">
      <c r="A1426" t="s">
        <v>8219</v>
      </c>
      <c r="B1426">
        <v>23</v>
      </c>
      <c r="C1426" t="s">
        <v>8221</v>
      </c>
      <c r="D1426">
        <v>4</v>
      </c>
    </row>
    <row r="1427" spans="1:4" x14ac:dyDescent="0.25">
      <c r="A1427" t="s">
        <v>8219</v>
      </c>
      <c r="B1427">
        <v>18</v>
      </c>
      <c r="C1427" t="s">
        <v>8221</v>
      </c>
      <c r="D1427">
        <v>3</v>
      </c>
    </row>
    <row r="1428" spans="1:4" x14ac:dyDescent="0.25">
      <c r="A1428" t="s">
        <v>8219</v>
      </c>
      <c r="B1428">
        <v>76</v>
      </c>
      <c r="C1428" t="s">
        <v>8221</v>
      </c>
      <c r="D1428">
        <v>38</v>
      </c>
    </row>
    <row r="1429" spans="1:4" x14ac:dyDescent="0.25">
      <c r="A1429" t="s">
        <v>8219</v>
      </c>
      <c r="B1429">
        <v>93</v>
      </c>
      <c r="C1429" t="s">
        <v>8221</v>
      </c>
      <c r="D1429">
        <v>4</v>
      </c>
    </row>
    <row r="1430" spans="1:4" x14ac:dyDescent="0.25">
      <c r="A1430" t="s">
        <v>8219</v>
      </c>
      <c r="B1430">
        <v>69</v>
      </c>
      <c r="C1430" t="s">
        <v>8221</v>
      </c>
      <c r="D1430">
        <v>0</v>
      </c>
    </row>
    <row r="1431" spans="1:4" x14ac:dyDescent="0.25">
      <c r="A1431" t="s">
        <v>8219</v>
      </c>
      <c r="B1431">
        <v>21</v>
      </c>
      <c r="C1431" t="s">
        <v>8221</v>
      </c>
      <c r="D1431">
        <v>2</v>
      </c>
    </row>
    <row r="1432" spans="1:4" x14ac:dyDescent="0.25">
      <c r="A1432" t="s">
        <v>8219</v>
      </c>
      <c r="B1432">
        <v>57</v>
      </c>
      <c r="C1432" t="s">
        <v>8221</v>
      </c>
      <c r="D1432">
        <v>0</v>
      </c>
    </row>
    <row r="1433" spans="1:4" x14ac:dyDescent="0.25">
      <c r="A1433" t="s">
        <v>8219</v>
      </c>
      <c r="B1433">
        <v>108</v>
      </c>
      <c r="C1433" t="s">
        <v>8221</v>
      </c>
      <c r="D1433">
        <v>1</v>
      </c>
    </row>
    <row r="1434" spans="1:4" x14ac:dyDescent="0.25">
      <c r="A1434" t="s">
        <v>8219</v>
      </c>
      <c r="B1434">
        <v>83</v>
      </c>
      <c r="C1434" t="s">
        <v>8221</v>
      </c>
      <c r="D1434">
        <v>7</v>
      </c>
    </row>
    <row r="1435" spans="1:4" x14ac:dyDescent="0.25">
      <c r="A1435" t="s">
        <v>8219</v>
      </c>
      <c r="B1435">
        <v>96</v>
      </c>
      <c r="C1435" t="s">
        <v>8221</v>
      </c>
      <c r="D1435">
        <v>2</v>
      </c>
    </row>
    <row r="1436" spans="1:4" x14ac:dyDescent="0.25">
      <c r="A1436" t="s">
        <v>8219</v>
      </c>
      <c r="B1436">
        <v>64</v>
      </c>
      <c r="C1436" t="s">
        <v>8221</v>
      </c>
      <c r="D1436">
        <v>4</v>
      </c>
    </row>
    <row r="1437" spans="1:4" x14ac:dyDescent="0.25">
      <c r="A1437" t="s">
        <v>8219</v>
      </c>
      <c r="B1437">
        <v>14</v>
      </c>
      <c r="C1437" t="s">
        <v>8221</v>
      </c>
      <c r="D1437">
        <v>4</v>
      </c>
    </row>
    <row r="1438" spans="1:4" x14ac:dyDescent="0.25">
      <c r="A1438" t="s">
        <v>8219</v>
      </c>
      <c r="B1438">
        <v>169</v>
      </c>
      <c r="C1438" t="s">
        <v>8221</v>
      </c>
      <c r="D1438">
        <v>3</v>
      </c>
    </row>
    <row r="1439" spans="1:4" x14ac:dyDescent="0.25">
      <c r="A1439" t="s">
        <v>8219</v>
      </c>
      <c r="B1439">
        <v>33</v>
      </c>
      <c r="C1439" t="s">
        <v>8221</v>
      </c>
      <c r="D1439">
        <v>2</v>
      </c>
    </row>
    <row r="1440" spans="1:4" x14ac:dyDescent="0.25">
      <c r="A1440" t="s">
        <v>8219</v>
      </c>
      <c r="B1440">
        <v>102</v>
      </c>
      <c r="C1440" t="s">
        <v>8221</v>
      </c>
      <c r="D1440">
        <v>197</v>
      </c>
    </row>
    <row r="1441" spans="1:4" x14ac:dyDescent="0.25">
      <c r="A1441" t="s">
        <v>8219</v>
      </c>
      <c r="B1441">
        <v>104</v>
      </c>
      <c r="C1441" t="s">
        <v>8221</v>
      </c>
      <c r="D1441">
        <v>0</v>
      </c>
    </row>
    <row r="1442" spans="1:4" x14ac:dyDescent="0.25">
      <c r="A1442" t="s">
        <v>8219</v>
      </c>
      <c r="B1442">
        <v>20</v>
      </c>
      <c r="C1442" t="s">
        <v>8221</v>
      </c>
      <c r="D1442">
        <v>1</v>
      </c>
    </row>
    <row r="1443" spans="1:4" x14ac:dyDescent="0.25">
      <c r="A1443" t="s">
        <v>8219</v>
      </c>
      <c r="B1443">
        <v>35</v>
      </c>
      <c r="C1443" t="s">
        <v>8221</v>
      </c>
      <c r="D1443">
        <v>4</v>
      </c>
    </row>
    <row r="1444" spans="1:4" x14ac:dyDescent="0.25">
      <c r="A1444" t="s">
        <v>8219</v>
      </c>
      <c r="B1444">
        <v>94</v>
      </c>
      <c r="C1444" t="s">
        <v>8221</v>
      </c>
      <c r="D1444">
        <v>0</v>
      </c>
    </row>
    <row r="1445" spans="1:4" x14ac:dyDescent="0.25">
      <c r="A1445" t="s">
        <v>8219</v>
      </c>
      <c r="B1445">
        <v>14</v>
      </c>
      <c r="C1445" t="s">
        <v>8221</v>
      </c>
      <c r="D1445">
        <v>7</v>
      </c>
    </row>
    <row r="1446" spans="1:4" x14ac:dyDescent="0.25">
      <c r="A1446" t="s">
        <v>8219</v>
      </c>
      <c r="B1446">
        <v>15</v>
      </c>
      <c r="C1446" t="s">
        <v>8221</v>
      </c>
      <c r="D1446">
        <v>11</v>
      </c>
    </row>
    <row r="1447" spans="1:4" x14ac:dyDescent="0.25">
      <c r="A1447" t="s">
        <v>8219</v>
      </c>
      <c r="B1447">
        <v>51</v>
      </c>
      <c r="C1447" t="s">
        <v>8221</v>
      </c>
      <c r="D1447">
        <v>0</v>
      </c>
    </row>
    <row r="1448" spans="1:4" x14ac:dyDescent="0.25">
      <c r="A1448" t="s">
        <v>8219</v>
      </c>
      <c r="B1448">
        <v>19</v>
      </c>
      <c r="C1448" t="s">
        <v>8221</v>
      </c>
      <c r="D1448">
        <v>6</v>
      </c>
    </row>
    <row r="1449" spans="1:4" x14ac:dyDescent="0.25">
      <c r="A1449" t="s">
        <v>8219</v>
      </c>
      <c r="B1449">
        <v>23</v>
      </c>
      <c r="C1449" t="s">
        <v>8221</v>
      </c>
      <c r="D1449">
        <v>0</v>
      </c>
    </row>
    <row r="1450" spans="1:4" x14ac:dyDescent="0.25">
      <c r="A1450" t="s">
        <v>8219</v>
      </c>
      <c r="B1450">
        <v>97</v>
      </c>
      <c r="C1450" t="s">
        <v>8221</v>
      </c>
      <c r="D1450">
        <v>7</v>
      </c>
    </row>
    <row r="1451" spans="1:4" x14ac:dyDescent="0.25">
      <c r="A1451" t="s">
        <v>8219</v>
      </c>
      <c r="B1451">
        <v>76</v>
      </c>
      <c r="C1451" t="s">
        <v>8221</v>
      </c>
      <c r="D1451">
        <v>94</v>
      </c>
    </row>
    <row r="1452" spans="1:4" x14ac:dyDescent="0.25">
      <c r="A1452" t="s">
        <v>8219</v>
      </c>
      <c r="B1452">
        <v>11</v>
      </c>
      <c r="C1452" t="s">
        <v>8221</v>
      </c>
      <c r="D1452">
        <v>2</v>
      </c>
    </row>
    <row r="1453" spans="1:4" x14ac:dyDescent="0.25">
      <c r="A1453" t="s">
        <v>8219</v>
      </c>
      <c r="B1453">
        <v>52</v>
      </c>
      <c r="C1453" t="s">
        <v>8221</v>
      </c>
      <c r="D1453">
        <v>25</v>
      </c>
    </row>
    <row r="1454" spans="1:4" x14ac:dyDescent="0.25">
      <c r="A1454" t="s">
        <v>8219</v>
      </c>
      <c r="B1454">
        <v>95</v>
      </c>
      <c r="C1454" t="s">
        <v>8221</v>
      </c>
      <c r="D1454">
        <v>17</v>
      </c>
    </row>
    <row r="1455" spans="1:4" x14ac:dyDescent="0.25">
      <c r="A1455" t="s">
        <v>8219</v>
      </c>
      <c r="B1455">
        <v>35</v>
      </c>
      <c r="C1455" t="s">
        <v>8221</v>
      </c>
      <c r="D1455">
        <v>2</v>
      </c>
    </row>
    <row r="1456" spans="1:4" x14ac:dyDescent="0.25">
      <c r="A1456" t="s">
        <v>8219</v>
      </c>
      <c r="B1456">
        <v>21</v>
      </c>
      <c r="C1456" t="s">
        <v>8221</v>
      </c>
      <c r="D1456">
        <v>4</v>
      </c>
    </row>
    <row r="1457" spans="1:4" x14ac:dyDescent="0.25">
      <c r="A1457" t="s">
        <v>8219</v>
      </c>
      <c r="B1457">
        <v>93</v>
      </c>
      <c r="C1457" t="s">
        <v>8221</v>
      </c>
      <c r="D1457">
        <v>5</v>
      </c>
    </row>
    <row r="1458" spans="1:4" x14ac:dyDescent="0.25">
      <c r="A1458" t="s">
        <v>8219</v>
      </c>
      <c r="B1458">
        <v>11</v>
      </c>
      <c r="C1458" t="s">
        <v>8221</v>
      </c>
      <c r="D1458">
        <v>2</v>
      </c>
    </row>
    <row r="1459" spans="1:4" x14ac:dyDescent="0.25">
      <c r="A1459" t="s">
        <v>8219</v>
      </c>
      <c r="B1459">
        <v>21</v>
      </c>
      <c r="C1459" t="s">
        <v>8221</v>
      </c>
      <c r="D1459">
        <v>2</v>
      </c>
    </row>
    <row r="1460" spans="1:4" x14ac:dyDescent="0.25">
      <c r="A1460" t="s">
        <v>8219</v>
      </c>
      <c r="B1460">
        <v>54</v>
      </c>
      <c r="C1460" t="s">
        <v>8221</v>
      </c>
      <c r="D1460">
        <v>3</v>
      </c>
    </row>
    <row r="1461" spans="1:4" x14ac:dyDescent="0.25">
      <c r="A1461" t="s">
        <v>8219</v>
      </c>
      <c r="B1461">
        <v>31</v>
      </c>
      <c r="C1461" t="s">
        <v>8221</v>
      </c>
      <c r="D1461">
        <v>0</v>
      </c>
    </row>
    <row r="1462" spans="1:4" x14ac:dyDescent="0.25">
      <c r="A1462" t="s">
        <v>8219</v>
      </c>
      <c r="B1462">
        <v>132</v>
      </c>
      <c r="C1462" t="s">
        <v>8221</v>
      </c>
      <c r="D1462">
        <v>4</v>
      </c>
    </row>
    <row r="1463" spans="1:4" x14ac:dyDescent="0.25">
      <c r="A1463" t="s">
        <v>8219</v>
      </c>
      <c r="B1463">
        <v>3</v>
      </c>
      <c r="C1463" t="s">
        <v>8221</v>
      </c>
      <c r="D1463">
        <v>1</v>
      </c>
    </row>
    <row r="1464" spans="1:4" x14ac:dyDescent="0.25">
      <c r="A1464" t="s">
        <v>8219</v>
      </c>
      <c r="B1464">
        <v>6</v>
      </c>
      <c r="C1464" t="s">
        <v>8221</v>
      </c>
      <c r="D1464">
        <v>12</v>
      </c>
    </row>
    <row r="1465" spans="1:4" x14ac:dyDescent="0.25">
      <c r="A1465" t="s">
        <v>8219</v>
      </c>
      <c r="B1465">
        <v>10</v>
      </c>
      <c r="C1465" t="s">
        <v>8221</v>
      </c>
      <c r="D1465">
        <v>4</v>
      </c>
    </row>
    <row r="1466" spans="1:4" x14ac:dyDescent="0.25">
      <c r="A1466" t="s">
        <v>8219</v>
      </c>
      <c r="B1466">
        <v>147</v>
      </c>
      <c r="C1466" t="s">
        <v>8221</v>
      </c>
      <c r="D1466">
        <v>91</v>
      </c>
    </row>
    <row r="1467" spans="1:4" x14ac:dyDescent="0.25">
      <c r="A1467" t="s">
        <v>8219</v>
      </c>
      <c r="B1467">
        <v>199</v>
      </c>
      <c r="C1467" t="s">
        <v>8221</v>
      </c>
      <c r="D1467">
        <v>1</v>
      </c>
    </row>
    <row r="1468" spans="1:4" x14ac:dyDescent="0.25">
      <c r="A1468" t="s">
        <v>8219</v>
      </c>
      <c r="B1468">
        <v>50</v>
      </c>
      <c r="C1468" t="s">
        <v>8221</v>
      </c>
      <c r="D1468">
        <v>1</v>
      </c>
    </row>
    <row r="1469" spans="1:4" x14ac:dyDescent="0.25">
      <c r="A1469" t="s">
        <v>8219</v>
      </c>
      <c r="B1469">
        <v>21</v>
      </c>
      <c r="C1469" t="s">
        <v>8221</v>
      </c>
      <c r="D1469">
        <v>0</v>
      </c>
    </row>
    <row r="1470" spans="1:4" x14ac:dyDescent="0.25">
      <c r="A1470" t="s">
        <v>8219</v>
      </c>
      <c r="B1470">
        <v>24</v>
      </c>
      <c r="C1470" t="s">
        <v>8221</v>
      </c>
      <c r="D1470">
        <v>13</v>
      </c>
    </row>
    <row r="1471" spans="1:4" x14ac:dyDescent="0.25">
      <c r="A1471" t="s">
        <v>8219</v>
      </c>
      <c r="B1471">
        <v>32</v>
      </c>
      <c r="C1471" t="s">
        <v>8221</v>
      </c>
      <c r="D1471">
        <v>2</v>
      </c>
    </row>
    <row r="1472" spans="1:4" x14ac:dyDescent="0.25">
      <c r="A1472" t="s">
        <v>8219</v>
      </c>
      <c r="B1472">
        <v>62</v>
      </c>
      <c r="C1472" t="s">
        <v>8221</v>
      </c>
      <c r="D1472">
        <v>0</v>
      </c>
    </row>
    <row r="1473" spans="1:4" x14ac:dyDescent="0.25">
      <c r="A1473" t="s">
        <v>8219</v>
      </c>
      <c r="B1473">
        <v>9</v>
      </c>
      <c r="C1473" t="s">
        <v>8221</v>
      </c>
      <c r="D1473">
        <v>21</v>
      </c>
    </row>
    <row r="1474" spans="1:4" x14ac:dyDescent="0.25">
      <c r="A1474" t="s">
        <v>8219</v>
      </c>
      <c r="B1474">
        <v>38</v>
      </c>
      <c r="C1474" t="s">
        <v>8221</v>
      </c>
      <c r="D1474">
        <v>9</v>
      </c>
    </row>
    <row r="1475" spans="1:4" x14ac:dyDescent="0.25">
      <c r="A1475" t="s">
        <v>8219</v>
      </c>
      <c r="B1475">
        <v>54</v>
      </c>
      <c r="C1475" t="s">
        <v>8221</v>
      </c>
      <c r="D1475">
        <v>6</v>
      </c>
    </row>
    <row r="1476" spans="1:4" x14ac:dyDescent="0.25">
      <c r="A1476" t="s">
        <v>8219</v>
      </c>
      <c r="B1476">
        <v>37</v>
      </c>
      <c r="C1476" t="s">
        <v>8221</v>
      </c>
      <c r="D1476">
        <v>4</v>
      </c>
    </row>
    <row r="1477" spans="1:4" x14ac:dyDescent="0.25">
      <c r="A1477" t="s">
        <v>8219</v>
      </c>
      <c r="B1477">
        <v>39</v>
      </c>
      <c r="C1477" t="s">
        <v>8221</v>
      </c>
      <c r="D1477">
        <v>7</v>
      </c>
    </row>
    <row r="1478" spans="1:4" x14ac:dyDescent="0.25">
      <c r="A1478" t="s">
        <v>8219</v>
      </c>
      <c r="B1478">
        <v>34</v>
      </c>
      <c r="C1478" t="s">
        <v>8221</v>
      </c>
      <c r="D1478">
        <v>5</v>
      </c>
    </row>
    <row r="1479" spans="1:4" x14ac:dyDescent="0.25">
      <c r="A1479" t="s">
        <v>8219</v>
      </c>
      <c r="B1479">
        <v>55</v>
      </c>
      <c r="C1479" t="s">
        <v>8221</v>
      </c>
      <c r="D1479">
        <v>0</v>
      </c>
    </row>
    <row r="1480" spans="1:4" x14ac:dyDescent="0.25">
      <c r="A1480" t="s">
        <v>8219</v>
      </c>
      <c r="B1480">
        <v>32</v>
      </c>
      <c r="C1480" t="s">
        <v>8221</v>
      </c>
      <c r="D1480">
        <v>3</v>
      </c>
    </row>
    <row r="1481" spans="1:4" x14ac:dyDescent="0.25">
      <c r="A1481" t="s">
        <v>8219</v>
      </c>
      <c r="B1481">
        <v>25</v>
      </c>
      <c r="C1481" t="s">
        <v>8221</v>
      </c>
      <c r="D1481">
        <v>9</v>
      </c>
    </row>
    <row r="1482" spans="1:4" x14ac:dyDescent="0.25">
      <c r="A1482" t="s">
        <v>8219</v>
      </c>
      <c r="B1482">
        <v>33</v>
      </c>
      <c r="C1482" t="s">
        <v>8221</v>
      </c>
      <c r="D1482">
        <v>6</v>
      </c>
    </row>
    <row r="1483" spans="1:4" x14ac:dyDescent="0.25">
      <c r="A1483" t="s">
        <v>8219</v>
      </c>
      <c r="B1483">
        <v>108</v>
      </c>
      <c r="C1483" t="s">
        <v>8221</v>
      </c>
      <c r="D1483">
        <v>4</v>
      </c>
    </row>
    <row r="1484" spans="1:4" x14ac:dyDescent="0.25">
      <c r="A1484" t="s">
        <v>8219</v>
      </c>
      <c r="B1484">
        <v>20</v>
      </c>
      <c r="C1484" t="s">
        <v>8221</v>
      </c>
      <c r="D1484">
        <v>1</v>
      </c>
    </row>
    <row r="1485" spans="1:4" x14ac:dyDescent="0.25">
      <c r="A1485" t="s">
        <v>8219</v>
      </c>
      <c r="B1485">
        <v>98</v>
      </c>
      <c r="C1485" t="s">
        <v>8221</v>
      </c>
      <c r="D1485">
        <v>17</v>
      </c>
    </row>
    <row r="1486" spans="1:4" x14ac:dyDescent="0.25">
      <c r="A1486" t="s">
        <v>8219</v>
      </c>
      <c r="B1486">
        <v>196</v>
      </c>
      <c r="C1486" t="s">
        <v>8221</v>
      </c>
      <c r="D1486">
        <v>1</v>
      </c>
    </row>
    <row r="1487" spans="1:4" x14ac:dyDescent="0.25">
      <c r="A1487" t="s">
        <v>8219</v>
      </c>
      <c r="B1487">
        <v>39</v>
      </c>
      <c r="C1487" t="s">
        <v>8221</v>
      </c>
      <c r="D1487">
        <v>13</v>
      </c>
    </row>
    <row r="1488" spans="1:4" x14ac:dyDescent="0.25">
      <c r="A1488" t="s">
        <v>8219</v>
      </c>
      <c r="B1488">
        <v>128</v>
      </c>
      <c r="C1488" t="s">
        <v>8221</v>
      </c>
      <c r="D1488">
        <v>6</v>
      </c>
    </row>
    <row r="1489" spans="1:4" x14ac:dyDescent="0.25">
      <c r="A1489" t="s">
        <v>8219</v>
      </c>
      <c r="B1489">
        <v>71</v>
      </c>
      <c r="C1489" t="s">
        <v>8221</v>
      </c>
      <c r="D1489">
        <v>0</v>
      </c>
    </row>
    <row r="1490" spans="1:4" x14ac:dyDescent="0.25">
      <c r="A1490" t="s">
        <v>8219</v>
      </c>
      <c r="B1490">
        <v>47</v>
      </c>
      <c r="C1490" t="s">
        <v>8221</v>
      </c>
      <c r="D1490">
        <v>2</v>
      </c>
    </row>
    <row r="1491" spans="1:4" x14ac:dyDescent="0.25">
      <c r="A1491" t="s">
        <v>8219</v>
      </c>
      <c r="B1491">
        <v>17</v>
      </c>
      <c r="C1491" t="s">
        <v>8221</v>
      </c>
      <c r="D1491">
        <v>2</v>
      </c>
    </row>
    <row r="1492" spans="1:4" x14ac:dyDescent="0.25">
      <c r="A1492" t="s">
        <v>8219</v>
      </c>
      <c r="B1492">
        <v>91</v>
      </c>
      <c r="C1492" t="s">
        <v>8221</v>
      </c>
      <c r="D1492">
        <v>21</v>
      </c>
    </row>
    <row r="1493" spans="1:4" x14ac:dyDescent="0.25">
      <c r="A1493" t="s">
        <v>8219</v>
      </c>
      <c r="B1493">
        <v>43</v>
      </c>
      <c r="C1493" t="s">
        <v>8221</v>
      </c>
      <c r="D1493">
        <v>13</v>
      </c>
    </row>
    <row r="1494" spans="1:4" x14ac:dyDescent="0.25">
      <c r="A1494" t="s">
        <v>8219</v>
      </c>
      <c r="B1494">
        <v>17</v>
      </c>
      <c r="C1494" t="s">
        <v>8221</v>
      </c>
      <c r="D1494">
        <v>0</v>
      </c>
    </row>
    <row r="1495" spans="1:4" x14ac:dyDescent="0.25">
      <c r="A1495" t="s">
        <v>8219</v>
      </c>
      <c r="B1495">
        <v>33</v>
      </c>
      <c r="C1495" t="s">
        <v>8221</v>
      </c>
      <c r="D1495">
        <v>6</v>
      </c>
    </row>
    <row r="1496" spans="1:4" x14ac:dyDescent="0.25">
      <c r="A1496" t="s">
        <v>8219</v>
      </c>
      <c r="B1496">
        <v>87</v>
      </c>
      <c r="C1496" t="s">
        <v>8221</v>
      </c>
      <c r="D1496">
        <v>0</v>
      </c>
    </row>
    <row r="1497" spans="1:4" x14ac:dyDescent="0.25">
      <c r="A1497" t="s">
        <v>8219</v>
      </c>
      <c r="B1497">
        <v>113</v>
      </c>
      <c r="C1497" t="s">
        <v>8221</v>
      </c>
      <c r="D1497">
        <v>1</v>
      </c>
    </row>
    <row r="1498" spans="1:4" x14ac:dyDescent="0.25">
      <c r="A1498" t="s">
        <v>8219</v>
      </c>
      <c r="B1498">
        <v>14</v>
      </c>
      <c r="C1498" t="s">
        <v>8221</v>
      </c>
      <c r="D1498">
        <v>0</v>
      </c>
    </row>
    <row r="1499" spans="1:4" x14ac:dyDescent="0.25">
      <c r="A1499" t="s">
        <v>8219</v>
      </c>
      <c r="B1499">
        <v>30</v>
      </c>
      <c r="C1499" t="s">
        <v>8221</v>
      </c>
      <c r="D1499">
        <v>12</v>
      </c>
    </row>
    <row r="1500" spans="1:4" x14ac:dyDescent="0.25">
      <c r="A1500" t="s">
        <v>8219</v>
      </c>
      <c r="B1500">
        <v>16</v>
      </c>
      <c r="C1500" t="s">
        <v>8221</v>
      </c>
      <c r="D1500">
        <v>2</v>
      </c>
    </row>
    <row r="1501" spans="1:4" x14ac:dyDescent="0.25">
      <c r="A1501" t="s">
        <v>8219</v>
      </c>
      <c r="B1501">
        <v>46</v>
      </c>
      <c r="C1501" t="s">
        <v>8221</v>
      </c>
      <c r="D1501">
        <v>6</v>
      </c>
    </row>
    <row r="1502" spans="1:4" x14ac:dyDescent="0.25">
      <c r="A1502" t="s">
        <v>8219</v>
      </c>
      <c r="B1502">
        <v>24</v>
      </c>
      <c r="C1502" t="s">
        <v>8221</v>
      </c>
      <c r="D1502">
        <v>1</v>
      </c>
    </row>
    <row r="1503" spans="1:4" x14ac:dyDescent="0.25">
      <c r="A1503" t="s">
        <v>8219</v>
      </c>
      <c r="B1503">
        <v>97</v>
      </c>
      <c r="C1503" t="s">
        <v>8221</v>
      </c>
      <c r="D1503">
        <v>1</v>
      </c>
    </row>
    <row r="1504" spans="1:4" x14ac:dyDescent="0.25">
      <c r="A1504" t="s">
        <v>8219</v>
      </c>
      <c r="B1504">
        <v>59</v>
      </c>
      <c r="C1504" t="s">
        <v>8221</v>
      </c>
      <c r="D1504">
        <v>5</v>
      </c>
    </row>
    <row r="1505" spans="1:4" x14ac:dyDescent="0.25">
      <c r="A1505" t="s">
        <v>8219</v>
      </c>
      <c r="B1505">
        <v>1095</v>
      </c>
      <c r="C1505" t="s">
        <v>8221</v>
      </c>
      <c r="D1505">
        <v>0</v>
      </c>
    </row>
    <row r="1506" spans="1:4" x14ac:dyDescent="0.25">
      <c r="A1506" t="s">
        <v>8219</v>
      </c>
      <c r="B1506">
        <v>218</v>
      </c>
      <c r="C1506" t="s">
        <v>8221</v>
      </c>
      <c r="D1506">
        <v>3</v>
      </c>
    </row>
    <row r="1507" spans="1:4" x14ac:dyDescent="0.25">
      <c r="A1507" t="s">
        <v>8219</v>
      </c>
      <c r="B1507">
        <v>111</v>
      </c>
      <c r="C1507" t="s">
        <v>8221</v>
      </c>
      <c r="D1507">
        <v>8</v>
      </c>
    </row>
    <row r="1508" spans="1:4" x14ac:dyDescent="0.25">
      <c r="A1508" t="s">
        <v>8219</v>
      </c>
      <c r="B1508">
        <v>56</v>
      </c>
      <c r="C1508" t="s">
        <v>8221</v>
      </c>
      <c r="D1508">
        <v>3</v>
      </c>
    </row>
    <row r="1509" spans="1:4" x14ac:dyDescent="0.25">
      <c r="A1509" t="s">
        <v>8219</v>
      </c>
      <c r="B1509">
        <v>265</v>
      </c>
      <c r="C1509" t="s">
        <v>8221</v>
      </c>
      <c r="D1509">
        <v>8</v>
      </c>
    </row>
    <row r="1510" spans="1:4" x14ac:dyDescent="0.25">
      <c r="A1510" t="s">
        <v>8219</v>
      </c>
      <c r="B1510">
        <v>28</v>
      </c>
      <c r="C1510" t="s">
        <v>8221</v>
      </c>
      <c r="D1510">
        <v>1</v>
      </c>
    </row>
    <row r="1511" spans="1:4" x14ac:dyDescent="0.25">
      <c r="A1511" t="s">
        <v>8219</v>
      </c>
      <c r="B1511">
        <v>364</v>
      </c>
      <c r="C1511" t="s">
        <v>8221</v>
      </c>
      <c r="D1511">
        <v>4</v>
      </c>
    </row>
    <row r="1512" spans="1:4" x14ac:dyDescent="0.25">
      <c r="A1512" t="s">
        <v>8219</v>
      </c>
      <c r="B1512">
        <v>27</v>
      </c>
      <c r="C1512" t="s">
        <v>8221</v>
      </c>
      <c r="D1512">
        <v>8</v>
      </c>
    </row>
    <row r="1513" spans="1:4" x14ac:dyDescent="0.25">
      <c r="A1513" t="s">
        <v>8219</v>
      </c>
      <c r="B1513">
        <v>93</v>
      </c>
      <c r="C1513" t="s">
        <v>8221</v>
      </c>
      <c r="D1513">
        <v>1</v>
      </c>
    </row>
    <row r="1514" spans="1:4" x14ac:dyDescent="0.25">
      <c r="A1514" t="s">
        <v>8219</v>
      </c>
      <c r="B1514">
        <v>64</v>
      </c>
      <c r="C1514" t="s">
        <v>8221</v>
      </c>
      <c r="D1514">
        <v>5</v>
      </c>
    </row>
    <row r="1515" spans="1:4" x14ac:dyDescent="0.25">
      <c r="A1515" t="s">
        <v>8219</v>
      </c>
      <c r="B1515">
        <v>22</v>
      </c>
      <c r="C1515" t="s">
        <v>8221</v>
      </c>
      <c r="D1515">
        <v>0</v>
      </c>
    </row>
    <row r="1516" spans="1:4" x14ac:dyDescent="0.25">
      <c r="A1516" t="s">
        <v>8219</v>
      </c>
      <c r="B1516">
        <v>59</v>
      </c>
      <c r="C1516" t="s">
        <v>8221</v>
      </c>
      <c r="D1516">
        <v>0</v>
      </c>
    </row>
    <row r="1517" spans="1:4" x14ac:dyDescent="0.25">
      <c r="A1517" t="s">
        <v>8219</v>
      </c>
      <c r="B1517">
        <v>249</v>
      </c>
      <c r="C1517" t="s">
        <v>8221</v>
      </c>
      <c r="D1517">
        <v>1</v>
      </c>
    </row>
    <row r="1518" spans="1:4" x14ac:dyDescent="0.25">
      <c r="A1518" t="s">
        <v>8219</v>
      </c>
      <c r="B1518">
        <v>392</v>
      </c>
      <c r="C1518" t="s">
        <v>8221</v>
      </c>
      <c r="D1518">
        <v>0</v>
      </c>
    </row>
    <row r="1519" spans="1:4" x14ac:dyDescent="0.25">
      <c r="A1519" t="s">
        <v>8219</v>
      </c>
      <c r="B1519">
        <v>115</v>
      </c>
      <c r="C1519" t="s">
        <v>8221</v>
      </c>
      <c r="D1519">
        <v>0</v>
      </c>
    </row>
    <row r="1520" spans="1:4" x14ac:dyDescent="0.25">
      <c r="A1520" t="s">
        <v>8219</v>
      </c>
      <c r="B1520">
        <v>433</v>
      </c>
      <c r="C1520" t="s">
        <v>8221</v>
      </c>
      <c r="D1520">
        <v>6</v>
      </c>
    </row>
    <row r="1521" spans="1:4" x14ac:dyDescent="0.25">
      <c r="A1521" t="s">
        <v>8219</v>
      </c>
      <c r="B1521">
        <v>20</v>
      </c>
      <c r="C1521" t="s">
        <v>8221</v>
      </c>
      <c r="D1521">
        <v>6</v>
      </c>
    </row>
    <row r="1522" spans="1:4" x14ac:dyDescent="0.25">
      <c r="A1522" t="s">
        <v>8219</v>
      </c>
      <c r="B1522">
        <v>8</v>
      </c>
      <c r="C1522" t="s">
        <v>8221</v>
      </c>
      <c r="D1522">
        <v>14</v>
      </c>
    </row>
    <row r="1523" spans="1:4" x14ac:dyDescent="0.25">
      <c r="A1523" t="s">
        <v>8219</v>
      </c>
      <c r="B1523">
        <v>175</v>
      </c>
      <c r="C1523" t="s">
        <v>8221</v>
      </c>
      <c r="D1523">
        <v>6</v>
      </c>
    </row>
    <row r="1524" spans="1:4" x14ac:dyDescent="0.25">
      <c r="A1524" t="s">
        <v>8219</v>
      </c>
      <c r="B1524">
        <v>104</v>
      </c>
      <c r="C1524" t="s">
        <v>8221</v>
      </c>
      <c r="D1524">
        <v>33</v>
      </c>
    </row>
    <row r="1525" spans="1:4" x14ac:dyDescent="0.25">
      <c r="A1525" t="s">
        <v>8219</v>
      </c>
      <c r="B1525">
        <v>17</v>
      </c>
      <c r="C1525" t="s">
        <v>8221</v>
      </c>
      <c r="D1525">
        <v>4</v>
      </c>
    </row>
    <row r="1526" spans="1:4" x14ac:dyDescent="0.25">
      <c r="A1526" t="s">
        <v>8219</v>
      </c>
      <c r="B1526">
        <v>277</v>
      </c>
      <c r="C1526" t="s">
        <v>8221</v>
      </c>
      <c r="D1526">
        <v>1</v>
      </c>
    </row>
    <row r="1527" spans="1:4" x14ac:dyDescent="0.25">
      <c r="A1527" t="s">
        <v>8219</v>
      </c>
      <c r="B1527">
        <v>118</v>
      </c>
      <c r="C1527" t="s">
        <v>8221</v>
      </c>
      <c r="D1527">
        <v>0</v>
      </c>
    </row>
    <row r="1528" spans="1:4" x14ac:dyDescent="0.25">
      <c r="A1528" t="s">
        <v>8219</v>
      </c>
      <c r="B1528">
        <v>97</v>
      </c>
      <c r="C1528" t="s">
        <v>8221</v>
      </c>
      <c r="D1528">
        <v>6</v>
      </c>
    </row>
    <row r="1529" spans="1:4" x14ac:dyDescent="0.25">
      <c r="A1529" t="s">
        <v>8219</v>
      </c>
      <c r="B1529">
        <v>20</v>
      </c>
      <c r="C1529" t="s">
        <v>8221</v>
      </c>
      <c r="D1529">
        <v>6</v>
      </c>
    </row>
    <row r="1530" spans="1:4" x14ac:dyDescent="0.25">
      <c r="A1530" t="s">
        <v>8219</v>
      </c>
      <c r="B1530">
        <v>26</v>
      </c>
      <c r="C1530" t="s">
        <v>8221</v>
      </c>
      <c r="D1530">
        <v>1</v>
      </c>
    </row>
    <row r="1531" spans="1:4" x14ac:dyDescent="0.25">
      <c r="A1531" t="s">
        <v>8219</v>
      </c>
      <c r="B1531">
        <v>128</v>
      </c>
      <c r="C1531" t="s">
        <v>8221</v>
      </c>
      <c r="D1531">
        <v>3</v>
      </c>
    </row>
    <row r="1532" spans="1:4" x14ac:dyDescent="0.25">
      <c r="A1532" t="s">
        <v>8219</v>
      </c>
      <c r="B1532">
        <v>15</v>
      </c>
    </row>
    <row r="1533" spans="1:4" x14ac:dyDescent="0.25">
      <c r="A1533" t="s">
        <v>8219</v>
      </c>
      <c r="B1533">
        <v>25</v>
      </c>
    </row>
    <row r="1534" spans="1:4" x14ac:dyDescent="0.25">
      <c r="A1534" t="s">
        <v>8219</v>
      </c>
      <c r="B1534">
        <v>55</v>
      </c>
    </row>
    <row r="1535" spans="1:4" x14ac:dyDescent="0.25">
      <c r="A1535" t="s">
        <v>8219</v>
      </c>
      <c r="B1535">
        <v>107</v>
      </c>
    </row>
    <row r="1536" spans="1:4" x14ac:dyDescent="0.25">
      <c r="A1536" t="s">
        <v>8219</v>
      </c>
      <c r="B1536">
        <v>557</v>
      </c>
    </row>
    <row r="1537" spans="1:2" x14ac:dyDescent="0.25">
      <c r="A1537" t="s">
        <v>8219</v>
      </c>
      <c r="B1537">
        <v>40</v>
      </c>
    </row>
    <row r="1538" spans="1:2" x14ac:dyDescent="0.25">
      <c r="A1538" t="s">
        <v>8219</v>
      </c>
      <c r="B1538">
        <v>36</v>
      </c>
    </row>
    <row r="1539" spans="1:2" x14ac:dyDescent="0.25">
      <c r="A1539" t="s">
        <v>8219</v>
      </c>
      <c r="B1539">
        <v>159</v>
      </c>
    </row>
    <row r="1540" spans="1:2" x14ac:dyDescent="0.25">
      <c r="A1540" t="s">
        <v>8219</v>
      </c>
      <c r="B1540">
        <v>41</v>
      </c>
    </row>
    <row r="1541" spans="1:2" x14ac:dyDescent="0.25">
      <c r="A1541" t="s">
        <v>8219</v>
      </c>
      <c r="B1541">
        <v>226</v>
      </c>
    </row>
    <row r="1542" spans="1:2" x14ac:dyDescent="0.25">
      <c r="A1542" t="s">
        <v>8219</v>
      </c>
      <c r="B1542">
        <v>30</v>
      </c>
    </row>
    <row r="1543" spans="1:2" x14ac:dyDescent="0.25">
      <c r="A1543" t="s">
        <v>8219</v>
      </c>
      <c r="B1543">
        <v>103</v>
      </c>
    </row>
    <row r="1544" spans="1:2" x14ac:dyDescent="0.25">
      <c r="A1544" t="s">
        <v>8219</v>
      </c>
      <c r="B1544">
        <v>62</v>
      </c>
    </row>
    <row r="1545" spans="1:2" x14ac:dyDescent="0.25">
      <c r="A1545" t="s">
        <v>8219</v>
      </c>
      <c r="B1545">
        <v>6</v>
      </c>
    </row>
    <row r="1546" spans="1:2" x14ac:dyDescent="0.25">
      <c r="A1546" t="s">
        <v>8219</v>
      </c>
      <c r="B1546">
        <v>182</v>
      </c>
    </row>
    <row r="1547" spans="1:2" x14ac:dyDescent="0.25">
      <c r="A1547" t="s">
        <v>8219</v>
      </c>
      <c r="B1547">
        <v>145</v>
      </c>
    </row>
    <row r="1548" spans="1:2" x14ac:dyDescent="0.25">
      <c r="A1548" t="s">
        <v>8219</v>
      </c>
      <c r="B1548">
        <v>25</v>
      </c>
    </row>
    <row r="1549" spans="1:2" x14ac:dyDescent="0.25">
      <c r="A1549" t="s">
        <v>8219</v>
      </c>
      <c r="B1549">
        <v>320</v>
      </c>
    </row>
    <row r="1550" spans="1:2" x14ac:dyDescent="0.25">
      <c r="A1550" t="s">
        <v>8219</v>
      </c>
      <c r="B1550">
        <v>99</v>
      </c>
    </row>
    <row r="1551" spans="1:2" x14ac:dyDescent="0.25">
      <c r="A1551" t="s">
        <v>8219</v>
      </c>
      <c r="B1551">
        <v>348</v>
      </c>
    </row>
    <row r="1552" spans="1:2" x14ac:dyDescent="0.25">
      <c r="A1552" t="s">
        <v>8219</v>
      </c>
      <c r="B1552">
        <v>41</v>
      </c>
    </row>
    <row r="1553" spans="1:2" x14ac:dyDescent="0.25">
      <c r="A1553" t="s">
        <v>8219</v>
      </c>
      <c r="B1553">
        <v>29</v>
      </c>
    </row>
    <row r="1554" spans="1:2" x14ac:dyDescent="0.25">
      <c r="A1554" t="s">
        <v>8219</v>
      </c>
      <c r="B1554">
        <v>25</v>
      </c>
    </row>
    <row r="1555" spans="1:2" x14ac:dyDescent="0.25">
      <c r="A1555" t="s">
        <v>8219</v>
      </c>
      <c r="B1555">
        <v>23</v>
      </c>
    </row>
    <row r="1556" spans="1:2" x14ac:dyDescent="0.25">
      <c r="A1556" t="s">
        <v>8219</v>
      </c>
      <c r="B1556">
        <v>1260</v>
      </c>
    </row>
    <row r="1557" spans="1:2" x14ac:dyDescent="0.25">
      <c r="A1557" t="s">
        <v>8219</v>
      </c>
      <c r="B1557">
        <v>307</v>
      </c>
    </row>
    <row r="1558" spans="1:2" x14ac:dyDescent="0.25">
      <c r="A1558" t="s">
        <v>8219</v>
      </c>
      <c r="B1558">
        <v>329</v>
      </c>
    </row>
    <row r="1559" spans="1:2" x14ac:dyDescent="0.25">
      <c r="A1559" t="s">
        <v>8219</v>
      </c>
      <c r="B1559">
        <v>32</v>
      </c>
    </row>
    <row r="1560" spans="1:2" x14ac:dyDescent="0.25">
      <c r="A1560" t="s">
        <v>8219</v>
      </c>
      <c r="B1560">
        <v>27</v>
      </c>
    </row>
    <row r="1561" spans="1:2" x14ac:dyDescent="0.25">
      <c r="A1561" t="s">
        <v>8219</v>
      </c>
      <c r="B1561">
        <v>236</v>
      </c>
    </row>
    <row r="1562" spans="1:2" x14ac:dyDescent="0.25">
      <c r="A1562" t="s">
        <v>8219</v>
      </c>
      <c r="B1562">
        <v>42</v>
      </c>
    </row>
    <row r="1563" spans="1:2" x14ac:dyDescent="0.25">
      <c r="A1563" t="s">
        <v>8219</v>
      </c>
      <c r="B1563">
        <v>95</v>
      </c>
    </row>
    <row r="1564" spans="1:2" x14ac:dyDescent="0.25">
      <c r="A1564" t="s">
        <v>8219</v>
      </c>
      <c r="B1564">
        <v>37</v>
      </c>
    </row>
    <row r="1565" spans="1:2" x14ac:dyDescent="0.25">
      <c r="A1565" t="s">
        <v>8219</v>
      </c>
      <c r="B1565">
        <v>128</v>
      </c>
    </row>
    <row r="1566" spans="1:2" x14ac:dyDescent="0.25">
      <c r="A1566" t="s">
        <v>8219</v>
      </c>
      <c r="B1566">
        <v>156</v>
      </c>
    </row>
    <row r="1567" spans="1:2" x14ac:dyDescent="0.25">
      <c r="A1567" t="s">
        <v>8219</v>
      </c>
      <c r="B1567">
        <v>64</v>
      </c>
    </row>
    <row r="1568" spans="1:2" x14ac:dyDescent="0.25">
      <c r="A1568" t="s">
        <v>8219</v>
      </c>
      <c r="B1568">
        <v>58</v>
      </c>
    </row>
    <row r="1569" spans="1:2" x14ac:dyDescent="0.25">
      <c r="A1569" t="s">
        <v>8219</v>
      </c>
      <c r="B1569">
        <v>20</v>
      </c>
    </row>
    <row r="1570" spans="1:2" x14ac:dyDescent="0.25">
      <c r="A1570" t="s">
        <v>8219</v>
      </c>
      <c r="B1570">
        <v>47</v>
      </c>
    </row>
    <row r="1571" spans="1:2" x14ac:dyDescent="0.25">
      <c r="A1571" t="s">
        <v>8219</v>
      </c>
      <c r="B1571">
        <v>54</v>
      </c>
    </row>
    <row r="1572" spans="1:2" x14ac:dyDescent="0.25">
      <c r="A1572" t="s">
        <v>8219</v>
      </c>
      <c r="B1572">
        <v>9</v>
      </c>
    </row>
    <row r="1573" spans="1:2" x14ac:dyDescent="0.25">
      <c r="A1573" t="s">
        <v>8219</v>
      </c>
      <c r="B1573">
        <v>213</v>
      </c>
    </row>
    <row r="1574" spans="1:2" x14ac:dyDescent="0.25">
      <c r="A1574" t="s">
        <v>8219</v>
      </c>
      <c r="B1574">
        <v>57</v>
      </c>
    </row>
    <row r="1575" spans="1:2" x14ac:dyDescent="0.25">
      <c r="A1575" t="s">
        <v>8219</v>
      </c>
      <c r="B1575">
        <v>25</v>
      </c>
    </row>
    <row r="1576" spans="1:2" x14ac:dyDescent="0.25">
      <c r="A1576" t="s">
        <v>8219</v>
      </c>
      <c r="B1576">
        <v>104</v>
      </c>
    </row>
    <row r="1577" spans="1:2" x14ac:dyDescent="0.25">
      <c r="A1577" t="s">
        <v>8219</v>
      </c>
      <c r="B1577">
        <v>34</v>
      </c>
    </row>
    <row r="1578" spans="1:2" x14ac:dyDescent="0.25">
      <c r="A1578" t="s">
        <v>8219</v>
      </c>
      <c r="B1578">
        <v>67</v>
      </c>
    </row>
    <row r="1579" spans="1:2" x14ac:dyDescent="0.25">
      <c r="A1579" t="s">
        <v>8219</v>
      </c>
      <c r="B1579">
        <v>241</v>
      </c>
    </row>
    <row r="1580" spans="1:2" x14ac:dyDescent="0.25">
      <c r="A1580" t="s">
        <v>8219</v>
      </c>
      <c r="B1580">
        <v>123</v>
      </c>
    </row>
    <row r="1581" spans="1:2" x14ac:dyDescent="0.25">
      <c r="A1581" t="s">
        <v>8219</v>
      </c>
      <c r="B1581">
        <v>302</v>
      </c>
    </row>
    <row r="1582" spans="1:2" x14ac:dyDescent="0.25">
      <c r="A1582" t="s">
        <v>8219</v>
      </c>
      <c r="B1582">
        <v>89</v>
      </c>
    </row>
    <row r="1583" spans="1:2" x14ac:dyDescent="0.25">
      <c r="A1583" t="s">
        <v>8219</v>
      </c>
      <c r="B1583">
        <v>41</v>
      </c>
    </row>
    <row r="1584" spans="1:2" x14ac:dyDescent="0.25">
      <c r="A1584" t="s">
        <v>8219</v>
      </c>
      <c r="B1584">
        <v>69</v>
      </c>
    </row>
    <row r="1585" spans="1:2" x14ac:dyDescent="0.25">
      <c r="A1585" t="s">
        <v>8219</v>
      </c>
      <c r="B1585">
        <v>52</v>
      </c>
    </row>
    <row r="1586" spans="1:2" x14ac:dyDescent="0.25">
      <c r="A1586" t="s">
        <v>8219</v>
      </c>
      <c r="B1586">
        <v>57</v>
      </c>
    </row>
    <row r="1587" spans="1:2" x14ac:dyDescent="0.25">
      <c r="A1587" t="s">
        <v>8219</v>
      </c>
      <c r="B1587">
        <v>74</v>
      </c>
    </row>
    <row r="1588" spans="1:2" x14ac:dyDescent="0.25">
      <c r="A1588" t="s">
        <v>8219</v>
      </c>
      <c r="B1588">
        <v>63</v>
      </c>
    </row>
    <row r="1589" spans="1:2" x14ac:dyDescent="0.25">
      <c r="A1589" t="s">
        <v>8219</v>
      </c>
      <c r="B1589">
        <v>72</v>
      </c>
    </row>
    <row r="1590" spans="1:2" x14ac:dyDescent="0.25">
      <c r="A1590" t="s">
        <v>8219</v>
      </c>
      <c r="B1590">
        <v>71</v>
      </c>
    </row>
    <row r="1591" spans="1:2" x14ac:dyDescent="0.25">
      <c r="A1591" t="s">
        <v>8219</v>
      </c>
      <c r="B1591">
        <v>21</v>
      </c>
    </row>
    <row r="1592" spans="1:2" x14ac:dyDescent="0.25">
      <c r="A1592" t="s">
        <v>8219</v>
      </c>
      <c r="B1592">
        <v>930</v>
      </c>
    </row>
    <row r="1593" spans="1:2" x14ac:dyDescent="0.25">
      <c r="A1593" t="s">
        <v>8219</v>
      </c>
      <c r="B1593">
        <v>55</v>
      </c>
    </row>
    <row r="1594" spans="1:2" x14ac:dyDescent="0.25">
      <c r="A1594" t="s">
        <v>8219</v>
      </c>
      <c r="B1594">
        <v>61</v>
      </c>
    </row>
    <row r="1595" spans="1:2" x14ac:dyDescent="0.25">
      <c r="A1595" t="s">
        <v>8219</v>
      </c>
      <c r="B1595">
        <v>82</v>
      </c>
    </row>
    <row r="1596" spans="1:2" x14ac:dyDescent="0.25">
      <c r="A1596" t="s">
        <v>8219</v>
      </c>
      <c r="B1596">
        <v>71</v>
      </c>
    </row>
    <row r="1597" spans="1:2" x14ac:dyDescent="0.25">
      <c r="A1597" t="s">
        <v>8219</v>
      </c>
      <c r="B1597">
        <v>117</v>
      </c>
    </row>
    <row r="1598" spans="1:2" x14ac:dyDescent="0.25">
      <c r="A1598" t="s">
        <v>8219</v>
      </c>
      <c r="B1598">
        <v>29</v>
      </c>
    </row>
    <row r="1599" spans="1:2" x14ac:dyDescent="0.25">
      <c r="A1599" t="s">
        <v>8219</v>
      </c>
      <c r="B1599">
        <v>74</v>
      </c>
    </row>
    <row r="1600" spans="1:2" x14ac:dyDescent="0.25">
      <c r="A1600" t="s">
        <v>8219</v>
      </c>
      <c r="B1600">
        <v>23</v>
      </c>
    </row>
    <row r="1601" spans="1:2" x14ac:dyDescent="0.25">
      <c r="A1601" t="s">
        <v>8219</v>
      </c>
      <c r="B1601">
        <v>60</v>
      </c>
    </row>
    <row r="1602" spans="1:2" x14ac:dyDescent="0.25">
      <c r="A1602" t="s">
        <v>8219</v>
      </c>
      <c r="B1602">
        <v>55</v>
      </c>
    </row>
    <row r="1603" spans="1:2" x14ac:dyDescent="0.25">
      <c r="A1603" t="s">
        <v>8219</v>
      </c>
      <c r="B1603">
        <v>51</v>
      </c>
    </row>
    <row r="1604" spans="1:2" x14ac:dyDescent="0.25">
      <c r="A1604" t="s">
        <v>8219</v>
      </c>
      <c r="B1604">
        <v>78</v>
      </c>
    </row>
    <row r="1605" spans="1:2" x14ac:dyDescent="0.25">
      <c r="A1605" t="s">
        <v>8219</v>
      </c>
      <c r="B1605">
        <v>62</v>
      </c>
    </row>
    <row r="1606" spans="1:2" x14ac:dyDescent="0.25">
      <c r="A1606" t="s">
        <v>8219</v>
      </c>
      <c r="B1606">
        <v>45</v>
      </c>
    </row>
    <row r="1607" spans="1:2" x14ac:dyDescent="0.25">
      <c r="A1607" t="s">
        <v>8219</v>
      </c>
      <c r="B1607">
        <v>15</v>
      </c>
    </row>
    <row r="1608" spans="1:2" x14ac:dyDescent="0.25">
      <c r="A1608" t="s">
        <v>8219</v>
      </c>
      <c r="B1608">
        <v>151</v>
      </c>
    </row>
    <row r="1609" spans="1:2" x14ac:dyDescent="0.25">
      <c r="A1609" t="s">
        <v>8219</v>
      </c>
      <c r="B1609">
        <v>68</v>
      </c>
    </row>
    <row r="1610" spans="1:2" x14ac:dyDescent="0.25">
      <c r="A1610" t="s">
        <v>8219</v>
      </c>
      <c r="B1610">
        <v>46</v>
      </c>
    </row>
    <row r="1611" spans="1:2" x14ac:dyDescent="0.25">
      <c r="A1611" t="s">
        <v>8219</v>
      </c>
      <c r="B1611">
        <v>24</v>
      </c>
    </row>
    <row r="1612" spans="1:2" x14ac:dyDescent="0.25">
      <c r="A1612" t="s">
        <v>8219</v>
      </c>
      <c r="B1612">
        <v>70</v>
      </c>
    </row>
    <row r="1613" spans="1:2" x14ac:dyDescent="0.25">
      <c r="A1613" t="s">
        <v>8219</v>
      </c>
      <c r="B1613">
        <v>244</v>
      </c>
    </row>
    <row r="1614" spans="1:2" x14ac:dyDescent="0.25">
      <c r="A1614" t="s">
        <v>8219</v>
      </c>
      <c r="B1614">
        <v>82</v>
      </c>
    </row>
    <row r="1615" spans="1:2" x14ac:dyDescent="0.25">
      <c r="A1615" t="s">
        <v>8219</v>
      </c>
      <c r="B1615">
        <v>226</v>
      </c>
    </row>
    <row r="1616" spans="1:2" x14ac:dyDescent="0.25">
      <c r="A1616" t="s">
        <v>8219</v>
      </c>
      <c r="B1616">
        <v>60</v>
      </c>
    </row>
    <row r="1617" spans="1:2" x14ac:dyDescent="0.25">
      <c r="A1617" t="s">
        <v>8219</v>
      </c>
      <c r="B1617">
        <v>322</v>
      </c>
    </row>
    <row r="1618" spans="1:2" x14ac:dyDescent="0.25">
      <c r="A1618" t="s">
        <v>8219</v>
      </c>
      <c r="B1618">
        <v>94</v>
      </c>
    </row>
    <row r="1619" spans="1:2" x14ac:dyDescent="0.25">
      <c r="A1619" t="s">
        <v>8219</v>
      </c>
      <c r="B1619">
        <v>47</v>
      </c>
    </row>
    <row r="1620" spans="1:2" x14ac:dyDescent="0.25">
      <c r="A1620" t="s">
        <v>8219</v>
      </c>
      <c r="B1620">
        <v>115</v>
      </c>
    </row>
    <row r="1621" spans="1:2" x14ac:dyDescent="0.25">
      <c r="A1621" t="s">
        <v>8219</v>
      </c>
      <c r="B1621">
        <v>134</v>
      </c>
    </row>
    <row r="1622" spans="1:2" x14ac:dyDescent="0.25">
      <c r="A1622" t="s">
        <v>8219</v>
      </c>
      <c r="B1622">
        <v>35</v>
      </c>
    </row>
    <row r="1623" spans="1:2" x14ac:dyDescent="0.25">
      <c r="A1623" t="s">
        <v>8219</v>
      </c>
      <c r="B1623">
        <v>104</v>
      </c>
    </row>
    <row r="1624" spans="1:2" x14ac:dyDescent="0.25">
      <c r="A1624" t="s">
        <v>8219</v>
      </c>
      <c r="B1624">
        <v>184</v>
      </c>
    </row>
    <row r="1625" spans="1:2" x14ac:dyDescent="0.25">
      <c r="A1625" t="s">
        <v>8219</v>
      </c>
      <c r="B1625">
        <v>119</v>
      </c>
    </row>
    <row r="1626" spans="1:2" x14ac:dyDescent="0.25">
      <c r="A1626" t="s">
        <v>8219</v>
      </c>
      <c r="B1626">
        <v>59</v>
      </c>
    </row>
    <row r="1627" spans="1:2" x14ac:dyDescent="0.25">
      <c r="A1627" t="s">
        <v>8219</v>
      </c>
      <c r="B1627">
        <v>113</v>
      </c>
    </row>
    <row r="1628" spans="1:2" x14ac:dyDescent="0.25">
      <c r="A1628" t="s">
        <v>8219</v>
      </c>
      <c r="B1628">
        <v>84</v>
      </c>
    </row>
    <row r="1629" spans="1:2" x14ac:dyDescent="0.25">
      <c r="A1629" t="s">
        <v>8219</v>
      </c>
      <c r="B1629">
        <v>74</v>
      </c>
    </row>
    <row r="1630" spans="1:2" x14ac:dyDescent="0.25">
      <c r="A1630" t="s">
        <v>8219</v>
      </c>
      <c r="B1630">
        <v>216</v>
      </c>
    </row>
    <row r="1631" spans="1:2" x14ac:dyDescent="0.25">
      <c r="A1631" t="s">
        <v>8219</v>
      </c>
      <c r="B1631">
        <v>39</v>
      </c>
    </row>
    <row r="1632" spans="1:2" x14ac:dyDescent="0.25">
      <c r="A1632" t="s">
        <v>8219</v>
      </c>
      <c r="B1632">
        <v>21</v>
      </c>
    </row>
    <row r="1633" spans="1:2" x14ac:dyDescent="0.25">
      <c r="A1633" t="s">
        <v>8219</v>
      </c>
      <c r="B1633">
        <v>30</v>
      </c>
    </row>
    <row r="1634" spans="1:2" x14ac:dyDescent="0.25">
      <c r="A1634" t="s">
        <v>8219</v>
      </c>
      <c r="B1634">
        <v>37</v>
      </c>
    </row>
    <row r="1635" spans="1:2" x14ac:dyDescent="0.25">
      <c r="A1635" t="s">
        <v>8219</v>
      </c>
      <c r="B1635">
        <v>202</v>
      </c>
    </row>
    <row r="1636" spans="1:2" x14ac:dyDescent="0.25">
      <c r="A1636" t="s">
        <v>8219</v>
      </c>
      <c r="B1636">
        <v>37</v>
      </c>
    </row>
    <row r="1637" spans="1:2" x14ac:dyDescent="0.25">
      <c r="A1637" t="s">
        <v>8219</v>
      </c>
      <c r="B1637">
        <v>28</v>
      </c>
    </row>
    <row r="1638" spans="1:2" x14ac:dyDescent="0.25">
      <c r="A1638" t="s">
        <v>8219</v>
      </c>
      <c r="B1638">
        <v>26</v>
      </c>
    </row>
    <row r="1639" spans="1:2" x14ac:dyDescent="0.25">
      <c r="A1639" t="s">
        <v>8219</v>
      </c>
      <c r="B1639">
        <v>61</v>
      </c>
    </row>
    <row r="1640" spans="1:2" x14ac:dyDescent="0.25">
      <c r="A1640" t="s">
        <v>8219</v>
      </c>
      <c r="B1640">
        <v>115</v>
      </c>
    </row>
    <row r="1641" spans="1:2" x14ac:dyDescent="0.25">
      <c r="A1641" t="s">
        <v>8219</v>
      </c>
      <c r="B1641">
        <v>181</v>
      </c>
    </row>
    <row r="1642" spans="1:2" x14ac:dyDescent="0.25">
      <c r="A1642" t="s">
        <v>8219</v>
      </c>
      <c r="B1642">
        <v>110</v>
      </c>
    </row>
    <row r="1643" spans="1:2" x14ac:dyDescent="0.25">
      <c r="A1643" t="s">
        <v>8219</v>
      </c>
      <c r="B1643">
        <v>269</v>
      </c>
    </row>
    <row r="1644" spans="1:2" x14ac:dyDescent="0.25">
      <c r="A1644" t="s">
        <v>8219</v>
      </c>
      <c r="B1644">
        <v>79</v>
      </c>
    </row>
    <row r="1645" spans="1:2" x14ac:dyDescent="0.25">
      <c r="A1645" t="s">
        <v>8219</v>
      </c>
      <c r="B1645">
        <v>104</v>
      </c>
    </row>
    <row r="1646" spans="1:2" x14ac:dyDescent="0.25">
      <c r="A1646" t="s">
        <v>8219</v>
      </c>
      <c r="B1646">
        <v>34</v>
      </c>
    </row>
    <row r="1647" spans="1:2" x14ac:dyDescent="0.25">
      <c r="A1647" t="s">
        <v>8219</v>
      </c>
      <c r="B1647">
        <v>167</v>
      </c>
    </row>
    <row r="1648" spans="1:2" x14ac:dyDescent="0.25">
      <c r="A1648" t="s">
        <v>8219</v>
      </c>
      <c r="B1648">
        <v>183</v>
      </c>
    </row>
    <row r="1649" spans="1:2" x14ac:dyDescent="0.25">
      <c r="A1649" t="s">
        <v>8219</v>
      </c>
      <c r="B1649">
        <v>71</v>
      </c>
    </row>
    <row r="1650" spans="1:2" x14ac:dyDescent="0.25">
      <c r="A1650" t="s">
        <v>8219</v>
      </c>
      <c r="B1650">
        <v>69</v>
      </c>
    </row>
    <row r="1651" spans="1:2" x14ac:dyDescent="0.25">
      <c r="A1651" t="s">
        <v>8219</v>
      </c>
      <c r="B1651">
        <v>270</v>
      </c>
    </row>
    <row r="1652" spans="1:2" x14ac:dyDescent="0.25">
      <c r="A1652" t="s">
        <v>8219</v>
      </c>
      <c r="B1652">
        <v>193</v>
      </c>
    </row>
    <row r="1653" spans="1:2" x14ac:dyDescent="0.25">
      <c r="A1653" t="s">
        <v>8219</v>
      </c>
      <c r="B1653">
        <v>57</v>
      </c>
    </row>
    <row r="1654" spans="1:2" x14ac:dyDescent="0.25">
      <c r="A1654" t="s">
        <v>8219</v>
      </c>
      <c r="B1654">
        <v>200</v>
      </c>
    </row>
    <row r="1655" spans="1:2" x14ac:dyDescent="0.25">
      <c r="A1655" t="s">
        <v>8219</v>
      </c>
      <c r="B1655">
        <v>88</v>
      </c>
    </row>
    <row r="1656" spans="1:2" x14ac:dyDescent="0.25">
      <c r="A1656" t="s">
        <v>8219</v>
      </c>
      <c r="B1656">
        <v>213</v>
      </c>
    </row>
    <row r="1657" spans="1:2" x14ac:dyDescent="0.25">
      <c r="A1657" t="s">
        <v>8219</v>
      </c>
      <c r="B1657">
        <v>20</v>
      </c>
    </row>
    <row r="1658" spans="1:2" x14ac:dyDescent="0.25">
      <c r="A1658" t="s">
        <v>8219</v>
      </c>
      <c r="B1658">
        <v>50</v>
      </c>
    </row>
    <row r="1659" spans="1:2" x14ac:dyDescent="0.25">
      <c r="A1659" t="s">
        <v>8219</v>
      </c>
      <c r="B1659">
        <v>115</v>
      </c>
    </row>
    <row r="1660" spans="1:2" x14ac:dyDescent="0.25">
      <c r="A1660" t="s">
        <v>8219</v>
      </c>
      <c r="B1660">
        <v>186</v>
      </c>
    </row>
    <row r="1661" spans="1:2" x14ac:dyDescent="0.25">
      <c r="A1661" t="s">
        <v>8219</v>
      </c>
      <c r="B1661">
        <v>18</v>
      </c>
    </row>
    <row r="1662" spans="1:2" x14ac:dyDescent="0.25">
      <c r="A1662" t="s">
        <v>8219</v>
      </c>
      <c r="B1662">
        <v>176</v>
      </c>
    </row>
    <row r="1663" spans="1:2" x14ac:dyDescent="0.25">
      <c r="A1663" t="s">
        <v>8219</v>
      </c>
      <c r="B1663">
        <v>41</v>
      </c>
    </row>
    <row r="1664" spans="1:2" x14ac:dyDescent="0.25">
      <c r="A1664" t="s">
        <v>8219</v>
      </c>
      <c r="B1664">
        <v>75</v>
      </c>
    </row>
    <row r="1665" spans="1:2" x14ac:dyDescent="0.25">
      <c r="A1665" t="s">
        <v>8219</v>
      </c>
      <c r="B1665">
        <v>97</v>
      </c>
    </row>
    <row r="1666" spans="1:2" x14ac:dyDescent="0.25">
      <c r="A1666" t="s">
        <v>8219</v>
      </c>
      <c r="B1666">
        <v>73</v>
      </c>
    </row>
    <row r="1667" spans="1:2" x14ac:dyDescent="0.25">
      <c r="A1667" t="s">
        <v>8219</v>
      </c>
      <c r="B1667">
        <v>49</v>
      </c>
    </row>
    <row r="1668" spans="1:2" x14ac:dyDescent="0.25">
      <c r="A1668" t="s">
        <v>8219</v>
      </c>
      <c r="B1668">
        <v>134</v>
      </c>
    </row>
    <row r="1669" spans="1:2" x14ac:dyDescent="0.25">
      <c r="A1669" t="s">
        <v>8219</v>
      </c>
      <c r="B1669">
        <v>68</v>
      </c>
    </row>
    <row r="1670" spans="1:2" x14ac:dyDescent="0.25">
      <c r="A1670" t="s">
        <v>8219</v>
      </c>
      <c r="B1670">
        <v>49</v>
      </c>
    </row>
    <row r="1671" spans="1:2" x14ac:dyDescent="0.25">
      <c r="A1671" t="s">
        <v>8219</v>
      </c>
      <c r="B1671">
        <v>63</v>
      </c>
    </row>
    <row r="1672" spans="1:2" x14ac:dyDescent="0.25">
      <c r="A1672" t="s">
        <v>8219</v>
      </c>
      <c r="B1672">
        <v>163</v>
      </c>
    </row>
    <row r="1673" spans="1:2" x14ac:dyDescent="0.25">
      <c r="A1673" t="s">
        <v>8219</v>
      </c>
      <c r="B1673">
        <v>288</v>
      </c>
    </row>
    <row r="1674" spans="1:2" x14ac:dyDescent="0.25">
      <c r="A1674" t="s">
        <v>8219</v>
      </c>
      <c r="B1674">
        <v>42</v>
      </c>
    </row>
    <row r="1675" spans="1:2" x14ac:dyDescent="0.25">
      <c r="A1675" t="s">
        <v>8219</v>
      </c>
      <c r="B1675">
        <v>70</v>
      </c>
    </row>
    <row r="1676" spans="1:2" x14ac:dyDescent="0.25">
      <c r="A1676" t="s">
        <v>8219</v>
      </c>
      <c r="B1676">
        <v>30</v>
      </c>
    </row>
    <row r="1677" spans="1:2" x14ac:dyDescent="0.25">
      <c r="A1677" t="s">
        <v>8219</v>
      </c>
      <c r="B1677">
        <v>51</v>
      </c>
    </row>
    <row r="1678" spans="1:2" x14ac:dyDescent="0.25">
      <c r="A1678" t="s">
        <v>8219</v>
      </c>
      <c r="B1678">
        <v>145</v>
      </c>
    </row>
    <row r="1679" spans="1:2" x14ac:dyDescent="0.25">
      <c r="A1679" t="s">
        <v>8219</v>
      </c>
      <c r="B1679">
        <v>21</v>
      </c>
    </row>
    <row r="1680" spans="1:2" x14ac:dyDescent="0.25">
      <c r="A1680" t="s">
        <v>8219</v>
      </c>
      <c r="B1680">
        <v>286</v>
      </c>
    </row>
    <row r="1681" spans="1:2" x14ac:dyDescent="0.25">
      <c r="A1681" t="s">
        <v>8219</v>
      </c>
      <c r="B1681">
        <v>12</v>
      </c>
    </row>
    <row r="1682" spans="1:2" x14ac:dyDescent="0.25">
      <c r="A1682" t="s">
        <v>8219</v>
      </c>
      <c r="B1682">
        <v>100</v>
      </c>
    </row>
    <row r="1683" spans="1:2" x14ac:dyDescent="0.25">
      <c r="A1683" t="s">
        <v>8219</v>
      </c>
      <c r="B1683">
        <v>100</v>
      </c>
    </row>
    <row r="1684" spans="1:2" x14ac:dyDescent="0.25">
      <c r="A1684" t="s">
        <v>8219</v>
      </c>
      <c r="B1684">
        <v>34</v>
      </c>
    </row>
    <row r="1685" spans="1:2" x14ac:dyDescent="0.25">
      <c r="A1685" t="s">
        <v>8219</v>
      </c>
      <c r="B1685">
        <v>63</v>
      </c>
    </row>
    <row r="1686" spans="1:2" x14ac:dyDescent="0.25">
      <c r="A1686" t="s">
        <v>8219</v>
      </c>
      <c r="B1686">
        <v>30</v>
      </c>
    </row>
    <row r="1687" spans="1:2" x14ac:dyDescent="0.25">
      <c r="A1687" t="s">
        <v>8219</v>
      </c>
      <c r="B1687">
        <v>47</v>
      </c>
    </row>
    <row r="1688" spans="1:2" x14ac:dyDescent="0.25">
      <c r="A1688" t="s">
        <v>8219</v>
      </c>
      <c r="B1688">
        <v>237</v>
      </c>
    </row>
    <row r="1689" spans="1:2" x14ac:dyDescent="0.25">
      <c r="A1689" t="s">
        <v>8219</v>
      </c>
      <c r="B1689">
        <v>47</v>
      </c>
    </row>
    <row r="1690" spans="1:2" x14ac:dyDescent="0.25">
      <c r="A1690" t="s">
        <v>8219</v>
      </c>
      <c r="B1690">
        <v>15</v>
      </c>
    </row>
    <row r="1691" spans="1:2" x14ac:dyDescent="0.25">
      <c r="A1691" t="s">
        <v>8219</v>
      </c>
      <c r="B1691">
        <v>81</v>
      </c>
    </row>
    <row r="1692" spans="1:2" x14ac:dyDescent="0.25">
      <c r="A1692" t="s">
        <v>8219</v>
      </c>
      <c r="B1692">
        <v>122</v>
      </c>
    </row>
    <row r="1693" spans="1:2" x14ac:dyDescent="0.25">
      <c r="A1693" t="s">
        <v>8219</v>
      </c>
      <c r="B1693">
        <v>34</v>
      </c>
    </row>
    <row r="1694" spans="1:2" x14ac:dyDescent="0.25">
      <c r="A1694" t="s">
        <v>8219</v>
      </c>
      <c r="B1694">
        <v>207</v>
      </c>
    </row>
    <row r="1695" spans="1:2" x14ac:dyDescent="0.25">
      <c r="A1695" t="s">
        <v>8219</v>
      </c>
      <c r="B1695">
        <v>25</v>
      </c>
    </row>
    <row r="1696" spans="1:2" x14ac:dyDescent="0.25">
      <c r="A1696" t="s">
        <v>8219</v>
      </c>
      <c r="B1696">
        <v>72</v>
      </c>
    </row>
    <row r="1697" spans="1:2" x14ac:dyDescent="0.25">
      <c r="A1697" t="s">
        <v>8219</v>
      </c>
      <c r="B1697">
        <v>14</v>
      </c>
    </row>
    <row r="1698" spans="1:2" x14ac:dyDescent="0.25">
      <c r="A1698" t="s">
        <v>8219</v>
      </c>
      <c r="B1698">
        <v>15</v>
      </c>
    </row>
    <row r="1699" spans="1:2" x14ac:dyDescent="0.25">
      <c r="A1699" t="s">
        <v>8219</v>
      </c>
      <c r="B1699">
        <v>91</v>
      </c>
    </row>
    <row r="1700" spans="1:2" x14ac:dyDescent="0.25">
      <c r="A1700" t="s">
        <v>8219</v>
      </c>
      <c r="B1700">
        <v>24</v>
      </c>
    </row>
    <row r="1701" spans="1:2" x14ac:dyDescent="0.25">
      <c r="A1701" t="s">
        <v>8219</v>
      </c>
      <c r="B1701">
        <v>27</v>
      </c>
    </row>
    <row r="1702" spans="1:2" x14ac:dyDescent="0.25">
      <c r="A1702" t="s">
        <v>8219</v>
      </c>
      <c r="B1702">
        <v>47</v>
      </c>
    </row>
    <row r="1703" spans="1:2" x14ac:dyDescent="0.25">
      <c r="A1703" t="s">
        <v>8219</v>
      </c>
      <c r="B1703">
        <v>44</v>
      </c>
    </row>
    <row r="1704" spans="1:2" x14ac:dyDescent="0.25">
      <c r="A1704" t="s">
        <v>8219</v>
      </c>
      <c r="B1704">
        <v>72</v>
      </c>
    </row>
    <row r="1705" spans="1:2" x14ac:dyDescent="0.25">
      <c r="A1705" t="s">
        <v>8219</v>
      </c>
      <c r="B1705">
        <v>63</v>
      </c>
    </row>
    <row r="1706" spans="1:2" x14ac:dyDescent="0.25">
      <c r="A1706" t="s">
        <v>8219</v>
      </c>
      <c r="B1706">
        <v>88</v>
      </c>
    </row>
    <row r="1707" spans="1:2" x14ac:dyDescent="0.25">
      <c r="A1707" t="s">
        <v>8219</v>
      </c>
      <c r="B1707">
        <v>70</v>
      </c>
    </row>
    <row r="1708" spans="1:2" x14ac:dyDescent="0.25">
      <c r="A1708" t="s">
        <v>8219</v>
      </c>
      <c r="B1708">
        <v>50</v>
      </c>
    </row>
    <row r="1709" spans="1:2" x14ac:dyDescent="0.25">
      <c r="A1709" t="s">
        <v>8219</v>
      </c>
      <c r="B1709">
        <v>35</v>
      </c>
    </row>
    <row r="1710" spans="1:2" x14ac:dyDescent="0.25">
      <c r="A1710" t="s">
        <v>8219</v>
      </c>
      <c r="B1710">
        <v>175</v>
      </c>
    </row>
    <row r="1711" spans="1:2" x14ac:dyDescent="0.25">
      <c r="A1711" t="s">
        <v>8219</v>
      </c>
      <c r="B1711">
        <v>20</v>
      </c>
    </row>
    <row r="1712" spans="1:2" x14ac:dyDescent="0.25">
      <c r="A1712" t="s">
        <v>8219</v>
      </c>
      <c r="B1712">
        <v>54</v>
      </c>
    </row>
    <row r="1713" spans="1:2" x14ac:dyDescent="0.25">
      <c r="A1713" t="s">
        <v>8219</v>
      </c>
      <c r="B1713">
        <v>20</v>
      </c>
    </row>
    <row r="1714" spans="1:2" x14ac:dyDescent="0.25">
      <c r="A1714" t="s">
        <v>8219</v>
      </c>
      <c r="B1714">
        <v>57</v>
      </c>
    </row>
    <row r="1715" spans="1:2" x14ac:dyDescent="0.25">
      <c r="A1715" t="s">
        <v>8219</v>
      </c>
      <c r="B1715">
        <v>31</v>
      </c>
    </row>
    <row r="1716" spans="1:2" x14ac:dyDescent="0.25">
      <c r="A1716" t="s">
        <v>8219</v>
      </c>
      <c r="B1716">
        <v>31</v>
      </c>
    </row>
    <row r="1717" spans="1:2" x14ac:dyDescent="0.25">
      <c r="A1717" t="s">
        <v>8219</v>
      </c>
      <c r="B1717">
        <v>45</v>
      </c>
    </row>
    <row r="1718" spans="1:2" x14ac:dyDescent="0.25">
      <c r="A1718" t="s">
        <v>8219</v>
      </c>
      <c r="B1718">
        <v>41</v>
      </c>
    </row>
    <row r="1719" spans="1:2" x14ac:dyDescent="0.25">
      <c r="A1719" t="s">
        <v>8219</v>
      </c>
      <c r="B1719">
        <v>29</v>
      </c>
    </row>
    <row r="1720" spans="1:2" x14ac:dyDescent="0.25">
      <c r="A1720" t="s">
        <v>8219</v>
      </c>
      <c r="B1720">
        <v>58</v>
      </c>
    </row>
    <row r="1721" spans="1:2" x14ac:dyDescent="0.25">
      <c r="A1721" t="s">
        <v>8219</v>
      </c>
      <c r="B1721">
        <v>89</v>
      </c>
    </row>
    <row r="1722" spans="1:2" x14ac:dyDescent="0.25">
      <c r="A1722" t="s">
        <v>8219</v>
      </c>
      <c r="B1722">
        <v>125</v>
      </c>
    </row>
    <row r="1723" spans="1:2" x14ac:dyDescent="0.25">
      <c r="A1723" t="s">
        <v>8219</v>
      </c>
      <c r="B1723">
        <v>18</v>
      </c>
    </row>
    <row r="1724" spans="1:2" x14ac:dyDescent="0.25">
      <c r="A1724" t="s">
        <v>8219</v>
      </c>
      <c r="B1724">
        <v>32</v>
      </c>
    </row>
    <row r="1725" spans="1:2" x14ac:dyDescent="0.25">
      <c r="A1725" t="s">
        <v>8219</v>
      </c>
      <c r="B1725">
        <v>16</v>
      </c>
    </row>
    <row r="1726" spans="1:2" x14ac:dyDescent="0.25">
      <c r="A1726" t="s">
        <v>8219</v>
      </c>
      <c r="B1726">
        <v>38</v>
      </c>
    </row>
    <row r="1727" spans="1:2" x14ac:dyDescent="0.25">
      <c r="A1727" t="s">
        <v>8219</v>
      </c>
      <c r="B1727">
        <v>15</v>
      </c>
    </row>
    <row r="1728" spans="1:2" x14ac:dyDescent="0.25">
      <c r="A1728" t="s">
        <v>8219</v>
      </c>
      <c r="B1728">
        <v>23</v>
      </c>
    </row>
    <row r="1729" spans="1:2" x14ac:dyDescent="0.25">
      <c r="A1729" t="s">
        <v>8219</v>
      </c>
      <c r="B1729">
        <v>49</v>
      </c>
    </row>
    <row r="1730" spans="1:2" x14ac:dyDescent="0.25">
      <c r="A1730" t="s">
        <v>8219</v>
      </c>
      <c r="B1730">
        <v>10</v>
      </c>
    </row>
    <row r="1731" spans="1:2" x14ac:dyDescent="0.25">
      <c r="A1731" t="s">
        <v>8219</v>
      </c>
      <c r="B1731">
        <v>15</v>
      </c>
    </row>
    <row r="1732" spans="1:2" x14ac:dyDescent="0.25">
      <c r="A1732" t="s">
        <v>8219</v>
      </c>
      <c r="B1732">
        <v>57</v>
      </c>
    </row>
    <row r="1733" spans="1:2" x14ac:dyDescent="0.25">
      <c r="A1733" t="s">
        <v>8219</v>
      </c>
      <c r="B1733">
        <v>33</v>
      </c>
    </row>
    <row r="1734" spans="1:2" x14ac:dyDescent="0.25">
      <c r="A1734" t="s">
        <v>8219</v>
      </c>
      <c r="B1734">
        <v>9</v>
      </c>
    </row>
    <row r="1735" spans="1:2" x14ac:dyDescent="0.25">
      <c r="A1735" t="s">
        <v>8219</v>
      </c>
      <c r="B1735">
        <v>26</v>
      </c>
    </row>
    <row r="1736" spans="1:2" x14ac:dyDescent="0.25">
      <c r="A1736" t="s">
        <v>8219</v>
      </c>
      <c r="B1736">
        <v>69</v>
      </c>
    </row>
    <row r="1737" spans="1:2" x14ac:dyDescent="0.25">
      <c r="A1737" t="s">
        <v>8219</v>
      </c>
      <c r="B1737">
        <v>65</v>
      </c>
    </row>
    <row r="1738" spans="1:2" x14ac:dyDescent="0.25">
      <c r="A1738" t="s">
        <v>8219</v>
      </c>
      <c r="B1738">
        <v>83</v>
      </c>
    </row>
    <row r="1739" spans="1:2" x14ac:dyDescent="0.25">
      <c r="A1739" t="s">
        <v>8219</v>
      </c>
      <c r="B1739">
        <v>111</v>
      </c>
    </row>
    <row r="1740" spans="1:2" x14ac:dyDescent="0.25">
      <c r="A1740" t="s">
        <v>8219</v>
      </c>
      <c r="B1740">
        <v>46</v>
      </c>
    </row>
    <row r="1741" spans="1:2" x14ac:dyDescent="0.25">
      <c r="A1741" t="s">
        <v>8219</v>
      </c>
      <c r="B1741">
        <v>63</v>
      </c>
    </row>
    <row r="1742" spans="1:2" x14ac:dyDescent="0.25">
      <c r="A1742" t="s">
        <v>8219</v>
      </c>
      <c r="B1742">
        <v>9</v>
      </c>
    </row>
    <row r="1743" spans="1:2" x14ac:dyDescent="0.25">
      <c r="A1743" t="s">
        <v>8219</v>
      </c>
      <c r="B1743">
        <v>34</v>
      </c>
    </row>
    <row r="1744" spans="1:2" x14ac:dyDescent="0.25">
      <c r="A1744" t="s">
        <v>8219</v>
      </c>
      <c r="B1744">
        <v>112</v>
      </c>
    </row>
    <row r="1745" spans="1:2" x14ac:dyDescent="0.25">
      <c r="A1745" t="s">
        <v>8219</v>
      </c>
      <c r="B1745">
        <v>47</v>
      </c>
    </row>
    <row r="1746" spans="1:2" x14ac:dyDescent="0.25">
      <c r="A1746" t="s">
        <v>8219</v>
      </c>
      <c r="B1746">
        <v>38</v>
      </c>
    </row>
    <row r="1747" spans="1:2" x14ac:dyDescent="0.25">
      <c r="A1747" t="s">
        <v>8219</v>
      </c>
      <c r="B1747">
        <v>28</v>
      </c>
    </row>
    <row r="1748" spans="1:2" x14ac:dyDescent="0.25">
      <c r="A1748" t="s">
        <v>8219</v>
      </c>
      <c r="B1748">
        <v>78</v>
      </c>
    </row>
    <row r="1749" spans="1:2" x14ac:dyDescent="0.25">
      <c r="A1749" t="s">
        <v>8219</v>
      </c>
      <c r="B1749">
        <v>23</v>
      </c>
    </row>
    <row r="1750" spans="1:2" x14ac:dyDescent="0.25">
      <c r="A1750" t="s">
        <v>8219</v>
      </c>
      <c r="B1750">
        <v>40</v>
      </c>
    </row>
    <row r="1751" spans="1:2" x14ac:dyDescent="0.25">
      <c r="A1751" t="s">
        <v>8219</v>
      </c>
      <c r="B1751">
        <v>13</v>
      </c>
    </row>
    <row r="1752" spans="1:2" x14ac:dyDescent="0.25">
      <c r="A1752" t="s">
        <v>8219</v>
      </c>
      <c r="B1752">
        <v>18</v>
      </c>
    </row>
    <row r="1753" spans="1:2" x14ac:dyDescent="0.25">
      <c r="A1753" t="s">
        <v>8219</v>
      </c>
      <c r="B1753">
        <v>22</v>
      </c>
    </row>
    <row r="1754" spans="1:2" x14ac:dyDescent="0.25">
      <c r="A1754" t="s">
        <v>8219</v>
      </c>
      <c r="B1754">
        <v>79</v>
      </c>
    </row>
    <row r="1755" spans="1:2" x14ac:dyDescent="0.25">
      <c r="A1755" t="s">
        <v>8219</v>
      </c>
      <c r="B1755">
        <v>14</v>
      </c>
    </row>
    <row r="1756" spans="1:2" x14ac:dyDescent="0.25">
      <c r="A1756" t="s">
        <v>8219</v>
      </c>
      <c r="B1756">
        <v>51</v>
      </c>
    </row>
    <row r="1757" spans="1:2" x14ac:dyDescent="0.25">
      <c r="A1757" t="s">
        <v>8219</v>
      </c>
      <c r="B1757">
        <v>54</v>
      </c>
    </row>
    <row r="1758" spans="1:2" x14ac:dyDescent="0.25">
      <c r="A1758" t="s">
        <v>8219</v>
      </c>
      <c r="B1758">
        <v>70</v>
      </c>
    </row>
    <row r="1759" spans="1:2" x14ac:dyDescent="0.25">
      <c r="A1759" t="s">
        <v>8219</v>
      </c>
      <c r="B1759">
        <v>44</v>
      </c>
    </row>
    <row r="1760" spans="1:2" x14ac:dyDescent="0.25">
      <c r="A1760" t="s">
        <v>8219</v>
      </c>
      <c r="B1760">
        <v>55</v>
      </c>
    </row>
    <row r="1761" spans="1:2" x14ac:dyDescent="0.25">
      <c r="A1761" t="s">
        <v>8219</v>
      </c>
      <c r="B1761">
        <v>15</v>
      </c>
    </row>
    <row r="1762" spans="1:2" x14ac:dyDescent="0.25">
      <c r="A1762" t="s">
        <v>8219</v>
      </c>
      <c r="B1762">
        <v>27</v>
      </c>
    </row>
    <row r="1763" spans="1:2" x14ac:dyDescent="0.25">
      <c r="A1763" t="s">
        <v>8219</v>
      </c>
      <c r="B1763">
        <v>21</v>
      </c>
    </row>
    <row r="1764" spans="1:2" x14ac:dyDescent="0.25">
      <c r="A1764" t="s">
        <v>8219</v>
      </c>
      <c r="B1764">
        <v>162</v>
      </c>
    </row>
    <row r="1765" spans="1:2" x14ac:dyDescent="0.25">
      <c r="A1765" t="s">
        <v>8219</v>
      </c>
      <c r="B1765">
        <v>23</v>
      </c>
    </row>
    <row r="1766" spans="1:2" x14ac:dyDescent="0.25">
      <c r="A1766" t="s">
        <v>8219</v>
      </c>
      <c r="B1766">
        <v>72</v>
      </c>
    </row>
    <row r="1767" spans="1:2" x14ac:dyDescent="0.25">
      <c r="A1767" t="s">
        <v>8219</v>
      </c>
      <c r="B1767">
        <v>68</v>
      </c>
    </row>
    <row r="1768" spans="1:2" x14ac:dyDescent="0.25">
      <c r="A1768" t="s">
        <v>8219</v>
      </c>
      <c r="B1768">
        <v>20</v>
      </c>
    </row>
    <row r="1769" spans="1:2" x14ac:dyDescent="0.25">
      <c r="A1769" t="s">
        <v>8219</v>
      </c>
      <c r="B1769">
        <v>26</v>
      </c>
    </row>
    <row r="1770" spans="1:2" x14ac:dyDescent="0.25">
      <c r="A1770" t="s">
        <v>8219</v>
      </c>
      <c r="B1770">
        <v>72</v>
      </c>
    </row>
    <row r="1771" spans="1:2" x14ac:dyDescent="0.25">
      <c r="A1771" t="s">
        <v>8219</v>
      </c>
      <c r="B1771">
        <v>3</v>
      </c>
    </row>
    <row r="1772" spans="1:2" x14ac:dyDescent="0.25">
      <c r="A1772" t="s">
        <v>8219</v>
      </c>
      <c r="B1772">
        <v>18</v>
      </c>
    </row>
    <row r="1773" spans="1:2" x14ac:dyDescent="0.25">
      <c r="A1773" t="s">
        <v>8219</v>
      </c>
      <c r="B1773">
        <v>30</v>
      </c>
    </row>
    <row r="1774" spans="1:2" x14ac:dyDescent="0.25">
      <c r="A1774" t="s">
        <v>8219</v>
      </c>
      <c r="B1774">
        <v>23</v>
      </c>
    </row>
    <row r="1775" spans="1:2" x14ac:dyDescent="0.25">
      <c r="A1775" t="s">
        <v>8219</v>
      </c>
      <c r="B1775">
        <v>54</v>
      </c>
    </row>
    <row r="1776" spans="1:2" x14ac:dyDescent="0.25">
      <c r="A1776" t="s">
        <v>8219</v>
      </c>
      <c r="B1776">
        <v>26</v>
      </c>
    </row>
    <row r="1777" spans="1:2" x14ac:dyDescent="0.25">
      <c r="A1777" t="s">
        <v>8219</v>
      </c>
      <c r="B1777">
        <v>9</v>
      </c>
    </row>
    <row r="1778" spans="1:2" x14ac:dyDescent="0.25">
      <c r="A1778" t="s">
        <v>8219</v>
      </c>
      <c r="B1778">
        <v>27</v>
      </c>
    </row>
    <row r="1779" spans="1:2" x14ac:dyDescent="0.25">
      <c r="A1779" t="s">
        <v>8219</v>
      </c>
      <c r="B1779">
        <v>30</v>
      </c>
    </row>
    <row r="1780" spans="1:2" x14ac:dyDescent="0.25">
      <c r="A1780" t="s">
        <v>8219</v>
      </c>
      <c r="B1780">
        <v>52</v>
      </c>
    </row>
    <row r="1781" spans="1:2" x14ac:dyDescent="0.25">
      <c r="A1781" t="s">
        <v>8219</v>
      </c>
      <c r="B1781">
        <v>17</v>
      </c>
    </row>
    <row r="1782" spans="1:2" x14ac:dyDescent="0.25">
      <c r="A1782" t="s">
        <v>8219</v>
      </c>
      <c r="B1782">
        <v>19</v>
      </c>
    </row>
    <row r="1783" spans="1:2" x14ac:dyDescent="0.25">
      <c r="A1783" t="s">
        <v>8219</v>
      </c>
      <c r="B1783">
        <v>77</v>
      </c>
    </row>
    <row r="1784" spans="1:2" x14ac:dyDescent="0.25">
      <c r="A1784" t="s">
        <v>8219</v>
      </c>
      <c r="B1784">
        <v>21</v>
      </c>
    </row>
    <row r="1785" spans="1:2" x14ac:dyDescent="0.25">
      <c r="A1785" t="s">
        <v>8219</v>
      </c>
      <c r="B1785">
        <v>38</v>
      </c>
    </row>
    <row r="1786" spans="1:2" x14ac:dyDescent="0.25">
      <c r="A1786" t="s">
        <v>8219</v>
      </c>
      <c r="B1786">
        <v>28</v>
      </c>
    </row>
    <row r="1787" spans="1:2" x14ac:dyDescent="0.25">
      <c r="A1787" t="s">
        <v>8219</v>
      </c>
      <c r="B1787">
        <v>48</v>
      </c>
    </row>
    <row r="1788" spans="1:2" x14ac:dyDescent="0.25">
      <c r="A1788" t="s">
        <v>8219</v>
      </c>
      <c r="B1788">
        <v>46</v>
      </c>
    </row>
    <row r="1789" spans="1:2" x14ac:dyDescent="0.25">
      <c r="A1789" t="s">
        <v>8219</v>
      </c>
      <c r="B1789">
        <v>30</v>
      </c>
    </row>
    <row r="1790" spans="1:2" x14ac:dyDescent="0.25">
      <c r="A1790" t="s">
        <v>8219</v>
      </c>
      <c r="B1790">
        <v>64</v>
      </c>
    </row>
    <row r="1791" spans="1:2" x14ac:dyDescent="0.25">
      <c r="A1791" t="s">
        <v>8219</v>
      </c>
      <c r="B1791">
        <v>15</v>
      </c>
    </row>
    <row r="1792" spans="1:2" x14ac:dyDescent="0.25">
      <c r="A1792" t="s">
        <v>8219</v>
      </c>
      <c r="B1792">
        <v>41</v>
      </c>
    </row>
    <row r="1793" spans="1:2" x14ac:dyDescent="0.25">
      <c r="A1793" t="s">
        <v>8219</v>
      </c>
      <c r="B1793">
        <v>35</v>
      </c>
    </row>
    <row r="1794" spans="1:2" x14ac:dyDescent="0.25">
      <c r="A1794" t="s">
        <v>8219</v>
      </c>
      <c r="B1794">
        <v>45</v>
      </c>
    </row>
    <row r="1795" spans="1:2" x14ac:dyDescent="0.25">
      <c r="A1795" t="s">
        <v>8219</v>
      </c>
      <c r="B1795">
        <v>62</v>
      </c>
    </row>
    <row r="1796" spans="1:2" x14ac:dyDescent="0.25">
      <c r="A1796" t="s">
        <v>8219</v>
      </c>
      <c r="B1796">
        <v>22</v>
      </c>
    </row>
    <row r="1797" spans="1:2" x14ac:dyDescent="0.25">
      <c r="A1797" t="s">
        <v>8219</v>
      </c>
      <c r="B1797">
        <v>18</v>
      </c>
    </row>
    <row r="1798" spans="1:2" x14ac:dyDescent="0.25">
      <c r="A1798" t="s">
        <v>8219</v>
      </c>
      <c r="B1798">
        <v>12</v>
      </c>
    </row>
    <row r="1799" spans="1:2" x14ac:dyDescent="0.25">
      <c r="A1799" t="s">
        <v>8219</v>
      </c>
      <c r="B1799">
        <v>44</v>
      </c>
    </row>
    <row r="1800" spans="1:2" x14ac:dyDescent="0.25">
      <c r="A1800" t="s">
        <v>8219</v>
      </c>
      <c r="B1800">
        <v>27</v>
      </c>
    </row>
    <row r="1801" spans="1:2" x14ac:dyDescent="0.25">
      <c r="A1801" t="s">
        <v>8219</v>
      </c>
      <c r="B1801">
        <v>38</v>
      </c>
    </row>
    <row r="1802" spans="1:2" x14ac:dyDescent="0.25">
      <c r="A1802" t="s">
        <v>8219</v>
      </c>
      <c r="B1802">
        <v>28</v>
      </c>
    </row>
    <row r="1803" spans="1:2" x14ac:dyDescent="0.25">
      <c r="A1803" t="s">
        <v>8219</v>
      </c>
      <c r="B1803">
        <v>24</v>
      </c>
    </row>
    <row r="1804" spans="1:2" x14ac:dyDescent="0.25">
      <c r="A1804" t="s">
        <v>8219</v>
      </c>
      <c r="B1804">
        <v>65</v>
      </c>
    </row>
    <row r="1805" spans="1:2" x14ac:dyDescent="0.25">
      <c r="A1805" t="s">
        <v>8219</v>
      </c>
      <c r="B1805">
        <v>46</v>
      </c>
    </row>
    <row r="1806" spans="1:2" x14ac:dyDescent="0.25">
      <c r="A1806" t="s">
        <v>8219</v>
      </c>
      <c r="B1806">
        <v>85</v>
      </c>
    </row>
    <row r="1807" spans="1:2" x14ac:dyDescent="0.25">
      <c r="A1807" t="s">
        <v>8219</v>
      </c>
      <c r="B1807">
        <v>66</v>
      </c>
    </row>
    <row r="1808" spans="1:2" x14ac:dyDescent="0.25">
      <c r="A1808" t="s">
        <v>8219</v>
      </c>
      <c r="B1808">
        <v>165</v>
      </c>
    </row>
    <row r="1809" spans="1:2" x14ac:dyDescent="0.25">
      <c r="A1809" t="s">
        <v>8219</v>
      </c>
      <c r="B1809">
        <v>17</v>
      </c>
    </row>
    <row r="1810" spans="1:2" x14ac:dyDescent="0.25">
      <c r="A1810" t="s">
        <v>8219</v>
      </c>
      <c r="B1810">
        <v>3</v>
      </c>
    </row>
    <row r="1811" spans="1:2" x14ac:dyDescent="0.25">
      <c r="A1811" t="s">
        <v>8219</v>
      </c>
      <c r="B1811">
        <v>17</v>
      </c>
    </row>
    <row r="1812" spans="1:2" x14ac:dyDescent="0.25">
      <c r="A1812" t="s">
        <v>8219</v>
      </c>
      <c r="B1812">
        <v>91</v>
      </c>
    </row>
    <row r="1813" spans="1:2" x14ac:dyDescent="0.25">
      <c r="A1813" t="s">
        <v>8219</v>
      </c>
      <c r="B1813">
        <v>67</v>
      </c>
    </row>
    <row r="1814" spans="1:2" x14ac:dyDescent="0.25">
      <c r="A1814" t="s">
        <v>8219</v>
      </c>
      <c r="B1814">
        <v>18</v>
      </c>
    </row>
    <row r="1815" spans="1:2" x14ac:dyDescent="0.25">
      <c r="A1815" t="s">
        <v>8219</v>
      </c>
      <c r="B1815">
        <v>21</v>
      </c>
    </row>
    <row r="1816" spans="1:2" x14ac:dyDescent="0.25">
      <c r="A1816" t="s">
        <v>8219</v>
      </c>
      <c r="B1816">
        <v>40</v>
      </c>
    </row>
    <row r="1817" spans="1:2" x14ac:dyDescent="0.25">
      <c r="A1817" t="s">
        <v>8219</v>
      </c>
      <c r="B1817">
        <v>78</v>
      </c>
    </row>
    <row r="1818" spans="1:2" x14ac:dyDescent="0.25">
      <c r="A1818" t="s">
        <v>8219</v>
      </c>
      <c r="B1818">
        <v>26</v>
      </c>
    </row>
    <row r="1819" spans="1:2" x14ac:dyDescent="0.25">
      <c r="A1819" t="s">
        <v>8219</v>
      </c>
      <c r="B1819">
        <v>14</v>
      </c>
    </row>
    <row r="1820" spans="1:2" x14ac:dyDescent="0.25">
      <c r="A1820" t="s">
        <v>8219</v>
      </c>
      <c r="B1820">
        <v>44</v>
      </c>
    </row>
    <row r="1821" spans="1:2" x14ac:dyDescent="0.25">
      <c r="A1821" t="s">
        <v>8219</v>
      </c>
      <c r="B1821">
        <v>9</v>
      </c>
    </row>
    <row r="1822" spans="1:2" x14ac:dyDescent="0.25">
      <c r="A1822" t="s">
        <v>8219</v>
      </c>
      <c r="B1822">
        <v>30</v>
      </c>
    </row>
    <row r="1823" spans="1:2" x14ac:dyDescent="0.25">
      <c r="A1823" t="s">
        <v>8219</v>
      </c>
      <c r="B1823">
        <v>45</v>
      </c>
    </row>
    <row r="1824" spans="1:2" x14ac:dyDescent="0.25">
      <c r="A1824" t="s">
        <v>8219</v>
      </c>
      <c r="B1824">
        <v>56</v>
      </c>
    </row>
    <row r="1825" spans="1:2" x14ac:dyDescent="0.25">
      <c r="A1825" t="s">
        <v>8219</v>
      </c>
      <c r="B1825">
        <v>46</v>
      </c>
    </row>
    <row r="1826" spans="1:2" x14ac:dyDescent="0.25">
      <c r="A1826" t="s">
        <v>8219</v>
      </c>
      <c r="B1826">
        <v>34</v>
      </c>
    </row>
    <row r="1827" spans="1:2" x14ac:dyDescent="0.25">
      <c r="A1827" t="s">
        <v>8219</v>
      </c>
      <c r="B1827">
        <v>98</v>
      </c>
    </row>
    <row r="1828" spans="1:2" x14ac:dyDescent="0.25">
      <c r="A1828" t="s">
        <v>8219</v>
      </c>
      <c r="B1828">
        <v>46</v>
      </c>
    </row>
    <row r="1829" spans="1:2" x14ac:dyDescent="0.25">
      <c r="A1829" t="s">
        <v>8219</v>
      </c>
      <c r="B1829">
        <v>10</v>
      </c>
    </row>
    <row r="1830" spans="1:2" x14ac:dyDescent="0.25">
      <c r="A1830" t="s">
        <v>8219</v>
      </c>
      <c r="B1830">
        <v>76</v>
      </c>
    </row>
    <row r="1831" spans="1:2" x14ac:dyDescent="0.25">
      <c r="A1831" t="s">
        <v>8219</v>
      </c>
      <c r="B1831">
        <v>104</v>
      </c>
    </row>
    <row r="1832" spans="1:2" x14ac:dyDescent="0.25">
      <c r="A1832" t="s">
        <v>8219</v>
      </c>
      <c r="B1832">
        <v>87</v>
      </c>
    </row>
    <row r="1833" spans="1:2" x14ac:dyDescent="0.25">
      <c r="A1833" t="s">
        <v>8219</v>
      </c>
      <c r="B1833">
        <v>29</v>
      </c>
    </row>
    <row r="1834" spans="1:2" x14ac:dyDescent="0.25">
      <c r="A1834" t="s">
        <v>8219</v>
      </c>
      <c r="B1834">
        <v>51</v>
      </c>
    </row>
    <row r="1835" spans="1:2" x14ac:dyDescent="0.25">
      <c r="A1835" t="s">
        <v>8219</v>
      </c>
      <c r="B1835">
        <v>12</v>
      </c>
    </row>
    <row r="1836" spans="1:2" x14ac:dyDescent="0.25">
      <c r="A1836" t="s">
        <v>8219</v>
      </c>
      <c r="B1836">
        <v>72</v>
      </c>
    </row>
    <row r="1837" spans="1:2" x14ac:dyDescent="0.25">
      <c r="A1837" t="s">
        <v>8219</v>
      </c>
      <c r="B1837">
        <v>21</v>
      </c>
    </row>
    <row r="1838" spans="1:2" x14ac:dyDescent="0.25">
      <c r="A1838" t="s">
        <v>8219</v>
      </c>
      <c r="B1838">
        <v>42</v>
      </c>
    </row>
    <row r="1839" spans="1:2" x14ac:dyDescent="0.25">
      <c r="A1839" t="s">
        <v>8219</v>
      </c>
      <c r="B1839">
        <v>71</v>
      </c>
    </row>
    <row r="1840" spans="1:2" x14ac:dyDescent="0.25">
      <c r="A1840" t="s">
        <v>8219</v>
      </c>
      <c r="B1840">
        <v>168</v>
      </c>
    </row>
    <row r="1841" spans="1:2" x14ac:dyDescent="0.25">
      <c r="A1841" t="s">
        <v>8219</v>
      </c>
      <c r="B1841">
        <v>19</v>
      </c>
    </row>
    <row r="1842" spans="1:2" x14ac:dyDescent="0.25">
      <c r="A1842" t="s">
        <v>8219</v>
      </c>
      <c r="B1842">
        <v>37</v>
      </c>
    </row>
    <row r="1843" spans="1:2" x14ac:dyDescent="0.25">
      <c r="A1843" t="s">
        <v>8219</v>
      </c>
      <c r="B1843">
        <v>36</v>
      </c>
    </row>
    <row r="1844" spans="1:2" x14ac:dyDescent="0.25">
      <c r="A1844" t="s">
        <v>8219</v>
      </c>
      <c r="B1844">
        <v>14</v>
      </c>
    </row>
    <row r="1845" spans="1:2" x14ac:dyDescent="0.25">
      <c r="A1845" t="s">
        <v>8219</v>
      </c>
      <c r="B1845">
        <v>18</v>
      </c>
    </row>
    <row r="1846" spans="1:2" x14ac:dyDescent="0.25">
      <c r="A1846" t="s">
        <v>8219</v>
      </c>
      <c r="B1846">
        <v>82</v>
      </c>
    </row>
    <row r="1847" spans="1:2" x14ac:dyDescent="0.25">
      <c r="A1847" t="s">
        <v>8219</v>
      </c>
      <c r="B1847">
        <v>43</v>
      </c>
    </row>
    <row r="1848" spans="1:2" x14ac:dyDescent="0.25">
      <c r="A1848" t="s">
        <v>8219</v>
      </c>
      <c r="B1848">
        <v>8</v>
      </c>
    </row>
    <row r="1849" spans="1:2" x14ac:dyDescent="0.25">
      <c r="A1849" t="s">
        <v>8219</v>
      </c>
      <c r="B1849">
        <v>45</v>
      </c>
    </row>
    <row r="1850" spans="1:2" x14ac:dyDescent="0.25">
      <c r="A1850" t="s">
        <v>8219</v>
      </c>
      <c r="B1850">
        <v>20</v>
      </c>
    </row>
    <row r="1851" spans="1:2" x14ac:dyDescent="0.25">
      <c r="A1851" t="s">
        <v>8219</v>
      </c>
      <c r="B1851">
        <v>31</v>
      </c>
    </row>
    <row r="1852" spans="1:2" x14ac:dyDescent="0.25">
      <c r="A1852" t="s">
        <v>8219</v>
      </c>
      <c r="B1852">
        <v>25</v>
      </c>
    </row>
    <row r="1853" spans="1:2" x14ac:dyDescent="0.25">
      <c r="A1853" t="s">
        <v>8219</v>
      </c>
      <c r="B1853">
        <v>14</v>
      </c>
    </row>
    <row r="1854" spans="1:2" x14ac:dyDescent="0.25">
      <c r="A1854" t="s">
        <v>8219</v>
      </c>
      <c r="B1854">
        <v>45</v>
      </c>
    </row>
    <row r="1855" spans="1:2" x14ac:dyDescent="0.25">
      <c r="A1855" t="s">
        <v>8219</v>
      </c>
      <c r="B1855">
        <v>20</v>
      </c>
    </row>
    <row r="1856" spans="1:2" x14ac:dyDescent="0.25">
      <c r="A1856" t="s">
        <v>8219</v>
      </c>
      <c r="B1856">
        <v>39</v>
      </c>
    </row>
    <row r="1857" spans="1:2" x14ac:dyDescent="0.25">
      <c r="A1857" t="s">
        <v>8219</v>
      </c>
      <c r="B1857">
        <v>16</v>
      </c>
    </row>
    <row r="1858" spans="1:2" x14ac:dyDescent="0.25">
      <c r="A1858" t="s">
        <v>8219</v>
      </c>
      <c r="B1858">
        <v>37</v>
      </c>
    </row>
    <row r="1859" spans="1:2" x14ac:dyDescent="0.25">
      <c r="A1859" t="s">
        <v>8219</v>
      </c>
      <c r="B1859">
        <v>14</v>
      </c>
    </row>
    <row r="1860" spans="1:2" x14ac:dyDescent="0.25">
      <c r="A1860" t="s">
        <v>8219</v>
      </c>
      <c r="B1860">
        <v>21</v>
      </c>
    </row>
    <row r="1861" spans="1:2" x14ac:dyDescent="0.25">
      <c r="A1861" t="s">
        <v>8219</v>
      </c>
      <c r="B1861">
        <v>69</v>
      </c>
    </row>
    <row r="1862" spans="1:2" x14ac:dyDescent="0.25">
      <c r="A1862" t="s">
        <v>8219</v>
      </c>
      <c r="B1862">
        <v>16</v>
      </c>
    </row>
    <row r="1863" spans="1:2" x14ac:dyDescent="0.25">
      <c r="A1863" t="s">
        <v>8219</v>
      </c>
      <c r="B1863">
        <v>55</v>
      </c>
    </row>
    <row r="1864" spans="1:2" x14ac:dyDescent="0.25">
      <c r="A1864" t="s">
        <v>8219</v>
      </c>
      <c r="B1864">
        <v>27</v>
      </c>
    </row>
    <row r="1865" spans="1:2" x14ac:dyDescent="0.25">
      <c r="A1865" t="s">
        <v>8219</v>
      </c>
      <c r="B1865">
        <v>36</v>
      </c>
    </row>
    <row r="1866" spans="1:2" x14ac:dyDescent="0.25">
      <c r="A1866" t="s">
        <v>8219</v>
      </c>
      <c r="B1866">
        <v>19</v>
      </c>
    </row>
    <row r="1867" spans="1:2" x14ac:dyDescent="0.25">
      <c r="A1867" t="s">
        <v>8219</v>
      </c>
      <c r="B1867">
        <v>12</v>
      </c>
    </row>
    <row r="1868" spans="1:2" x14ac:dyDescent="0.25">
      <c r="A1868" t="s">
        <v>8219</v>
      </c>
      <c r="B1868">
        <v>17</v>
      </c>
    </row>
    <row r="1869" spans="1:2" x14ac:dyDescent="0.25">
      <c r="A1869" t="s">
        <v>8219</v>
      </c>
      <c r="B1869">
        <v>114</v>
      </c>
    </row>
    <row r="1870" spans="1:2" x14ac:dyDescent="0.25">
      <c r="A1870" t="s">
        <v>8219</v>
      </c>
      <c r="B1870">
        <v>93</v>
      </c>
    </row>
    <row r="1871" spans="1:2" x14ac:dyDescent="0.25">
      <c r="A1871" t="s">
        <v>8219</v>
      </c>
      <c r="B1871">
        <v>36</v>
      </c>
    </row>
    <row r="1872" spans="1:2" x14ac:dyDescent="0.25">
      <c r="A1872" t="s">
        <v>8219</v>
      </c>
      <c r="B1872">
        <v>61</v>
      </c>
    </row>
    <row r="1873" spans="1:2" x14ac:dyDescent="0.25">
      <c r="A1873" t="s">
        <v>8219</v>
      </c>
      <c r="B1873">
        <v>47</v>
      </c>
    </row>
    <row r="1874" spans="1:2" x14ac:dyDescent="0.25">
      <c r="A1874" t="s">
        <v>8219</v>
      </c>
      <c r="B1874">
        <v>17</v>
      </c>
    </row>
    <row r="1875" spans="1:2" x14ac:dyDescent="0.25">
      <c r="A1875" t="s">
        <v>8219</v>
      </c>
      <c r="B1875">
        <v>63</v>
      </c>
    </row>
    <row r="1876" spans="1:2" x14ac:dyDescent="0.25">
      <c r="A1876" t="s">
        <v>8219</v>
      </c>
      <c r="B1876">
        <v>9</v>
      </c>
    </row>
    <row r="1877" spans="1:2" x14ac:dyDescent="0.25">
      <c r="A1877" t="s">
        <v>8219</v>
      </c>
      <c r="B1877">
        <v>30</v>
      </c>
    </row>
    <row r="1878" spans="1:2" x14ac:dyDescent="0.25">
      <c r="A1878" t="s">
        <v>8219</v>
      </c>
      <c r="B1878">
        <v>23</v>
      </c>
    </row>
    <row r="1879" spans="1:2" x14ac:dyDescent="0.25">
      <c r="A1879" t="s">
        <v>8219</v>
      </c>
      <c r="B1879">
        <v>33</v>
      </c>
    </row>
    <row r="1880" spans="1:2" x14ac:dyDescent="0.25">
      <c r="A1880" t="s">
        <v>8219</v>
      </c>
      <c r="B1880">
        <v>39</v>
      </c>
    </row>
    <row r="1881" spans="1:2" x14ac:dyDescent="0.25">
      <c r="A1881" t="s">
        <v>8219</v>
      </c>
      <c r="B1881">
        <v>17</v>
      </c>
    </row>
    <row r="1882" spans="1:2" x14ac:dyDescent="0.25">
      <c r="A1882" t="s">
        <v>8219</v>
      </c>
      <c r="B1882">
        <v>6</v>
      </c>
    </row>
    <row r="1883" spans="1:2" x14ac:dyDescent="0.25">
      <c r="A1883" t="s">
        <v>8219</v>
      </c>
      <c r="B1883">
        <v>39</v>
      </c>
    </row>
    <row r="1884" spans="1:2" x14ac:dyDescent="0.25">
      <c r="A1884" t="s">
        <v>8219</v>
      </c>
      <c r="B1884">
        <v>57</v>
      </c>
    </row>
    <row r="1885" spans="1:2" x14ac:dyDescent="0.25">
      <c r="A1885" t="s">
        <v>8219</v>
      </c>
      <c r="B1885">
        <v>56</v>
      </c>
    </row>
    <row r="1886" spans="1:2" x14ac:dyDescent="0.25">
      <c r="A1886" t="s">
        <v>8219</v>
      </c>
      <c r="B1886">
        <v>13</v>
      </c>
    </row>
    <row r="1887" spans="1:2" x14ac:dyDescent="0.25">
      <c r="A1887" t="s">
        <v>8219</v>
      </c>
      <c r="B1887">
        <v>95</v>
      </c>
    </row>
    <row r="1888" spans="1:2" x14ac:dyDescent="0.25">
      <c r="A1888" t="s">
        <v>8219</v>
      </c>
      <c r="B1888">
        <v>80</v>
      </c>
    </row>
    <row r="1889" spans="1:2" x14ac:dyDescent="0.25">
      <c r="A1889" t="s">
        <v>8219</v>
      </c>
      <c r="B1889">
        <v>133</v>
      </c>
    </row>
    <row r="1890" spans="1:2" x14ac:dyDescent="0.25">
      <c r="A1890" t="s">
        <v>8219</v>
      </c>
      <c r="B1890">
        <v>44</v>
      </c>
    </row>
    <row r="1891" spans="1:2" x14ac:dyDescent="0.25">
      <c r="A1891" t="s">
        <v>8219</v>
      </c>
      <c r="B1891">
        <v>30</v>
      </c>
    </row>
    <row r="1892" spans="1:2" x14ac:dyDescent="0.25">
      <c r="A1892" t="s">
        <v>8219</v>
      </c>
      <c r="B1892">
        <v>56</v>
      </c>
    </row>
    <row r="1893" spans="1:2" x14ac:dyDescent="0.25">
      <c r="A1893" t="s">
        <v>8219</v>
      </c>
      <c r="B1893">
        <v>66</v>
      </c>
    </row>
    <row r="1894" spans="1:2" x14ac:dyDescent="0.25">
      <c r="A1894" t="s">
        <v>8219</v>
      </c>
      <c r="B1894">
        <v>29</v>
      </c>
    </row>
    <row r="1895" spans="1:2" x14ac:dyDescent="0.25">
      <c r="A1895" t="s">
        <v>8219</v>
      </c>
      <c r="B1895">
        <v>72</v>
      </c>
    </row>
    <row r="1896" spans="1:2" x14ac:dyDescent="0.25">
      <c r="A1896" t="s">
        <v>8219</v>
      </c>
      <c r="B1896">
        <v>27</v>
      </c>
    </row>
    <row r="1897" spans="1:2" x14ac:dyDescent="0.25">
      <c r="A1897" t="s">
        <v>8219</v>
      </c>
      <c r="B1897">
        <v>10</v>
      </c>
    </row>
    <row r="1898" spans="1:2" x14ac:dyDescent="0.25">
      <c r="A1898" t="s">
        <v>8219</v>
      </c>
      <c r="B1898">
        <v>35</v>
      </c>
    </row>
    <row r="1899" spans="1:2" x14ac:dyDescent="0.25">
      <c r="A1899" t="s">
        <v>8219</v>
      </c>
      <c r="B1899">
        <v>29</v>
      </c>
    </row>
    <row r="1900" spans="1:2" x14ac:dyDescent="0.25">
      <c r="A1900" t="s">
        <v>8219</v>
      </c>
      <c r="B1900">
        <v>13</v>
      </c>
    </row>
    <row r="1901" spans="1:2" x14ac:dyDescent="0.25">
      <c r="A1901" t="s">
        <v>8219</v>
      </c>
      <c r="B1901">
        <v>72</v>
      </c>
    </row>
    <row r="1902" spans="1:2" x14ac:dyDescent="0.25">
      <c r="A1902" t="s">
        <v>8219</v>
      </c>
      <c r="B1902">
        <v>78</v>
      </c>
    </row>
    <row r="1903" spans="1:2" x14ac:dyDescent="0.25">
      <c r="A1903" t="s">
        <v>8219</v>
      </c>
      <c r="B1903">
        <v>49</v>
      </c>
    </row>
    <row r="1904" spans="1:2" x14ac:dyDescent="0.25">
      <c r="A1904" t="s">
        <v>8219</v>
      </c>
      <c r="B1904">
        <v>42</v>
      </c>
    </row>
    <row r="1905" spans="1:2" x14ac:dyDescent="0.25">
      <c r="A1905" t="s">
        <v>8219</v>
      </c>
      <c r="B1905">
        <v>35</v>
      </c>
    </row>
    <row r="1906" spans="1:2" x14ac:dyDescent="0.25">
      <c r="A1906" t="s">
        <v>8219</v>
      </c>
      <c r="B1906">
        <v>42</v>
      </c>
    </row>
    <row r="1907" spans="1:2" x14ac:dyDescent="0.25">
      <c r="A1907" t="s">
        <v>8219</v>
      </c>
      <c r="B1907">
        <v>42</v>
      </c>
    </row>
    <row r="1908" spans="1:2" x14ac:dyDescent="0.25">
      <c r="A1908" t="s">
        <v>8219</v>
      </c>
      <c r="B1908">
        <v>31</v>
      </c>
    </row>
    <row r="1909" spans="1:2" x14ac:dyDescent="0.25">
      <c r="A1909" t="s">
        <v>8219</v>
      </c>
      <c r="B1909">
        <v>38</v>
      </c>
    </row>
    <row r="1910" spans="1:2" x14ac:dyDescent="0.25">
      <c r="A1910" t="s">
        <v>8219</v>
      </c>
      <c r="B1910">
        <v>8</v>
      </c>
    </row>
    <row r="1911" spans="1:2" x14ac:dyDescent="0.25">
      <c r="A1911" t="s">
        <v>8219</v>
      </c>
      <c r="B1911">
        <v>39</v>
      </c>
    </row>
    <row r="1912" spans="1:2" x14ac:dyDescent="0.25">
      <c r="A1912" t="s">
        <v>8219</v>
      </c>
      <c r="B1912">
        <v>29</v>
      </c>
    </row>
    <row r="1913" spans="1:2" x14ac:dyDescent="0.25">
      <c r="A1913" t="s">
        <v>8219</v>
      </c>
      <c r="B1913">
        <v>72</v>
      </c>
    </row>
    <row r="1914" spans="1:2" x14ac:dyDescent="0.25">
      <c r="A1914" t="s">
        <v>8219</v>
      </c>
      <c r="B1914">
        <v>15</v>
      </c>
    </row>
    <row r="1915" spans="1:2" x14ac:dyDescent="0.25">
      <c r="A1915" t="s">
        <v>8219</v>
      </c>
      <c r="B1915">
        <v>33</v>
      </c>
    </row>
    <row r="1916" spans="1:2" x14ac:dyDescent="0.25">
      <c r="A1916" t="s">
        <v>8219</v>
      </c>
      <c r="B1916">
        <v>15</v>
      </c>
    </row>
    <row r="1917" spans="1:2" x14ac:dyDescent="0.25">
      <c r="A1917" t="s">
        <v>8219</v>
      </c>
      <c r="B1917">
        <v>19</v>
      </c>
    </row>
    <row r="1918" spans="1:2" x14ac:dyDescent="0.25">
      <c r="A1918" t="s">
        <v>8219</v>
      </c>
      <c r="B1918">
        <v>17</v>
      </c>
    </row>
    <row r="1919" spans="1:2" x14ac:dyDescent="0.25">
      <c r="A1919" t="s">
        <v>8219</v>
      </c>
      <c r="B1919">
        <v>44</v>
      </c>
    </row>
    <row r="1920" spans="1:2" x14ac:dyDescent="0.25">
      <c r="A1920" t="s">
        <v>8219</v>
      </c>
      <c r="B1920">
        <v>10</v>
      </c>
    </row>
    <row r="1921" spans="1:2" x14ac:dyDescent="0.25">
      <c r="A1921" t="s">
        <v>8219</v>
      </c>
      <c r="B1921">
        <v>46</v>
      </c>
    </row>
    <row r="1922" spans="1:2" x14ac:dyDescent="0.25">
      <c r="A1922" t="s">
        <v>8219</v>
      </c>
      <c r="B1922">
        <v>11</v>
      </c>
    </row>
    <row r="1923" spans="1:2" x14ac:dyDescent="0.25">
      <c r="A1923" t="s">
        <v>8219</v>
      </c>
      <c r="B1923">
        <v>13</v>
      </c>
    </row>
    <row r="1924" spans="1:2" x14ac:dyDescent="0.25">
      <c r="A1924" t="s">
        <v>8219</v>
      </c>
      <c r="B1924">
        <v>33</v>
      </c>
    </row>
    <row r="1925" spans="1:2" x14ac:dyDescent="0.25">
      <c r="A1925" t="s">
        <v>8219</v>
      </c>
      <c r="B1925">
        <v>28</v>
      </c>
    </row>
    <row r="1926" spans="1:2" x14ac:dyDescent="0.25">
      <c r="A1926" t="s">
        <v>8219</v>
      </c>
      <c r="B1926">
        <v>21</v>
      </c>
    </row>
    <row r="1927" spans="1:2" x14ac:dyDescent="0.25">
      <c r="A1927" t="s">
        <v>8219</v>
      </c>
      <c r="B1927">
        <v>13</v>
      </c>
    </row>
    <row r="1928" spans="1:2" x14ac:dyDescent="0.25">
      <c r="A1928" t="s">
        <v>8219</v>
      </c>
      <c r="B1928">
        <v>34</v>
      </c>
    </row>
    <row r="1929" spans="1:2" x14ac:dyDescent="0.25">
      <c r="A1929" t="s">
        <v>8219</v>
      </c>
      <c r="B1929">
        <v>80</v>
      </c>
    </row>
    <row r="1930" spans="1:2" x14ac:dyDescent="0.25">
      <c r="A1930" t="s">
        <v>8219</v>
      </c>
      <c r="B1930">
        <v>74</v>
      </c>
    </row>
    <row r="1931" spans="1:2" x14ac:dyDescent="0.25">
      <c r="A1931" t="s">
        <v>8219</v>
      </c>
      <c r="B1931">
        <v>7</v>
      </c>
    </row>
    <row r="1932" spans="1:2" x14ac:dyDescent="0.25">
      <c r="A1932" t="s">
        <v>8219</v>
      </c>
      <c r="B1932">
        <v>34</v>
      </c>
    </row>
    <row r="1933" spans="1:2" x14ac:dyDescent="0.25">
      <c r="A1933" t="s">
        <v>8219</v>
      </c>
      <c r="B1933">
        <v>86</v>
      </c>
    </row>
    <row r="1934" spans="1:2" x14ac:dyDescent="0.25">
      <c r="A1934" t="s">
        <v>8219</v>
      </c>
      <c r="B1934">
        <v>37</v>
      </c>
    </row>
    <row r="1935" spans="1:2" x14ac:dyDescent="0.25">
      <c r="A1935" t="s">
        <v>8219</v>
      </c>
      <c r="B1935">
        <v>18</v>
      </c>
    </row>
    <row r="1936" spans="1:2" x14ac:dyDescent="0.25">
      <c r="A1936" t="s">
        <v>8219</v>
      </c>
      <c r="B1936">
        <v>22</v>
      </c>
    </row>
    <row r="1937" spans="1:2" x14ac:dyDescent="0.25">
      <c r="A1937" t="s">
        <v>8219</v>
      </c>
      <c r="B1937">
        <v>26</v>
      </c>
    </row>
    <row r="1938" spans="1:2" x14ac:dyDescent="0.25">
      <c r="A1938" t="s">
        <v>8219</v>
      </c>
      <c r="B1938">
        <v>27</v>
      </c>
    </row>
    <row r="1939" spans="1:2" x14ac:dyDescent="0.25">
      <c r="A1939" t="s">
        <v>8219</v>
      </c>
      <c r="B1939">
        <v>8</v>
      </c>
    </row>
    <row r="1940" spans="1:2" x14ac:dyDescent="0.25">
      <c r="A1940" t="s">
        <v>8219</v>
      </c>
      <c r="B1940">
        <v>204</v>
      </c>
    </row>
    <row r="1941" spans="1:2" x14ac:dyDescent="0.25">
      <c r="A1941" t="s">
        <v>8219</v>
      </c>
      <c r="B1941">
        <v>46</v>
      </c>
    </row>
    <row r="1942" spans="1:2" x14ac:dyDescent="0.25">
      <c r="A1942" t="s">
        <v>8219</v>
      </c>
      <c r="B1942">
        <v>17</v>
      </c>
    </row>
    <row r="1943" spans="1:2" x14ac:dyDescent="0.25">
      <c r="A1943" t="s">
        <v>8219</v>
      </c>
      <c r="B1943">
        <v>28</v>
      </c>
    </row>
    <row r="1944" spans="1:2" x14ac:dyDescent="0.25">
      <c r="A1944" t="s">
        <v>8219</v>
      </c>
      <c r="B1944">
        <v>83</v>
      </c>
    </row>
    <row r="1945" spans="1:2" x14ac:dyDescent="0.25">
      <c r="A1945" t="s">
        <v>8219</v>
      </c>
      <c r="B1945">
        <v>13</v>
      </c>
    </row>
    <row r="1946" spans="1:2" x14ac:dyDescent="0.25">
      <c r="A1946" t="s">
        <v>8219</v>
      </c>
      <c r="B1946">
        <v>8</v>
      </c>
    </row>
    <row r="1947" spans="1:2" x14ac:dyDescent="0.25">
      <c r="A1947" t="s">
        <v>8219</v>
      </c>
      <c r="B1947">
        <v>32</v>
      </c>
    </row>
    <row r="1948" spans="1:2" x14ac:dyDescent="0.25">
      <c r="A1948" t="s">
        <v>8219</v>
      </c>
      <c r="B1948">
        <v>85</v>
      </c>
    </row>
    <row r="1949" spans="1:2" x14ac:dyDescent="0.25">
      <c r="A1949" t="s">
        <v>8219</v>
      </c>
      <c r="B1949">
        <v>29</v>
      </c>
    </row>
    <row r="1950" spans="1:2" x14ac:dyDescent="0.25">
      <c r="A1950" t="s">
        <v>8219</v>
      </c>
      <c r="B1950">
        <v>24</v>
      </c>
    </row>
    <row r="1951" spans="1:2" x14ac:dyDescent="0.25">
      <c r="A1951" t="s">
        <v>8219</v>
      </c>
      <c r="B1951">
        <v>8</v>
      </c>
    </row>
    <row r="1952" spans="1:2" x14ac:dyDescent="0.25">
      <c r="A1952" t="s">
        <v>8219</v>
      </c>
      <c r="B1952">
        <v>19</v>
      </c>
    </row>
    <row r="1953" spans="1:2" x14ac:dyDescent="0.25">
      <c r="A1953" t="s">
        <v>8219</v>
      </c>
      <c r="B1953">
        <v>336</v>
      </c>
    </row>
    <row r="1954" spans="1:2" x14ac:dyDescent="0.25">
      <c r="A1954" t="s">
        <v>8219</v>
      </c>
      <c r="B1954">
        <v>13</v>
      </c>
    </row>
    <row r="1955" spans="1:2" x14ac:dyDescent="0.25">
      <c r="A1955" t="s">
        <v>8219</v>
      </c>
      <c r="B1955">
        <v>42</v>
      </c>
    </row>
    <row r="1956" spans="1:2" x14ac:dyDescent="0.25">
      <c r="A1956" t="s">
        <v>8219</v>
      </c>
      <c r="B1956">
        <v>64</v>
      </c>
    </row>
    <row r="1957" spans="1:2" x14ac:dyDescent="0.25">
      <c r="A1957" t="s">
        <v>8219</v>
      </c>
      <c r="B1957">
        <v>25</v>
      </c>
    </row>
    <row r="1958" spans="1:2" x14ac:dyDescent="0.25">
      <c r="A1958" t="s">
        <v>8219</v>
      </c>
      <c r="B1958">
        <v>20</v>
      </c>
    </row>
    <row r="1959" spans="1:2" x14ac:dyDescent="0.25">
      <c r="A1959" t="s">
        <v>8219</v>
      </c>
      <c r="B1959">
        <v>104</v>
      </c>
    </row>
    <row r="1960" spans="1:2" x14ac:dyDescent="0.25">
      <c r="A1960" t="s">
        <v>8219</v>
      </c>
      <c r="B1960">
        <v>53</v>
      </c>
    </row>
    <row r="1961" spans="1:2" x14ac:dyDescent="0.25">
      <c r="A1961" t="s">
        <v>8219</v>
      </c>
      <c r="B1961">
        <v>14</v>
      </c>
    </row>
    <row r="1962" spans="1:2" x14ac:dyDescent="0.25">
      <c r="A1962" t="s">
        <v>8219</v>
      </c>
      <c r="B1962">
        <v>20</v>
      </c>
    </row>
    <row r="1963" spans="1:2" x14ac:dyDescent="0.25">
      <c r="A1963" t="s">
        <v>8219</v>
      </c>
      <c r="B1963">
        <v>558</v>
      </c>
    </row>
    <row r="1964" spans="1:2" x14ac:dyDescent="0.25">
      <c r="A1964" t="s">
        <v>8219</v>
      </c>
      <c r="B1964">
        <v>22</v>
      </c>
    </row>
    <row r="1965" spans="1:2" x14ac:dyDescent="0.25">
      <c r="A1965" t="s">
        <v>8219</v>
      </c>
      <c r="B1965">
        <v>24</v>
      </c>
    </row>
    <row r="1966" spans="1:2" x14ac:dyDescent="0.25">
      <c r="A1966" t="s">
        <v>8219</v>
      </c>
      <c r="B1966">
        <v>74</v>
      </c>
    </row>
    <row r="1967" spans="1:2" x14ac:dyDescent="0.25">
      <c r="A1967" t="s">
        <v>8219</v>
      </c>
      <c r="B1967">
        <v>54</v>
      </c>
    </row>
    <row r="1968" spans="1:2" x14ac:dyDescent="0.25">
      <c r="A1968" t="s">
        <v>8219</v>
      </c>
      <c r="B1968">
        <v>31</v>
      </c>
    </row>
    <row r="1969" spans="1:2" x14ac:dyDescent="0.25">
      <c r="A1969" t="s">
        <v>8219</v>
      </c>
      <c r="B1969">
        <v>25</v>
      </c>
    </row>
    <row r="1970" spans="1:2" x14ac:dyDescent="0.25">
      <c r="A1970" t="s">
        <v>8219</v>
      </c>
      <c r="B1970">
        <v>17</v>
      </c>
    </row>
    <row r="1971" spans="1:2" x14ac:dyDescent="0.25">
      <c r="A1971" t="s">
        <v>8219</v>
      </c>
      <c r="B1971">
        <v>12</v>
      </c>
    </row>
    <row r="1972" spans="1:2" x14ac:dyDescent="0.25">
      <c r="A1972" t="s">
        <v>8219</v>
      </c>
      <c r="B1972">
        <v>38</v>
      </c>
    </row>
    <row r="1973" spans="1:2" x14ac:dyDescent="0.25">
      <c r="A1973" t="s">
        <v>8219</v>
      </c>
      <c r="B1973">
        <v>41</v>
      </c>
    </row>
    <row r="1974" spans="1:2" x14ac:dyDescent="0.25">
      <c r="A1974" t="s">
        <v>8219</v>
      </c>
      <c r="B1974">
        <v>19</v>
      </c>
    </row>
    <row r="1975" spans="1:2" x14ac:dyDescent="0.25">
      <c r="A1975" t="s">
        <v>8219</v>
      </c>
      <c r="B1975">
        <v>41</v>
      </c>
    </row>
    <row r="1976" spans="1:2" x14ac:dyDescent="0.25">
      <c r="A1976" t="s">
        <v>8219</v>
      </c>
      <c r="B1976">
        <v>26</v>
      </c>
    </row>
    <row r="1977" spans="1:2" x14ac:dyDescent="0.25">
      <c r="A1977" t="s">
        <v>8219</v>
      </c>
      <c r="B1977">
        <v>25</v>
      </c>
    </row>
    <row r="1978" spans="1:2" x14ac:dyDescent="0.25">
      <c r="A1978" t="s">
        <v>8219</v>
      </c>
      <c r="B1978">
        <v>9</v>
      </c>
    </row>
    <row r="1979" spans="1:2" x14ac:dyDescent="0.25">
      <c r="A1979" t="s">
        <v>8219</v>
      </c>
      <c r="B1979">
        <v>78</v>
      </c>
    </row>
    <row r="1980" spans="1:2" x14ac:dyDescent="0.25">
      <c r="A1980" t="s">
        <v>8219</v>
      </c>
      <c r="B1980">
        <v>45</v>
      </c>
    </row>
    <row r="1981" spans="1:2" x14ac:dyDescent="0.25">
      <c r="A1981" t="s">
        <v>8219</v>
      </c>
      <c r="B1981">
        <v>102</v>
      </c>
    </row>
    <row r="1982" spans="1:2" x14ac:dyDescent="0.25">
      <c r="A1982" t="s">
        <v>8219</v>
      </c>
      <c r="B1982">
        <v>5</v>
      </c>
    </row>
    <row r="1983" spans="1:2" x14ac:dyDescent="0.25">
      <c r="A1983" t="s">
        <v>8219</v>
      </c>
      <c r="B1983">
        <v>27</v>
      </c>
    </row>
    <row r="1984" spans="1:2" x14ac:dyDescent="0.25">
      <c r="A1984" t="s">
        <v>8219</v>
      </c>
      <c r="B1984">
        <v>37</v>
      </c>
    </row>
    <row r="1985" spans="1:2" x14ac:dyDescent="0.25">
      <c r="A1985" t="s">
        <v>8219</v>
      </c>
      <c r="B1985">
        <v>14</v>
      </c>
    </row>
    <row r="1986" spans="1:2" x14ac:dyDescent="0.25">
      <c r="A1986" t="s">
        <v>8219</v>
      </c>
      <c r="B1986">
        <v>27</v>
      </c>
    </row>
    <row r="1987" spans="1:2" x14ac:dyDescent="0.25">
      <c r="A1987" t="s">
        <v>8219</v>
      </c>
      <c r="B1987">
        <v>45</v>
      </c>
    </row>
    <row r="1988" spans="1:2" x14ac:dyDescent="0.25">
      <c r="A1988" t="s">
        <v>8219</v>
      </c>
      <c r="B1988">
        <v>49</v>
      </c>
    </row>
    <row r="1989" spans="1:2" x14ac:dyDescent="0.25">
      <c r="A1989" t="s">
        <v>8219</v>
      </c>
      <c r="B1989">
        <v>24</v>
      </c>
    </row>
    <row r="1990" spans="1:2" x14ac:dyDescent="0.25">
      <c r="A1990" t="s">
        <v>8219</v>
      </c>
      <c r="B1990">
        <v>112</v>
      </c>
    </row>
    <row r="1991" spans="1:2" x14ac:dyDescent="0.25">
      <c r="A1991" t="s">
        <v>8219</v>
      </c>
      <c r="B1991">
        <v>23</v>
      </c>
    </row>
    <row r="1992" spans="1:2" x14ac:dyDescent="0.25">
      <c r="A1992" t="s">
        <v>8219</v>
      </c>
      <c r="B1992">
        <v>54</v>
      </c>
    </row>
    <row r="1993" spans="1:2" x14ac:dyDescent="0.25">
      <c r="A1993" t="s">
        <v>8219</v>
      </c>
      <c r="B1993">
        <v>28</v>
      </c>
    </row>
    <row r="1994" spans="1:2" x14ac:dyDescent="0.25">
      <c r="A1994" t="s">
        <v>8219</v>
      </c>
      <c r="B1994">
        <v>11</v>
      </c>
    </row>
    <row r="1995" spans="1:2" x14ac:dyDescent="0.25">
      <c r="A1995" t="s">
        <v>8219</v>
      </c>
      <c r="B1995">
        <v>62</v>
      </c>
    </row>
    <row r="1996" spans="1:2" x14ac:dyDescent="0.25">
      <c r="A1996" t="s">
        <v>8219</v>
      </c>
      <c r="B1996">
        <v>73</v>
      </c>
    </row>
    <row r="1997" spans="1:2" x14ac:dyDescent="0.25">
      <c r="A1997" t="s">
        <v>8219</v>
      </c>
      <c r="B1997">
        <v>18</v>
      </c>
    </row>
    <row r="1998" spans="1:2" x14ac:dyDescent="0.25">
      <c r="A1998" t="s">
        <v>8219</v>
      </c>
      <c r="B1998">
        <v>35</v>
      </c>
    </row>
    <row r="1999" spans="1:2" x14ac:dyDescent="0.25">
      <c r="A1999" t="s">
        <v>8219</v>
      </c>
      <c r="B1999">
        <v>43</v>
      </c>
    </row>
    <row r="2000" spans="1:2" x14ac:dyDescent="0.25">
      <c r="A2000" t="s">
        <v>8219</v>
      </c>
      <c r="B2000">
        <v>36</v>
      </c>
    </row>
    <row r="2001" spans="1:2" x14ac:dyDescent="0.25">
      <c r="A2001" t="s">
        <v>8219</v>
      </c>
      <c r="B2001">
        <v>62</v>
      </c>
    </row>
    <row r="2002" spans="1:2" x14ac:dyDescent="0.25">
      <c r="A2002" t="s">
        <v>8219</v>
      </c>
      <c r="B2002">
        <v>15</v>
      </c>
    </row>
    <row r="2003" spans="1:2" x14ac:dyDescent="0.25">
      <c r="A2003" t="s">
        <v>8219</v>
      </c>
      <c r="B2003">
        <v>33</v>
      </c>
    </row>
    <row r="2004" spans="1:2" x14ac:dyDescent="0.25">
      <c r="A2004" t="s">
        <v>8219</v>
      </c>
      <c r="B2004">
        <v>27</v>
      </c>
    </row>
    <row r="2005" spans="1:2" x14ac:dyDescent="0.25">
      <c r="A2005" t="s">
        <v>8219</v>
      </c>
      <c r="B2005">
        <v>17</v>
      </c>
    </row>
    <row r="2006" spans="1:2" x14ac:dyDescent="0.25">
      <c r="A2006" t="s">
        <v>8219</v>
      </c>
      <c r="B2006">
        <v>4</v>
      </c>
    </row>
    <row r="2007" spans="1:2" x14ac:dyDescent="0.25">
      <c r="A2007" t="s">
        <v>8219</v>
      </c>
      <c r="B2007">
        <v>53</v>
      </c>
    </row>
    <row r="2008" spans="1:2" x14ac:dyDescent="0.25">
      <c r="A2008" t="s">
        <v>8219</v>
      </c>
      <c r="B2008">
        <v>49</v>
      </c>
    </row>
    <row r="2009" spans="1:2" x14ac:dyDescent="0.25">
      <c r="A2009" t="s">
        <v>8219</v>
      </c>
      <c r="B2009">
        <v>57</v>
      </c>
    </row>
    <row r="2010" spans="1:2" x14ac:dyDescent="0.25">
      <c r="A2010" t="s">
        <v>8219</v>
      </c>
      <c r="B2010">
        <v>69</v>
      </c>
    </row>
    <row r="2011" spans="1:2" x14ac:dyDescent="0.25">
      <c r="A2011" t="s">
        <v>8219</v>
      </c>
      <c r="B2011">
        <v>15</v>
      </c>
    </row>
    <row r="2012" spans="1:2" x14ac:dyDescent="0.25">
      <c r="A2012" t="s">
        <v>8219</v>
      </c>
      <c r="B2012">
        <v>64</v>
      </c>
    </row>
    <row r="2013" spans="1:2" x14ac:dyDescent="0.25">
      <c r="A2013" t="s">
        <v>8219</v>
      </c>
      <c r="B2013">
        <v>20</v>
      </c>
    </row>
    <row r="2014" spans="1:2" x14ac:dyDescent="0.25">
      <c r="A2014" t="s">
        <v>8219</v>
      </c>
      <c r="B2014">
        <v>27</v>
      </c>
    </row>
    <row r="2015" spans="1:2" x14ac:dyDescent="0.25">
      <c r="A2015" t="s">
        <v>8219</v>
      </c>
      <c r="B2015">
        <v>21</v>
      </c>
    </row>
    <row r="2016" spans="1:2" x14ac:dyDescent="0.25">
      <c r="A2016" t="s">
        <v>8219</v>
      </c>
      <c r="B2016">
        <v>31</v>
      </c>
    </row>
    <row r="2017" spans="1:2" x14ac:dyDescent="0.25">
      <c r="A2017" t="s">
        <v>8219</v>
      </c>
      <c r="B2017">
        <v>51</v>
      </c>
    </row>
    <row r="2018" spans="1:2" x14ac:dyDescent="0.25">
      <c r="A2018" t="s">
        <v>8219</v>
      </c>
      <c r="B2018">
        <v>57</v>
      </c>
    </row>
    <row r="2019" spans="1:2" x14ac:dyDescent="0.25">
      <c r="A2019" t="s">
        <v>8219</v>
      </c>
      <c r="B2019">
        <v>20</v>
      </c>
    </row>
    <row r="2020" spans="1:2" x14ac:dyDescent="0.25">
      <c r="A2020" t="s">
        <v>8219</v>
      </c>
      <c r="B2020">
        <v>71</v>
      </c>
    </row>
    <row r="2021" spans="1:2" x14ac:dyDescent="0.25">
      <c r="A2021" t="s">
        <v>8219</v>
      </c>
      <c r="B2021">
        <v>72</v>
      </c>
    </row>
    <row r="2022" spans="1:2" x14ac:dyDescent="0.25">
      <c r="A2022" t="s">
        <v>8219</v>
      </c>
      <c r="B2022">
        <v>45</v>
      </c>
    </row>
    <row r="2023" spans="1:2" x14ac:dyDescent="0.25">
      <c r="A2023" t="s">
        <v>8219</v>
      </c>
      <c r="B2023">
        <v>51</v>
      </c>
    </row>
    <row r="2024" spans="1:2" x14ac:dyDescent="0.25">
      <c r="A2024" t="s">
        <v>8219</v>
      </c>
      <c r="B2024">
        <v>56</v>
      </c>
    </row>
    <row r="2025" spans="1:2" x14ac:dyDescent="0.25">
      <c r="A2025" t="s">
        <v>8219</v>
      </c>
      <c r="B2025">
        <v>17</v>
      </c>
    </row>
    <row r="2026" spans="1:2" x14ac:dyDescent="0.25">
      <c r="A2026" t="s">
        <v>8219</v>
      </c>
      <c r="B2026">
        <v>197</v>
      </c>
    </row>
    <row r="2027" spans="1:2" x14ac:dyDescent="0.25">
      <c r="A2027" t="s">
        <v>8219</v>
      </c>
      <c r="B2027">
        <v>70</v>
      </c>
    </row>
    <row r="2028" spans="1:2" x14ac:dyDescent="0.25">
      <c r="A2028" t="s">
        <v>8219</v>
      </c>
      <c r="B2028">
        <v>21</v>
      </c>
    </row>
    <row r="2029" spans="1:2" x14ac:dyDescent="0.25">
      <c r="A2029" t="s">
        <v>8219</v>
      </c>
      <c r="B2029">
        <v>34</v>
      </c>
    </row>
    <row r="2030" spans="1:2" x14ac:dyDescent="0.25">
      <c r="A2030" t="s">
        <v>8219</v>
      </c>
      <c r="B2030">
        <v>39</v>
      </c>
    </row>
    <row r="2031" spans="1:2" x14ac:dyDescent="0.25">
      <c r="A2031" t="s">
        <v>8219</v>
      </c>
      <c r="B2031">
        <v>78</v>
      </c>
    </row>
    <row r="2032" spans="1:2" x14ac:dyDescent="0.25">
      <c r="A2032" t="s">
        <v>8219</v>
      </c>
      <c r="B2032">
        <v>48</v>
      </c>
    </row>
    <row r="2033" spans="1:2" x14ac:dyDescent="0.25">
      <c r="A2033" t="s">
        <v>8219</v>
      </c>
      <c r="B2033">
        <v>29</v>
      </c>
    </row>
    <row r="2034" spans="1:2" x14ac:dyDescent="0.25">
      <c r="A2034" t="s">
        <v>8219</v>
      </c>
      <c r="B2034">
        <v>73</v>
      </c>
    </row>
    <row r="2035" spans="1:2" x14ac:dyDescent="0.25">
      <c r="A2035" t="s">
        <v>8219</v>
      </c>
      <c r="B2035">
        <v>8</v>
      </c>
    </row>
    <row r="2036" spans="1:2" x14ac:dyDescent="0.25">
      <c r="A2036" t="s">
        <v>8219</v>
      </c>
      <c r="B2036">
        <v>17</v>
      </c>
    </row>
    <row r="2037" spans="1:2" x14ac:dyDescent="0.25">
      <c r="A2037" t="s">
        <v>8219</v>
      </c>
      <c r="B2037">
        <v>9</v>
      </c>
    </row>
    <row r="2038" spans="1:2" x14ac:dyDescent="0.25">
      <c r="A2038" t="s">
        <v>8219</v>
      </c>
      <c r="B2038">
        <v>17</v>
      </c>
    </row>
    <row r="2039" spans="1:2" x14ac:dyDescent="0.25">
      <c r="A2039" t="s">
        <v>8219</v>
      </c>
      <c r="B2039">
        <v>33</v>
      </c>
    </row>
    <row r="2040" spans="1:2" x14ac:dyDescent="0.25">
      <c r="A2040" t="s">
        <v>8219</v>
      </c>
      <c r="B2040">
        <v>38</v>
      </c>
    </row>
    <row r="2041" spans="1:2" x14ac:dyDescent="0.25">
      <c r="A2041" t="s">
        <v>8219</v>
      </c>
      <c r="B2041">
        <v>79</v>
      </c>
    </row>
    <row r="2042" spans="1:2" x14ac:dyDescent="0.25">
      <c r="A2042" t="s">
        <v>8219</v>
      </c>
      <c r="B2042">
        <v>46</v>
      </c>
    </row>
    <row r="2043" spans="1:2" x14ac:dyDescent="0.25">
      <c r="A2043" t="s">
        <v>8219</v>
      </c>
      <c r="B2043">
        <v>20</v>
      </c>
    </row>
    <row r="2044" spans="1:2" x14ac:dyDescent="0.25">
      <c r="A2044" t="s">
        <v>8219</v>
      </c>
      <c r="B2044">
        <v>20</v>
      </c>
    </row>
    <row r="2045" spans="1:2" x14ac:dyDescent="0.25">
      <c r="A2045" t="s">
        <v>8219</v>
      </c>
      <c r="B2045">
        <v>13</v>
      </c>
    </row>
    <row r="2046" spans="1:2" x14ac:dyDescent="0.25">
      <c r="A2046" t="s">
        <v>8219</v>
      </c>
      <c r="B2046">
        <v>22</v>
      </c>
    </row>
    <row r="2047" spans="1:2" x14ac:dyDescent="0.25">
      <c r="A2047" t="s">
        <v>8219</v>
      </c>
      <c r="B2047">
        <v>36</v>
      </c>
    </row>
    <row r="2048" spans="1:2" x14ac:dyDescent="0.25">
      <c r="A2048" t="s">
        <v>8219</v>
      </c>
      <c r="B2048">
        <v>40</v>
      </c>
    </row>
    <row r="2049" spans="1:2" x14ac:dyDescent="0.25">
      <c r="A2049" t="s">
        <v>8219</v>
      </c>
      <c r="B2049">
        <v>9</v>
      </c>
    </row>
    <row r="2050" spans="1:2" x14ac:dyDescent="0.25">
      <c r="A2050" t="s">
        <v>8219</v>
      </c>
      <c r="B2050">
        <v>19</v>
      </c>
    </row>
    <row r="2051" spans="1:2" x14ac:dyDescent="0.25">
      <c r="A2051" t="s">
        <v>8219</v>
      </c>
      <c r="B2051">
        <v>14</v>
      </c>
    </row>
    <row r="2052" spans="1:2" x14ac:dyDescent="0.25">
      <c r="A2052" t="s">
        <v>8219</v>
      </c>
      <c r="B2052">
        <v>38</v>
      </c>
    </row>
    <row r="2053" spans="1:2" x14ac:dyDescent="0.25">
      <c r="A2053" t="s">
        <v>8219</v>
      </c>
      <c r="B2053">
        <v>58</v>
      </c>
    </row>
    <row r="2054" spans="1:2" x14ac:dyDescent="0.25">
      <c r="A2054" t="s">
        <v>8219</v>
      </c>
      <c r="B2054">
        <v>28</v>
      </c>
    </row>
    <row r="2055" spans="1:2" x14ac:dyDescent="0.25">
      <c r="A2055" t="s">
        <v>8219</v>
      </c>
      <c r="B2055">
        <v>17</v>
      </c>
    </row>
    <row r="2056" spans="1:2" x14ac:dyDescent="0.25">
      <c r="A2056" t="s">
        <v>8219</v>
      </c>
      <c r="B2056">
        <v>12</v>
      </c>
    </row>
    <row r="2057" spans="1:2" x14ac:dyDescent="0.25">
      <c r="A2057" t="s">
        <v>8219</v>
      </c>
      <c r="B2057">
        <v>40</v>
      </c>
    </row>
    <row r="2058" spans="1:2" x14ac:dyDescent="0.25">
      <c r="A2058" t="s">
        <v>8219</v>
      </c>
      <c r="B2058">
        <v>57</v>
      </c>
    </row>
    <row r="2059" spans="1:2" x14ac:dyDescent="0.25">
      <c r="A2059" t="s">
        <v>8219</v>
      </c>
      <c r="B2059">
        <v>114</v>
      </c>
    </row>
    <row r="2060" spans="1:2" x14ac:dyDescent="0.25">
      <c r="A2060" t="s">
        <v>8219</v>
      </c>
      <c r="B2060">
        <v>31</v>
      </c>
    </row>
    <row r="2061" spans="1:2" x14ac:dyDescent="0.25">
      <c r="A2061" t="s">
        <v>8219</v>
      </c>
      <c r="B2061">
        <v>3</v>
      </c>
    </row>
    <row r="2062" spans="1:2" x14ac:dyDescent="0.25">
      <c r="A2062" t="s">
        <v>8219</v>
      </c>
      <c r="B2062">
        <v>16</v>
      </c>
    </row>
    <row r="2063" spans="1:2" x14ac:dyDescent="0.25">
      <c r="A2063" t="s">
        <v>8219</v>
      </c>
      <c r="B2063">
        <v>199</v>
      </c>
    </row>
    <row r="2064" spans="1:2" x14ac:dyDescent="0.25">
      <c r="A2064" t="s">
        <v>8219</v>
      </c>
      <c r="B2064">
        <v>31</v>
      </c>
    </row>
    <row r="2065" spans="1:2" x14ac:dyDescent="0.25">
      <c r="A2065" t="s">
        <v>8219</v>
      </c>
      <c r="B2065">
        <v>30</v>
      </c>
    </row>
    <row r="2066" spans="1:2" x14ac:dyDescent="0.25">
      <c r="A2066" t="s">
        <v>8219</v>
      </c>
      <c r="B2066">
        <v>34</v>
      </c>
    </row>
    <row r="2067" spans="1:2" x14ac:dyDescent="0.25">
      <c r="A2067" t="s">
        <v>8219</v>
      </c>
      <c r="B2067">
        <v>18</v>
      </c>
    </row>
    <row r="2068" spans="1:2" x14ac:dyDescent="0.25">
      <c r="A2068" t="s">
        <v>8219</v>
      </c>
      <c r="B2068">
        <v>67</v>
      </c>
    </row>
    <row r="2069" spans="1:2" x14ac:dyDescent="0.25">
      <c r="A2069" t="s">
        <v>8219</v>
      </c>
      <c r="B2069">
        <v>66</v>
      </c>
    </row>
    <row r="2070" spans="1:2" x14ac:dyDescent="0.25">
      <c r="A2070" t="s">
        <v>8219</v>
      </c>
      <c r="B2070">
        <v>23</v>
      </c>
    </row>
    <row r="2071" spans="1:2" x14ac:dyDescent="0.25">
      <c r="A2071" t="s">
        <v>8219</v>
      </c>
      <c r="B2071">
        <v>126</v>
      </c>
    </row>
    <row r="2072" spans="1:2" x14ac:dyDescent="0.25">
      <c r="A2072" t="s">
        <v>8219</v>
      </c>
      <c r="B2072">
        <v>6</v>
      </c>
    </row>
    <row r="2073" spans="1:2" x14ac:dyDescent="0.25">
      <c r="A2073" t="s">
        <v>8219</v>
      </c>
      <c r="B2073">
        <v>25</v>
      </c>
    </row>
    <row r="2074" spans="1:2" x14ac:dyDescent="0.25">
      <c r="A2074" t="s">
        <v>8219</v>
      </c>
      <c r="B2074">
        <v>39</v>
      </c>
    </row>
    <row r="2075" spans="1:2" x14ac:dyDescent="0.25">
      <c r="A2075" t="s">
        <v>8219</v>
      </c>
      <c r="B2075">
        <v>62</v>
      </c>
    </row>
    <row r="2076" spans="1:2" x14ac:dyDescent="0.25">
      <c r="A2076" t="s">
        <v>8219</v>
      </c>
      <c r="B2076">
        <v>31</v>
      </c>
    </row>
    <row r="2077" spans="1:2" x14ac:dyDescent="0.25">
      <c r="A2077" t="s">
        <v>8219</v>
      </c>
      <c r="B2077">
        <v>274</v>
      </c>
    </row>
    <row r="2078" spans="1:2" x14ac:dyDescent="0.25">
      <c r="A2078" t="s">
        <v>8219</v>
      </c>
      <c r="B2078">
        <v>17</v>
      </c>
    </row>
    <row r="2079" spans="1:2" x14ac:dyDescent="0.25">
      <c r="A2079" t="s">
        <v>8219</v>
      </c>
      <c r="B2079">
        <v>14</v>
      </c>
    </row>
    <row r="2080" spans="1:2" x14ac:dyDescent="0.25">
      <c r="A2080" t="s">
        <v>8219</v>
      </c>
      <c r="B2080">
        <v>60</v>
      </c>
    </row>
    <row r="2081" spans="1:2" x14ac:dyDescent="0.25">
      <c r="A2081" t="s">
        <v>8219</v>
      </c>
      <c r="B2081">
        <v>33</v>
      </c>
    </row>
    <row r="2082" spans="1:2" x14ac:dyDescent="0.25">
      <c r="A2082" t="s">
        <v>8219</v>
      </c>
      <c r="B2082">
        <v>78</v>
      </c>
    </row>
    <row r="2083" spans="1:2" x14ac:dyDescent="0.25">
      <c r="A2083" t="s">
        <v>8219</v>
      </c>
      <c r="B2083">
        <v>30</v>
      </c>
    </row>
    <row r="2084" spans="1:2" x14ac:dyDescent="0.25">
      <c r="A2084" t="s">
        <v>8219</v>
      </c>
      <c r="B2084">
        <v>136</v>
      </c>
    </row>
    <row r="2085" spans="1:2" x14ac:dyDescent="0.25">
      <c r="A2085" t="s">
        <v>8219</v>
      </c>
      <c r="B2085">
        <v>40</v>
      </c>
    </row>
    <row r="2086" spans="1:2" x14ac:dyDescent="0.25">
      <c r="A2086" t="s">
        <v>8219</v>
      </c>
      <c r="B2086">
        <v>18</v>
      </c>
    </row>
    <row r="2087" spans="1:2" x14ac:dyDescent="0.25">
      <c r="A2087" t="s">
        <v>8219</v>
      </c>
      <c r="B2087">
        <v>39</v>
      </c>
    </row>
    <row r="2088" spans="1:2" x14ac:dyDescent="0.25">
      <c r="A2088" t="s">
        <v>8219</v>
      </c>
      <c r="B2088">
        <v>21</v>
      </c>
    </row>
    <row r="2089" spans="1:2" x14ac:dyDescent="0.25">
      <c r="A2089" t="s">
        <v>8219</v>
      </c>
      <c r="B2089">
        <v>30</v>
      </c>
    </row>
    <row r="2090" spans="1:2" x14ac:dyDescent="0.25">
      <c r="A2090" t="s">
        <v>8219</v>
      </c>
      <c r="B2090">
        <v>27</v>
      </c>
    </row>
    <row r="2091" spans="1:2" x14ac:dyDescent="0.25">
      <c r="A2091" t="s">
        <v>8219</v>
      </c>
      <c r="B2091">
        <v>35</v>
      </c>
    </row>
    <row r="2092" spans="1:2" x14ac:dyDescent="0.25">
      <c r="A2092" t="s">
        <v>8219</v>
      </c>
      <c r="B2092">
        <v>13</v>
      </c>
    </row>
    <row r="2093" spans="1:2" x14ac:dyDescent="0.25">
      <c r="A2093" t="s">
        <v>8219</v>
      </c>
      <c r="B2093">
        <v>23</v>
      </c>
    </row>
    <row r="2094" spans="1:2" x14ac:dyDescent="0.25">
      <c r="A2094" t="s">
        <v>8219</v>
      </c>
      <c r="B2094">
        <v>39</v>
      </c>
    </row>
    <row r="2095" spans="1:2" x14ac:dyDescent="0.25">
      <c r="A2095" t="s">
        <v>8219</v>
      </c>
      <c r="B2095">
        <v>35</v>
      </c>
    </row>
    <row r="2096" spans="1:2" x14ac:dyDescent="0.25">
      <c r="A2096" t="s">
        <v>8219</v>
      </c>
      <c r="B2096">
        <v>27</v>
      </c>
    </row>
    <row r="2097" spans="1:2" x14ac:dyDescent="0.25">
      <c r="A2097" t="s">
        <v>8219</v>
      </c>
      <c r="B2097">
        <v>21</v>
      </c>
    </row>
    <row r="2098" spans="1:2" x14ac:dyDescent="0.25">
      <c r="A2098" t="s">
        <v>8219</v>
      </c>
      <c r="B2098">
        <v>104</v>
      </c>
    </row>
    <row r="2099" spans="1:2" x14ac:dyDescent="0.25">
      <c r="A2099" t="s">
        <v>8219</v>
      </c>
      <c r="B2099">
        <v>19</v>
      </c>
    </row>
    <row r="2100" spans="1:2" x14ac:dyDescent="0.25">
      <c r="A2100" t="s">
        <v>8219</v>
      </c>
      <c r="B2100">
        <v>97</v>
      </c>
    </row>
    <row r="2101" spans="1:2" x14ac:dyDescent="0.25">
      <c r="A2101" t="s">
        <v>8219</v>
      </c>
      <c r="B2101">
        <v>27</v>
      </c>
    </row>
    <row r="2102" spans="1:2" x14ac:dyDescent="0.25">
      <c r="A2102" t="s">
        <v>8219</v>
      </c>
      <c r="B2102">
        <v>24</v>
      </c>
    </row>
    <row r="2103" spans="1:2" x14ac:dyDescent="0.25">
      <c r="A2103" t="s">
        <v>8219</v>
      </c>
      <c r="B2103">
        <v>13</v>
      </c>
    </row>
    <row r="2104" spans="1:2" x14ac:dyDescent="0.25">
      <c r="A2104" t="s">
        <v>8219</v>
      </c>
      <c r="B2104">
        <v>46</v>
      </c>
    </row>
    <row r="2105" spans="1:2" x14ac:dyDescent="0.25">
      <c r="A2105" t="s">
        <v>8219</v>
      </c>
      <c r="B2105">
        <v>4</v>
      </c>
    </row>
    <row r="2106" spans="1:2" x14ac:dyDescent="0.25">
      <c r="A2106" t="s">
        <v>8219</v>
      </c>
      <c r="B2106">
        <v>40</v>
      </c>
    </row>
    <row r="2107" spans="1:2" x14ac:dyDescent="0.25">
      <c r="A2107" t="s">
        <v>8219</v>
      </c>
      <c r="B2107">
        <v>44</v>
      </c>
    </row>
    <row r="2108" spans="1:2" x14ac:dyDescent="0.25">
      <c r="A2108" t="s">
        <v>8219</v>
      </c>
      <c r="B2108">
        <v>35</v>
      </c>
    </row>
    <row r="2109" spans="1:2" x14ac:dyDescent="0.25">
      <c r="A2109" t="s">
        <v>8219</v>
      </c>
      <c r="B2109">
        <v>63</v>
      </c>
    </row>
    <row r="2110" spans="1:2" x14ac:dyDescent="0.25">
      <c r="A2110" t="s">
        <v>8219</v>
      </c>
      <c r="B2110">
        <v>89</v>
      </c>
    </row>
    <row r="2111" spans="1:2" x14ac:dyDescent="0.25">
      <c r="A2111" t="s">
        <v>8219</v>
      </c>
      <c r="B2111">
        <v>15</v>
      </c>
    </row>
    <row r="2112" spans="1:2" x14ac:dyDescent="0.25">
      <c r="A2112" t="s">
        <v>8219</v>
      </c>
      <c r="B2112">
        <v>46</v>
      </c>
    </row>
    <row r="2113" spans="1:2" x14ac:dyDescent="0.25">
      <c r="A2113" t="s">
        <v>8219</v>
      </c>
      <c r="B2113">
        <v>33</v>
      </c>
    </row>
    <row r="2114" spans="1:2" x14ac:dyDescent="0.25">
      <c r="A2114" t="s">
        <v>8219</v>
      </c>
      <c r="B2114">
        <v>52</v>
      </c>
    </row>
    <row r="2115" spans="1:2" x14ac:dyDescent="0.25">
      <c r="A2115" t="s">
        <v>8219</v>
      </c>
      <c r="B2115">
        <v>7</v>
      </c>
    </row>
    <row r="2116" spans="1:2" x14ac:dyDescent="0.25">
      <c r="A2116" t="s">
        <v>8219</v>
      </c>
      <c r="B2116">
        <v>28</v>
      </c>
    </row>
    <row r="2117" spans="1:2" x14ac:dyDescent="0.25">
      <c r="A2117" t="s">
        <v>8219</v>
      </c>
      <c r="B2117">
        <v>11</v>
      </c>
    </row>
    <row r="2118" spans="1:2" x14ac:dyDescent="0.25">
      <c r="A2118" t="s">
        <v>8219</v>
      </c>
      <c r="B2118">
        <v>15</v>
      </c>
    </row>
    <row r="2119" spans="1:2" x14ac:dyDescent="0.25">
      <c r="A2119" t="s">
        <v>8219</v>
      </c>
      <c r="B2119">
        <v>30</v>
      </c>
    </row>
    <row r="2120" spans="1:2" x14ac:dyDescent="0.25">
      <c r="A2120" t="s">
        <v>8219</v>
      </c>
      <c r="B2120">
        <v>27</v>
      </c>
    </row>
    <row r="2121" spans="1:2" x14ac:dyDescent="0.25">
      <c r="A2121" t="s">
        <v>8219</v>
      </c>
      <c r="B2121">
        <v>28</v>
      </c>
    </row>
    <row r="2122" spans="1:2" x14ac:dyDescent="0.25">
      <c r="A2122" t="s">
        <v>8219</v>
      </c>
      <c r="B2122">
        <v>17</v>
      </c>
    </row>
    <row r="2123" spans="1:2" x14ac:dyDescent="0.25">
      <c r="A2123" t="s">
        <v>8219</v>
      </c>
      <c r="B2123">
        <v>50</v>
      </c>
    </row>
    <row r="2124" spans="1:2" x14ac:dyDescent="0.25">
      <c r="A2124" t="s">
        <v>8219</v>
      </c>
      <c r="B2124">
        <v>26</v>
      </c>
    </row>
    <row r="2125" spans="1:2" x14ac:dyDescent="0.25">
      <c r="A2125" t="s">
        <v>8219</v>
      </c>
      <c r="B2125">
        <v>88</v>
      </c>
    </row>
    <row r="2126" spans="1:2" x14ac:dyDescent="0.25">
      <c r="A2126" t="s">
        <v>8219</v>
      </c>
      <c r="B2126">
        <v>91</v>
      </c>
    </row>
    <row r="2127" spans="1:2" x14ac:dyDescent="0.25">
      <c r="A2127" t="s">
        <v>8219</v>
      </c>
      <c r="B2127">
        <v>3</v>
      </c>
    </row>
    <row r="2128" spans="1:2" x14ac:dyDescent="0.25">
      <c r="A2128" t="s">
        <v>8219</v>
      </c>
      <c r="B2128">
        <v>28</v>
      </c>
    </row>
    <row r="2129" spans="1:2" x14ac:dyDescent="0.25">
      <c r="A2129" t="s">
        <v>8219</v>
      </c>
      <c r="B2129">
        <v>77</v>
      </c>
    </row>
    <row r="2130" spans="1:2" x14ac:dyDescent="0.25">
      <c r="A2130" t="s">
        <v>8219</v>
      </c>
      <c r="B2130">
        <v>27</v>
      </c>
    </row>
    <row r="2131" spans="1:2" x14ac:dyDescent="0.25">
      <c r="A2131" t="s">
        <v>8219</v>
      </c>
      <c r="B2131">
        <v>107</v>
      </c>
    </row>
    <row r="2132" spans="1:2" x14ac:dyDescent="0.25">
      <c r="A2132" t="s">
        <v>8219</v>
      </c>
      <c r="B2132">
        <v>96</v>
      </c>
    </row>
    <row r="2133" spans="1:2" x14ac:dyDescent="0.25">
      <c r="A2133" t="s">
        <v>8219</v>
      </c>
      <c r="B2133">
        <v>56</v>
      </c>
    </row>
    <row r="2134" spans="1:2" x14ac:dyDescent="0.25">
      <c r="A2134" t="s">
        <v>8219</v>
      </c>
      <c r="B2134">
        <v>58</v>
      </c>
    </row>
    <row r="2135" spans="1:2" x14ac:dyDescent="0.25">
      <c r="A2135" t="s">
        <v>8219</v>
      </c>
      <c r="B2135">
        <v>15</v>
      </c>
    </row>
    <row r="2136" spans="1:2" x14ac:dyDescent="0.25">
      <c r="A2136" t="s">
        <v>8219</v>
      </c>
      <c r="B2136">
        <v>20</v>
      </c>
    </row>
    <row r="2137" spans="1:2" x14ac:dyDescent="0.25">
      <c r="A2137" t="s">
        <v>8219</v>
      </c>
      <c r="B2137">
        <v>38</v>
      </c>
    </row>
    <row r="2138" spans="1:2" x14ac:dyDescent="0.25">
      <c r="A2138" t="s">
        <v>8219</v>
      </c>
      <c r="B2138">
        <v>33</v>
      </c>
    </row>
    <row r="2139" spans="1:2" x14ac:dyDescent="0.25">
      <c r="A2139" t="s">
        <v>8219</v>
      </c>
      <c r="B2139">
        <v>57</v>
      </c>
    </row>
    <row r="2140" spans="1:2" x14ac:dyDescent="0.25">
      <c r="A2140" t="s">
        <v>8219</v>
      </c>
      <c r="B2140">
        <v>25</v>
      </c>
    </row>
    <row r="2141" spans="1:2" x14ac:dyDescent="0.25">
      <c r="A2141" t="s">
        <v>8219</v>
      </c>
      <c r="B2141">
        <v>14</v>
      </c>
    </row>
    <row r="2142" spans="1:2" x14ac:dyDescent="0.25">
      <c r="A2142" t="s">
        <v>8219</v>
      </c>
      <c r="B2142">
        <v>94</v>
      </c>
    </row>
    <row r="2143" spans="1:2" x14ac:dyDescent="0.25">
      <c r="A2143" t="s">
        <v>8219</v>
      </c>
      <c r="B2143">
        <v>59</v>
      </c>
    </row>
    <row r="2144" spans="1:2" x14ac:dyDescent="0.25">
      <c r="A2144" t="s">
        <v>8219</v>
      </c>
      <c r="B2144">
        <v>36</v>
      </c>
    </row>
    <row r="2145" spans="1:2" x14ac:dyDescent="0.25">
      <c r="A2145" t="s">
        <v>8219</v>
      </c>
      <c r="B2145">
        <v>115</v>
      </c>
    </row>
    <row r="2146" spans="1:2" x14ac:dyDescent="0.25">
      <c r="A2146" t="s">
        <v>8219</v>
      </c>
      <c r="B2146">
        <v>30</v>
      </c>
    </row>
    <row r="2147" spans="1:2" x14ac:dyDescent="0.25">
      <c r="A2147" t="s">
        <v>8219</v>
      </c>
      <c r="B2147">
        <v>52</v>
      </c>
    </row>
    <row r="2148" spans="1:2" x14ac:dyDescent="0.25">
      <c r="A2148" t="s">
        <v>8219</v>
      </c>
      <c r="B2148">
        <v>27</v>
      </c>
    </row>
    <row r="2149" spans="1:2" x14ac:dyDescent="0.25">
      <c r="A2149" t="s">
        <v>8219</v>
      </c>
      <c r="B2149">
        <v>24</v>
      </c>
    </row>
    <row r="2150" spans="1:2" x14ac:dyDescent="0.25">
      <c r="A2150" t="s">
        <v>8219</v>
      </c>
      <c r="B2150">
        <v>10</v>
      </c>
    </row>
    <row r="2151" spans="1:2" x14ac:dyDescent="0.25">
      <c r="A2151" t="s">
        <v>8219</v>
      </c>
      <c r="B2151">
        <v>30</v>
      </c>
    </row>
    <row r="2152" spans="1:2" x14ac:dyDescent="0.25">
      <c r="A2152" t="s">
        <v>8219</v>
      </c>
      <c r="B2152">
        <v>71</v>
      </c>
    </row>
    <row r="2153" spans="1:2" x14ac:dyDescent="0.25">
      <c r="A2153" t="s">
        <v>8219</v>
      </c>
      <c r="B2153">
        <v>10</v>
      </c>
    </row>
    <row r="2154" spans="1:2" x14ac:dyDescent="0.25">
      <c r="A2154" t="s">
        <v>8219</v>
      </c>
      <c r="B2154">
        <v>24</v>
      </c>
    </row>
    <row r="2155" spans="1:2" x14ac:dyDescent="0.25">
      <c r="A2155" t="s">
        <v>8219</v>
      </c>
      <c r="B2155">
        <v>38</v>
      </c>
    </row>
    <row r="2156" spans="1:2" x14ac:dyDescent="0.25">
      <c r="A2156" t="s">
        <v>8219</v>
      </c>
      <c r="B2156">
        <v>26</v>
      </c>
    </row>
    <row r="2157" spans="1:2" x14ac:dyDescent="0.25">
      <c r="A2157" t="s">
        <v>8219</v>
      </c>
      <c r="B2157">
        <v>19</v>
      </c>
    </row>
    <row r="2158" spans="1:2" x14ac:dyDescent="0.25">
      <c r="A2158" t="s">
        <v>8219</v>
      </c>
      <c r="B2158">
        <v>11</v>
      </c>
    </row>
    <row r="2159" spans="1:2" x14ac:dyDescent="0.25">
      <c r="A2159" t="s">
        <v>8219</v>
      </c>
      <c r="B2159">
        <v>27</v>
      </c>
    </row>
    <row r="2160" spans="1:2" x14ac:dyDescent="0.25">
      <c r="A2160" t="s">
        <v>8219</v>
      </c>
      <c r="B2160">
        <v>34</v>
      </c>
    </row>
    <row r="2161" spans="1:2" x14ac:dyDescent="0.25">
      <c r="A2161" t="s">
        <v>8219</v>
      </c>
      <c r="B2161">
        <v>20</v>
      </c>
    </row>
    <row r="2162" spans="1:2" x14ac:dyDescent="0.25">
      <c r="A2162" t="s">
        <v>8219</v>
      </c>
      <c r="B2162">
        <v>37</v>
      </c>
    </row>
    <row r="2163" spans="1:2" x14ac:dyDescent="0.25">
      <c r="A2163" t="s">
        <v>8219</v>
      </c>
      <c r="B2163">
        <v>20</v>
      </c>
    </row>
    <row r="2164" spans="1:2" x14ac:dyDescent="0.25">
      <c r="A2164" t="s">
        <v>8219</v>
      </c>
      <c r="B2164">
        <v>10</v>
      </c>
    </row>
    <row r="2165" spans="1:2" x14ac:dyDescent="0.25">
      <c r="A2165" t="s">
        <v>8219</v>
      </c>
      <c r="B2165">
        <v>26</v>
      </c>
    </row>
    <row r="2166" spans="1:2" x14ac:dyDescent="0.25">
      <c r="A2166" t="s">
        <v>8219</v>
      </c>
      <c r="B2166">
        <v>20</v>
      </c>
    </row>
    <row r="2167" spans="1:2" x14ac:dyDescent="0.25">
      <c r="A2167" t="s">
        <v>8219</v>
      </c>
      <c r="B2167">
        <v>46</v>
      </c>
    </row>
    <row r="2168" spans="1:2" x14ac:dyDescent="0.25">
      <c r="A2168" t="s">
        <v>8219</v>
      </c>
      <c r="B2168">
        <v>76</v>
      </c>
    </row>
    <row r="2169" spans="1:2" x14ac:dyDescent="0.25">
      <c r="A2169" t="s">
        <v>8219</v>
      </c>
      <c r="B2169">
        <v>41</v>
      </c>
    </row>
    <row r="2170" spans="1:2" x14ac:dyDescent="0.25">
      <c r="A2170" t="s">
        <v>8219</v>
      </c>
      <c r="B2170">
        <v>7</v>
      </c>
    </row>
    <row r="2171" spans="1:2" x14ac:dyDescent="0.25">
      <c r="A2171" t="s">
        <v>8219</v>
      </c>
      <c r="B2171">
        <v>49</v>
      </c>
    </row>
    <row r="2172" spans="1:2" x14ac:dyDescent="0.25">
      <c r="A2172" t="s">
        <v>8219</v>
      </c>
      <c r="B2172">
        <v>26</v>
      </c>
    </row>
    <row r="2173" spans="1:2" x14ac:dyDescent="0.25">
      <c r="A2173" t="s">
        <v>8219</v>
      </c>
      <c r="B2173">
        <v>65</v>
      </c>
    </row>
    <row r="2174" spans="1:2" x14ac:dyDescent="0.25">
      <c r="A2174" t="s">
        <v>8219</v>
      </c>
      <c r="B2174">
        <v>28</v>
      </c>
    </row>
    <row r="2175" spans="1:2" x14ac:dyDescent="0.25">
      <c r="A2175" t="s">
        <v>8219</v>
      </c>
      <c r="B2175">
        <v>8</v>
      </c>
    </row>
    <row r="2176" spans="1:2" x14ac:dyDescent="0.25">
      <c r="A2176" t="s">
        <v>8219</v>
      </c>
      <c r="B2176">
        <v>3</v>
      </c>
    </row>
    <row r="2177" spans="1:2" x14ac:dyDescent="0.25">
      <c r="A2177" t="s">
        <v>8219</v>
      </c>
      <c r="B2177">
        <v>9</v>
      </c>
    </row>
    <row r="2178" spans="1:2" x14ac:dyDescent="0.25">
      <c r="A2178" t="s">
        <v>8219</v>
      </c>
      <c r="B2178">
        <v>9</v>
      </c>
    </row>
    <row r="2179" spans="1:2" x14ac:dyDescent="0.25">
      <c r="A2179" t="s">
        <v>8219</v>
      </c>
      <c r="B2179">
        <v>20</v>
      </c>
    </row>
    <row r="2180" spans="1:2" x14ac:dyDescent="0.25">
      <c r="A2180" t="s">
        <v>8219</v>
      </c>
      <c r="B2180">
        <v>57</v>
      </c>
    </row>
    <row r="2181" spans="1:2" x14ac:dyDescent="0.25">
      <c r="A2181" t="s">
        <v>8219</v>
      </c>
      <c r="B2181">
        <v>8</v>
      </c>
    </row>
    <row r="2182" spans="1:2" x14ac:dyDescent="0.25">
      <c r="A2182" t="s">
        <v>8219</v>
      </c>
      <c r="B2182">
        <v>14</v>
      </c>
    </row>
    <row r="2183" spans="1:2" x14ac:dyDescent="0.25">
      <c r="A2183" t="s">
        <v>8219</v>
      </c>
      <c r="B2183">
        <v>17</v>
      </c>
    </row>
    <row r="2184" spans="1:2" x14ac:dyDescent="0.25">
      <c r="A2184" t="s">
        <v>8219</v>
      </c>
      <c r="B2184">
        <v>100</v>
      </c>
    </row>
    <row r="2185" spans="1:2" x14ac:dyDescent="0.25">
      <c r="A2185" t="s">
        <v>8219</v>
      </c>
      <c r="B2185">
        <v>32</v>
      </c>
    </row>
    <row r="2186" spans="1:2" x14ac:dyDescent="0.25">
      <c r="A2186" t="s">
        <v>8219</v>
      </c>
      <c r="B2186">
        <v>3</v>
      </c>
    </row>
  </sheetData>
  <conditionalFormatting sqref="A2:A2186">
    <cfRule type="containsText" dxfId="4" priority="5" operator="containsText" text="live">
      <formula>NOT(ISERROR(SEARCH("live",A2)))</formula>
    </cfRule>
    <cfRule type="containsText" dxfId="5" priority="6" operator="containsText" text="canceled">
      <formula>NOT(ISERROR(SEARCH("canceled",A2)))</formula>
    </cfRule>
    <cfRule type="containsText" dxfId="6" priority="7" operator="containsText" text="failed">
      <formula>NOT(ISERROR(SEARCH("failed",A2)))</formula>
    </cfRule>
    <cfRule type="containsText" dxfId="7" priority="8" operator="containsText" text="successful">
      <formula>NOT(ISERROR(SEARCH("successful",A2)))</formula>
    </cfRule>
  </conditionalFormatting>
  <conditionalFormatting sqref="C2:C1531">
    <cfRule type="containsText" dxfId="0" priority="1" operator="containsText" text="live">
      <formula>NOT(ISERROR(SEARCH("live",C2)))</formula>
    </cfRule>
    <cfRule type="containsText" dxfId="1" priority="2" operator="containsText" text="canceled">
      <formula>NOT(ISERROR(SEARCH("canceled",C2)))</formula>
    </cfRule>
    <cfRule type="containsText" dxfId="2" priority="3" operator="containsText" text="failed">
      <formula>NOT(ISERROR(SEARCH("failed",C2)))</formula>
    </cfRule>
    <cfRule type="containsText" dxfId="3" priority="4" operator="containsText" text="successful">
      <formula>NOT(ISERROR(SEARCH("successful",C2)))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Category Pivot Table</vt:lpstr>
      <vt:lpstr>sub-category Pivot Table</vt:lpstr>
      <vt:lpstr>Pivot Chart</vt:lpstr>
      <vt:lpstr>Bonus</vt:lpstr>
      <vt:lpstr>Bonus Stat 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Jacob's Gaming Rig</dc:creator>
  <cp:lastModifiedBy>Ryan Sabon</cp:lastModifiedBy>
  <dcterms:created xsi:type="dcterms:W3CDTF">2017-04-20T15:17:24Z</dcterms:created>
  <dcterms:modified xsi:type="dcterms:W3CDTF">2020-12-30T18:27:44Z</dcterms:modified>
</cp:coreProperties>
</file>